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mc:AlternateContent xmlns:mc="http://schemas.openxmlformats.org/markup-compatibility/2006">
    <mc:Choice Requires="x15">
      <x15ac:absPath xmlns:x15ac="http://schemas.microsoft.com/office/spreadsheetml/2010/11/ac" url="C:\Users\olivia\Documents\EPS_Models by Region\United States\Calibration\"/>
    </mc:Choice>
  </mc:AlternateContent>
  <xr:revisionPtr revIDLastSave="0" documentId="13_ncr:1_{34639EC2-9516-4589-97B2-235B6199BBFD}" xr6:coauthVersionLast="46" xr6:coauthVersionMax="46" xr10:uidLastSave="{00000000-0000-0000-0000-000000000000}"/>
  <bookViews>
    <workbookView xWindow="15" yWindow="0" windowWidth="24660" windowHeight="16950" xr2:uid="{D8F0CB59-E467-4B6E-BF87-74E447CE759A}"/>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NoSettings" sheetId="2" r:id="rId10"/>
    <sheet name="Vensim Variables" sheetId="1" r:id="rId11"/>
    <sheet name="EPA_GHG" sheetId="28" r:id="rId12"/>
    <sheet name="Table 3-1" sheetId="22" r:id="rId13"/>
    <sheet name="Table 3-7" sheetId="6" r:id="rId14"/>
    <sheet name="Table 3-9" sheetId="11" r:id="rId15"/>
    <sheet name="Table 3-10" sheetId="12" r:id="rId16"/>
    <sheet name="Table 3-11" sheetId="13" r:id="rId17"/>
    <sheet name="Table 3-12" sheetId="14" r:id="rId18"/>
    <sheet name="Table 3-13" sheetId="15" r:id="rId19"/>
    <sheet name="Table 3-14" sheetId="16" r:id="rId20"/>
    <sheet name="Table 3-15" sheetId="17" r:id="rId21"/>
    <sheet name="Table 4-1" sheetId="19" r:id="rId22"/>
    <sheet name="Table 5-1" sheetId="20" r:id="rId23"/>
    <sheet name="Table 6-1" sheetId="26" r:id="rId24"/>
    <sheet name="Table 7-1" sheetId="21" r:id="rId25"/>
    <sheet name="EIA" sheetId="29" r:id="rId26"/>
    <sheet name="Table 18" sheetId="27" r:id="rId27"/>
    <sheet name="Table 54" sheetId="30" r:id="rId28"/>
    <sheet name="Table 11.1" sheetId="31" r:id="rId29"/>
    <sheet name="Table 11.2" sheetId="32" r:id="rId30"/>
    <sheet name="Table 11.3" sheetId="33" r:id="rId31"/>
    <sheet name="Table 11.4" sheetId="34" r:id="rId32"/>
    <sheet name="Table 11.5" sheetId="35" r:id="rId33"/>
    <sheet name="Table 11.6" sheetId="36" r:id="rId34"/>
    <sheet name="Table 11.7" sheetId="37" r:id="rId35"/>
    <sheet name="NEI 2017" sheetId="40" r:id="rId36"/>
    <sheet name="2017 EPA Data" sheetId="39" r:id="rId37"/>
    <sheet name="Crosswalk Particulates" sheetId="42" r:id="rId38"/>
    <sheet name="EPA Data_by prim poll" sheetId="44" state="hidden" r:id="rId39"/>
  </sheets>
  <definedNames>
    <definedName name="_xlnm._FilterDatabase" localSheetId="36" hidden="1">'2017 EPA Data'!$A$3:$H$5846</definedName>
    <definedName name="_xlnm._FilterDatabase" localSheetId="37" hidden="1">'Crosswalk Particulates'!$A$1:$E$61</definedName>
    <definedName name="_xlnm._FilterDatabase" localSheetId="8" hidden="1">EPS!$A$1:$N$3315</definedName>
    <definedName name="CH4_Ar4_to_AR5">Overview!$B$25</definedName>
    <definedName name="gwp_ch4">Overview!$B$21</definedName>
    <definedName name="gwp_n2o">Overview!$B$20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39" l="1"/>
  <c r="J2909" i="3" l="1"/>
  <c r="H5" i="39" l="1"/>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J148" i="41" l="1"/>
  <c r="J130" i="41"/>
  <c r="J111" i="41"/>
  <c r="J95" i="41"/>
  <c r="J80" i="41"/>
  <c r="G292" i="39" l="1"/>
  <c r="K11" i="18"/>
  <c r="K55" i="25" s="1"/>
  <c r="K10" i="18"/>
  <c r="K41" i="25" s="1"/>
  <c r="M28" i="9"/>
  <c r="M27" i="9"/>
  <c r="M11" i="9"/>
  <c r="M10" i="9"/>
  <c r="L72" i="10"/>
  <c r="L71" i="10"/>
  <c r="L69" i="10"/>
  <c r="L68" i="10"/>
  <c r="L67" i="10"/>
  <c r="L66" i="10"/>
  <c r="L65" i="10"/>
  <c r="L54" i="10"/>
  <c r="L53" i="10"/>
  <c r="L52" i="10"/>
  <c r="L11" i="10"/>
  <c r="K56" i="25" s="1"/>
  <c r="L10" i="10"/>
  <c r="K42" i="25" s="1"/>
  <c r="L56" i="8"/>
  <c r="L53" i="8"/>
  <c r="L49" i="8"/>
  <c r="L46" i="8"/>
  <c r="L11" i="8"/>
  <c r="K51" i="25" s="1"/>
  <c r="L10" i="8"/>
  <c r="K37" i="25" s="1"/>
  <c r="L11" i="4"/>
  <c r="K50" i="25" s="1"/>
  <c r="L10" i="4"/>
  <c r="K36" i="25" s="1"/>
  <c r="B26" i="38"/>
  <c r="B25" i="38"/>
  <c r="H2956" i="3" l="1"/>
  <c r="I2956" i="3"/>
  <c r="K2956" i="3" s="1"/>
  <c r="J2956" i="3"/>
  <c r="H2957" i="3"/>
  <c r="I2957" i="3"/>
  <c r="K2957" i="3" s="1"/>
  <c r="J2957" i="3"/>
  <c r="L2957" i="3" s="1"/>
  <c r="H2958" i="3"/>
  <c r="I2958" i="3"/>
  <c r="K2958" i="3" s="1"/>
  <c r="J2958" i="3"/>
  <c r="H2959" i="3"/>
  <c r="I2959" i="3"/>
  <c r="K2959" i="3" s="1"/>
  <c r="J2959" i="3"/>
  <c r="H2960" i="3"/>
  <c r="I2960" i="3"/>
  <c r="K2960" i="3" s="1"/>
  <c r="J2960" i="3"/>
  <c r="H2961" i="3"/>
  <c r="I2961" i="3"/>
  <c r="K2961" i="3" s="1"/>
  <c r="J2961" i="3"/>
  <c r="H2962" i="3"/>
  <c r="I2962" i="3"/>
  <c r="K2962" i="3" s="1"/>
  <c r="J2962" i="3"/>
  <c r="H2963" i="3"/>
  <c r="I2963" i="3"/>
  <c r="K2963" i="3" s="1"/>
  <c r="J2963" i="3"/>
  <c r="H2964" i="3"/>
  <c r="I2964" i="3"/>
  <c r="K2964" i="3" s="1"/>
  <c r="J2964" i="3"/>
  <c r="H2965" i="3"/>
  <c r="I2965" i="3"/>
  <c r="K2965" i="3" s="1"/>
  <c r="J2965" i="3"/>
  <c r="L2965" i="3" s="1"/>
  <c r="H2966" i="3"/>
  <c r="I2966" i="3"/>
  <c r="K2966" i="3" s="1"/>
  <c r="J2966" i="3"/>
  <c r="H2967" i="3"/>
  <c r="I2967" i="3"/>
  <c r="K2967" i="3" s="1"/>
  <c r="J2967" i="3"/>
  <c r="H2968" i="3"/>
  <c r="I2968" i="3"/>
  <c r="K2968" i="3" s="1"/>
  <c r="J2968" i="3"/>
  <c r="H2969" i="3"/>
  <c r="I2969" i="3"/>
  <c r="K2969" i="3" s="1"/>
  <c r="J2969" i="3"/>
  <c r="H2970" i="3"/>
  <c r="I2970" i="3"/>
  <c r="K2970" i="3" s="1"/>
  <c r="J2970" i="3"/>
  <c r="H2971" i="3"/>
  <c r="I2971" i="3"/>
  <c r="K2971" i="3" s="1"/>
  <c r="J2971" i="3"/>
  <c r="H2972" i="3"/>
  <c r="I2972" i="3"/>
  <c r="K2972" i="3" s="1"/>
  <c r="J2972" i="3"/>
  <c r="H2973" i="3"/>
  <c r="I2973" i="3"/>
  <c r="K2973" i="3" s="1"/>
  <c r="J2973" i="3"/>
  <c r="L2973" i="3" s="1"/>
  <c r="H2974" i="3"/>
  <c r="I2974" i="3"/>
  <c r="K2974" i="3" s="1"/>
  <c r="J2974" i="3"/>
  <c r="H2975" i="3"/>
  <c r="I2975" i="3"/>
  <c r="K2975" i="3" s="1"/>
  <c r="J2975" i="3"/>
  <c r="H2976" i="3"/>
  <c r="I2976" i="3"/>
  <c r="K2976" i="3" s="1"/>
  <c r="J2976" i="3"/>
  <c r="H2977" i="3"/>
  <c r="I2977" i="3"/>
  <c r="K2977" i="3" s="1"/>
  <c r="J2977" i="3"/>
  <c r="H2978" i="3"/>
  <c r="I2978" i="3"/>
  <c r="K2978" i="3" s="1"/>
  <c r="J2978" i="3"/>
  <c r="H2979" i="3"/>
  <c r="I2979" i="3"/>
  <c r="K2979" i="3" s="1"/>
  <c r="J2979" i="3"/>
  <c r="H2980" i="3"/>
  <c r="I2980" i="3"/>
  <c r="K2980" i="3" s="1"/>
  <c r="J2980" i="3"/>
  <c r="H2981" i="3"/>
  <c r="I2981" i="3"/>
  <c r="K2981" i="3" s="1"/>
  <c r="J2981" i="3"/>
  <c r="L2981" i="3" s="1"/>
  <c r="H2982" i="3"/>
  <c r="I2982" i="3"/>
  <c r="K2982" i="3" s="1"/>
  <c r="J2982" i="3"/>
  <c r="H2983" i="3"/>
  <c r="I2983" i="3"/>
  <c r="K2983" i="3" s="1"/>
  <c r="J2983" i="3"/>
  <c r="H2984" i="3"/>
  <c r="I2984" i="3"/>
  <c r="K2984" i="3" s="1"/>
  <c r="J2984" i="3"/>
  <c r="H2985" i="3"/>
  <c r="I2985" i="3"/>
  <c r="K2985" i="3" s="1"/>
  <c r="J2985" i="3"/>
  <c r="H2986" i="3"/>
  <c r="I2986" i="3"/>
  <c r="K2986" i="3" s="1"/>
  <c r="J2986" i="3"/>
  <c r="H2987" i="3"/>
  <c r="I2987" i="3"/>
  <c r="K2987" i="3" s="1"/>
  <c r="J2987" i="3"/>
  <c r="H2988" i="3"/>
  <c r="I2988" i="3"/>
  <c r="K2988" i="3" s="1"/>
  <c r="J2988" i="3"/>
  <c r="H2989" i="3"/>
  <c r="I2989" i="3"/>
  <c r="K2989" i="3" s="1"/>
  <c r="J2989" i="3"/>
  <c r="L2989" i="3" s="1"/>
  <c r="H2990" i="3"/>
  <c r="I2990" i="3"/>
  <c r="K2990" i="3" s="1"/>
  <c r="J2990" i="3"/>
  <c r="H2991" i="3"/>
  <c r="I2991" i="3"/>
  <c r="K2991" i="3" s="1"/>
  <c r="J2991" i="3"/>
  <c r="H2992" i="3"/>
  <c r="I2992" i="3"/>
  <c r="K2992" i="3" s="1"/>
  <c r="J2992" i="3"/>
  <c r="H2993" i="3"/>
  <c r="I2993" i="3"/>
  <c r="K2993" i="3" s="1"/>
  <c r="J2993" i="3"/>
  <c r="H2994" i="3"/>
  <c r="I2994" i="3"/>
  <c r="K2994" i="3" s="1"/>
  <c r="J2994" i="3"/>
  <c r="H2995" i="3"/>
  <c r="I2995" i="3"/>
  <c r="K2995" i="3" s="1"/>
  <c r="J2995" i="3"/>
  <c r="H2996" i="3"/>
  <c r="I2996" i="3"/>
  <c r="K2996" i="3" s="1"/>
  <c r="J2996" i="3"/>
  <c r="H2997" i="3"/>
  <c r="I2997" i="3"/>
  <c r="K2997" i="3" s="1"/>
  <c r="J2997" i="3"/>
  <c r="L2997" i="3" s="1"/>
  <c r="H2998" i="3"/>
  <c r="I2998" i="3"/>
  <c r="K2998" i="3" s="1"/>
  <c r="J2998" i="3"/>
  <c r="H2999" i="3"/>
  <c r="I2999" i="3"/>
  <c r="K2999" i="3" s="1"/>
  <c r="J2999" i="3"/>
  <c r="H3000" i="3"/>
  <c r="I3000" i="3"/>
  <c r="K3000" i="3" s="1"/>
  <c r="J3000" i="3"/>
  <c r="H3001" i="3"/>
  <c r="I3001" i="3"/>
  <c r="K3001" i="3" s="1"/>
  <c r="J3001" i="3"/>
  <c r="H3002" i="3"/>
  <c r="I3002" i="3"/>
  <c r="K3002" i="3" s="1"/>
  <c r="J3002" i="3"/>
  <c r="H3003" i="3"/>
  <c r="I3003" i="3"/>
  <c r="K3003" i="3" s="1"/>
  <c r="J3003" i="3"/>
  <c r="H3004" i="3"/>
  <c r="I3004" i="3"/>
  <c r="K3004" i="3" s="1"/>
  <c r="J3004" i="3"/>
  <c r="H3005" i="3"/>
  <c r="I3005" i="3"/>
  <c r="K3005" i="3" s="1"/>
  <c r="J3005" i="3"/>
  <c r="L3005" i="3" s="1"/>
  <c r="H3006" i="3"/>
  <c r="I3006" i="3"/>
  <c r="K3006" i="3" s="1"/>
  <c r="J3006" i="3"/>
  <c r="H3007" i="3"/>
  <c r="I3007" i="3"/>
  <c r="K3007" i="3" s="1"/>
  <c r="J3007" i="3"/>
  <c r="H3008" i="3"/>
  <c r="I3008" i="3"/>
  <c r="K3008" i="3" s="1"/>
  <c r="J3008" i="3"/>
  <c r="H3009" i="3"/>
  <c r="I3009" i="3"/>
  <c r="K3009" i="3" s="1"/>
  <c r="J3009" i="3"/>
  <c r="H3010" i="3"/>
  <c r="I3010" i="3"/>
  <c r="K3010" i="3" s="1"/>
  <c r="J3010" i="3"/>
  <c r="H3011" i="3"/>
  <c r="I3011" i="3"/>
  <c r="K3011" i="3" s="1"/>
  <c r="J3011" i="3"/>
  <c r="H3012" i="3"/>
  <c r="I3012" i="3"/>
  <c r="K3012" i="3" s="1"/>
  <c r="J3012" i="3"/>
  <c r="H3013" i="3"/>
  <c r="I3013" i="3"/>
  <c r="K3013" i="3" s="1"/>
  <c r="J3013" i="3"/>
  <c r="H3014" i="3"/>
  <c r="I3014" i="3"/>
  <c r="K3014" i="3" s="1"/>
  <c r="J3014" i="3"/>
  <c r="H3015" i="3"/>
  <c r="I3015" i="3"/>
  <c r="K3015" i="3" s="1"/>
  <c r="J3015" i="3"/>
  <c r="H3016" i="3"/>
  <c r="I3016" i="3"/>
  <c r="K3016" i="3" s="1"/>
  <c r="J3016" i="3"/>
  <c r="H3017" i="3"/>
  <c r="I3017" i="3"/>
  <c r="K3017" i="3" s="1"/>
  <c r="J3017" i="3"/>
  <c r="H3018" i="3"/>
  <c r="I3018" i="3"/>
  <c r="K3018" i="3" s="1"/>
  <c r="J3018" i="3"/>
  <c r="H3019" i="3"/>
  <c r="I3019" i="3"/>
  <c r="K3019" i="3" s="1"/>
  <c r="J3019" i="3"/>
  <c r="H3020" i="3"/>
  <c r="I3020" i="3"/>
  <c r="K3020" i="3" s="1"/>
  <c r="J3020" i="3"/>
  <c r="H3021" i="3"/>
  <c r="I3021" i="3"/>
  <c r="K3021" i="3" s="1"/>
  <c r="J3021" i="3"/>
  <c r="H3022" i="3"/>
  <c r="I3022" i="3"/>
  <c r="K3022" i="3" s="1"/>
  <c r="J3022" i="3"/>
  <c r="H3023" i="3"/>
  <c r="I3023" i="3"/>
  <c r="K3023" i="3" s="1"/>
  <c r="J3023" i="3"/>
  <c r="H3024" i="3"/>
  <c r="I3024" i="3"/>
  <c r="K3024" i="3" s="1"/>
  <c r="J3024" i="3"/>
  <c r="H3025" i="3"/>
  <c r="I3025" i="3"/>
  <c r="K3025" i="3" s="1"/>
  <c r="J3025" i="3"/>
  <c r="H3026" i="3"/>
  <c r="I3026" i="3"/>
  <c r="K3026" i="3" s="1"/>
  <c r="J3026" i="3"/>
  <c r="H3027" i="3"/>
  <c r="I3027" i="3"/>
  <c r="K3027" i="3" s="1"/>
  <c r="J3027" i="3"/>
  <c r="H3028" i="3"/>
  <c r="I3028" i="3"/>
  <c r="K3028" i="3" s="1"/>
  <c r="J3028" i="3"/>
  <c r="H3029" i="3"/>
  <c r="I3029" i="3"/>
  <c r="K3029" i="3" s="1"/>
  <c r="J3029" i="3"/>
  <c r="H3030" i="3"/>
  <c r="I3030" i="3"/>
  <c r="K3030" i="3" s="1"/>
  <c r="J3030" i="3"/>
  <c r="H3031" i="3"/>
  <c r="I3031" i="3"/>
  <c r="K3031" i="3" s="1"/>
  <c r="J3031" i="3"/>
  <c r="H3032" i="3"/>
  <c r="I3032" i="3"/>
  <c r="K3032" i="3" s="1"/>
  <c r="J3032" i="3"/>
  <c r="H3033" i="3"/>
  <c r="I3033" i="3"/>
  <c r="K3033" i="3" s="1"/>
  <c r="J3033" i="3"/>
  <c r="H3034" i="3"/>
  <c r="I3034" i="3"/>
  <c r="K3034" i="3" s="1"/>
  <c r="J3034" i="3"/>
  <c r="H3035" i="3"/>
  <c r="I3035" i="3"/>
  <c r="K3035" i="3" s="1"/>
  <c r="J3035" i="3"/>
  <c r="H3036" i="3"/>
  <c r="I3036" i="3"/>
  <c r="K3036" i="3" s="1"/>
  <c r="J3036" i="3"/>
  <c r="H3037" i="3"/>
  <c r="I3037" i="3"/>
  <c r="K3037" i="3" s="1"/>
  <c r="J3037" i="3"/>
  <c r="H3038" i="3"/>
  <c r="I3038" i="3"/>
  <c r="K3038" i="3" s="1"/>
  <c r="J3038" i="3"/>
  <c r="H3039" i="3"/>
  <c r="I3039" i="3"/>
  <c r="K3039" i="3" s="1"/>
  <c r="J3039" i="3"/>
  <c r="H3040" i="3"/>
  <c r="I3040" i="3"/>
  <c r="K3040" i="3" s="1"/>
  <c r="J3040" i="3"/>
  <c r="H3041" i="3"/>
  <c r="I3041" i="3"/>
  <c r="K3041" i="3" s="1"/>
  <c r="J3041" i="3"/>
  <c r="H3042" i="3"/>
  <c r="I3042" i="3"/>
  <c r="K3042" i="3" s="1"/>
  <c r="J3042" i="3"/>
  <c r="H3043" i="3"/>
  <c r="I3043" i="3"/>
  <c r="K3043" i="3" s="1"/>
  <c r="J3043" i="3"/>
  <c r="H3044" i="3"/>
  <c r="I3044" i="3"/>
  <c r="K3044" i="3" s="1"/>
  <c r="J3044" i="3"/>
  <c r="H3045" i="3"/>
  <c r="I3045" i="3"/>
  <c r="K3045" i="3" s="1"/>
  <c r="J3045" i="3"/>
  <c r="H3046" i="3"/>
  <c r="I3046" i="3"/>
  <c r="K3046" i="3" s="1"/>
  <c r="J3046" i="3"/>
  <c r="H3047" i="3"/>
  <c r="I3047" i="3"/>
  <c r="K3047" i="3" s="1"/>
  <c r="J3047" i="3"/>
  <c r="H3048" i="3"/>
  <c r="I3048" i="3"/>
  <c r="K3048" i="3" s="1"/>
  <c r="J3048" i="3"/>
  <c r="H3049" i="3"/>
  <c r="I3049" i="3"/>
  <c r="K3049" i="3" s="1"/>
  <c r="J3049" i="3"/>
  <c r="H3050" i="3"/>
  <c r="I3050" i="3"/>
  <c r="K3050" i="3" s="1"/>
  <c r="J3050" i="3"/>
  <c r="H3051" i="3"/>
  <c r="I3051" i="3"/>
  <c r="K3051" i="3" s="1"/>
  <c r="J3051" i="3"/>
  <c r="H3052" i="3"/>
  <c r="I3052" i="3"/>
  <c r="K3052" i="3" s="1"/>
  <c r="J3052" i="3"/>
  <c r="H3053" i="3"/>
  <c r="I3053" i="3"/>
  <c r="K3053" i="3" s="1"/>
  <c r="J3053" i="3"/>
  <c r="H3054" i="3"/>
  <c r="I3054" i="3"/>
  <c r="K3054" i="3" s="1"/>
  <c r="J3054" i="3"/>
  <c r="H3055" i="3"/>
  <c r="I3055" i="3"/>
  <c r="K3055" i="3" s="1"/>
  <c r="J3055" i="3"/>
  <c r="H3056" i="3"/>
  <c r="I3056" i="3"/>
  <c r="K3056" i="3" s="1"/>
  <c r="J3056" i="3"/>
  <c r="H3057" i="3"/>
  <c r="I3057" i="3"/>
  <c r="K3057" i="3" s="1"/>
  <c r="J3057" i="3"/>
  <c r="H3058" i="3"/>
  <c r="I3058" i="3"/>
  <c r="K3058" i="3" s="1"/>
  <c r="J3058" i="3"/>
  <c r="H3059" i="3"/>
  <c r="I3059" i="3"/>
  <c r="K3059" i="3" s="1"/>
  <c r="J3059" i="3"/>
  <c r="H3060" i="3"/>
  <c r="I3060" i="3"/>
  <c r="K3060" i="3" s="1"/>
  <c r="J3060" i="3"/>
  <c r="H3061" i="3"/>
  <c r="I3061" i="3"/>
  <c r="K3061" i="3" s="1"/>
  <c r="J3061" i="3"/>
  <c r="H3062" i="3"/>
  <c r="I3062" i="3"/>
  <c r="K3062" i="3" s="1"/>
  <c r="J3062" i="3"/>
  <c r="H3063" i="3"/>
  <c r="I3063" i="3"/>
  <c r="K3063" i="3" s="1"/>
  <c r="J3063" i="3"/>
  <c r="H3064" i="3"/>
  <c r="I3064" i="3"/>
  <c r="J3064" i="3"/>
  <c r="H3065" i="3"/>
  <c r="I3065" i="3"/>
  <c r="K3065" i="3" s="1"/>
  <c r="J3065" i="3"/>
  <c r="H3066" i="3"/>
  <c r="I3066" i="3"/>
  <c r="K3066" i="3" s="1"/>
  <c r="J3066" i="3"/>
  <c r="H3067" i="3"/>
  <c r="I3067" i="3"/>
  <c r="K3067" i="3" s="1"/>
  <c r="J3067" i="3"/>
  <c r="H3068" i="3"/>
  <c r="I3068" i="3"/>
  <c r="K3068" i="3" s="1"/>
  <c r="J3068" i="3"/>
  <c r="H3069" i="3"/>
  <c r="I3069" i="3"/>
  <c r="K3069" i="3" s="1"/>
  <c r="J3069" i="3"/>
  <c r="H3070" i="3"/>
  <c r="I3070" i="3"/>
  <c r="K3070" i="3" s="1"/>
  <c r="J3070" i="3"/>
  <c r="H3071" i="3"/>
  <c r="I3071" i="3"/>
  <c r="K3071" i="3" s="1"/>
  <c r="J3071" i="3"/>
  <c r="H3072" i="3"/>
  <c r="I3072" i="3"/>
  <c r="K3072" i="3" s="1"/>
  <c r="J3072" i="3"/>
  <c r="H3073" i="3"/>
  <c r="I3073" i="3"/>
  <c r="K3073" i="3" s="1"/>
  <c r="J3073" i="3"/>
  <c r="H3074" i="3"/>
  <c r="I3074" i="3"/>
  <c r="K3074" i="3" s="1"/>
  <c r="J3074" i="3"/>
  <c r="H3075" i="3"/>
  <c r="I3075" i="3"/>
  <c r="K3075" i="3" s="1"/>
  <c r="J3075" i="3"/>
  <c r="H3076" i="3"/>
  <c r="I3076" i="3"/>
  <c r="K3076" i="3" s="1"/>
  <c r="J3076" i="3"/>
  <c r="L3076" i="3" s="1"/>
  <c r="H3077" i="3"/>
  <c r="I3077" i="3"/>
  <c r="K3077" i="3" s="1"/>
  <c r="J3077" i="3"/>
  <c r="L3077" i="3" s="1"/>
  <c r="H3078" i="3"/>
  <c r="I3078" i="3"/>
  <c r="K3078" i="3" s="1"/>
  <c r="J3078" i="3"/>
  <c r="H3079" i="3"/>
  <c r="I3079" i="3"/>
  <c r="K3079" i="3" s="1"/>
  <c r="J3079" i="3"/>
  <c r="H3080" i="3"/>
  <c r="I3080" i="3"/>
  <c r="K3080" i="3" s="1"/>
  <c r="J3080" i="3"/>
  <c r="H3081" i="3"/>
  <c r="I3081" i="3"/>
  <c r="K3081" i="3" s="1"/>
  <c r="J3081" i="3"/>
  <c r="H3082" i="3"/>
  <c r="I3082" i="3"/>
  <c r="K3082" i="3" s="1"/>
  <c r="J3082" i="3"/>
  <c r="H3083" i="3"/>
  <c r="I3083" i="3"/>
  <c r="K3083" i="3" s="1"/>
  <c r="J3083" i="3"/>
  <c r="H3084" i="3"/>
  <c r="I3084" i="3"/>
  <c r="K3084" i="3" s="1"/>
  <c r="J3084" i="3"/>
  <c r="H3085" i="3"/>
  <c r="I3085" i="3"/>
  <c r="K3085" i="3" s="1"/>
  <c r="J3085" i="3"/>
  <c r="H3086" i="3"/>
  <c r="I3086" i="3"/>
  <c r="K3086" i="3" s="1"/>
  <c r="J3086" i="3"/>
  <c r="H3087" i="3"/>
  <c r="I3087" i="3"/>
  <c r="K3087" i="3" s="1"/>
  <c r="J3087" i="3"/>
  <c r="H3088" i="3"/>
  <c r="I3088" i="3"/>
  <c r="K3088" i="3" s="1"/>
  <c r="J3088" i="3"/>
  <c r="H3089" i="3"/>
  <c r="I3089" i="3"/>
  <c r="K3089" i="3" s="1"/>
  <c r="J3089" i="3"/>
  <c r="H3090" i="3"/>
  <c r="I3090" i="3"/>
  <c r="K3090" i="3" s="1"/>
  <c r="J3090" i="3"/>
  <c r="H3091" i="3"/>
  <c r="I3091" i="3"/>
  <c r="K3091" i="3" s="1"/>
  <c r="J3091" i="3"/>
  <c r="H3092" i="3"/>
  <c r="I3092" i="3"/>
  <c r="K3092" i="3" s="1"/>
  <c r="J3092" i="3"/>
  <c r="H3093" i="3"/>
  <c r="I3093" i="3"/>
  <c r="K3093" i="3" s="1"/>
  <c r="J3093" i="3"/>
  <c r="H3094" i="3"/>
  <c r="I3094" i="3"/>
  <c r="K3094" i="3" s="1"/>
  <c r="J3094" i="3"/>
  <c r="H3095" i="3"/>
  <c r="I3095" i="3"/>
  <c r="K3095" i="3" s="1"/>
  <c r="J3095" i="3"/>
  <c r="H3096" i="3"/>
  <c r="I3096" i="3"/>
  <c r="K3096" i="3" s="1"/>
  <c r="J3096" i="3"/>
  <c r="H3097" i="3"/>
  <c r="I3097" i="3"/>
  <c r="K3097" i="3" s="1"/>
  <c r="J3097" i="3"/>
  <c r="H3098" i="3"/>
  <c r="I3098" i="3"/>
  <c r="K3098" i="3" s="1"/>
  <c r="J3098" i="3"/>
  <c r="H3099" i="3"/>
  <c r="I3099" i="3"/>
  <c r="K3099" i="3" s="1"/>
  <c r="J3099" i="3"/>
  <c r="H3100" i="3"/>
  <c r="I3100" i="3"/>
  <c r="K3100" i="3" s="1"/>
  <c r="J3100" i="3"/>
  <c r="H3101" i="3"/>
  <c r="I3101" i="3"/>
  <c r="K3101" i="3" s="1"/>
  <c r="J3101" i="3"/>
  <c r="H3102" i="3"/>
  <c r="I3102" i="3"/>
  <c r="K3102" i="3" s="1"/>
  <c r="J3102" i="3"/>
  <c r="H3103" i="3"/>
  <c r="I3103" i="3"/>
  <c r="K3103" i="3" s="1"/>
  <c r="J3103" i="3"/>
  <c r="H3104" i="3"/>
  <c r="I3104" i="3"/>
  <c r="K3104" i="3" s="1"/>
  <c r="J3104" i="3"/>
  <c r="H3105" i="3"/>
  <c r="I3105" i="3"/>
  <c r="K3105" i="3" s="1"/>
  <c r="J3105" i="3"/>
  <c r="H3106" i="3"/>
  <c r="I3106" i="3"/>
  <c r="K3106" i="3" s="1"/>
  <c r="J3106" i="3"/>
  <c r="H3107" i="3"/>
  <c r="I3107" i="3"/>
  <c r="K3107" i="3" s="1"/>
  <c r="J3107" i="3"/>
  <c r="H3108" i="3"/>
  <c r="I3108" i="3"/>
  <c r="K3108" i="3" s="1"/>
  <c r="J3108" i="3"/>
  <c r="H3109" i="3"/>
  <c r="I3109" i="3"/>
  <c r="K3109" i="3" s="1"/>
  <c r="J3109" i="3"/>
  <c r="H3110" i="3"/>
  <c r="I3110" i="3"/>
  <c r="K3110" i="3" s="1"/>
  <c r="J3110" i="3"/>
  <c r="H3111" i="3"/>
  <c r="I3111" i="3"/>
  <c r="K3111" i="3" s="1"/>
  <c r="J3111" i="3"/>
  <c r="H3112" i="3"/>
  <c r="I3112" i="3"/>
  <c r="K3112" i="3" s="1"/>
  <c r="J3112" i="3"/>
  <c r="H3113" i="3"/>
  <c r="I3113" i="3"/>
  <c r="K3113" i="3" s="1"/>
  <c r="J3113" i="3"/>
  <c r="H3114" i="3"/>
  <c r="I3114" i="3"/>
  <c r="K3114" i="3" s="1"/>
  <c r="J3114" i="3"/>
  <c r="H3115" i="3"/>
  <c r="I3115" i="3"/>
  <c r="K3115" i="3" s="1"/>
  <c r="J3115" i="3"/>
  <c r="H3116" i="3"/>
  <c r="I3116" i="3"/>
  <c r="K3116" i="3" s="1"/>
  <c r="J3116" i="3"/>
  <c r="H3117" i="3"/>
  <c r="I3117" i="3"/>
  <c r="K3117" i="3" s="1"/>
  <c r="J3117" i="3"/>
  <c r="H3118" i="3"/>
  <c r="I3118" i="3"/>
  <c r="K3118" i="3" s="1"/>
  <c r="J3118" i="3"/>
  <c r="H3119" i="3"/>
  <c r="I3119" i="3"/>
  <c r="K3119" i="3" s="1"/>
  <c r="J3119" i="3"/>
  <c r="H3120" i="3"/>
  <c r="I3120" i="3"/>
  <c r="K3120" i="3" s="1"/>
  <c r="J3120" i="3"/>
  <c r="H3121" i="3"/>
  <c r="I3121" i="3"/>
  <c r="K3121" i="3" s="1"/>
  <c r="J3121" i="3"/>
  <c r="H3122" i="3"/>
  <c r="I3122" i="3"/>
  <c r="K3122" i="3" s="1"/>
  <c r="J3122" i="3"/>
  <c r="H3123" i="3"/>
  <c r="I3123" i="3"/>
  <c r="K3123" i="3" s="1"/>
  <c r="J3123" i="3"/>
  <c r="H3124" i="3"/>
  <c r="I3124" i="3"/>
  <c r="K3124" i="3" s="1"/>
  <c r="J3124" i="3"/>
  <c r="H3125" i="3"/>
  <c r="I3125" i="3"/>
  <c r="K3125" i="3" s="1"/>
  <c r="J3125" i="3"/>
  <c r="H3126" i="3"/>
  <c r="I3126" i="3"/>
  <c r="K3126" i="3" s="1"/>
  <c r="J3126" i="3"/>
  <c r="H3127" i="3"/>
  <c r="I3127" i="3"/>
  <c r="K3127" i="3" s="1"/>
  <c r="J3127" i="3"/>
  <c r="H3128" i="3"/>
  <c r="I3128" i="3"/>
  <c r="K3128" i="3" s="1"/>
  <c r="J3128" i="3"/>
  <c r="H3129" i="3"/>
  <c r="I3129" i="3"/>
  <c r="K3129" i="3" s="1"/>
  <c r="J3129" i="3"/>
  <c r="H3130" i="3"/>
  <c r="I3130" i="3"/>
  <c r="K3130" i="3" s="1"/>
  <c r="J3130" i="3"/>
  <c r="H3131" i="3"/>
  <c r="I3131" i="3"/>
  <c r="K3131" i="3" s="1"/>
  <c r="J3131" i="3"/>
  <c r="H3132" i="3"/>
  <c r="I3132" i="3"/>
  <c r="K3132" i="3" s="1"/>
  <c r="J3132" i="3"/>
  <c r="H3133" i="3"/>
  <c r="I3133" i="3"/>
  <c r="K3133" i="3" s="1"/>
  <c r="J3133" i="3"/>
  <c r="H3134" i="3"/>
  <c r="I3134" i="3"/>
  <c r="K3134" i="3" s="1"/>
  <c r="J3134" i="3"/>
  <c r="H3135" i="3"/>
  <c r="I3135" i="3"/>
  <c r="K3135" i="3" s="1"/>
  <c r="J3135" i="3"/>
  <c r="H3136" i="3"/>
  <c r="I3136" i="3"/>
  <c r="K3136" i="3" s="1"/>
  <c r="J3136" i="3"/>
  <c r="H3137" i="3"/>
  <c r="I3137" i="3"/>
  <c r="K3137" i="3" s="1"/>
  <c r="J3137" i="3"/>
  <c r="H3138" i="3"/>
  <c r="I3138" i="3"/>
  <c r="K3138" i="3" s="1"/>
  <c r="J3138" i="3"/>
  <c r="H3139" i="3"/>
  <c r="I3139" i="3"/>
  <c r="K3139" i="3" s="1"/>
  <c r="J3139" i="3"/>
  <c r="H3140" i="3"/>
  <c r="I3140" i="3"/>
  <c r="K3140" i="3" s="1"/>
  <c r="J3140" i="3"/>
  <c r="H3141" i="3"/>
  <c r="I3141" i="3"/>
  <c r="K3141" i="3" s="1"/>
  <c r="J3141" i="3"/>
  <c r="H3142" i="3"/>
  <c r="I3142" i="3"/>
  <c r="K3142" i="3" s="1"/>
  <c r="J3142" i="3"/>
  <c r="H3143" i="3"/>
  <c r="I3143" i="3"/>
  <c r="K3143" i="3" s="1"/>
  <c r="J3143" i="3"/>
  <c r="H3144" i="3"/>
  <c r="I3144" i="3"/>
  <c r="K3144" i="3" s="1"/>
  <c r="J3144" i="3"/>
  <c r="H3145" i="3"/>
  <c r="I3145" i="3"/>
  <c r="K3145" i="3" s="1"/>
  <c r="J3145" i="3"/>
  <c r="H3146" i="3"/>
  <c r="I3146" i="3"/>
  <c r="K3146" i="3" s="1"/>
  <c r="J3146" i="3"/>
  <c r="H3147" i="3"/>
  <c r="I3147" i="3"/>
  <c r="K3147" i="3" s="1"/>
  <c r="J3147" i="3"/>
  <c r="H3148" i="3"/>
  <c r="I3148" i="3"/>
  <c r="K3148" i="3" s="1"/>
  <c r="J3148" i="3"/>
  <c r="H3149" i="3"/>
  <c r="I3149" i="3"/>
  <c r="K3149" i="3" s="1"/>
  <c r="J3149" i="3"/>
  <c r="H3150" i="3"/>
  <c r="I3150" i="3"/>
  <c r="K3150" i="3" s="1"/>
  <c r="J3150" i="3"/>
  <c r="H3151" i="3"/>
  <c r="I3151" i="3"/>
  <c r="K3151" i="3" s="1"/>
  <c r="J3151" i="3"/>
  <c r="H3152" i="3"/>
  <c r="I3152" i="3"/>
  <c r="K3152" i="3" s="1"/>
  <c r="J3152" i="3"/>
  <c r="H3153" i="3"/>
  <c r="I3153" i="3"/>
  <c r="K3153" i="3" s="1"/>
  <c r="J3153" i="3"/>
  <c r="H3154" i="3"/>
  <c r="I3154" i="3"/>
  <c r="K3154" i="3" s="1"/>
  <c r="J3154" i="3"/>
  <c r="H3155" i="3"/>
  <c r="I3155" i="3"/>
  <c r="K3155" i="3" s="1"/>
  <c r="J3155" i="3"/>
  <c r="H3156" i="3"/>
  <c r="I3156" i="3"/>
  <c r="K3156" i="3" s="1"/>
  <c r="J3156" i="3"/>
  <c r="H3157" i="3"/>
  <c r="I3157" i="3"/>
  <c r="K3157" i="3" s="1"/>
  <c r="J3157" i="3"/>
  <c r="H3158" i="3"/>
  <c r="I3158" i="3"/>
  <c r="K3158" i="3" s="1"/>
  <c r="J3158" i="3"/>
  <c r="H3159" i="3"/>
  <c r="I3159" i="3"/>
  <c r="K3159" i="3" s="1"/>
  <c r="J3159" i="3"/>
  <c r="H3160" i="3"/>
  <c r="I3160" i="3"/>
  <c r="K3160" i="3" s="1"/>
  <c r="J3160" i="3"/>
  <c r="H3161" i="3"/>
  <c r="I3161" i="3"/>
  <c r="K3161" i="3" s="1"/>
  <c r="J3161" i="3"/>
  <c r="H3162" i="3"/>
  <c r="I3162" i="3"/>
  <c r="K3162" i="3" s="1"/>
  <c r="J3162" i="3"/>
  <c r="H3163" i="3"/>
  <c r="I3163" i="3"/>
  <c r="K3163" i="3" s="1"/>
  <c r="J3163" i="3"/>
  <c r="H3164" i="3"/>
  <c r="I3164" i="3"/>
  <c r="K3164" i="3" s="1"/>
  <c r="J3164" i="3"/>
  <c r="H3165" i="3"/>
  <c r="I3165" i="3"/>
  <c r="K3165" i="3" s="1"/>
  <c r="J3165" i="3"/>
  <c r="H3166" i="3"/>
  <c r="I3166" i="3"/>
  <c r="K3166" i="3" s="1"/>
  <c r="J3166" i="3"/>
  <c r="H3167" i="3"/>
  <c r="I3167" i="3"/>
  <c r="K3167" i="3" s="1"/>
  <c r="J3167" i="3"/>
  <c r="H3168" i="3"/>
  <c r="I3168" i="3"/>
  <c r="K3168" i="3" s="1"/>
  <c r="J3168" i="3"/>
  <c r="H3169" i="3"/>
  <c r="I3169" i="3"/>
  <c r="K3169" i="3" s="1"/>
  <c r="J3169" i="3"/>
  <c r="H3170" i="3"/>
  <c r="I3170" i="3"/>
  <c r="K3170" i="3" s="1"/>
  <c r="J3170" i="3"/>
  <c r="H3171" i="3"/>
  <c r="I3171" i="3"/>
  <c r="K3171" i="3" s="1"/>
  <c r="J3171" i="3"/>
  <c r="H3172" i="3"/>
  <c r="I3172" i="3"/>
  <c r="K3172" i="3" s="1"/>
  <c r="J3172" i="3"/>
  <c r="H3173" i="3"/>
  <c r="I3173" i="3"/>
  <c r="K3173" i="3" s="1"/>
  <c r="J3173" i="3"/>
  <c r="H3174" i="3"/>
  <c r="I3174" i="3"/>
  <c r="K3174" i="3" s="1"/>
  <c r="J3174" i="3"/>
  <c r="H3175" i="3"/>
  <c r="I3175" i="3"/>
  <c r="K3175" i="3" s="1"/>
  <c r="J3175" i="3"/>
  <c r="H3176" i="3"/>
  <c r="I3176" i="3"/>
  <c r="K3176" i="3" s="1"/>
  <c r="J3176" i="3"/>
  <c r="H3177" i="3"/>
  <c r="I3177" i="3"/>
  <c r="K3177" i="3" s="1"/>
  <c r="J3177" i="3"/>
  <c r="H3178" i="3"/>
  <c r="I3178" i="3"/>
  <c r="K3178" i="3" s="1"/>
  <c r="J3178" i="3"/>
  <c r="H3179" i="3"/>
  <c r="I3179" i="3"/>
  <c r="K3179" i="3" s="1"/>
  <c r="J3179" i="3"/>
  <c r="H3180" i="3"/>
  <c r="I3180" i="3"/>
  <c r="K3180" i="3" s="1"/>
  <c r="J3180" i="3"/>
  <c r="H3181" i="3"/>
  <c r="I3181" i="3"/>
  <c r="K3181" i="3" s="1"/>
  <c r="J3181" i="3"/>
  <c r="H3182" i="3"/>
  <c r="I3182" i="3"/>
  <c r="K3182" i="3" s="1"/>
  <c r="J3182" i="3"/>
  <c r="H3183" i="3"/>
  <c r="I3183" i="3"/>
  <c r="K3183" i="3" s="1"/>
  <c r="J3183" i="3"/>
  <c r="H3184" i="3"/>
  <c r="I3184" i="3"/>
  <c r="K3184" i="3" s="1"/>
  <c r="J3184" i="3"/>
  <c r="H3185" i="3"/>
  <c r="I3185" i="3"/>
  <c r="K3185" i="3" s="1"/>
  <c r="J3185" i="3"/>
  <c r="H3186" i="3"/>
  <c r="I3186" i="3"/>
  <c r="K3186" i="3" s="1"/>
  <c r="J3186" i="3"/>
  <c r="H3187" i="3"/>
  <c r="I3187" i="3"/>
  <c r="K3187" i="3" s="1"/>
  <c r="J3187" i="3"/>
  <c r="H3188" i="3"/>
  <c r="I3188" i="3"/>
  <c r="K3188" i="3" s="1"/>
  <c r="J3188" i="3"/>
  <c r="H3189" i="3"/>
  <c r="I3189" i="3"/>
  <c r="K3189" i="3" s="1"/>
  <c r="J3189" i="3"/>
  <c r="H3190" i="3"/>
  <c r="I3190" i="3"/>
  <c r="K3190" i="3" s="1"/>
  <c r="J3190" i="3"/>
  <c r="H3191" i="3"/>
  <c r="I3191" i="3"/>
  <c r="K3191" i="3" s="1"/>
  <c r="J3191" i="3"/>
  <c r="H3192" i="3"/>
  <c r="I3192" i="3"/>
  <c r="K3192" i="3" s="1"/>
  <c r="J3192" i="3"/>
  <c r="H3193" i="3"/>
  <c r="I3193" i="3"/>
  <c r="K3193" i="3" s="1"/>
  <c r="J3193" i="3"/>
  <c r="H3194" i="3"/>
  <c r="I3194" i="3"/>
  <c r="K3194" i="3" s="1"/>
  <c r="J3194" i="3"/>
  <c r="H3195" i="3"/>
  <c r="I3195" i="3"/>
  <c r="K3195" i="3" s="1"/>
  <c r="J3195" i="3"/>
  <c r="H3196" i="3"/>
  <c r="I3196" i="3"/>
  <c r="K3196" i="3" s="1"/>
  <c r="J3196" i="3"/>
  <c r="H3197" i="3"/>
  <c r="I3197" i="3"/>
  <c r="K3197" i="3" s="1"/>
  <c r="J3197" i="3"/>
  <c r="H3198" i="3"/>
  <c r="I3198" i="3"/>
  <c r="K3198" i="3" s="1"/>
  <c r="J3198" i="3"/>
  <c r="H3199" i="3"/>
  <c r="I3199" i="3"/>
  <c r="K3199" i="3" s="1"/>
  <c r="J3199" i="3"/>
  <c r="H3200" i="3"/>
  <c r="I3200" i="3"/>
  <c r="K3200" i="3" s="1"/>
  <c r="J3200" i="3"/>
  <c r="H3201" i="3"/>
  <c r="I3201" i="3"/>
  <c r="K3201" i="3" s="1"/>
  <c r="J3201" i="3"/>
  <c r="H3202" i="3"/>
  <c r="I3202" i="3"/>
  <c r="K3202" i="3" s="1"/>
  <c r="J3202" i="3"/>
  <c r="H3203" i="3"/>
  <c r="I3203" i="3"/>
  <c r="K3203" i="3" s="1"/>
  <c r="J3203" i="3"/>
  <c r="H3204" i="3"/>
  <c r="I3204" i="3"/>
  <c r="K3204" i="3" s="1"/>
  <c r="J3204" i="3"/>
  <c r="H3205" i="3"/>
  <c r="I3205" i="3"/>
  <c r="K3205" i="3" s="1"/>
  <c r="J3205" i="3"/>
  <c r="H3206" i="3"/>
  <c r="I3206" i="3"/>
  <c r="K3206" i="3" s="1"/>
  <c r="J3206" i="3"/>
  <c r="H3207" i="3"/>
  <c r="I3207" i="3"/>
  <c r="K3207" i="3" s="1"/>
  <c r="J3207" i="3"/>
  <c r="H3208" i="3"/>
  <c r="I3208" i="3"/>
  <c r="K3208" i="3" s="1"/>
  <c r="J3208" i="3"/>
  <c r="H3209" i="3"/>
  <c r="I3209" i="3"/>
  <c r="K3209" i="3" s="1"/>
  <c r="J3209" i="3"/>
  <c r="H3210" i="3"/>
  <c r="I3210" i="3"/>
  <c r="K3210" i="3" s="1"/>
  <c r="J3210" i="3"/>
  <c r="H3211" i="3"/>
  <c r="I3211" i="3"/>
  <c r="K3211" i="3" s="1"/>
  <c r="J3211" i="3"/>
  <c r="H3212" i="3"/>
  <c r="I3212" i="3"/>
  <c r="K3212" i="3" s="1"/>
  <c r="J3212" i="3"/>
  <c r="H3213" i="3"/>
  <c r="I3213" i="3"/>
  <c r="K3213" i="3" s="1"/>
  <c r="J3213" i="3"/>
  <c r="H3214" i="3"/>
  <c r="I3214" i="3"/>
  <c r="K3214" i="3" s="1"/>
  <c r="J3214" i="3"/>
  <c r="H3215" i="3"/>
  <c r="I3215" i="3"/>
  <c r="K3215" i="3" s="1"/>
  <c r="J3215" i="3"/>
  <c r="H3216" i="3"/>
  <c r="I3216" i="3"/>
  <c r="K3216" i="3" s="1"/>
  <c r="J3216" i="3"/>
  <c r="H3217" i="3"/>
  <c r="I3217" i="3"/>
  <c r="K3217" i="3" s="1"/>
  <c r="J3217" i="3"/>
  <c r="H3218" i="3"/>
  <c r="I3218" i="3"/>
  <c r="K3218" i="3" s="1"/>
  <c r="J3218" i="3"/>
  <c r="H3219" i="3"/>
  <c r="I3219" i="3"/>
  <c r="K3219" i="3" s="1"/>
  <c r="J3219" i="3"/>
  <c r="H3220" i="3"/>
  <c r="I3220" i="3"/>
  <c r="K3220" i="3" s="1"/>
  <c r="J3220" i="3"/>
  <c r="H3221" i="3"/>
  <c r="I3221" i="3"/>
  <c r="K3221" i="3" s="1"/>
  <c r="J3221" i="3"/>
  <c r="H3222" i="3"/>
  <c r="I3222" i="3"/>
  <c r="K3222" i="3" s="1"/>
  <c r="J3222" i="3"/>
  <c r="H3223" i="3"/>
  <c r="I3223" i="3"/>
  <c r="K3223" i="3" s="1"/>
  <c r="J3223" i="3"/>
  <c r="H3224" i="3"/>
  <c r="I3224" i="3"/>
  <c r="K3224" i="3" s="1"/>
  <c r="J3224" i="3"/>
  <c r="H3225" i="3"/>
  <c r="I3225" i="3"/>
  <c r="K3225" i="3" s="1"/>
  <c r="J3225" i="3"/>
  <c r="H3226" i="3"/>
  <c r="I3226" i="3"/>
  <c r="K3226" i="3" s="1"/>
  <c r="J3226" i="3"/>
  <c r="H3227" i="3"/>
  <c r="I3227" i="3"/>
  <c r="K3227" i="3" s="1"/>
  <c r="J3227" i="3"/>
  <c r="H3228" i="3"/>
  <c r="I3228" i="3"/>
  <c r="K3228" i="3" s="1"/>
  <c r="J3228" i="3"/>
  <c r="H3229" i="3"/>
  <c r="I3229" i="3"/>
  <c r="K3229" i="3" s="1"/>
  <c r="J3229" i="3"/>
  <c r="H3230" i="3"/>
  <c r="I3230" i="3"/>
  <c r="K3230" i="3" s="1"/>
  <c r="J3230" i="3"/>
  <c r="H3231" i="3"/>
  <c r="I3231" i="3"/>
  <c r="K3231" i="3" s="1"/>
  <c r="J3231" i="3"/>
  <c r="H3232" i="3"/>
  <c r="I3232" i="3"/>
  <c r="K3232" i="3" s="1"/>
  <c r="J3232" i="3"/>
  <c r="H3233" i="3"/>
  <c r="I3233" i="3"/>
  <c r="K3233" i="3" s="1"/>
  <c r="J3233" i="3"/>
  <c r="H3234" i="3"/>
  <c r="I3234" i="3"/>
  <c r="K3234" i="3" s="1"/>
  <c r="J3234" i="3"/>
  <c r="H3235" i="3"/>
  <c r="I3235" i="3"/>
  <c r="K3235" i="3" s="1"/>
  <c r="J3235" i="3"/>
  <c r="H3236" i="3"/>
  <c r="I3236" i="3"/>
  <c r="K3236" i="3" s="1"/>
  <c r="J3236" i="3"/>
  <c r="H3237" i="3"/>
  <c r="I3237" i="3"/>
  <c r="K3237" i="3" s="1"/>
  <c r="J3237" i="3"/>
  <c r="H3238" i="3"/>
  <c r="I3238" i="3"/>
  <c r="K3238" i="3" s="1"/>
  <c r="J3238" i="3"/>
  <c r="H3239" i="3"/>
  <c r="I3239" i="3"/>
  <c r="K3239" i="3" s="1"/>
  <c r="J3239" i="3"/>
  <c r="H3240" i="3"/>
  <c r="I3240" i="3"/>
  <c r="K3240" i="3" s="1"/>
  <c r="J3240" i="3"/>
  <c r="H3241" i="3"/>
  <c r="I3241" i="3"/>
  <c r="K3241" i="3" s="1"/>
  <c r="J3241" i="3"/>
  <c r="H3242" i="3"/>
  <c r="I3242" i="3"/>
  <c r="K3242" i="3" s="1"/>
  <c r="J3242" i="3"/>
  <c r="H3243" i="3"/>
  <c r="I3243" i="3"/>
  <c r="K3243" i="3" s="1"/>
  <c r="J3243" i="3"/>
  <c r="H3244" i="3"/>
  <c r="I3244" i="3"/>
  <c r="K3244" i="3" s="1"/>
  <c r="J3244" i="3"/>
  <c r="H3245" i="3"/>
  <c r="I3245" i="3"/>
  <c r="K3245" i="3" s="1"/>
  <c r="J3245" i="3"/>
  <c r="H3246" i="3"/>
  <c r="I3246" i="3"/>
  <c r="K3246" i="3" s="1"/>
  <c r="J3246" i="3"/>
  <c r="H3247" i="3"/>
  <c r="I3247" i="3"/>
  <c r="K3247" i="3" s="1"/>
  <c r="J3247" i="3"/>
  <c r="H3248" i="3"/>
  <c r="I3248" i="3"/>
  <c r="K3248" i="3" s="1"/>
  <c r="J3248" i="3"/>
  <c r="H3249" i="3"/>
  <c r="I3249" i="3"/>
  <c r="K3249" i="3" s="1"/>
  <c r="J3249" i="3"/>
  <c r="H3250" i="3"/>
  <c r="I3250" i="3"/>
  <c r="K3250" i="3" s="1"/>
  <c r="J3250" i="3"/>
  <c r="H3251" i="3"/>
  <c r="I3251" i="3"/>
  <c r="K3251" i="3" s="1"/>
  <c r="J3251" i="3"/>
  <c r="H3252" i="3"/>
  <c r="I3252" i="3"/>
  <c r="K3252" i="3" s="1"/>
  <c r="J3252" i="3"/>
  <c r="H3253" i="3"/>
  <c r="I3253" i="3"/>
  <c r="K3253" i="3" s="1"/>
  <c r="J3253" i="3"/>
  <c r="H3254" i="3"/>
  <c r="I3254" i="3"/>
  <c r="K3254" i="3" s="1"/>
  <c r="J3254" i="3"/>
  <c r="H3255" i="3"/>
  <c r="I3255" i="3"/>
  <c r="K3255" i="3" s="1"/>
  <c r="J3255" i="3"/>
  <c r="H3256" i="3"/>
  <c r="I3256" i="3"/>
  <c r="K3256" i="3" s="1"/>
  <c r="J3256" i="3"/>
  <c r="H3257" i="3"/>
  <c r="I3257" i="3"/>
  <c r="K3257" i="3" s="1"/>
  <c r="J3257" i="3"/>
  <c r="H3258" i="3"/>
  <c r="I3258" i="3"/>
  <c r="K3258" i="3" s="1"/>
  <c r="J3258" i="3"/>
  <c r="H3259" i="3"/>
  <c r="I3259" i="3"/>
  <c r="K3259" i="3" s="1"/>
  <c r="J3259" i="3"/>
  <c r="H3260" i="3"/>
  <c r="I3260" i="3"/>
  <c r="K3260" i="3" s="1"/>
  <c r="J3260" i="3"/>
  <c r="H3261" i="3"/>
  <c r="I3261" i="3"/>
  <c r="K3261" i="3" s="1"/>
  <c r="J3261" i="3"/>
  <c r="H3262" i="3"/>
  <c r="I3262" i="3"/>
  <c r="K3262" i="3" s="1"/>
  <c r="J3262" i="3"/>
  <c r="H3263" i="3"/>
  <c r="I3263" i="3"/>
  <c r="K3263" i="3" s="1"/>
  <c r="J3263" i="3"/>
  <c r="H3264" i="3"/>
  <c r="I3264" i="3"/>
  <c r="K3264" i="3" s="1"/>
  <c r="J3264" i="3"/>
  <c r="H3265" i="3"/>
  <c r="I3265" i="3"/>
  <c r="K3265" i="3" s="1"/>
  <c r="J3265" i="3"/>
  <c r="H3266" i="3"/>
  <c r="I3266" i="3"/>
  <c r="K3266" i="3" s="1"/>
  <c r="J3266" i="3"/>
  <c r="H3267" i="3"/>
  <c r="I3267" i="3"/>
  <c r="K3267" i="3" s="1"/>
  <c r="J3267" i="3"/>
  <c r="H3268" i="3"/>
  <c r="I3268" i="3"/>
  <c r="K3268" i="3" s="1"/>
  <c r="J3268" i="3"/>
  <c r="H3269" i="3"/>
  <c r="I3269" i="3"/>
  <c r="K3269" i="3" s="1"/>
  <c r="J3269" i="3"/>
  <c r="H3270" i="3"/>
  <c r="I3270" i="3"/>
  <c r="K3270" i="3" s="1"/>
  <c r="J3270" i="3"/>
  <c r="H3271" i="3"/>
  <c r="I3271" i="3"/>
  <c r="K3271" i="3" s="1"/>
  <c r="J3271" i="3"/>
  <c r="H3272" i="3"/>
  <c r="I3272" i="3"/>
  <c r="K3272" i="3" s="1"/>
  <c r="J3272" i="3"/>
  <c r="H3273" i="3"/>
  <c r="I3273" i="3"/>
  <c r="K3273" i="3" s="1"/>
  <c r="J3273" i="3"/>
  <c r="H3274" i="3"/>
  <c r="I3274" i="3"/>
  <c r="K3274" i="3" s="1"/>
  <c r="J3274" i="3"/>
  <c r="H3275" i="3"/>
  <c r="I3275" i="3"/>
  <c r="K3275" i="3" s="1"/>
  <c r="J3275" i="3"/>
  <c r="H3276" i="3"/>
  <c r="I3276" i="3"/>
  <c r="K3276" i="3" s="1"/>
  <c r="J3276" i="3"/>
  <c r="H3277" i="3"/>
  <c r="I3277" i="3"/>
  <c r="K3277" i="3" s="1"/>
  <c r="J3277" i="3"/>
  <c r="H3278" i="3"/>
  <c r="I3278" i="3"/>
  <c r="K3278" i="3" s="1"/>
  <c r="J3278" i="3"/>
  <c r="H3279" i="3"/>
  <c r="I3279" i="3"/>
  <c r="K3279" i="3" s="1"/>
  <c r="J3279" i="3"/>
  <c r="H3280" i="3"/>
  <c r="I3280" i="3"/>
  <c r="K3280" i="3" s="1"/>
  <c r="J3280" i="3"/>
  <c r="H3281" i="3"/>
  <c r="I3281" i="3"/>
  <c r="K3281" i="3" s="1"/>
  <c r="J3281" i="3"/>
  <c r="H3282" i="3"/>
  <c r="I3282" i="3"/>
  <c r="K3282" i="3" s="1"/>
  <c r="J3282" i="3"/>
  <c r="H3283" i="3"/>
  <c r="I3283" i="3"/>
  <c r="K3283" i="3" s="1"/>
  <c r="J3283" i="3"/>
  <c r="H3284" i="3"/>
  <c r="I3284" i="3"/>
  <c r="K3284" i="3" s="1"/>
  <c r="J3284" i="3"/>
  <c r="H3285" i="3"/>
  <c r="I3285" i="3"/>
  <c r="K3285" i="3" s="1"/>
  <c r="J3285" i="3"/>
  <c r="H3286" i="3"/>
  <c r="I3286" i="3"/>
  <c r="K3286" i="3" s="1"/>
  <c r="J3286" i="3"/>
  <c r="H3287" i="3"/>
  <c r="I3287" i="3"/>
  <c r="K3287" i="3" s="1"/>
  <c r="J3287" i="3"/>
  <c r="H3288" i="3"/>
  <c r="I3288" i="3"/>
  <c r="K3288" i="3" s="1"/>
  <c r="J3288" i="3"/>
  <c r="H3289" i="3"/>
  <c r="I3289" i="3"/>
  <c r="K3289" i="3" s="1"/>
  <c r="J3289" i="3"/>
  <c r="H3290" i="3"/>
  <c r="I3290" i="3"/>
  <c r="K3290" i="3" s="1"/>
  <c r="J3290" i="3"/>
  <c r="H3291" i="3"/>
  <c r="I3291" i="3"/>
  <c r="K3291" i="3" s="1"/>
  <c r="J3291" i="3"/>
  <c r="H3292" i="3"/>
  <c r="I3292" i="3"/>
  <c r="K3292" i="3" s="1"/>
  <c r="J3292" i="3"/>
  <c r="H3293" i="3"/>
  <c r="I3293" i="3"/>
  <c r="K3293" i="3" s="1"/>
  <c r="J3293" i="3"/>
  <c r="H3294" i="3"/>
  <c r="I3294" i="3"/>
  <c r="K3294" i="3" s="1"/>
  <c r="J3294" i="3"/>
  <c r="H3295" i="3"/>
  <c r="I3295" i="3"/>
  <c r="K3295" i="3" s="1"/>
  <c r="J3295" i="3"/>
  <c r="H3296" i="3"/>
  <c r="I3296" i="3"/>
  <c r="K3296" i="3" s="1"/>
  <c r="J3296" i="3"/>
  <c r="H3297" i="3"/>
  <c r="I3297" i="3"/>
  <c r="K3297" i="3" s="1"/>
  <c r="J3297" i="3"/>
  <c r="H3298" i="3"/>
  <c r="I3298" i="3"/>
  <c r="K3298" i="3" s="1"/>
  <c r="J3298" i="3"/>
  <c r="H3299" i="3"/>
  <c r="I3299" i="3"/>
  <c r="K3299" i="3" s="1"/>
  <c r="J3299" i="3"/>
  <c r="H3300" i="3"/>
  <c r="I3300" i="3"/>
  <c r="K3300" i="3" s="1"/>
  <c r="J3300" i="3"/>
  <c r="H3301" i="3"/>
  <c r="I3301" i="3"/>
  <c r="K3301" i="3" s="1"/>
  <c r="J3301" i="3"/>
  <c r="H3302" i="3"/>
  <c r="I3302" i="3"/>
  <c r="K3302" i="3" s="1"/>
  <c r="J3302" i="3"/>
  <c r="H3303" i="3"/>
  <c r="I3303" i="3"/>
  <c r="K3303" i="3" s="1"/>
  <c r="J3303" i="3"/>
  <c r="H3304" i="3"/>
  <c r="I3304" i="3"/>
  <c r="K3304" i="3" s="1"/>
  <c r="J3304" i="3"/>
  <c r="H3305" i="3"/>
  <c r="I3305" i="3"/>
  <c r="K3305" i="3" s="1"/>
  <c r="J3305" i="3"/>
  <c r="H3306" i="3"/>
  <c r="I3306" i="3"/>
  <c r="K3306" i="3" s="1"/>
  <c r="J3306" i="3"/>
  <c r="H3307" i="3"/>
  <c r="I3307" i="3"/>
  <c r="K3307" i="3" s="1"/>
  <c r="J3307" i="3"/>
  <c r="H3308" i="3"/>
  <c r="I3308" i="3"/>
  <c r="K3308" i="3" s="1"/>
  <c r="J3308" i="3"/>
  <c r="H3309" i="3"/>
  <c r="I3309" i="3"/>
  <c r="K3309" i="3" s="1"/>
  <c r="J3309" i="3"/>
  <c r="H3310" i="3"/>
  <c r="I3310" i="3"/>
  <c r="K3310" i="3" s="1"/>
  <c r="J3310" i="3"/>
  <c r="H3311" i="3"/>
  <c r="I3311" i="3"/>
  <c r="K3311" i="3" s="1"/>
  <c r="J3311" i="3"/>
  <c r="H3312" i="3"/>
  <c r="I3312" i="3"/>
  <c r="K3312" i="3" s="1"/>
  <c r="J3312" i="3"/>
  <c r="H3313" i="3"/>
  <c r="I3313" i="3"/>
  <c r="K3313" i="3" s="1"/>
  <c r="J3313" i="3"/>
  <c r="H3314" i="3"/>
  <c r="I3314" i="3"/>
  <c r="K3314" i="3" s="1"/>
  <c r="J3314" i="3"/>
  <c r="H3315" i="3"/>
  <c r="I3315" i="3"/>
  <c r="K3315" i="3" s="1"/>
  <c r="J3315" i="3"/>
  <c r="B22" i="38"/>
  <c r="J61" i="41"/>
  <c r="J40" i="41"/>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J19" i="41"/>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L3069" i="3" l="1"/>
  <c r="L3061" i="3"/>
  <c r="L3053" i="3"/>
  <c r="L3045" i="3"/>
  <c r="L3037" i="3"/>
  <c r="L3029" i="3"/>
  <c r="L3021" i="3"/>
  <c r="L3013" i="3"/>
  <c r="K143" i="41"/>
  <c r="K14" i="41"/>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K106" i="41"/>
  <c r="K10" i="41"/>
  <c r="K35" i="41"/>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15" i="41"/>
  <c r="K144" i="41"/>
  <c r="K126" i="41"/>
  <c r="K107" i="41"/>
  <c r="K91" i="41"/>
  <c r="K76" i="41"/>
  <c r="K57" i="41"/>
  <c r="K36" i="41"/>
  <c r="K148" i="41"/>
  <c r="K140" i="41"/>
  <c r="K124" i="41"/>
  <c r="K108" i="41"/>
  <c r="K94" i="41"/>
  <c r="K73" i="41"/>
  <c r="K105" i="41"/>
  <c r="K92" i="41"/>
  <c r="K139" i="41"/>
  <c r="K123" i="41"/>
  <c r="K93" i="41"/>
  <c r="K80" i="41"/>
  <c r="K72" i="41"/>
  <c r="K147" i="41"/>
  <c r="K130" i="41"/>
  <c r="K122" i="41"/>
  <c r="K71" i="41"/>
  <c r="K146" i="41"/>
  <c r="K121" i="41"/>
  <c r="K104" i="41"/>
  <c r="K90" i="41"/>
  <c r="K79" i="41"/>
  <c r="K111" i="41"/>
  <c r="K89" i="41"/>
  <c r="K74" i="41"/>
  <c r="K145" i="41"/>
  <c r="K129" i="41"/>
  <c r="K103" i="41"/>
  <c r="K78" i="41"/>
  <c r="K128" i="41"/>
  <c r="K102" i="41"/>
  <c r="K88" i="41"/>
  <c r="K77" i="41"/>
  <c r="K141" i="41"/>
  <c r="K109" i="41"/>
  <c r="K142" i="41"/>
  <c r="K127" i="41"/>
  <c r="K110" i="41"/>
  <c r="K95" i="41"/>
  <c r="K87" i="41"/>
  <c r="K75" i="41"/>
  <c r="K125" i="41"/>
  <c r="K86" i="41"/>
  <c r="K56" i="41"/>
  <c r="K32" i="41"/>
  <c r="K46" i="25"/>
  <c r="K60" i="25"/>
  <c r="K3064" i="3"/>
  <c r="L3064" i="3" s="1"/>
  <c r="K58" i="41"/>
  <c r="K38" i="41"/>
  <c r="K59" i="41"/>
  <c r="K13" i="41"/>
  <c r="K39" i="41"/>
  <c r="K60" i="41"/>
  <c r="K12" i="41"/>
  <c r="K40" i="41"/>
  <c r="K61" i="41"/>
  <c r="K11" i="41"/>
  <c r="K31" i="41"/>
  <c r="K52" i="41"/>
  <c r="K34" i="41"/>
  <c r="K19" i="41"/>
  <c r="K53" i="41"/>
  <c r="K18" i="41"/>
  <c r="K33" i="41"/>
  <c r="K54" i="41"/>
  <c r="K17" i="41"/>
  <c r="K55" i="41"/>
  <c r="K16" i="41"/>
  <c r="K37" i="41"/>
  <c r="J2" i="3"/>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I1455" i="3"/>
  <c r="I1456" i="3"/>
  <c r="I1457" i="3"/>
  <c r="I1458" i="3"/>
  <c r="I1459" i="3"/>
  <c r="I1460" i="3"/>
  <c r="I1461" i="3"/>
  <c r="I1462" i="3"/>
  <c r="I1463" i="3"/>
  <c r="I1464" i="3"/>
  <c r="K1464" i="3" s="1"/>
  <c r="I1465" i="3"/>
  <c r="I1466" i="3"/>
  <c r="I1467" i="3"/>
  <c r="I1468" i="3"/>
  <c r="I1469" i="3"/>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K1982" i="3" s="1"/>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M9" i="10"/>
  <c r="M12" i="10" s="1"/>
  <c r="L15" i="25" s="1"/>
  <c r="M29" i="10"/>
  <c r="M38" i="10" s="1"/>
  <c r="M37" i="10"/>
  <c r="M30" i="10"/>
  <c r="M31" i="10"/>
  <c r="M32" i="10"/>
  <c r="M33" i="10"/>
  <c r="M34" i="10"/>
  <c r="M35" i="10"/>
  <c r="M36" i="10"/>
  <c r="K37" i="10"/>
  <c r="L70" i="10"/>
  <c r="M28" i="8"/>
  <c r="M33" i="8"/>
  <c r="M32" i="8"/>
  <c r="M31" i="8"/>
  <c r="M30" i="8"/>
  <c r="L35" i="8"/>
  <c r="M9" i="8"/>
  <c r="M12" i="8" s="1"/>
  <c r="M28" i="4"/>
  <c r="M29" i="4"/>
  <c r="M30" i="4"/>
  <c r="M31" i="4"/>
  <c r="M32" i="4"/>
  <c r="M33" i="4"/>
  <c r="M27" i="4"/>
  <c r="M38" i="4"/>
  <c r="M12" i="4"/>
  <c r="L9" i="25" s="1"/>
  <c r="L18" i="25"/>
  <c r="M12" i="9"/>
  <c r="N12" i="9"/>
  <c r="M29" i="9"/>
  <c r="N29" i="9"/>
  <c r="N26" i="9"/>
  <c r="N9" i="9"/>
  <c r="M67" i="8"/>
  <c r="M69" i="8" s="1"/>
  <c r="M66" i="8"/>
  <c r="M65" i="8"/>
  <c r="M64" i="8"/>
  <c r="M63" i="8"/>
  <c r="A4" i="37"/>
  <c r="A5" i="36"/>
  <c r="A5" i="35"/>
  <c r="A5" i="34"/>
  <c r="A5" i="33"/>
  <c r="A5" i="32"/>
  <c r="A5" i="31"/>
  <c r="K17" i="25"/>
  <c r="K16" i="25"/>
  <c r="K14" i="25"/>
  <c r="K12" i="25"/>
  <c r="K9" i="18"/>
  <c r="K46" i="18"/>
  <c r="K47" i="18"/>
  <c r="K31" i="18"/>
  <c r="K52" i="18"/>
  <c r="K51" i="18"/>
  <c r="K53" i="18"/>
  <c r="K48" i="18"/>
  <c r="K49" i="18"/>
  <c r="K50" i="18"/>
  <c r="K29" i="18"/>
  <c r="L2951" i="3" l="1"/>
  <c r="J79" i="41" s="1"/>
  <c r="L2943" i="3"/>
  <c r="L2935" i="3"/>
  <c r="L2927" i="3"/>
  <c r="J77" i="41" s="1"/>
  <c r="L2919" i="3"/>
  <c r="L2911" i="3"/>
  <c r="J14" i="41" s="1"/>
  <c r="L2903" i="3"/>
  <c r="J74" i="41" s="1"/>
  <c r="L2895" i="3"/>
  <c r="L2887" i="3"/>
  <c r="J12" i="41" s="1"/>
  <c r="L2879" i="3"/>
  <c r="J72" i="41" s="1"/>
  <c r="L2871" i="3"/>
  <c r="L2863" i="3"/>
  <c r="J10" i="41" s="1"/>
  <c r="L2954" i="3"/>
  <c r="L2946" i="3"/>
  <c r="J129" i="41" s="1"/>
  <c r="L2938" i="3"/>
  <c r="J38" i="41" s="1"/>
  <c r="L2930" i="3"/>
  <c r="L2922" i="3"/>
  <c r="J127" i="41" s="1"/>
  <c r="L2914" i="3"/>
  <c r="J35" i="41" s="1"/>
  <c r="L2906" i="3"/>
  <c r="L2898" i="3"/>
  <c r="J124" i="41" s="1"/>
  <c r="L2890" i="3"/>
  <c r="L2882" i="3"/>
  <c r="L2874" i="3"/>
  <c r="J122" i="41" s="1"/>
  <c r="L2866" i="3"/>
  <c r="J31" i="41" s="1"/>
  <c r="L2955" i="3"/>
  <c r="L2947" i="3"/>
  <c r="J18" i="41" s="1"/>
  <c r="L2939" i="3"/>
  <c r="J78" i="41" s="1"/>
  <c r="L2931" i="3"/>
  <c r="L2923" i="3"/>
  <c r="L2915" i="3"/>
  <c r="J75" i="41" s="1"/>
  <c r="L2907" i="3"/>
  <c r="L2899" i="3"/>
  <c r="J13" i="41" s="1"/>
  <c r="L2891" i="3"/>
  <c r="J73" i="41" s="1"/>
  <c r="L2883" i="3"/>
  <c r="L2875" i="3"/>
  <c r="J11" i="41" s="1"/>
  <c r="L2867" i="3"/>
  <c r="J71" i="41" s="1"/>
  <c r="L2953" i="3"/>
  <c r="L2945" i="3"/>
  <c r="J110" i="41" s="1"/>
  <c r="L2937" i="3"/>
  <c r="J59" i="41" s="1"/>
  <c r="L2929" i="3"/>
  <c r="L2921" i="3"/>
  <c r="J108" i="41" s="1"/>
  <c r="L2913" i="3"/>
  <c r="J56" i="41" s="1"/>
  <c r="L2905" i="3"/>
  <c r="L2897" i="3"/>
  <c r="J105" i="41" s="1"/>
  <c r="L2889" i="3"/>
  <c r="J54" i="41" s="1"/>
  <c r="L2881" i="3"/>
  <c r="L2873" i="3"/>
  <c r="J103" i="41" s="1"/>
  <c r="L2865" i="3"/>
  <c r="J52" i="41" s="1"/>
  <c r="L2952" i="3"/>
  <c r="J94" i="41" s="1"/>
  <c r="L2944" i="3"/>
  <c r="L2936" i="3"/>
  <c r="J146" i="41" s="1"/>
  <c r="L2928" i="3"/>
  <c r="J92" i="41" s="1"/>
  <c r="L2920" i="3"/>
  <c r="L2912" i="3"/>
  <c r="J143" i="41" s="1"/>
  <c r="L2904" i="3"/>
  <c r="J89" i="41" s="1"/>
  <c r="L2896" i="3"/>
  <c r="L2888" i="3"/>
  <c r="J141" i="41" s="1"/>
  <c r="L2880" i="3"/>
  <c r="J87" i="41" s="1"/>
  <c r="L2872" i="3"/>
  <c r="L2864" i="3"/>
  <c r="J139" i="41" s="1"/>
  <c r="L2950" i="3"/>
  <c r="J39" i="41" s="1"/>
  <c r="L2942" i="3"/>
  <c r="L2934" i="3"/>
  <c r="J128" i="41" s="1"/>
  <c r="L2926" i="3"/>
  <c r="J37" i="41" s="1"/>
  <c r="L2918" i="3"/>
  <c r="L2910" i="3"/>
  <c r="J125" i="41" s="1"/>
  <c r="L2902" i="3"/>
  <c r="L2894" i="3"/>
  <c r="L2886" i="3"/>
  <c r="J123" i="41" s="1"/>
  <c r="L2878" i="3"/>
  <c r="J32" i="41" s="1"/>
  <c r="L2870" i="3"/>
  <c r="L2862" i="3"/>
  <c r="J121" i="41" s="1"/>
  <c r="L2949" i="3"/>
  <c r="J60" i="41" s="1"/>
  <c r="L2941" i="3"/>
  <c r="L2933" i="3"/>
  <c r="J109" i="41" s="1"/>
  <c r="L2925" i="3"/>
  <c r="J58" i="41" s="1"/>
  <c r="L2917" i="3"/>
  <c r="L2909" i="3"/>
  <c r="J106" i="41" s="1"/>
  <c r="L2901" i="3"/>
  <c r="J55" i="41" s="1"/>
  <c r="L2893" i="3"/>
  <c r="L2885" i="3"/>
  <c r="J104" i="41" s="1"/>
  <c r="L2877" i="3"/>
  <c r="J53" i="41" s="1"/>
  <c r="L2869" i="3"/>
  <c r="L2861" i="3"/>
  <c r="J102" i="41" s="1"/>
  <c r="L2948" i="3"/>
  <c r="J147" i="41" s="1"/>
  <c r="L2940" i="3"/>
  <c r="J93" i="41" s="1"/>
  <c r="L2932" i="3"/>
  <c r="L2924" i="3"/>
  <c r="J145" i="41" s="1"/>
  <c r="L2916" i="3"/>
  <c r="J90" i="41" s="1"/>
  <c r="L2908" i="3"/>
  <c r="L2900" i="3"/>
  <c r="J142" i="41" s="1"/>
  <c r="L2892" i="3"/>
  <c r="J88" i="41" s="1"/>
  <c r="L2884" i="3"/>
  <c r="L2876" i="3"/>
  <c r="J140" i="41" s="1"/>
  <c r="L2868" i="3"/>
  <c r="J86" i="41" s="1"/>
  <c r="L2860" i="3"/>
  <c r="K96" i="41"/>
  <c r="K131" i="41"/>
  <c r="K81" i="41"/>
  <c r="K112" i="41"/>
  <c r="K149" i="41"/>
  <c r="K20" i="41"/>
  <c r="K1670" i="3"/>
  <c r="K1462" i="3"/>
  <c r="K1454" i="3"/>
  <c r="K1469" i="3"/>
  <c r="K1461" i="3"/>
  <c r="K1468" i="3"/>
  <c r="K1460" i="3"/>
  <c r="K1467" i="3"/>
  <c r="K1459" i="3"/>
  <c r="K1466" i="3"/>
  <c r="K1458" i="3"/>
  <c r="K1202" i="3"/>
  <c r="K962" i="3"/>
  <c r="K722" i="3"/>
  <c r="K482" i="3"/>
  <c r="K242" i="3"/>
  <c r="K1465" i="3"/>
  <c r="K1457" i="3"/>
  <c r="K1456" i="3"/>
  <c r="K1463" i="3"/>
  <c r="K1455" i="3"/>
  <c r="K62" i="41"/>
  <c r="K2810" i="3"/>
  <c r="K2738" i="3"/>
  <c r="K2" i="3"/>
  <c r="L2" i="3" s="1"/>
  <c r="K41" i="41"/>
  <c r="J34" i="41"/>
  <c r="J33" i="41"/>
  <c r="J16" i="41"/>
  <c r="J17" i="41"/>
  <c r="M35" i="8"/>
  <c r="L10" i="25"/>
  <c r="L19" i="25" s="1"/>
  <c r="M39" i="4"/>
  <c r="K54" i="18"/>
  <c r="K32" i="18"/>
  <c r="K30" i="18"/>
  <c r="K13" i="18"/>
  <c r="K12" i="18"/>
  <c r="L60" i="10"/>
  <c r="L55" i="8"/>
  <c r="L48" i="8"/>
  <c r="L30" i="10"/>
  <c r="L31" i="10"/>
  <c r="L29"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L2857" i="3" l="1"/>
  <c r="L2853" i="3"/>
  <c r="L2844" i="3"/>
  <c r="L2858" i="3"/>
  <c r="L2854" i="3"/>
  <c r="L2850" i="3"/>
  <c r="L2846" i="3"/>
  <c r="J81" i="41"/>
  <c r="J149" i="41"/>
  <c r="J112" i="41"/>
  <c r="J131" i="41"/>
  <c r="J96" i="41"/>
  <c r="L2856" i="3"/>
  <c r="L2852" i="3"/>
  <c r="L2848" i="3"/>
  <c r="K76" i="8" s="1"/>
  <c r="L2859" i="3"/>
  <c r="L2855" i="3"/>
  <c r="L2851" i="3"/>
  <c r="L2847" i="3"/>
  <c r="L2849" i="3"/>
  <c r="L2845" i="3"/>
  <c r="K72" i="8"/>
  <c r="J41" i="41"/>
  <c r="J20" i="41"/>
  <c r="K21" i="41" s="1"/>
  <c r="J62" i="41"/>
  <c r="L73" i="10"/>
  <c r="L38" i="10"/>
  <c r="K84" i="8"/>
  <c r="K83" i="8"/>
  <c r="K85" i="8"/>
  <c r="K87" i="8"/>
  <c r="K75" i="8"/>
  <c r="K81" i="8"/>
  <c r="L69" i="8"/>
  <c r="K79" i="8" l="1"/>
  <c r="K82" i="8"/>
  <c r="K77" i="8"/>
  <c r="K80" i="8"/>
  <c r="K78" i="8"/>
  <c r="K86" i="8"/>
  <c r="K74" i="8"/>
  <c r="K73" i="8"/>
  <c r="K88" i="8" l="1"/>
  <c r="K63" i="8" s="1"/>
  <c r="L9" i="10"/>
  <c r="K62" i="4"/>
  <c r="L53" i="4"/>
  <c r="L54" i="4"/>
  <c r="L55" i="4"/>
  <c r="L56" i="4"/>
  <c r="L57" i="4"/>
  <c r="L58" i="4"/>
  <c r="L59" i="4"/>
  <c r="L60" i="4"/>
  <c r="L61" i="4"/>
  <c r="L52" i="4"/>
  <c r="K65" i="8" l="1"/>
  <c r="K67" i="8"/>
  <c r="K68" i="8"/>
  <c r="K64" i="8"/>
  <c r="K66" i="8"/>
  <c r="K15" i="25"/>
  <c r="L12" i="10"/>
  <c r="L63" i="4"/>
  <c r="K30" i="4"/>
  <c r="L37" i="4"/>
  <c r="L36" i="4"/>
  <c r="L33" i="4"/>
  <c r="L32" i="4"/>
  <c r="L31" i="4"/>
  <c r="L30" i="4"/>
  <c r="L29" i="4"/>
  <c r="L28" i="4"/>
  <c r="L27" i="4"/>
  <c r="M26" i="9"/>
  <c r="M9" i="9"/>
  <c r="K18" i="25" s="1"/>
  <c r="L9" i="8"/>
  <c r="L9" i="4"/>
  <c r="J222" i="3"/>
  <c r="J1453" i="3"/>
  <c r="K69" i="8" l="1"/>
  <c r="K10" i="25"/>
  <c r="L12" i="8"/>
  <c r="K9" i="25"/>
  <c r="L12" i="4"/>
  <c r="L39"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L2840" i="3" s="1"/>
  <c r="J2841" i="3"/>
  <c r="J2842" i="3"/>
  <c r="J2843" i="3"/>
  <c r="J3" i="3"/>
  <c r="J4" i="3"/>
  <c r="J5" i="3"/>
  <c r="L5" i="3" s="1"/>
  <c r="J6" i="3"/>
  <c r="L6" i="3" s="1"/>
  <c r="J7" i="3"/>
  <c r="L7" i="3" s="1"/>
  <c r="J8" i="3"/>
  <c r="L8" i="3" s="1"/>
  <c r="J9" i="3"/>
  <c r="L9" i="3" s="1"/>
  <c r="J10" i="3"/>
  <c r="L10" i="3" s="1"/>
  <c r="J11" i="3"/>
  <c r="J12" i="3"/>
  <c r="J13" i="3"/>
  <c r="L13" i="3" s="1"/>
  <c r="J14" i="3"/>
  <c r="L14" i="3" s="1"/>
  <c r="J15" i="3"/>
  <c r="L15" i="3" s="1"/>
  <c r="J16" i="3"/>
  <c r="L16" i="3" s="1"/>
  <c r="J17" i="3"/>
  <c r="L17" i="3" s="1"/>
  <c r="J18" i="3"/>
  <c r="L18" i="3" s="1"/>
  <c r="J19" i="3"/>
  <c r="J20" i="3"/>
  <c r="J21" i="3"/>
  <c r="L21" i="3" s="1"/>
  <c r="J22" i="3"/>
  <c r="L22" i="3" s="1"/>
  <c r="J23" i="3"/>
  <c r="L23" i="3" s="1"/>
  <c r="J24" i="3"/>
  <c r="L24" i="3" s="1"/>
  <c r="J25" i="3"/>
  <c r="L25" i="3" s="1"/>
  <c r="J26" i="3"/>
  <c r="L26" i="3" s="1"/>
  <c r="J27" i="3"/>
  <c r="J28" i="3"/>
  <c r="J29" i="3"/>
  <c r="L29" i="3" s="1"/>
  <c r="J30" i="3"/>
  <c r="L30" i="3" s="1"/>
  <c r="J31" i="3"/>
  <c r="L31" i="3" s="1"/>
  <c r="J32" i="3"/>
  <c r="L32" i="3" s="1"/>
  <c r="J33" i="3"/>
  <c r="L33" i="3" s="1"/>
  <c r="J34" i="3"/>
  <c r="L34" i="3" s="1"/>
  <c r="J35" i="3"/>
  <c r="J36" i="3"/>
  <c r="J37" i="3"/>
  <c r="L37" i="3" s="1"/>
  <c r="J38" i="3"/>
  <c r="L38" i="3" s="1"/>
  <c r="J39" i="3"/>
  <c r="L39" i="3" s="1"/>
  <c r="J40" i="3"/>
  <c r="L40" i="3" s="1"/>
  <c r="J41" i="3"/>
  <c r="L41" i="3" s="1"/>
  <c r="J42" i="3"/>
  <c r="L42" i="3" s="1"/>
  <c r="J43" i="3"/>
  <c r="J44" i="3"/>
  <c r="J45" i="3"/>
  <c r="L45" i="3" s="1"/>
  <c r="J46" i="3"/>
  <c r="L46" i="3" s="1"/>
  <c r="J47" i="3"/>
  <c r="L47" i="3" s="1"/>
  <c r="J48" i="3"/>
  <c r="L48" i="3" s="1"/>
  <c r="J49" i="3"/>
  <c r="L49" i="3" s="1"/>
  <c r="J50" i="3"/>
  <c r="L50" i="3" s="1"/>
  <c r="J51" i="3"/>
  <c r="J52" i="3"/>
  <c r="J53" i="3"/>
  <c r="L53" i="3" s="1"/>
  <c r="J54" i="3"/>
  <c r="L54" i="3" s="1"/>
  <c r="J55" i="3"/>
  <c r="L55" i="3" s="1"/>
  <c r="J56" i="3"/>
  <c r="L56" i="3" s="1"/>
  <c r="J57" i="3"/>
  <c r="L57" i="3" s="1"/>
  <c r="J58" i="3"/>
  <c r="L58" i="3" s="1"/>
  <c r="J59" i="3"/>
  <c r="J60" i="3"/>
  <c r="J61" i="3"/>
  <c r="L61" i="3" s="1"/>
  <c r="J62" i="3"/>
  <c r="L62" i="3" s="1"/>
  <c r="J63" i="3"/>
  <c r="L63" i="3" s="1"/>
  <c r="J64" i="3"/>
  <c r="L64" i="3" s="1"/>
  <c r="J65" i="3"/>
  <c r="L65" i="3" s="1"/>
  <c r="J66" i="3"/>
  <c r="L66" i="3" s="1"/>
  <c r="J67" i="3"/>
  <c r="J68" i="3"/>
  <c r="J69" i="3"/>
  <c r="L69" i="3" s="1"/>
  <c r="J70" i="3"/>
  <c r="L70" i="3" s="1"/>
  <c r="J71" i="3"/>
  <c r="L71" i="3" s="1"/>
  <c r="J72" i="3"/>
  <c r="L72" i="3" s="1"/>
  <c r="J73" i="3"/>
  <c r="L73" i="3" s="1"/>
  <c r="J74" i="3"/>
  <c r="L74" i="3" s="1"/>
  <c r="J75" i="3"/>
  <c r="J76" i="3"/>
  <c r="J77" i="3"/>
  <c r="L77" i="3" s="1"/>
  <c r="J78" i="3"/>
  <c r="L78" i="3" s="1"/>
  <c r="J79" i="3"/>
  <c r="L79" i="3" s="1"/>
  <c r="J80" i="3"/>
  <c r="L80" i="3" s="1"/>
  <c r="J81" i="3"/>
  <c r="L81" i="3" s="1"/>
  <c r="J82" i="3"/>
  <c r="L82" i="3" s="1"/>
  <c r="J83" i="3"/>
  <c r="J84" i="3"/>
  <c r="J85" i="3"/>
  <c r="L85" i="3" s="1"/>
  <c r="J86" i="3"/>
  <c r="L86" i="3" s="1"/>
  <c r="J87" i="3"/>
  <c r="L87" i="3" s="1"/>
  <c r="J88" i="3"/>
  <c r="L88" i="3" s="1"/>
  <c r="J89" i="3"/>
  <c r="L89" i="3" s="1"/>
  <c r="J90" i="3"/>
  <c r="L90" i="3" s="1"/>
  <c r="J91" i="3"/>
  <c r="J92" i="3"/>
  <c r="J93" i="3"/>
  <c r="L93" i="3" s="1"/>
  <c r="J94" i="3"/>
  <c r="L94" i="3" s="1"/>
  <c r="J95" i="3"/>
  <c r="L95" i="3" s="1"/>
  <c r="J96" i="3"/>
  <c r="L96" i="3" s="1"/>
  <c r="J97" i="3"/>
  <c r="L97" i="3" s="1"/>
  <c r="J98" i="3"/>
  <c r="L98" i="3" s="1"/>
  <c r="J99" i="3"/>
  <c r="J100" i="3"/>
  <c r="J101" i="3"/>
  <c r="L101" i="3" s="1"/>
  <c r="J102" i="3"/>
  <c r="L102" i="3" s="1"/>
  <c r="J103" i="3"/>
  <c r="L103" i="3" s="1"/>
  <c r="J104" i="3"/>
  <c r="L104" i="3" s="1"/>
  <c r="J105" i="3"/>
  <c r="L105" i="3" s="1"/>
  <c r="J106" i="3"/>
  <c r="L106" i="3" s="1"/>
  <c r="J107" i="3"/>
  <c r="J108" i="3"/>
  <c r="J109" i="3"/>
  <c r="L109" i="3" s="1"/>
  <c r="J110" i="3"/>
  <c r="L110" i="3" s="1"/>
  <c r="J111" i="3"/>
  <c r="L111" i="3" s="1"/>
  <c r="J112" i="3"/>
  <c r="L112" i="3" s="1"/>
  <c r="J113" i="3"/>
  <c r="L113" i="3" s="1"/>
  <c r="J114" i="3"/>
  <c r="L114" i="3" s="1"/>
  <c r="J115" i="3"/>
  <c r="J116" i="3"/>
  <c r="J117" i="3"/>
  <c r="L117" i="3" s="1"/>
  <c r="J118" i="3"/>
  <c r="L118" i="3" s="1"/>
  <c r="J119" i="3"/>
  <c r="L119" i="3" s="1"/>
  <c r="J120" i="3"/>
  <c r="L120" i="3" s="1"/>
  <c r="J121" i="3"/>
  <c r="L121" i="3" s="1"/>
  <c r="J122" i="3"/>
  <c r="L122" i="3" s="1"/>
  <c r="J123" i="3"/>
  <c r="J124" i="3"/>
  <c r="J125" i="3"/>
  <c r="L125" i="3" s="1"/>
  <c r="J126" i="3"/>
  <c r="L126" i="3" s="1"/>
  <c r="J127" i="3"/>
  <c r="L127" i="3" s="1"/>
  <c r="J128" i="3"/>
  <c r="L128" i="3" s="1"/>
  <c r="J129" i="3"/>
  <c r="L129" i="3" s="1"/>
  <c r="J130" i="3"/>
  <c r="L130" i="3" s="1"/>
  <c r="J131" i="3"/>
  <c r="J132" i="3"/>
  <c r="J133" i="3"/>
  <c r="L133" i="3" s="1"/>
  <c r="J134" i="3"/>
  <c r="L134" i="3" s="1"/>
  <c r="J135" i="3"/>
  <c r="L135" i="3" s="1"/>
  <c r="J136" i="3"/>
  <c r="L136" i="3" s="1"/>
  <c r="J137" i="3"/>
  <c r="L137" i="3" s="1"/>
  <c r="J138" i="3"/>
  <c r="L138" i="3" s="1"/>
  <c r="J139" i="3"/>
  <c r="J140" i="3"/>
  <c r="J141" i="3"/>
  <c r="L141" i="3" s="1"/>
  <c r="J142" i="3"/>
  <c r="L142" i="3" s="1"/>
  <c r="J143" i="3"/>
  <c r="L143" i="3" s="1"/>
  <c r="J144" i="3"/>
  <c r="L144" i="3" s="1"/>
  <c r="J145" i="3"/>
  <c r="L145" i="3" s="1"/>
  <c r="J146" i="3"/>
  <c r="L146" i="3" s="1"/>
  <c r="J147" i="3"/>
  <c r="J148" i="3"/>
  <c r="J149" i="3"/>
  <c r="L149" i="3" s="1"/>
  <c r="J150" i="3"/>
  <c r="L150" i="3" s="1"/>
  <c r="J151" i="3"/>
  <c r="L151" i="3" s="1"/>
  <c r="J152" i="3"/>
  <c r="L152" i="3" s="1"/>
  <c r="J153" i="3"/>
  <c r="L153" i="3" s="1"/>
  <c r="J154" i="3"/>
  <c r="L154" i="3" s="1"/>
  <c r="J155" i="3"/>
  <c r="J156" i="3"/>
  <c r="J157" i="3"/>
  <c r="L157" i="3" s="1"/>
  <c r="J158" i="3"/>
  <c r="L158" i="3" s="1"/>
  <c r="J159" i="3"/>
  <c r="L159" i="3" s="1"/>
  <c r="J160" i="3"/>
  <c r="L160" i="3" s="1"/>
  <c r="J161" i="3"/>
  <c r="L161" i="3" s="1"/>
  <c r="J162" i="3"/>
  <c r="L162" i="3" s="1"/>
  <c r="J163" i="3"/>
  <c r="J164" i="3"/>
  <c r="J165" i="3"/>
  <c r="L165" i="3" s="1"/>
  <c r="J166" i="3"/>
  <c r="L166" i="3" s="1"/>
  <c r="J167" i="3"/>
  <c r="L167" i="3" s="1"/>
  <c r="J168" i="3"/>
  <c r="L168" i="3" s="1"/>
  <c r="J169" i="3"/>
  <c r="L169" i="3" s="1"/>
  <c r="J170" i="3"/>
  <c r="L170" i="3" s="1"/>
  <c r="J171" i="3"/>
  <c r="J172" i="3"/>
  <c r="J173" i="3"/>
  <c r="L173" i="3" s="1"/>
  <c r="J174" i="3"/>
  <c r="L174" i="3" s="1"/>
  <c r="J175" i="3"/>
  <c r="L175" i="3" s="1"/>
  <c r="J176" i="3"/>
  <c r="L176" i="3" s="1"/>
  <c r="J177" i="3"/>
  <c r="L177" i="3" s="1"/>
  <c r="J178" i="3"/>
  <c r="L178" i="3" s="1"/>
  <c r="J179" i="3"/>
  <c r="J180" i="3"/>
  <c r="J181" i="3"/>
  <c r="L181" i="3" s="1"/>
  <c r="J182" i="3"/>
  <c r="L182" i="3" s="1"/>
  <c r="J183" i="3"/>
  <c r="L183" i="3" s="1"/>
  <c r="J184" i="3"/>
  <c r="L184" i="3" s="1"/>
  <c r="J185" i="3"/>
  <c r="L185" i="3" s="1"/>
  <c r="J186" i="3"/>
  <c r="L186" i="3" s="1"/>
  <c r="J187" i="3"/>
  <c r="J188" i="3"/>
  <c r="J189" i="3"/>
  <c r="L189" i="3" s="1"/>
  <c r="J190" i="3"/>
  <c r="L190" i="3" s="1"/>
  <c r="J191" i="3"/>
  <c r="L191" i="3" s="1"/>
  <c r="J192" i="3"/>
  <c r="L192" i="3" s="1"/>
  <c r="J193" i="3"/>
  <c r="L193" i="3" s="1"/>
  <c r="J194" i="3"/>
  <c r="L194" i="3" s="1"/>
  <c r="J195" i="3"/>
  <c r="J196" i="3"/>
  <c r="J197" i="3"/>
  <c r="L197" i="3" s="1"/>
  <c r="J198" i="3"/>
  <c r="L198" i="3" s="1"/>
  <c r="J199" i="3"/>
  <c r="L199" i="3" s="1"/>
  <c r="J200" i="3"/>
  <c r="L200" i="3" s="1"/>
  <c r="J201" i="3"/>
  <c r="L201" i="3" s="1"/>
  <c r="J202" i="3"/>
  <c r="L202" i="3" s="1"/>
  <c r="J203" i="3"/>
  <c r="J204" i="3"/>
  <c r="J205" i="3"/>
  <c r="L205" i="3" s="1"/>
  <c r="J206" i="3"/>
  <c r="L206" i="3" s="1"/>
  <c r="J207" i="3"/>
  <c r="L207" i="3" s="1"/>
  <c r="J208" i="3"/>
  <c r="L208" i="3" s="1"/>
  <c r="J209" i="3"/>
  <c r="L209" i="3" s="1"/>
  <c r="J210" i="3"/>
  <c r="L210" i="3" s="1"/>
  <c r="J211" i="3"/>
  <c r="J212" i="3"/>
  <c r="J213" i="3"/>
  <c r="L213" i="3" s="1"/>
  <c r="J214" i="3"/>
  <c r="L214" i="3" s="1"/>
  <c r="J215" i="3"/>
  <c r="L215" i="3" s="1"/>
  <c r="J216" i="3"/>
  <c r="L216" i="3" s="1"/>
  <c r="J217" i="3"/>
  <c r="L217" i="3" s="1"/>
  <c r="J218" i="3"/>
  <c r="L218" i="3" s="1"/>
  <c r="J219" i="3"/>
  <c r="J220" i="3"/>
  <c r="J221" i="3"/>
  <c r="L221" i="3" s="1"/>
  <c r="J223" i="3"/>
  <c r="L223" i="3" s="1"/>
  <c r="J224" i="3"/>
  <c r="L224" i="3" s="1"/>
  <c r="J225" i="3"/>
  <c r="L225" i="3" s="1"/>
  <c r="J226" i="3"/>
  <c r="L226" i="3" s="1"/>
  <c r="J227" i="3"/>
  <c r="J228" i="3"/>
  <c r="J229" i="3"/>
  <c r="L229" i="3" s="1"/>
  <c r="J230" i="3"/>
  <c r="L230" i="3" s="1"/>
  <c r="J231" i="3"/>
  <c r="L231" i="3" s="1"/>
  <c r="J232" i="3"/>
  <c r="L232" i="3" s="1"/>
  <c r="J233" i="3"/>
  <c r="L233" i="3" s="1"/>
  <c r="J234" i="3"/>
  <c r="L234" i="3" s="1"/>
  <c r="J235" i="3"/>
  <c r="J236" i="3"/>
  <c r="J237" i="3"/>
  <c r="L237" i="3" s="1"/>
  <c r="J238" i="3"/>
  <c r="L238" i="3" s="1"/>
  <c r="J239" i="3"/>
  <c r="L239" i="3" s="1"/>
  <c r="J240" i="3"/>
  <c r="L240" i="3" s="1"/>
  <c r="J241" i="3"/>
  <c r="L241" i="3" s="1"/>
  <c r="J242" i="3"/>
  <c r="L242" i="3" s="1"/>
  <c r="J243" i="3"/>
  <c r="J244" i="3"/>
  <c r="J245" i="3"/>
  <c r="L245" i="3" s="1"/>
  <c r="J246" i="3"/>
  <c r="L246" i="3" s="1"/>
  <c r="J247" i="3"/>
  <c r="L247" i="3" s="1"/>
  <c r="J248" i="3"/>
  <c r="L248" i="3" s="1"/>
  <c r="J249" i="3"/>
  <c r="L249" i="3" s="1"/>
  <c r="J250" i="3"/>
  <c r="L250" i="3" s="1"/>
  <c r="J251" i="3"/>
  <c r="J252" i="3"/>
  <c r="J253" i="3"/>
  <c r="L253" i="3" s="1"/>
  <c r="J254" i="3"/>
  <c r="L254" i="3" s="1"/>
  <c r="J255" i="3"/>
  <c r="L255" i="3" s="1"/>
  <c r="J256" i="3"/>
  <c r="L256" i="3" s="1"/>
  <c r="J257" i="3"/>
  <c r="L257" i="3" s="1"/>
  <c r="J258" i="3"/>
  <c r="L258" i="3" s="1"/>
  <c r="J259" i="3"/>
  <c r="J260" i="3"/>
  <c r="J261" i="3"/>
  <c r="L261" i="3" s="1"/>
  <c r="J262" i="3"/>
  <c r="L262" i="3" s="1"/>
  <c r="J263" i="3"/>
  <c r="L263" i="3" s="1"/>
  <c r="J264" i="3"/>
  <c r="L264" i="3" s="1"/>
  <c r="J265" i="3"/>
  <c r="L265" i="3" s="1"/>
  <c r="J266" i="3"/>
  <c r="L266" i="3" s="1"/>
  <c r="J267" i="3"/>
  <c r="J268" i="3"/>
  <c r="J269" i="3"/>
  <c r="L269" i="3" s="1"/>
  <c r="J270" i="3"/>
  <c r="L270" i="3" s="1"/>
  <c r="J271" i="3"/>
  <c r="L271" i="3" s="1"/>
  <c r="J272" i="3"/>
  <c r="L272" i="3" s="1"/>
  <c r="J273" i="3"/>
  <c r="L273" i="3" s="1"/>
  <c r="J274" i="3"/>
  <c r="L274" i="3" s="1"/>
  <c r="J275" i="3"/>
  <c r="J276" i="3"/>
  <c r="J277" i="3"/>
  <c r="L277" i="3" s="1"/>
  <c r="J278" i="3"/>
  <c r="L278" i="3" s="1"/>
  <c r="J279" i="3"/>
  <c r="L279" i="3" s="1"/>
  <c r="J280" i="3"/>
  <c r="L280" i="3" s="1"/>
  <c r="J281" i="3"/>
  <c r="L281" i="3" s="1"/>
  <c r="J282" i="3"/>
  <c r="L282" i="3" s="1"/>
  <c r="J283" i="3"/>
  <c r="J284" i="3"/>
  <c r="J285" i="3"/>
  <c r="L285" i="3" s="1"/>
  <c r="J286" i="3"/>
  <c r="L286" i="3" s="1"/>
  <c r="J287" i="3"/>
  <c r="L287" i="3" s="1"/>
  <c r="J288" i="3"/>
  <c r="L288" i="3" s="1"/>
  <c r="J289" i="3"/>
  <c r="L289" i="3" s="1"/>
  <c r="J290" i="3"/>
  <c r="L290" i="3" s="1"/>
  <c r="J291" i="3"/>
  <c r="J292" i="3"/>
  <c r="J293" i="3"/>
  <c r="L293" i="3" s="1"/>
  <c r="J294" i="3"/>
  <c r="L294" i="3" s="1"/>
  <c r="J295" i="3"/>
  <c r="L295" i="3" s="1"/>
  <c r="J296" i="3"/>
  <c r="L296" i="3" s="1"/>
  <c r="J297" i="3"/>
  <c r="L297" i="3" s="1"/>
  <c r="J298" i="3"/>
  <c r="L298" i="3" s="1"/>
  <c r="J299" i="3"/>
  <c r="J300" i="3"/>
  <c r="J301" i="3"/>
  <c r="L301" i="3" s="1"/>
  <c r="J302" i="3"/>
  <c r="L302" i="3" s="1"/>
  <c r="J303" i="3"/>
  <c r="L303" i="3" s="1"/>
  <c r="J304" i="3"/>
  <c r="L304" i="3" s="1"/>
  <c r="J305" i="3"/>
  <c r="L305" i="3" s="1"/>
  <c r="J306" i="3"/>
  <c r="L306" i="3" s="1"/>
  <c r="J307" i="3"/>
  <c r="J308" i="3"/>
  <c r="J309" i="3"/>
  <c r="L309" i="3" s="1"/>
  <c r="J310" i="3"/>
  <c r="L310" i="3" s="1"/>
  <c r="J311" i="3"/>
  <c r="L311" i="3" s="1"/>
  <c r="J312" i="3"/>
  <c r="L312" i="3" s="1"/>
  <c r="J313" i="3"/>
  <c r="L313" i="3" s="1"/>
  <c r="J314" i="3"/>
  <c r="L314" i="3" s="1"/>
  <c r="J315" i="3"/>
  <c r="J316" i="3"/>
  <c r="J317" i="3"/>
  <c r="L317" i="3" s="1"/>
  <c r="J318" i="3"/>
  <c r="L318" i="3" s="1"/>
  <c r="J319" i="3"/>
  <c r="L319" i="3" s="1"/>
  <c r="J320" i="3"/>
  <c r="L320" i="3" s="1"/>
  <c r="J321" i="3"/>
  <c r="L321" i="3" s="1"/>
  <c r="J322" i="3"/>
  <c r="L322" i="3" s="1"/>
  <c r="J323" i="3"/>
  <c r="J324" i="3"/>
  <c r="J325" i="3"/>
  <c r="L325" i="3" s="1"/>
  <c r="J326" i="3"/>
  <c r="L326" i="3" s="1"/>
  <c r="J327" i="3"/>
  <c r="L327" i="3" s="1"/>
  <c r="J328" i="3"/>
  <c r="L328" i="3" s="1"/>
  <c r="J329" i="3"/>
  <c r="L329" i="3" s="1"/>
  <c r="J330" i="3"/>
  <c r="L330" i="3" s="1"/>
  <c r="J331" i="3"/>
  <c r="J332" i="3"/>
  <c r="J333" i="3"/>
  <c r="L333" i="3" s="1"/>
  <c r="J334" i="3"/>
  <c r="L334" i="3" s="1"/>
  <c r="J335" i="3"/>
  <c r="L335" i="3" s="1"/>
  <c r="J336" i="3"/>
  <c r="L336" i="3" s="1"/>
  <c r="J337" i="3"/>
  <c r="L337" i="3" s="1"/>
  <c r="J338" i="3"/>
  <c r="L338" i="3" s="1"/>
  <c r="J339" i="3"/>
  <c r="J340" i="3"/>
  <c r="J341" i="3"/>
  <c r="L341" i="3" s="1"/>
  <c r="J342" i="3"/>
  <c r="L342" i="3" s="1"/>
  <c r="J343" i="3"/>
  <c r="L343" i="3" s="1"/>
  <c r="J344" i="3"/>
  <c r="L344" i="3" s="1"/>
  <c r="J345" i="3"/>
  <c r="L345" i="3" s="1"/>
  <c r="J346" i="3"/>
  <c r="L346" i="3" s="1"/>
  <c r="J347" i="3"/>
  <c r="J348" i="3"/>
  <c r="J349" i="3"/>
  <c r="L349" i="3" s="1"/>
  <c r="J350" i="3"/>
  <c r="L350" i="3" s="1"/>
  <c r="J351" i="3"/>
  <c r="L351" i="3" s="1"/>
  <c r="J352" i="3"/>
  <c r="L352" i="3" s="1"/>
  <c r="J353" i="3"/>
  <c r="L353" i="3" s="1"/>
  <c r="J354" i="3"/>
  <c r="L354" i="3" s="1"/>
  <c r="J355" i="3"/>
  <c r="J356" i="3"/>
  <c r="J357" i="3"/>
  <c r="L357" i="3" s="1"/>
  <c r="J358" i="3"/>
  <c r="L358" i="3" s="1"/>
  <c r="J359" i="3"/>
  <c r="L359" i="3" s="1"/>
  <c r="J360" i="3"/>
  <c r="L360" i="3" s="1"/>
  <c r="J361" i="3"/>
  <c r="L361" i="3" s="1"/>
  <c r="J362" i="3"/>
  <c r="L362" i="3" s="1"/>
  <c r="J363" i="3"/>
  <c r="J364" i="3"/>
  <c r="J365" i="3"/>
  <c r="L365" i="3" s="1"/>
  <c r="J366" i="3"/>
  <c r="L366" i="3" s="1"/>
  <c r="J367" i="3"/>
  <c r="L367" i="3" s="1"/>
  <c r="J368" i="3"/>
  <c r="L368" i="3" s="1"/>
  <c r="J369" i="3"/>
  <c r="L369" i="3" s="1"/>
  <c r="J370" i="3"/>
  <c r="L370" i="3" s="1"/>
  <c r="J371" i="3"/>
  <c r="J372" i="3"/>
  <c r="J373" i="3"/>
  <c r="L373" i="3" s="1"/>
  <c r="J374" i="3"/>
  <c r="L374" i="3" s="1"/>
  <c r="J375" i="3"/>
  <c r="L375" i="3" s="1"/>
  <c r="J376" i="3"/>
  <c r="L376" i="3" s="1"/>
  <c r="J377" i="3"/>
  <c r="L377" i="3" s="1"/>
  <c r="J378" i="3"/>
  <c r="L378" i="3" s="1"/>
  <c r="J379" i="3"/>
  <c r="J380" i="3"/>
  <c r="J381" i="3"/>
  <c r="L381" i="3" s="1"/>
  <c r="J382" i="3"/>
  <c r="L382" i="3" s="1"/>
  <c r="J383" i="3"/>
  <c r="L383" i="3" s="1"/>
  <c r="J384" i="3"/>
  <c r="L384" i="3" s="1"/>
  <c r="J385" i="3"/>
  <c r="L385" i="3" s="1"/>
  <c r="J386" i="3"/>
  <c r="L386" i="3" s="1"/>
  <c r="J387" i="3"/>
  <c r="J388" i="3"/>
  <c r="J389" i="3"/>
  <c r="L389" i="3" s="1"/>
  <c r="J390" i="3"/>
  <c r="L390" i="3" s="1"/>
  <c r="J391" i="3"/>
  <c r="L391" i="3" s="1"/>
  <c r="J392" i="3"/>
  <c r="L392" i="3" s="1"/>
  <c r="J393" i="3"/>
  <c r="L393" i="3" s="1"/>
  <c r="J394" i="3"/>
  <c r="L394" i="3" s="1"/>
  <c r="J395" i="3"/>
  <c r="J396" i="3"/>
  <c r="J397" i="3"/>
  <c r="L397" i="3" s="1"/>
  <c r="J398" i="3"/>
  <c r="L398" i="3" s="1"/>
  <c r="J399" i="3"/>
  <c r="L399" i="3" s="1"/>
  <c r="J400" i="3"/>
  <c r="L400" i="3" s="1"/>
  <c r="J401" i="3"/>
  <c r="L401" i="3" s="1"/>
  <c r="J402" i="3"/>
  <c r="L402" i="3" s="1"/>
  <c r="J403" i="3"/>
  <c r="J404" i="3"/>
  <c r="J405" i="3"/>
  <c r="L405" i="3" s="1"/>
  <c r="J406" i="3"/>
  <c r="L406" i="3" s="1"/>
  <c r="J407" i="3"/>
  <c r="L407" i="3" s="1"/>
  <c r="J408" i="3"/>
  <c r="L408" i="3" s="1"/>
  <c r="J409" i="3"/>
  <c r="L409" i="3" s="1"/>
  <c r="J410" i="3"/>
  <c r="L410" i="3" s="1"/>
  <c r="J411" i="3"/>
  <c r="J412" i="3"/>
  <c r="J413" i="3"/>
  <c r="L413" i="3" s="1"/>
  <c r="J414" i="3"/>
  <c r="L414" i="3" s="1"/>
  <c r="J415" i="3"/>
  <c r="L415" i="3" s="1"/>
  <c r="J416" i="3"/>
  <c r="L416" i="3" s="1"/>
  <c r="J417" i="3"/>
  <c r="L417" i="3" s="1"/>
  <c r="J418" i="3"/>
  <c r="L418" i="3" s="1"/>
  <c r="J419" i="3"/>
  <c r="J420" i="3"/>
  <c r="J421" i="3"/>
  <c r="L421" i="3" s="1"/>
  <c r="J422" i="3"/>
  <c r="L422" i="3" s="1"/>
  <c r="J423" i="3"/>
  <c r="L423" i="3" s="1"/>
  <c r="J424" i="3"/>
  <c r="L424" i="3" s="1"/>
  <c r="J425" i="3"/>
  <c r="L425" i="3" s="1"/>
  <c r="J426" i="3"/>
  <c r="L426" i="3" s="1"/>
  <c r="J427" i="3"/>
  <c r="J428" i="3"/>
  <c r="J429" i="3"/>
  <c r="L429" i="3" s="1"/>
  <c r="J430" i="3"/>
  <c r="L430" i="3" s="1"/>
  <c r="J431" i="3"/>
  <c r="L431" i="3" s="1"/>
  <c r="J432" i="3"/>
  <c r="L432" i="3" s="1"/>
  <c r="J433" i="3"/>
  <c r="L433" i="3" s="1"/>
  <c r="J434" i="3"/>
  <c r="L434" i="3" s="1"/>
  <c r="J435" i="3"/>
  <c r="J436" i="3"/>
  <c r="J437" i="3"/>
  <c r="L437" i="3" s="1"/>
  <c r="J438" i="3"/>
  <c r="L438" i="3" s="1"/>
  <c r="J439" i="3"/>
  <c r="L439" i="3" s="1"/>
  <c r="J440" i="3"/>
  <c r="L440" i="3" s="1"/>
  <c r="J441" i="3"/>
  <c r="L441" i="3" s="1"/>
  <c r="J442" i="3"/>
  <c r="L442" i="3" s="1"/>
  <c r="J443" i="3"/>
  <c r="J444" i="3"/>
  <c r="J445" i="3"/>
  <c r="L445" i="3" s="1"/>
  <c r="J446" i="3"/>
  <c r="L446" i="3" s="1"/>
  <c r="J447" i="3"/>
  <c r="L447" i="3" s="1"/>
  <c r="J448" i="3"/>
  <c r="L448" i="3" s="1"/>
  <c r="J449" i="3"/>
  <c r="L449" i="3" s="1"/>
  <c r="J450" i="3"/>
  <c r="L450" i="3" s="1"/>
  <c r="J451" i="3"/>
  <c r="J452" i="3"/>
  <c r="J453" i="3"/>
  <c r="L453" i="3" s="1"/>
  <c r="J454" i="3"/>
  <c r="L454" i="3" s="1"/>
  <c r="J455" i="3"/>
  <c r="L455" i="3" s="1"/>
  <c r="J456" i="3"/>
  <c r="L456" i="3" s="1"/>
  <c r="J457" i="3"/>
  <c r="L457" i="3" s="1"/>
  <c r="J458" i="3"/>
  <c r="L458" i="3" s="1"/>
  <c r="J459" i="3"/>
  <c r="J460" i="3"/>
  <c r="J461" i="3"/>
  <c r="L461" i="3" s="1"/>
  <c r="J462" i="3"/>
  <c r="L462" i="3" s="1"/>
  <c r="J463" i="3"/>
  <c r="L463" i="3" s="1"/>
  <c r="J464" i="3"/>
  <c r="L464" i="3" s="1"/>
  <c r="J465" i="3"/>
  <c r="L465" i="3" s="1"/>
  <c r="J466" i="3"/>
  <c r="L466" i="3" s="1"/>
  <c r="J467" i="3"/>
  <c r="J468" i="3"/>
  <c r="J469" i="3"/>
  <c r="L469" i="3" s="1"/>
  <c r="J470" i="3"/>
  <c r="L470" i="3" s="1"/>
  <c r="J471" i="3"/>
  <c r="L471" i="3" s="1"/>
  <c r="J472" i="3"/>
  <c r="L472" i="3" s="1"/>
  <c r="J473" i="3"/>
  <c r="L473" i="3" s="1"/>
  <c r="J474" i="3"/>
  <c r="L474" i="3" s="1"/>
  <c r="J475" i="3"/>
  <c r="J476" i="3"/>
  <c r="J477" i="3"/>
  <c r="L477" i="3" s="1"/>
  <c r="J478" i="3"/>
  <c r="L478" i="3" s="1"/>
  <c r="J479" i="3"/>
  <c r="L479" i="3" s="1"/>
  <c r="J480" i="3"/>
  <c r="L480" i="3" s="1"/>
  <c r="J481" i="3"/>
  <c r="L481" i="3" s="1"/>
  <c r="J482" i="3"/>
  <c r="L482" i="3" s="1"/>
  <c r="J483" i="3"/>
  <c r="J484" i="3"/>
  <c r="J485" i="3"/>
  <c r="L485" i="3" s="1"/>
  <c r="J486" i="3"/>
  <c r="L486" i="3" s="1"/>
  <c r="J487" i="3"/>
  <c r="L487" i="3" s="1"/>
  <c r="J488" i="3"/>
  <c r="L488" i="3" s="1"/>
  <c r="J489" i="3"/>
  <c r="L489" i="3" s="1"/>
  <c r="J490" i="3"/>
  <c r="L490" i="3" s="1"/>
  <c r="J491" i="3"/>
  <c r="J492" i="3"/>
  <c r="J493" i="3"/>
  <c r="L493" i="3" s="1"/>
  <c r="J494" i="3"/>
  <c r="L494" i="3" s="1"/>
  <c r="J495" i="3"/>
  <c r="L495" i="3" s="1"/>
  <c r="J496" i="3"/>
  <c r="L496" i="3" s="1"/>
  <c r="J497" i="3"/>
  <c r="L497" i="3" s="1"/>
  <c r="J498" i="3"/>
  <c r="L498" i="3" s="1"/>
  <c r="J499" i="3"/>
  <c r="J500" i="3"/>
  <c r="J501" i="3"/>
  <c r="L501" i="3" s="1"/>
  <c r="J502" i="3"/>
  <c r="L502" i="3" s="1"/>
  <c r="J503" i="3"/>
  <c r="L503" i="3" s="1"/>
  <c r="J504" i="3"/>
  <c r="L504" i="3" s="1"/>
  <c r="J505" i="3"/>
  <c r="L505" i="3" s="1"/>
  <c r="J506" i="3"/>
  <c r="L506" i="3" s="1"/>
  <c r="J507" i="3"/>
  <c r="J508" i="3"/>
  <c r="J509" i="3"/>
  <c r="L509" i="3" s="1"/>
  <c r="J510" i="3"/>
  <c r="L510" i="3" s="1"/>
  <c r="J511" i="3"/>
  <c r="L511" i="3" s="1"/>
  <c r="J512" i="3"/>
  <c r="L512" i="3" s="1"/>
  <c r="J513" i="3"/>
  <c r="L513" i="3" s="1"/>
  <c r="J514" i="3"/>
  <c r="L514" i="3" s="1"/>
  <c r="J515" i="3"/>
  <c r="J516" i="3"/>
  <c r="J517" i="3"/>
  <c r="L517" i="3" s="1"/>
  <c r="J518" i="3"/>
  <c r="L518" i="3" s="1"/>
  <c r="J519" i="3"/>
  <c r="L519" i="3" s="1"/>
  <c r="J520" i="3"/>
  <c r="L520" i="3" s="1"/>
  <c r="J521" i="3"/>
  <c r="L521" i="3" s="1"/>
  <c r="J522" i="3"/>
  <c r="L522" i="3" s="1"/>
  <c r="J523" i="3"/>
  <c r="J524" i="3"/>
  <c r="J525" i="3"/>
  <c r="L525" i="3" s="1"/>
  <c r="J526" i="3"/>
  <c r="L526" i="3" s="1"/>
  <c r="J527" i="3"/>
  <c r="L527" i="3" s="1"/>
  <c r="J528" i="3"/>
  <c r="L528" i="3" s="1"/>
  <c r="J529" i="3"/>
  <c r="L529" i="3" s="1"/>
  <c r="J530" i="3"/>
  <c r="L530" i="3" s="1"/>
  <c r="J531" i="3"/>
  <c r="J532" i="3"/>
  <c r="J533" i="3"/>
  <c r="L533" i="3" s="1"/>
  <c r="J534" i="3"/>
  <c r="L534" i="3" s="1"/>
  <c r="J535" i="3"/>
  <c r="L535" i="3" s="1"/>
  <c r="J536" i="3"/>
  <c r="L536" i="3" s="1"/>
  <c r="J537" i="3"/>
  <c r="L537" i="3" s="1"/>
  <c r="J538" i="3"/>
  <c r="L538" i="3" s="1"/>
  <c r="J539" i="3"/>
  <c r="J540" i="3"/>
  <c r="J541" i="3"/>
  <c r="L541" i="3" s="1"/>
  <c r="J542" i="3"/>
  <c r="L542" i="3" s="1"/>
  <c r="J543" i="3"/>
  <c r="L543" i="3" s="1"/>
  <c r="J544" i="3"/>
  <c r="L544" i="3" s="1"/>
  <c r="J545" i="3"/>
  <c r="L545" i="3" s="1"/>
  <c r="J546" i="3"/>
  <c r="L546" i="3" s="1"/>
  <c r="J547" i="3"/>
  <c r="J548" i="3"/>
  <c r="J549" i="3"/>
  <c r="L549" i="3" s="1"/>
  <c r="J550" i="3"/>
  <c r="L550" i="3" s="1"/>
  <c r="J551" i="3"/>
  <c r="L551" i="3" s="1"/>
  <c r="J552" i="3"/>
  <c r="L552" i="3" s="1"/>
  <c r="J553" i="3"/>
  <c r="L553" i="3" s="1"/>
  <c r="J554" i="3"/>
  <c r="L554" i="3" s="1"/>
  <c r="J555" i="3"/>
  <c r="J556" i="3"/>
  <c r="J557" i="3"/>
  <c r="L557" i="3" s="1"/>
  <c r="J558" i="3"/>
  <c r="L558" i="3" s="1"/>
  <c r="J559" i="3"/>
  <c r="L559" i="3" s="1"/>
  <c r="J560" i="3"/>
  <c r="L560" i="3" s="1"/>
  <c r="J561" i="3"/>
  <c r="L561" i="3" s="1"/>
  <c r="J562" i="3"/>
  <c r="L562" i="3" s="1"/>
  <c r="J563" i="3"/>
  <c r="J564" i="3"/>
  <c r="J565" i="3"/>
  <c r="L565" i="3" s="1"/>
  <c r="J566" i="3"/>
  <c r="L566" i="3" s="1"/>
  <c r="J567" i="3"/>
  <c r="L567" i="3" s="1"/>
  <c r="J568" i="3"/>
  <c r="L568" i="3" s="1"/>
  <c r="J569" i="3"/>
  <c r="L569" i="3" s="1"/>
  <c r="J570" i="3"/>
  <c r="L570" i="3" s="1"/>
  <c r="J571" i="3"/>
  <c r="J572" i="3"/>
  <c r="J573" i="3"/>
  <c r="L573" i="3" s="1"/>
  <c r="J574" i="3"/>
  <c r="L574" i="3" s="1"/>
  <c r="J575" i="3"/>
  <c r="L575" i="3" s="1"/>
  <c r="J576" i="3"/>
  <c r="L576" i="3" s="1"/>
  <c r="J577" i="3"/>
  <c r="L577" i="3" s="1"/>
  <c r="J578" i="3"/>
  <c r="L578" i="3" s="1"/>
  <c r="J579" i="3"/>
  <c r="J580" i="3"/>
  <c r="J581" i="3"/>
  <c r="L581" i="3" s="1"/>
  <c r="J582" i="3"/>
  <c r="L582" i="3" s="1"/>
  <c r="J583" i="3"/>
  <c r="L583" i="3" s="1"/>
  <c r="J584" i="3"/>
  <c r="L584" i="3" s="1"/>
  <c r="J585" i="3"/>
  <c r="L585" i="3" s="1"/>
  <c r="J586" i="3"/>
  <c r="L586" i="3" s="1"/>
  <c r="J587" i="3"/>
  <c r="J588" i="3"/>
  <c r="J589" i="3"/>
  <c r="L589" i="3" s="1"/>
  <c r="J590" i="3"/>
  <c r="L590" i="3" s="1"/>
  <c r="J591" i="3"/>
  <c r="L591" i="3" s="1"/>
  <c r="J592" i="3"/>
  <c r="L592" i="3" s="1"/>
  <c r="J593" i="3"/>
  <c r="L593" i="3" s="1"/>
  <c r="J594" i="3"/>
  <c r="L594" i="3" s="1"/>
  <c r="J595" i="3"/>
  <c r="J596" i="3"/>
  <c r="J597" i="3"/>
  <c r="L597" i="3" s="1"/>
  <c r="J598" i="3"/>
  <c r="L598" i="3" s="1"/>
  <c r="J599" i="3"/>
  <c r="L599" i="3" s="1"/>
  <c r="J600" i="3"/>
  <c r="L600" i="3" s="1"/>
  <c r="J601" i="3"/>
  <c r="L601" i="3" s="1"/>
  <c r="J602" i="3"/>
  <c r="L602" i="3" s="1"/>
  <c r="J603" i="3"/>
  <c r="J604" i="3"/>
  <c r="J605" i="3"/>
  <c r="L605" i="3" s="1"/>
  <c r="J606" i="3"/>
  <c r="L606" i="3" s="1"/>
  <c r="J607" i="3"/>
  <c r="L607" i="3" s="1"/>
  <c r="J608" i="3"/>
  <c r="L608" i="3" s="1"/>
  <c r="J609" i="3"/>
  <c r="L609" i="3" s="1"/>
  <c r="J610" i="3"/>
  <c r="L610" i="3" s="1"/>
  <c r="J611" i="3"/>
  <c r="J612" i="3"/>
  <c r="J613" i="3"/>
  <c r="L613" i="3" s="1"/>
  <c r="J614" i="3"/>
  <c r="L614" i="3" s="1"/>
  <c r="J615" i="3"/>
  <c r="L615" i="3" s="1"/>
  <c r="J616" i="3"/>
  <c r="L616" i="3" s="1"/>
  <c r="J617" i="3"/>
  <c r="L617" i="3" s="1"/>
  <c r="J618" i="3"/>
  <c r="L618" i="3" s="1"/>
  <c r="J619" i="3"/>
  <c r="J620" i="3"/>
  <c r="J621" i="3"/>
  <c r="L621" i="3" s="1"/>
  <c r="J622" i="3"/>
  <c r="L622" i="3" s="1"/>
  <c r="J623" i="3"/>
  <c r="L623" i="3" s="1"/>
  <c r="J624" i="3"/>
  <c r="L624" i="3" s="1"/>
  <c r="J625" i="3"/>
  <c r="L625" i="3" s="1"/>
  <c r="J626" i="3"/>
  <c r="L626" i="3" s="1"/>
  <c r="J627" i="3"/>
  <c r="J628" i="3"/>
  <c r="J629" i="3"/>
  <c r="L629" i="3" s="1"/>
  <c r="J630" i="3"/>
  <c r="L630" i="3" s="1"/>
  <c r="J631" i="3"/>
  <c r="L631" i="3" s="1"/>
  <c r="J632" i="3"/>
  <c r="L632" i="3" s="1"/>
  <c r="J633" i="3"/>
  <c r="L633" i="3" s="1"/>
  <c r="J634" i="3"/>
  <c r="L634" i="3" s="1"/>
  <c r="J635" i="3"/>
  <c r="J636" i="3"/>
  <c r="J637" i="3"/>
  <c r="L637" i="3" s="1"/>
  <c r="J638" i="3"/>
  <c r="L638" i="3" s="1"/>
  <c r="J639" i="3"/>
  <c r="L639" i="3" s="1"/>
  <c r="J640" i="3"/>
  <c r="L640" i="3" s="1"/>
  <c r="J641" i="3"/>
  <c r="L641" i="3" s="1"/>
  <c r="J642" i="3"/>
  <c r="L642" i="3" s="1"/>
  <c r="J643" i="3"/>
  <c r="J644" i="3"/>
  <c r="J645" i="3"/>
  <c r="L645" i="3" s="1"/>
  <c r="J646" i="3"/>
  <c r="L646" i="3" s="1"/>
  <c r="J647" i="3"/>
  <c r="L647" i="3" s="1"/>
  <c r="J648" i="3"/>
  <c r="L648" i="3" s="1"/>
  <c r="J649" i="3"/>
  <c r="L649" i="3" s="1"/>
  <c r="J650" i="3"/>
  <c r="L650" i="3" s="1"/>
  <c r="J651" i="3"/>
  <c r="J652" i="3"/>
  <c r="J653" i="3"/>
  <c r="L653" i="3" s="1"/>
  <c r="J654" i="3"/>
  <c r="L654" i="3" s="1"/>
  <c r="J655" i="3"/>
  <c r="L655" i="3" s="1"/>
  <c r="J656" i="3"/>
  <c r="L656" i="3" s="1"/>
  <c r="J657" i="3"/>
  <c r="L657" i="3" s="1"/>
  <c r="J658" i="3"/>
  <c r="L658" i="3" s="1"/>
  <c r="J659" i="3"/>
  <c r="J660" i="3"/>
  <c r="J661" i="3"/>
  <c r="L661" i="3" s="1"/>
  <c r="J662" i="3"/>
  <c r="L662" i="3" s="1"/>
  <c r="J663" i="3"/>
  <c r="L663" i="3" s="1"/>
  <c r="J664" i="3"/>
  <c r="L664" i="3" s="1"/>
  <c r="J665" i="3"/>
  <c r="L665" i="3" s="1"/>
  <c r="J666" i="3"/>
  <c r="L666" i="3" s="1"/>
  <c r="J667" i="3"/>
  <c r="J668" i="3"/>
  <c r="J669" i="3"/>
  <c r="L669" i="3" s="1"/>
  <c r="J670" i="3"/>
  <c r="L670" i="3" s="1"/>
  <c r="J671" i="3"/>
  <c r="L671" i="3" s="1"/>
  <c r="J672" i="3"/>
  <c r="L672" i="3" s="1"/>
  <c r="J673" i="3"/>
  <c r="L673" i="3" s="1"/>
  <c r="J674" i="3"/>
  <c r="L674" i="3" s="1"/>
  <c r="J675" i="3"/>
  <c r="J676" i="3"/>
  <c r="J677" i="3"/>
  <c r="L677" i="3" s="1"/>
  <c r="J678" i="3"/>
  <c r="L678" i="3" s="1"/>
  <c r="J679" i="3"/>
  <c r="L679" i="3" s="1"/>
  <c r="J680" i="3"/>
  <c r="L680" i="3" s="1"/>
  <c r="J681" i="3"/>
  <c r="L681" i="3" s="1"/>
  <c r="J682" i="3"/>
  <c r="L682" i="3" s="1"/>
  <c r="J683" i="3"/>
  <c r="J684" i="3"/>
  <c r="J685" i="3"/>
  <c r="L685" i="3" s="1"/>
  <c r="J686" i="3"/>
  <c r="L686" i="3" s="1"/>
  <c r="J687" i="3"/>
  <c r="L687" i="3" s="1"/>
  <c r="J688" i="3"/>
  <c r="L688" i="3" s="1"/>
  <c r="J689" i="3"/>
  <c r="L689" i="3" s="1"/>
  <c r="J690" i="3"/>
  <c r="L690" i="3" s="1"/>
  <c r="J691" i="3"/>
  <c r="J692" i="3"/>
  <c r="J693" i="3"/>
  <c r="L693" i="3" s="1"/>
  <c r="J694" i="3"/>
  <c r="L694" i="3" s="1"/>
  <c r="J695" i="3"/>
  <c r="L695" i="3" s="1"/>
  <c r="J696" i="3"/>
  <c r="L696" i="3" s="1"/>
  <c r="J697" i="3"/>
  <c r="L697" i="3" s="1"/>
  <c r="J698" i="3"/>
  <c r="L698" i="3" s="1"/>
  <c r="J699" i="3"/>
  <c r="J700" i="3"/>
  <c r="J701" i="3"/>
  <c r="L701" i="3" s="1"/>
  <c r="J702" i="3"/>
  <c r="L702" i="3" s="1"/>
  <c r="J703" i="3"/>
  <c r="L703" i="3" s="1"/>
  <c r="J704" i="3"/>
  <c r="L704" i="3" s="1"/>
  <c r="J705" i="3"/>
  <c r="L705" i="3" s="1"/>
  <c r="J706" i="3"/>
  <c r="L706" i="3" s="1"/>
  <c r="J707" i="3"/>
  <c r="J708" i="3"/>
  <c r="J709" i="3"/>
  <c r="L709" i="3" s="1"/>
  <c r="J710" i="3"/>
  <c r="L710" i="3" s="1"/>
  <c r="J711" i="3"/>
  <c r="L711" i="3" s="1"/>
  <c r="J712" i="3"/>
  <c r="L712" i="3" s="1"/>
  <c r="J713" i="3"/>
  <c r="L713" i="3" s="1"/>
  <c r="J714" i="3"/>
  <c r="L714" i="3" s="1"/>
  <c r="J715" i="3"/>
  <c r="J716" i="3"/>
  <c r="J717" i="3"/>
  <c r="L717" i="3" s="1"/>
  <c r="J718" i="3"/>
  <c r="L718" i="3" s="1"/>
  <c r="J719" i="3"/>
  <c r="L719" i="3" s="1"/>
  <c r="J720" i="3"/>
  <c r="L720" i="3" s="1"/>
  <c r="J721" i="3"/>
  <c r="L721" i="3" s="1"/>
  <c r="J722" i="3"/>
  <c r="L722" i="3" s="1"/>
  <c r="J723" i="3"/>
  <c r="J724" i="3"/>
  <c r="J725" i="3"/>
  <c r="L725" i="3" s="1"/>
  <c r="J726" i="3"/>
  <c r="L726" i="3" s="1"/>
  <c r="J727" i="3"/>
  <c r="L727" i="3" s="1"/>
  <c r="J728" i="3"/>
  <c r="L728" i="3" s="1"/>
  <c r="J729" i="3"/>
  <c r="L729" i="3" s="1"/>
  <c r="J730" i="3"/>
  <c r="L730" i="3" s="1"/>
  <c r="J731" i="3"/>
  <c r="J732" i="3"/>
  <c r="J733" i="3"/>
  <c r="L733" i="3" s="1"/>
  <c r="J734" i="3"/>
  <c r="L734" i="3" s="1"/>
  <c r="J735" i="3"/>
  <c r="L735" i="3" s="1"/>
  <c r="J736" i="3"/>
  <c r="L736" i="3" s="1"/>
  <c r="J737" i="3"/>
  <c r="L737" i="3" s="1"/>
  <c r="J738" i="3"/>
  <c r="L738" i="3" s="1"/>
  <c r="J739" i="3"/>
  <c r="J740" i="3"/>
  <c r="J741" i="3"/>
  <c r="L741" i="3" s="1"/>
  <c r="J742" i="3"/>
  <c r="L742" i="3" s="1"/>
  <c r="J743" i="3"/>
  <c r="L743" i="3" s="1"/>
  <c r="J744" i="3"/>
  <c r="L744" i="3" s="1"/>
  <c r="J745" i="3"/>
  <c r="L745" i="3" s="1"/>
  <c r="J746" i="3"/>
  <c r="L746" i="3" s="1"/>
  <c r="J747" i="3"/>
  <c r="J748" i="3"/>
  <c r="J749" i="3"/>
  <c r="L749" i="3" s="1"/>
  <c r="J750" i="3"/>
  <c r="L750" i="3" s="1"/>
  <c r="J751" i="3"/>
  <c r="L751" i="3" s="1"/>
  <c r="J752" i="3"/>
  <c r="L752" i="3" s="1"/>
  <c r="J753" i="3"/>
  <c r="L753" i="3" s="1"/>
  <c r="J754" i="3"/>
  <c r="L754" i="3" s="1"/>
  <c r="J755" i="3"/>
  <c r="J756" i="3"/>
  <c r="J757" i="3"/>
  <c r="L757" i="3" s="1"/>
  <c r="J758" i="3"/>
  <c r="L758" i="3" s="1"/>
  <c r="J759" i="3"/>
  <c r="L759" i="3" s="1"/>
  <c r="J760" i="3"/>
  <c r="L760" i="3" s="1"/>
  <c r="J761" i="3"/>
  <c r="L761" i="3" s="1"/>
  <c r="J762" i="3"/>
  <c r="L762" i="3" s="1"/>
  <c r="J763" i="3"/>
  <c r="J764" i="3"/>
  <c r="J765" i="3"/>
  <c r="L765" i="3" s="1"/>
  <c r="J766" i="3"/>
  <c r="L766" i="3" s="1"/>
  <c r="J767" i="3"/>
  <c r="L767" i="3" s="1"/>
  <c r="J768" i="3"/>
  <c r="L768" i="3" s="1"/>
  <c r="J769" i="3"/>
  <c r="L769" i="3" s="1"/>
  <c r="J770" i="3"/>
  <c r="L770" i="3" s="1"/>
  <c r="J771" i="3"/>
  <c r="J772" i="3"/>
  <c r="J773" i="3"/>
  <c r="L773" i="3" s="1"/>
  <c r="J774" i="3"/>
  <c r="L774" i="3" s="1"/>
  <c r="J775" i="3"/>
  <c r="L775" i="3" s="1"/>
  <c r="J776" i="3"/>
  <c r="L776" i="3" s="1"/>
  <c r="J777" i="3"/>
  <c r="L777" i="3" s="1"/>
  <c r="J778" i="3"/>
  <c r="L778" i="3" s="1"/>
  <c r="J779" i="3"/>
  <c r="J780" i="3"/>
  <c r="J781" i="3"/>
  <c r="L781" i="3" s="1"/>
  <c r="J782" i="3"/>
  <c r="L782" i="3" s="1"/>
  <c r="J783" i="3"/>
  <c r="L783" i="3" s="1"/>
  <c r="J784" i="3"/>
  <c r="L784" i="3" s="1"/>
  <c r="J785" i="3"/>
  <c r="L785" i="3" s="1"/>
  <c r="J786" i="3"/>
  <c r="L786" i="3" s="1"/>
  <c r="J787" i="3"/>
  <c r="J788" i="3"/>
  <c r="J789" i="3"/>
  <c r="L789" i="3" s="1"/>
  <c r="J790" i="3"/>
  <c r="L790" i="3" s="1"/>
  <c r="J791" i="3"/>
  <c r="L791" i="3" s="1"/>
  <c r="J792" i="3"/>
  <c r="L792" i="3" s="1"/>
  <c r="J793" i="3"/>
  <c r="L793" i="3" s="1"/>
  <c r="J794" i="3"/>
  <c r="L794" i="3" s="1"/>
  <c r="J795" i="3"/>
  <c r="J796" i="3"/>
  <c r="J797" i="3"/>
  <c r="L797" i="3" s="1"/>
  <c r="J798" i="3"/>
  <c r="L798" i="3" s="1"/>
  <c r="J799" i="3"/>
  <c r="L799" i="3" s="1"/>
  <c r="J800" i="3"/>
  <c r="L800" i="3" s="1"/>
  <c r="J801" i="3"/>
  <c r="L801" i="3" s="1"/>
  <c r="J802" i="3"/>
  <c r="L802" i="3" s="1"/>
  <c r="J803" i="3"/>
  <c r="J804" i="3"/>
  <c r="J805" i="3"/>
  <c r="L805" i="3" s="1"/>
  <c r="J806" i="3"/>
  <c r="L806" i="3" s="1"/>
  <c r="J807" i="3"/>
  <c r="L807" i="3" s="1"/>
  <c r="J808" i="3"/>
  <c r="L808" i="3" s="1"/>
  <c r="J809" i="3"/>
  <c r="L809" i="3" s="1"/>
  <c r="J810" i="3"/>
  <c r="L810" i="3" s="1"/>
  <c r="J811" i="3"/>
  <c r="J812" i="3"/>
  <c r="J813" i="3"/>
  <c r="L813" i="3" s="1"/>
  <c r="J814" i="3"/>
  <c r="L814" i="3" s="1"/>
  <c r="J815" i="3"/>
  <c r="L815" i="3" s="1"/>
  <c r="J816" i="3"/>
  <c r="L816" i="3" s="1"/>
  <c r="J817" i="3"/>
  <c r="L817" i="3" s="1"/>
  <c r="J818" i="3"/>
  <c r="L818" i="3" s="1"/>
  <c r="J819" i="3"/>
  <c r="J820" i="3"/>
  <c r="J821" i="3"/>
  <c r="L821" i="3" s="1"/>
  <c r="J822" i="3"/>
  <c r="L822" i="3" s="1"/>
  <c r="J823" i="3"/>
  <c r="L823" i="3" s="1"/>
  <c r="J824" i="3"/>
  <c r="L824" i="3" s="1"/>
  <c r="J825" i="3"/>
  <c r="L825" i="3" s="1"/>
  <c r="J826" i="3"/>
  <c r="L826" i="3" s="1"/>
  <c r="J827" i="3"/>
  <c r="J828" i="3"/>
  <c r="J829" i="3"/>
  <c r="L829" i="3" s="1"/>
  <c r="J830" i="3"/>
  <c r="L830" i="3" s="1"/>
  <c r="J831" i="3"/>
  <c r="L831" i="3" s="1"/>
  <c r="J832" i="3"/>
  <c r="L832" i="3" s="1"/>
  <c r="J833" i="3"/>
  <c r="L833" i="3" s="1"/>
  <c r="J834" i="3"/>
  <c r="L834" i="3" s="1"/>
  <c r="J835" i="3"/>
  <c r="J836" i="3"/>
  <c r="J837" i="3"/>
  <c r="L837" i="3" s="1"/>
  <c r="J838" i="3"/>
  <c r="L838" i="3" s="1"/>
  <c r="J839" i="3"/>
  <c r="L839" i="3" s="1"/>
  <c r="J840" i="3"/>
  <c r="L840" i="3" s="1"/>
  <c r="J841" i="3"/>
  <c r="L841" i="3" s="1"/>
  <c r="J842" i="3"/>
  <c r="L842" i="3" s="1"/>
  <c r="J843" i="3"/>
  <c r="J844" i="3"/>
  <c r="J845" i="3"/>
  <c r="L845" i="3" s="1"/>
  <c r="J846" i="3"/>
  <c r="L846" i="3" s="1"/>
  <c r="J847" i="3"/>
  <c r="L847" i="3" s="1"/>
  <c r="J848" i="3"/>
  <c r="L848" i="3" s="1"/>
  <c r="J849" i="3"/>
  <c r="L849" i="3" s="1"/>
  <c r="J850" i="3"/>
  <c r="L850" i="3" s="1"/>
  <c r="J851" i="3"/>
  <c r="J852" i="3"/>
  <c r="J853" i="3"/>
  <c r="L853" i="3" s="1"/>
  <c r="J854" i="3"/>
  <c r="L854" i="3" s="1"/>
  <c r="J855" i="3"/>
  <c r="L855" i="3" s="1"/>
  <c r="J856" i="3"/>
  <c r="L856" i="3" s="1"/>
  <c r="J857" i="3"/>
  <c r="L857" i="3" s="1"/>
  <c r="J858" i="3"/>
  <c r="L858" i="3" s="1"/>
  <c r="J859" i="3"/>
  <c r="J860" i="3"/>
  <c r="J861" i="3"/>
  <c r="L861" i="3" s="1"/>
  <c r="J862" i="3"/>
  <c r="L862" i="3" s="1"/>
  <c r="J863" i="3"/>
  <c r="L863" i="3" s="1"/>
  <c r="J864" i="3"/>
  <c r="L864" i="3" s="1"/>
  <c r="J865" i="3"/>
  <c r="L865" i="3" s="1"/>
  <c r="J866" i="3"/>
  <c r="L866" i="3" s="1"/>
  <c r="J867" i="3"/>
  <c r="J868" i="3"/>
  <c r="J869" i="3"/>
  <c r="L869" i="3" s="1"/>
  <c r="J870" i="3"/>
  <c r="L870" i="3" s="1"/>
  <c r="J871" i="3"/>
  <c r="L871" i="3" s="1"/>
  <c r="J872" i="3"/>
  <c r="L872" i="3" s="1"/>
  <c r="J873" i="3"/>
  <c r="L873" i="3" s="1"/>
  <c r="J874" i="3"/>
  <c r="L874" i="3" s="1"/>
  <c r="J875" i="3"/>
  <c r="J876" i="3"/>
  <c r="J877" i="3"/>
  <c r="L877" i="3" s="1"/>
  <c r="J878" i="3"/>
  <c r="L878" i="3" s="1"/>
  <c r="J879" i="3"/>
  <c r="L879" i="3" s="1"/>
  <c r="J880" i="3"/>
  <c r="L880" i="3" s="1"/>
  <c r="J881" i="3"/>
  <c r="L881" i="3" s="1"/>
  <c r="J882" i="3"/>
  <c r="L882" i="3" s="1"/>
  <c r="J883" i="3"/>
  <c r="J884" i="3"/>
  <c r="J885" i="3"/>
  <c r="L885" i="3" s="1"/>
  <c r="J886" i="3"/>
  <c r="L886" i="3" s="1"/>
  <c r="J887" i="3"/>
  <c r="L887" i="3" s="1"/>
  <c r="J888" i="3"/>
  <c r="L888" i="3" s="1"/>
  <c r="J889" i="3"/>
  <c r="L889" i="3" s="1"/>
  <c r="J890" i="3"/>
  <c r="L890" i="3" s="1"/>
  <c r="J891" i="3"/>
  <c r="J892" i="3"/>
  <c r="J893" i="3"/>
  <c r="L893" i="3" s="1"/>
  <c r="J894" i="3"/>
  <c r="L894" i="3" s="1"/>
  <c r="J895" i="3"/>
  <c r="L895" i="3" s="1"/>
  <c r="J896" i="3"/>
  <c r="L896" i="3" s="1"/>
  <c r="J897" i="3"/>
  <c r="L897" i="3" s="1"/>
  <c r="J898" i="3"/>
  <c r="L898" i="3" s="1"/>
  <c r="J899" i="3"/>
  <c r="J900" i="3"/>
  <c r="J901" i="3"/>
  <c r="L901" i="3" s="1"/>
  <c r="J902" i="3"/>
  <c r="L902" i="3" s="1"/>
  <c r="J903" i="3"/>
  <c r="L903" i="3" s="1"/>
  <c r="J904" i="3"/>
  <c r="L904" i="3" s="1"/>
  <c r="J905" i="3"/>
  <c r="L905" i="3" s="1"/>
  <c r="J906" i="3"/>
  <c r="L906" i="3" s="1"/>
  <c r="J907" i="3"/>
  <c r="J908" i="3"/>
  <c r="J909" i="3"/>
  <c r="L909" i="3" s="1"/>
  <c r="J910" i="3"/>
  <c r="L910" i="3" s="1"/>
  <c r="J911" i="3"/>
  <c r="L911" i="3" s="1"/>
  <c r="J912" i="3"/>
  <c r="L912" i="3" s="1"/>
  <c r="J913" i="3"/>
  <c r="L913" i="3" s="1"/>
  <c r="J914" i="3"/>
  <c r="L914" i="3" s="1"/>
  <c r="J915" i="3"/>
  <c r="J916" i="3"/>
  <c r="J917" i="3"/>
  <c r="L917" i="3" s="1"/>
  <c r="J918" i="3"/>
  <c r="L918" i="3" s="1"/>
  <c r="J919" i="3"/>
  <c r="L919" i="3" s="1"/>
  <c r="J920" i="3"/>
  <c r="L920" i="3" s="1"/>
  <c r="J921" i="3"/>
  <c r="L921" i="3" s="1"/>
  <c r="J922" i="3"/>
  <c r="L922" i="3" s="1"/>
  <c r="J923" i="3"/>
  <c r="J924" i="3"/>
  <c r="J925" i="3"/>
  <c r="L925" i="3" s="1"/>
  <c r="J926" i="3"/>
  <c r="L926" i="3" s="1"/>
  <c r="J927" i="3"/>
  <c r="L927" i="3" s="1"/>
  <c r="J928" i="3"/>
  <c r="L928" i="3" s="1"/>
  <c r="J929" i="3"/>
  <c r="L929" i="3" s="1"/>
  <c r="J930" i="3"/>
  <c r="L930" i="3" s="1"/>
  <c r="J931" i="3"/>
  <c r="J932" i="3"/>
  <c r="J933" i="3"/>
  <c r="L933" i="3" s="1"/>
  <c r="J934" i="3"/>
  <c r="L934" i="3" s="1"/>
  <c r="J935" i="3"/>
  <c r="L935" i="3" s="1"/>
  <c r="J936" i="3"/>
  <c r="L936" i="3" s="1"/>
  <c r="J937" i="3"/>
  <c r="L937" i="3" s="1"/>
  <c r="J938" i="3"/>
  <c r="L938" i="3" s="1"/>
  <c r="J939" i="3"/>
  <c r="J940" i="3"/>
  <c r="J941" i="3"/>
  <c r="L941" i="3" s="1"/>
  <c r="J942" i="3"/>
  <c r="L942" i="3" s="1"/>
  <c r="J943" i="3"/>
  <c r="L943" i="3" s="1"/>
  <c r="J944" i="3"/>
  <c r="L944" i="3" s="1"/>
  <c r="J945" i="3"/>
  <c r="L945" i="3" s="1"/>
  <c r="J946" i="3"/>
  <c r="L946" i="3" s="1"/>
  <c r="J947" i="3"/>
  <c r="J948" i="3"/>
  <c r="J949" i="3"/>
  <c r="L949" i="3" s="1"/>
  <c r="J950" i="3"/>
  <c r="L950" i="3" s="1"/>
  <c r="J951" i="3"/>
  <c r="L951" i="3" s="1"/>
  <c r="J952" i="3"/>
  <c r="L952" i="3" s="1"/>
  <c r="J953" i="3"/>
  <c r="L953" i="3" s="1"/>
  <c r="J954" i="3"/>
  <c r="L954" i="3" s="1"/>
  <c r="J955" i="3"/>
  <c r="J956" i="3"/>
  <c r="J957" i="3"/>
  <c r="L957" i="3" s="1"/>
  <c r="J958" i="3"/>
  <c r="L958" i="3" s="1"/>
  <c r="J959" i="3"/>
  <c r="L959" i="3" s="1"/>
  <c r="J960" i="3"/>
  <c r="L960" i="3" s="1"/>
  <c r="J961" i="3"/>
  <c r="L961" i="3" s="1"/>
  <c r="J962" i="3"/>
  <c r="L962" i="3" s="1"/>
  <c r="J963" i="3"/>
  <c r="J964" i="3"/>
  <c r="J965" i="3"/>
  <c r="L965" i="3" s="1"/>
  <c r="J966" i="3"/>
  <c r="L966" i="3" s="1"/>
  <c r="J967" i="3"/>
  <c r="L967" i="3" s="1"/>
  <c r="J968" i="3"/>
  <c r="L968" i="3" s="1"/>
  <c r="J969" i="3"/>
  <c r="L969" i="3" s="1"/>
  <c r="J970" i="3"/>
  <c r="L970" i="3" s="1"/>
  <c r="J971" i="3"/>
  <c r="J972" i="3"/>
  <c r="J973" i="3"/>
  <c r="L973" i="3" s="1"/>
  <c r="J974" i="3"/>
  <c r="L974" i="3" s="1"/>
  <c r="J975" i="3"/>
  <c r="L975" i="3" s="1"/>
  <c r="J976" i="3"/>
  <c r="L976" i="3" s="1"/>
  <c r="J977" i="3"/>
  <c r="L977" i="3" s="1"/>
  <c r="J978" i="3"/>
  <c r="L978" i="3" s="1"/>
  <c r="J979" i="3"/>
  <c r="J980" i="3"/>
  <c r="J981" i="3"/>
  <c r="L981" i="3" s="1"/>
  <c r="J982" i="3"/>
  <c r="L982" i="3" s="1"/>
  <c r="J983" i="3"/>
  <c r="L983" i="3" s="1"/>
  <c r="J984" i="3"/>
  <c r="L984" i="3" s="1"/>
  <c r="J985" i="3"/>
  <c r="L985" i="3" s="1"/>
  <c r="J986" i="3"/>
  <c r="L986" i="3" s="1"/>
  <c r="J987" i="3"/>
  <c r="J988" i="3"/>
  <c r="J989" i="3"/>
  <c r="L989" i="3" s="1"/>
  <c r="J990" i="3"/>
  <c r="L990" i="3" s="1"/>
  <c r="J991" i="3"/>
  <c r="L991" i="3" s="1"/>
  <c r="J992" i="3"/>
  <c r="L992" i="3" s="1"/>
  <c r="J993" i="3"/>
  <c r="L993" i="3" s="1"/>
  <c r="J994" i="3"/>
  <c r="L994" i="3" s="1"/>
  <c r="J995" i="3"/>
  <c r="J996" i="3"/>
  <c r="J997" i="3"/>
  <c r="L997" i="3" s="1"/>
  <c r="J998" i="3"/>
  <c r="L998" i="3" s="1"/>
  <c r="J999" i="3"/>
  <c r="L999" i="3" s="1"/>
  <c r="J1000" i="3"/>
  <c r="L1000" i="3" s="1"/>
  <c r="J1001" i="3"/>
  <c r="L1001" i="3" s="1"/>
  <c r="J1002" i="3"/>
  <c r="L1002" i="3" s="1"/>
  <c r="J1003" i="3"/>
  <c r="J1004" i="3"/>
  <c r="J1005" i="3"/>
  <c r="L1005" i="3" s="1"/>
  <c r="J1006" i="3"/>
  <c r="L1006" i="3" s="1"/>
  <c r="J1007" i="3"/>
  <c r="L1007" i="3" s="1"/>
  <c r="J1008" i="3"/>
  <c r="L1008" i="3" s="1"/>
  <c r="J1009" i="3"/>
  <c r="L1009" i="3" s="1"/>
  <c r="J1010" i="3"/>
  <c r="L1010" i="3" s="1"/>
  <c r="J1011" i="3"/>
  <c r="J1012" i="3"/>
  <c r="J1013" i="3"/>
  <c r="L1013" i="3" s="1"/>
  <c r="J1014" i="3"/>
  <c r="L1014" i="3" s="1"/>
  <c r="J1015" i="3"/>
  <c r="L1015" i="3" s="1"/>
  <c r="J1016" i="3"/>
  <c r="L1016" i="3" s="1"/>
  <c r="J1017" i="3"/>
  <c r="L1017" i="3" s="1"/>
  <c r="J1018" i="3"/>
  <c r="L1018" i="3" s="1"/>
  <c r="J1019" i="3"/>
  <c r="J1020" i="3"/>
  <c r="J1021" i="3"/>
  <c r="L1021" i="3" s="1"/>
  <c r="J1022" i="3"/>
  <c r="L1022" i="3" s="1"/>
  <c r="J1023" i="3"/>
  <c r="L1023" i="3" s="1"/>
  <c r="J1024" i="3"/>
  <c r="L1024" i="3" s="1"/>
  <c r="J1025" i="3"/>
  <c r="L1025" i="3" s="1"/>
  <c r="J1026" i="3"/>
  <c r="L1026" i="3" s="1"/>
  <c r="J1027" i="3"/>
  <c r="J1028" i="3"/>
  <c r="J1029" i="3"/>
  <c r="L1029" i="3" s="1"/>
  <c r="J1030" i="3"/>
  <c r="L1030" i="3" s="1"/>
  <c r="J1031" i="3"/>
  <c r="L1031" i="3" s="1"/>
  <c r="J1032" i="3"/>
  <c r="L1032" i="3" s="1"/>
  <c r="J1033" i="3"/>
  <c r="L1033" i="3" s="1"/>
  <c r="J1034" i="3"/>
  <c r="L1034" i="3" s="1"/>
  <c r="J1035" i="3"/>
  <c r="J1036" i="3"/>
  <c r="J1037" i="3"/>
  <c r="L1037" i="3" s="1"/>
  <c r="J1038" i="3"/>
  <c r="L1038" i="3" s="1"/>
  <c r="J1039" i="3"/>
  <c r="L1039" i="3" s="1"/>
  <c r="J1040" i="3"/>
  <c r="L1040" i="3" s="1"/>
  <c r="J1041" i="3"/>
  <c r="L1041" i="3" s="1"/>
  <c r="J1042" i="3"/>
  <c r="L1042" i="3" s="1"/>
  <c r="J1043" i="3"/>
  <c r="J1044" i="3"/>
  <c r="J1045" i="3"/>
  <c r="L1045" i="3" s="1"/>
  <c r="J1046" i="3"/>
  <c r="L1046" i="3" s="1"/>
  <c r="J1047" i="3"/>
  <c r="L1047" i="3" s="1"/>
  <c r="J1048" i="3"/>
  <c r="L1048" i="3" s="1"/>
  <c r="J1049" i="3"/>
  <c r="L1049" i="3" s="1"/>
  <c r="J1050" i="3"/>
  <c r="L1050" i="3" s="1"/>
  <c r="J1051" i="3"/>
  <c r="J1052" i="3"/>
  <c r="J1053" i="3"/>
  <c r="L1053" i="3" s="1"/>
  <c r="J1054" i="3"/>
  <c r="L1054" i="3" s="1"/>
  <c r="J1055" i="3"/>
  <c r="L1055" i="3" s="1"/>
  <c r="J1056" i="3"/>
  <c r="L1056" i="3" s="1"/>
  <c r="J1057" i="3"/>
  <c r="L1057" i="3" s="1"/>
  <c r="J1058" i="3"/>
  <c r="L1058" i="3" s="1"/>
  <c r="J1059" i="3"/>
  <c r="J1060" i="3"/>
  <c r="J1061" i="3"/>
  <c r="L1061" i="3" s="1"/>
  <c r="J1062" i="3"/>
  <c r="L1062" i="3" s="1"/>
  <c r="J1063" i="3"/>
  <c r="L1063" i="3" s="1"/>
  <c r="J1064" i="3"/>
  <c r="L1064" i="3" s="1"/>
  <c r="J1065" i="3"/>
  <c r="L1065" i="3" s="1"/>
  <c r="J1066" i="3"/>
  <c r="L1066" i="3" s="1"/>
  <c r="J1067" i="3"/>
  <c r="J1068" i="3"/>
  <c r="J1069" i="3"/>
  <c r="L1069" i="3" s="1"/>
  <c r="J1070" i="3"/>
  <c r="L1070" i="3" s="1"/>
  <c r="J1071" i="3"/>
  <c r="L1071" i="3" s="1"/>
  <c r="J1072" i="3"/>
  <c r="L1072" i="3" s="1"/>
  <c r="J1073" i="3"/>
  <c r="L1073" i="3" s="1"/>
  <c r="J1074" i="3"/>
  <c r="L1074" i="3" s="1"/>
  <c r="J1075" i="3"/>
  <c r="J1076" i="3"/>
  <c r="J1077" i="3"/>
  <c r="L1077" i="3" s="1"/>
  <c r="J1078" i="3"/>
  <c r="L1078" i="3" s="1"/>
  <c r="J1079" i="3"/>
  <c r="L1079" i="3" s="1"/>
  <c r="J1080" i="3"/>
  <c r="L1080" i="3" s="1"/>
  <c r="J1081" i="3"/>
  <c r="L1081" i="3" s="1"/>
  <c r="J1082" i="3"/>
  <c r="L1082" i="3" s="1"/>
  <c r="J1083" i="3"/>
  <c r="J1084" i="3"/>
  <c r="J1085" i="3"/>
  <c r="L1085" i="3" s="1"/>
  <c r="J1086" i="3"/>
  <c r="L1086" i="3" s="1"/>
  <c r="J1087" i="3"/>
  <c r="L1087" i="3" s="1"/>
  <c r="J1088" i="3"/>
  <c r="L1088" i="3" s="1"/>
  <c r="J1089" i="3"/>
  <c r="L1089" i="3" s="1"/>
  <c r="J1090" i="3"/>
  <c r="L1090" i="3" s="1"/>
  <c r="J1091" i="3"/>
  <c r="J1092" i="3"/>
  <c r="J1093" i="3"/>
  <c r="L1093" i="3" s="1"/>
  <c r="J1094" i="3"/>
  <c r="L1094" i="3" s="1"/>
  <c r="J1095" i="3"/>
  <c r="L1095" i="3" s="1"/>
  <c r="J1096" i="3"/>
  <c r="L1096" i="3" s="1"/>
  <c r="J1097" i="3"/>
  <c r="L1097" i="3" s="1"/>
  <c r="J1098" i="3"/>
  <c r="L1098" i="3" s="1"/>
  <c r="J1099" i="3"/>
  <c r="J1100" i="3"/>
  <c r="J1101" i="3"/>
  <c r="L1101" i="3" s="1"/>
  <c r="J1102" i="3"/>
  <c r="L1102" i="3" s="1"/>
  <c r="J1103" i="3"/>
  <c r="L1103" i="3" s="1"/>
  <c r="J1104" i="3"/>
  <c r="L1104" i="3" s="1"/>
  <c r="J1105" i="3"/>
  <c r="L1105" i="3" s="1"/>
  <c r="J1106" i="3"/>
  <c r="L1106" i="3" s="1"/>
  <c r="J1107" i="3"/>
  <c r="J1108" i="3"/>
  <c r="J1109" i="3"/>
  <c r="L1109" i="3" s="1"/>
  <c r="J1110" i="3"/>
  <c r="L1110" i="3" s="1"/>
  <c r="J1111" i="3"/>
  <c r="L1111" i="3" s="1"/>
  <c r="J1112" i="3"/>
  <c r="L1112" i="3" s="1"/>
  <c r="J1113" i="3"/>
  <c r="L1113" i="3" s="1"/>
  <c r="J1114" i="3"/>
  <c r="L1114" i="3" s="1"/>
  <c r="J1115" i="3"/>
  <c r="J1116" i="3"/>
  <c r="J1117" i="3"/>
  <c r="L1117" i="3" s="1"/>
  <c r="J1118" i="3"/>
  <c r="L1118" i="3" s="1"/>
  <c r="J1119" i="3"/>
  <c r="L1119" i="3" s="1"/>
  <c r="J1120" i="3"/>
  <c r="L1120" i="3" s="1"/>
  <c r="J1121" i="3"/>
  <c r="L1121" i="3" s="1"/>
  <c r="J1122" i="3"/>
  <c r="L1122" i="3" s="1"/>
  <c r="J1123" i="3"/>
  <c r="J1124" i="3"/>
  <c r="J1125" i="3"/>
  <c r="L1125" i="3" s="1"/>
  <c r="J1126" i="3"/>
  <c r="L1126" i="3" s="1"/>
  <c r="J1127" i="3"/>
  <c r="L1127" i="3" s="1"/>
  <c r="J1128" i="3"/>
  <c r="L1128" i="3" s="1"/>
  <c r="J1129" i="3"/>
  <c r="L1129" i="3" s="1"/>
  <c r="J1130" i="3"/>
  <c r="L1130" i="3" s="1"/>
  <c r="J1131" i="3"/>
  <c r="J1132" i="3"/>
  <c r="J1133" i="3"/>
  <c r="L1133" i="3" s="1"/>
  <c r="J1134" i="3"/>
  <c r="L1134" i="3" s="1"/>
  <c r="J1135" i="3"/>
  <c r="L1135" i="3" s="1"/>
  <c r="J1136" i="3"/>
  <c r="L1136" i="3" s="1"/>
  <c r="J1137" i="3"/>
  <c r="L1137" i="3" s="1"/>
  <c r="J1138" i="3"/>
  <c r="L1138" i="3" s="1"/>
  <c r="J1139" i="3"/>
  <c r="J1140" i="3"/>
  <c r="J1141" i="3"/>
  <c r="L1141" i="3" s="1"/>
  <c r="J1142" i="3"/>
  <c r="L1142" i="3" s="1"/>
  <c r="J1143" i="3"/>
  <c r="L1143" i="3" s="1"/>
  <c r="J1144" i="3"/>
  <c r="L1144" i="3" s="1"/>
  <c r="J1145" i="3"/>
  <c r="L1145" i="3" s="1"/>
  <c r="J1146" i="3"/>
  <c r="L1146" i="3" s="1"/>
  <c r="J1147" i="3"/>
  <c r="J1148" i="3"/>
  <c r="J1149" i="3"/>
  <c r="L1149" i="3" s="1"/>
  <c r="J1150" i="3"/>
  <c r="L1150" i="3" s="1"/>
  <c r="J1151" i="3"/>
  <c r="L1151" i="3" s="1"/>
  <c r="J1152" i="3"/>
  <c r="L1152" i="3" s="1"/>
  <c r="J1153" i="3"/>
  <c r="L1153" i="3" s="1"/>
  <c r="J1154" i="3"/>
  <c r="L1154" i="3" s="1"/>
  <c r="J1155" i="3"/>
  <c r="J1156" i="3"/>
  <c r="J1157" i="3"/>
  <c r="L1157" i="3" s="1"/>
  <c r="J1158" i="3"/>
  <c r="L1158" i="3" s="1"/>
  <c r="J1159" i="3"/>
  <c r="L1159" i="3" s="1"/>
  <c r="J1160" i="3"/>
  <c r="L1160" i="3" s="1"/>
  <c r="J1161" i="3"/>
  <c r="L1161" i="3" s="1"/>
  <c r="J1162" i="3"/>
  <c r="L1162" i="3" s="1"/>
  <c r="J1163" i="3"/>
  <c r="J1164" i="3"/>
  <c r="J1165" i="3"/>
  <c r="L1165" i="3" s="1"/>
  <c r="J1166" i="3"/>
  <c r="L1166" i="3" s="1"/>
  <c r="J1167" i="3"/>
  <c r="L1167" i="3" s="1"/>
  <c r="J1168" i="3"/>
  <c r="L1168" i="3" s="1"/>
  <c r="J1169" i="3"/>
  <c r="L1169" i="3" s="1"/>
  <c r="J1170" i="3"/>
  <c r="L1170" i="3" s="1"/>
  <c r="J1171" i="3"/>
  <c r="J1172" i="3"/>
  <c r="J1173" i="3"/>
  <c r="L1173" i="3" s="1"/>
  <c r="J1174" i="3"/>
  <c r="L1174" i="3" s="1"/>
  <c r="J1175" i="3"/>
  <c r="L1175" i="3" s="1"/>
  <c r="J1176" i="3"/>
  <c r="L1176" i="3" s="1"/>
  <c r="J1177" i="3"/>
  <c r="L1177" i="3" s="1"/>
  <c r="J1178" i="3"/>
  <c r="L1178" i="3" s="1"/>
  <c r="J1179" i="3"/>
  <c r="J1180" i="3"/>
  <c r="J1181" i="3"/>
  <c r="L1181" i="3" s="1"/>
  <c r="J1182" i="3"/>
  <c r="L1182" i="3" s="1"/>
  <c r="J1183" i="3"/>
  <c r="L1183" i="3" s="1"/>
  <c r="J1184" i="3"/>
  <c r="L1184" i="3" s="1"/>
  <c r="J1185" i="3"/>
  <c r="L1185" i="3" s="1"/>
  <c r="J1186" i="3"/>
  <c r="L1186" i="3" s="1"/>
  <c r="J1187" i="3"/>
  <c r="J1188" i="3"/>
  <c r="J1189" i="3"/>
  <c r="L1189" i="3" s="1"/>
  <c r="J1190" i="3"/>
  <c r="L1190" i="3" s="1"/>
  <c r="J1191" i="3"/>
  <c r="L1191" i="3" s="1"/>
  <c r="J1192" i="3"/>
  <c r="L1192" i="3" s="1"/>
  <c r="J1193" i="3"/>
  <c r="L1193" i="3" s="1"/>
  <c r="J1194" i="3"/>
  <c r="L1194" i="3" s="1"/>
  <c r="J1195" i="3"/>
  <c r="J1196" i="3"/>
  <c r="J1197" i="3"/>
  <c r="L1197" i="3" s="1"/>
  <c r="J1198" i="3"/>
  <c r="L1198" i="3" s="1"/>
  <c r="J1199" i="3"/>
  <c r="L1199" i="3" s="1"/>
  <c r="J1200" i="3"/>
  <c r="L1200" i="3" s="1"/>
  <c r="J1201" i="3"/>
  <c r="L1201" i="3" s="1"/>
  <c r="J1202" i="3"/>
  <c r="L1202" i="3" s="1"/>
  <c r="J1203" i="3"/>
  <c r="J1204" i="3"/>
  <c r="J1205" i="3"/>
  <c r="L1205" i="3" s="1"/>
  <c r="J1206" i="3"/>
  <c r="L1206" i="3" s="1"/>
  <c r="J1207" i="3"/>
  <c r="L1207" i="3" s="1"/>
  <c r="J1208" i="3"/>
  <c r="L1208" i="3" s="1"/>
  <c r="J1209" i="3"/>
  <c r="L1209" i="3" s="1"/>
  <c r="J1210" i="3"/>
  <c r="L1210" i="3" s="1"/>
  <c r="J1211" i="3"/>
  <c r="J1212" i="3"/>
  <c r="J1213" i="3"/>
  <c r="L1213" i="3" s="1"/>
  <c r="J1214" i="3"/>
  <c r="L1214" i="3" s="1"/>
  <c r="J1215" i="3"/>
  <c r="L1215" i="3" s="1"/>
  <c r="J1216" i="3"/>
  <c r="L1216" i="3" s="1"/>
  <c r="J1217" i="3"/>
  <c r="L1217" i="3" s="1"/>
  <c r="J1218" i="3"/>
  <c r="L1218" i="3" s="1"/>
  <c r="J1219" i="3"/>
  <c r="J1220" i="3"/>
  <c r="J1221" i="3"/>
  <c r="L1221" i="3" s="1"/>
  <c r="J1222" i="3"/>
  <c r="L1222" i="3" s="1"/>
  <c r="J1223" i="3"/>
  <c r="L1223" i="3" s="1"/>
  <c r="J1224" i="3"/>
  <c r="L1224" i="3" s="1"/>
  <c r="J1225" i="3"/>
  <c r="L1225" i="3" s="1"/>
  <c r="J1226" i="3"/>
  <c r="L1226" i="3" s="1"/>
  <c r="J1227" i="3"/>
  <c r="J1228" i="3"/>
  <c r="J1229" i="3"/>
  <c r="L1229" i="3" s="1"/>
  <c r="J1230" i="3"/>
  <c r="L1230" i="3" s="1"/>
  <c r="J1231" i="3"/>
  <c r="L1231" i="3" s="1"/>
  <c r="J1232" i="3"/>
  <c r="L1232" i="3" s="1"/>
  <c r="J1233" i="3"/>
  <c r="L1233" i="3" s="1"/>
  <c r="J1234" i="3"/>
  <c r="L1234" i="3" s="1"/>
  <c r="J1235" i="3"/>
  <c r="J1236" i="3"/>
  <c r="J1237" i="3"/>
  <c r="L1237" i="3" s="1"/>
  <c r="J1238" i="3"/>
  <c r="L1238" i="3" s="1"/>
  <c r="J1239" i="3"/>
  <c r="L1239" i="3" s="1"/>
  <c r="J1240" i="3"/>
  <c r="L1240" i="3" s="1"/>
  <c r="J1241" i="3"/>
  <c r="L1241" i="3" s="1"/>
  <c r="J1242" i="3"/>
  <c r="L1242" i="3" s="1"/>
  <c r="J1243" i="3"/>
  <c r="L1243" i="3" s="1"/>
  <c r="J1244" i="3"/>
  <c r="J1245" i="3"/>
  <c r="L1245" i="3" s="1"/>
  <c r="J1246" i="3"/>
  <c r="L1246" i="3" s="1"/>
  <c r="J1247" i="3"/>
  <c r="L1247" i="3" s="1"/>
  <c r="J1248" i="3"/>
  <c r="L1248" i="3" s="1"/>
  <c r="J1249" i="3"/>
  <c r="L1249" i="3" s="1"/>
  <c r="J1250" i="3"/>
  <c r="L1250" i="3" s="1"/>
  <c r="J1251" i="3"/>
  <c r="L1251" i="3" s="1"/>
  <c r="J1252" i="3"/>
  <c r="J1253" i="3"/>
  <c r="L1253" i="3" s="1"/>
  <c r="J1254" i="3"/>
  <c r="L1254" i="3" s="1"/>
  <c r="J1255" i="3"/>
  <c r="L1255" i="3" s="1"/>
  <c r="J1256" i="3"/>
  <c r="L1256" i="3" s="1"/>
  <c r="J1257" i="3"/>
  <c r="L1257" i="3" s="1"/>
  <c r="J1258" i="3"/>
  <c r="L1258" i="3" s="1"/>
  <c r="J1259" i="3"/>
  <c r="L1259" i="3" s="1"/>
  <c r="J1260" i="3"/>
  <c r="J1261" i="3"/>
  <c r="L1261" i="3" s="1"/>
  <c r="J1262" i="3"/>
  <c r="L1262" i="3" s="1"/>
  <c r="J1263" i="3"/>
  <c r="L1263" i="3" s="1"/>
  <c r="J1264" i="3"/>
  <c r="L1264" i="3" s="1"/>
  <c r="J1265" i="3"/>
  <c r="L1265" i="3" s="1"/>
  <c r="J1266" i="3"/>
  <c r="L1266" i="3" s="1"/>
  <c r="J1267" i="3"/>
  <c r="L1267" i="3" s="1"/>
  <c r="J1268" i="3"/>
  <c r="J1269" i="3"/>
  <c r="L1269" i="3" s="1"/>
  <c r="J1270" i="3"/>
  <c r="L1270" i="3" s="1"/>
  <c r="J1271" i="3"/>
  <c r="L1271" i="3" s="1"/>
  <c r="J1272" i="3"/>
  <c r="L1272" i="3" s="1"/>
  <c r="J1273" i="3"/>
  <c r="L1273" i="3" s="1"/>
  <c r="J1274" i="3"/>
  <c r="L1274" i="3" s="1"/>
  <c r="J1275" i="3"/>
  <c r="L1275" i="3" s="1"/>
  <c r="J1276" i="3"/>
  <c r="J1277" i="3"/>
  <c r="L1277" i="3" s="1"/>
  <c r="J1278" i="3"/>
  <c r="L1278" i="3" s="1"/>
  <c r="J1279" i="3"/>
  <c r="L1279" i="3" s="1"/>
  <c r="J1280" i="3"/>
  <c r="L1280" i="3" s="1"/>
  <c r="J1281" i="3"/>
  <c r="L1281" i="3" s="1"/>
  <c r="J1282" i="3"/>
  <c r="L1282" i="3" s="1"/>
  <c r="J1283" i="3"/>
  <c r="L1283" i="3" s="1"/>
  <c r="J1284" i="3"/>
  <c r="J1285" i="3"/>
  <c r="L1285" i="3" s="1"/>
  <c r="J1286" i="3"/>
  <c r="L1286" i="3" s="1"/>
  <c r="J1287" i="3"/>
  <c r="L1287" i="3" s="1"/>
  <c r="J1288" i="3"/>
  <c r="L1288" i="3" s="1"/>
  <c r="J1289" i="3"/>
  <c r="L1289" i="3" s="1"/>
  <c r="J1290" i="3"/>
  <c r="L1290" i="3" s="1"/>
  <c r="J1291" i="3"/>
  <c r="L1291" i="3" s="1"/>
  <c r="J1292" i="3"/>
  <c r="J1293" i="3"/>
  <c r="L1293" i="3" s="1"/>
  <c r="J1294" i="3"/>
  <c r="L1294" i="3" s="1"/>
  <c r="J1295" i="3"/>
  <c r="L1295" i="3" s="1"/>
  <c r="J1296" i="3"/>
  <c r="L1296" i="3" s="1"/>
  <c r="J1297" i="3"/>
  <c r="L1297" i="3" s="1"/>
  <c r="J1298" i="3"/>
  <c r="L1298" i="3" s="1"/>
  <c r="J1299" i="3"/>
  <c r="L1299" i="3" s="1"/>
  <c r="J1300" i="3"/>
  <c r="J1301" i="3"/>
  <c r="L1301" i="3" s="1"/>
  <c r="J1302" i="3"/>
  <c r="L1302" i="3" s="1"/>
  <c r="J1303" i="3"/>
  <c r="L1303" i="3" s="1"/>
  <c r="J1304" i="3"/>
  <c r="L1304" i="3" s="1"/>
  <c r="J1305" i="3"/>
  <c r="L1305" i="3" s="1"/>
  <c r="J1306" i="3"/>
  <c r="L1306" i="3" s="1"/>
  <c r="J1307" i="3"/>
  <c r="L1307" i="3" s="1"/>
  <c r="J1308" i="3"/>
  <c r="J1309" i="3"/>
  <c r="L1309" i="3" s="1"/>
  <c r="J1310" i="3"/>
  <c r="L1310" i="3" s="1"/>
  <c r="J1311" i="3"/>
  <c r="L1311" i="3" s="1"/>
  <c r="J1312" i="3"/>
  <c r="L1312" i="3" s="1"/>
  <c r="J1313" i="3"/>
  <c r="L1313" i="3" s="1"/>
  <c r="J1314" i="3"/>
  <c r="L1314" i="3" s="1"/>
  <c r="J1315" i="3"/>
  <c r="L1315" i="3" s="1"/>
  <c r="J1316" i="3"/>
  <c r="J1317" i="3"/>
  <c r="L1317" i="3" s="1"/>
  <c r="J1318" i="3"/>
  <c r="L1318" i="3" s="1"/>
  <c r="J1319" i="3"/>
  <c r="L1319" i="3" s="1"/>
  <c r="J1320" i="3"/>
  <c r="L1320" i="3" s="1"/>
  <c r="J1321" i="3"/>
  <c r="L1321" i="3" s="1"/>
  <c r="J1322" i="3"/>
  <c r="L1322" i="3" s="1"/>
  <c r="J1323" i="3"/>
  <c r="L1323" i="3" s="1"/>
  <c r="J1324" i="3"/>
  <c r="J1325" i="3"/>
  <c r="L1325" i="3" s="1"/>
  <c r="J1326" i="3"/>
  <c r="L1326" i="3" s="1"/>
  <c r="J1327" i="3"/>
  <c r="L1327" i="3" s="1"/>
  <c r="J1328" i="3"/>
  <c r="L1328" i="3" s="1"/>
  <c r="J1329" i="3"/>
  <c r="L1329" i="3" s="1"/>
  <c r="J1330" i="3"/>
  <c r="L1330" i="3" s="1"/>
  <c r="J1331" i="3"/>
  <c r="L1331" i="3" s="1"/>
  <c r="J1332" i="3"/>
  <c r="J1333" i="3"/>
  <c r="L1333" i="3" s="1"/>
  <c r="J1334" i="3"/>
  <c r="L1334" i="3" s="1"/>
  <c r="J1335" i="3"/>
  <c r="L1335" i="3" s="1"/>
  <c r="J1336" i="3"/>
  <c r="L1336" i="3" s="1"/>
  <c r="J1337" i="3"/>
  <c r="L1337" i="3" s="1"/>
  <c r="J1338" i="3"/>
  <c r="L1338" i="3" s="1"/>
  <c r="J1339" i="3"/>
  <c r="L1339" i="3" s="1"/>
  <c r="J1340" i="3"/>
  <c r="J1341" i="3"/>
  <c r="L1341" i="3" s="1"/>
  <c r="J1342" i="3"/>
  <c r="L1342" i="3" s="1"/>
  <c r="J1343" i="3"/>
  <c r="L1343" i="3" s="1"/>
  <c r="J1344" i="3"/>
  <c r="L1344" i="3" s="1"/>
  <c r="J1345" i="3"/>
  <c r="L1345" i="3" s="1"/>
  <c r="J1346" i="3"/>
  <c r="L1346" i="3" s="1"/>
  <c r="J1347" i="3"/>
  <c r="L1347" i="3" s="1"/>
  <c r="J1348" i="3"/>
  <c r="J1349" i="3"/>
  <c r="L1349" i="3" s="1"/>
  <c r="J1350" i="3"/>
  <c r="L1350" i="3" s="1"/>
  <c r="J1351" i="3"/>
  <c r="L1351" i="3" s="1"/>
  <c r="J1352" i="3"/>
  <c r="L1352" i="3" s="1"/>
  <c r="J1353" i="3"/>
  <c r="L1353" i="3" s="1"/>
  <c r="J1354" i="3"/>
  <c r="L1354" i="3" s="1"/>
  <c r="J1355" i="3"/>
  <c r="L1355" i="3" s="1"/>
  <c r="J1356" i="3"/>
  <c r="J1357" i="3"/>
  <c r="L1357" i="3" s="1"/>
  <c r="J1358" i="3"/>
  <c r="L1358" i="3" s="1"/>
  <c r="J1359" i="3"/>
  <c r="L1359" i="3" s="1"/>
  <c r="J1360" i="3"/>
  <c r="L1360" i="3" s="1"/>
  <c r="J1361" i="3"/>
  <c r="L1361" i="3" s="1"/>
  <c r="J1362" i="3"/>
  <c r="L1362" i="3" s="1"/>
  <c r="J1363" i="3"/>
  <c r="L1363" i="3" s="1"/>
  <c r="J1364" i="3"/>
  <c r="J1365" i="3"/>
  <c r="L1365" i="3" s="1"/>
  <c r="J1366" i="3"/>
  <c r="L1366" i="3" s="1"/>
  <c r="J1367" i="3"/>
  <c r="L1367" i="3" s="1"/>
  <c r="J1368" i="3"/>
  <c r="L1368" i="3" s="1"/>
  <c r="J1369" i="3"/>
  <c r="L1369" i="3" s="1"/>
  <c r="J1370" i="3"/>
  <c r="L1370" i="3" s="1"/>
  <c r="J1371" i="3"/>
  <c r="L1371" i="3" s="1"/>
  <c r="J1372" i="3"/>
  <c r="J1373" i="3"/>
  <c r="L1373" i="3" s="1"/>
  <c r="J1374" i="3"/>
  <c r="L1374" i="3" s="1"/>
  <c r="J1375" i="3"/>
  <c r="L1375" i="3" s="1"/>
  <c r="J1376" i="3"/>
  <c r="L1376" i="3" s="1"/>
  <c r="J1377" i="3"/>
  <c r="L1377" i="3" s="1"/>
  <c r="J1378" i="3"/>
  <c r="L1378" i="3" s="1"/>
  <c r="J1379" i="3"/>
  <c r="L1379" i="3" s="1"/>
  <c r="J1380" i="3"/>
  <c r="J1381" i="3"/>
  <c r="L1381" i="3" s="1"/>
  <c r="J1382" i="3"/>
  <c r="L1382" i="3" s="1"/>
  <c r="J1383" i="3"/>
  <c r="L1383" i="3" s="1"/>
  <c r="J1384" i="3"/>
  <c r="L1384" i="3" s="1"/>
  <c r="J1385" i="3"/>
  <c r="L1385" i="3" s="1"/>
  <c r="J1386" i="3"/>
  <c r="L1386" i="3" s="1"/>
  <c r="J1387" i="3"/>
  <c r="L1387" i="3" s="1"/>
  <c r="J1388" i="3"/>
  <c r="J1389" i="3"/>
  <c r="L1389" i="3" s="1"/>
  <c r="J1390" i="3"/>
  <c r="L1390" i="3" s="1"/>
  <c r="J1391" i="3"/>
  <c r="L1391" i="3" s="1"/>
  <c r="J1392" i="3"/>
  <c r="L1392" i="3" s="1"/>
  <c r="J1393" i="3"/>
  <c r="L1393" i="3" s="1"/>
  <c r="J1394" i="3"/>
  <c r="L1394" i="3" s="1"/>
  <c r="J1395" i="3"/>
  <c r="L1395" i="3" s="1"/>
  <c r="J1396" i="3"/>
  <c r="J1397" i="3"/>
  <c r="L1397" i="3" s="1"/>
  <c r="J1398" i="3"/>
  <c r="L1398" i="3" s="1"/>
  <c r="J1399" i="3"/>
  <c r="L1399" i="3" s="1"/>
  <c r="J1400" i="3"/>
  <c r="L1400" i="3" s="1"/>
  <c r="J1401" i="3"/>
  <c r="L1401" i="3" s="1"/>
  <c r="J1402" i="3"/>
  <c r="L1402" i="3" s="1"/>
  <c r="J1403" i="3"/>
  <c r="L1403" i="3" s="1"/>
  <c r="J1404" i="3"/>
  <c r="J1405" i="3"/>
  <c r="L1405" i="3" s="1"/>
  <c r="J1406" i="3"/>
  <c r="L1406" i="3" s="1"/>
  <c r="J1407" i="3"/>
  <c r="L1407" i="3" s="1"/>
  <c r="J1408" i="3"/>
  <c r="L1408" i="3" s="1"/>
  <c r="J1409" i="3"/>
  <c r="L1409" i="3" s="1"/>
  <c r="J1410" i="3"/>
  <c r="L1410" i="3" s="1"/>
  <c r="J1411" i="3"/>
  <c r="L1411" i="3" s="1"/>
  <c r="J1412" i="3"/>
  <c r="J1413" i="3"/>
  <c r="L1413" i="3" s="1"/>
  <c r="J1414" i="3"/>
  <c r="L1414" i="3" s="1"/>
  <c r="J1415" i="3"/>
  <c r="L1415" i="3" s="1"/>
  <c r="J1416" i="3"/>
  <c r="L1416" i="3" s="1"/>
  <c r="J1417" i="3"/>
  <c r="L1417" i="3" s="1"/>
  <c r="J1418" i="3"/>
  <c r="L1418" i="3" s="1"/>
  <c r="J1419" i="3"/>
  <c r="L1419" i="3" s="1"/>
  <c r="J1420" i="3"/>
  <c r="J1421" i="3"/>
  <c r="L1421" i="3" s="1"/>
  <c r="J1422" i="3"/>
  <c r="L1422" i="3" s="1"/>
  <c r="J1423" i="3"/>
  <c r="L1423" i="3" s="1"/>
  <c r="J1424" i="3"/>
  <c r="L1424" i="3" s="1"/>
  <c r="J1425" i="3"/>
  <c r="L1425" i="3" s="1"/>
  <c r="J1426" i="3"/>
  <c r="L1426" i="3" s="1"/>
  <c r="J1427" i="3"/>
  <c r="L1427" i="3" s="1"/>
  <c r="J1428" i="3"/>
  <c r="J1429" i="3"/>
  <c r="L1429" i="3" s="1"/>
  <c r="J1430" i="3"/>
  <c r="L1430" i="3" s="1"/>
  <c r="J1431" i="3"/>
  <c r="L1431" i="3" s="1"/>
  <c r="J1432" i="3"/>
  <c r="L1432" i="3" s="1"/>
  <c r="J1433" i="3"/>
  <c r="L1433" i="3" s="1"/>
  <c r="J1434" i="3"/>
  <c r="L1434" i="3" s="1"/>
  <c r="J1435" i="3"/>
  <c r="L1435" i="3" s="1"/>
  <c r="J1436" i="3"/>
  <c r="J1437" i="3"/>
  <c r="L1437" i="3" s="1"/>
  <c r="J1438" i="3"/>
  <c r="L1438" i="3" s="1"/>
  <c r="J1439" i="3"/>
  <c r="L1439" i="3" s="1"/>
  <c r="J1440" i="3"/>
  <c r="L1440" i="3" s="1"/>
  <c r="J1441" i="3"/>
  <c r="L1441" i="3" s="1"/>
  <c r="J1442" i="3"/>
  <c r="L1442" i="3" s="1"/>
  <c r="J1443" i="3"/>
  <c r="L1443" i="3" s="1"/>
  <c r="J1444" i="3"/>
  <c r="J1445" i="3"/>
  <c r="L1445" i="3" s="1"/>
  <c r="J1446" i="3"/>
  <c r="L1446" i="3" s="1"/>
  <c r="J1447" i="3"/>
  <c r="L1447" i="3" s="1"/>
  <c r="J1448" i="3"/>
  <c r="L1448" i="3" s="1"/>
  <c r="J1449" i="3"/>
  <c r="L1449" i="3" s="1"/>
  <c r="J1450" i="3"/>
  <c r="L1450" i="3" s="1"/>
  <c r="J1451" i="3"/>
  <c r="L1451" i="3" s="1"/>
  <c r="J1452" i="3"/>
  <c r="J1454" i="3"/>
  <c r="L1454" i="3" s="1"/>
  <c r="J1455" i="3"/>
  <c r="L1455" i="3" s="1"/>
  <c r="J1456" i="3"/>
  <c r="L1456" i="3" s="1"/>
  <c r="J1457" i="3"/>
  <c r="L1457" i="3" s="1"/>
  <c r="J1458" i="3"/>
  <c r="L1458" i="3" s="1"/>
  <c r="J1459" i="3"/>
  <c r="L1459" i="3" s="1"/>
  <c r="J1460" i="3"/>
  <c r="J1461" i="3"/>
  <c r="L1461" i="3" s="1"/>
  <c r="J1462" i="3"/>
  <c r="L1462" i="3" s="1"/>
  <c r="J1463" i="3"/>
  <c r="L1463" i="3" s="1"/>
  <c r="J1464" i="3"/>
  <c r="L1464" i="3" s="1"/>
  <c r="J1465" i="3"/>
  <c r="L1465" i="3" s="1"/>
  <c r="J1466" i="3"/>
  <c r="L1466" i="3" s="1"/>
  <c r="J1467" i="3"/>
  <c r="L1467" i="3" s="1"/>
  <c r="J1468" i="3"/>
  <c r="J1469" i="3"/>
  <c r="L1469" i="3" s="1"/>
  <c r="J1470" i="3"/>
  <c r="L1470" i="3" s="1"/>
  <c r="J1471" i="3"/>
  <c r="L1471" i="3" s="1"/>
  <c r="J1472" i="3"/>
  <c r="L1472" i="3" s="1"/>
  <c r="J1473" i="3"/>
  <c r="L1473" i="3" s="1"/>
  <c r="J1474" i="3"/>
  <c r="L1474" i="3" s="1"/>
  <c r="J1475" i="3"/>
  <c r="L1475" i="3" s="1"/>
  <c r="J1476" i="3"/>
  <c r="J1477" i="3"/>
  <c r="L1477" i="3" s="1"/>
  <c r="J1478" i="3"/>
  <c r="L1478" i="3" s="1"/>
  <c r="J1479" i="3"/>
  <c r="L1479" i="3" s="1"/>
  <c r="J1480" i="3"/>
  <c r="L1480" i="3" s="1"/>
  <c r="J1481" i="3"/>
  <c r="L1481" i="3" s="1"/>
  <c r="J1482" i="3"/>
  <c r="L1482" i="3" s="1"/>
  <c r="J1483" i="3"/>
  <c r="L1483" i="3" s="1"/>
  <c r="J1484" i="3"/>
  <c r="J1485" i="3"/>
  <c r="L1485" i="3" s="1"/>
  <c r="J1486" i="3"/>
  <c r="L1486" i="3" s="1"/>
  <c r="J1487" i="3"/>
  <c r="L1487" i="3" s="1"/>
  <c r="J1488" i="3"/>
  <c r="L1488" i="3" s="1"/>
  <c r="J1489" i="3"/>
  <c r="L1489" i="3" s="1"/>
  <c r="J1490" i="3"/>
  <c r="L1490" i="3" s="1"/>
  <c r="J1491" i="3"/>
  <c r="L1491" i="3" s="1"/>
  <c r="J1492" i="3"/>
  <c r="J1493" i="3"/>
  <c r="L1493" i="3" s="1"/>
  <c r="J1494" i="3"/>
  <c r="L1494" i="3" s="1"/>
  <c r="J1495" i="3"/>
  <c r="L1495" i="3" s="1"/>
  <c r="J1496" i="3"/>
  <c r="L1496" i="3" s="1"/>
  <c r="J1497" i="3"/>
  <c r="L1497" i="3" s="1"/>
  <c r="J1498" i="3"/>
  <c r="L1498" i="3" s="1"/>
  <c r="J1499" i="3"/>
  <c r="L1499" i="3" s="1"/>
  <c r="J1500" i="3"/>
  <c r="J1501" i="3"/>
  <c r="L1501" i="3" s="1"/>
  <c r="J1502" i="3"/>
  <c r="L1502" i="3" s="1"/>
  <c r="J1503" i="3"/>
  <c r="L1503" i="3" s="1"/>
  <c r="J1504" i="3"/>
  <c r="L1504" i="3" s="1"/>
  <c r="J1505" i="3"/>
  <c r="L1505" i="3" s="1"/>
  <c r="J1506" i="3"/>
  <c r="L1506" i="3" s="1"/>
  <c r="J1507" i="3"/>
  <c r="L1507" i="3" s="1"/>
  <c r="J1508" i="3"/>
  <c r="J1509" i="3"/>
  <c r="L1509" i="3" s="1"/>
  <c r="J1510" i="3"/>
  <c r="L1510" i="3" s="1"/>
  <c r="J1511" i="3"/>
  <c r="L1511" i="3" s="1"/>
  <c r="J1512" i="3"/>
  <c r="L1512" i="3" s="1"/>
  <c r="J1513" i="3"/>
  <c r="L1513" i="3" s="1"/>
  <c r="J1514" i="3"/>
  <c r="L1514" i="3" s="1"/>
  <c r="J1515" i="3"/>
  <c r="L1515" i="3" s="1"/>
  <c r="J1516" i="3"/>
  <c r="J1517" i="3"/>
  <c r="L1517" i="3" s="1"/>
  <c r="J1518" i="3"/>
  <c r="L1518" i="3" s="1"/>
  <c r="J1519" i="3"/>
  <c r="L1519" i="3" s="1"/>
  <c r="J1520" i="3"/>
  <c r="L1520" i="3" s="1"/>
  <c r="J1521" i="3"/>
  <c r="L1521" i="3" s="1"/>
  <c r="J1522" i="3"/>
  <c r="L1522" i="3" s="1"/>
  <c r="J1523" i="3"/>
  <c r="L1523" i="3" s="1"/>
  <c r="J1524" i="3"/>
  <c r="J1525" i="3"/>
  <c r="L1525" i="3" s="1"/>
  <c r="J1526" i="3"/>
  <c r="L1526" i="3" s="1"/>
  <c r="J1527" i="3"/>
  <c r="L1527" i="3" s="1"/>
  <c r="J1528" i="3"/>
  <c r="L1528" i="3" s="1"/>
  <c r="J1529" i="3"/>
  <c r="L1529" i="3" s="1"/>
  <c r="J1530" i="3"/>
  <c r="L1530" i="3" s="1"/>
  <c r="J1531" i="3"/>
  <c r="L1531" i="3" s="1"/>
  <c r="J1532" i="3"/>
  <c r="J1533" i="3"/>
  <c r="L1533" i="3" s="1"/>
  <c r="J1534" i="3"/>
  <c r="L1534" i="3" s="1"/>
  <c r="J1535" i="3"/>
  <c r="L1535" i="3" s="1"/>
  <c r="J1536" i="3"/>
  <c r="L1536" i="3" s="1"/>
  <c r="J1537" i="3"/>
  <c r="L1537" i="3" s="1"/>
  <c r="J1538" i="3"/>
  <c r="L1538" i="3" s="1"/>
  <c r="J1539" i="3"/>
  <c r="L1539" i="3" s="1"/>
  <c r="J1540" i="3"/>
  <c r="J1541" i="3"/>
  <c r="L1541" i="3" s="1"/>
  <c r="J1542" i="3"/>
  <c r="L1542" i="3" s="1"/>
  <c r="J1543" i="3"/>
  <c r="L1543" i="3" s="1"/>
  <c r="J1544" i="3"/>
  <c r="L1544" i="3" s="1"/>
  <c r="J1545" i="3"/>
  <c r="L1545" i="3" s="1"/>
  <c r="J1546" i="3"/>
  <c r="L1546" i="3" s="1"/>
  <c r="J1547" i="3"/>
  <c r="L1547" i="3" s="1"/>
  <c r="J1548" i="3"/>
  <c r="J1549" i="3"/>
  <c r="L1549" i="3" s="1"/>
  <c r="J1550" i="3"/>
  <c r="L1550" i="3" s="1"/>
  <c r="J1551" i="3"/>
  <c r="L1551" i="3" s="1"/>
  <c r="J1552" i="3"/>
  <c r="L1552" i="3" s="1"/>
  <c r="J1553" i="3"/>
  <c r="L1553" i="3" s="1"/>
  <c r="J1554" i="3"/>
  <c r="L1554" i="3" s="1"/>
  <c r="J1555" i="3"/>
  <c r="L1555" i="3" s="1"/>
  <c r="J1556" i="3"/>
  <c r="J1557" i="3"/>
  <c r="L1557" i="3" s="1"/>
  <c r="J1558" i="3"/>
  <c r="L1558" i="3" s="1"/>
  <c r="J1559" i="3"/>
  <c r="L1559" i="3" s="1"/>
  <c r="J1560" i="3"/>
  <c r="L1560" i="3" s="1"/>
  <c r="J1561" i="3"/>
  <c r="L1561" i="3" s="1"/>
  <c r="J1562" i="3"/>
  <c r="L1562" i="3" s="1"/>
  <c r="J1563" i="3"/>
  <c r="L1563" i="3" s="1"/>
  <c r="J1564" i="3"/>
  <c r="J1565" i="3"/>
  <c r="L1565" i="3" s="1"/>
  <c r="J1566" i="3"/>
  <c r="L1566" i="3" s="1"/>
  <c r="J1567" i="3"/>
  <c r="L1567" i="3" s="1"/>
  <c r="J1568" i="3"/>
  <c r="L1568" i="3" s="1"/>
  <c r="J1569" i="3"/>
  <c r="L1569" i="3" s="1"/>
  <c r="J1570" i="3"/>
  <c r="L1570" i="3" s="1"/>
  <c r="J1571" i="3"/>
  <c r="L1571" i="3" s="1"/>
  <c r="J1572" i="3"/>
  <c r="J1573" i="3"/>
  <c r="L1573" i="3" s="1"/>
  <c r="J1574" i="3"/>
  <c r="L1574" i="3" s="1"/>
  <c r="J1575" i="3"/>
  <c r="L1575" i="3" s="1"/>
  <c r="J1576" i="3"/>
  <c r="L1576" i="3" s="1"/>
  <c r="J1577" i="3"/>
  <c r="L1577" i="3" s="1"/>
  <c r="J1578" i="3"/>
  <c r="L1578" i="3" s="1"/>
  <c r="J1579" i="3"/>
  <c r="L1579" i="3" s="1"/>
  <c r="J1580" i="3"/>
  <c r="J1581" i="3"/>
  <c r="L1581" i="3" s="1"/>
  <c r="J1582" i="3"/>
  <c r="L1582" i="3" s="1"/>
  <c r="J1583" i="3"/>
  <c r="L1583" i="3" s="1"/>
  <c r="J1584" i="3"/>
  <c r="L1584" i="3" s="1"/>
  <c r="J1585" i="3"/>
  <c r="L1585" i="3" s="1"/>
  <c r="J1586" i="3"/>
  <c r="L1586" i="3" s="1"/>
  <c r="J1587" i="3"/>
  <c r="L1587" i="3" s="1"/>
  <c r="J1588" i="3"/>
  <c r="J1589" i="3"/>
  <c r="L1589" i="3" s="1"/>
  <c r="J1590" i="3"/>
  <c r="L1590" i="3" s="1"/>
  <c r="J1591" i="3"/>
  <c r="L1591" i="3" s="1"/>
  <c r="J1592" i="3"/>
  <c r="L1592" i="3" s="1"/>
  <c r="J1593" i="3"/>
  <c r="L1593" i="3" s="1"/>
  <c r="J1594" i="3"/>
  <c r="L1594" i="3" s="1"/>
  <c r="J1595" i="3"/>
  <c r="L1595" i="3" s="1"/>
  <c r="J1596" i="3"/>
  <c r="J1597" i="3"/>
  <c r="L1597" i="3" s="1"/>
  <c r="J1598" i="3"/>
  <c r="L1598" i="3" s="1"/>
  <c r="J1599" i="3"/>
  <c r="L1599" i="3" s="1"/>
  <c r="J1600" i="3"/>
  <c r="L1600" i="3" s="1"/>
  <c r="J1601" i="3"/>
  <c r="L1601" i="3" s="1"/>
  <c r="J1602" i="3"/>
  <c r="L1602" i="3" s="1"/>
  <c r="J1603" i="3"/>
  <c r="L1603" i="3" s="1"/>
  <c r="J1604" i="3"/>
  <c r="J1605" i="3"/>
  <c r="L1605" i="3" s="1"/>
  <c r="J1606" i="3"/>
  <c r="L1606" i="3" s="1"/>
  <c r="J1607" i="3"/>
  <c r="L1607" i="3" s="1"/>
  <c r="J1608" i="3"/>
  <c r="L1608" i="3" s="1"/>
  <c r="J1609" i="3"/>
  <c r="L1609" i="3" s="1"/>
  <c r="J1610" i="3"/>
  <c r="L1610" i="3" s="1"/>
  <c r="J1611" i="3"/>
  <c r="L1611" i="3" s="1"/>
  <c r="J1612" i="3"/>
  <c r="J1613" i="3"/>
  <c r="L1613" i="3" s="1"/>
  <c r="J1614" i="3"/>
  <c r="L1614" i="3" s="1"/>
  <c r="J1615" i="3"/>
  <c r="L1615" i="3" s="1"/>
  <c r="J1616" i="3"/>
  <c r="L1616" i="3" s="1"/>
  <c r="J1617" i="3"/>
  <c r="L1617" i="3" s="1"/>
  <c r="J1618" i="3"/>
  <c r="L1618" i="3" s="1"/>
  <c r="J1619" i="3"/>
  <c r="L1619" i="3" s="1"/>
  <c r="J1620" i="3"/>
  <c r="J1621" i="3"/>
  <c r="L1621" i="3" s="1"/>
  <c r="J1622" i="3"/>
  <c r="L1622" i="3" s="1"/>
  <c r="J1623" i="3"/>
  <c r="L1623" i="3" s="1"/>
  <c r="J1624" i="3"/>
  <c r="L1624" i="3" s="1"/>
  <c r="J1625" i="3"/>
  <c r="L1625" i="3" s="1"/>
  <c r="J1626" i="3"/>
  <c r="L1626" i="3" s="1"/>
  <c r="J1627" i="3"/>
  <c r="L1627" i="3" s="1"/>
  <c r="J1628" i="3"/>
  <c r="J1629" i="3"/>
  <c r="L1629" i="3" s="1"/>
  <c r="J1630" i="3"/>
  <c r="L1630" i="3" s="1"/>
  <c r="J1631" i="3"/>
  <c r="L1631" i="3" s="1"/>
  <c r="J1632" i="3"/>
  <c r="L1632" i="3" s="1"/>
  <c r="J1633" i="3"/>
  <c r="L1633" i="3" s="1"/>
  <c r="J1634" i="3"/>
  <c r="L1634" i="3" s="1"/>
  <c r="J1635" i="3"/>
  <c r="L1635" i="3" s="1"/>
  <c r="J1636" i="3"/>
  <c r="J1637" i="3"/>
  <c r="L1637" i="3" s="1"/>
  <c r="J1638" i="3"/>
  <c r="L1638" i="3" s="1"/>
  <c r="J1639" i="3"/>
  <c r="L1639" i="3" s="1"/>
  <c r="J1640" i="3"/>
  <c r="L1640" i="3" s="1"/>
  <c r="J1641" i="3"/>
  <c r="L1641" i="3" s="1"/>
  <c r="J1642" i="3"/>
  <c r="L1642" i="3" s="1"/>
  <c r="J1643" i="3"/>
  <c r="L1643" i="3" s="1"/>
  <c r="J1644" i="3"/>
  <c r="J1645" i="3"/>
  <c r="L1645" i="3" s="1"/>
  <c r="J1646" i="3"/>
  <c r="L1646" i="3" s="1"/>
  <c r="J1647" i="3"/>
  <c r="L1647" i="3" s="1"/>
  <c r="J1648" i="3"/>
  <c r="L1648" i="3" s="1"/>
  <c r="J1649" i="3"/>
  <c r="L1649" i="3" s="1"/>
  <c r="J1650" i="3"/>
  <c r="L1650" i="3" s="1"/>
  <c r="J1651" i="3"/>
  <c r="L1651" i="3" s="1"/>
  <c r="J1652" i="3"/>
  <c r="J1653" i="3"/>
  <c r="L1653" i="3" s="1"/>
  <c r="J1654" i="3"/>
  <c r="L1654" i="3" s="1"/>
  <c r="J1655" i="3"/>
  <c r="L1655" i="3" s="1"/>
  <c r="J1656" i="3"/>
  <c r="L1656" i="3" s="1"/>
  <c r="J1657" i="3"/>
  <c r="L1657" i="3" s="1"/>
  <c r="J1658" i="3"/>
  <c r="L1658" i="3" s="1"/>
  <c r="J1659" i="3"/>
  <c r="L1659" i="3" s="1"/>
  <c r="J1660" i="3"/>
  <c r="J1661" i="3"/>
  <c r="L1661" i="3" s="1"/>
  <c r="J1662" i="3"/>
  <c r="L1662" i="3" s="1"/>
  <c r="J1663" i="3"/>
  <c r="L1663" i="3" s="1"/>
  <c r="J1664" i="3"/>
  <c r="L1664" i="3" s="1"/>
  <c r="J1665" i="3"/>
  <c r="L1665" i="3" s="1"/>
  <c r="J1666" i="3"/>
  <c r="L1666" i="3" s="1"/>
  <c r="J1667" i="3"/>
  <c r="L1667" i="3" s="1"/>
  <c r="J1668" i="3"/>
  <c r="J1669" i="3"/>
  <c r="L1669" i="3" s="1"/>
  <c r="J1670" i="3"/>
  <c r="L1670" i="3" s="1"/>
  <c r="J1671" i="3"/>
  <c r="L1671" i="3" s="1"/>
  <c r="J1672" i="3"/>
  <c r="L1672" i="3" s="1"/>
  <c r="J1673" i="3"/>
  <c r="L1673" i="3" s="1"/>
  <c r="J1674" i="3"/>
  <c r="L1674" i="3" s="1"/>
  <c r="J1675" i="3"/>
  <c r="L1675" i="3" s="1"/>
  <c r="J1676" i="3"/>
  <c r="J1677" i="3"/>
  <c r="L1677" i="3" s="1"/>
  <c r="J1678" i="3"/>
  <c r="L1678" i="3" s="1"/>
  <c r="J1679" i="3"/>
  <c r="L1679" i="3" s="1"/>
  <c r="J1680" i="3"/>
  <c r="L1680" i="3" s="1"/>
  <c r="J1681" i="3"/>
  <c r="L1681" i="3" s="1"/>
  <c r="J1682" i="3"/>
  <c r="L1682" i="3" s="1"/>
  <c r="J1683" i="3"/>
  <c r="L1683" i="3" s="1"/>
  <c r="J1684" i="3"/>
  <c r="J1685" i="3"/>
  <c r="L1685" i="3" s="1"/>
  <c r="J1686" i="3"/>
  <c r="L1686" i="3" s="1"/>
  <c r="J1687" i="3"/>
  <c r="L1687" i="3" s="1"/>
  <c r="J1688" i="3"/>
  <c r="L1688" i="3" s="1"/>
  <c r="J1689" i="3"/>
  <c r="L1689" i="3" s="1"/>
  <c r="J1690" i="3"/>
  <c r="L1690" i="3" s="1"/>
  <c r="J1691" i="3"/>
  <c r="L1691" i="3" s="1"/>
  <c r="J1692" i="3"/>
  <c r="J1693" i="3"/>
  <c r="L1693" i="3" s="1"/>
  <c r="J1694" i="3"/>
  <c r="L1694" i="3" s="1"/>
  <c r="J1695" i="3"/>
  <c r="L1695" i="3" s="1"/>
  <c r="J1696" i="3"/>
  <c r="L1696" i="3" s="1"/>
  <c r="J1697" i="3"/>
  <c r="L1697" i="3" s="1"/>
  <c r="J1698" i="3"/>
  <c r="L1698" i="3" s="1"/>
  <c r="J1699" i="3"/>
  <c r="L1699" i="3" s="1"/>
  <c r="J1700" i="3"/>
  <c r="J1701" i="3"/>
  <c r="L1701" i="3" s="1"/>
  <c r="J1702" i="3"/>
  <c r="L1702" i="3" s="1"/>
  <c r="J1703" i="3"/>
  <c r="L1703" i="3" s="1"/>
  <c r="J1704" i="3"/>
  <c r="L1704" i="3" s="1"/>
  <c r="J1705" i="3"/>
  <c r="L1705" i="3" s="1"/>
  <c r="J1706" i="3"/>
  <c r="L1706" i="3" s="1"/>
  <c r="J1707" i="3"/>
  <c r="L1707" i="3" s="1"/>
  <c r="J1708" i="3"/>
  <c r="J1709" i="3"/>
  <c r="L1709" i="3" s="1"/>
  <c r="J1710" i="3"/>
  <c r="L1710" i="3" s="1"/>
  <c r="J1711" i="3"/>
  <c r="L1711" i="3" s="1"/>
  <c r="J1712" i="3"/>
  <c r="L1712" i="3" s="1"/>
  <c r="J1713" i="3"/>
  <c r="L1713" i="3" s="1"/>
  <c r="J1714" i="3"/>
  <c r="L1714" i="3" s="1"/>
  <c r="J1715" i="3"/>
  <c r="L1715" i="3" s="1"/>
  <c r="J1716" i="3"/>
  <c r="J1717" i="3"/>
  <c r="L1717" i="3" s="1"/>
  <c r="J1718" i="3"/>
  <c r="L1718" i="3" s="1"/>
  <c r="J1719" i="3"/>
  <c r="L1719" i="3" s="1"/>
  <c r="J1720" i="3"/>
  <c r="L1720" i="3" s="1"/>
  <c r="J1721" i="3"/>
  <c r="L1721" i="3" s="1"/>
  <c r="J1722" i="3"/>
  <c r="L1722" i="3" s="1"/>
  <c r="J1723" i="3"/>
  <c r="L1723" i="3" s="1"/>
  <c r="J1724" i="3"/>
  <c r="J1725" i="3"/>
  <c r="L1725" i="3" s="1"/>
  <c r="J1726" i="3"/>
  <c r="L1726" i="3" s="1"/>
  <c r="J1727" i="3"/>
  <c r="L1727" i="3" s="1"/>
  <c r="J1728" i="3"/>
  <c r="L1728" i="3" s="1"/>
  <c r="J1729" i="3"/>
  <c r="L1729" i="3" s="1"/>
  <c r="J1730" i="3"/>
  <c r="L1730" i="3" s="1"/>
  <c r="J1731" i="3"/>
  <c r="L1731" i="3" s="1"/>
  <c r="J1732" i="3"/>
  <c r="J1733" i="3"/>
  <c r="L1733" i="3" s="1"/>
  <c r="J1734" i="3"/>
  <c r="L1734" i="3" s="1"/>
  <c r="J1735" i="3"/>
  <c r="L1735" i="3" s="1"/>
  <c r="J1736" i="3"/>
  <c r="L1736" i="3" s="1"/>
  <c r="J1737" i="3"/>
  <c r="L1737" i="3" s="1"/>
  <c r="J1738" i="3"/>
  <c r="L1738" i="3" s="1"/>
  <c r="J1739" i="3"/>
  <c r="L1739" i="3" s="1"/>
  <c r="J1740" i="3"/>
  <c r="J1741" i="3"/>
  <c r="L1741" i="3" s="1"/>
  <c r="J1742" i="3"/>
  <c r="L1742" i="3" s="1"/>
  <c r="J1743" i="3"/>
  <c r="L1743" i="3" s="1"/>
  <c r="J1744" i="3"/>
  <c r="L1744" i="3" s="1"/>
  <c r="J1745" i="3"/>
  <c r="L1745" i="3" s="1"/>
  <c r="J1746" i="3"/>
  <c r="L1746" i="3" s="1"/>
  <c r="J1747" i="3"/>
  <c r="L1747" i="3" s="1"/>
  <c r="J1748" i="3"/>
  <c r="J1749" i="3"/>
  <c r="L1749" i="3" s="1"/>
  <c r="J1750" i="3"/>
  <c r="L1750" i="3" s="1"/>
  <c r="J1751" i="3"/>
  <c r="L1751" i="3" s="1"/>
  <c r="J1752" i="3"/>
  <c r="L1752" i="3" s="1"/>
  <c r="J1753" i="3"/>
  <c r="L1753" i="3" s="1"/>
  <c r="J1754" i="3"/>
  <c r="L1754" i="3" s="1"/>
  <c r="J1755" i="3"/>
  <c r="L1755" i="3" s="1"/>
  <c r="J1756" i="3"/>
  <c r="J1757" i="3"/>
  <c r="L1757" i="3" s="1"/>
  <c r="J1758" i="3"/>
  <c r="L1758" i="3" s="1"/>
  <c r="J1759" i="3"/>
  <c r="L1759" i="3" s="1"/>
  <c r="J1760" i="3"/>
  <c r="L1760" i="3" s="1"/>
  <c r="J1761" i="3"/>
  <c r="L1761" i="3" s="1"/>
  <c r="J1762" i="3"/>
  <c r="L1762" i="3" s="1"/>
  <c r="J1763" i="3"/>
  <c r="L1763" i="3" s="1"/>
  <c r="J1764" i="3"/>
  <c r="J1765" i="3"/>
  <c r="L1765" i="3" s="1"/>
  <c r="J1766" i="3"/>
  <c r="L1766" i="3" s="1"/>
  <c r="J1767" i="3"/>
  <c r="L1767" i="3" s="1"/>
  <c r="J1768" i="3"/>
  <c r="L1768" i="3" s="1"/>
  <c r="J1769" i="3"/>
  <c r="L1769" i="3" s="1"/>
  <c r="J1770" i="3"/>
  <c r="L1770" i="3" s="1"/>
  <c r="J1771" i="3"/>
  <c r="L1771" i="3" s="1"/>
  <c r="J1772" i="3"/>
  <c r="J1773" i="3"/>
  <c r="L1773" i="3" s="1"/>
  <c r="J1774" i="3"/>
  <c r="L1774" i="3" s="1"/>
  <c r="J1775" i="3"/>
  <c r="L1775" i="3" s="1"/>
  <c r="J1776" i="3"/>
  <c r="L1776" i="3" s="1"/>
  <c r="J1777" i="3"/>
  <c r="L1777" i="3" s="1"/>
  <c r="J1778" i="3"/>
  <c r="L1778" i="3" s="1"/>
  <c r="J1779" i="3"/>
  <c r="J1780" i="3"/>
  <c r="J1781" i="3"/>
  <c r="L1781" i="3" s="1"/>
  <c r="J1782" i="3"/>
  <c r="L1782" i="3" s="1"/>
  <c r="J1783" i="3"/>
  <c r="L1783" i="3" s="1"/>
  <c r="J1784" i="3"/>
  <c r="L1784" i="3" s="1"/>
  <c r="J1785" i="3"/>
  <c r="L1785" i="3" s="1"/>
  <c r="J1786" i="3"/>
  <c r="L1786" i="3" s="1"/>
  <c r="J1787" i="3"/>
  <c r="L1787" i="3" s="1"/>
  <c r="J1788" i="3"/>
  <c r="J1789" i="3"/>
  <c r="L1789" i="3" s="1"/>
  <c r="J1790" i="3"/>
  <c r="L1790" i="3" s="1"/>
  <c r="J1791" i="3"/>
  <c r="L1791" i="3" s="1"/>
  <c r="J1792" i="3"/>
  <c r="L1792" i="3" s="1"/>
  <c r="J1793" i="3"/>
  <c r="L1793" i="3" s="1"/>
  <c r="J1794" i="3"/>
  <c r="L1794" i="3" s="1"/>
  <c r="J1795" i="3"/>
  <c r="L1795" i="3" s="1"/>
  <c r="J1796" i="3"/>
  <c r="J1797" i="3"/>
  <c r="L1797" i="3" s="1"/>
  <c r="J1798" i="3"/>
  <c r="L1798" i="3" s="1"/>
  <c r="J1799" i="3"/>
  <c r="L1799" i="3" s="1"/>
  <c r="J1800" i="3"/>
  <c r="L1800" i="3" s="1"/>
  <c r="J1801" i="3"/>
  <c r="L1801" i="3" s="1"/>
  <c r="J1802" i="3"/>
  <c r="L1802" i="3" s="1"/>
  <c r="J1803" i="3"/>
  <c r="L1803" i="3" s="1"/>
  <c r="J1804" i="3"/>
  <c r="J1805" i="3"/>
  <c r="L1805" i="3" s="1"/>
  <c r="J1806" i="3"/>
  <c r="L1806" i="3" s="1"/>
  <c r="J1807" i="3"/>
  <c r="L1807" i="3" s="1"/>
  <c r="J1808" i="3"/>
  <c r="L1808" i="3" s="1"/>
  <c r="J1809" i="3"/>
  <c r="L1809" i="3" s="1"/>
  <c r="J1810" i="3"/>
  <c r="L1810" i="3" s="1"/>
  <c r="J1811" i="3"/>
  <c r="L1811" i="3" s="1"/>
  <c r="J1812" i="3"/>
  <c r="J1813" i="3"/>
  <c r="L1813" i="3" s="1"/>
  <c r="J1814" i="3"/>
  <c r="L1814" i="3" s="1"/>
  <c r="J1815" i="3"/>
  <c r="L1815" i="3" s="1"/>
  <c r="J1816" i="3"/>
  <c r="L1816" i="3" s="1"/>
  <c r="J1817" i="3"/>
  <c r="L1817" i="3" s="1"/>
  <c r="J1818" i="3"/>
  <c r="L1818" i="3" s="1"/>
  <c r="J1819" i="3"/>
  <c r="L1819" i="3" s="1"/>
  <c r="J1820" i="3"/>
  <c r="J1821" i="3"/>
  <c r="L1821" i="3" s="1"/>
  <c r="J1822" i="3"/>
  <c r="L1822" i="3" s="1"/>
  <c r="J1823" i="3"/>
  <c r="L1823" i="3" s="1"/>
  <c r="J1824" i="3"/>
  <c r="L1824" i="3" s="1"/>
  <c r="J1825" i="3"/>
  <c r="L1825" i="3" s="1"/>
  <c r="J1826" i="3"/>
  <c r="L1826" i="3" s="1"/>
  <c r="J1827" i="3"/>
  <c r="L1827" i="3" s="1"/>
  <c r="J1828" i="3"/>
  <c r="J1829" i="3"/>
  <c r="L1829" i="3" s="1"/>
  <c r="J1830" i="3"/>
  <c r="L1830" i="3" s="1"/>
  <c r="J1831" i="3"/>
  <c r="L1831" i="3" s="1"/>
  <c r="J1832" i="3"/>
  <c r="L1832" i="3" s="1"/>
  <c r="J1833" i="3"/>
  <c r="L1833" i="3" s="1"/>
  <c r="J1834" i="3"/>
  <c r="L1834" i="3" s="1"/>
  <c r="J1835" i="3"/>
  <c r="L1835" i="3" s="1"/>
  <c r="J1836" i="3"/>
  <c r="J1837" i="3"/>
  <c r="L1837" i="3" s="1"/>
  <c r="J1838" i="3"/>
  <c r="L1838" i="3" s="1"/>
  <c r="J1839" i="3"/>
  <c r="L1839" i="3" s="1"/>
  <c r="J1840" i="3"/>
  <c r="L1840" i="3" s="1"/>
  <c r="J1841" i="3"/>
  <c r="L1841" i="3" s="1"/>
  <c r="J1842" i="3"/>
  <c r="L1842" i="3" s="1"/>
  <c r="J1843" i="3"/>
  <c r="L1843" i="3" s="1"/>
  <c r="J1844" i="3"/>
  <c r="J1845" i="3"/>
  <c r="L1845" i="3" s="1"/>
  <c r="J1846" i="3"/>
  <c r="L1846" i="3" s="1"/>
  <c r="J1847" i="3"/>
  <c r="L1847" i="3" s="1"/>
  <c r="J1848" i="3"/>
  <c r="L1848" i="3" s="1"/>
  <c r="J1849" i="3"/>
  <c r="L1849" i="3" s="1"/>
  <c r="J1850" i="3"/>
  <c r="L1850" i="3" s="1"/>
  <c r="J1851" i="3"/>
  <c r="J1852" i="3"/>
  <c r="J1853" i="3"/>
  <c r="L1853" i="3" s="1"/>
  <c r="J1854" i="3"/>
  <c r="L1854" i="3" s="1"/>
  <c r="J1855" i="3"/>
  <c r="L1855" i="3" s="1"/>
  <c r="J1856" i="3"/>
  <c r="L1856" i="3" s="1"/>
  <c r="J1857" i="3"/>
  <c r="L1857" i="3" s="1"/>
  <c r="J1858" i="3"/>
  <c r="L1858" i="3" s="1"/>
  <c r="J1859" i="3"/>
  <c r="L1859" i="3" s="1"/>
  <c r="J1860" i="3"/>
  <c r="J1861" i="3"/>
  <c r="L1861" i="3" s="1"/>
  <c r="J1862" i="3"/>
  <c r="L1862" i="3" s="1"/>
  <c r="J1863" i="3"/>
  <c r="L1863" i="3" s="1"/>
  <c r="J1864" i="3"/>
  <c r="L1864" i="3" s="1"/>
  <c r="J1865" i="3"/>
  <c r="L1865" i="3" s="1"/>
  <c r="J1866" i="3"/>
  <c r="L1866" i="3" s="1"/>
  <c r="J1867" i="3"/>
  <c r="L1867" i="3" s="1"/>
  <c r="J1868" i="3"/>
  <c r="J1869" i="3"/>
  <c r="L1869" i="3" s="1"/>
  <c r="J1870" i="3"/>
  <c r="L1870" i="3" s="1"/>
  <c r="J1871" i="3"/>
  <c r="L1871" i="3" s="1"/>
  <c r="J1872" i="3"/>
  <c r="L1872" i="3" s="1"/>
  <c r="J1873" i="3"/>
  <c r="L1873" i="3" s="1"/>
  <c r="J1874" i="3"/>
  <c r="L1874" i="3" s="1"/>
  <c r="J1875" i="3"/>
  <c r="L1875" i="3" s="1"/>
  <c r="J1876" i="3"/>
  <c r="J1877" i="3"/>
  <c r="L1877" i="3" s="1"/>
  <c r="J1878" i="3"/>
  <c r="L1878" i="3" s="1"/>
  <c r="J1879" i="3"/>
  <c r="L1879" i="3" s="1"/>
  <c r="J1880" i="3"/>
  <c r="L1880" i="3" s="1"/>
  <c r="J1881" i="3"/>
  <c r="L1881" i="3" s="1"/>
  <c r="J1882" i="3"/>
  <c r="L1882" i="3" s="1"/>
  <c r="J1883" i="3"/>
  <c r="L1883" i="3" s="1"/>
  <c r="J1884" i="3"/>
  <c r="J1885" i="3"/>
  <c r="L1885" i="3" s="1"/>
  <c r="J1886" i="3"/>
  <c r="L1886" i="3" s="1"/>
  <c r="J1887" i="3"/>
  <c r="L1887" i="3" s="1"/>
  <c r="J1888" i="3"/>
  <c r="L1888" i="3" s="1"/>
  <c r="J1889" i="3"/>
  <c r="L1889" i="3" s="1"/>
  <c r="J1890" i="3"/>
  <c r="L1890" i="3" s="1"/>
  <c r="J1891" i="3"/>
  <c r="L1891" i="3" s="1"/>
  <c r="J1892" i="3"/>
  <c r="J1893" i="3"/>
  <c r="L1893" i="3" s="1"/>
  <c r="J1894" i="3"/>
  <c r="L1894" i="3" s="1"/>
  <c r="J1895" i="3"/>
  <c r="L1895" i="3" s="1"/>
  <c r="J1896" i="3"/>
  <c r="L1896" i="3" s="1"/>
  <c r="J1897" i="3"/>
  <c r="L1897" i="3" s="1"/>
  <c r="J1898" i="3"/>
  <c r="L1898" i="3" s="1"/>
  <c r="J1899" i="3"/>
  <c r="L1899" i="3" s="1"/>
  <c r="J1900" i="3"/>
  <c r="J1901" i="3"/>
  <c r="L1901" i="3" s="1"/>
  <c r="J1902" i="3"/>
  <c r="L1902" i="3" s="1"/>
  <c r="J1903" i="3"/>
  <c r="L1903" i="3" s="1"/>
  <c r="J1904" i="3"/>
  <c r="L1904" i="3" s="1"/>
  <c r="J1905" i="3"/>
  <c r="L1905" i="3" s="1"/>
  <c r="J1906" i="3"/>
  <c r="L1906" i="3" s="1"/>
  <c r="J1907" i="3"/>
  <c r="L1907" i="3" s="1"/>
  <c r="J1908" i="3"/>
  <c r="J1909" i="3"/>
  <c r="L1909" i="3" s="1"/>
  <c r="J1910" i="3"/>
  <c r="L1910" i="3" s="1"/>
  <c r="J1911" i="3"/>
  <c r="L1911" i="3" s="1"/>
  <c r="J1912" i="3"/>
  <c r="L1912" i="3" s="1"/>
  <c r="J1913" i="3"/>
  <c r="L1913" i="3" s="1"/>
  <c r="J1914" i="3"/>
  <c r="L1914" i="3" s="1"/>
  <c r="J1915" i="3"/>
  <c r="L1915" i="3" s="1"/>
  <c r="J1916" i="3"/>
  <c r="J1917" i="3"/>
  <c r="L1917" i="3" s="1"/>
  <c r="J1918" i="3"/>
  <c r="L1918" i="3" s="1"/>
  <c r="J1919" i="3"/>
  <c r="L1919" i="3" s="1"/>
  <c r="J1920" i="3"/>
  <c r="L1920" i="3" s="1"/>
  <c r="J1921" i="3"/>
  <c r="L1921" i="3" s="1"/>
  <c r="J1922" i="3"/>
  <c r="L1922" i="3" s="1"/>
  <c r="J1923" i="3"/>
  <c r="L1923" i="3" s="1"/>
  <c r="J1924" i="3"/>
  <c r="J1925" i="3"/>
  <c r="L1925" i="3" s="1"/>
  <c r="J1926" i="3"/>
  <c r="L1926" i="3" s="1"/>
  <c r="J1927" i="3"/>
  <c r="L1927" i="3" s="1"/>
  <c r="J1928" i="3"/>
  <c r="L1928" i="3" s="1"/>
  <c r="J1929" i="3"/>
  <c r="L1929" i="3" s="1"/>
  <c r="J1930" i="3"/>
  <c r="L1930" i="3" s="1"/>
  <c r="J1931" i="3"/>
  <c r="L1931" i="3" s="1"/>
  <c r="J1932" i="3"/>
  <c r="J1933" i="3"/>
  <c r="L1933" i="3" s="1"/>
  <c r="J1934" i="3"/>
  <c r="L1934" i="3" s="1"/>
  <c r="J1935" i="3"/>
  <c r="L1935" i="3" s="1"/>
  <c r="J1936" i="3"/>
  <c r="L1936" i="3" s="1"/>
  <c r="J1937" i="3"/>
  <c r="L1937" i="3" s="1"/>
  <c r="J1938" i="3"/>
  <c r="L1938" i="3" s="1"/>
  <c r="J1939" i="3"/>
  <c r="L1939" i="3" s="1"/>
  <c r="J1940" i="3"/>
  <c r="J1941" i="3"/>
  <c r="L1941" i="3" s="1"/>
  <c r="J1942" i="3"/>
  <c r="L1942" i="3" s="1"/>
  <c r="J1943" i="3"/>
  <c r="L1943" i="3" s="1"/>
  <c r="J1944" i="3"/>
  <c r="L1944" i="3" s="1"/>
  <c r="J1945" i="3"/>
  <c r="L1945" i="3" s="1"/>
  <c r="J1946" i="3"/>
  <c r="L1946" i="3" s="1"/>
  <c r="J1947" i="3"/>
  <c r="L1947" i="3" s="1"/>
  <c r="J1948" i="3"/>
  <c r="J1949" i="3"/>
  <c r="L1949" i="3" s="1"/>
  <c r="J1950" i="3"/>
  <c r="L1950" i="3" s="1"/>
  <c r="J1951" i="3"/>
  <c r="L1951" i="3" s="1"/>
  <c r="J1952" i="3"/>
  <c r="L1952" i="3" s="1"/>
  <c r="J1953" i="3"/>
  <c r="L1953" i="3" s="1"/>
  <c r="J1954" i="3"/>
  <c r="L1954" i="3" s="1"/>
  <c r="J1955" i="3"/>
  <c r="L1955" i="3" s="1"/>
  <c r="J1956" i="3"/>
  <c r="J1957" i="3"/>
  <c r="L1957" i="3" s="1"/>
  <c r="J1958" i="3"/>
  <c r="L1958" i="3" s="1"/>
  <c r="J1959" i="3"/>
  <c r="L1959" i="3" s="1"/>
  <c r="J1960" i="3"/>
  <c r="L1960" i="3" s="1"/>
  <c r="J1961" i="3"/>
  <c r="L1961" i="3" s="1"/>
  <c r="J1962" i="3"/>
  <c r="L1962" i="3" s="1"/>
  <c r="J1963" i="3"/>
  <c r="L1963" i="3" s="1"/>
  <c r="J1964" i="3"/>
  <c r="J1965" i="3"/>
  <c r="L1965" i="3" s="1"/>
  <c r="J1966" i="3"/>
  <c r="L1966" i="3" s="1"/>
  <c r="J1967" i="3"/>
  <c r="L1967" i="3" s="1"/>
  <c r="J1968" i="3"/>
  <c r="L1968" i="3" s="1"/>
  <c r="J1969" i="3"/>
  <c r="L1969" i="3" s="1"/>
  <c r="J1970" i="3"/>
  <c r="L1970" i="3" s="1"/>
  <c r="J1971" i="3"/>
  <c r="L1971" i="3" s="1"/>
  <c r="J1972" i="3"/>
  <c r="J1973" i="3"/>
  <c r="L1973" i="3" s="1"/>
  <c r="J1974" i="3"/>
  <c r="L1974" i="3" s="1"/>
  <c r="J1975" i="3"/>
  <c r="L1975" i="3" s="1"/>
  <c r="J1976" i="3"/>
  <c r="L1976" i="3" s="1"/>
  <c r="J1977" i="3"/>
  <c r="L1977" i="3" s="1"/>
  <c r="J1978" i="3"/>
  <c r="L1978" i="3" s="1"/>
  <c r="J1979" i="3"/>
  <c r="L1979" i="3" s="1"/>
  <c r="J1980" i="3"/>
  <c r="J1981" i="3"/>
  <c r="L1981" i="3" s="1"/>
  <c r="J1982" i="3"/>
  <c r="L1982" i="3" s="1"/>
  <c r="J1983" i="3"/>
  <c r="L1983" i="3" s="1"/>
  <c r="J1984" i="3"/>
  <c r="L1984" i="3" s="1"/>
  <c r="J1985" i="3"/>
  <c r="L1985" i="3" s="1"/>
  <c r="J1986" i="3"/>
  <c r="L1986" i="3" s="1"/>
  <c r="J1987" i="3"/>
  <c r="L1987" i="3" s="1"/>
  <c r="J1988" i="3"/>
  <c r="J1989" i="3"/>
  <c r="L1989" i="3" s="1"/>
  <c r="J1990" i="3"/>
  <c r="L1990" i="3" s="1"/>
  <c r="J1991" i="3"/>
  <c r="L1991" i="3" s="1"/>
  <c r="J1992" i="3"/>
  <c r="L1992" i="3" s="1"/>
  <c r="J1993" i="3"/>
  <c r="L1993" i="3" s="1"/>
  <c r="J1994" i="3"/>
  <c r="L1994" i="3" s="1"/>
  <c r="J1995" i="3"/>
  <c r="L1995" i="3" s="1"/>
  <c r="J1996" i="3"/>
  <c r="J1997" i="3"/>
  <c r="L1997" i="3" s="1"/>
  <c r="J1998" i="3"/>
  <c r="L1998" i="3" s="1"/>
  <c r="J1999" i="3"/>
  <c r="L1999" i="3" s="1"/>
  <c r="J2000" i="3"/>
  <c r="L2000" i="3" s="1"/>
  <c r="J2001" i="3"/>
  <c r="L2001" i="3" s="1"/>
  <c r="J2002" i="3"/>
  <c r="L2002" i="3" s="1"/>
  <c r="J2003" i="3"/>
  <c r="L2003" i="3" s="1"/>
  <c r="J2004" i="3"/>
  <c r="J2005" i="3"/>
  <c r="L2005" i="3" s="1"/>
  <c r="J2006" i="3"/>
  <c r="L2006" i="3" s="1"/>
  <c r="J2007" i="3"/>
  <c r="L2007" i="3" s="1"/>
  <c r="J2008" i="3"/>
  <c r="L2008" i="3" s="1"/>
  <c r="J2009" i="3"/>
  <c r="L2009" i="3" s="1"/>
  <c r="J2010" i="3"/>
  <c r="L2010" i="3" s="1"/>
  <c r="J2011" i="3"/>
  <c r="L2011" i="3" s="1"/>
  <c r="J2012" i="3"/>
  <c r="J2013" i="3"/>
  <c r="L2013" i="3" s="1"/>
  <c r="J2014" i="3"/>
  <c r="L2014" i="3" s="1"/>
  <c r="J2015" i="3"/>
  <c r="L2015" i="3" s="1"/>
  <c r="J2016" i="3"/>
  <c r="L2016" i="3" s="1"/>
  <c r="J2017" i="3"/>
  <c r="L2017" i="3" s="1"/>
  <c r="J2018" i="3"/>
  <c r="L2018" i="3" s="1"/>
  <c r="J2019" i="3"/>
  <c r="L2019" i="3" s="1"/>
  <c r="J2020" i="3"/>
  <c r="J2021" i="3"/>
  <c r="L2021" i="3" s="1"/>
  <c r="J2022" i="3"/>
  <c r="L2022" i="3" s="1"/>
  <c r="J2023" i="3"/>
  <c r="L2023" i="3" s="1"/>
  <c r="J2024" i="3"/>
  <c r="L2024" i="3" s="1"/>
  <c r="J2025" i="3"/>
  <c r="L2025" i="3" s="1"/>
  <c r="J2026" i="3"/>
  <c r="L2026" i="3" s="1"/>
  <c r="J2027" i="3"/>
  <c r="L2027" i="3" s="1"/>
  <c r="J2028" i="3"/>
  <c r="J2029" i="3"/>
  <c r="L2029" i="3" s="1"/>
  <c r="J2030" i="3"/>
  <c r="L2030" i="3" s="1"/>
  <c r="J2031" i="3"/>
  <c r="L2031" i="3" s="1"/>
  <c r="J2032" i="3"/>
  <c r="L2032" i="3" s="1"/>
  <c r="J2033" i="3"/>
  <c r="L2033" i="3" s="1"/>
  <c r="J2034" i="3"/>
  <c r="L2034" i="3" s="1"/>
  <c r="J2035" i="3"/>
  <c r="L2035" i="3" s="1"/>
  <c r="J2036" i="3"/>
  <c r="J2037" i="3"/>
  <c r="L2037" i="3" s="1"/>
  <c r="J2038" i="3"/>
  <c r="L2038" i="3" s="1"/>
  <c r="J2039" i="3"/>
  <c r="L2039" i="3" s="1"/>
  <c r="J2040" i="3"/>
  <c r="L2040" i="3" s="1"/>
  <c r="J2041" i="3"/>
  <c r="L2041" i="3" s="1"/>
  <c r="J2042" i="3"/>
  <c r="L2042" i="3" s="1"/>
  <c r="J2043" i="3"/>
  <c r="L2043" i="3" s="1"/>
  <c r="J2044" i="3"/>
  <c r="J2045" i="3"/>
  <c r="L2045" i="3" s="1"/>
  <c r="J2046" i="3"/>
  <c r="L2046" i="3" s="1"/>
  <c r="J2047" i="3"/>
  <c r="L2047" i="3" s="1"/>
  <c r="J2048" i="3"/>
  <c r="L2048" i="3" s="1"/>
  <c r="J2049" i="3"/>
  <c r="L2049" i="3" s="1"/>
  <c r="J2050" i="3"/>
  <c r="L2050" i="3" s="1"/>
  <c r="J2051" i="3"/>
  <c r="L2051" i="3" s="1"/>
  <c r="J2052" i="3"/>
  <c r="J2053" i="3"/>
  <c r="L2053" i="3" s="1"/>
  <c r="J2054" i="3"/>
  <c r="L2054" i="3" s="1"/>
  <c r="J2055" i="3"/>
  <c r="L2055" i="3" s="1"/>
  <c r="J2056" i="3"/>
  <c r="L2056" i="3" s="1"/>
  <c r="J2057" i="3"/>
  <c r="L2057" i="3" s="1"/>
  <c r="J2058" i="3"/>
  <c r="L2058" i="3" s="1"/>
  <c r="J2059" i="3"/>
  <c r="L2059" i="3" s="1"/>
  <c r="J2060" i="3"/>
  <c r="J2061" i="3"/>
  <c r="L2061" i="3" s="1"/>
  <c r="J2062" i="3"/>
  <c r="L2062" i="3" s="1"/>
  <c r="J2063" i="3"/>
  <c r="L2063" i="3" s="1"/>
  <c r="J2064" i="3"/>
  <c r="L2064" i="3" s="1"/>
  <c r="J2065" i="3"/>
  <c r="L2065" i="3" s="1"/>
  <c r="J2066" i="3"/>
  <c r="L2066" i="3" s="1"/>
  <c r="J2067" i="3"/>
  <c r="L2067" i="3" s="1"/>
  <c r="J2068" i="3"/>
  <c r="J2069" i="3"/>
  <c r="L2069" i="3" s="1"/>
  <c r="J2070" i="3"/>
  <c r="L2070" i="3" s="1"/>
  <c r="J2071" i="3"/>
  <c r="L2071" i="3" s="1"/>
  <c r="J2072" i="3"/>
  <c r="L2072" i="3" s="1"/>
  <c r="J2073" i="3"/>
  <c r="L2073" i="3" s="1"/>
  <c r="J2074" i="3"/>
  <c r="L2074" i="3" s="1"/>
  <c r="J2075" i="3"/>
  <c r="L2075" i="3" s="1"/>
  <c r="J2076" i="3"/>
  <c r="J2077" i="3"/>
  <c r="L2077" i="3" s="1"/>
  <c r="J2078" i="3"/>
  <c r="L2078" i="3" s="1"/>
  <c r="J2079" i="3"/>
  <c r="L2079" i="3" s="1"/>
  <c r="J2080" i="3"/>
  <c r="L2080" i="3" s="1"/>
  <c r="J2081" i="3"/>
  <c r="L2081" i="3" s="1"/>
  <c r="J2082" i="3"/>
  <c r="L2082" i="3" s="1"/>
  <c r="J2083" i="3"/>
  <c r="L2083" i="3" s="1"/>
  <c r="J2084" i="3"/>
  <c r="J2085" i="3"/>
  <c r="L2085" i="3" s="1"/>
  <c r="J2086" i="3"/>
  <c r="L2086" i="3" s="1"/>
  <c r="J2087" i="3"/>
  <c r="L2087" i="3" s="1"/>
  <c r="J2088" i="3"/>
  <c r="L2088" i="3" s="1"/>
  <c r="J2089" i="3"/>
  <c r="L2089" i="3" s="1"/>
  <c r="J2090" i="3"/>
  <c r="L2090" i="3" s="1"/>
  <c r="J2091" i="3"/>
  <c r="L2091" i="3" s="1"/>
  <c r="J2092" i="3"/>
  <c r="J2093" i="3"/>
  <c r="L2093" i="3" s="1"/>
  <c r="J2094" i="3"/>
  <c r="L2094" i="3" s="1"/>
  <c r="J2095" i="3"/>
  <c r="L2095" i="3" s="1"/>
  <c r="J2096" i="3"/>
  <c r="L2096" i="3" s="1"/>
  <c r="J2097" i="3"/>
  <c r="L2097" i="3" s="1"/>
  <c r="J2098" i="3"/>
  <c r="L2098" i="3" s="1"/>
  <c r="J2099" i="3"/>
  <c r="L2099" i="3" s="1"/>
  <c r="J2100" i="3"/>
  <c r="J2101" i="3"/>
  <c r="L2101" i="3" s="1"/>
  <c r="J2102" i="3"/>
  <c r="L2102" i="3" s="1"/>
  <c r="J2103" i="3"/>
  <c r="L2103" i="3" s="1"/>
  <c r="J2104" i="3"/>
  <c r="L2104" i="3" s="1"/>
  <c r="J2105" i="3"/>
  <c r="L2105" i="3" s="1"/>
  <c r="J2106" i="3"/>
  <c r="L2106" i="3" s="1"/>
  <c r="J2107" i="3"/>
  <c r="L2107" i="3" s="1"/>
  <c r="J2108" i="3"/>
  <c r="J2109" i="3"/>
  <c r="L2109" i="3" s="1"/>
  <c r="J2110" i="3"/>
  <c r="L2110" i="3" s="1"/>
  <c r="J2111" i="3"/>
  <c r="L2111" i="3" s="1"/>
  <c r="J2112" i="3"/>
  <c r="L2112" i="3" s="1"/>
  <c r="J2113" i="3"/>
  <c r="L2113" i="3" s="1"/>
  <c r="J2114" i="3"/>
  <c r="L2114" i="3" s="1"/>
  <c r="J2115" i="3"/>
  <c r="L2115" i="3" s="1"/>
  <c r="J2116" i="3"/>
  <c r="J2117" i="3"/>
  <c r="L2117" i="3" s="1"/>
  <c r="J2118" i="3"/>
  <c r="L2118" i="3" s="1"/>
  <c r="J2119" i="3"/>
  <c r="L2119" i="3" s="1"/>
  <c r="J2120" i="3"/>
  <c r="L2120" i="3" s="1"/>
  <c r="J2121" i="3"/>
  <c r="L2121" i="3" s="1"/>
  <c r="J2122" i="3"/>
  <c r="L2122" i="3" s="1"/>
  <c r="J2123" i="3"/>
  <c r="L2123" i="3" s="1"/>
  <c r="J2124" i="3"/>
  <c r="J2125" i="3"/>
  <c r="L2125" i="3" s="1"/>
  <c r="J2126" i="3"/>
  <c r="L2126" i="3" s="1"/>
  <c r="J2127" i="3"/>
  <c r="L2127" i="3" s="1"/>
  <c r="J2128" i="3"/>
  <c r="L2128" i="3" s="1"/>
  <c r="J2129" i="3"/>
  <c r="L2129" i="3" s="1"/>
  <c r="J2130" i="3"/>
  <c r="L2130" i="3" s="1"/>
  <c r="J2131" i="3"/>
  <c r="L2131" i="3" s="1"/>
  <c r="J2132" i="3"/>
  <c r="J2133" i="3"/>
  <c r="L2133" i="3" s="1"/>
  <c r="J2134" i="3"/>
  <c r="L2134" i="3" s="1"/>
  <c r="J2135" i="3"/>
  <c r="L2135" i="3" s="1"/>
  <c r="J2136" i="3"/>
  <c r="L2136" i="3" s="1"/>
  <c r="J2137" i="3"/>
  <c r="L2137" i="3" s="1"/>
  <c r="J2138" i="3"/>
  <c r="L2138" i="3" s="1"/>
  <c r="J2139" i="3"/>
  <c r="L2139" i="3" s="1"/>
  <c r="J2140" i="3"/>
  <c r="J2141" i="3"/>
  <c r="L2141" i="3" s="1"/>
  <c r="J2142" i="3"/>
  <c r="L2142" i="3" s="1"/>
  <c r="J2143" i="3"/>
  <c r="L2143" i="3" s="1"/>
  <c r="J2144" i="3"/>
  <c r="L2144" i="3" s="1"/>
  <c r="J2145" i="3"/>
  <c r="L2145" i="3" s="1"/>
  <c r="J2146" i="3"/>
  <c r="L2146" i="3" s="1"/>
  <c r="J2147" i="3"/>
  <c r="L2147" i="3" s="1"/>
  <c r="J2148" i="3"/>
  <c r="J2149" i="3"/>
  <c r="L2149" i="3" s="1"/>
  <c r="J2150" i="3"/>
  <c r="L2150" i="3" s="1"/>
  <c r="J2151" i="3"/>
  <c r="L2151" i="3" s="1"/>
  <c r="J2152" i="3"/>
  <c r="L2152" i="3" s="1"/>
  <c r="J2153" i="3"/>
  <c r="L2153" i="3" s="1"/>
  <c r="J2154" i="3"/>
  <c r="L2154" i="3" s="1"/>
  <c r="J2155" i="3"/>
  <c r="L2155" i="3" s="1"/>
  <c r="J2156" i="3"/>
  <c r="J2157" i="3"/>
  <c r="L2157" i="3" s="1"/>
  <c r="J2158" i="3"/>
  <c r="L2158" i="3" s="1"/>
  <c r="J2159" i="3"/>
  <c r="L2159" i="3" s="1"/>
  <c r="J2160" i="3"/>
  <c r="L2160" i="3" s="1"/>
  <c r="J2161" i="3"/>
  <c r="L2161" i="3" s="1"/>
  <c r="J2162" i="3"/>
  <c r="L2162" i="3" s="1"/>
  <c r="J2163" i="3"/>
  <c r="L2163" i="3" s="1"/>
  <c r="J2164" i="3"/>
  <c r="J2165" i="3"/>
  <c r="L2165" i="3" s="1"/>
  <c r="J2166" i="3"/>
  <c r="L2166" i="3" s="1"/>
  <c r="J2167" i="3"/>
  <c r="L2167" i="3" s="1"/>
  <c r="J2168" i="3"/>
  <c r="L2168" i="3" s="1"/>
  <c r="J2169" i="3"/>
  <c r="L2169" i="3" s="1"/>
  <c r="J2170" i="3"/>
  <c r="L2170" i="3" s="1"/>
  <c r="J2171" i="3"/>
  <c r="L2171" i="3" s="1"/>
  <c r="J2172" i="3"/>
  <c r="J2173" i="3"/>
  <c r="L2173" i="3" s="1"/>
  <c r="J2174" i="3"/>
  <c r="L2174" i="3" s="1"/>
  <c r="J2175" i="3"/>
  <c r="L2175" i="3" s="1"/>
  <c r="J2176" i="3"/>
  <c r="L2176" i="3" s="1"/>
  <c r="J2177" i="3"/>
  <c r="L2177" i="3" s="1"/>
  <c r="J2178" i="3"/>
  <c r="L2178" i="3" s="1"/>
  <c r="J2179" i="3"/>
  <c r="L2179" i="3" s="1"/>
  <c r="J2180" i="3"/>
  <c r="J2181" i="3"/>
  <c r="L2181" i="3" s="1"/>
  <c r="J2182" i="3"/>
  <c r="L2182" i="3" s="1"/>
  <c r="J2183" i="3"/>
  <c r="L2183" i="3" s="1"/>
  <c r="J2184" i="3"/>
  <c r="L2184" i="3" s="1"/>
  <c r="J2185" i="3"/>
  <c r="L2185" i="3" s="1"/>
  <c r="J2186" i="3"/>
  <c r="L2186" i="3" s="1"/>
  <c r="J2187" i="3"/>
  <c r="L2187" i="3" s="1"/>
  <c r="J2188" i="3"/>
  <c r="J2189" i="3"/>
  <c r="L2189" i="3" s="1"/>
  <c r="J2190" i="3"/>
  <c r="L2190" i="3" s="1"/>
  <c r="J2191" i="3"/>
  <c r="L2191" i="3" s="1"/>
  <c r="J2192" i="3"/>
  <c r="L2192" i="3" s="1"/>
  <c r="J2193" i="3"/>
  <c r="L2193" i="3" s="1"/>
  <c r="J2194" i="3"/>
  <c r="L2194" i="3" s="1"/>
  <c r="J2195" i="3"/>
  <c r="L2195" i="3" s="1"/>
  <c r="J2196" i="3"/>
  <c r="J2197" i="3"/>
  <c r="L2197" i="3" s="1"/>
  <c r="J2198" i="3"/>
  <c r="L2198" i="3" s="1"/>
  <c r="J2199" i="3"/>
  <c r="L2199" i="3" s="1"/>
  <c r="J2200" i="3"/>
  <c r="L2200" i="3" s="1"/>
  <c r="J2201" i="3"/>
  <c r="L2201" i="3" s="1"/>
  <c r="J2202" i="3"/>
  <c r="L2202" i="3" s="1"/>
  <c r="J2203" i="3"/>
  <c r="L2203" i="3" s="1"/>
  <c r="J2204" i="3"/>
  <c r="J2205" i="3"/>
  <c r="L2205" i="3" s="1"/>
  <c r="J2206" i="3"/>
  <c r="L2206" i="3" s="1"/>
  <c r="J2207" i="3"/>
  <c r="L2207" i="3" s="1"/>
  <c r="J2208" i="3"/>
  <c r="L2208" i="3" s="1"/>
  <c r="J2209" i="3"/>
  <c r="L2209" i="3" s="1"/>
  <c r="J2210" i="3"/>
  <c r="L2210" i="3" s="1"/>
  <c r="J2211" i="3"/>
  <c r="L2211" i="3" s="1"/>
  <c r="J2212" i="3"/>
  <c r="J2213" i="3"/>
  <c r="L2213" i="3" s="1"/>
  <c r="J2214" i="3"/>
  <c r="L2214" i="3" s="1"/>
  <c r="J2215" i="3"/>
  <c r="L2215" i="3" s="1"/>
  <c r="J2216" i="3"/>
  <c r="L2216" i="3" s="1"/>
  <c r="J2217" i="3"/>
  <c r="L2217" i="3" s="1"/>
  <c r="J2218" i="3"/>
  <c r="L2218" i="3" s="1"/>
  <c r="J2219" i="3"/>
  <c r="L2219" i="3" s="1"/>
  <c r="J2220" i="3"/>
  <c r="J2221" i="3"/>
  <c r="L2221" i="3" s="1"/>
  <c r="J2222" i="3"/>
  <c r="L2222" i="3" s="1"/>
  <c r="J2223" i="3"/>
  <c r="L2223" i="3" s="1"/>
  <c r="J2224" i="3"/>
  <c r="L2224" i="3" s="1"/>
  <c r="J2225" i="3"/>
  <c r="L2225" i="3" s="1"/>
  <c r="J2226" i="3"/>
  <c r="L2226" i="3" s="1"/>
  <c r="J2227" i="3"/>
  <c r="L2227" i="3" s="1"/>
  <c r="J2228" i="3"/>
  <c r="J2229" i="3"/>
  <c r="L2229" i="3" s="1"/>
  <c r="J2230" i="3"/>
  <c r="L2230" i="3" s="1"/>
  <c r="J2231" i="3"/>
  <c r="L2231" i="3" s="1"/>
  <c r="J2232" i="3"/>
  <c r="L2232" i="3" s="1"/>
  <c r="J2233" i="3"/>
  <c r="L2233" i="3" s="1"/>
  <c r="J2234" i="3"/>
  <c r="L2234" i="3" s="1"/>
  <c r="J2235" i="3"/>
  <c r="L2235" i="3" s="1"/>
  <c r="J2236" i="3"/>
  <c r="J2237" i="3"/>
  <c r="L2237" i="3" s="1"/>
  <c r="J2238" i="3"/>
  <c r="L2238" i="3" s="1"/>
  <c r="J2239" i="3"/>
  <c r="L2239" i="3" s="1"/>
  <c r="J2240" i="3"/>
  <c r="L2240" i="3" s="1"/>
  <c r="J2241" i="3"/>
  <c r="L2241" i="3" s="1"/>
  <c r="J2242" i="3"/>
  <c r="L2242" i="3" s="1"/>
  <c r="J2243" i="3"/>
  <c r="L2243" i="3" s="1"/>
  <c r="J2244" i="3"/>
  <c r="J2245" i="3"/>
  <c r="L2245" i="3" s="1"/>
  <c r="J2246" i="3"/>
  <c r="L2246" i="3" s="1"/>
  <c r="J2247" i="3"/>
  <c r="L2247" i="3" s="1"/>
  <c r="J2248" i="3"/>
  <c r="L2248" i="3" s="1"/>
  <c r="J2249" i="3"/>
  <c r="L2249" i="3" s="1"/>
  <c r="J2250" i="3"/>
  <c r="L2250" i="3" s="1"/>
  <c r="J2251" i="3"/>
  <c r="L2251" i="3" s="1"/>
  <c r="J2252" i="3"/>
  <c r="J2253" i="3"/>
  <c r="L2253" i="3" s="1"/>
  <c r="J2254" i="3"/>
  <c r="L2254" i="3" s="1"/>
  <c r="J2255" i="3"/>
  <c r="L2255" i="3" s="1"/>
  <c r="J2256" i="3"/>
  <c r="L2256" i="3" s="1"/>
  <c r="J2257" i="3"/>
  <c r="L2257" i="3" s="1"/>
  <c r="J2258" i="3"/>
  <c r="L2258" i="3" s="1"/>
  <c r="J2259" i="3"/>
  <c r="L2259" i="3" s="1"/>
  <c r="J2260" i="3"/>
  <c r="J2261" i="3"/>
  <c r="L2261" i="3" s="1"/>
  <c r="J2262" i="3"/>
  <c r="L2262" i="3" s="1"/>
  <c r="J2263" i="3"/>
  <c r="L2263" i="3" s="1"/>
  <c r="J2264" i="3"/>
  <c r="L2264" i="3" s="1"/>
  <c r="J2265" i="3"/>
  <c r="L2265" i="3" s="1"/>
  <c r="J2266" i="3"/>
  <c r="L2266" i="3" s="1"/>
  <c r="J2267" i="3"/>
  <c r="L2267" i="3" s="1"/>
  <c r="J2268" i="3"/>
  <c r="J2269" i="3"/>
  <c r="L2269" i="3" s="1"/>
  <c r="J2270" i="3"/>
  <c r="L2270" i="3" s="1"/>
  <c r="J2271" i="3"/>
  <c r="L2271" i="3" s="1"/>
  <c r="J2272" i="3"/>
  <c r="L2272" i="3" s="1"/>
  <c r="J2273" i="3"/>
  <c r="L2273" i="3" s="1"/>
  <c r="J2274" i="3"/>
  <c r="L2274" i="3" s="1"/>
  <c r="J2275" i="3"/>
  <c r="L2275" i="3" s="1"/>
  <c r="J2276" i="3"/>
  <c r="J2277" i="3"/>
  <c r="L2277" i="3" s="1"/>
  <c r="J2278" i="3"/>
  <c r="L2278" i="3" s="1"/>
  <c r="J2279" i="3"/>
  <c r="L2279" i="3" s="1"/>
  <c r="J2280" i="3"/>
  <c r="L2280" i="3" s="1"/>
  <c r="J2281" i="3"/>
  <c r="L2281" i="3" s="1"/>
  <c r="J2282" i="3"/>
  <c r="L2282" i="3" s="1"/>
  <c r="J2283" i="3"/>
  <c r="L2283" i="3" s="1"/>
  <c r="J2284" i="3"/>
  <c r="J2285" i="3"/>
  <c r="L2285" i="3" s="1"/>
  <c r="J2286" i="3"/>
  <c r="L2286" i="3" s="1"/>
  <c r="J2287" i="3"/>
  <c r="L2287" i="3" s="1"/>
  <c r="J2288" i="3"/>
  <c r="L2288" i="3" s="1"/>
  <c r="J2289" i="3"/>
  <c r="L2289" i="3" s="1"/>
  <c r="J2290" i="3"/>
  <c r="L2290" i="3" s="1"/>
  <c r="J2291" i="3"/>
  <c r="L2291" i="3" s="1"/>
  <c r="J2292" i="3"/>
  <c r="J2293" i="3"/>
  <c r="L2293" i="3" s="1"/>
  <c r="J2294" i="3"/>
  <c r="L2294" i="3" s="1"/>
  <c r="J2295" i="3"/>
  <c r="L2295" i="3" s="1"/>
  <c r="J2296" i="3"/>
  <c r="L2296" i="3" s="1"/>
  <c r="J2297" i="3"/>
  <c r="L2297" i="3" s="1"/>
  <c r="J2298" i="3"/>
  <c r="L2298" i="3" s="1"/>
  <c r="J2299" i="3"/>
  <c r="L2299" i="3" s="1"/>
  <c r="J2300" i="3"/>
  <c r="J2301" i="3"/>
  <c r="L2301" i="3" s="1"/>
  <c r="J2302" i="3"/>
  <c r="L2302" i="3" s="1"/>
  <c r="J2303" i="3"/>
  <c r="L2303" i="3" s="1"/>
  <c r="J2304" i="3"/>
  <c r="L2304" i="3" s="1"/>
  <c r="J2305" i="3"/>
  <c r="L2305" i="3" s="1"/>
  <c r="J2306" i="3"/>
  <c r="L2306" i="3" s="1"/>
  <c r="J2307" i="3"/>
  <c r="L2307" i="3" s="1"/>
  <c r="J2308" i="3"/>
  <c r="J2309" i="3"/>
  <c r="L2309" i="3" s="1"/>
  <c r="J2310" i="3"/>
  <c r="L2310" i="3" s="1"/>
  <c r="J2311" i="3"/>
  <c r="L2311" i="3" s="1"/>
  <c r="J2312" i="3"/>
  <c r="L2312" i="3" s="1"/>
  <c r="J2313" i="3"/>
  <c r="L2313" i="3" s="1"/>
  <c r="J2314" i="3"/>
  <c r="L2314" i="3" s="1"/>
  <c r="J2315" i="3"/>
  <c r="L2315" i="3" s="1"/>
  <c r="J2316" i="3"/>
  <c r="J2317" i="3"/>
  <c r="L2317" i="3" s="1"/>
  <c r="J2318" i="3"/>
  <c r="L2318" i="3" s="1"/>
  <c r="J2319" i="3"/>
  <c r="L2319" i="3" s="1"/>
  <c r="J2320" i="3"/>
  <c r="L2320" i="3" s="1"/>
  <c r="J2321" i="3"/>
  <c r="L2321" i="3" s="1"/>
  <c r="J2322" i="3"/>
  <c r="L2322" i="3" s="1"/>
  <c r="J2323" i="3"/>
  <c r="L2323" i="3" s="1"/>
  <c r="J2324" i="3"/>
  <c r="J2325" i="3"/>
  <c r="L2325" i="3" s="1"/>
  <c r="J2326" i="3"/>
  <c r="L2326" i="3" s="1"/>
  <c r="J2327" i="3"/>
  <c r="L2327" i="3" s="1"/>
  <c r="J2328" i="3"/>
  <c r="L2328" i="3" s="1"/>
  <c r="J2329" i="3"/>
  <c r="L2329" i="3" s="1"/>
  <c r="J2330" i="3"/>
  <c r="L2330" i="3" s="1"/>
  <c r="J2331" i="3"/>
  <c r="L2331" i="3" s="1"/>
  <c r="J2332" i="3"/>
  <c r="J2333" i="3"/>
  <c r="L2333" i="3" s="1"/>
  <c r="J2334" i="3"/>
  <c r="L2334" i="3" s="1"/>
  <c r="J2335" i="3"/>
  <c r="L2335" i="3" s="1"/>
  <c r="J2336" i="3"/>
  <c r="L2336" i="3" s="1"/>
  <c r="J2337" i="3"/>
  <c r="L2337" i="3" s="1"/>
  <c r="J2338" i="3"/>
  <c r="L2338" i="3" s="1"/>
  <c r="J2339" i="3"/>
  <c r="L2339" i="3" s="1"/>
  <c r="J2340" i="3"/>
  <c r="J2341" i="3"/>
  <c r="L2341" i="3" s="1"/>
  <c r="J2342" i="3"/>
  <c r="L2342" i="3" s="1"/>
  <c r="J2343" i="3"/>
  <c r="L2343" i="3" s="1"/>
  <c r="J2344" i="3"/>
  <c r="L2344" i="3" s="1"/>
  <c r="J2345" i="3"/>
  <c r="L2345" i="3" s="1"/>
  <c r="J2346" i="3"/>
  <c r="L2346" i="3" s="1"/>
  <c r="J2347" i="3"/>
  <c r="L2347" i="3" s="1"/>
  <c r="J2348" i="3"/>
  <c r="J2349" i="3"/>
  <c r="L2349" i="3" s="1"/>
  <c r="J2350" i="3"/>
  <c r="L2350" i="3" s="1"/>
  <c r="J2351" i="3"/>
  <c r="L2351" i="3" s="1"/>
  <c r="J2352" i="3"/>
  <c r="L2352" i="3" s="1"/>
  <c r="J2353" i="3"/>
  <c r="L2353" i="3" s="1"/>
  <c r="J2354" i="3"/>
  <c r="L2354" i="3" s="1"/>
  <c r="J2355" i="3"/>
  <c r="L2355" i="3" s="1"/>
  <c r="J2356" i="3"/>
  <c r="J2357" i="3"/>
  <c r="L2357" i="3" s="1"/>
  <c r="J2358" i="3"/>
  <c r="L2358" i="3" s="1"/>
  <c r="J2359" i="3"/>
  <c r="L2359" i="3" s="1"/>
  <c r="J2360" i="3"/>
  <c r="L2360" i="3" s="1"/>
  <c r="J2361" i="3"/>
  <c r="L2361" i="3" s="1"/>
  <c r="J2362" i="3"/>
  <c r="L2362" i="3" s="1"/>
  <c r="J2363" i="3"/>
  <c r="L2363" i="3" s="1"/>
  <c r="J2364" i="3"/>
  <c r="J2365" i="3"/>
  <c r="L2365" i="3" s="1"/>
  <c r="J2366" i="3"/>
  <c r="L2366" i="3" s="1"/>
  <c r="J2367" i="3"/>
  <c r="L2367" i="3" s="1"/>
  <c r="J2368" i="3"/>
  <c r="L2368" i="3" s="1"/>
  <c r="J2369" i="3"/>
  <c r="L2369" i="3" s="1"/>
  <c r="J2370" i="3"/>
  <c r="L2370" i="3" s="1"/>
  <c r="J2371" i="3"/>
  <c r="L2371" i="3" s="1"/>
  <c r="J2372" i="3"/>
  <c r="J2373" i="3"/>
  <c r="L2373" i="3" s="1"/>
  <c r="J2374" i="3"/>
  <c r="L2374" i="3" s="1"/>
  <c r="J2375" i="3"/>
  <c r="L2375" i="3" s="1"/>
  <c r="J2376" i="3"/>
  <c r="L2376" i="3" s="1"/>
  <c r="J2377" i="3"/>
  <c r="L2377" i="3" s="1"/>
  <c r="J2378" i="3"/>
  <c r="L2378" i="3" s="1"/>
  <c r="J2379" i="3"/>
  <c r="L2379" i="3" s="1"/>
  <c r="J2380" i="3"/>
  <c r="J2381" i="3"/>
  <c r="L2381" i="3" s="1"/>
  <c r="J2382" i="3"/>
  <c r="L2382" i="3" s="1"/>
  <c r="J2383" i="3"/>
  <c r="L2383" i="3" s="1"/>
  <c r="J2384" i="3"/>
  <c r="L2384" i="3" s="1"/>
  <c r="J2385" i="3"/>
  <c r="L2385" i="3" s="1"/>
  <c r="J2386" i="3"/>
  <c r="L2386" i="3" s="1"/>
  <c r="J2387" i="3"/>
  <c r="L2387" i="3" s="1"/>
  <c r="J2388" i="3"/>
  <c r="J2389" i="3"/>
  <c r="L2389" i="3" s="1"/>
  <c r="J2390" i="3"/>
  <c r="L2390" i="3" s="1"/>
  <c r="J2391" i="3"/>
  <c r="L2391" i="3" s="1"/>
  <c r="J2392" i="3"/>
  <c r="L2392" i="3" s="1"/>
  <c r="J2393" i="3"/>
  <c r="L2393" i="3" s="1"/>
  <c r="J2394" i="3"/>
  <c r="L2394" i="3" s="1"/>
  <c r="J2395" i="3"/>
  <c r="L2395" i="3" s="1"/>
  <c r="J2396" i="3"/>
  <c r="J2397" i="3"/>
  <c r="L2397" i="3" s="1"/>
  <c r="J2398" i="3"/>
  <c r="L2398" i="3" s="1"/>
  <c r="J2399" i="3"/>
  <c r="L2399" i="3" s="1"/>
  <c r="J2400" i="3"/>
  <c r="L2400" i="3" s="1"/>
  <c r="J2401" i="3"/>
  <c r="L2401" i="3" s="1"/>
  <c r="J2402" i="3"/>
  <c r="L2402" i="3" s="1"/>
  <c r="J2403" i="3"/>
  <c r="L2403" i="3" s="1"/>
  <c r="J2404" i="3"/>
  <c r="J2405" i="3"/>
  <c r="L2405" i="3" s="1"/>
  <c r="J2406" i="3"/>
  <c r="L2406" i="3" s="1"/>
  <c r="J2407" i="3"/>
  <c r="L2407" i="3" s="1"/>
  <c r="J2408" i="3"/>
  <c r="L2408" i="3" s="1"/>
  <c r="J2409" i="3"/>
  <c r="L2409" i="3" s="1"/>
  <c r="J2410" i="3"/>
  <c r="L2410" i="3" s="1"/>
  <c r="J2411" i="3"/>
  <c r="L2411" i="3" s="1"/>
  <c r="J2412" i="3"/>
  <c r="J2413" i="3"/>
  <c r="L2413" i="3" s="1"/>
  <c r="J2414" i="3"/>
  <c r="L2414" i="3" s="1"/>
  <c r="J2415" i="3"/>
  <c r="L2415" i="3" s="1"/>
  <c r="J2416" i="3"/>
  <c r="L2416" i="3" s="1"/>
  <c r="J2417" i="3"/>
  <c r="L2417" i="3" s="1"/>
  <c r="J2418" i="3"/>
  <c r="L2418" i="3" s="1"/>
  <c r="J2419" i="3"/>
  <c r="L2419" i="3" s="1"/>
  <c r="J2420" i="3"/>
  <c r="J2421" i="3"/>
  <c r="L2421" i="3" s="1"/>
  <c r="J2422" i="3"/>
  <c r="L2422" i="3" s="1"/>
  <c r="J2423" i="3"/>
  <c r="L2423" i="3" s="1"/>
  <c r="J2424" i="3"/>
  <c r="L2424" i="3" s="1"/>
  <c r="J2425" i="3"/>
  <c r="L2425" i="3" s="1"/>
  <c r="J2426" i="3"/>
  <c r="L2426" i="3" s="1"/>
  <c r="J2427" i="3"/>
  <c r="L2427" i="3" s="1"/>
  <c r="J2428" i="3"/>
  <c r="J2429" i="3"/>
  <c r="L2429" i="3" s="1"/>
  <c r="J2430" i="3"/>
  <c r="L2430" i="3" s="1"/>
  <c r="J2431" i="3"/>
  <c r="L2431" i="3" s="1"/>
  <c r="J2432" i="3"/>
  <c r="L2432" i="3" s="1"/>
  <c r="J2433" i="3"/>
  <c r="L2433" i="3" s="1"/>
  <c r="J2434" i="3"/>
  <c r="L2434" i="3" s="1"/>
  <c r="J2435" i="3"/>
  <c r="L2435" i="3" s="1"/>
  <c r="J2436" i="3"/>
  <c r="J2437" i="3"/>
  <c r="L2437" i="3" s="1"/>
  <c r="J2438" i="3"/>
  <c r="L2438" i="3" s="1"/>
  <c r="J2439" i="3"/>
  <c r="L2439" i="3" s="1"/>
  <c r="J2440" i="3"/>
  <c r="L2440" i="3" s="1"/>
  <c r="J2441" i="3"/>
  <c r="L2441" i="3" s="1"/>
  <c r="J2442" i="3"/>
  <c r="L2442" i="3" s="1"/>
  <c r="J2443" i="3"/>
  <c r="L2443" i="3" s="1"/>
  <c r="J2444" i="3"/>
  <c r="J2445" i="3"/>
  <c r="L2445" i="3" s="1"/>
  <c r="J2446" i="3"/>
  <c r="L2446" i="3" s="1"/>
  <c r="J2447" i="3"/>
  <c r="L2447" i="3" s="1"/>
  <c r="J2448" i="3"/>
  <c r="L2448" i="3" s="1"/>
  <c r="J2449" i="3"/>
  <c r="L2449" i="3" s="1"/>
  <c r="J2450" i="3"/>
  <c r="L2450" i="3" s="1"/>
  <c r="J2451" i="3"/>
  <c r="L2451" i="3" s="1"/>
  <c r="J2452" i="3"/>
  <c r="J2453" i="3"/>
  <c r="L2453" i="3" s="1"/>
  <c r="J2454" i="3"/>
  <c r="L2454" i="3" s="1"/>
  <c r="J2455" i="3"/>
  <c r="L2455" i="3" s="1"/>
  <c r="J2456" i="3"/>
  <c r="L2456" i="3" s="1"/>
  <c r="J2457" i="3"/>
  <c r="L2457" i="3" s="1"/>
  <c r="J2458" i="3"/>
  <c r="L2458" i="3" s="1"/>
  <c r="J2459" i="3"/>
  <c r="L2459" i="3" s="1"/>
  <c r="J2460" i="3"/>
  <c r="J2461" i="3"/>
  <c r="L2461" i="3" s="1"/>
  <c r="J2462" i="3"/>
  <c r="L2462" i="3" s="1"/>
  <c r="J2463" i="3"/>
  <c r="L2463" i="3" s="1"/>
  <c r="J2464" i="3"/>
  <c r="L2464" i="3" s="1"/>
  <c r="J2465" i="3"/>
  <c r="L2465" i="3" s="1"/>
  <c r="J2466" i="3"/>
  <c r="L2466" i="3" s="1"/>
  <c r="J2467" i="3"/>
  <c r="L2467" i="3" s="1"/>
  <c r="J2468" i="3"/>
  <c r="J2469" i="3"/>
  <c r="L2469" i="3" s="1"/>
  <c r="J2470" i="3"/>
  <c r="L2470" i="3" s="1"/>
  <c r="J2471" i="3"/>
  <c r="L2471" i="3" s="1"/>
  <c r="J2472" i="3"/>
  <c r="L2472" i="3" s="1"/>
  <c r="J2473" i="3"/>
  <c r="L2473" i="3" s="1"/>
  <c r="J2474" i="3"/>
  <c r="L2474" i="3" s="1"/>
  <c r="J2475" i="3"/>
  <c r="L2475" i="3" s="1"/>
  <c r="J2476" i="3"/>
  <c r="J2477" i="3"/>
  <c r="L2477" i="3" s="1"/>
  <c r="J2478" i="3"/>
  <c r="L2478" i="3" s="1"/>
  <c r="J2479" i="3"/>
  <c r="L2479" i="3" s="1"/>
  <c r="J2480" i="3"/>
  <c r="L2480" i="3" s="1"/>
  <c r="J2481" i="3"/>
  <c r="L2481" i="3" s="1"/>
  <c r="J2482" i="3"/>
  <c r="L2482" i="3" s="1"/>
  <c r="J2483" i="3"/>
  <c r="L2483" i="3" s="1"/>
  <c r="J2484" i="3"/>
  <c r="J2485" i="3"/>
  <c r="L2485" i="3" s="1"/>
  <c r="J2486" i="3"/>
  <c r="L2486" i="3" s="1"/>
  <c r="J2487" i="3"/>
  <c r="L2487" i="3" s="1"/>
  <c r="J2488" i="3"/>
  <c r="L2488" i="3" s="1"/>
  <c r="J2489" i="3"/>
  <c r="L2489" i="3" s="1"/>
  <c r="J2490" i="3"/>
  <c r="L2490" i="3" s="1"/>
  <c r="J2491" i="3"/>
  <c r="L2491" i="3" s="1"/>
  <c r="J2492" i="3"/>
  <c r="J2493" i="3"/>
  <c r="L2493" i="3" s="1"/>
  <c r="J2494" i="3"/>
  <c r="L2494" i="3" s="1"/>
  <c r="J2495" i="3"/>
  <c r="L2495" i="3" s="1"/>
  <c r="J2496" i="3"/>
  <c r="L2496" i="3" s="1"/>
  <c r="J2497" i="3"/>
  <c r="L2497" i="3" s="1"/>
  <c r="J2498" i="3"/>
  <c r="L2498" i="3" s="1"/>
  <c r="J2499" i="3"/>
  <c r="L2499" i="3" s="1"/>
  <c r="J2500" i="3"/>
  <c r="J2501" i="3"/>
  <c r="L2501" i="3" s="1"/>
  <c r="J2502" i="3"/>
  <c r="L2502" i="3" s="1"/>
  <c r="J2503" i="3"/>
  <c r="L2503" i="3" s="1"/>
  <c r="J2504" i="3"/>
  <c r="L2504" i="3" s="1"/>
  <c r="J2505" i="3"/>
  <c r="L2505" i="3" s="1"/>
  <c r="J2506" i="3"/>
  <c r="L2506" i="3" s="1"/>
  <c r="J2507" i="3"/>
  <c r="L2507" i="3" s="1"/>
  <c r="J2508" i="3"/>
  <c r="J2509" i="3"/>
  <c r="L2509" i="3" s="1"/>
  <c r="J2510" i="3"/>
  <c r="L2510" i="3" s="1"/>
  <c r="J2511" i="3"/>
  <c r="L2511" i="3" s="1"/>
  <c r="J2512" i="3"/>
  <c r="L2512" i="3" s="1"/>
  <c r="J2513" i="3"/>
  <c r="L2513" i="3" s="1"/>
  <c r="J2514" i="3"/>
  <c r="L2514" i="3" s="1"/>
  <c r="J2515" i="3"/>
  <c r="L2515" i="3" s="1"/>
  <c r="J2516" i="3"/>
  <c r="J2517" i="3"/>
  <c r="L2517" i="3" s="1"/>
  <c r="J2518" i="3"/>
  <c r="L2518" i="3" s="1"/>
  <c r="J2519" i="3"/>
  <c r="L2519" i="3" s="1"/>
  <c r="J2520" i="3"/>
  <c r="L2520" i="3" s="1"/>
  <c r="J2521" i="3"/>
  <c r="L2521" i="3" s="1"/>
  <c r="J2522" i="3"/>
  <c r="L2522" i="3" s="1"/>
  <c r="J2523" i="3"/>
  <c r="L2523" i="3" s="1"/>
  <c r="J2524" i="3"/>
  <c r="J2525" i="3"/>
  <c r="L2525" i="3" s="1"/>
  <c r="J2526" i="3"/>
  <c r="L2526" i="3" s="1"/>
  <c r="J2527" i="3"/>
  <c r="L2527" i="3" s="1"/>
  <c r="J2528" i="3"/>
  <c r="L2528" i="3" s="1"/>
  <c r="J2529" i="3"/>
  <c r="L2529" i="3" s="1"/>
  <c r="J2530" i="3"/>
  <c r="L2530" i="3" s="1"/>
  <c r="J2531" i="3"/>
  <c r="L2531" i="3" s="1"/>
  <c r="J2532" i="3"/>
  <c r="J2533" i="3"/>
  <c r="L2533" i="3" s="1"/>
  <c r="J2534" i="3"/>
  <c r="L2534" i="3" s="1"/>
  <c r="J2535" i="3"/>
  <c r="L2535" i="3" s="1"/>
  <c r="J2536" i="3"/>
  <c r="L2536" i="3" s="1"/>
  <c r="J2537" i="3"/>
  <c r="L2537" i="3" s="1"/>
  <c r="J2538" i="3"/>
  <c r="L2538" i="3" s="1"/>
  <c r="J2539" i="3"/>
  <c r="L2539" i="3" s="1"/>
  <c r="J2540" i="3"/>
  <c r="J2541" i="3"/>
  <c r="L2541" i="3" s="1"/>
  <c r="J2542" i="3"/>
  <c r="L2542" i="3" s="1"/>
  <c r="J2543" i="3"/>
  <c r="L2543" i="3" s="1"/>
  <c r="J2544" i="3"/>
  <c r="L2544" i="3" s="1"/>
  <c r="J2545" i="3"/>
  <c r="L2545" i="3" s="1"/>
  <c r="J2546" i="3"/>
  <c r="L2546" i="3" s="1"/>
  <c r="J2547" i="3"/>
  <c r="L2547" i="3" s="1"/>
  <c r="J2548" i="3"/>
  <c r="J2549" i="3"/>
  <c r="L2549" i="3" s="1"/>
  <c r="J2550" i="3"/>
  <c r="L2550" i="3" s="1"/>
  <c r="J2551" i="3"/>
  <c r="L2551" i="3" s="1"/>
  <c r="J2552" i="3"/>
  <c r="L2552" i="3" s="1"/>
  <c r="J2553" i="3"/>
  <c r="L2553" i="3" s="1"/>
  <c r="J2554" i="3"/>
  <c r="L2554" i="3" s="1"/>
  <c r="J2555" i="3"/>
  <c r="L2555" i="3" s="1"/>
  <c r="J2556" i="3"/>
  <c r="J2557" i="3"/>
  <c r="L2557" i="3" s="1"/>
  <c r="J2558" i="3"/>
  <c r="L2558" i="3" s="1"/>
  <c r="J2559" i="3"/>
  <c r="L2559" i="3" s="1"/>
  <c r="J2560" i="3"/>
  <c r="L2560" i="3" s="1"/>
  <c r="J2561" i="3"/>
  <c r="L2561" i="3" s="1"/>
  <c r="J2562" i="3"/>
  <c r="L2562" i="3" s="1"/>
  <c r="J2563" i="3"/>
  <c r="L2563" i="3" s="1"/>
  <c r="J2564" i="3"/>
  <c r="J2565" i="3"/>
  <c r="L2565" i="3" s="1"/>
  <c r="J2566" i="3"/>
  <c r="L2566" i="3" s="1"/>
  <c r="J2567" i="3"/>
  <c r="L2567" i="3" s="1"/>
  <c r="J2568" i="3"/>
  <c r="L2568" i="3" s="1"/>
  <c r="J2569" i="3"/>
  <c r="L2569" i="3" s="1"/>
  <c r="J2570" i="3"/>
  <c r="L2570" i="3" s="1"/>
  <c r="J2571" i="3"/>
  <c r="L2571" i="3" s="1"/>
  <c r="J2572" i="3"/>
  <c r="J2573" i="3"/>
  <c r="L2573" i="3" s="1"/>
  <c r="J2574" i="3"/>
  <c r="L2574" i="3" s="1"/>
  <c r="J2575" i="3"/>
  <c r="L2575" i="3" s="1"/>
  <c r="J2576" i="3"/>
  <c r="L2576" i="3" s="1"/>
  <c r="J2577" i="3"/>
  <c r="L2577" i="3" s="1"/>
  <c r="J2578" i="3"/>
  <c r="L2578" i="3" s="1"/>
  <c r="J2579" i="3"/>
  <c r="L2579" i="3" s="1"/>
  <c r="J2580" i="3"/>
  <c r="J2581" i="3"/>
  <c r="L2581" i="3" s="1"/>
  <c r="J2582" i="3"/>
  <c r="L2582" i="3" s="1"/>
  <c r="J2583" i="3"/>
  <c r="L2583" i="3" s="1"/>
  <c r="J2584" i="3"/>
  <c r="L2584" i="3" s="1"/>
  <c r="J2585" i="3"/>
  <c r="L2585" i="3" s="1"/>
  <c r="J2586" i="3"/>
  <c r="L2586" i="3" s="1"/>
  <c r="J2587" i="3"/>
  <c r="L2587" i="3" s="1"/>
  <c r="J2588" i="3"/>
  <c r="J2589" i="3"/>
  <c r="L2589" i="3" s="1"/>
  <c r="J2590" i="3"/>
  <c r="L2590" i="3" s="1"/>
  <c r="J2591" i="3"/>
  <c r="L2591" i="3" s="1"/>
  <c r="J2592" i="3"/>
  <c r="L2592" i="3" s="1"/>
  <c r="J2593" i="3"/>
  <c r="L2593" i="3" s="1"/>
  <c r="J2594" i="3"/>
  <c r="L2594" i="3" s="1"/>
  <c r="J2595" i="3"/>
  <c r="L2595" i="3" s="1"/>
  <c r="J2596" i="3"/>
  <c r="J2597" i="3"/>
  <c r="L2597" i="3" s="1"/>
  <c r="J2598" i="3"/>
  <c r="L2598" i="3" s="1"/>
  <c r="J2599" i="3"/>
  <c r="L2599" i="3" s="1"/>
  <c r="J2600" i="3"/>
  <c r="L2600" i="3" s="1"/>
  <c r="J2601" i="3"/>
  <c r="L2601" i="3" s="1"/>
  <c r="J2602" i="3"/>
  <c r="L2602" i="3" s="1"/>
  <c r="J2603" i="3"/>
  <c r="L2603" i="3" s="1"/>
  <c r="J2604" i="3"/>
  <c r="J2605" i="3"/>
  <c r="L2605" i="3" s="1"/>
  <c r="J2606" i="3"/>
  <c r="L2606" i="3" s="1"/>
  <c r="J2607" i="3"/>
  <c r="L2607" i="3" s="1"/>
  <c r="J2608" i="3"/>
  <c r="L2608" i="3" s="1"/>
  <c r="J2609" i="3"/>
  <c r="L2609" i="3" s="1"/>
  <c r="J2610" i="3"/>
  <c r="L2610" i="3" s="1"/>
  <c r="J2611" i="3"/>
  <c r="L2611" i="3" s="1"/>
  <c r="J2612" i="3"/>
  <c r="J2613" i="3"/>
  <c r="L2613" i="3" s="1"/>
  <c r="J2614" i="3"/>
  <c r="L2614" i="3" s="1"/>
  <c r="J2615" i="3"/>
  <c r="L2615" i="3" s="1"/>
  <c r="J2616" i="3"/>
  <c r="L2616" i="3" s="1"/>
  <c r="J2617" i="3"/>
  <c r="L2617" i="3" s="1"/>
  <c r="J2618" i="3"/>
  <c r="L2618" i="3" s="1"/>
  <c r="J2619" i="3"/>
  <c r="L2619" i="3" s="1"/>
  <c r="J2620" i="3"/>
  <c r="J2621" i="3"/>
  <c r="L2621" i="3" s="1"/>
  <c r="J2622" i="3"/>
  <c r="L2622" i="3" s="1"/>
  <c r="J2623" i="3"/>
  <c r="L2623" i="3" s="1"/>
  <c r="J2624" i="3"/>
  <c r="L2624" i="3" s="1"/>
  <c r="J2625" i="3"/>
  <c r="L2625" i="3" s="1"/>
  <c r="J2626" i="3"/>
  <c r="L2626" i="3" s="1"/>
  <c r="J2627" i="3"/>
  <c r="L2627" i="3" s="1"/>
  <c r="J2628" i="3"/>
  <c r="J2629" i="3"/>
  <c r="L2629" i="3" s="1"/>
  <c r="J2630" i="3"/>
  <c r="L2630" i="3" s="1"/>
  <c r="J2631" i="3"/>
  <c r="L2631" i="3" s="1"/>
  <c r="J2632" i="3"/>
  <c r="L2632" i="3" s="1"/>
  <c r="J2633" i="3"/>
  <c r="L2633" i="3" s="1"/>
  <c r="J2634" i="3"/>
  <c r="L2634" i="3" s="1"/>
  <c r="J2635" i="3"/>
  <c r="L2635" i="3" s="1"/>
  <c r="J2636" i="3"/>
  <c r="J2637" i="3"/>
  <c r="L2637" i="3" s="1"/>
  <c r="J2638" i="3"/>
  <c r="L2638" i="3" s="1"/>
  <c r="J2639" i="3"/>
  <c r="L2639" i="3" s="1"/>
  <c r="J2640" i="3"/>
  <c r="L2640" i="3" s="1"/>
  <c r="J2641" i="3"/>
  <c r="L2641" i="3" s="1"/>
  <c r="J2642" i="3"/>
  <c r="L2642" i="3" s="1"/>
  <c r="J2643" i="3"/>
  <c r="L2643" i="3" s="1"/>
  <c r="J2644" i="3"/>
  <c r="J2645" i="3"/>
  <c r="L2645" i="3" s="1"/>
  <c r="J2646" i="3"/>
  <c r="L2646" i="3" s="1"/>
  <c r="J2647" i="3"/>
  <c r="L2647" i="3" s="1"/>
  <c r="J2648" i="3"/>
  <c r="L2648" i="3" s="1"/>
  <c r="J2649" i="3"/>
  <c r="L2649" i="3" s="1"/>
  <c r="J2650" i="3"/>
  <c r="L2650" i="3" s="1"/>
  <c r="J2651" i="3"/>
  <c r="L2651" i="3" s="1"/>
  <c r="J2652" i="3"/>
  <c r="J2653" i="3"/>
  <c r="L2653" i="3" s="1"/>
  <c r="J2654" i="3"/>
  <c r="L2654" i="3" s="1"/>
  <c r="J2655" i="3"/>
  <c r="L2655" i="3" s="1"/>
  <c r="J2656" i="3"/>
  <c r="L2656" i="3" s="1"/>
  <c r="J2657" i="3"/>
  <c r="L2657" i="3" s="1"/>
  <c r="J2658" i="3"/>
  <c r="L2658" i="3" s="1"/>
  <c r="J2659" i="3"/>
  <c r="L2659" i="3" s="1"/>
  <c r="J2660" i="3"/>
  <c r="J2661" i="3"/>
  <c r="L2661" i="3" s="1"/>
  <c r="J2662" i="3"/>
  <c r="L2662" i="3" s="1"/>
  <c r="J2663" i="3"/>
  <c r="L2663" i="3" s="1"/>
  <c r="J2664" i="3"/>
  <c r="L2664" i="3" s="1"/>
  <c r="J2665" i="3"/>
  <c r="L2665" i="3" s="1"/>
  <c r="J2666" i="3"/>
  <c r="L2666" i="3" s="1"/>
  <c r="J2667" i="3"/>
  <c r="L2667" i="3" s="1"/>
  <c r="J2668" i="3"/>
  <c r="J2669" i="3"/>
  <c r="L2669" i="3" s="1"/>
  <c r="J2670" i="3"/>
  <c r="L2670" i="3" s="1"/>
  <c r="J2671" i="3"/>
  <c r="L2671" i="3" s="1"/>
  <c r="J2672" i="3"/>
  <c r="L2672" i="3" s="1"/>
  <c r="J2673" i="3"/>
  <c r="L2673" i="3" s="1"/>
  <c r="J2674" i="3"/>
  <c r="L2674" i="3" s="1"/>
  <c r="J2675" i="3"/>
  <c r="L2675" i="3" s="1"/>
  <c r="J2676" i="3"/>
  <c r="J2677" i="3"/>
  <c r="L2677" i="3" s="1"/>
  <c r="J2678" i="3"/>
  <c r="L2678" i="3" s="1"/>
  <c r="J2679" i="3"/>
  <c r="L2679" i="3" s="1"/>
  <c r="J2680" i="3"/>
  <c r="L2680" i="3" s="1"/>
  <c r="J2681" i="3"/>
  <c r="L2681" i="3" s="1"/>
  <c r="J2682" i="3"/>
  <c r="L2682" i="3" s="1"/>
  <c r="J2683" i="3"/>
  <c r="L2683" i="3" s="1"/>
  <c r="J2684" i="3"/>
  <c r="J2685" i="3"/>
  <c r="L2685" i="3" s="1"/>
  <c r="J2686" i="3"/>
  <c r="L2686" i="3" s="1"/>
  <c r="J2687" i="3"/>
  <c r="L2687" i="3" s="1"/>
  <c r="J2688" i="3"/>
  <c r="L2688" i="3" s="1"/>
  <c r="J2689" i="3"/>
  <c r="L2689" i="3" s="1"/>
  <c r="J2690" i="3"/>
  <c r="L2690" i="3" s="1"/>
  <c r="J2691" i="3"/>
  <c r="L2691" i="3" s="1"/>
  <c r="J2692" i="3"/>
  <c r="J2693" i="3"/>
  <c r="L2693" i="3" s="1"/>
  <c r="J2694" i="3"/>
  <c r="L2694" i="3" s="1"/>
  <c r="J2695" i="3"/>
  <c r="L2695" i="3" s="1"/>
  <c r="J2696" i="3"/>
  <c r="L2696" i="3" s="1"/>
  <c r="J2697" i="3"/>
  <c r="L2697" i="3" s="1"/>
  <c r="J2698" i="3"/>
  <c r="L2698" i="3" s="1"/>
  <c r="J2699" i="3"/>
  <c r="L2699" i="3" s="1"/>
  <c r="J2700" i="3"/>
  <c r="J2701" i="3"/>
  <c r="L2701" i="3" s="1"/>
  <c r="J2702" i="3"/>
  <c r="L2702" i="3" s="1"/>
  <c r="J2703" i="3"/>
  <c r="L2703" i="3" s="1"/>
  <c r="J2704" i="3"/>
  <c r="L2704" i="3" s="1"/>
  <c r="J2705" i="3"/>
  <c r="L2705" i="3" s="1"/>
  <c r="J2706" i="3"/>
  <c r="L2706" i="3" s="1"/>
  <c r="J2707" i="3"/>
  <c r="L2707" i="3" s="1"/>
  <c r="J2708" i="3"/>
  <c r="J2709" i="3"/>
  <c r="L2709" i="3" s="1"/>
  <c r="J2710" i="3"/>
  <c r="L2710" i="3" s="1"/>
  <c r="J2711" i="3"/>
  <c r="L2711" i="3" s="1"/>
  <c r="J2712" i="3"/>
  <c r="L2712" i="3" s="1"/>
  <c r="J2713" i="3"/>
  <c r="L2713" i="3" s="1"/>
  <c r="J2714" i="3"/>
  <c r="L2714" i="3" s="1"/>
  <c r="J2715" i="3"/>
  <c r="L2715" i="3" s="1"/>
  <c r="J2716" i="3"/>
  <c r="J2717" i="3"/>
  <c r="L2717" i="3" s="1"/>
  <c r="J2718" i="3"/>
  <c r="L2718" i="3" s="1"/>
  <c r="J2719" i="3"/>
  <c r="L2719" i="3" s="1"/>
  <c r="J2720" i="3"/>
  <c r="L2720" i="3" s="1"/>
  <c r="J2721" i="3"/>
  <c r="L2721" i="3" s="1"/>
  <c r="J2722" i="3"/>
  <c r="L2722" i="3" s="1"/>
  <c r="J2723" i="3"/>
  <c r="L2723" i="3" s="1"/>
  <c r="J2724" i="3"/>
  <c r="J2725" i="3"/>
  <c r="L2725" i="3" s="1"/>
  <c r="J2726" i="3"/>
  <c r="L2726" i="3" s="1"/>
  <c r="J2727" i="3"/>
  <c r="L2727" i="3" s="1"/>
  <c r="J2728" i="3"/>
  <c r="L2728" i="3" s="1"/>
  <c r="J2729" i="3"/>
  <c r="L2729" i="3" s="1"/>
  <c r="J2730" i="3"/>
  <c r="L2730" i="3" s="1"/>
  <c r="J2731" i="3"/>
  <c r="L2731" i="3" s="1"/>
  <c r="J2732" i="3"/>
  <c r="J2733" i="3"/>
  <c r="L2733" i="3" s="1"/>
  <c r="J2734" i="3"/>
  <c r="L2734" i="3" s="1"/>
  <c r="J2735" i="3"/>
  <c r="L2735" i="3" s="1"/>
  <c r="J2736" i="3"/>
  <c r="L2736" i="3" s="1"/>
  <c r="J2737" i="3"/>
  <c r="L2737" i="3" s="1"/>
  <c r="J2738" i="3"/>
  <c r="L2738" i="3" s="1"/>
  <c r="J2739" i="3"/>
  <c r="L2739" i="3" s="1"/>
  <c r="J2740" i="3"/>
  <c r="J2741" i="3"/>
  <c r="L2741" i="3" s="1"/>
  <c r="J2742" i="3"/>
  <c r="L2742" i="3" s="1"/>
  <c r="J2743" i="3"/>
  <c r="L2743" i="3" s="1"/>
  <c r="J2744" i="3"/>
  <c r="L2744" i="3" s="1"/>
  <c r="J2745" i="3"/>
  <c r="L2745" i="3" s="1"/>
  <c r="J2746" i="3"/>
  <c r="L2746" i="3" s="1"/>
  <c r="J2747" i="3"/>
  <c r="L2747" i="3" s="1"/>
  <c r="J2748" i="3"/>
  <c r="J2749" i="3"/>
  <c r="L2749" i="3" s="1"/>
  <c r="J2750" i="3"/>
  <c r="L2750" i="3" s="1"/>
  <c r="J2751" i="3"/>
  <c r="L2751" i="3" s="1"/>
  <c r="J2752" i="3"/>
  <c r="L2752" i="3" s="1"/>
  <c r="J2753" i="3"/>
  <c r="L2753" i="3" s="1"/>
  <c r="J2754" i="3"/>
  <c r="L2754" i="3" s="1"/>
  <c r="J2755" i="3"/>
  <c r="L2755" i="3" s="1"/>
  <c r="J2756" i="3"/>
  <c r="J2757" i="3"/>
  <c r="L2757" i="3" s="1"/>
  <c r="J2758" i="3"/>
  <c r="L2758" i="3" s="1"/>
  <c r="J2759" i="3"/>
  <c r="L2759" i="3" s="1"/>
  <c r="J2760" i="3"/>
  <c r="L2760" i="3" s="1"/>
  <c r="J2761" i="3"/>
  <c r="L2761" i="3" s="1"/>
  <c r="J2762" i="3"/>
  <c r="L2762" i="3" s="1"/>
  <c r="J2763" i="3"/>
  <c r="L2763" i="3" s="1"/>
  <c r="J2764" i="3"/>
  <c r="J2765" i="3"/>
  <c r="L2765" i="3" s="1"/>
  <c r="J2766" i="3"/>
  <c r="L2766" i="3" s="1"/>
  <c r="J2767" i="3"/>
  <c r="L2767" i="3" s="1"/>
  <c r="J2768" i="3"/>
  <c r="L2768" i="3" s="1"/>
  <c r="J2769" i="3"/>
  <c r="L2769" i="3" s="1"/>
  <c r="J2770" i="3"/>
  <c r="L2770" i="3" s="1"/>
  <c r="J2771" i="3"/>
  <c r="L2771" i="3" s="1"/>
  <c r="J2772" i="3"/>
  <c r="J2773" i="3"/>
  <c r="L2773" i="3" s="1"/>
  <c r="J2774" i="3"/>
  <c r="L2774" i="3" s="1"/>
  <c r="J2775" i="3"/>
  <c r="L2775" i="3" s="1"/>
  <c r="J2776" i="3"/>
  <c r="L2776" i="3" s="1"/>
  <c r="J2777" i="3"/>
  <c r="L2777" i="3" s="1"/>
  <c r="J2778" i="3"/>
  <c r="L2778" i="3" s="1"/>
  <c r="J2779" i="3"/>
  <c r="L2779" i="3" s="1"/>
  <c r="J2780" i="3"/>
  <c r="J2781" i="3"/>
  <c r="L2781" i="3" s="1"/>
  <c r="J2782" i="3"/>
  <c r="L2782" i="3" s="1"/>
  <c r="J2783" i="3"/>
  <c r="L2783" i="3" s="1"/>
  <c r="J2784" i="3"/>
  <c r="L2784" i="3" s="1"/>
  <c r="J2785" i="3"/>
  <c r="L2785" i="3" s="1"/>
  <c r="J2786" i="3"/>
  <c r="L2786" i="3" s="1"/>
  <c r="J2787" i="3"/>
  <c r="L2787" i="3" s="1"/>
  <c r="J2788" i="3"/>
  <c r="J2789" i="3"/>
  <c r="L2789" i="3" s="1"/>
  <c r="J2790" i="3"/>
  <c r="L2790" i="3" s="1"/>
  <c r="J2791" i="3"/>
  <c r="L2791" i="3" s="1"/>
  <c r="J2792" i="3"/>
  <c r="L2792" i="3" s="1"/>
  <c r="J2793" i="3"/>
  <c r="L2793" i="3" s="1"/>
  <c r="J2794" i="3"/>
  <c r="L2794" i="3" s="1"/>
  <c r="J2795" i="3"/>
  <c r="L2795" i="3" s="1"/>
  <c r="J2796" i="3"/>
  <c r="J2797" i="3"/>
  <c r="L2797" i="3" s="1"/>
  <c r="J2798" i="3"/>
  <c r="L2798" i="3" s="1"/>
  <c r="J2799" i="3"/>
  <c r="L2799" i="3" s="1"/>
  <c r="J2800" i="3"/>
  <c r="L2800" i="3" s="1"/>
  <c r="J2801" i="3"/>
  <c r="L2801" i="3" s="1"/>
  <c r="J2802" i="3"/>
  <c r="L2802" i="3" s="1"/>
  <c r="J2803" i="3"/>
  <c r="L2803" i="3" s="1"/>
  <c r="J2804" i="3"/>
  <c r="J2805" i="3"/>
  <c r="L2805" i="3" s="1"/>
  <c r="J2806" i="3"/>
  <c r="L2806" i="3" s="1"/>
  <c r="J2807" i="3"/>
  <c r="L2807" i="3" s="1"/>
  <c r="J2808" i="3"/>
  <c r="L2808" i="3" s="1"/>
  <c r="J2809" i="3"/>
  <c r="L2809" i="3" s="1"/>
  <c r="J2810" i="3"/>
  <c r="L2810" i="3" s="1"/>
  <c r="J2811" i="3"/>
  <c r="L2811" i="3" s="1"/>
  <c r="J2812" i="3"/>
  <c r="J2813" i="3"/>
  <c r="L2813" i="3" s="1"/>
  <c r="J2814" i="3"/>
  <c r="L2814" i="3" s="1"/>
  <c r="J2815" i="3"/>
  <c r="L2815" i="3" s="1"/>
  <c r="J2816" i="3"/>
  <c r="L2816" i="3" s="1"/>
  <c r="J2817" i="3"/>
  <c r="L2817" i="3" s="1"/>
  <c r="J2818" i="3"/>
  <c r="L2818" i="3" s="1"/>
  <c r="J2819" i="3"/>
  <c r="L2819" i="3" s="1"/>
  <c r="J2820" i="3"/>
  <c r="J2821" i="3"/>
  <c r="L2821" i="3" s="1"/>
  <c r="J2822" i="3"/>
  <c r="L2822" i="3" s="1"/>
  <c r="J2823" i="3"/>
  <c r="L2823" i="3" s="1"/>
  <c r="J2824" i="3"/>
  <c r="L2824" i="3" s="1"/>
  <c r="J2825" i="3"/>
  <c r="L2825" i="3" s="1"/>
  <c r="J2826" i="3"/>
  <c r="L2826" i="3" s="1"/>
  <c r="J2827" i="3"/>
  <c r="L2827" i="3" s="1"/>
  <c r="J2828" i="3"/>
  <c r="J2829" i="3"/>
  <c r="L2829" i="3" s="1"/>
  <c r="J2830" i="3"/>
  <c r="L2830" i="3" s="1"/>
  <c r="J2831" i="3"/>
  <c r="L2831" i="3" s="1"/>
  <c r="J2832" i="3"/>
  <c r="L2832" i="3" s="1"/>
  <c r="J2833" i="3"/>
  <c r="L2833" i="3" s="1"/>
  <c r="J2834" i="3"/>
  <c r="L2834" i="3" s="1"/>
  <c r="J2835" i="3"/>
  <c r="L2835" i="3" s="1"/>
  <c r="J2836" i="3"/>
  <c r="J2837" i="3"/>
  <c r="L2837" i="3" s="1"/>
  <c r="J2838" i="3"/>
  <c r="L2838" i="3" s="1"/>
  <c r="L2836" i="3" l="1"/>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L1620" i="3"/>
  <c r="L1612" i="3"/>
  <c r="L1604" i="3"/>
  <c r="L1596" i="3"/>
  <c r="L1588" i="3"/>
  <c r="L1580" i="3"/>
  <c r="L1572" i="3"/>
  <c r="L1564" i="3"/>
  <c r="L1556" i="3"/>
  <c r="L1548" i="3"/>
  <c r="L1540" i="3"/>
  <c r="L1532" i="3"/>
  <c r="L1524" i="3"/>
  <c r="L1516" i="3"/>
  <c r="L1508" i="3"/>
  <c r="L1500" i="3"/>
  <c r="L1492" i="3"/>
  <c r="L1484" i="3"/>
  <c r="L1476" i="3"/>
  <c r="L1468" i="3"/>
  <c r="L1460" i="3"/>
  <c r="L1779" i="3"/>
  <c r="O1"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3"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8" i="25" s="1"/>
  <c r="K11" i="4"/>
  <c r="J50" i="25" s="1"/>
  <c r="L50" i="25" s="1"/>
  <c r="K19" i="25"/>
  <c r="J11" i="25"/>
  <c r="J10" i="25"/>
  <c r="J9" i="25"/>
  <c r="J15" i="25"/>
  <c r="J13" i="25"/>
  <c r="J12" i="25"/>
  <c r="K55" i="8"/>
  <c r="K48" i="8"/>
  <c r="K10" i="4"/>
  <c r="J36" i="25" s="1"/>
  <c r="L36" i="25" s="1"/>
  <c r="L28" i="9"/>
  <c r="L26" i="9"/>
  <c r="K53" i="8"/>
  <c r="K46" i="8"/>
  <c r="K32" i="8"/>
  <c r="K31" i="8"/>
  <c r="L9" i="9"/>
  <c r="L27" i="9"/>
  <c r="N1" i="3" l="1"/>
  <c r="J9" i="18"/>
  <c r="K55" i="10"/>
  <c r="K55" i="4"/>
  <c r="K10" i="10"/>
  <c r="J42" i="25" s="1"/>
  <c r="L42" i="25" s="1"/>
  <c r="K69" i="10"/>
  <c r="K71" i="10"/>
  <c r="K72" i="10"/>
  <c r="K32" i="10"/>
  <c r="K34" i="10"/>
  <c r="K57" i="10"/>
  <c r="K53" i="10"/>
  <c r="K68" i="10"/>
  <c r="K70" i="10"/>
  <c r="K33" i="10"/>
  <c r="K35" i="10"/>
  <c r="K36" i="10"/>
  <c r="K59" i="10"/>
  <c r="K56" i="10"/>
  <c r="K58" i="10"/>
  <c r="K33" i="8"/>
  <c r="K56" i="8"/>
  <c r="K29" i="10"/>
  <c r="K30" i="8"/>
  <c r="K28" i="8"/>
  <c r="L29" i="9"/>
  <c r="J31" i="18"/>
  <c r="J17" i="25"/>
  <c r="J29" i="18"/>
  <c r="J14" i="25"/>
  <c r="J52" i="18"/>
  <c r="J30" i="18"/>
  <c r="J16" i="25"/>
  <c r="K9" i="8"/>
  <c r="J12" i="18"/>
  <c r="J51" i="18"/>
  <c r="J50" i="18"/>
  <c r="J47" i="18"/>
  <c r="J46" i="18"/>
  <c r="J53" i="18"/>
  <c r="J49" i="18"/>
  <c r="J48" i="18"/>
  <c r="K49" i="8"/>
  <c r="K52" i="10"/>
  <c r="K30" i="10"/>
  <c r="J10" i="18"/>
  <c r="J41" i="25" s="1"/>
  <c r="L41" i="25" s="1"/>
  <c r="J11" i="18"/>
  <c r="J55" i="25" s="1"/>
  <c r="L55" i="25" s="1"/>
  <c r="K66" i="10"/>
  <c r="K54" i="10"/>
  <c r="K67" i="10"/>
  <c r="K65" i="10"/>
  <c r="K31" i="10"/>
  <c r="K56" i="4"/>
  <c r="K27" i="4"/>
  <c r="K10" i="8"/>
  <c r="J37" i="25" s="1"/>
  <c r="L37" i="25" s="1"/>
  <c r="K11" i="8"/>
  <c r="J51" i="25" s="1"/>
  <c r="L51" i="25" s="1"/>
  <c r="K9" i="4"/>
  <c r="K12" i="4" s="1"/>
  <c r="K59" i="4"/>
  <c r="K52" i="4"/>
  <c r="K57" i="4"/>
  <c r="K54" i="4"/>
  <c r="K53" i="4"/>
  <c r="K58" i="4"/>
  <c r="K35" i="4"/>
  <c r="K28" i="4"/>
  <c r="K29" i="4"/>
  <c r="K36" i="4"/>
  <c r="K37" i="4"/>
  <c r="K33" i="4"/>
  <c r="K32" i="4"/>
  <c r="K31" i="4"/>
  <c r="K9" i="10"/>
  <c r="L10" i="9"/>
  <c r="L11" i="9"/>
  <c r="K11" i="10"/>
  <c r="J56" i="25" s="1"/>
  <c r="L56" i="25" s="1"/>
  <c r="J60" i="25" l="1"/>
  <c r="L60" i="25" s="1"/>
  <c r="J46" i="25"/>
  <c r="L46" i="25" s="1"/>
  <c r="K73" i="10"/>
  <c r="K60" i="10"/>
  <c r="K38" i="10"/>
  <c r="K35" i="8"/>
  <c r="J32" i="18"/>
  <c r="K12" i="8"/>
  <c r="L12" i="9"/>
  <c r="J19" i="25"/>
  <c r="K12" i="10"/>
  <c r="J13" i="18"/>
  <c r="J54" i="18"/>
  <c r="K63" i="4"/>
  <c r="K39" i="4"/>
</calcChain>
</file>

<file path=xl/sharedStrings.xml><?xml version="1.0" encoding="utf-8"?>
<sst xmlns="http://schemas.openxmlformats.org/spreadsheetml/2006/main" count="51630" uniqueCount="4589">
  <si>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</si>
  <si>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</si>
  <si>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</si>
  <si>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</si>
  <si>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</si>
  <si>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</si>
  <si>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</si>
  <si>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</si>
  <si>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</si>
  <si>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</si>
  <si>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</si>
  <si>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</si>
  <si>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</si>
  <si>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</si>
  <si>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</si>
  <si>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</si>
  <si>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</si>
  <si>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</si>
  <si>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</si>
  <si>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</si>
  <si>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</si>
  <si>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</si>
  <si>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</si>
  <si>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</si>
  <si>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</si>
  <si>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</si>
  <si>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</si>
  <si>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</si>
  <si>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</si>
  <si>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</si>
  <si>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</si>
  <si>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</si>
  <si>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</si>
  <si>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</si>
  <si>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</si>
  <si>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</si>
  <si>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</si>
  <si>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</si>
  <si>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</si>
  <si>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</si>
  <si>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</si>
  <si>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</si>
  <si>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</si>
  <si>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</si>
  <si>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</si>
  <si>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</si>
  <si>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</si>
  <si>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</si>
  <si>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</si>
  <si>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</si>
  <si>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</si>
  <si>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</si>
  <si>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</si>
  <si>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</si>
  <si>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</si>
  <si>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</si>
  <si>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</si>
  <si>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</si>
  <si>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</si>
  <si>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</si>
  <si>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</si>
  <si>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</si>
  <si>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</si>
  <si>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</si>
  <si>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</si>
  <si>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</si>
  <si>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</si>
  <si>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</si>
  <si>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</si>
  <si>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</si>
  <si>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</si>
  <si>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</si>
  <si>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</si>
  <si>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</si>
  <si>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</si>
  <si>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</si>
  <si>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</si>
  <si>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</si>
  <si>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</si>
  <si>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</si>
  <si>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</si>
  <si>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</si>
  <si>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</si>
  <si>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</si>
  <si>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</si>
  <si>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</si>
  <si>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</si>
  <si>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</si>
  <si>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</si>
  <si>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</si>
  <si>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</si>
  <si>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</si>
  <si>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</si>
  <si>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</si>
  <si>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</si>
  <si>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</si>
  <si>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</si>
  <si>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</si>
  <si>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</si>
  <si>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</si>
  <si>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</si>
  <si>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</si>
  <si>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</si>
  <si>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</si>
  <si>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</si>
  <si>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</si>
  <si>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</si>
  <si>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</si>
  <si>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</si>
  <si>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</si>
  <si>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</si>
  <si>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</si>
  <si>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</si>
  <si>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</si>
  <si>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</si>
  <si>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</si>
  <si>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</si>
  <si>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</si>
  <si>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</si>
  <si>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</si>
  <si>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</si>
  <si>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</si>
  <si>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</si>
  <si>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</si>
  <si>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</si>
  <si>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</si>
  <si>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</si>
  <si>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</si>
  <si>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</si>
  <si>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</si>
  <si>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</si>
  <si>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</si>
  <si>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</si>
  <si>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</si>
  <si>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</si>
  <si>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</si>
  <si>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</si>
  <si>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</si>
  <si>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</si>
  <si>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</si>
  <si>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</si>
  <si>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</si>
  <si>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</si>
  <si>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</si>
  <si>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</si>
  <si>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</si>
  <si>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</si>
  <si>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</si>
  <si>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</si>
  <si>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</si>
  <si>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</si>
  <si>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</si>
  <si>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</si>
  <si>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</si>
  <si>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</si>
  <si>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</si>
  <si>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</si>
  <si>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</si>
  <si>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</si>
  <si>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</si>
  <si>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</si>
  <si>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</si>
  <si>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</si>
  <si>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</si>
  <si>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</si>
  <si>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</si>
  <si>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</si>
  <si>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</si>
  <si>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</si>
  <si>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</si>
  <si>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</si>
  <si>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</si>
  <si>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</si>
  <si>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</si>
  <si>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</si>
  <si>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</si>
  <si>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</si>
  <si>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</si>
  <si>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</si>
  <si>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</si>
  <si>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</si>
  <si>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</si>
  <si>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</si>
  <si>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</si>
  <si>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</si>
  <si>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</si>
  <si>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</si>
  <si>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</si>
  <si>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</si>
  <si>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</si>
  <si>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</si>
  <si>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</si>
  <si>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</si>
  <si>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</si>
  <si>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</si>
  <si>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</si>
  <si>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</si>
  <si>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</si>
  <si>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</si>
  <si>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</si>
  <si>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</si>
  <si>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</si>
  <si>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</si>
  <si>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</si>
  <si>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</si>
  <si>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</si>
  <si>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</si>
  <si>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</si>
  <si>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</si>
  <si>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</si>
  <si>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</si>
  <si>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</si>
  <si>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</si>
  <si>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</si>
  <si>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</si>
  <si>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</si>
  <si>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</si>
  <si>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</si>
  <si>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</si>
  <si>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</si>
  <si>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</si>
  <si>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</si>
  <si>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</si>
  <si>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</si>
  <si>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</si>
  <si>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</si>
  <si>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</si>
  <si>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</si>
  <si>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</si>
  <si>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</si>
  <si>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</si>
  <si>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</si>
  <si>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</si>
  <si>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</si>
  <si>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</si>
  <si>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</si>
  <si>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</si>
  <si>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</si>
  <si>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</si>
  <si>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</si>
  <si>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</si>
  <si>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</si>
  <si>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</si>
  <si>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</si>
  <si>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</si>
  <si>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</si>
  <si>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</si>
  <si>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</si>
  <si>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</si>
  <si>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</si>
  <si>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</si>
  <si>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</si>
  <si>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</si>
  <si>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</si>
  <si>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</si>
  <si>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</si>
  <si>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</si>
  <si>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</si>
  <si>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</si>
  <si>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</si>
  <si>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</si>
  <si>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</si>
  <si>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</si>
  <si>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</si>
  <si>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</si>
  <si>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</si>
  <si>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</si>
  <si>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</si>
  <si>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</si>
  <si>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</si>
  <si>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</si>
  <si>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</si>
  <si>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</si>
  <si>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</si>
  <si>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</si>
  <si>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</si>
  <si>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</si>
  <si>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</si>
  <si>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</si>
  <si>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</si>
  <si>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</si>
  <si>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</si>
  <si>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</si>
  <si>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</si>
  <si>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</si>
  <si>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</si>
  <si>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</si>
  <si>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</si>
  <si>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</si>
  <si>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</si>
  <si>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</si>
  <si>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</si>
  <si>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</si>
  <si>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</si>
  <si>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</si>
  <si>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</si>
  <si>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</si>
  <si>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</si>
  <si>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</si>
  <si>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</si>
  <si>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</si>
  <si>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</si>
  <si>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</si>
  <si>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</si>
  <si>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</si>
  <si>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</si>
  <si>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</si>
  <si>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</si>
  <si>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</si>
  <si>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</si>
  <si>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</si>
  <si>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</si>
  <si>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</si>
  <si>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</si>
  <si>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</si>
  <si>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</si>
  <si>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</si>
  <si>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</si>
  <si>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</si>
  <si>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</si>
  <si>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</si>
  <si>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</si>
  <si>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</si>
  <si>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</si>
  <si>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</si>
  <si>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</si>
  <si>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</si>
  <si>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</si>
  <si>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</si>
  <si>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</si>
  <si>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</si>
  <si>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</si>
  <si>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</si>
  <si>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</si>
  <si>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</si>
  <si>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</si>
  <si>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</si>
  <si>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</si>
  <si>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</si>
  <si>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</si>
  <si>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</si>
  <si>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</si>
  <si>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</si>
  <si>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</si>
  <si>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</si>
  <si>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</si>
  <si>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</si>
  <si>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</si>
  <si>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</si>
  <si>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</si>
  <si>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</si>
  <si>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</si>
  <si>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</si>
  <si>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</si>
  <si>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</si>
  <si>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</si>
  <si>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</si>
  <si>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</si>
  <si>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</si>
  <si>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</si>
  <si>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</si>
  <si>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</si>
  <si>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</si>
  <si>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</si>
  <si>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</si>
  <si>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</si>
  <si>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</si>
  <si>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</si>
  <si>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</si>
  <si>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</si>
  <si>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</si>
  <si>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</si>
  <si>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</si>
  <si>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</si>
  <si>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</si>
  <si>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</si>
  <si>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</si>
  <si>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</si>
  <si>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</si>
  <si>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</si>
  <si>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</si>
  <si>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</si>
  <si>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</si>
  <si>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</si>
  <si>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</si>
  <si>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</si>
  <si>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</si>
  <si>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</si>
  <si>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</si>
  <si>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</si>
  <si>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</si>
  <si>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</si>
  <si>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</si>
  <si>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</si>
  <si>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</si>
  <si>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</si>
  <si>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</si>
  <si>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</si>
  <si>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</si>
  <si>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</si>
  <si>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</si>
  <si>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</si>
  <si>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</si>
  <si>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</si>
  <si>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</si>
  <si>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</si>
  <si>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</si>
  <si>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</si>
  <si>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</si>
  <si>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</si>
  <si>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</si>
  <si>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</si>
  <si>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</si>
  <si>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</si>
  <si>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</si>
  <si>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</si>
  <si>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</si>
  <si>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</si>
  <si>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</si>
  <si>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</si>
  <si>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</si>
  <si>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</si>
  <si>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</si>
  <si>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</si>
  <si>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</si>
  <si>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</si>
  <si>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</si>
  <si>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</si>
  <si>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</si>
  <si>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</si>
  <si>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</si>
  <si>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</si>
  <si>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</si>
  <si>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</si>
  <si>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</si>
  <si>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</si>
  <si>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</si>
  <si>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</si>
  <si>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</si>
  <si>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</si>
  <si>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</si>
  <si>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</si>
  <si>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</si>
  <si>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</si>
  <si>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</si>
  <si>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</si>
  <si>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</si>
  <si>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</si>
  <si>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</si>
  <si>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</si>
  <si>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</si>
  <si>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</si>
  <si>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</si>
  <si>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</si>
  <si>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</si>
  <si>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</si>
  <si>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</si>
  <si>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</si>
  <si>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</si>
  <si>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</si>
  <si>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</si>
  <si>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</si>
  <si>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</si>
  <si>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</si>
  <si>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</si>
  <si>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</si>
  <si>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</si>
  <si>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</si>
  <si>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</si>
  <si>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</si>
  <si>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</si>
  <si>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</si>
  <si>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</si>
  <si>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</si>
  <si>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</si>
  <si>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</si>
  <si>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</si>
  <si>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</si>
  <si>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</si>
  <si>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</si>
  <si>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</si>
  <si>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</si>
  <si>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</si>
  <si>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</si>
  <si>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</si>
  <si>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</si>
  <si>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</si>
  <si>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</si>
  <si>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</si>
  <si>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</si>
  <si>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</si>
  <si>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</si>
  <si>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</si>
  <si>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</si>
  <si>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</si>
  <si>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</si>
  <si>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</si>
  <si>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</si>
  <si>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</si>
  <si>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</si>
  <si>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</si>
  <si>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</si>
  <si>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</si>
  <si>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</si>
  <si>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</si>
  <si>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</si>
  <si>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</si>
  <si>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</si>
  <si>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</si>
  <si>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</si>
  <si>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</si>
  <si>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</si>
  <si>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</si>
  <si>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</si>
  <si>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</si>
  <si>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</si>
  <si>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</si>
  <si>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</si>
  <si>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</si>
  <si>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</si>
  <si>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</si>
  <si>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</si>
  <si>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</si>
  <si>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</si>
  <si>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</si>
  <si>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</si>
  <si>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</si>
  <si>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</si>
  <si>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</si>
  <si>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</si>
  <si>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</si>
  <si>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</si>
  <si>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</si>
  <si>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</si>
  <si>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</si>
  <si>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</si>
  <si>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</si>
  <si>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</si>
  <si>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</si>
  <si>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</si>
  <si>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</si>
  <si>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</si>
  <si>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</si>
  <si>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</si>
  <si>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</si>
  <si>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</si>
  <si>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</si>
  <si>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</si>
  <si>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</si>
  <si>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</si>
  <si>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</si>
  <si>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</si>
  <si>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</si>
  <si>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</si>
  <si>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</si>
  <si>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</si>
  <si>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</si>
  <si>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</si>
  <si>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</si>
  <si>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</si>
  <si>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</si>
  <si>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</si>
  <si>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</si>
  <si>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</si>
  <si>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</si>
  <si>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</si>
  <si>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</si>
  <si>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</si>
  <si>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</si>
  <si>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</si>
  <si>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</si>
  <si>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</si>
  <si>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</si>
  <si>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</si>
  <si>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</si>
  <si>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</si>
  <si>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</si>
  <si>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</si>
  <si>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</si>
  <si>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</si>
  <si>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</si>
  <si>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</si>
  <si>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</si>
  <si>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</si>
  <si>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</si>
  <si>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</si>
  <si>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</si>
  <si>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</si>
  <si>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</si>
  <si>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</si>
  <si>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</si>
  <si>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</si>
  <si>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</si>
  <si>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</si>
  <si>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</si>
  <si>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</si>
  <si>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</si>
  <si>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</si>
  <si>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</si>
  <si>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</si>
  <si>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</si>
  <si>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</si>
  <si>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</si>
  <si>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</si>
  <si>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</si>
  <si>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</si>
  <si>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</si>
  <si>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</si>
  <si>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</si>
  <si>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</si>
  <si>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</si>
  <si>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</si>
  <si>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</si>
  <si>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</si>
  <si>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</si>
  <si>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</si>
  <si>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</si>
  <si>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</si>
  <si>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</si>
  <si>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</si>
  <si>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</si>
  <si>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</si>
  <si>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</si>
  <si>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</si>
  <si>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</si>
  <si>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</si>
  <si>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</si>
  <si>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</si>
  <si>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</si>
  <si>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</si>
  <si>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</si>
  <si>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</si>
  <si>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</si>
  <si>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</si>
  <si>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</si>
  <si>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</si>
  <si>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</si>
  <si>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</si>
  <si>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</si>
  <si>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</si>
  <si>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</si>
  <si>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</si>
  <si>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</si>
  <si>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</si>
  <si>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</si>
  <si>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</si>
  <si>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</si>
  <si>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</si>
  <si>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</si>
  <si>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</si>
  <si>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</si>
  <si>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</si>
  <si>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</si>
  <si>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</si>
  <si>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</si>
  <si>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</si>
  <si>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</si>
  <si>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</si>
  <si>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</si>
  <si>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</si>
  <si>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</si>
  <si>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</si>
  <si>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</si>
  <si>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</si>
  <si>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</si>
  <si>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</si>
  <si>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</si>
  <si>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</si>
  <si>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</si>
  <si>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</si>
  <si>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</si>
  <si>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</si>
  <si>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</si>
  <si>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</si>
  <si>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</si>
  <si>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</si>
  <si>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</si>
  <si>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</si>
  <si>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</si>
  <si>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</si>
  <si>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</si>
  <si>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</si>
  <si>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</si>
  <si>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</si>
  <si>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</si>
  <si>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</si>
  <si>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</si>
  <si>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</si>
  <si>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</si>
  <si>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</si>
  <si>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</si>
  <si>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</si>
  <si>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</si>
  <si>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</si>
  <si>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</si>
  <si>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</si>
  <si>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</si>
  <si>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</si>
  <si>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</si>
  <si>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</si>
  <si>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</si>
  <si>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</si>
  <si>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</si>
  <si>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</si>
  <si>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</si>
  <si>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</si>
  <si>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</si>
  <si>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</si>
  <si>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</si>
  <si>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</si>
  <si>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</si>
  <si>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</si>
  <si>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</si>
  <si>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</si>
  <si>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</si>
  <si>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</si>
  <si>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</si>
  <si>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</si>
  <si>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</si>
  <si>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</si>
  <si>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</si>
  <si>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</si>
  <si>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</si>
  <si>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</si>
  <si>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</si>
  <si>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</si>
  <si>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</si>
  <si>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</si>
  <si>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</si>
  <si>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</si>
  <si>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</si>
  <si>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</si>
  <si>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</si>
  <si>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</si>
  <si>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</si>
  <si>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</si>
  <si>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</si>
  <si>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</si>
  <si>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</si>
  <si>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</si>
  <si>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</si>
  <si>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</si>
  <si>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</si>
  <si>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</si>
  <si>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</si>
  <si>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</si>
  <si>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</si>
  <si>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</si>
  <si>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</si>
  <si>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</si>
  <si>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</si>
  <si>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</si>
  <si>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</si>
  <si>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</si>
  <si>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</si>
  <si>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</si>
  <si>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</si>
  <si>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</si>
  <si>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</si>
  <si>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</si>
  <si>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</si>
  <si>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</si>
  <si>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</si>
  <si>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</si>
  <si>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</si>
  <si>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</si>
  <si>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</si>
  <si>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</si>
  <si>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</si>
  <si>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</si>
  <si>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</si>
  <si>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</si>
  <si>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</si>
  <si>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</si>
  <si>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</si>
  <si>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</si>
  <si>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</si>
  <si>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</si>
  <si>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</si>
  <si>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</si>
  <si>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</si>
  <si>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</si>
  <si>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</si>
  <si>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</si>
  <si>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</si>
  <si>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</si>
  <si>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</si>
  <si>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</si>
  <si>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</si>
  <si>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</si>
  <si>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</si>
  <si>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</si>
  <si>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</si>
  <si>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</si>
  <si>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</si>
  <si>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</si>
  <si>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</si>
  <si>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</si>
  <si>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</si>
  <si>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</si>
  <si>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</si>
  <si>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</si>
  <si>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</si>
  <si>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</si>
  <si>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</si>
  <si>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</si>
  <si>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</si>
  <si>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</si>
  <si>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</si>
  <si>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</si>
  <si>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</si>
  <si>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</si>
  <si>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</si>
  <si>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</si>
  <si>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</si>
  <si>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</si>
  <si>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</si>
  <si>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</si>
  <si>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</si>
  <si>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</si>
  <si>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</si>
  <si>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</si>
  <si>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</si>
  <si>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</si>
  <si>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</si>
  <si>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</si>
  <si>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</si>
  <si>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</si>
  <si>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</si>
  <si>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</si>
  <si>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</si>
  <si>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</si>
  <si>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</si>
  <si>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</si>
  <si>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</si>
  <si>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</si>
  <si>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</si>
  <si>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</si>
  <si>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</si>
  <si>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</si>
  <si>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</si>
  <si>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</si>
  <si>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</si>
  <si>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</si>
  <si>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</si>
  <si>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</si>
  <si>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</si>
  <si>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</si>
  <si>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</si>
  <si>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</si>
  <si>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</si>
  <si>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</si>
  <si>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</si>
  <si>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</si>
  <si>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</si>
  <si>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</si>
  <si>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</si>
  <si>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</si>
  <si>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</si>
  <si>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</si>
  <si>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</si>
  <si>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</si>
  <si>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</si>
  <si>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</si>
  <si>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</si>
  <si>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</si>
  <si>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</si>
  <si>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</si>
  <si>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</si>
  <si>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</si>
  <si>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</si>
  <si>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</si>
  <si>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</si>
  <si>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</si>
  <si>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</si>
  <si>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</si>
  <si>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</si>
  <si>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</si>
  <si>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</si>
  <si>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</si>
  <si>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</si>
  <si>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</si>
  <si>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</si>
  <si>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</si>
  <si>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</si>
  <si>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</si>
  <si>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</si>
  <si>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</si>
  <si>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</si>
  <si>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</si>
  <si>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</si>
  <si>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</si>
  <si>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</si>
  <si>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</si>
  <si>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</si>
  <si>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</si>
  <si>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</si>
  <si>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</si>
  <si>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</si>
  <si>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</si>
  <si>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</si>
  <si>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</si>
  <si>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</si>
  <si>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</si>
  <si>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</si>
  <si>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</si>
  <si>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</si>
  <si>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</si>
  <si>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</si>
  <si>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</si>
  <si>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</si>
  <si>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</si>
  <si>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</si>
  <si>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</si>
  <si>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</si>
  <si>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</si>
  <si>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</si>
  <si>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</si>
  <si>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</si>
  <si>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</si>
  <si>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</si>
  <si>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</si>
  <si>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</si>
  <si>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</si>
  <si>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</si>
  <si>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</si>
  <si>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</si>
  <si>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</si>
  <si>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</si>
  <si>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</si>
  <si>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</si>
  <si>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</si>
  <si>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</si>
  <si>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</si>
  <si>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</si>
  <si>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</si>
  <si>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</si>
  <si>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</si>
  <si>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</si>
  <si>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</si>
  <si>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</si>
  <si>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</si>
  <si>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</si>
  <si>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</si>
  <si>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</si>
  <si>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</si>
  <si>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</si>
  <si>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</si>
  <si>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</si>
  <si>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</si>
  <si>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</si>
  <si>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</si>
  <si>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</si>
  <si>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</si>
  <si>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</si>
  <si>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</si>
  <si>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</si>
  <si>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</si>
  <si>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</si>
  <si>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</si>
  <si>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</si>
  <si>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</si>
  <si>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</si>
  <si>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</si>
  <si>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</si>
  <si>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</si>
  <si>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</si>
  <si>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</si>
  <si>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</si>
  <si>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</si>
  <si>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</si>
  <si>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</si>
  <si>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</si>
  <si>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</si>
  <si>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</si>
  <si>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</si>
  <si>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</si>
  <si>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</si>
  <si>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</si>
  <si>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</si>
  <si>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</si>
  <si>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</si>
  <si>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</si>
  <si>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</si>
  <si>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</si>
  <si>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</si>
  <si>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</si>
  <si>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</si>
  <si>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</si>
  <si>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</si>
  <si>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</si>
  <si>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</si>
  <si>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</si>
  <si>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</si>
  <si>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</si>
  <si>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</si>
  <si>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</si>
  <si>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</si>
  <si>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</si>
  <si>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</si>
  <si>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</si>
  <si>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</si>
  <si>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</si>
  <si>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</si>
  <si>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</si>
  <si>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</si>
  <si>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</si>
  <si>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</si>
  <si>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</si>
  <si>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</si>
  <si>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</si>
  <si>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</si>
  <si>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</si>
  <si>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</si>
  <si>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</si>
  <si>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</si>
  <si>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</si>
  <si>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</si>
  <si>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</si>
  <si>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</si>
  <si>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</si>
  <si>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</si>
  <si>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</si>
  <si>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</si>
  <si>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</si>
  <si>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</si>
  <si>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</si>
  <si>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</si>
  <si>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</si>
  <si>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</si>
  <si>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</si>
  <si>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</si>
  <si>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</si>
  <si>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</si>
  <si>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</si>
  <si>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</si>
  <si>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</si>
  <si>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</si>
  <si>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</si>
  <si>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</si>
  <si>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</si>
  <si>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</si>
  <si>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</si>
  <si>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</si>
  <si>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</si>
  <si>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</si>
  <si>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</si>
  <si>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</si>
  <si>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</si>
  <si>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</si>
  <si>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</si>
  <si>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</si>
  <si>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</si>
  <si>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</si>
  <si>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</si>
  <si>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</si>
  <si>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</si>
  <si>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</si>
  <si>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</si>
  <si>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</si>
  <si>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</si>
  <si>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</si>
  <si>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</si>
  <si>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</si>
  <si>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</si>
  <si>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</si>
  <si>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</si>
  <si>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</si>
  <si>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</si>
  <si>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</si>
  <si>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</si>
  <si>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</si>
  <si>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</si>
  <si>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</si>
  <si>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</si>
  <si>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</si>
  <si>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</si>
  <si>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</si>
  <si>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</si>
  <si>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</si>
  <si>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</si>
  <si>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</si>
  <si>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</si>
  <si>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</si>
  <si>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</si>
  <si>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</si>
  <si>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</si>
  <si>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</si>
  <si>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</si>
  <si>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</si>
  <si>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</si>
  <si>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</si>
  <si>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</si>
  <si>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</si>
  <si>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</si>
  <si>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</si>
  <si>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</si>
  <si>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</si>
  <si>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</si>
  <si>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</si>
  <si>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</si>
  <si>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</si>
  <si>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</si>
  <si>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</si>
  <si>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</si>
  <si>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</si>
  <si>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</si>
  <si>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</si>
  <si>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</si>
  <si>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</si>
  <si>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</si>
  <si>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</si>
  <si>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</si>
  <si>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</si>
  <si>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</si>
  <si>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</si>
  <si>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</si>
  <si>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</si>
  <si>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</si>
  <si>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</si>
  <si>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</si>
  <si>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</si>
  <si>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</si>
  <si>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</si>
  <si>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</si>
  <si>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</si>
  <si>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</si>
  <si>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</si>
  <si>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</si>
  <si>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</si>
  <si>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</si>
  <si>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</si>
  <si>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</si>
  <si>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</si>
  <si>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</si>
  <si>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</si>
  <si>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</si>
  <si>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</si>
  <si>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</si>
  <si>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</si>
  <si>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</si>
  <si>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</si>
  <si>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</si>
  <si>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</si>
  <si>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</si>
  <si>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</si>
  <si>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</si>
  <si>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</si>
  <si>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</si>
  <si>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</si>
  <si>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</si>
  <si>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</si>
  <si>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</si>
  <si>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</si>
  <si>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</si>
  <si>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</si>
  <si>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</si>
  <si>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</si>
  <si>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</si>
  <si>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</si>
  <si>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</si>
  <si>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</si>
  <si>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</si>
  <si>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</si>
  <si>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</si>
  <si>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</si>
  <si>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</si>
  <si>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</si>
  <si>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</si>
  <si>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</si>
  <si>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</si>
  <si>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</si>
  <si>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</si>
  <si>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</si>
  <si>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</si>
  <si>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</si>
  <si>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</si>
  <si>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</si>
  <si>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</si>
  <si>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</si>
  <si>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</si>
  <si>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</si>
  <si>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</si>
  <si>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</si>
  <si>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</si>
  <si>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</si>
  <si>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</si>
  <si>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</si>
  <si>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</si>
  <si>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</si>
  <si>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</si>
  <si>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</si>
  <si>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</si>
  <si>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</si>
  <si>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</si>
  <si>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</si>
  <si>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</si>
  <si>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</si>
  <si>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</si>
  <si>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</si>
  <si>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</si>
  <si>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</si>
  <si>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</si>
  <si>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</si>
  <si>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</si>
  <si>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</si>
  <si>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</si>
  <si>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</si>
  <si>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</si>
  <si>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</si>
  <si>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</si>
  <si>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</si>
  <si>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</si>
  <si>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</si>
  <si>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</si>
  <si>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</si>
  <si>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</si>
  <si>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</si>
  <si>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</si>
  <si>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</si>
  <si>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</si>
  <si>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</si>
  <si>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</si>
  <si>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</si>
  <si>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</si>
  <si>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</si>
  <si>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</si>
  <si>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</si>
  <si>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</si>
  <si>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</si>
  <si>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</si>
  <si>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</si>
  <si>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</si>
  <si>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</si>
  <si>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</si>
  <si>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</si>
  <si>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</si>
  <si>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</si>
  <si>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</si>
  <si>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</si>
  <si>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</si>
  <si>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</si>
  <si>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</si>
  <si>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</si>
  <si>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</si>
  <si>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</si>
  <si>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</si>
  <si>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</si>
  <si>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</si>
  <si>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</si>
  <si>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</si>
  <si>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</si>
  <si>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</si>
  <si>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</si>
  <si>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</si>
  <si>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</si>
  <si>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</si>
  <si>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</si>
  <si>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</si>
  <si>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</si>
  <si>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</si>
  <si>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</si>
  <si>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</si>
  <si>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</si>
  <si>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</si>
  <si>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</si>
  <si>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</si>
  <si>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</si>
  <si>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</si>
  <si>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</si>
  <si>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</si>
  <si>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</si>
  <si>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</si>
  <si>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</si>
  <si>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</si>
  <si>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</si>
  <si>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</si>
  <si>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</si>
  <si>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</si>
  <si>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</si>
  <si>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</si>
  <si>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</si>
  <si>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</si>
  <si>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</si>
  <si>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</si>
  <si>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</si>
  <si>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</si>
  <si>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</si>
  <si>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</si>
  <si>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</si>
  <si>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</si>
  <si>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</si>
  <si>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</si>
  <si>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</si>
  <si>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</si>
  <si>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</si>
  <si>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</si>
  <si>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</si>
  <si>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</si>
  <si>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</si>
  <si>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</si>
  <si>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</si>
  <si>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</si>
  <si>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</si>
  <si>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</si>
  <si>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</si>
  <si>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</si>
  <si>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</si>
  <si>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</si>
  <si>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</si>
  <si>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</si>
  <si>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</si>
  <si>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</si>
  <si>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</si>
  <si>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</si>
  <si>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</si>
  <si>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</si>
  <si>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</si>
  <si>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</si>
  <si>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</si>
  <si>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</si>
  <si>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</si>
  <si>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</si>
  <si>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</si>
  <si>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</si>
  <si>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</si>
  <si>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</si>
  <si>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</si>
  <si>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</si>
  <si>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</si>
  <si>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</si>
  <si>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</si>
  <si>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</si>
  <si>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</si>
  <si>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</si>
  <si>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</si>
  <si>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</si>
  <si>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</si>
  <si>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</si>
  <si>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</si>
  <si>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</si>
  <si>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</si>
  <si>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</si>
  <si>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</si>
  <si>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</si>
  <si>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</si>
  <si>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</si>
  <si>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</si>
  <si>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</si>
  <si>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</si>
  <si>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</si>
  <si>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</si>
  <si>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</si>
  <si>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</si>
  <si>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</si>
  <si>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</si>
  <si>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</si>
  <si>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</si>
  <si>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</si>
  <si>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</si>
  <si>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</si>
  <si>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</si>
  <si>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</si>
  <si>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</si>
  <si>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</si>
  <si>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</si>
  <si>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</si>
  <si>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</si>
  <si>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</si>
  <si>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</si>
  <si>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</si>
  <si>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</si>
  <si>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</si>
  <si>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</si>
  <si>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</si>
  <si>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</si>
  <si>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</si>
  <si>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</si>
  <si>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</si>
  <si>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</si>
  <si>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</si>
  <si>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</si>
  <si>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</si>
  <si>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</si>
  <si>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</si>
  <si>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</si>
  <si>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</si>
  <si>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</si>
  <si>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</si>
  <si>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</si>
  <si>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</si>
  <si>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</si>
  <si>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</si>
  <si>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</si>
  <si>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</si>
  <si>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</si>
  <si>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</si>
  <si>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</si>
  <si>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</si>
  <si>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</si>
  <si>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</si>
  <si>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</si>
  <si>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</si>
  <si>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</si>
  <si>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</si>
  <si>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</si>
  <si>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</si>
  <si>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</si>
  <si>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</si>
  <si>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</si>
  <si>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</si>
  <si>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</si>
  <si>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</si>
  <si>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</si>
  <si>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</si>
  <si>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</si>
  <si>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</si>
  <si>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</si>
  <si>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</si>
  <si>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</si>
  <si>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</si>
  <si>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</si>
  <si>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</si>
  <si>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</si>
  <si>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</si>
  <si>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</si>
  <si>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</si>
  <si>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</si>
  <si>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</si>
  <si>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</si>
  <si>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</si>
  <si>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</si>
  <si>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</si>
  <si>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</si>
  <si>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</si>
  <si>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</si>
  <si>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</si>
  <si>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</si>
  <si>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</si>
  <si>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</si>
  <si>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</si>
  <si>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</si>
  <si>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</si>
  <si>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</si>
  <si>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</si>
  <si>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</si>
  <si>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</si>
  <si>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</si>
  <si>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</si>
  <si>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</si>
  <si>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</si>
  <si>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</si>
  <si>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</si>
  <si>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</si>
  <si>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</si>
  <si>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</si>
  <si>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</si>
  <si>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</si>
  <si>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</si>
  <si>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</si>
  <si>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</si>
  <si>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</si>
  <si>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</si>
  <si>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</si>
  <si>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</si>
  <si>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</si>
  <si>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</si>
  <si>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</si>
  <si>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</si>
  <si>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</si>
  <si>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</si>
  <si>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</si>
  <si>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</si>
  <si>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</si>
  <si>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</si>
  <si>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</si>
  <si>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</si>
  <si>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</si>
  <si>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</si>
  <si>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</si>
  <si>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</si>
  <si>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</si>
  <si>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</si>
  <si>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</si>
  <si>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</si>
  <si>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</si>
  <si>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</si>
  <si>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</si>
  <si>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</si>
  <si>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</si>
  <si>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</si>
  <si>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</si>
  <si>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</si>
  <si>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</si>
  <si>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</si>
  <si>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</si>
  <si>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</si>
  <si>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</si>
  <si>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</si>
  <si>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</si>
  <si>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</si>
  <si>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</si>
  <si>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</si>
  <si>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</si>
  <si>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</si>
  <si>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</si>
  <si>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</si>
  <si>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</si>
  <si>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</si>
  <si>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</si>
  <si>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</si>
  <si>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</si>
  <si>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</si>
  <si>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</si>
  <si>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</si>
  <si>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</si>
  <si>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</si>
  <si>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</si>
  <si>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</si>
  <si>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</si>
  <si>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</si>
  <si>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</si>
  <si>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</si>
  <si>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</si>
  <si>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</si>
  <si>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</si>
  <si>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</si>
  <si>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</si>
  <si>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</si>
  <si>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</si>
  <si>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</si>
  <si>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</si>
  <si>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</si>
  <si>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</si>
  <si>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</si>
  <si>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</si>
  <si>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</si>
  <si>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</si>
  <si>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</si>
  <si>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</si>
  <si>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</si>
  <si>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</si>
  <si>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</si>
  <si>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</si>
  <si>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</si>
  <si>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</si>
  <si>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</si>
  <si>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</si>
  <si>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</si>
  <si>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</si>
  <si>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</si>
  <si>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</si>
  <si>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</si>
  <si>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</si>
  <si>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</si>
  <si>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</si>
  <si>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</si>
  <si>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</si>
  <si>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</si>
  <si>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</si>
  <si>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</si>
  <si>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</si>
  <si>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</si>
  <si>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</si>
  <si>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</si>
  <si>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</si>
  <si>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</si>
  <si>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</si>
  <si>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</si>
  <si>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</si>
  <si>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</si>
  <si>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</si>
  <si>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</si>
  <si>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</si>
  <si>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</si>
  <si>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</si>
  <si>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</si>
  <si>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</si>
  <si>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</si>
  <si>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</si>
  <si>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</si>
  <si>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</si>
  <si>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</si>
  <si>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</si>
  <si>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</si>
  <si>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</si>
  <si>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</si>
  <si>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</si>
  <si>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</si>
  <si>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</si>
  <si>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</si>
  <si>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</si>
  <si>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</si>
  <si>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</si>
  <si>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</si>
  <si>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</si>
  <si>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</si>
  <si>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</si>
  <si>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</si>
  <si>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</si>
  <si>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</si>
  <si>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</si>
  <si>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</si>
  <si>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</si>
  <si>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</si>
  <si>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</si>
  <si>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</si>
  <si>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</si>
  <si>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</si>
  <si>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</si>
  <si>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</si>
  <si>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</si>
  <si>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</si>
  <si>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</si>
  <si>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</si>
  <si>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</si>
  <si>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</si>
  <si>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</si>
  <si>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</si>
  <si>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</si>
  <si>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</si>
  <si>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</si>
  <si>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</si>
  <si>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</si>
  <si>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</si>
  <si>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</si>
  <si>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</si>
  <si>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</si>
  <si>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</si>
  <si>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</si>
  <si>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</si>
  <si>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</si>
  <si>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</si>
  <si>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</si>
  <si>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</si>
  <si>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</si>
  <si>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</si>
  <si>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</si>
  <si>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</si>
  <si>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</si>
  <si>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</si>
  <si>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</si>
  <si>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</si>
  <si>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</si>
  <si>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</si>
  <si>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</si>
  <si>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</si>
  <si>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</si>
  <si>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</si>
  <si>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</si>
  <si>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</si>
  <si>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</si>
  <si>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</si>
  <si>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</si>
  <si>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</si>
  <si>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</si>
  <si>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</si>
  <si>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</si>
  <si>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</si>
  <si>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</si>
  <si>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</si>
  <si>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</si>
  <si>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</si>
  <si>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</si>
  <si>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</si>
  <si>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</si>
  <si>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</si>
  <si>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</si>
  <si>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</si>
  <si>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</si>
  <si>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</si>
  <si>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</si>
  <si>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</si>
  <si>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</si>
  <si>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</si>
  <si>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</si>
  <si>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</si>
  <si>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</si>
  <si>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</si>
  <si>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</si>
  <si>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</si>
  <si>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</si>
  <si>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</si>
  <si>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</si>
  <si>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</si>
  <si>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</si>
  <si>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</si>
  <si>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</si>
  <si>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</si>
  <si>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</si>
  <si>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</si>
  <si>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</si>
  <si>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</si>
  <si>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</si>
  <si>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</si>
  <si>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</si>
  <si>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</si>
  <si>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</si>
  <si>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</si>
  <si>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</si>
  <si>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Process Emissions before CCS[cement and other carbonates,CO2]</t>
  </si>
  <si>
    <t>Process Emissions before CCS[cement and other carbonates,VOC]</t>
  </si>
  <si>
    <t>Process Emissions before CCS[cement and other carbonates,CO]</t>
  </si>
  <si>
    <t>Process Emissions before CCS[cement and other carbonates,NOx]</t>
  </si>
  <si>
    <t>Process Emissions before CCS[cement and other carbonates,PM10]</t>
  </si>
  <si>
    <t>Process Emissions before CCS[cement and other carbonates,PM25]</t>
  </si>
  <si>
    <t>Process Emissions before CCS[cement and other carbonates,SOx]</t>
  </si>
  <si>
    <t>Process Emissions before CCS[cement and other carbonates,BC]</t>
  </si>
  <si>
    <t>Process Emissions before CCS[cement and other carbonates,OC]</t>
  </si>
  <si>
    <t>Process Emissions before CCS[cement and other carbonates,CH4]</t>
  </si>
  <si>
    <t>Process Emissions before CCS[cement and other carbonates,N2O]</t>
  </si>
  <si>
    <t>Process Emissions before CCS[cement and other carbonates,F gases]</t>
  </si>
  <si>
    <t>Process Emissions before CCS[natural gas and petroleum systems,CO2]</t>
  </si>
  <si>
    <t>Process Emissions before CCS[natural gas and petroleum systems,VOC]</t>
  </si>
  <si>
    <t>Process Emissions before CCS[natural gas and petroleum systems,CO]</t>
  </si>
  <si>
    <t>Process Emissions before CCS[natural gas and petroleum systems,NOx]</t>
  </si>
  <si>
    <t>Process Emissions before CCS[natural gas and petroleum systems,PM10]</t>
  </si>
  <si>
    <t>Process Emissions before CCS[natural gas and petroleum systems,PM25]</t>
  </si>
  <si>
    <t>Process Emissions before CCS[natural gas and petroleum systems,SOx]</t>
  </si>
  <si>
    <t>Process Emissions before CCS[natural gas and petroleum systems,BC]</t>
  </si>
  <si>
    <t>Process Emissions before CCS[natural gas and petroleum systems,OC]</t>
  </si>
  <si>
    <t>Process Emissions before CCS[natural gas and petroleum systems,CH4]</t>
  </si>
  <si>
    <t>Process Emissions before CCS[natural gas and petroleum systems,N2O]</t>
  </si>
  <si>
    <t>Process Emissions before CCS[natural gas and petroleum systems,F gases]</t>
  </si>
  <si>
    <t>Process Emissions before CCS[iron and steel,CO2]</t>
  </si>
  <si>
    <t>Process Emissions before CCS[iron and steel,VOC]</t>
  </si>
  <si>
    <t>Process Emissions before CCS[iron and steel,CO]</t>
  </si>
  <si>
    <t>Process Emissions before CCS[iron and steel,NOx]</t>
  </si>
  <si>
    <t>Process Emissions before CCS[iron and steel,PM10]</t>
  </si>
  <si>
    <t>Process Emissions before CCS[iron and steel,PM25]</t>
  </si>
  <si>
    <t>Process Emissions before CCS[iron and steel,SOx]</t>
  </si>
  <si>
    <t>Process Emissions before CCS[iron and steel,BC]</t>
  </si>
  <si>
    <t>Process Emissions before CCS[iron and steel,OC]</t>
  </si>
  <si>
    <t>Process Emissions before CCS[iron and steel,CH4]</t>
  </si>
  <si>
    <t>Process Emissions before CCS[iron and steel,N2O]</t>
  </si>
  <si>
    <t>Process Emissions before CCS[iron and steel,F gases]</t>
  </si>
  <si>
    <t>Process Emissions before CCS[chemicals,CO2]</t>
  </si>
  <si>
    <t>Process Emissions before CCS[chemicals,VOC]</t>
  </si>
  <si>
    <t>Process Emissions before CCS[chemicals,CO]</t>
  </si>
  <si>
    <t>Process Emissions before CCS[chemicals,NOx]</t>
  </si>
  <si>
    <t>Process Emissions before CCS[chemicals,PM10]</t>
  </si>
  <si>
    <t>Process Emissions before CCS[chemicals,PM25]</t>
  </si>
  <si>
    <t>Process Emissions before CCS[chemicals,SOx]</t>
  </si>
  <si>
    <t>Process Emissions before CCS[chemicals,BC]</t>
  </si>
  <si>
    <t>Process Emissions before CCS[chemicals,OC]</t>
  </si>
  <si>
    <t>Process Emissions before CCS[chemicals,CH4]</t>
  </si>
  <si>
    <t>Process Emissions before CCS[chemicals,N2O]</t>
  </si>
  <si>
    <t>Process Emissions before CCS[chemicals,F gases]</t>
  </si>
  <si>
    <t>Process Emissions before CCS[coal mining,CO2]</t>
  </si>
  <si>
    <t>Process Emissions before CCS[coal mining,VOC]</t>
  </si>
  <si>
    <t>Process Emissions before CCS[coal mining,CO]</t>
  </si>
  <si>
    <t>Process Emissions before CCS[coal mining,NOx]</t>
  </si>
  <si>
    <t>Process Emissions before CCS[coal mining,PM10]</t>
  </si>
  <si>
    <t>Process Emissions before CCS[coal mining,PM25]</t>
  </si>
  <si>
    <t>Process Emissions before CCS[coal mining,SOx]</t>
  </si>
  <si>
    <t>Process Emissions before CCS[coal mining,BC]</t>
  </si>
  <si>
    <t>Process Emissions before CCS[coal mining,OC]</t>
  </si>
  <si>
    <t>Process Emissions before CCS[coal mining,CH4]</t>
  </si>
  <si>
    <t>Process Emissions before CCS[coal mining,N2O]</t>
  </si>
  <si>
    <t>Process Emissions before CCS[coal mining,F gases]</t>
  </si>
  <si>
    <t>Process Emissions before CCS[waste management,CO2]</t>
  </si>
  <si>
    <t>Process Emissions before CCS[waste management,VOC]</t>
  </si>
  <si>
    <t>Process Emissions before CCS[waste management,CO]</t>
  </si>
  <si>
    <t>Process Emissions before CCS[waste management,NOx]</t>
  </si>
  <si>
    <t>Process Emissions before CCS[waste management,PM10]</t>
  </si>
  <si>
    <t>Process Emissions before CCS[waste management,PM25]</t>
  </si>
  <si>
    <t>Process Emissions before CCS[waste management,SOx]</t>
  </si>
  <si>
    <t>Process Emissions before CCS[waste management,BC]</t>
  </si>
  <si>
    <t>Process Emissions before CCS[waste management,OC]</t>
  </si>
  <si>
    <t>Process Emissions before CCS[waste management,CH4]</t>
  </si>
  <si>
    <t>Process Emissions before CCS[waste management,N2O]</t>
  </si>
  <si>
    <t>Process Emissions before CCS[waste management,F gases]</t>
  </si>
  <si>
    <t>Process Emissions before CCS[agriculture,CO2]</t>
  </si>
  <si>
    <t>Process Emissions before CCS[agriculture,VOC]</t>
  </si>
  <si>
    <t>Process Emissions before CCS[agriculture,CO]</t>
  </si>
  <si>
    <t>Process Emissions before CCS[agriculture,NOx]</t>
  </si>
  <si>
    <t>Process Emissions before CCS[agriculture,PM10]</t>
  </si>
  <si>
    <t>Process Emissions before CCS[agriculture,PM25]</t>
  </si>
  <si>
    <t>Process Emissions before CCS[agriculture,SOx]</t>
  </si>
  <si>
    <t>Process Emissions before CCS[agriculture,BC]</t>
  </si>
  <si>
    <t>Process Emissions before CCS[agriculture,OC]</t>
  </si>
  <si>
    <t>Process Emissions before CCS[agriculture,CH4]</t>
  </si>
  <si>
    <t>Process Emissions before CCS[agriculture,N2O]</t>
  </si>
  <si>
    <t>Process Emissions before CCS[agriculture,F gases]</t>
  </si>
  <si>
    <t>Process Emissions before CCS[other industries,CO2]</t>
  </si>
  <si>
    <t>Process Emissions before CCS[other industries,VOC]</t>
  </si>
  <si>
    <t>Process Emissions before CCS[other industries,CO]</t>
  </si>
  <si>
    <t>Process Emissions before CCS[other industries,NOx]</t>
  </si>
  <si>
    <t>Process Emissions before CCS[other industries,PM10]</t>
  </si>
  <si>
    <t>Process Emissions before CCS[other industries,PM25]</t>
  </si>
  <si>
    <t>Process Emissions before CCS[other industries,SOx]</t>
  </si>
  <si>
    <t>Process Emissions before CCS[other industries,BC]</t>
  </si>
  <si>
    <t>Process Emissions before CCS[other industries,OC]</t>
  </si>
  <si>
    <t>Process Emissions before CCS[other industries,CH4]</t>
  </si>
  <si>
    <t>Process Emissions before CCS[other industries,N2O]</t>
  </si>
  <si>
    <t>Process Emissions before CCS[other industries,F gases]</t>
  </si>
  <si>
    <t>Industrial Energy Related Emissions Excluding Fuels to Power CCS[electricity if,cement and other carbonates,CO2]</t>
  </si>
  <si>
    <t>Industrial Energy Related Emissions Excluding Fuels to Power CCS[electricity if,cement and other carbonates,VOC]</t>
  </si>
  <si>
    <t>Industrial Energy Related Emissions Excluding Fuels to Power CCS[electricity if,cement and other carbonates,CO]</t>
  </si>
  <si>
    <t>Industrial Energy Related Emissions Excluding Fuels to Power CCS[electricity if,cement and other carbonates,NOx]</t>
  </si>
  <si>
    <t>Industrial Energy Related Emissions Excluding Fuels to Power CCS[electricity if,cement and other carbonates,PM10]</t>
  </si>
  <si>
    <t>Industrial Energy Related Emissions Excluding Fuels to Power CCS[electricity if,cement and other carbonates,PM25]</t>
  </si>
  <si>
    <t>Industrial Energy Related Emissions Excluding Fuels to Power CCS[electricity if,cement and other carbonates,SOx]</t>
  </si>
  <si>
    <t>Industrial Energy Related Emissions Excluding Fuels to Power CCS[electricity if,cement and other carbonates,BC]</t>
  </si>
  <si>
    <t>Industrial Energy Related Emissions Excluding Fuels to Power CCS[electricity if,cement and other carbonates,OC]</t>
  </si>
  <si>
    <t>Industrial Energy Related Emissions Excluding Fuels to Power CCS[electricity if,cement and other carbonates,CH4]</t>
  </si>
  <si>
    <t>Industrial Energy Related Emissions Excluding Fuels to Power CCS[electricity if,cement and other carbonates,N2O]</t>
  </si>
  <si>
    <t>Industrial Energy Related Emissions Excluding Fuels to Power CCS[electricity if,cement and other carbonates,F gases]</t>
  </si>
  <si>
    <t>Industrial Energy Related Emissions Excluding Fuels to Power CCS[electricity if,natural gas and petroleum systems,CO2]</t>
  </si>
  <si>
    <t>Industrial Energy Related Emissions Excluding Fuels to Power CCS[electricity if,natural gas and petroleum systems,VOC]</t>
  </si>
  <si>
    <t>Industrial Energy Related Emissions Excluding Fuels to Power CCS[electricity if,natural gas and petroleum systems,CO]</t>
  </si>
  <si>
    <t>Industrial Energy Related Emissions Excluding Fuels to Power CCS[electricity if,natural gas and petroleum systems,NOx]</t>
  </si>
  <si>
    <t>Industrial Energy Related Emissions Excluding Fuels to Power CCS[electricity if,natural gas and petroleum systems,PM10]</t>
  </si>
  <si>
    <t>Industrial Energy Related Emissions Excluding Fuels to Power CCS[electricity if,natural gas and petroleum systems,PM25]</t>
  </si>
  <si>
    <t>Industrial Energy Related Emissions Excluding Fuels to Power CCS[electricity if,natural gas and petroleum systems,SOx]</t>
  </si>
  <si>
    <t>Industrial Energy Related Emissions Excluding Fuels to Power CCS[electricity if,natural gas and petroleum systems,BC]</t>
  </si>
  <si>
    <t>Industrial Energy Related Emissions Excluding Fuels to Power CCS[electricity if,natural gas and petroleum systems,OC]</t>
  </si>
  <si>
    <t>Industrial Energy Related Emissions Excluding Fuels to Power CCS[electricity if,natural gas and petroleum systems,CH4]</t>
  </si>
  <si>
    <t>Industrial Energy Related Emissions Excluding Fuels to Power CCS[electricity if,natural gas and petroleum systems,N2O]</t>
  </si>
  <si>
    <t>Industrial Energy Related Emissions Excluding Fuels to Power CCS[electricity if,natural gas and petroleum systems,F gases]</t>
  </si>
  <si>
    <t>Industrial Energy Related Emissions Excluding Fuels to Power CCS[electricity if,iron and steel,CO2]</t>
  </si>
  <si>
    <t>Industrial Energy Related Emissions Excluding Fuels to Power CCS[electricity if,iron and steel,VOC]</t>
  </si>
  <si>
    <t>Industrial Energy Related Emissions Excluding Fuels to Power CCS[electricity if,iron and steel,CO]</t>
  </si>
  <si>
    <t>Industrial Energy Related Emissions Excluding Fuels to Power CCS[electricity if,iron and steel,NOx]</t>
  </si>
  <si>
    <t>Industrial Energy Related Emissions Excluding Fuels to Power CCS[electricity if,iron and steel,PM10]</t>
  </si>
  <si>
    <t>Industrial Energy Related Emissions Excluding Fuels to Power CCS[electricity if,iron and steel,PM25]</t>
  </si>
  <si>
    <t>Industrial Energy Related Emissions Excluding Fuels to Power CCS[electricity if,iron and steel,SOx]</t>
  </si>
  <si>
    <t>Industrial Energy Related Emissions Excluding Fuels to Power CCS[electricity if,iron and steel,BC]</t>
  </si>
  <si>
    <t>Industrial Energy Related Emissions Excluding Fuels to Power CCS[electricity if,iron and steel,OC]</t>
  </si>
  <si>
    <t>Industrial Energy Related Emissions Excluding Fuels to Power CCS[electricity if,iron and steel,CH4]</t>
  </si>
  <si>
    <t>Industrial Energy Related Emissions Excluding Fuels to Power CCS[electricity if,iron and steel,N2O]</t>
  </si>
  <si>
    <t>Industrial Energy Related Emissions Excluding Fuels to Power CCS[electricity if,iron and steel,F gases]</t>
  </si>
  <si>
    <t>Industrial Energy Related Emissions Excluding Fuels to Power CCS[electricity if,chemicals,CO2]</t>
  </si>
  <si>
    <t>Industrial Energy Related Emissions Excluding Fuels to Power CCS[electricity if,chemicals,VOC]</t>
  </si>
  <si>
    <t>Industrial Energy Related Emissions Excluding Fuels to Power CCS[electricity if,chemicals,CO]</t>
  </si>
  <si>
    <t>Industrial Energy Related Emissions Excluding Fuels to Power CCS[electricity if,chemicals,NOx]</t>
  </si>
  <si>
    <t>Industrial Energy Related Emissions Excluding Fuels to Power CCS[electricity if,chemicals,PM10]</t>
  </si>
  <si>
    <t>Industrial Energy Related Emissions Excluding Fuels to Power CCS[electricity if,chemicals,PM25]</t>
  </si>
  <si>
    <t>Industrial Energy Related Emissions Excluding Fuels to Power CCS[electricity if,chemicals,SOx]</t>
  </si>
  <si>
    <t>Industrial Energy Related Emissions Excluding Fuels to Power CCS[electricity if,chemicals,BC]</t>
  </si>
  <si>
    <t>Industrial Energy Related Emissions Excluding Fuels to Power CCS[electricity if,chemicals,OC]</t>
  </si>
  <si>
    <t>Industrial Energy Related Emissions Excluding Fuels to Power CCS[electricity if,chemicals,CH4]</t>
  </si>
  <si>
    <t>Industrial Energy Related Emissions Excluding Fuels to Power CCS[electricity if,chemicals,N2O]</t>
  </si>
  <si>
    <t>Industrial Energy Related Emissions Excluding Fuels to Power CCS[electricity if,chemicals,F gases]</t>
  </si>
  <si>
    <t>Industrial Energy Related Emissions Excluding Fuels to Power CCS[electricity if,coal mining,CO2]</t>
  </si>
  <si>
    <t>Industrial Energy Related Emissions Excluding Fuels to Power CCS[electricity if,coal mining,VOC]</t>
  </si>
  <si>
    <t>Industrial Energy Related Emissions Excluding Fuels to Power CCS[electricity if,coal mining,CO]</t>
  </si>
  <si>
    <t>Industrial Energy Related Emissions Excluding Fuels to Power CCS[electricity if,coal mining,NOx]</t>
  </si>
  <si>
    <t>Industrial Energy Related Emissions Excluding Fuels to Power CCS[electricity if,coal mining,PM10]</t>
  </si>
  <si>
    <t>Industrial Energy Related Emissions Excluding Fuels to Power CCS[electricity if,coal mining,PM25]</t>
  </si>
  <si>
    <t>Industrial Energy Related Emissions Excluding Fuels to Power CCS[electricity if,coal mining,SOx]</t>
  </si>
  <si>
    <t>Industrial Energy Related Emissions Excluding Fuels to Power CCS[electricity if,coal mining,BC]</t>
  </si>
  <si>
    <t>Industrial Energy Related Emissions Excluding Fuels to Power CCS[electricity if,coal mining,OC]</t>
  </si>
  <si>
    <t>Industrial Energy Related Emissions Excluding Fuels to Power CCS[electricity if,coal mining,CH4]</t>
  </si>
  <si>
    <t>Industrial Energy Related Emissions Excluding Fuels to Power CCS[electricity if,coal mining,N2O]</t>
  </si>
  <si>
    <t>Industrial Energy Related Emissions Excluding Fuels to Power CCS[electricity if,coal mining,F gases]</t>
  </si>
  <si>
    <t>Industrial Energy Related Emissions Excluding Fuels to Power CCS[electricity if,waste management,CO2]</t>
  </si>
  <si>
    <t>Industrial Energy Related Emissions Excluding Fuels to Power CCS[electricity if,waste management,VOC]</t>
  </si>
  <si>
    <t>Industrial Energy Related Emissions Excluding Fuels to Power CCS[electricity if,waste management,CO]</t>
  </si>
  <si>
    <t>Industrial Energy Related Emissions Excluding Fuels to Power CCS[electricity if,waste management,NOx]</t>
  </si>
  <si>
    <t>Industrial Energy Related Emissions Excluding Fuels to Power CCS[electricity if,waste management,PM10]</t>
  </si>
  <si>
    <t>Industrial Energy Related Emissions Excluding Fuels to Power CCS[electricity if,waste management,PM25]</t>
  </si>
  <si>
    <t>Industrial Energy Related Emissions Excluding Fuels to Power CCS[electricity if,waste management,SOx]</t>
  </si>
  <si>
    <t>Industrial Energy Related Emissions Excluding Fuels to Power CCS[electricity if,waste management,BC]</t>
  </si>
  <si>
    <t>Industrial Energy Related Emissions Excluding Fuels to Power CCS[electricity if,waste management,OC]</t>
  </si>
  <si>
    <t>Industrial Energy Related Emissions Excluding Fuels to Power CCS[electricity if,waste management,CH4]</t>
  </si>
  <si>
    <t>Industrial Energy Related Emissions Excluding Fuels to Power CCS[electricity if,waste management,N2O]</t>
  </si>
  <si>
    <t>Industrial Energy Related Emissions Excluding Fuels to Power CCS[electricity if,waste management,F gases]</t>
  </si>
  <si>
    <t>Industrial Energy Related Emissions Excluding Fuels to Power CCS[electricity if,agriculture,CO2]</t>
  </si>
  <si>
    <t>Industrial Energy Related Emissions Excluding Fuels to Power CCS[electricity if,agriculture,VOC]</t>
  </si>
  <si>
    <t>Industrial Energy Related Emissions Excluding Fuels to Power CCS[electricity if,agriculture,CO]</t>
  </si>
  <si>
    <t>Industrial Energy Related Emissions Excluding Fuels to Power CCS[electricity if,agriculture,NOx]</t>
  </si>
  <si>
    <t>Industrial Energy Related Emissions Excluding Fuels to Power CCS[electricity if,agriculture,PM10]</t>
  </si>
  <si>
    <t>Industrial Energy Related Emissions Excluding Fuels to Power CCS[electricity if,agriculture,PM25]</t>
  </si>
  <si>
    <t>Industrial Energy Related Emissions Excluding Fuels to Power CCS[electricity if,agriculture,SOx]</t>
  </si>
  <si>
    <t>Industrial Energy Related Emissions Excluding Fuels to Power CCS[electricity if,agriculture,BC]</t>
  </si>
  <si>
    <t>Industrial Energy Related Emissions Excluding Fuels to Power CCS[electricity if,agriculture,OC]</t>
  </si>
  <si>
    <t>Industrial Energy Related Emissions Excluding Fuels to Power CCS[electricity if,agriculture,CH4]</t>
  </si>
  <si>
    <t>Industrial Energy Related Emissions Excluding Fuels to Power CCS[electricity if,agriculture,N2O]</t>
  </si>
  <si>
    <t>Industrial Energy Related Emissions Excluding Fuels to Power CCS[electricity if,agriculture,F gases]</t>
  </si>
  <si>
    <t>Industrial Energy Related Emissions Excluding Fuels to Power CCS[electricity if,other industries,CO2]</t>
  </si>
  <si>
    <t>Industrial Energy Related Emissions Excluding Fuels to Power CCS[electricity if,other industries,VOC]</t>
  </si>
  <si>
    <t>Industrial Energy Related Emissions Excluding Fuels to Power CCS[electricity if,other industries,CO]</t>
  </si>
  <si>
    <t>Industrial Energy Related Emissions Excluding Fuels to Power CCS[electricity if,other industries,NOx]</t>
  </si>
  <si>
    <t>Industrial Energy Related Emissions Excluding Fuels to Power CCS[electricity if,other industries,PM10]</t>
  </si>
  <si>
    <t>Industrial Energy Related Emissions Excluding Fuels to Power CCS[electricity if,other industries,PM25]</t>
  </si>
  <si>
    <t>Industrial Energy Related Emissions Excluding Fuels to Power CCS[electricity if,other industries,SOx]</t>
  </si>
  <si>
    <t>Industrial Energy Related Emissions Excluding Fuels to Power CCS[electricity if,other industries,BC]</t>
  </si>
  <si>
    <t>Industrial Energy Related Emissions Excluding Fuels to Power CCS[electricity if,other industries,OC]</t>
  </si>
  <si>
    <t>Industrial Energy Related Emissions Excluding Fuels to Power CCS[electricity if,other industries,CH4]</t>
  </si>
  <si>
    <t>Industrial Energy Related Emissions Excluding Fuels to Power CCS[electricity if,other industries,N2O]</t>
  </si>
  <si>
    <t>Industrial Energy Related Emissions Excluding Fuels to Power CCS[electricity if,other industries,F gases]</t>
  </si>
  <si>
    <t>Industrial Energy Related Emissions Excluding Fuels to Power CCS[hard coal if,cement and other carbonates,CO2]</t>
  </si>
  <si>
    <t>Industrial Energy Related Emissions Excluding Fuels to Power CCS[hard coal if,cement and other carbonates,VOC]</t>
  </si>
  <si>
    <t>Industrial Energy Related Emissions Excluding Fuels to Power CCS[hard coal if,cement and other carbonates,CO]</t>
  </si>
  <si>
    <t>Industrial Energy Related Emissions Excluding Fuels to Power CCS[hard coal if,cement and other carbonates,NOx]</t>
  </si>
  <si>
    <t>Industrial Energy Related Emissions Excluding Fuels to Power CCS[hard coal if,cement and other carbonates,PM10]</t>
  </si>
  <si>
    <t>Industrial Energy Related Emissions Excluding Fuels to Power CCS[hard coal if,cement and other carbonates,PM25]</t>
  </si>
  <si>
    <t>Industrial Energy Related Emissions Excluding Fuels to Power CCS[hard coal if,cement and other carbonates,SOx]</t>
  </si>
  <si>
    <t>Industrial Energy Related Emissions Excluding Fuels to Power CCS[hard coal if,cement and other carbonates,BC]</t>
  </si>
  <si>
    <t>Industrial Energy Related Emissions Excluding Fuels to Power CCS[hard coal if,cement and other carbonates,OC]</t>
  </si>
  <si>
    <t>Industrial Energy Related Emissions Excluding Fuels to Power CCS[hard coal if,cement and other carbonates,CH4]</t>
  </si>
  <si>
    <t>Industrial Energy Related Emissions Excluding Fuels to Power CCS[hard coal if,cement and other carbonates,N2O]</t>
  </si>
  <si>
    <t>Industrial Energy Related Emissions Excluding Fuels to Power CCS[hard coal if,cement and other carbonates,F gases]</t>
  </si>
  <si>
    <t>Industrial Energy Related Emissions Excluding Fuels to Power CCS[hard coal if,natural gas and petroleum systems,CO2]</t>
  </si>
  <si>
    <t>Industrial Energy Related Emissions Excluding Fuels to Power CCS[hard coal if,natural gas and petroleum systems,VOC]</t>
  </si>
  <si>
    <t>Industrial Energy Related Emissions Excluding Fuels to Power CCS[hard coal if,natural gas and petroleum systems,CO]</t>
  </si>
  <si>
    <t>Industrial Energy Related Emissions Excluding Fuels to Power CCS[hard coal if,natural gas and petroleum systems,NOx]</t>
  </si>
  <si>
    <t>Industrial Energy Related Emissions Excluding Fuels to Power CCS[hard coal if,natural gas and petroleum systems,PM10]</t>
  </si>
  <si>
    <t>Industrial Energy Related Emissions Excluding Fuels to Power CCS[hard coal if,natural gas and petroleum systems,PM25]</t>
  </si>
  <si>
    <t>Industrial Energy Related Emissions Excluding Fuels to Power CCS[hard coal if,natural gas and petroleum systems,SOx]</t>
  </si>
  <si>
    <t>Industrial Energy Related Emissions Excluding Fuels to Power CCS[hard coal if,natural gas and petroleum systems,BC]</t>
  </si>
  <si>
    <t>Industrial Energy Related Emissions Excluding Fuels to Power CCS[hard coal if,natural gas and petroleum systems,OC]</t>
  </si>
  <si>
    <t>Industrial Energy Related Emissions Excluding Fuels to Power CCS[hard coal if,natural gas and petroleum systems,CH4]</t>
  </si>
  <si>
    <t>Industrial Energy Related Emissions Excluding Fuels to Power CCS[hard coal if,natural gas and petroleum systems,N2O]</t>
  </si>
  <si>
    <t>Industrial Energy Related Emissions Excluding Fuels to Power CCS[hard coal if,natural gas and petroleum systems,F gases]</t>
  </si>
  <si>
    <t>Industrial Energy Related Emissions Excluding Fuels to Power CCS[hard coal if,iron and steel,CO2]</t>
  </si>
  <si>
    <t>Industrial Energy Related Emissions Excluding Fuels to Power CCS[hard coal if,iron and steel,VOC]</t>
  </si>
  <si>
    <t>Industrial Energy Related Emissions Excluding Fuels to Power CCS[hard coal if,iron and steel,CO]</t>
  </si>
  <si>
    <t>Industrial Energy Related Emissions Excluding Fuels to Power CCS[hard coal if,iron and steel,NOx]</t>
  </si>
  <si>
    <t>Industrial Energy Related Emissions Excluding Fuels to Power CCS[hard coal if,iron and steel,PM10]</t>
  </si>
  <si>
    <t>Industrial Energy Related Emissions Excluding Fuels to Power CCS[hard coal if,iron and steel,PM25]</t>
  </si>
  <si>
    <t>Industrial Energy Related Emissions Excluding Fuels to Power CCS[hard coal if,iron and steel,SOx]</t>
  </si>
  <si>
    <t>Industrial Energy Related Emissions Excluding Fuels to Power CCS[hard coal if,iron and steel,BC]</t>
  </si>
  <si>
    <t>Industrial Energy Related Emissions Excluding Fuels to Power CCS[hard coal if,iron and steel,OC]</t>
  </si>
  <si>
    <t>Industrial Energy Related Emissions Excluding Fuels to Power CCS[hard coal if,iron and steel,CH4]</t>
  </si>
  <si>
    <t>Industrial Energy Related Emissions Excluding Fuels to Power CCS[hard coal if,iron and steel,N2O]</t>
  </si>
  <si>
    <t>Industrial Energy Related Emissions Excluding Fuels to Power CCS[hard coal if,iron and steel,F gases]</t>
  </si>
  <si>
    <t>Industrial Energy Related Emissions Excluding Fuels to Power CCS[hard coal if,chemicals,CO2]</t>
  </si>
  <si>
    <t>Industrial Energy Related Emissions Excluding Fuels to Power CCS[hard coal if,chemicals,VOC]</t>
  </si>
  <si>
    <t>Industrial Energy Related Emissions Excluding Fuels to Power CCS[hard coal if,chemicals,CO]</t>
  </si>
  <si>
    <t>Industrial Energy Related Emissions Excluding Fuels to Power CCS[hard coal if,chemicals,NOx]</t>
  </si>
  <si>
    <t>Industrial Energy Related Emissions Excluding Fuels to Power CCS[hard coal if,chemicals,PM10]</t>
  </si>
  <si>
    <t>Industrial Energy Related Emissions Excluding Fuels to Power CCS[hard coal if,chemicals,PM25]</t>
  </si>
  <si>
    <t>Industrial Energy Related Emissions Excluding Fuels to Power CCS[hard coal if,chemicals,SOx]</t>
  </si>
  <si>
    <t>Industrial Energy Related Emissions Excluding Fuels to Power CCS[hard coal if,chemicals,BC]</t>
  </si>
  <si>
    <t>Industrial Energy Related Emissions Excluding Fuels to Power CCS[hard coal if,chemicals,OC]</t>
  </si>
  <si>
    <t>Industrial Energy Related Emissions Excluding Fuels to Power CCS[hard coal if,chemicals,CH4]</t>
  </si>
  <si>
    <t>Industrial Energy Related Emissions Excluding Fuels to Power CCS[hard coal if,chemicals,N2O]</t>
  </si>
  <si>
    <t>Industrial Energy Related Emissions Excluding Fuels to Power CCS[hard coal if,chemicals,F gases]</t>
  </si>
  <si>
    <t>Industrial Energy Related Emissions Excluding Fuels to Power CCS[hard coal if,coal mining,CO2]</t>
  </si>
  <si>
    <t>Industrial Energy Related Emissions Excluding Fuels to Power CCS[hard coal if,coal mining,VOC]</t>
  </si>
  <si>
    <t>Industrial Energy Related Emissions Excluding Fuels to Power CCS[hard coal if,coal mining,CO]</t>
  </si>
  <si>
    <t>Industrial Energy Related Emissions Excluding Fuels to Power CCS[hard coal if,coal mining,NOx]</t>
  </si>
  <si>
    <t>Industrial Energy Related Emissions Excluding Fuels to Power CCS[hard coal if,coal mining,PM10]</t>
  </si>
  <si>
    <t>Industrial Energy Related Emissions Excluding Fuels to Power CCS[hard coal if,coal mining,PM25]</t>
  </si>
  <si>
    <t>Industrial Energy Related Emissions Excluding Fuels to Power CCS[hard coal if,coal mining,SOx]</t>
  </si>
  <si>
    <t>Industrial Energy Related Emissions Excluding Fuels to Power CCS[hard coal if,coal mining,BC]</t>
  </si>
  <si>
    <t>Industrial Energy Related Emissions Excluding Fuels to Power CCS[hard coal if,coal mining,OC]</t>
  </si>
  <si>
    <t>Industrial Energy Related Emissions Excluding Fuels to Power CCS[hard coal if,coal mining,CH4]</t>
  </si>
  <si>
    <t>Industrial Energy Related Emissions Excluding Fuels to Power CCS[hard coal if,coal mining,N2O]</t>
  </si>
  <si>
    <t>Industrial Energy Related Emissions Excluding Fuels to Power CCS[hard coal if,coal mining,F gases]</t>
  </si>
  <si>
    <t>Industrial Energy Related Emissions Excluding Fuels to Power CCS[hard coal if,waste management,CO2]</t>
  </si>
  <si>
    <t>Industrial Energy Related Emissions Excluding Fuels to Power CCS[hard coal if,waste management,VOC]</t>
  </si>
  <si>
    <t>Industrial Energy Related Emissions Excluding Fuels to Power CCS[hard coal if,waste management,CO]</t>
  </si>
  <si>
    <t>Industrial Energy Related Emissions Excluding Fuels to Power CCS[hard coal if,waste management,NOx]</t>
  </si>
  <si>
    <t>Industrial Energy Related Emissions Excluding Fuels to Power CCS[hard coal if,waste management,PM10]</t>
  </si>
  <si>
    <t>Industrial Energy Related Emissions Excluding Fuels to Power CCS[hard coal if,waste management,PM25]</t>
  </si>
  <si>
    <t>Industrial Energy Related Emissions Excluding Fuels to Power CCS[hard coal if,waste management,SOx]</t>
  </si>
  <si>
    <t>Industrial Energy Related Emissions Excluding Fuels to Power CCS[hard coal if,waste management,BC]</t>
  </si>
  <si>
    <t>Industrial Energy Related Emissions Excluding Fuels to Power CCS[hard coal if,waste management,OC]</t>
  </si>
  <si>
    <t>Industrial Energy Related Emissions Excluding Fuels to Power CCS[hard coal if,waste management,CH4]</t>
  </si>
  <si>
    <t>Industrial Energy Related Emissions Excluding Fuels to Power CCS[hard coal if,waste management,N2O]</t>
  </si>
  <si>
    <t>Industrial Energy Related Emissions Excluding Fuels to Power CCS[hard coal if,waste management,F gases]</t>
  </si>
  <si>
    <t>Industrial Energy Related Emissions Excluding Fuels to Power CCS[hard coal if,agriculture,CO2]</t>
  </si>
  <si>
    <t>Industrial Energy Related Emissions Excluding Fuels to Power CCS[hard coal if,agriculture,VOC]</t>
  </si>
  <si>
    <t>Industrial Energy Related Emissions Excluding Fuels to Power CCS[hard coal if,agriculture,CO]</t>
  </si>
  <si>
    <t>Industrial Energy Related Emissions Excluding Fuels to Power CCS[hard coal if,agriculture,NOx]</t>
  </si>
  <si>
    <t>Industrial Energy Related Emissions Excluding Fuels to Power CCS[hard coal if,agriculture,PM10]</t>
  </si>
  <si>
    <t>Industrial Energy Related Emissions Excluding Fuels to Power CCS[hard coal if,agriculture,PM25]</t>
  </si>
  <si>
    <t>Industrial Energy Related Emissions Excluding Fuels to Power CCS[hard coal if,agriculture,SOx]</t>
  </si>
  <si>
    <t>Industrial Energy Related Emissions Excluding Fuels to Power CCS[hard coal if,agriculture,BC]</t>
  </si>
  <si>
    <t>Industrial Energy Related Emissions Excluding Fuels to Power CCS[hard coal if,agriculture,OC]</t>
  </si>
  <si>
    <t>Industrial Energy Related Emissions Excluding Fuels to Power CCS[hard coal if,agriculture,CH4]</t>
  </si>
  <si>
    <t>Industrial Energy Related Emissions Excluding Fuels to Power CCS[hard coal if,agriculture,N2O]</t>
  </si>
  <si>
    <t>Industrial Energy Related Emissions Excluding Fuels to Power CCS[hard coal if,agriculture,F gases]</t>
  </si>
  <si>
    <t>Industrial Energy Related Emissions Excluding Fuels to Power CCS[hard coal if,other industries,CO2]</t>
  </si>
  <si>
    <t>Industrial Energy Related Emissions Excluding Fuels to Power CCS[hard coal if,other industries,VOC]</t>
  </si>
  <si>
    <t>Industrial Energy Related Emissions Excluding Fuels to Power CCS[hard coal if,other industries,CO]</t>
  </si>
  <si>
    <t>Industrial Energy Related Emissions Excluding Fuels to Power CCS[hard coal if,other industries,NOx]</t>
  </si>
  <si>
    <t>Industrial Energy Related Emissions Excluding Fuels to Power CCS[hard coal if,other industries,PM10]</t>
  </si>
  <si>
    <t>Industrial Energy Related Emissions Excluding Fuels to Power CCS[hard coal if,other industries,PM25]</t>
  </si>
  <si>
    <t>Industrial Energy Related Emissions Excluding Fuels to Power CCS[hard coal if,other industries,SOx]</t>
  </si>
  <si>
    <t>Industrial Energy Related Emissions Excluding Fuels to Power CCS[hard coal if,other industries,BC]</t>
  </si>
  <si>
    <t>Industrial Energy Related Emissions Excluding Fuels to Power CCS[hard coal if,other industries,OC]</t>
  </si>
  <si>
    <t>Industrial Energy Related Emissions Excluding Fuels to Power CCS[hard coal if,other industries,CH4]</t>
  </si>
  <si>
    <t>Industrial Energy Related Emissions Excluding Fuels to Power CCS[hard coal if,other industries,N2O]</t>
  </si>
  <si>
    <t>Industrial Energy Related Emissions Excluding Fuels to Power CCS[hard coal if,other industries,F gases]</t>
  </si>
  <si>
    <t>Industrial Energy Related Emissions Excluding Fuels to Power CCS[natural gas if,cement and other carbonates,CO2]</t>
  </si>
  <si>
    <t>Industrial Energy Related Emissions Excluding Fuels to Power CCS[natural gas if,cement and other carbonates,VOC]</t>
  </si>
  <si>
    <t>Industrial Energy Related Emissions Excluding Fuels to Power CCS[natural gas if,cement and other carbonates,CO]</t>
  </si>
  <si>
    <t>Industrial Energy Related Emissions Excluding Fuels to Power CCS[natural gas if,cement and other carbonates,NOx]</t>
  </si>
  <si>
    <t>Industrial Energy Related Emissions Excluding Fuels to Power CCS[natural gas if,cement and other carbonates,PM10]</t>
  </si>
  <si>
    <t>Industrial Energy Related Emissions Excluding Fuels to Power CCS[natural gas if,cement and other carbonates,PM25]</t>
  </si>
  <si>
    <t>Industrial Energy Related Emissions Excluding Fuels to Power CCS[natural gas if,cement and other carbonates,SOx]</t>
  </si>
  <si>
    <t>Industrial Energy Related Emissions Excluding Fuels to Power CCS[natural gas if,cement and other carbonates,BC]</t>
  </si>
  <si>
    <t>Industrial Energy Related Emissions Excluding Fuels to Power CCS[natural gas if,cement and other carbonates,OC]</t>
  </si>
  <si>
    <t>Industrial Energy Related Emissions Excluding Fuels to Power CCS[natural gas if,cement and other carbonates,CH4]</t>
  </si>
  <si>
    <t>Industrial Energy Related Emissions Excluding Fuels to Power CCS[natural gas if,cement and other carbonates,N2O]</t>
  </si>
  <si>
    <t>Industrial Energy Related Emissions Excluding Fuels to Power CCS[natural gas if,cement and other carbonates,F gases]</t>
  </si>
  <si>
    <t>Industrial Energy Related Emissions Excluding Fuels to Power CCS[natural gas if,natural gas and petroleum systems,CO2]</t>
  </si>
  <si>
    <t>Industrial Energy Related Emissions Excluding Fuels to Power CCS[natural gas if,natural gas and petroleum systems,VOC]</t>
  </si>
  <si>
    <t>Industrial Energy Related Emissions Excluding Fuels to Power CCS[natural gas if,natural gas and petroleum systems,CO]</t>
  </si>
  <si>
    <t>Industrial Energy Related Emissions Excluding Fuels to Power CCS[natural gas if,natural gas and petroleum systems,NOx]</t>
  </si>
  <si>
    <t>Industrial Energy Related Emissions Excluding Fuels to Power CCS[natural gas if,natural gas and petroleum systems,PM10]</t>
  </si>
  <si>
    <t>Industrial Energy Related Emissions Excluding Fuels to Power CCS[natural gas if,natural gas and petroleum systems,PM25]</t>
  </si>
  <si>
    <t>Industrial Energy Related Emissions Excluding Fuels to Power CCS[natural gas if,natural gas and petroleum systems,SOx]</t>
  </si>
  <si>
    <t>Industrial Energy Related Emissions Excluding Fuels to Power CCS[natural gas if,natural gas and petroleum systems,BC]</t>
  </si>
  <si>
    <t>Industrial Energy Related Emissions Excluding Fuels to Power CCS[natural gas if,natural gas and petroleum systems,OC]</t>
  </si>
  <si>
    <t>Industrial Energy Related Emissions Excluding Fuels to Power CCS[natural gas if,natural gas and petroleum systems,CH4]</t>
  </si>
  <si>
    <t>Industrial Energy Related Emissions Excluding Fuels to Power CCS[natural gas if,natural gas and petroleum systems,N2O]</t>
  </si>
  <si>
    <t>Industrial Energy Related Emissions Excluding Fuels to Power CCS[natural gas if,natural gas and petroleum systems,F gases]</t>
  </si>
  <si>
    <t>Industrial Energy Related Emissions Excluding Fuels to Power CCS[natural gas if,iron and steel,CO2]</t>
  </si>
  <si>
    <t>Industrial Energy Related Emissions Excluding Fuels to Power CCS[natural gas if,iron and steel,VOC]</t>
  </si>
  <si>
    <t>Industrial Energy Related Emissions Excluding Fuels to Power CCS[natural gas if,iron and steel,CO]</t>
  </si>
  <si>
    <t>Industrial Energy Related Emissions Excluding Fuels to Power CCS[natural gas if,iron and steel,NOx]</t>
  </si>
  <si>
    <t>Industrial Energy Related Emissions Excluding Fuels to Power CCS[natural gas if,iron and steel,PM10]</t>
  </si>
  <si>
    <t>Industrial Energy Related Emissions Excluding Fuels to Power CCS[natural gas if,iron and steel,PM25]</t>
  </si>
  <si>
    <t>Industrial Energy Related Emissions Excluding Fuels to Power CCS[natural gas if,iron and steel,SOx]</t>
  </si>
  <si>
    <t>Industrial Energy Related Emissions Excluding Fuels to Power CCS[natural gas if,iron and steel,BC]</t>
  </si>
  <si>
    <t>Industrial Energy Related Emissions Excluding Fuels to Power CCS[natural gas if,iron and steel,OC]</t>
  </si>
  <si>
    <t>Industrial Energy Related Emissions Excluding Fuels to Power CCS[natural gas if,iron and steel,CH4]</t>
  </si>
  <si>
    <t>Industrial Energy Related Emissions Excluding Fuels to Power CCS[natural gas if,iron and steel,N2O]</t>
  </si>
  <si>
    <t>Industrial Energy Related Emissions Excluding Fuels to Power CCS[natural gas if,iron and steel,F gases]</t>
  </si>
  <si>
    <t>Industrial Energy Related Emissions Excluding Fuels to Power CCS[natural gas if,chemicals,CO2]</t>
  </si>
  <si>
    <t>Industrial Energy Related Emissions Excluding Fuels to Power CCS[natural gas if,chemicals,VOC]</t>
  </si>
  <si>
    <t>Industrial Energy Related Emissions Excluding Fuels to Power CCS[natural gas if,chemicals,CO]</t>
  </si>
  <si>
    <t>Industrial Energy Related Emissions Excluding Fuels to Power CCS[natural gas if,chemicals,NOx]</t>
  </si>
  <si>
    <t>Industrial Energy Related Emissions Excluding Fuels to Power CCS[natural gas if,chemicals,PM10]</t>
  </si>
  <si>
    <t>Industrial Energy Related Emissions Excluding Fuels to Power CCS[natural gas if,chemicals,PM25]</t>
  </si>
  <si>
    <t>Industrial Energy Related Emissions Excluding Fuels to Power CCS[natural gas if,chemicals,SOx]</t>
  </si>
  <si>
    <t>Industrial Energy Related Emissions Excluding Fuels to Power CCS[natural gas if,chemicals,BC]</t>
  </si>
  <si>
    <t>Industrial Energy Related Emissions Excluding Fuels to Power CCS[natural gas if,chemicals,OC]</t>
  </si>
  <si>
    <t>Industrial Energy Related Emissions Excluding Fuels to Power CCS[natural gas if,chemicals,CH4]</t>
  </si>
  <si>
    <t>Industrial Energy Related Emissions Excluding Fuels to Power CCS[natural gas if,chemicals,N2O]</t>
  </si>
  <si>
    <t>Industrial Energy Related Emissions Excluding Fuels to Power CCS[natural gas if,chemicals,F gases]</t>
  </si>
  <si>
    <t>Industrial Energy Related Emissions Excluding Fuels to Power CCS[natural gas if,coal mining,CO2]</t>
  </si>
  <si>
    <t>Industrial Energy Related Emissions Excluding Fuels to Power CCS[natural gas if,coal mining,VOC]</t>
  </si>
  <si>
    <t>Industrial Energy Related Emissions Excluding Fuels to Power CCS[natural gas if,coal mining,CO]</t>
  </si>
  <si>
    <t>Industrial Energy Related Emissions Excluding Fuels to Power CCS[natural gas if,coal mining,NOx]</t>
  </si>
  <si>
    <t>Industrial Energy Related Emissions Excluding Fuels to Power CCS[natural gas if,coal mining,PM10]</t>
  </si>
  <si>
    <t>Industrial Energy Related Emissions Excluding Fuels to Power CCS[natural gas if,coal mining,PM25]</t>
  </si>
  <si>
    <t>Industrial Energy Related Emissions Excluding Fuels to Power CCS[natural gas if,coal mining,SOx]</t>
  </si>
  <si>
    <t>Industrial Energy Related Emissions Excluding Fuels to Power CCS[natural gas if,coal mining,BC]</t>
  </si>
  <si>
    <t>Industrial Energy Related Emissions Excluding Fuels to Power CCS[natural gas if,coal mining,OC]</t>
  </si>
  <si>
    <t>Industrial Energy Related Emissions Excluding Fuels to Power CCS[natural gas if,coal mining,CH4]</t>
  </si>
  <si>
    <t>Industrial Energy Related Emissions Excluding Fuels to Power CCS[natural gas if,coal mining,N2O]</t>
  </si>
  <si>
    <t>Industrial Energy Related Emissions Excluding Fuels to Power CCS[natural gas if,coal mining,F gases]</t>
  </si>
  <si>
    <t>Industrial Energy Related Emissions Excluding Fuels to Power CCS[natural gas if,waste management,CO2]</t>
  </si>
  <si>
    <t>Industrial Energy Related Emissions Excluding Fuels to Power CCS[natural gas if,waste management,VOC]</t>
  </si>
  <si>
    <t>Industrial Energy Related Emissions Excluding Fuels to Power CCS[natural gas if,waste management,CO]</t>
  </si>
  <si>
    <t>Industrial Energy Related Emissions Excluding Fuels to Power CCS[natural gas if,waste management,NOx]</t>
  </si>
  <si>
    <t>Industrial Energy Related Emissions Excluding Fuels to Power CCS[natural gas if,waste management,PM10]</t>
  </si>
  <si>
    <t>Industrial Energy Related Emissions Excluding Fuels to Power CCS[natural gas if,waste management,PM25]</t>
  </si>
  <si>
    <t>Industrial Energy Related Emissions Excluding Fuels to Power CCS[natural gas if,waste management,SOx]</t>
  </si>
  <si>
    <t>Industrial Energy Related Emissions Excluding Fuels to Power CCS[natural gas if,waste management,BC]</t>
  </si>
  <si>
    <t>Industrial Energy Related Emissions Excluding Fuels to Power CCS[natural gas if,waste management,OC]</t>
  </si>
  <si>
    <t>Industrial Energy Related Emissions Excluding Fuels to Power CCS[natural gas if,waste management,CH4]</t>
  </si>
  <si>
    <t>Industrial Energy Related Emissions Excluding Fuels to Power CCS[natural gas if,waste management,N2O]</t>
  </si>
  <si>
    <t>Industrial Energy Related Emissions Excluding Fuels to Power CCS[natural gas if,waste management,F gases]</t>
  </si>
  <si>
    <t>Industrial Energy Related Emissions Excluding Fuels to Power CCS[natural gas if,agriculture,CO2]</t>
  </si>
  <si>
    <t>Industrial Energy Related Emissions Excluding Fuels to Power CCS[natural gas if,agriculture,VOC]</t>
  </si>
  <si>
    <t>Industrial Energy Related Emissions Excluding Fuels to Power CCS[natural gas if,agriculture,CO]</t>
  </si>
  <si>
    <t>Industrial Energy Related Emissions Excluding Fuels to Power CCS[natural gas if,agriculture,NOx]</t>
  </si>
  <si>
    <t>Industrial Energy Related Emissions Excluding Fuels to Power CCS[natural gas if,agriculture,PM10]</t>
  </si>
  <si>
    <t>Industrial Energy Related Emissions Excluding Fuels to Power CCS[natural gas if,agriculture,PM25]</t>
  </si>
  <si>
    <t>Industrial Energy Related Emissions Excluding Fuels to Power CCS[natural gas if,agriculture,SOx]</t>
  </si>
  <si>
    <t>Industrial Energy Related Emissions Excluding Fuels to Power CCS[natural gas if,agriculture,BC]</t>
  </si>
  <si>
    <t>Industrial Energy Related Emissions Excluding Fuels to Power CCS[natural gas if,agriculture,OC]</t>
  </si>
  <si>
    <t>Industrial Energy Related Emissions Excluding Fuels to Power CCS[natural gas if,agriculture,CH4]</t>
  </si>
  <si>
    <t>Industrial Energy Related Emissions Excluding Fuels to Power CCS[natural gas if,agriculture,N2O]</t>
  </si>
  <si>
    <t>Industrial Energy Related Emissions Excluding Fuels to Power CCS[natural gas if,agriculture,F gases]</t>
  </si>
  <si>
    <t>Industrial Energy Related Emissions Excluding Fuels to Power CCS[natural gas if,other industries,CO2]</t>
  </si>
  <si>
    <t>Industrial Energy Related Emissions Excluding Fuels to Power CCS[natural gas if,other industries,VOC]</t>
  </si>
  <si>
    <t>Industrial Energy Related Emissions Excluding Fuels to Power CCS[natural gas if,other industries,CO]</t>
  </si>
  <si>
    <t>Industrial Energy Related Emissions Excluding Fuels to Power CCS[natural gas if,other industries,NOx]</t>
  </si>
  <si>
    <t>Industrial Energy Related Emissions Excluding Fuels to Power CCS[natural gas if,other industries,PM10]</t>
  </si>
  <si>
    <t>Industrial Energy Related Emissions Excluding Fuels to Power CCS[natural gas if,other industries,PM25]</t>
  </si>
  <si>
    <t>Industrial Energy Related Emissions Excluding Fuels to Power CCS[natural gas if,other industries,SOx]</t>
  </si>
  <si>
    <t>Industrial Energy Related Emissions Excluding Fuels to Power CCS[natural gas if,other industries,BC]</t>
  </si>
  <si>
    <t>Industrial Energy Related Emissions Excluding Fuels to Power CCS[natural gas if,other industries,OC]</t>
  </si>
  <si>
    <t>Industrial Energy Related Emissions Excluding Fuels to Power CCS[natural gas if,other industries,CH4]</t>
  </si>
  <si>
    <t>Industrial Energy Related Emissions Excluding Fuels to Power CCS[natural gas if,other industries,N2O]</t>
  </si>
  <si>
    <t>Industrial Energy Related Emissions Excluding Fuels to Power CCS[natural gas if,other industries,F gases]</t>
  </si>
  <si>
    <t>Industrial Energy Related Emissions Excluding Fuels to Power CCS[biomass if,cement and other carbonates,CO2]</t>
  </si>
  <si>
    <t>Industrial Energy Related Emissions Excluding Fuels to Power CCS[biomass if,cement and other carbonates,VOC]</t>
  </si>
  <si>
    <t>Industrial Energy Related Emissions Excluding Fuels to Power CCS[biomass if,cement and other carbonates,CO]</t>
  </si>
  <si>
    <t>Industrial Energy Related Emissions Excluding Fuels to Power CCS[biomass if,cement and other carbonates,NOx]</t>
  </si>
  <si>
    <t>Industrial Energy Related Emissions Excluding Fuels to Power CCS[biomass if,cement and other carbonates,PM10]</t>
  </si>
  <si>
    <t>Industrial Energy Related Emissions Excluding Fuels to Power CCS[biomass if,cement and other carbonates,PM25]</t>
  </si>
  <si>
    <t>Industrial Energy Related Emissions Excluding Fuels to Power CCS[biomass if,cement and other carbonates,SOx]</t>
  </si>
  <si>
    <t>Industrial Energy Related Emissions Excluding Fuels to Power CCS[biomass if,cement and other carbonates,BC]</t>
  </si>
  <si>
    <t>Industrial Energy Related Emissions Excluding Fuels to Power CCS[biomass if,cement and other carbonates,OC]</t>
  </si>
  <si>
    <t>Industrial Energy Related Emissions Excluding Fuels to Power CCS[biomass if,cement and other carbonates,CH4]</t>
  </si>
  <si>
    <t>Industrial Energy Related Emissions Excluding Fuels to Power CCS[biomass if,cement and other carbonates,N2O]</t>
  </si>
  <si>
    <t>Industrial Energy Related Emissions Excluding Fuels to Power CCS[biomass if,cement and other carbonates,F gases]</t>
  </si>
  <si>
    <t>Industrial Energy Related Emissions Excluding Fuels to Power CCS[biomass if,natural gas and petroleum systems,CO2]</t>
  </si>
  <si>
    <t>Industrial Energy Related Emissions Excluding Fuels to Power CCS[biomass if,natural gas and petroleum systems,VOC]</t>
  </si>
  <si>
    <t>Industrial Energy Related Emissions Excluding Fuels to Power CCS[biomass if,natural gas and petroleum systems,CO]</t>
  </si>
  <si>
    <t>Industrial Energy Related Emissions Excluding Fuels to Power CCS[biomass if,natural gas and petroleum systems,NOx]</t>
  </si>
  <si>
    <t>Industrial Energy Related Emissions Excluding Fuels to Power CCS[biomass if,natural gas and petroleum systems,PM10]</t>
  </si>
  <si>
    <t>Industrial Energy Related Emissions Excluding Fuels to Power CCS[biomass if,natural gas and petroleum systems,PM25]</t>
  </si>
  <si>
    <t>Industrial Energy Related Emissions Excluding Fuels to Power CCS[biomass if,natural gas and petroleum systems,SOx]</t>
  </si>
  <si>
    <t>Industrial Energy Related Emissions Excluding Fuels to Power CCS[biomass if,natural gas and petroleum systems,BC]</t>
  </si>
  <si>
    <t>Industrial Energy Related Emissions Excluding Fuels to Power CCS[biomass if,natural gas and petroleum systems,OC]</t>
  </si>
  <si>
    <t>Industrial Energy Related Emissions Excluding Fuels to Power CCS[biomass if,natural gas and petroleum systems,CH4]</t>
  </si>
  <si>
    <t>Industrial Energy Related Emissions Excluding Fuels to Power CCS[biomass if,natural gas and petroleum systems,N2O]</t>
  </si>
  <si>
    <t>Industrial Energy Related Emissions Excluding Fuels to Power CCS[biomass if,natural gas and petroleum systems,F gases]</t>
  </si>
  <si>
    <t>Industrial Energy Related Emissions Excluding Fuels to Power CCS[biomass if,iron and steel,CO2]</t>
  </si>
  <si>
    <t>Industrial Energy Related Emissions Excluding Fuels to Power CCS[biomass if,iron and steel,VOC]</t>
  </si>
  <si>
    <t>Industrial Energy Related Emissions Excluding Fuels to Power CCS[biomass if,iron and steel,CO]</t>
  </si>
  <si>
    <t>Industrial Energy Related Emissions Excluding Fuels to Power CCS[biomass if,iron and steel,NOx]</t>
  </si>
  <si>
    <t>Industrial Energy Related Emissions Excluding Fuels to Power CCS[biomass if,iron and steel,PM10]</t>
  </si>
  <si>
    <t>Industrial Energy Related Emissions Excluding Fuels to Power CCS[biomass if,iron and steel,PM25]</t>
  </si>
  <si>
    <t>Industrial Energy Related Emissions Excluding Fuels to Power CCS[biomass if,iron and steel,SOx]</t>
  </si>
  <si>
    <t>Industrial Energy Related Emissions Excluding Fuels to Power CCS[biomass if,iron and steel,BC]</t>
  </si>
  <si>
    <t>Industrial Energy Related Emissions Excluding Fuels to Power CCS[biomass if,iron and steel,OC]</t>
  </si>
  <si>
    <t>Industrial Energy Related Emissions Excluding Fuels to Power CCS[biomass if,iron and steel,CH4]</t>
  </si>
  <si>
    <t>Industrial Energy Related Emissions Excluding Fuels to Power CCS[biomass if,iron and steel,N2O]</t>
  </si>
  <si>
    <t>Industrial Energy Related Emissions Excluding Fuels to Power CCS[biomass if,iron and steel,F gases]</t>
  </si>
  <si>
    <t>Industrial Energy Related Emissions Excluding Fuels to Power CCS[biomass if,chemicals,CO2]</t>
  </si>
  <si>
    <t>Industrial Energy Related Emissions Excluding Fuels to Power CCS[biomass if,chemicals,VOC]</t>
  </si>
  <si>
    <t>Industrial Energy Related Emissions Excluding Fuels to Power CCS[biomass if,chemicals,CO]</t>
  </si>
  <si>
    <t>Industrial Energy Related Emissions Excluding Fuels to Power CCS[biomass if,chemicals,NOx]</t>
  </si>
  <si>
    <t>Industrial Energy Related Emissions Excluding Fuels to Power CCS[biomass if,chemicals,PM10]</t>
  </si>
  <si>
    <t>Industrial Energy Related Emissions Excluding Fuels to Power CCS[biomass if,chemicals,PM25]</t>
  </si>
  <si>
    <t>Industrial Energy Related Emissions Excluding Fuels to Power CCS[biomass if,chemicals,SOx]</t>
  </si>
  <si>
    <t>Industrial Energy Related Emissions Excluding Fuels to Power CCS[biomass if,chemicals,BC]</t>
  </si>
  <si>
    <t>Industrial Energy Related Emissions Excluding Fuels to Power CCS[biomass if,chemicals,OC]</t>
  </si>
  <si>
    <t>Industrial Energy Related Emissions Excluding Fuels to Power CCS[biomass if,chemicals,CH4]</t>
  </si>
  <si>
    <t>Industrial Energy Related Emissions Excluding Fuels to Power CCS[biomass if,chemicals,N2O]</t>
  </si>
  <si>
    <t>Industrial Energy Related Emissions Excluding Fuels to Power CCS[biomass if,chemicals,F gases]</t>
  </si>
  <si>
    <t>Industrial Energy Related Emissions Excluding Fuels to Power CCS[biomass if,coal mining,CO2]</t>
  </si>
  <si>
    <t>Industrial Energy Related Emissions Excluding Fuels to Power CCS[biomass if,coal mining,VOC]</t>
  </si>
  <si>
    <t>Industrial Energy Related Emissions Excluding Fuels to Power CCS[biomass if,coal mining,CO]</t>
  </si>
  <si>
    <t>Industrial Energy Related Emissions Excluding Fuels to Power CCS[biomass if,coal mining,NOx]</t>
  </si>
  <si>
    <t>Industrial Energy Related Emissions Excluding Fuels to Power CCS[biomass if,coal mining,PM10]</t>
  </si>
  <si>
    <t>Industrial Energy Related Emissions Excluding Fuels to Power CCS[biomass if,coal mining,PM25]</t>
  </si>
  <si>
    <t>Industrial Energy Related Emissions Excluding Fuels to Power CCS[biomass if,coal mining,SOx]</t>
  </si>
  <si>
    <t>Industrial Energy Related Emissions Excluding Fuels to Power CCS[biomass if,coal mining,BC]</t>
  </si>
  <si>
    <t>Industrial Energy Related Emissions Excluding Fuels to Power CCS[biomass if,coal mining,OC]</t>
  </si>
  <si>
    <t>Industrial Energy Related Emissions Excluding Fuels to Power CCS[biomass if,coal mining,CH4]</t>
  </si>
  <si>
    <t>Industrial Energy Related Emissions Excluding Fuels to Power CCS[biomass if,coal mining,N2O]</t>
  </si>
  <si>
    <t>Industrial Energy Related Emissions Excluding Fuels to Power CCS[biomass if,coal mining,F gases]</t>
  </si>
  <si>
    <t>Industrial Energy Related Emissions Excluding Fuels to Power CCS[biomass if,waste management,CO2]</t>
  </si>
  <si>
    <t>Industrial Energy Related Emissions Excluding Fuels to Power CCS[biomass if,waste management,VOC]</t>
  </si>
  <si>
    <t>Industrial Energy Related Emissions Excluding Fuels to Power CCS[biomass if,waste management,CO]</t>
  </si>
  <si>
    <t>Industrial Energy Related Emissions Excluding Fuels to Power CCS[biomass if,waste management,NOx]</t>
  </si>
  <si>
    <t>Industrial Energy Related Emissions Excluding Fuels to Power CCS[biomass if,waste management,PM10]</t>
  </si>
  <si>
    <t>Industrial Energy Related Emissions Excluding Fuels to Power CCS[biomass if,waste management,PM25]</t>
  </si>
  <si>
    <t>Industrial Energy Related Emissions Excluding Fuels to Power CCS[biomass if,waste management,SOx]</t>
  </si>
  <si>
    <t>Industrial Energy Related Emissions Excluding Fuels to Power CCS[biomass if,waste management,BC]</t>
  </si>
  <si>
    <t>Industrial Energy Related Emissions Excluding Fuels to Power CCS[biomass if,waste management,OC]</t>
  </si>
  <si>
    <t>Industrial Energy Related Emissions Excluding Fuels to Power CCS[biomass if,waste management,CH4]</t>
  </si>
  <si>
    <t>Industrial Energy Related Emissions Excluding Fuels to Power CCS[biomass if,waste management,N2O]</t>
  </si>
  <si>
    <t>Industrial Energy Related Emissions Excluding Fuels to Power CCS[biomass if,waste management,F gases]</t>
  </si>
  <si>
    <t>Industrial Energy Related Emissions Excluding Fuels to Power CCS[biomass if,agriculture,CO2]</t>
  </si>
  <si>
    <t>Industrial Energy Related Emissions Excluding Fuels to Power CCS[biomass if,agriculture,VOC]</t>
  </si>
  <si>
    <t>Industrial Energy Related Emissions Excluding Fuels to Power CCS[biomass if,agriculture,CO]</t>
  </si>
  <si>
    <t>Industrial Energy Related Emissions Excluding Fuels to Power CCS[biomass if,agriculture,NOx]</t>
  </si>
  <si>
    <t>Industrial Energy Related Emissions Excluding Fuels to Power CCS[biomass if,agriculture,PM10]</t>
  </si>
  <si>
    <t>Industrial Energy Related Emissions Excluding Fuels to Power CCS[biomass if,agriculture,PM25]</t>
  </si>
  <si>
    <t>Industrial Energy Related Emissions Excluding Fuels to Power CCS[biomass if,agriculture,SOx]</t>
  </si>
  <si>
    <t>Industrial Energy Related Emissions Excluding Fuels to Power CCS[biomass if,agriculture,BC]</t>
  </si>
  <si>
    <t>Industrial Energy Related Emissions Excluding Fuels to Power CCS[biomass if,agriculture,OC]</t>
  </si>
  <si>
    <t>Industrial Energy Related Emissions Excluding Fuels to Power CCS[biomass if,agriculture,CH4]</t>
  </si>
  <si>
    <t>Industrial Energy Related Emissions Excluding Fuels to Power CCS[biomass if,agriculture,N2O]</t>
  </si>
  <si>
    <t>Industrial Energy Related Emissions Excluding Fuels to Power CCS[biomass if,agriculture,F gases]</t>
  </si>
  <si>
    <t>Industrial Energy Related Emissions Excluding Fuels to Power CCS[biomass if,other industries,CO2]</t>
  </si>
  <si>
    <t>Industrial Energy Related Emissions Excluding Fuels to Power CCS[biomass if,other industries,VOC]</t>
  </si>
  <si>
    <t>Industrial Energy Related Emissions Excluding Fuels to Power CCS[biomass if,other industries,CO]</t>
  </si>
  <si>
    <t>Industrial Energy Related Emissions Excluding Fuels to Power CCS[biomass if,other industries,NOx]</t>
  </si>
  <si>
    <t>Industrial Energy Related Emissions Excluding Fuels to Power CCS[biomass if,other industries,PM10]</t>
  </si>
  <si>
    <t>Industrial Energy Related Emissions Excluding Fuels to Power CCS[biomass if,other industries,PM25]</t>
  </si>
  <si>
    <t>Industrial Energy Related Emissions Excluding Fuels to Power CCS[biomass if,other industries,SOx]</t>
  </si>
  <si>
    <t>Industrial Energy Related Emissions Excluding Fuels to Power CCS[biomass if,other industries,BC]</t>
  </si>
  <si>
    <t>Industrial Energy Related Emissions Excluding Fuels to Power CCS[biomass if,other industries,OC]</t>
  </si>
  <si>
    <t>Industrial Energy Related Emissions Excluding Fuels to Power CCS[biomass if,other industries,CH4]</t>
  </si>
  <si>
    <t>Industrial Energy Related Emissions Excluding Fuels to Power CCS[biomass if,other industries,N2O]</t>
  </si>
  <si>
    <t>Industrial Energy Related Emissions Excluding Fuels to Power CCS[biomass if,other industries,F gases]</t>
  </si>
  <si>
    <t>Industrial Energy Related Emissions Excluding Fuels to Power CCS[petroleum diesel if,cement and other carbonates,CO2]</t>
  </si>
  <si>
    <t>Industrial Energy Related Emissions Excluding Fuels to Power CCS[petroleum diesel if,cement and other carbonates,VOC]</t>
  </si>
  <si>
    <t>Industrial Energy Related Emissions Excluding Fuels to Power CCS[petroleum diesel if,cement and other carbonates,CO]</t>
  </si>
  <si>
    <t>Industrial Energy Related Emissions Excluding Fuels to Power CCS[petroleum diesel if,cement and other carbonates,NOx]</t>
  </si>
  <si>
    <t>Industrial Energy Related Emissions Excluding Fuels to Power CCS[petroleum diesel if,cement and other carbonates,PM10]</t>
  </si>
  <si>
    <t>Industrial Energy Related Emissions Excluding Fuels to Power CCS[petroleum diesel if,cement and other carbonates,PM25]</t>
  </si>
  <si>
    <t>Industrial Energy Related Emissions Excluding Fuels to Power CCS[petroleum diesel if,cement and other carbonates,SOx]</t>
  </si>
  <si>
    <t>Industrial Energy Related Emissions Excluding Fuels to Power CCS[petroleum diesel if,cement and other carbonates,BC]</t>
  </si>
  <si>
    <t>Industrial Energy Related Emissions Excluding Fuels to Power CCS[petroleum diesel if,cement and other carbonates,OC]</t>
  </si>
  <si>
    <t>Industrial Energy Related Emissions Excluding Fuels to Power CCS[petroleum diesel if,cement and other carbonates,CH4]</t>
  </si>
  <si>
    <t>Industrial Energy Related Emissions Excluding Fuels to Power CCS[petroleum diesel if,cement and other carbonates,N2O]</t>
  </si>
  <si>
    <t>Industrial Energy Related Emissions Excluding Fuels to Power CCS[petroleum diesel if,cement and other carbonates,F gases]</t>
  </si>
  <si>
    <t>Industrial Energy Related Emissions Excluding Fuels to Power CCS[petroleum diesel if,natural gas and petroleum systems,CO2]</t>
  </si>
  <si>
    <t>Industrial Energy Related Emissions Excluding Fuels to Power CCS[petroleum diesel if,natural gas and petroleum systems,VOC]</t>
  </si>
  <si>
    <t>Industrial Energy Related Emissions Excluding Fuels to Power CCS[petroleum diesel if,natural gas and petroleum systems,CO]</t>
  </si>
  <si>
    <t>Industrial Energy Related Emissions Excluding Fuels to Power CCS[petroleum diesel if,natural gas and petroleum systems,NOx]</t>
  </si>
  <si>
    <t>Industrial Energy Related Emissions Excluding Fuels to Power CCS[petroleum diesel if,natural gas and petroleum systems,PM10]</t>
  </si>
  <si>
    <t>Industrial Energy Related Emissions Excluding Fuels to Power CCS[petroleum diesel if,natural gas and petroleum systems,PM25]</t>
  </si>
  <si>
    <t>Industrial Energy Related Emissions Excluding Fuels to Power CCS[petroleum diesel if,natural gas and petroleum systems,SOx]</t>
  </si>
  <si>
    <t>Industrial Energy Related Emissions Excluding Fuels to Power CCS[petroleum diesel if,natural gas and petroleum systems,BC]</t>
  </si>
  <si>
    <t>Industrial Energy Related Emissions Excluding Fuels to Power CCS[petroleum diesel if,natural gas and petroleum systems,OC]</t>
  </si>
  <si>
    <t>Industrial Energy Related Emissions Excluding Fuels to Power CCS[petroleum diesel if,natural gas and petroleum systems,CH4]</t>
  </si>
  <si>
    <t>Industrial Energy Related Emissions Excluding Fuels to Power CCS[petroleum diesel if,natural gas and petroleum systems,N2O]</t>
  </si>
  <si>
    <t>Industrial Energy Related Emissions Excluding Fuels to Power CCS[petroleum diesel if,natural gas and petroleum systems,F gases]</t>
  </si>
  <si>
    <t>Industrial Energy Related Emissions Excluding Fuels to Power CCS[petroleum diesel if,iron and steel,CO2]</t>
  </si>
  <si>
    <t>Industrial Energy Related Emissions Excluding Fuels to Power CCS[petroleum diesel if,iron and steel,VOC]</t>
  </si>
  <si>
    <t>Industrial Energy Related Emissions Excluding Fuels to Power CCS[petroleum diesel if,iron and steel,CO]</t>
  </si>
  <si>
    <t>Industrial Energy Related Emissions Excluding Fuels to Power CCS[petroleum diesel if,iron and steel,NOx]</t>
  </si>
  <si>
    <t>Industrial Energy Related Emissions Excluding Fuels to Power CCS[petroleum diesel if,iron and steel,PM10]</t>
  </si>
  <si>
    <t>Industrial Energy Related Emissions Excluding Fuels to Power CCS[petroleum diesel if,iron and steel,PM25]</t>
  </si>
  <si>
    <t>Industrial Energy Related Emissions Excluding Fuels to Power CCS[petroleum diesel if,iron and steel,SOx]</t>
  </si>
  <si>
    <t>Industrial Energy Related Emissions Excluding Fuels to Power CCS[petroleum diesel if,iron and steel,BC]</t>
  </si>
  <si>
    <t>Industrial Energy Related Emissions Excluding Fuels to Power CCS[petroleum diesel if,iron and steel,OC]</t>
  </si>
  <si>
    <t>Industrial Energy Related Emissions Excluding Fuels to Power CCS[petroleum diesel if,iron and steel,CH4]</t>
  </si>
  <si>
    <t>Industrial Energy Related Emissions Excluding Fuels to Power CCS[petroleum diesel if,iron and steel,N2O]</t>
  </si>
  <si>
    <t>Industrial Energy Related Emissions Excluding Fuels to Power CCS[petroleum diesel if,iron and steel,F gases]</t>
  </si>
  <si>
    <t>Industrial Energy Related Emissions Excluding Fuels to Power CCS[petroleum diesel if,chemicals,CO2]</t>
  </si>
  <si>
    <t>Industrial Energy Related Emissions Excluding Fuels to Power CCS[petroleum diesel if,chemicals,VOC]</t>
  </si>
  <si>
    <t>Industrial Energy Related Emissions Excluding Fuels to Power CCS[petroleum diesel if,chemicals,CO]</t>
  </si>
  <si>
    <t>Industrial Energy Related Emissions Excluding Fuels to Power CCS[petroleum diesel if,chemicals,NOx]</t>
  </si>
  <si>
    <t>Industrial Energy Related Emissions Excluding Fuels to Power CCS[petroleum diesel if,chemicals,PM10]</t>
  </si>
  <si>
    <t>Industrial Energy Related Emissions Excluding Fuels to Power CCS[petroleum diesel if,chemicals,PM25]</t>
  </si>
  <si>
    <t>Industrial Energy Related Emissions Excluding Fuels to Power CCS[petroleum diesel if,chemicals,SOx]</t>
  </si>
  <si>
    <t>Industrial Energy Related Emissions Excluding Fuels to Power CCS[petroleum diesel if,chemicals,BC]</t>
  </si>
  <si>
    <t>Industrial Energy Related Emissions Excluding Fuels to Power CCS[petroleum diesel if,chemicals,OC]</t>
  </si>
  <si>
    <t>Industrial Energy Related Emissions Excluding Fuels to Power CCS[petroleum diesel if,chemicals,CH4]</t>
  </si>
  <si>
    <t>Industrial Energy Related Emissions Excluding Fuels to Power CCS[petroleum diesel if,chemicals,N2O]</t>
  </si>
  <si>
    <t>Industrial Energy Related Emissions Excluding Fuels to Power CCS[petroleum diesel if,chemicals,F gases]</t>
  </si>
  <si>
    <t>Industrial Energy Related Emissions Excluding Fuels to Power CCS[petroleum diesel if,coal mining,CO2]</t>
  </si>
  <si>
    <t>Industrial Energy Related Emissions Excluding Fuels to Power CCS[petroleum diesel if,coal mining,VOC]</t>
  </si>
  <si>
    <t>Industrial Energy Related Emissions Excluding Fuels to Power CCS[petroleum diesel if,coal mining,CO]</t>
  </si>
  <si>
    <t>Industrial Energy Related Emissions Excluding Fuels to Power CCS[petroleum diesel if,coal mining,NOx]</t>
  </si>
  <si>
    <t>Industrial Energy Related Emissions Excluding Fuels to Power CCS[petroleum diesel if,coal mining,PM10]</t>
  </si>
  <si>
    <t>Industrial Energy Related Emissions Excluding Fuels to Power CCS[petroleum diesel if,coal mining,PM25]</t>
  </si>
  <si>
    <t>Industrial Energy Related Emissions Excluding Fuels to Power CCS[petroleum diesel if,coal mining,SOx]</t>
  </si>
  <si>
    <t>Industrial Energy Related Emissions Excluding Fuels to Power CCS[petroleum diesel if,coal mining,BC]</t>
  </si>
  <si>
    <t>Industrial Energy Related Emissions Excluding Fuels to Power CCS[petroleum diesel if,coal mining,OC]</t>
  </si>
  <si>
    <t>Industrial Energy Related Emissions Excluding Fuels to Power CCS[petroleum diesel if,coal mining,CH4]</t>
  </si>
  <si>
    <t>Industrial Energy Related Emissions Excluding Fuels to Power CCS[petroleum diesel if,coal mining,N2O]</t>
  </si>
  <si>
    <t>Industrial Energy Related Emissions Excluding Fuels to Power CCS[petroleum diesel if,coal mining,F gases]</t>
  </si>
  <si>
    <t>Industrial Energy Related Emissions Excluding Fuels to Power CCS[petroleum diesel if,waste management,CO2]</t>
  </si>
  <si>
    <t>Industrial Energy Related Emissions Excluding Fuels to Power CCS[petroleum diesel if,waste management,VOC]</t>
  </si>
  <si>
    <t>Industrial Energy Related Emissions Excluding Fuels to Power CCS[petroleum diesel if,waste management,CO]</t>
  </si>
  <si>
    <t>Industrial Energy Related Emissions Excluding Fuels to Power CCS[petroleum diesel if,waste management,NOx]</t>
  </si>
  <si>
    <t>Industrial Energy Related Emissions Excluding Fuels to Power CCS[petroleum diesel if,waste management,PM10]</t>
  </si>
  <si>
    <t>Industrial Energy Related Emissions Excluding Fuels to Power CCS[petroleum diesel if,waste management,PM25]</t>
  </si>
  <si>
    <t>Industrial Energy Related Emissions Excluding Fuels to Power CCS[petroleum diesel if,waste management,SOx]</t>
  </si>
  <si>
    <t>Industrial Energy Related Emissions Excluding Fuels to Power CCS[petroleum diesel if,waste management,BC]</t>
  </si>
  <si>
    <t>Industrial Energy Related Emissions Excluding Fuels to Power CCS[petroleum diesel if,waste management,OC]</t>
  </si>
  <si>
    <t>Industrial Energy Related Emissions Excluding Fuels to Power CCS[petroleum diesel if,waste management,CH4]</t>
  </si>
  <si>
    <t>Industrial Energy Related Emissions Excluding Fuels to Power CCS[petroleum diesel if,waste management,N2O]</t>
  </si>
  <si>
    <t>Industrial Energy Related Emissions Excluding Fuels to Power CCS[petroleum diesel if,waste management,F gases]</t>
  </si>
  <si>
    <t>Industrial Energy Related Emissions Excluding Fuels to Power CCS[petroleum diesel if,agriculture,CO2]</t>
  </si>
  <si>
    <t>Industrial Energy Related Emissions Excluding Fuels to Power CCS[petroleum diesel if,agriculture,VOC]</t>
  </si>
  <si>
    <t>Industrial Energy Related Emissions Excluding Fuels to Power CCS[petroleum diesel if,agriculture,CO]</t>
  </si>
  <si>
    <t>Industrial Energy Related Emissions Excluding Fuels to Power CCS[petroleum diesel if,agriculture,NOx]</t>
  </si>
  <si>
    <t>Industrial Energy Related Emissions Excluding Fuels to Power CCS[petroleum diesel if,agriculture,PM10]</t>
  </si>
  <si>
    <t>Industrial Energy Related Emissions Excluding Fuels to Power CCS[petroleum diesel if,agriculture,PM25]</t>
  </si>
  <si>
    <t>Industrial Energy Related Emissions Excluding Fuels to Power CCS[petroleum diesel if,agriculture,SOx]</t>
  </si>
  <si>
    <t>Industrial Energy Related Emissions Excluding Fuels to Power CCS[petroleum diesel if,agriculture,BC]</t>
  </si>
  <si>
    <t>Industrial Energy Related Emissions Excluding Fuels to Power CCS[petroleum diesel if,agriculture,OC]</t>
  </si>
  <si>
    <t>Industrial Energy Related Emissions Excluding Fuels to Power CCS[petroleum diesel if,agriculture,CH4]</t>
  </si>
  <si>
    <t>Industrial Energy Related Emissions Excluding Fuels to Power CCS[petroleum diesel if,agriculture,N2O]</t>
  </si>
  <si>
    <t>Industrial Energy Related Emissions Excluding Fuels to Power CCS[petroleum diesel if,agriculture,F gases]</t>
  </si>
  <si>
    <t>Industrial Energy Related Emissions Excluding Fuels to Power CCS[petroleum diesel if,other industries,CO2]</t>
  </si>
  <si>
    <t>Industrial Energy Related Emissions Excluding Fuels to Power CCS[petroleum diesel if,other industries,VOC]</t>
  </si>
  <si>
    <t>Industrial Energy Related Emissions Excluding Fuels to Power CCS[petroleum diesel if,other industries,CO]</t>
  </si>
  <si>
    <t>Industrial Energy Related Emissions Excluding Fuels to Power CCS[petroleum diesel if,other industries,NOx]</t>
  </si>
  <si>
    <t>Industrial Energy Related Emissions Excluding Fuels to Power CCS[petroleum diesel if,other industries,PM10]</t>
  </si>
  <si>
    <t>Industrial Energy Related Emissions Excluding Fuels to Power CCS[petroleum diesel if,other industries,PM25]</t>
  </si>
  <si>
    <t>Industrial Energy Related Emissions Excluding Fuels to Power CCS[petroleum diesel if,other industries,SOx]</t>
  </si>
  <si>
    <t>Industrial Energy Related Emissions Excluding Fuels to Power CCS[petroleum diesel if,other industries,BC]</t>
  </si>
  <si>
    <t>Industrial Energy Related Emissions Excluding Fuels to Power CCS[petroleum diesel if,other industries,OC]</t>
  </si>
  <si>
    <t>Industrial Energy Related Emissions Excluding Fuels to Power CCS[petroleum diesel if,other industries,CH4]</t>
  </si>
  <si>
    <t>Industrial Energy Related Emissions Excluding Fuels to Power CCS[petroleum diesel if,other industries,N2O]</t>
  </si>
  <si>
    <t>Industrial Energy Related Emissions Excluding Fuels to Power CCS[petroleum diesel if,other industries,F gases]</t>
  </si>
  <si>
    <t>Industrial Energy Related Emissions Excluding Fuels to Power CCS[heat if,cement and other carbonates,CO2]</t>
  </si>
  <si>
    <t>Industrial Energy Related Emissions Excluding Fuels to Power CCS[heat if,cement and other carbonates,VOC]</t>
  </si>
  <si>
    <t>Industrial Energy Related Emissions Excluding Fuels to Power CCS[heat if,cement and other carbonates,CO]</t>
  </si>
  <si>
    <t>Industrial Energy Related Emissions Excluding Fuels to Power CCS[heat if,cement and other carbonates,NOx]</t>
  </si>
  <si>
    <t>Industrial Energy Related Emissions Excluding Fuels to Power CCS[heat if,cement and other carbonates,PM10]</t>
  </si>
  <si>
    <t>Industrial Energy Related Emissions Excluding Fuels to Power CCS[heat if,cement and other carbonates,PM25]</t>
  </si>
  <si>
    <t>Industrial Energy Related Emissions Excluding Fuels to Power CCS[heat if,cement and other carbonates,SOx]</t>
  </si>
  <si>
    <t>Industrial Energy Related Emissions Excluding Fuels to Power CCS[heat if,cement and other carbonates,BC]</t>
  </si>
  <si>
    <t>Industrial Energy Related Emissions Excluding Fuels to Power CCS[heat if,cement and other carbonates,OC]</t>
  </si>
  <si>
    <t>Industrial Energy Related Emissions Excluding Fuels to Power CCS[heat if,cement and other carbonates,CH4]</t>
  </si>
  <si>
    <t>Industrial Energy Related Emissions Excluding Fuels to Power CCS[heat if,cement and other carbonates,N2O]</t>
  </si>
  <si>
    <t>Industrial Energy Related Emissions Excluding Fuels to Power CCS[heat if,cement and other carbonates,F gases]</t>
  </si>
  <si>
    <t>Industrial Energy Related Emissions Excluding Fuels to Power CCS[heat if,natural gas and petroleum systems,CO2]</t>
  </si>
  <si>
    <t>Industrial Energy Related Emissions Excluding Fuels to Power CCS[heat if,natural gas and petroleum systems,VOC]</t>
  </si>
  <si>
    <t>Industrial Energy Related Emissions Excluding Fuels to Power CCS[heat if,natural gas and petroleum systems,CO]</t>
  </si>
  <si>
    <t>Industrial Energy Related Emissions Excluding Fuels to Power CCS[heat if,natural gas and petroleum systems,NOx]</t>
  </si>
  <si>
    <t>Industrial Energy Related Emissions Excluding Fuels to Power CCS[heat if,natural gas and petroleum systems,PM10]</t>
  </si>
  <si>
    <t>Industrial Energy Related Emissions Excluding Fuels to Power CCS[heat if,natural gas and petroleum systems,PM25]</t>
  </si>
  <si>
    <t>Industrial Energy Related Emissions Excluding Fuels to Power CCS[heat if,natural gas and petroleum systems,SOx]</t>
  </si>
  <si>
    <t>Industrial Energy Related Emissions Excluding Fuels to Power CCS[heat if,natural gas and petroleum systems,BC]</t>
  </si>
  <si>
    <t>Industrial Energy Related Emissions Excluding Fuels to Power CCS[heat if,natural gas and petroleum systems,OC]</t>
  </si>
  <si>
    <t>Industrial Energy Related Emissions Excluding Fuels to Power CCS[heat if,natural gas and petroleum systems,CH4]</t>
  </si>
  <si>
    <t>Industrial Energy Related Emissions Excluding Fuels to Power CCS[heat if,natural gas and petroleum systems,N2O]</t>
  </si>
  <si>
    <t>Industrial Energy Related Emissions Excluding Fuels to Power CCS[heat if,natural gas and petroleum systems,F gases]</t>
  </si>
  <si>
    <t>Industrial Energy Related Emissions Excluding Fuels to Power CCS[heat if,iron and steel,CO2]</t>
  </si>
  <si>
    <t>Industrial Energy Related Emissions Excluding Fuels to Power CCS[heat if,iron and steel,VOC]</t>
  </si>
  <si>
    <t>Industrial Energy Related Emissions Excluding Fuels to Power CCS[heat if,iron and steel,CO]</t>
  </si>
  <si>
    <t>Industrial Energy Related Emissions Excluding Fuels to Power CCS[heat if,iron and steel,NOx]</t>
  </si>
  <si>
    <t>Industrial Energy Related Emissions Excluding Fuels to Power CCS[heat if,iron and steel,PM10]</t>
  </si>
  <si>
    <t>Industrial Energy Related Emissions Excluding Fuels to Power CCS[heat if,iron and steel,PM25]</t>
  </si>
  <si>
    <t>Industrial Energy Related Emissions Excluding Fuels to Power CCS[heat if,iron and steel,SOx]</t>
  </si>
  <si>
    <t>Industrial Energy Related Emissions Excluding Fuels to Power CCS[heat if,iron and steel,BC]</t>
  </si>
  <si>
    <t>Industrial Energy Related Emissions Excluding Fuels to Power CCS[heat if,iron and steel,OC]</t>
  </si>
  <si>
    <t>Industrial Energy Related Emissions Excluding Fuels to Power CCS[heat if,iron and steel,CH4]</t>
  </si>
  <si>
    <t>Industrial Energy Related Emissions Excluding Fuels to Power CCS[heat if,iron and steel,N2O]</t>
  </si>
  <si>
    <t>Industrial Energy Related Emissions Excluding Fuels to Power CCS[heat if,iron and steel,F gases]</t>
  </si>
  <si>
    <t>Industrial Energy Related Emissions Excluding Fuels to Power CCS[heat if,chemicals,CO2]</t>
  </si>
  <si>
    <t>Industrial Energy Related Emissions Excluding Fuels to Power CCS[heat if,chemicals,VOC]</t>
  </si>
  <si>
    <t>Industrial Energy Related Emissions Excluding Fuels to Power CCS[heat if,chemicals,CO]</t>
  </si>
  <si>
    <t>Industrial Energy Related Emissions Excluding Fuels to Power CCS[heat if,chemicals,NOx]</t>
  </si>
  <si>
    <t>Industrial Energy Related Emissions Excluding Fuels to Power CCS[heat if,chemicals,PM10]</t>
  </si>
  <si>
    <t>Industrial Energy Related Emissions Excluding Fuels to Power CCS[heat if,chemicals,PM25]</t>
  </si>
  <si>
    <t>Industrial Energy Related Emissions Excluding Fuels to Power CCS[heat if,chemicals,SOx]</t>
  </si>
  <si>
    <t>Industrial Energy Related Emissions Excluding Fuels to Power CCS[heat if,chemicals,BC]</t>
  </si>
  <si>
    <t>Industrial Energy Related Emissions Excluding Fuels to Power CCS[heat if,chemicals,OC]</t>
  </si>
  <si>
    <t>Industrial Energy Related Emissions Excluding Fuels to Power CCS[heat if,chemicals,CH4]</t>
  </si>
  <si>
    <t>Industrial Energy Related Emissions Excluding Fuels to Power CCS[heat if,chemicals,N2O]</t>
  </si>
  <si>
    <t>Industrial Energy Related Emissions Excluding Fuels to Power CCS[heat if,chemicals,F gases]</t>
  </si>
  <si>
    <t>Industrial Energy Related Emissions Excluding Fuels to Power CCS[heat if,coal mining,CO2]</t>
  </si>
  <si>
    <t>Industrial Energy Related Emissions Excluding Fuels to Power CCS[heat if,coal mining,VOC]</t>
  </si>
  <si>
    <t>Industrial Energy Related Emissions Excluding Fuels to Power CCS[heat if,coal mining,CO]</t>
  </si>
  <si>
    <t>Industrial Energy Related Emissions Excluding Fuels to Power CCS[heat if,coal mining,NOx]</t>
  </si>
  <si>
    <t>Industrial Energy Related Emissions Excluding Fuels to Power CCS[heat if,coal mining,PM10]</t>
  </si>
  <si>
    <t>Industrial Energy Related Emissions Excluding Fuels to Power CCS[heat if,coal mining,PM25]</t>
  </si>
  <si>
    <t>Industrial Energy Related Emissions Excluding Fuels to Power CCS[heat if,coal mining,SOx]</t>
  </si>
  <si>
    <t>Industrial Energy Related Emissions Excluding Fuels to Power CCS[heat if,coal mining,BC]</t>
  </si>
  <si>
    <t>Industrial Energy Related Emissions Excluding Fuels to Power CCS[heat if,coal mining,OC]</t>
  </si>
  <si>
    <t>Industrial Energy Related Emissions Excluding Fuels to Power CCS[heat if,coal mining,CH4]</t>
  </si>
  <si>
    <t>Industrial Energy Related Emissions Excluding Fuels to Power CCS[heat if,coal mining,N2O]</t>
  </si>
  <si>
    <t>Industrial Energy Related Emissions Excluding Fuels to Power CCS[heat if,coal mining,F gases]</t>
  </si>
  <si>
    <t>Industrial Energy Related Emissions Excluding Fuels to Power CCS[heat if,waste management,CO2]</t>
  </si>
  <si>
    <t>Industrial Energy Related Emissions Excluding Fuels to Power CCS[heat if,waste management,VOC]</t>
  </si>
  <si>
    <t>Industrial Energy Related Emissions Excluding Fuels to Power CCS[heat if,waste management,CO]</t>
  </si>
  <si>
    <t>Industrial Energy Related Emissions Excluding Fuels to Power CCS[heat if,waste management,NOx]</t>
  </si>
  <si>
    <t>Industrial Energy Related Emissions Excluding Fuels to Power CCS[heat if,waste management,PM10]</t>
  </si>
  <si>
    <t>Industrial Energy Related Emissions Excluding Fuels to Power CCS[heat if,waste management,PM25]</t>
  </si>
  <si>
    <t>Industrial Energy Related Emissions Excluding Fuels to Power CCS[heat if,waste management,SOx]</t>
  </si>
  <si>
    <t>Industrial Energy Related Emissions Excluding Fuels to Power CCS[heat if,waste management,BC]</t>
  </si>
  <si>
    <t>Industrial Energy Related Emissions Excluding Fuels to Power CCS[heat if,waste management,OC]</t>
  </si>
  <si>
    <t>Industrial Energy Related Emissions Excluding Fuels to Power CCS[heat if,waste management,CH4]</t>
  </si>
  <si>
    <t>Industrial Energy Related Emissions Excluding Fuels to Power CCS[heat if,waste management,N2O]</t>
  </si>
  <si>
    <t>Industrial Energy Related Emissions Excluding Fuels to Power CCS[heat if,waste management,F gases]</t>
  </si>
  <si>
    <t>Industrial Energy Related Emissions Excluding Fuels to Power CCS[heat if,agriculture,CO2]</t>
  </si>
  <si>
    <t>Industrial Energy Related Emissions Excluding Fuels to Power CCS[heat if,agriculture,VOC]</t>
  </si>
  <si>
    <t>Industrial Energy Related Emissions Excluding Fuels to Power CCS[heat if,agriculture,CO]</t>
  </si>
  <si>
    <t>Industrial Energy Related Emissions Excluding Fuels to Power CCS[heat if,agriculture,NOx]</t>
  </si>
  <si>
    <t>Industrial Energy Related Emissions Excluding Fuels to Power CCS[heat if,agriculture,PM10]</t>
  </si>
  <si>
    <t>Industrial Energy Related Emissions Excluding Fuels to Power CCS[heat if,agriculture,PM25]</t>
  </si>
  <si>
    <t>Industrial Energy Related Emissions Excluding Fuels to Power CCS[heat if,agriculture,SOx]</t>
  </si>
  <si>
    <t>Industrial Energy Related Emissions Excluding Fuels to Power CCS[heat if,agriculture,BC]</t>
  </si>
  <si>
    <t>Industrial Energy Related Emissions Excluding Fuels to Power CCS[heat if,agriculture,OC]</t>
  </si>
  <si>
    <t>Industrial Energy Related Emissions Excluding Fuels to Power CCS[heat if,agriculture,CH4]</t>
  </si>
  <si>
    <t>Industrial Energy Related Emissions Excluding Fuels to Power CCS[heat if,agriculture,N2O]</t>
  </si>
  <si>
    <t>Industrial Energy Related Emissions Excluding Fuels to Power CCS[heat if,agriculture,F gases]</t>
  </si>
  <si>
    <t>Industrial Energy Related Emissions Excluding Fuels to Power CCS[heat if,other industries,CO2]</t>
  </si>
  <si>
    <t>Industrial Energy Related Emissions Excluding Fuels to Power CCS[heat if,other industries,VOC]</t>
  </si>
  <si>
    <t>Industrial Energy Related Emissions Excluding Fuels to Power CCS[heat if,other industries,CO]</t>
  </si>
  <si>
    <t>Industrial Energy Related Emissions Excluding Fuels to Power CCS[heat if,other industries,NOx]</t>
  </si>
  <si>
    <t>Industrial Energy Related Emissions Excluding Fuels to Power CCS[heat if,other industries,PM10]</t>
  </si>
  <si>
    <t>Industrial Energy Related Emissions Excluding Fuels to Power CCS[heat if,other industries,PM25]</t>
  </si>
  <si>
    <t>Industrial Energy Related Emissions Excluding Fuels to Power CCS[heat if,other industries,SOx]</t>
  </si>
  <si>
    <t>Industrial Energy Related Emissions Excluding Fuels to Power CCS[heat if,other industries,BC]</t>
  </si>
  <si>
    <t>Industrial Energy Related Emissions Excluding Fuels to Power CCS[heat if,other industries,OC]</t>
  </si>
  <si>
    <t>Industrial Energy Related Emissions Excluding Fuels to Power CCS[heat if,other industries,CH4]</t>
  </si>
  <si>
    <t>Industrial Energy Related Emissions Excluding Fuels to Power CCS[heat if,other industries,N2O]</t>
  </si>
  <si>
    <t>Industrial Energy Related Emissions Excluding Fuels to Power CCS[heat if,other industries,F gases]</t>
  </si>
  <si>
    <t>Industrial Energy Related Emissions Excluding Fuels to Power CCS[crude oil if,cement and other carbonates,CO2]</t>
  </si>
  <si>
    <t>Industrial Energy Related Emissions Excluding Fuels to Power CCS[crude oil if,cement and other carbonates,VOC]</t>
  </si>
  <si>
    <t>Industrial Energy Related Emissions Excluding Fuels to Power CCS[crude oil if,cement and other carbonates,CO]</t>
  </si>
  <si>
    <t>Industrial Energy Related Emissions Excluding Fuels to Power CCS[crude oil if,cement and other carbonates,NOx]</t>
  </si>
  <si>
    <t>Industrial Energy Related Emissions Excluding Fuels to Power CCS[crude oil if,cement and other carbonates,PM10]</t>
  </si>
  <si>
    <t>Industrial Energy Related Emissions Excluding Fuels to Power CCS[crude oil if,cement and other carbonates,PM25]</t>
  </si>
  <si>
    <t>Industrial Energy Related Emissions Excluding Fuels to Power CCS[crude oil if,cement and other carbonates,SOx]</t>
  </si>
  <si>
    <t>Industrial Energy Related Emissions Excluding Fuels to Power CCS[crude oil if,cement and other carbonates,BC]</t>
  </si>
  <si>
    <t>Industrial Energy Related Emissions Excluding Fuels to Power CCS[crude oil if,cement and other carbonates,OC]</t>
  </si>
  <si>
    <t>Industrial Energy Related Emissions Excluding Fuels to Power CCS[crude oil if,cement and other carbonates,CH4]</t>
  </si>
  <si>
    <t>Industrial Energy Related Emissions Excluding Fuels to Power CCS[crude oil if,cement and other carbonates,N2O]</t>
  </si>
  <si>
    <t>Industrial Energy Related Emissions Excluding Fuels to Power CCS[crude oil if,cement and other carbonates,F gases]</t>
  </si>
  <si>
    <t>Industrial Energy Related Emissions Excluding Fuels to Power CCS[crude oil if,natural gas and petroleum systems,CO2]</t>
  </si>
  <si>
    <t>Industrial Energy Related Emissions Excluding Fuels to Power CCS[crude oil if,natural gas and petroleum systems,VOC]</t>
  </si>
  <si>
    <t>Industrial Energy Related Emissions Excluding Fuels to Power CCS[crude oil if,natural gas and petroleum systems,CO]</t>
  </si>
  <si>
    <t>Industrial Energy Related Emissions Excluding Fuels to Power CCS[crude oil if,natural gas and petroleum systems,NOx]</t>
  </si>
  <si>
    <t>Industrial Energy Related Emissions Excluding Fuels to Power CCS[crude oil if,natural gas and petroleum systems,PM10]</t>
  </si>
  <si>
    <t>Industrial Energy Related Emissions Excluding Fuels to Power CCS[crude oil if,natural gas and petroleum systems,PM25]</t>
  </si>
  <si>
    <t>Industrial Energy Related Emissions Excluding Fuels to Power CCS[crude oil if,natural gas and petroleum systems,SOx]</t>
  </si>
  <si>
    <t>Industrial Energy Related Emissions Excluding Fuels to Power CCS[crude oil if,natural gas and petroleum systems,BC]</t>
  </si>
  <si>
    <t>Industrial Energy Related Emissions Excluding Fuels to Power CCS[crude oil if,natural gas and petroleum systems,OC]</t>
  </si>
  <si>
    <t>Industrial Energy Related Emissions Excluding Fuels to Power CCS[crude oil if,natural gas and petroleum systems,CH4]</t>
  </si>
  <si>
    <t>Industrial Energy Related Emissions Excluding Fuels to Power CCS[crude oil if,natural gas and petroleum systems,N2O]</t>
  </si>
  <si>
    <t>Industrial Energy Related Emissions Excluding Fuels to Power CCS[crude oil if,natural gas and petroleum systems,F gases]</t>
  </si>
  <si>
    <t>Industrial Energy Related Emissions Excluding Fuels to Power CCS[crude oil if,iron and steel,CO2]</t>
  </si>
  <si>
    <t>Industrial Energy Related Emissions Excluding Fuels to Power CCS[crude oil if,iron and steel,VOC]</t>
  </si>
  <si>
    <t>Industrial Energy Related Emissions Excluding Fuels to Power CCS[crude oil if,iron and steel,CO]</t>
  </si>
  <si>
    <t>Industrial Energy Related Emissions Excluding Fuels to Power CCS[crude oil if,iron and steel,NOx]</t>
  </si>
  <si>
    <t>Industrial Energy Related Emissions Excluding Fuels to Power CCS[crude oil if,iron and steel,PM10]</t>
  </si>
  <si>
    <t>Industrial Energy Related Emissions Excluding Fuels to Power CCS[crude oil if,iron and steel,PM25]</t>
  </si>
  <si>
    <t>Industrial Energy Related Emissions Excluding Fuels to Power CCS[crude oil if,iron and steel,SOx]</t>
  </si>
  <si>
    <t>Industrial Energy Related Emissions Excluding Fuels to Power CCS[crude oil if,iron and steel,BC]</t>
  </si>
  <si>
    <t>Industrial Energy Related Emissions Excluding Fuels to Power CCS[crude oil if,iron and steel,OC]</t>
  </si>
  <si>
    <t>Industrial Energy Related Emissions Excluding Fuels to Power CCS[crude oil if,iron and steel,CH4]</t>
  </si>
  <si>
    <t>Industrial Energy Related Emissions Excluding Fuels to Power CCS[crude oil if,iron and steel,N2O]</t>
  </si>
  <si>
    <t>Industrial Energy Related Emissions Excluding Fuels to Power CCS[crude oil if,iron and steel,F gases]</t>
  </si>
  <si>
    <t>Industrial Energy Related Emissions Excluding Fuels to Power CCS[crude oil if,chemicals,CO2]</t>
  </si>
  <si>
    <t>Industrial Energy Related Emissions Excluding Fuels to Power CCS[crude oil if,chemicals,VOC]</t>
  </si>
  <si>
    <t>Industrial Energy Related Emissions Excluding Fuels to Power CCS[crude oil if,chemicals,CO]</t>
  </si>
  <si>
    <t>Industrial Energy Related Emissions Excluding Fuels to Power CCS[crude oil if,chemicals,NOx]</t>
  </si>
  <si>
    <t>Industrial Energy Related Emissions Excluding Fuels to Power CCS[crude oil if,chemicals,PM10]</t>
  </si>
  <si>
    <t>Industrial Energy Related Emissions Excluding Fuels to Power CCS[crude oil if,chemicals,PM25]</t>
  </si>
  <si>
    <t>Industrial Energy Related Emissions Excluding Fuels to Power CCS[crude oil if,chemicals,SOx]</t>
  </si>
  <si>
    <t>Industrial Energy Related Emissions Excluding Fuels to Power CCS[crude oil if,chemicals,BC]</t>
  </si>
  <si>
    <t>Industrial Energy Related Emissions Excluding Fuels to Power CCS[crude oil if,chemicals,OC]</t>
  </si>
  <si>
    <t>Industrial Energy Related Emissions Excluding Fuels to Power CCS[crude oil if,chemicals,CH4]</t>
  </si>
  <si>
    <t>Industrial Energy Related Emissions Excluding Fuels to Power CCS[crude oil if,chemicals,N2O]</t>
  </si>
  <si>
    <t>Industrial Energy Related Emissions Excluding Fuels to Power CCS[crude oil if,chemicals,F gases]</t>
  </si>
  <si>
    <t>Industrial Energy Related Emissions Excluding Fuels to Power CCS[crude oil if,coal mining,CO2]</t>
  </si>
  <si>
    <t>Industrial Energy Related Emissions Excluding Fuels to Power CCS[crude oil if,coal mining,VOC]</t>
  </si>
  <si>
    <t>Industrial Energy Related Emissions Excluding Fuels to Power CCS[crude oil if,coal mining,CO]</t>
  </si>
  <si>
    <t>Industrial Energy Related Emissions Excluding Fuels to Power CCS[crude oil if,coal mining,NOx]</t>
  </si>
  <si>
    <t>Industrial Energy Related Emissions Excluding Fuels to Power CCS[crude oil if,coal mining,PM10]</t>
  </si>
  <si>
    <t>Industrial Energy Related Emissions Excluding Fuels to Power CCS[crude oil if,coal mining,PM25]</t>
  </si>
  <si>
    <t>Industrial Energy Related Emissions Excluding Fuels to Power CCS[crude oil if,coal mining,SOx]</t>
  </si>
  <si>
    <t>Industrial Energy Related Emissions Excluding Fuels to Power CCS[crude oil if,coal mining,BC]</t>
  </si>
  <si>
    <t>Industrial Energy Related Emissions Excluding Fuels to Power CCS[crude oil if,coal mining,OC]</t>
  </si>
  <si>
    <t>Industrial Energy Related Emissions Excluding Fuels to Power CCS[crude oil if,coal mining,CH4]</t>
  </si>
  <si>
    <t>Industrial Energy Related Emissions Excluding Fuels to Power CCS[crude oil if,coal mining,N2O]</t>
  </si>
  <si>
    <t>Industrial Energy Related Emissions Excluding Fuels to Power CCS[crude oil if,coal mining,F gases]</t>
  </si>
  <si>
    <t>Industrial Energy Related Emissions Excluding Fuels to Power CCS[crude oil if,waste management,CO2]</t>
  </si>
  <si>
    <t>Industrial Energy Related Emissions Excluding Fuels to Power CCS[crude oil if,waste management,VOC]</t>
  </si>
  <si>
    <t>Industrial Energy Related Emissions Excluding Fuels to Power CCS[crude oil if,waste management,CO]</t>
  </si>
  <si>
    <t>Industrial Energy Related Emissions Excluding Fuels to Power CCS[crude oil if,waste management,NOx]</t>
  </si>
  <si>
    <t>Industrial Energy Related Emissions Excluding Fuels to Power CCS[crude oil if,waste management,PM10]</t>
  </si>
  <si>
    <t>Industrial Energy Related Emissions Excluding Fuels to Power CCS[crude oil if,waste management,PM25]</t>
  </si>
  <si>
    <t>Industrial Energy Related Emissions Excluding Fuels to Power CCS[crude oil if,waste management,SOx]</t>
  </si>
  <si>
    <t>Industrial Energy Related Emissions Excluding Fuels to Power CCS[crude oil if,waste management,BC]</t>
  </si>
  <si>
    <t>Industrial Energy Related Emissions Excluding Fuels to Power CCS[crude oil if,waste management,OC]</t>
  </si>
  <si>
    <t>Industrial Energy Related Emissions Excluding Fuels to Power CCS[crude oil if,waste management,CH4]</t>
  </si>
  <si>
    <t>Industrial Energy Related Emissions Excluding Fuels to Power CCS[crude oil if,waste management,N2O]</t>
  </si>
  <si>
    <t>Industrial Energy Related Emissions Excluding Fuels to Power CCS[crude oil if,waste management,F gases]</t>
  </si>
  <si>
    <t>Industrial Energy Related Emissions Excluding Fuels to Power CCS[crude oil if,agriculture,CO2]</t>
  </si>
  <si>
    <t>Industrial Energy Related Emissions Excluding Fuels to Power CCS[crude oil if,agriculture,VOC]</t>
  </si>
  <si>
    <t>Industrial Energy Related Emissions Excluding Fuels to Power CCS[crude oil if,agriculture,CO]</t>
  </si>
  <si>
    <t>Industrial Energy Related Emissions Excluding Fuels to Power CCS[crude oil if,agriculture,NOx]</t>
  </si>
  <si>
    <t>Industrial Energy Related Emissions Excluding Fuels to Power CCS[crude oil if,agriculture,PM10]</t>
  </si>
  <si>
    <t>Industrial Energy Related Emissions Excluding Fuels to Power CCS[crude oil if,agriculture,PM25]</t>
  </si>
  <si>
    <t>Industrial Energy Related Emissions Excluding Fuels to Power CCS[crude oil if,agriculture,SOx]</t>
  </si>
  <si>
    <t>Industrial Energy Related Emissions Excluding Fuels to Power CCS[crude oil if,agriculture,BC]</t>
  </si>
  <si>
    <t>Industrial Energy Related Emissions Excluding Fuels to Power CCS[crude oil if,agriculture,OC]</t>
  </si>
  <si>
    <t>Industrial Energy Related Emissions Excluding Fuels to Power CCS[crude oil if,agriculture,CH4]</t>
  </si>
  <si>
    <t>Industrial Energy Related Emissions Excluding Fuels to Power CCS[crude oil if,agriculture,N2O]</t>
  </si>
  <si>
    <t>Industrial Energy Related Emissions Excluding Fuels to Power CCS[crude oil if,agriculture,F gases]</t>
  </si>
  <si>
    <t>Industrial Energy Related Emissions Excluding Fuels to Power CCS[crude oil if,other industries,CO2]</t>
  </si>
  <si>
    <t>Industrial Energy Related Emissions Excluding Fuels to Power CCS[crude oil if,other industries,VOC]</t>
  </si>
  <si>
    <t>Industrial Energy Related Emissions Excluding Fuels to Power CCS[crude oil if,other industries,CO]</t>
  </si>
  <si>
    <t>Industrial Energy Related Emissions Excluding Fuels to Power CCS[crude oil if,other industries,NOx]</t>
  </si>
  <si>
    <t>Industrial Energy Related Emissions Excluding Fuels to Power CCS[crude oil if,other industries,PM10]</t>
  </si>
  <si>
    <t>Industrial Energy Related Emissions Excluding Fuels to Power CCS[crude oil if,other industries,PM25]</t>
  </si>
  <si>
    <t>Industrial Energy Related Emissions Excluding Fuels to Power CCS[crude oil if,other industries,SOx]</t>
  </si>
  <si>
    <t>Industrial Energy Related Emissions Excluding Fuels to Power CCS[crude oil if,other industries,BC]</t>
  </si>
  <si>
    <t>Industrial Energy Related Emissions Excluding Fuels to Power CCS[crude oil if,other industries,OC]</t>
  </si>
  <si>
    <t>Industrial Energy Related Emissions Excluding Fuels to Power CCS[crude oil if,other industries,CH4]</t>
  </si>
  <si>
    <t>Industrial Energy Related Emissions Excluding Fuels to Power CCS[crude oil if,other industries,N2O]</t>
  </si>
  <si>
    <t>Industrial Energy Related Emissions Excluding Fuels to Power CCS[crude oil if,other industries,F gases]</t>
  </si>
  <si>
    <t>Industrial Energy Related Emissions Excluding Fuels to Power CCS[heavy or residual fuel oil if,cement and other carbonates,CO2]</t>
  </si>
  <si>
    <t>Industrial Energy Related Emissions Excluding Fuels to Power CCS[heavy or residual fuel oil if,cement and other carbonates,VOC]</t>
  </si>
  <si>
    <t>Industrial Energy Related Emissions Excluding Fuels to Power CCS[heavy or residual fuel oil if,cement and other carbonates,CO]</t>
  </si>
  <si>
    <t>Industrial Energy Related Emissions Excluding Fuels to Power CCS[heavy or residual fuel oil if,cement and other carbonates,NOx]</t>
  </si>
  <si>
    <t>Industrial Energy Related Emissions Excluding Fuels to Power CCS[heavy or residual fuel oil if,cement and other carbonates,PM10]</t>
  </si>
  <si>
    <t>Industrial Energy Related Emissions Excluding Fuels to Power CCS[heavy or residual fuel oil if,cement and other carbonates,PM25]</t>
  </si>
  <si>
    <t>Industrial Energy Related Emissions Excluding Fuels to Power CCS[heavy or residual fuel oil if,cement and other carbonates,SOx]</t>
  </si>
  <si>
    <t>Industrial Energy Related Emissions Excluding Fuels to Power CCS[heavy or residual fuel oil if,cement and other carbonates,BC]</t>
  </si>
  <si>
    <t>Industrial Energy Related Emissions Excluding Fuels to Power CCS[heavy or residual fuel oil if,cement and other carbonates,OC]</t>
  </si>
  <si>
    <t>Industrial Energy Related Emissions Excluding Fuels to Power CCS[heavy or residual fuel oil if,cement and other carbonates,CH4]</t>
  </si>
  <si>
    <t>Industrial Energy Related Emissions Excluding Fuels to Power CCS[heavy or residual fuel oil if,cement and other carbonates,N2O]</t>
  </si>
  <si>
    <t>Industrial Energy Related Emissions Excluding Fuels to Power CCS[heavy or residual fuel oil if,cement and other carbonates,F gases]</t>
  </si>
  <si>
    <t>Industrial Energy Related Emissions Excluding Fuels to Power CCS[heavy or residual fuel oil if,natural gas and petroleum systems,CO2]</t>
  </si>
  <si>
    <t>Industrial Energy Related Emissions Excluding Fuels to Power CCS[heavy or residual fuel oil if,natural gas and petroleum systems,VOC]</t>
  </si>
  <si>
    <t>Industrial Energy Related Emissions Excluding Fuels to Power CCS[heavy or residual fuel oil if,natural gas and petroleum systems,CO]</t>
  </si>
  <si>
    <t>Industrial Energy Related Emissions Excluding Fuels to Power CCS[heavy or residual fuel oil if,natural gas and petroleum systems,NOx]</t>
  </si>
  <si>
    <t>Industrial Energy Related Emissions Excluding Fuels to Power CCS[heavy or residual fuel oil if,natural gas and petroleum systems,PM10]</t>
  </si>
  <si>
    <t>Industrial Energy Related Emissions Excluding Fuels to Power CCS[heavy or residual fuel oil if,natural gas and petroleum systems,PM25]</t>
  </si>
  <si>
    <t>Industrial Energy Related Emissions Excluding Fuels to Power CCS[heavy or residual fuel oil if,natural gas and petroleum systems,SOx]</t>
  </si>
  <si>
    <t>Industrial Energy Related Emissions Excluding Fuels to Power CCS[heavy or residual fuel oil if,natural gas and petroleum systems,BC]</t>
  </si>
  <si>
    <t>Industrial Energy Related Emissions Excluding Fuels to Power CCS[heavy or residual fuel oil if,natural gas and petroleum systems,OC]</t>
  </si>
  <si>
    <t>Industrial Energy Related Emissions Excluding Fuels to Power CCS[heavy or residual fuel oil if,natural gas and petroleum systems,CH4]</t>
  </si>
  <si>
    <t>Industrial Energy Related Emissions Excluding Fuels to Power CCS[heavy or residual fuel oil if,natural gas and petroleum systems,N2O]</t>
  </si>
  <si>
    <t>Industrial Energy Related Emissions Excluding Fuels to Power CCS[heavy or residual fuel oil if,natural gas and petroleum systems,F gases]</t>
  </si>
  <si>
    <t>Industrial Energy Related Emissions Excluding Fuels to Power CCS[heavy or residual fuel oil if,iron and steel,CO2]</t>
  </si>
  <si>
    <t>Industrial Energy Related Emissions Excluding Fuels to Power CCS[heavy or residual fuel oil if,iron and steel,VOC]</t>
  </si>
  <si>
    <t>Industrial Energy Related Emissions Excluding Fuels to Power CCS[heavy or residual fuel oil if,iron and steel,CO]</t>
  </si>
  <si>
    <t>Industrial Energy Related Emissions Excluding Fuels to Power CCS[heavy or residual fuel oil if,iron and steel,NOx]</t>
  </si>
  <si>
    <t>Industrial Energy Related Emissions Excluding Fuels to Power CCS[heavy or residual fuel oil if,iron and steel,PM10]</t>
  </si>
  <si>
    <t>Industrial Energy Related Emissions Excluding Fuels to Power CCS[heavy or residual fuel oil if,iron and steel,PM25]</t>
  </si>
  <si>
    <t>Industrial Energy Related Emissions Excluding Fuels to Power CCS[heavy or residual fuel oil if,iron and steel,SOx]</t>
  </si>
  <si>
    <t>Industrial Energy Related Emissions Excluding Fuels to Power CCS[heavy or residual fuel oil if,iron and steel,BC]</t>
  </si>
  <si>
    <t>Industrial Energy Related Emissions Excluding Fuels to Power CCS[heavy or residual fuel oil if,iron and steel,OC]</t>
  </si>
  <si>
    <t>Industrial Energy Related Emissions Excluding Fuels to Power CCS[heavy or residual fuel oil if,iron and steel,CH4]</t>
  </si>
  <si>
    <t>Industrial Energy Related Emissions Excluding Fuels to Power CCS[heavy or residual fuel oil if,iron and steel,N2O]</t>
  </si>
  <si>
    <t>Industrial Energy Related Emissions Excluding Fuels to Power CCS[heavy or residual fuel oil if,iron and steel,F gases]</t>
  </si>
  <si>
    <t>Industrial Energy Related Emissions Excluding Fuels to Power CCS[heavy or residual fuel oil if,chemicals,CO2]</t>
  </si>
  <si>
    <t>Industrial Energy Related Emissions Excluding Fuels to Power CCS[heavy or residual fuel oil if,chemicals,VOC]</t>
  </si>
  <si>
    <t>Industrial Energy Related Emissions Excluding Fuels to Power CCS[heavy or residual fuel oil if,chemicals,CO]</t>
  </si>
  <si>
    <t>Industrial Energy Related Emissions Excluding Fuels to Power CCS[heavy or residual fuel oil if,chemicals,NOx]</t>
  </si>
  <si>
    <t>Industrial Energy Related Emissions Excluding Fuels to Power CCS[heavy or residual fuel oil if,chemicals,PM10]</t>
  </si>
  <si>
    <t>Industrial Energy Related Emissions Excluding Fuels to Power CCS[heavy or residual fuel oil if,chemicals,PM25]</t>
  </si>
  <si>
    <t>Industrial Energy Related Emissions Excluding Fuels to Power CCS[heavy or residual fuel oil if,chemicals,SOx]</t>
  </si>
  <si>
    <t>Industrial Energy Related Emissions Excluding Fuels to Power CCS[heavy or residual fuel oil if,chemicals,BC]</t>
  </si>
  <si>
    <t>Industrial Energy Related Emissions Excluding Fuels to Power CCS[heavy or residual fuel oil if,chemicals,OC]</t>
  </si>
  <si>
    <t>Industrial Energy Related Emissions Excluding Fuels to Power CCS[heavy or residual fuel oil if,chemicals,CH4]</t>
  </si>
  <si>
    <t>Industrial Energy Related Emissions Excluding Fuels to Power CCS[heavy or residual fuel oil if,chemicals,N2O]</t>
  </si>
  <si>
    <t>Industrial Energy Related Emissions Excluding Fuels to Power CCS[heavy or residual fuel oil if,chemicals,F gases]</t>
  </si>
  <si>
    <t>Industrial Energy Related Emissions Excluding Fuels to Power CCS[heavy or residual fuel oil if,coal mining,CO2]</t>
  </si>
  <si>
    <t>Industrial Energy Related Emissions Excluding Fuels to Power CCS[heavy or residual fuel oil if,coal mining,VOC]</t>
  </si>
  <si>
    <t>Industrial Energy Related Emissions Excluding Fuels to Power CCS[heavy or residual fuel oil if,coal mining,CO]</t>
  </si>
  <si>
    <t>Industrial Energy Related Emissions Excluding Fuels to Power CCS[heavy or residual fuel oil if,coal mining,NOx]</t>
  </si>
  <si>
    <t>Industrial Energy Related Emissions Excluding Fuels to Power CCS[heavy or residual fuel oil if,coal mining,PM10]</t>
  </si>
  <si>
    <t>Industrial Energy Related Emissions Excluding Fuels to Power CCS[heavy or residual fuel oil if,coal mining,PM25]</t>
  </si>
  <si>
    <t>Industrial Energy Related Emissions Excluding Fuels to Power CCS[heavy or residual fuel oil if,coal mining,SOx]</t>
  </si>
  <si>
    <t>Industrial Energy Related Emissions Excluding Fuels to Power CCS[heavy or residual fuel oil if,coal mining,BC]</t>
  </si>
  <si>
    <t>Industrial Energy Related Emissions Excluding Fuels to Power CCS[heavy or residual fuel oil if,coal mining,OC]</t>
  </si>
  <si>
    <t>Industrial Energy Related Emissions Excluding Fuels to Power CCS[heavy or residual fuel oil if,coal mining,CH4]</t>
  </si>
  <si>
    <t>Industrial Energy Related Emissions Excluding Fuels to Power CCS[heavy or residual fuel oil if,coal mining,N2O]</t>
  </si>
  <si>
    <t>Industrial Energy Related Emissions Excluding Fuels to Power CCS[heavy or residual fuel oil if,coal mining,F gases]</t>
  </si>
  <si>
    <t>Industrial Energy Related Emissions Excluding Fuels to Power CCS[heavy or residual fuel oil if,waste management,CO2]</t>
  </si>
  <si>
    <t>Industrial Energy Related Emissions Excluding Fuels to Power CCS[heavy or residual fuel oil if,waste management,VOC]</t>
  </si>
  <si>
    <t>Industrial Energy Related Emissions Excluding Fuels to Power CCS[heavy or residual fuel oil if,waste management,CO]</t>
  </si>
  <si>
    <t>Industrial Energy Related Emissions Excluding Fuels to Power CCS[heavy or residual fuel oil if,waste management,NOx]</t>
  </si>
  <si>
    <t>Industrial Energy Related Emissions Excluding Fuels to Power CCS[heavy or residual fuel oil if,waste management,PM10]</t>
  </si>
  <si>
    <t>Industrial Energy Related Emissions Excluding Fuels to Power CCS[heavy or residual fuel oil if,waste management,PM25]</t>
  </si>
  <si>
    <t>Industrial Energy Related Emissions Excluding Fuels to Power CCS[heavy or residual fuel oil if,waste management,SOx]</t>
  </si>
  <si>
    <t>Industrial Energy Related Emissions Excluding Fuels to Power CCS[heavy or residual fuel oil if,waste management,BC]</t>
  </si>
  <si>
    <t>Industrial Energy Related Emissions Excluding Fuels to Power CCS[heavy or residual fuel oil if,waste management,OC]</t>
  </si>
  <si>
    <t>Industrial Energy Related Emissions Excluding Fuels to Power CCS[heavy or residual fuel oil if,waste management,CH4]</t>
  </si>
  <si>
    <t>Industrial Energy Related Emissions Excluding Fuels to Power CCS[heavy or residual fuel oil if,waste management,N2O]</t>
  </si>
  <si>
    <t>Industrial Energy Related Emissions Excluding Fuels to Power CCS[heavy or residual fuel oil if,waste management,F gases]</t>
  </si>
  <si>
    <t>Industrial Energy Related Emissions Excluding Fuels to Power CCS[heavy or residual fuel oil if,agriculture,CO2]</t>
  </si>
  <si>
    <t>Industrial Energy Related Emissions Excluding Fuels to Power CCS[heavy or residual fuel oil if,agriculture,VOC]</t>
  </si>
  <si>
    <t>Industrial Energy Related Emissions Excluding Fuels to Power CCS[heavy or residual fuel oil if,agriculture,CO]</t>
  </si>
  <si>
    <t>Industrial Energy Related Emissions Excluding Fuels to Power CCS[heavy or residual fuel oil if,agriculture,NOx]</t>
  </si>
  <si>
    <t>Industrial Energy Related Emissions Excluding Fuels to Power CCS[heavy or residual fuel oil if,agriculture,PM10]</t>
  </si>
  <si>
    <t>Industrial Energy Related Emissions Excluding Fuels to Power CCS[heavy or residual fuel oil if,agriculture,PM25]</t>
  </si>
  <si>
    <t>Industrial Energy Related Emissions Excluding Fuels to Power CCS[heavy or residual fuel oil if,agriculture,SOx]</t>
  </si>
  <si>
    <t>Industrial Energy Related Emissions Excluding Fuels to Power CCS[heavy or residual fuel oil if,agriculture,BC]</t>
  </si>
  <si>
    <t>Industrial Energy Related Emissions Excluding Fuels to Power CCS[heavy or residual fuel oil if,agriculture,OC]</t>
  </si>
  <si>
    <t>Industrial Energy Related Emissions Excluding Fuels to Power CCS[heavy or residual fuel oil if,agriculture,CH4]</t>
  </si>
  <si>
    <t>Industrial Energy Related Emissions Excluding Fuels to Power CCS[heavy or residual fuel oil if,agriculture,N2O]</t>
  </si>
  <si>
    <t>Industrial Energy Related Emissions Excluding Fuels to Power CCS[heavy or residual fuel oil if,agriculture,F gases]</t>
  </si>
  <si>
    <t>Industrial Energy Related Emissions Excluding Fuels to Power CCS[heavy or residual fuel oil if,other industries,CO2]</t>
  </si>
  <si>
    <t>Industrial Energy Related Emissions Excluding Fuels to Power CCS[heavy or residual fuel oil if,other industries,VOC]</t>
  </si>
  <si>
    <t>Industrial Energy Related Emissions Excluding Fuels to Power CCS[heavy or residual fuel oil if,other industries,CO]</t>
  </si>
  <si>
    <t>Industrial Energy Related Emissions Excluding Fuels to Power CCS[heavy or residual fuel oil if,other industries,NOx]</t>
  </si>
  <si>
    <t>Industrial Energy Related Emissions Excluding Fuels to Power CCS[heavy or residual fuel oil if,other industries,PM10]</t>
  </si>
  <si>
    <t>Industrial Energy Related Emissions Excluding Fuels to Power CCS[heavy or residual fuel oil if,other industries,PM25]</t>
  </si>
  <si>
    <t>Industrial Energy Related Emissions Excluding Fuels to Power CCS[heavy or residual fuel oil if,other industries,SOx]</t>
  </si>
  <si>
    <t>Industrial Energy Related Emissions Excluding Fuels to Power CCS[heavy or residual fuel oil if,other industries,BC]</t>
  </si>
  <si>
    <t>Industrial Energy Related Emissions Excluding Fuels to Power CCS[heavy or residual fuel oil if,other industries,OC]</t>
  </si>
  <si>
    <t>Industrial Energy Related Emissions Excluding Fuels to Power CCS[heavy or residual fuel oil if,other industries,CH4]</t>
  </si>
  <si>
    <t>Industrial Energy Related Emissions Excluding Fuels to Power CCS[heavy or residual fuel oil if,other industries,N2O]</t>
  </si>
  <si>
    <t>Industrial Energy Related Emissions Excluding Fuels to Power CCS[heavy or residual fuel oil if,other industries,F gases]</t>
  </si>
  <si>
    <t>Industrial Energy Related Emissions Excluding Fuels to Power CCS[LPG propane or butane if,cement and other carbonates,CO2]</t>
  </si>
  <si>
    <t>Industrial Energy Related Emissions Excluding Fuels to Power CCS[LPG propane or butane if,cement and other carbonates,VOC]</t>
  </si>
  <si>
    <t>Industrial Energy Related Emissions Excluding Fuels to Power CCS[LPG propane or butane if,cement and other carbonates,CO]</t>
  </si>
  <si>
    <t>Industrial Energy Related Emissions Excluding Fuels to Power CCS[LPG propane or butane if,cement and other carbonates,NOx]</t>
  </si>
  <si>
    <t>Industrial Energy Related Emissions Excluding Fuels to Power CCS[LPG propane or butane if,cement and other carbonates,PM10]</t>
  </si>
  <si>
    <t>Industrial Energy Related Emissions Excluding Fuels to Power CCS[LPG propane or butane if,cement and other carbonates,PM25]</t>
  </si>
  <si>
    <t>Industrial Energy Related Emissions Excluding Fuels to Power CCS[LPG propane or butane if,cement and other carbonates,SOx]</t>
  </si>
  <si>
    <t>Industrial Energy Related Emissions Excluding Fuels to Power CCS[LPG propane or butane if,cement and other carbonates,BC]</t>
  </si>
  <si>
    <t>Industrial Energy Related Emissions Excluding Fuels to Power CCS[LPG propane or butane if,cement and other carbonates,OC]</t>
  </si>
  <si>
    <t>Industrial Energy Related Emissions Excluding Fuels to Power CCS[LPG propane or butane if,cement and other carbonates,CH4]</t>
  </si>
  <si>
    <t>Industrial Energy Related Emissions Excluding Fuels to Power CCS[LPG propane or butane if,cement and other carbonates,N2O]</t>
  </si>
  <si>
    <t>Industrial Energy Related Emissions Excluding Fuels to Power CCS[LPG propane or butane if,cement and other carbonates,F gases]</t>
  </si>
  <si>
    <t>Industrial Energy Related Emissions Excluding Fuels to Power CCS[LPG propane or butane if,natural gas and petroleum systems,CO2]</t>
  </si>
  <si>
    <t>Industrial Energy Related Emissions Excluding Fuels to Power CCS[LPG propane or butane if,natural gas and petroleum systems,VOC]</t>
  </si>
  <si>
    <t>Industrial Energy Related Emissions Excluding Fuels to Power CCS[LPG propane or butane if,natural gas and petroleum systems,CO]</t>
  </si>
  <si>
    <t>Industrial Energy Related Emissions Excluding Fuels to Power CCS[LPG propane or butane if,natural gas and petroleum systems,NOx]</t>
  </si>
  <si>
    <t>Industrial Energy Related Emissions Excluding Fuels to Power CCS[LPG propane or butane if,natural gas and petroleum systems,PM10]</t>
  </si>
  <si>
    <t>Industrial Energy Related Emissions Excluding Fuels to Power CCS[LPG propane or butane if,natural gas and petroleum systems,PM25]</t>
  </si>
  <si>
    <t>Industrial Energy Related Emissions Excluding Fuels to Power CCS[LPG propane or butane if,natural gas and petroleum systems,SOx]</t>
  </si>
  <si>
    <t>Industrial Energy Related Emissions Excluding Fuels to Power CCS[LPG propane or butane if,natural gas and petroleum systems,BC]</t>
  </si>
  <si>
    <t>Industrial Energy Related Emissions Excluding Fuels to Power CCS[LPG propane or butane if,natural gas and petroleum systems,OC]</t>
  </si>
  <si>
    <t>Industrial Energy Related Emissions Excluding Fuels to Power CCS[LPG propane or butane if,natural gas and petroleum systems,CH4]</t>
  </si>
  <si>
    <t>Industrial Energy Related Emissions Excluding Fuels to Power CCS[LPG propane or butane if,natural gas and petroleum systems,N2O]</t>
  </si>
  <si>
    <t>Industrial Energy Related Emissions Excluding Fuels to Power CCS[LPG propane or butane if,natural gas and petroleum systems,F gases]</t>
  </si>
  <si>
    <t>Industrial Energy Related Emissions Excluding Fuels to Power CCS[LPG propane or butane if,iron and steel,CO2]</t>
  </si>
  <si>
    <t>Industrial Energy Related Emissions Excluding Fuels to Power CCS[LPG propane or butane if,iron and steel,VOC]</t>
  </si>
  <si>
    <t>Industrial Energy Related Emissions Excluding Fuels to Power CCS[LPG propane or butane if,iron and steel,CO]</t>
  </si>
  <si>
    <t>Industrial Energy Related Emissions Excluding Fuels to Power CCS[LPG propane or butane if,iron and steel,NOx]</t>
  </si>
  <si>
    <t>Industrial Energy Related Emissions Excluding Fuels to Power CCS[LPG propane or butane if,iron and steel,PM10]</t>
  </si>
  <si>
    <t>Industrial Energy Related Emissions Excluding Fuels to Power CCS[LPG propane or butane if,iron and steel,PM25]</t>
  </si>
  <si>
    <t>Industrial Energy Related Emissions Excluding Fuels to Power CCS[LPG propane or butane if,iron and steel,SOx]</t>
  </si>
  <si>
    <t>Industrial Energy Related Emissions Excluding Fuels to Power CCS[LPG propane or butane if,iron and steel,BC]</t>
  </si>
  <si>
    <t>Industrial Energy Related Emissions Excluding Fuels to Power CCS[LPG propane or butane if,iron and steel,OC]</t>
  </si>
  <si>
    <t>Industrial Energy Related Emissions Excluding Fuels to Power CCS[LPG propane or butane if,iron and steel,CH4]</t>
  </si>
  <si>
    <t>Industrial Energy Related Emissions Excluding Fuels to Power CCS[LPG propane or butane if,iron and steel,N2O]</t>
  </si>
  <si>
    <t>Industrial Energy Related Emissions Excluding Fuels to Power CCS[LPG propane or butane if,iron and steel,F gases]</t>
  </si>
  <si>
    <t>Industrial Energy Related Emissions Excluding Fuels to Power CCS[LPG propane or butane if,chemicals,CO2]</t>
  </si>
  <si>
    <t>Industrial Energy Related Emissions Excluding Fuels to Power CCS[LPG propane or butane if,chemicals,VOC]</t>
  </si>
  <si>
    <t>Industrial Energy Related Emissions Excluding Fuels to Power CCS[LPG propane or butane if,chemicals,CO]</t>
  </si>
  <si>
    <t>Industrial Energy Related Emissions Excluding Fuels to Power CCS[LPG propane or butane if,chemicals,NOx]</t>
  </si>
  <si>
    <t>Industrial Energy Related Emissions Excluding Fuels to Power CCS[LPG propane or butane if,chemicals,PM10]</t>
  </si>
  <si>
    <t>Industrial Energy Related Emissions Excluding Fuels to Power CCS[LPG propane or butane if,chemicals,PM25]</t>
  </si>
  <si>
    <t>Industrial Energy Related Emissions Excluding Fuels to Power CCS[LPG propane or butane if,chemicals,SOx]</t>
  </si>
  <si>
    <t>Industrial Energy Related Emissions Excluding Fuels to Power CCS[LPG propane or butane if,chemicals,BC]</t>
  </si>
  <si>
    <t>Industrial Energy Related Emissions Excluding Fuels to Power CCS[LPG propane or butane if,chemicals,OC]</t>
  </si>
  <si>
    <t>Industrial Energy Related Emissions Excluding Fuels to Power CCS[LPG propane or butane if,chemicals,CH4]</t>
  </si>
  <si>
    <t>Industrial Energy Related Emissions Excluding Fuels to Power CCS[LPG propane or butane if,chemicals,N2O]</t>
  </si>
  <si>
    <t>Industrial Energy Related Emissions Excluding Fuels to Power CCS[LPG propane or butane if,chemicals,F gases]</t>
  </si>
  <si>
    <t>Industrial Energy Related Emissions Excluding Fuels to Power CCS[LPG propane or butane if,coal mining,CO2]</t>
  </si>
  <si>
    <t>Industrial Energy Related Emissions Excluding Fuels to Power CCS[LPG propane or butane if,coal mining,VOC]</t>
  </si>
  <si>
    <t>Industrial Energy Related Emissions Excluding Fuels to Power CCS[LPG propane or butane if,coal mining,CO]</t>
  </si>
  <si>
    <t>Industrial Energy Related Emissions Excluding Fuels to Power CCS[LPG propane or butane if,coal mining,NOx]</t>
  </si>
  <si>
    <t>Industrial Energy Related Emissions Excluding Fuels to Power CCS[LPG propane or butane if,coal mining,PM10]</t>
  </si>
  <si>
    <t>Industrial Energy Related Emissions Excluding Fuels to Power CCS[LPG propane or butane if,coal mining,PM25]</t>
  </si>
  <si>
    <t>Industrial Energy Related Emissions Excluding Fuels to Power CCS[LPG propane or butane if,coal mining,SOx]</t>
  </si>
  <si>
    <t>Industrial Energy Related Emissions Excluding Fuels to Power CCS[LPG propane or butane if,coal mining,BC]</t>
  </si>
  <si>
    <t>Industrial Energy Related Emissions Excluding Fuels to Power CCS[LPG propane or butane if,coal mining,OC]</t>
  </si>
  <si>
    <t>Industrial Energy Related Emissions Excluding Fuels to Power CCS[LPG propane or butane if,coal mining,CH4]</t>
  </si>
  <si>
    <t>Industrial Energy Related Emissions Excluding Fuels to Power CCS[LPG propane or butane if,coal mining,N2O]</t>
  </si>
  <si>
    <t>Industrial Energy Related Emissions Excluding Fuels to Power CCS[LPG propane or butane if,coal mining,F gases]</t>
  </si>
  <si>
    <t>Industrial Energy Related Emissions Excluding Fuels to Power CCS[LPG propane or butane if,waste management,CO2]</t>
  </si>
  <si>
    <t>Industrial Energy Related Emissions Excluding Fuels to Power CCS[LPG propane or butane if,waste management,VOC]</t>
  </si>
  <si>
    <t>Industrial Energy Related Emissions Excluding Fuels to Power CCS[LPG propane or butane if,waste management,CO]</t>
  </si>
  <si>
    <t>Industrial Energy Related Emissions Excluding Fuels to Power CCS[LPG propane or butane if,waste management,NOx]</t>
  </si>
  <si>
    <t>Industrial Energy Related Emissions Excluding Fuels to Power CCS[LPG propane or butane if,waste management,PM10]</t>
  </si>
  <si>
    <t>Industrial Energy Related Emissions Excluding Fuels to Power CCS[LPG propane or butane if,waste management,PM25]</t>
  </si>
  <si>
    <t>Industrial Energy Related Emissions Excluding Fuels to Power CCS[LPG propane or butane if,waste management,SOx]</t>
  </si>
  <si>
    <t>Industrial Energy Related Emissions Excluding Fuels to Power CCS[LPG propane or butane if,waste management,BC]</t>
  </si>
  <si>
    <t>Industrial Energy Related Emissions Excluding Fuels to Power CCS[LPG propane or butane if,waste management,OC]</t>
  </si>
  <si>
    <t>Industrial Energy Related Emissions Excluding Fuels to Power CCS[LPG propane or butane if,waste management,CH4]</t>
  </si>
  <si>
    <t>Industrial Energy Related Emissions Excluding Fuels to Power CCS[LPG propane or butane if,waste management,N2O]</t>
  </si>
  <si>
    <t>Industrial Energy Related Emissions Excluding Fuels to Power CCS[LPG propane or butane if,waste management,F gases]</t>
  </si>
  <si>
    <t>Industrial Energy Related Emissions Excluding Fuels to Power CCS[LPG propane or butane if,agriculture,CO2]</t>
  </si>
  <si>
    <t>Industrial Energy Related Emissions Excluding Fuels to Power CCS[LPG propane or butane if,agriculture,VOC]</t>
  </si>
  <si>
    <t>Industrial Energy Related Emissions Excluding Fuels to Power CCS[LPG propane or butane if,agriculture,CO]</t>
  </si>
  <si>
    <t>Industrial Energy Related Emissions Excluding Fuels to Power CCS[LPG propane or butane if,agriculture,NOx]</t>
  </si>
  <si>
    <t>Industrial Energy Related Emissions Excluding Fuels to Power CCS[LPG propane or butane if,agriculture,PM10]</t>
  </si>
  <si>
    <t>Industrial Energy Related Emissions Excluding Fuels to Power CCS[LPG propane or butane if,agriculture,PM25]</t>
  </si>
  <si>
    <t>Industrial Energy Related Emissions Excluding Fuels to Power CCS[LPG propane or butane if,agriculture,SOx]</t>
  </si>
  <si>
    <t>Industrial Energy Related Emissions Excluding Fuels to Power CCS[LPG propane or butane if,agriculture,BC]</t>
  </si>
  <si>
    <t>Industrial Energy Related Emissions Excluding Fuels to Power CCS[LPG propane or butane if,agriculture,OC]</t>
  </si>
  <si>
    <t>Industrial Energy Related Emissions Excluding Fuels to Power CCS[LPG propane or butane if,agriculture,CH4]</t>
  </si>
  <si>
    <t>Industrial Energy Related Emissions Excluding Fuels to Power CCS[LPG propane or butane if,agriculture,N2O]</t>
  </si>
  <si>
    <t>Industrial Energy Related Emissions Excluding Fuels to Power CCS[LPG propane or butane if,agriculture,F gases]</t>
  </si>
  <si>
    <t>Industrial Energy Related Emissions Excluding Fuels to Power CCS[LPG propane or butane if,other industries,CO2]</t>
  </si>
  <si>
    <t>Industrial Energy Related Emissions Excluding Fuels to Power CCS[LPG propane or butane if,other industries,VOC]</t>
  </si>
  <si>
    <t>Industrial Energy Related Emissions Excluding Fuels to Power CCS[LPG propane or butane if,other industries,CO]</t>
  </si>
  <si>
    <t>Industrial Energy Related Emissions Excluding Fuels to Power CCS[LPG propane or butane if,other industries,NOx]</t>
  </si>
  <si>
    <t>Industrial Energy Related Emissions Excluding Fuels to Power CCS[LPG propane or butane if,other industries,PM10]</t>
  </si>
  <si>
    <t>Industrial Energy Related Emissions Excluding Fuels to Power CCS[LPG propane or butane if,other industries,PM25]</t>
  </si>
  <si>
    <t>Industrial Energy Related Emissions Excluding Fuels to Power CCS[LPG propane or butane if,other industries,SOx]</t>
  </si>
  <si>
    <t>Industrial Energy Related Emissions Excluding Fuels to Power CCS[LPG propane or butane if,other industries,BC]</t>
  </si>
  <si>
    <t>Industrial Energy Related Emissions Excluding Fuels to Power CCS[LPG propane or butane if,other industries,OC]</t>
  </si>
  <si>
    <t>Industrial Energy Related Emissions Excluding Fuels to Power CCS[LPG propane or butane if,other industries,CH4]</t>
  </si>
  <si>
    <t>Industrial Energy Related Emissions Excluding Fuels to Power CCS[LPG propane or butane if,other industries,N2O]</t>
  </si>
  <si>
    <t>Industrial Energy Related Emissions Excluding Fuels to Power CCS[LPG propane or butane if,other industries,F gases]</t>
  </si>
  <si>
    <t>Industrial Energy Related Emissions Excluding Fuels to Power CCS[hydrogen if,cement and other carbonates,CO2]</t>
  </si>
  <si>
    <t>Industrial Energy Related Emissions Excluding Fuels to Power CCS[hydrogen if,cement and other carbonates,VOC]</t>
  </si>
  <si>
    <t>Industrial Energy Related Emissions Excluding Fuels to Power CCS[hydrogen if,cement and other carbonates,CO]</t>
  </si>
  <si>
    <t>Industrial Energy Related Emissions Excluding Fuels to Power CCS[hydrogen if,cement and other carbonates,NOx]</t>
  </si>
  <si>
    <t>Industrial Energy Related Emissions Excluding Fuels to Power CCS[hydrogen if,cement and other carbonates,PM10]</t>
  </si>
  <si>
    <t>Industrial Energy Related Emissions Excluding Fuels to Power CCS[hydrogen if,cement and other carbonates,PM25]</t>
  </si>
  <si>
    <t>Industrial Energy Related Emissions Excluding Fuels to Power CCS[hydrogen if,cement and other carbonates,SOx]</t>
  </si>
  <si>
    <t>Industrial Energy Related Emissions Excluding Fuels to Power CCS[hydrogen if,cement and other carbonates,BC]</t>
  </si>
  <si>
    <t>Industrial Energy Related Emissions Excluding Fuels to Power CCS[hydrogen if,cement and other carbonates,OC]</t>
  </si>
  <si>
    <t>Industrial Energy Related Emissions Excluding Fuels to Power CCS[hydrogen if,cement and other carbonates,CH4]</t>
  </si>
  <si>
    <t>Industrial Energy Related Emissions Excluding Fuels to Power CCS[hydrogen if,cement and other carbonates,N2O]</t>
  </si>
  <si>
    <t>Industrial Energy Related Emissions Excluding Fuels to Power CCS[hydrogen if,cement and other carbonates,F gases]</t>
  </si>
  <si>
    <t>Industrial Energy Related Emissions Excluding Fuels to Power CCS[hydrogen if,natural gas and petroleum systems,CO2]</t>
  </si>
  <si>
    <t>Industrial Energy Related Emissions Excluding Fuels to Power CCS[hydrogen if,natural gas and petroleum systems,VOC]</t>
  </si>
  <si>
    <t>Industrial Energy Related Emissions Excluding Fuels to Power CCS[hydrogen if,natural gas and petroleum systems,CO]</t>
  </si>
  <si>
    <t>Industrial Energy Related Emissions Excluding Fuels to Power CCS[hydrogen if,natural gas and petroleum systems,NOx]</t>
  </si>
  <si>
    <t>Industrial Energy Related Emissions Excluding Fuels to Power CCS[hydrogen if,natural gas and petroleum systems,PM10]</t>
  </si>
  <si>
    <t>Industrial Energy Related Emissions Excluding Fuels to Power CCS[hydrogen if,natural gas and petroleum systems,PM25]</t>
  </si>
  <si>
    <t>Industrial Energy Related Emissions Excluding Fuels to Power CCS[hydrogen if,natural gas and petroleum systems,SOx]</t>
  </si>
  <si>
    <t>Industrial Energy Related Emissions Excluding Fuels to Power CCS[hydrogen if,natural gas and petroleum systems,BC]</t>
  </si>
  <si>
    <t>Industrial Energy Related Emissions Excluding Fuels to Power CCS[hydrogen if,natural gas and petroleum systems,OC]</t>
  </si>
  <si>
    <t>Industrial Energy Related Emissions Excluding Fuels to Power CCS[hydrogen if,natural gas and petroleum systems,CH4]</t>
  </si>
  <si>
    <t>Industrial Energy Related Emissions Excluding Fuels to Power CCS[hydrogen if,natural gas and petroleum systems,N2O]</t>
  </si>
  <si>
    <t>Industrial Energy Related Emissions Excluding Fuels to Power CCS[hydrogen if,natural gas and petroleum systems,F gases]</t>
  </si>
  <si>
    <t>Industrial Energy Related Emissions Excluding Fuels to Power CCS[hydrogen if,iron and steel,CO2]</t>
  </si>
  <si>
    <t>Industrial Energy Related Emissions Excluding Fuels to Power CCS[hydrogen if,iron and steel,VOC]</t>
  </si>
  <si>
    <t>Industrial Energy Related Emissions Excluding Fuels to Power CCS[hydrogen if,iron and steel,CO]</t>
  </si>
  <si>
    <t>Industrial Energy Related Emissions Excluding Fuels to Power CCS[hydrogen if,iron and steel,NOx]</t>
  </si>
  <si>
    <t>Industrial Energy Related Emissions Excluding Fuels to Power CCS[hydrogen if,iron and steel,PM10]</t>
  </si>
  <si>
    <t>Industrial Energy Related Emissions Excluding Fuels to Power CCS[hydrogen if,iron and steel,PM25]</t>
  </si>
  <si>
    <t>Industrial Energy Related Emissions Excluding Fuels to Power CCS[hydrogen if,iron and steel,SOx]</t>
  </si>
  <si>
    <t>Industrial Energy Related Emissions Excluding Fuels to Power CCS[hydrogen if,iron and steel,BC]</t>
  </si>
  <si>
    <t>Industrial Energy Related Emissions Excluding Fuels to Power CCS[hydrogen if,iron and steel,OC]</t>
  </si>
  <si>
    <t>Industrial Energy Related Emissions Excluding Fuels to Power CCS[hydrogen if,iron and steel,CH4]</t>
  </si>
  <si>
    <t>Industrial Energy Related Emissions Excluding Fuels to Power CCS[hydrogen if,iron and steel,N2O]</t>
  </si>
  <si>
    <t>Industrial Energy Related Emissions Excluding Fuels to Power CCS[hydrogen if,iron and steel,F gases]</t>
  </si>
  <si>
    <t>Industrial Energy Related Emissions Excluding Fuels to Power CCS[hydrogen if,chemicals,CO2]</t>
  </si>
  <si>
    <t>Industrial Energy Related Emissions Excluding Fuels to Power CCS[hydrogen if,chemicals,VOC]</t>
  </si>
  <si>
    <t>Industrial Energy Related Emissions Excluding Fuels to Power CCS[hydrogen if,chemicals,CO]</t>
  </si>
  <si>
    <t>Industrial Energy Related Emissions Excluding Fuels to Power CCS[hydrogen if,chemicals,NOx]</t>
  </si>
  <si>
    <t>Industrial Energy Related Emissions Excluding Fuels to Power CCS[hydrogen if,chemicals,PM10]</t>
  </si>
  <si>
    <t>Industrial Energy Related Emissions Excluding Fuels to Power CCS[hydrogen if,chemicals,PM25]</t>
  </si>
  <si>
    <t>Industrial Energy Related Emissions Excluding Fuels to Power CCS[hydrogen if,chemicals,SOx]</t>
  </si>
  <si>
    <t>Industrial Energy Related Emissions Excluding Fuels to Power CCS[hydrogen if,chemicals,BC]</t>
  </si>
  <si>
    <t>Industrial Energy Related Emissions Excluding Fuels to Power CCS[hydrogen if,chemicals,OC]</t>
  </si>
  <si>
    <t>Industrial Energy Related Emissions Excluding Fuels to Power CCS[hydrogen if,chemicals,CH4]</t>
  </si>
  <si>
    <t>Industrial Energy Related Emissions Excluding Fuels to Power CCS[hydrogen if,chemicals,N2O]</t>
  </si>
  <si>
    <t>Industrial Energy Related Emissions Excluding Fuels to Power CCS[hydrogen if,chemicals,F gases]</t>
  </si>
  <si>
    <t>Industrial Energy Related Emissions Excluding Fuels to Power CCS[hydrogen if,coal mining,CO2]</t>
  </si>
  <si>
    <t>Industrial Energy Related Emissions Excluding Fuels to Power CCS[hydrogen if,coal mining,VOC]</t>
  </si>
  <si>
    <t>Industrial Energy Related Emissions Excluding Fuels to Power CCS[hydrogen if,coal mining,CO]</t>
  </si>
  <si>
    <t>Industrial Energy Related Emissions Excluding Fuels to Power CCS[hydrogen if,coal mining,NOx]</t>
  </si>
  <si>
    <t>Industrial Energy Related Emissions Excluding Fuels to Power CCS[hydrogen if,coal mining,PM10]</t>
  </si>
  <si>
    <t>Industrial Energy Related Emissions Excluding Fuels to Power CCS[hydrogen if,coal mining,PM25]</t>
  </si>
  <si>
    <t>Industrial Energy Related Emissions Excluding Fuels to Power CCS[hydrogen if,coal mining,SOx]</t>
  </si>
  <si>
    <t>Industrial Energy Related Emissions Excluding Fuels to Power CCS[hydrogen if,coal mining,BC]</t>
  </si>
  <si>
    <t>Industrial Energy Related Emissions Excluding Fuels to Power CCS[hydrogen if,coal mining,OC]</t>
  </si>
  <si>
    <t>Industrial Energy Related Emissions Excluding Fuels to Power CCS[hydrogen if,coal mining,CH4]</t>
  </si>
  <si>
    <t>Industrial Energy Related Emissions Excluding Fuels to Power CCS[hydrogen if,coal mining,N2O]</t>
  </si>
  <si>
    <t>Industrial Energy Related Emissions Excluding Fuels to Power CCS[hydrogen if,coal mining,F gases]</t>
  </si>
  <si>
    <t>Industrial Energy Related Emissions Excluding Fuels to Power CCS[hydrogen if,waste management,CO2]</t>
  </si>
  <si>
    <t>Industrial Energy Related Emissions Excluding Fuels to Power CCS[hydrogen if,waste management,VOC]</t>
  </si>
  <si>
    <t>Industrial Energy Related Emissions Excluding Fuels to Power CCS[hydrogen if,waste management,CO]</t>
  </si>
  <si>
    <t>Industrial Energy Related Emissions Excluding Fuels to Power CCS[hydrogen if,waste management,NOx]</t>
  </si>
  <si>
    <t>Industrial Energy Related Emissions Excluding Fuels to Power CCS[hydrogen if,waste management,PM10]</t>
  </si>
  <si>
    <t>Industrial Energy Related Emissions Excluding Fuels to Power CCS[hydrogen if,waste management,PM25]</t>
  </si>
  <si>
    <t>Industrial Energy Related Emissions Excluding Fuels to Power CCS[hydrogen if,waste management,SOx]</t>
  </si>
  <si>
    <t>Industrial Energy Related Emissions Excluding Fuels to Power CCS[hydrogen if,waste management,BC]</t>
  </si>
  <si>
    <t>Industrial Energy Related Emissions Excluding Fuels to Power CCS[hydrogen if,waste management,OC]</t>
  </si>
  <si>
    <t>Industrial Energy Related Emissions Excluding Fuels to Power CCS[hydrogen if,waste management,CH4]</t>
  </si>
  <si>
    <t>Industrial Energy Related Emissions Excluding Fuels to Power CCS[hydrogen if,waste management,N2O]</t>
  </si>
  <si>
    <t>Industrial Energy Related Emissions Excluding Fuels to Power CCS[hydrogen if,waste management,F gases]</t>
  </si>
  <si>
    <t>Industrial Energy Related Emissions Excluding Fuels to Power CCS[hydrogen if,agriculture,CO2]</t>
  </si>
  <si>
    <t>Industrial Energy Related Emissions Excluding Fuels to Power CCS[hydrogen if,agriculture,VOC]</t>
  </si>
  <si>
    <t>Industrial Energy Related Emissions Excluding Fuels to Power CCS[hydrogen if,agriculture,CO]</t>
  </si>
  <si>
    <t>Industrial Energy Related Emissions Excluding Fuels to Power CCS[hydrogen if,agriculture,NOx]</t>
  </si>
  <si>
    <t>Industrial Energy Related Emissions Excluding Fuels to Power CCS[hydrogen if,agriculture,PM10]</t>
  </si>
  <si>
    <t>Industrial Energy Related Emissions Excluding Fuels to Power CCS[hydrogen if,agriculture,PM25]</t>
  </si>
  <si>
    <t>Industrial Energy Related Emissions Excluding Fuels to Power CCS[hydrogen if,agriculture,SOx]</t>
  </si>
  <si>
    <t>Industrial Energy Related Emissions Excluding Fuels to Power CCS[hydrogen if,agriculture,BC]</t>
  </si>
  <si>
    <t>Industrial Energy Related Emissions Excluding Fuels to Power CCS[hydrogen if,agriculture,OC]</t>
  </si>
  <si>
    <t>Industrial Energy Related Emissions Excluding Fuels to Power CCS[hydrogen if,agriculture,CH4]</t>
  </si>
  <si>
    <t>Industrial Energy Related Emissions Excluding Fuels to Power CCS[hydrogen if,agriculture,N2O]</t>
  </si>
  <si>
    <t>Industrial Energy Related Emissions Excluding Fuels to Power CCS[hydrogen if,agriculture,F gases]</t>
  </si>
  <si>
    <t>Industrial Energy Related Emissions Excluding Fuels to Power CCS[hydrogen if,other industries,CO2]</t>
  </si>
  <si>
    <t>Industrial Energy Related Emissions Excluding Fuels to Power CCS[hydrogen if,other industries,VOC]</t>
  </si>
  <si>
    <t>Industrial Energy Related Emissions Excluding Fuels to Power CCS[hydrogen if,other industries,CO]</t>
  </si>
  <si>
    <t>Industrial Energy Related Emissions Excluding Fuels to Power CCS[hydrogen if,other industries,NOx]</t>
  </si>
  <si>
    <t>Industrial Energy Related Emissions Excluding Fuels to Power CCS[hydrogen if,other industries,PM10]</t>
  </si>
  <si>
    <t>Industrial Energy Related Emissions Excluding Fuels to Power CCS[hydrogen if,other industries,PM25]</t>
  </si>
  <si>
    <t>Industrial Energy Related Emissions Excluding Fuels to Power CCS[hydrogen if,other industries,SOx]</t>
  </si>
  <si>
    <t>Industrial Energy Related Emissions Excluding Fuels to Power CCS[hydrogen if,other industries,BC]</t>
  </si>
  <si>
    <t>Industrial Energy Related Emissions Excluding Fuels to Power CCS[hydrogen if,other industries,OC]</t>
  </si>
  <si>
    <t>Industrial Energy Related Emissions Excluding Fuels to Power CCS[hydrogen if,other industries,CH4]</t>
  </si>
  <si>
    <t>Industrial Energy Related Emissions Excluding Fuels to Power CCS[hydrogen if,other industries,N2O]</t>
  </si>
  <si>
    <t>Industrial Energy Related Emissions Excluding Fuels to Power CCS[hydrogen if,other industries,F gases]</t>
  </si>
  <si>
    <t>Industrial Sector Pollutant Emissions[cement and other carbonates,CO2]</t>
  </si>
  <si>
    <t>Industrial Sector Pollutant Emissions[cement and other carbonates,VOC]</t>
  </si>
  <si>
    <t>Industrial Sector Pollutant Emissions[cement and other carbonates,CO]</t>
  </si>
  <si>
    <t>Industrial Sector Pollutant Emissions[cement and other carbonates,NOx]</t>
  </si>
  <si>
    <t>Industrial Sector Pollutant Emissions[cement and other carbonates,PM10]</t>
  </si>
  <si>
    <t>Industrial Sector Pollutant Emissions[cement and other carbonates,PM25]</t>
  </si>
  <si>
    <t>Industrial Sector Pollutant Emissions[cement and other carbonates,SOx]</t>
  </si>
  <si>
    <t>Industrial Sector Pollutant Emissions[cement and other carbonates,BC]</t>
  </si>
  <si>
    <t>Industrial Sector Pollutant Emissions[cement and other carbonates,OC]</t>
  </si>
  <si>
    <t>Industrial Sector Pollutant Emissions[cement and other carbonates,CH4]</t>
  </si>
  <si>
    <t>Industrial Sector Pollutant Emissions[cement and other carbonates,N2O]</t>
  </si>
  <si>
    <t>Industrial Sector Pollutant Emissions[cement and other carbonates,F gases]</t>
  </si>
  <si>
    <t>Industrial Sector Pollutant Emissions[natural gas and petroleum systems,CO2]</t>
  </si>
  <si>
    <t>Industrial Sector Pollutant Emissions[natural gas and petroleum systems,VOC]</t>
  </si>
  <si>
    <t>Industrial Sector Pollutant Emissions[natural gas and petroleum systems,CO]</t>
  </si>
  <si>
    <t>Industrial Sector Pollutant Emissions[natural gas and petroleum systems,NOx]</t>
  </si>
  <si>
    <t>Industrial Sector Pollutant Emissions[natural gas and petroleum systems,PM10]</t>
  </si>
  <si>
    <t>Industrial Sector Pollutant Emissions[natural gas and petroleum systems,PM25]</t>
  </si>
  <si>
    <t>Industrial Sector Pollutant Emissions[natural gas and petroleum systems,SOx]</t>
  </si>
  <si>
    <t>Industrial Sector Pollutant Emissions[natural gas and petroleum systems,BC]</t>
  </si>
  <si>
    <t>Industrial Sector Pollutant Emissions[natural gas and petroleum systems,OC]</t>
  </si>
  <si>
    <t>Industrial Sector Pollutant Emissions[natural gas and petroleum systems,CH4]</t>
  </si>
  <si>
    <t>Industrial Sector Pollutant Emissions[natural gas and petroleum systems,N2O]</t>
  </si>
  <si>
    <t>Industrial Sector Pollutant Emissions[natural gas and petroleum systems,F gases]</t>
  </si>
  <si>
    <t>Industrial Sector Pollutant Emissions[iron and steel,CO2]</t>
  </si>
  <si>
    <t>Industrial Sector Pollutant Emissions[iron and steel,VOC]</t>
  </si>
  <si>
    <t>Industrial Sector Pollutant Emissions[iron and steel,CO]</t>
  </si>
  <si>
    <t>Industrial Sector Pollutant Emissions[iron and steel,NOx]</t>
  </si>
  <si>
    <t>Industrial Sector Pollutant Emissions[iron and steel,PM10]</t>
  </si>
  <si>
    <t>Industrial Sector Pollutant Emissions[iron and steel,PM25]</t>
  </si>
  <si>
    <t>Industrial Sector Pollutant Emissions[iron and steel,SOx]</t>
  </si>
  <si>
    <t>Industrial Sector Pollutant Emissions[iron and steel,BC]</t>
  </si>
  <si>
    <t>Industrial Sector Pollutant Emissions[iron and steel,OC]</t>
  </si>
  <si>
    <t>Industrial Sector Pollutant Emissions[iron and steel,CH4]</t>
  </si>
  <si>
    <t>Industrial Sector Pollutant Emissions[iron and steel,N2O]</t>
  </si>
  <si>
    <t>Industrial Sector Pollutant Emissions[iron and steel,F gases]</t>
  </si>
  <si>
    <t>Industrial Sector Pollutant Emissions[chemicals,CO2]</t>
  </si>
  <si>
    <t>Industrial Sector Pollutant Emissions[chemicals,VOC]</t>
  </si>
  <si>
    <t>Industrial Sector Pollutant Emissions[chemicals,CO]</t>
  </si>
  <si>
    <t>Industrial Sector Pollutant Emissions[chemicals,NOx]</t>
  </si>
  <si>
    <t>Industrial Sector Pollutant Emissions[chemicals,PM10]</t>
  </si>
  <si>
    <t>Industrial Sector Pollutant Emissions[chemicals,PM25]</t>
  </si>
  <si>
    <t>Industrial Sector Pollutant Emissions[chemicals,SOx]</t>
  </si>
  <si>
    <t>Industrial Sector Pollutant Emissions[chemicals,BC]</t>
  </si>
  <si>
    <t>Industrial Sector Pollutant Emissions[chemicals,OC]</t>
  </si>
  <si>
    <t>Industrial Sector Pollutant Emissions[chemicals,CH4]</t>
  </si>
  <si>
    <t>Industrial Sector Pollutant Emissions[chemicals,N2O]</t>
  </si>
  <si>
    <t>Industrial Sector Pollutant Emissions[chemicals,F gases]</t>
  </si>
  <si>
    <t>Industrial Sector Pollutant Emissions[coal mining,CO2]</t>
  </si>
  <si>
    <t>Industrial Sector Pollutant Emissions[coal mining,VOC]</t>
  </si>
  <si>
    <t>Industrial Sector Pollutant Emissions[coal mining,CO]</t>
  </si>
  <si>
    <t>Industrial Sector Pollutant Emissions[coal mining,NOx]</t>
  </si>
  <si>
    <t>Industrial Sector Pollutant Emissions[coal mining,PM10]</t>
  </si>
  <si>
    <t>Industrial Sector Pollutant Emissions[coal mining,PM25]</t>
  </si>
  <si>
    <t>Industrial Sector Pollutant Emissions[coal mining,SOx]</t>
  </si>
  <si>
    <t>Industrial Sector Pollutant Emissions[coal mining,BC]</t>
  </si>
  <si>
    <t>Industrial Sector Pollutant Emissions[coal mining,OC]</t>
  </si>
  <si>
    <t>Industrial Sector Pollutant Emissions[coal mining,CH4]</t>
  </si>
  <si>
    <t>Industrial Sector Pollutant Emissions[coal mining,N2O]</t>
  </si>
  <si>
    <t>Industrial Sector Pollutant Emissions[coal mining,F gases]</t>
  </si>
  <si>
    <t>Industrial Sector Pollutant Emissions[waste management,CO2]</t>
  </si>
  <si>
    <t>Industrial Sector Pollutant Emissions[waste management,VOC]</t>
  </si>
  <si>
    <t>Industrial Sector Pollutant Emissions[waste management,CO]</t>
  </si>
  <si>
    <t>Industrial Sector Pollutant Emissions[waste management,NOx]</t>
  </si>
  <si>
    <t>Industrial Sector Pollutant Emissions[waste management,PM10]</t>
  </si>
  <si>
    <t>Industrial Sector Pollutant Emissions[waste management,PM25]</t>
  </si>
  <si>
    <t>Industrial Sector Pollutant Emissions[waste management,SOx]</t>
  </si>
  <si>
    <t>Industrial Sector Pollutant Emissions[waste management,BC]</t>
  </si>
  <si>
    <t>Industrial Sector Pollutant Emissions[waste management,OC]</t>
  </si>
  <si>
    <t>Industrial Sector Pollutant Emissions[waste management,CH4]</t>
  </si>
  <si>
    <t>Industrial Sector Pollutant Emissions[waste management,N2O]</t>
  </si>
  <si>
    <t>Industrial Sector Pollutant Emissions[waste management,F gases]</t>
  </si>
  <si>
    <t>Industrial Sector Pollutant Emissions[agriculture,CO2]</t>
  </si>
  <si>
    <t>Industrial Sector Pollutant Emissions[agriculture,VOC]</t>
  </si>
  <si>
    <t>Industrial Sector Pollutant Emissions[agriculture,CO]</t>
  </si>
  <si>
    <t>Industrial Sector Pollutant Emissions[agriculture,NOx]</t>
  </si>
  <si>
    <t>Industrial Sector Pollutant Emissions[agriculture,PM10]</t>
  </si>
  <si>
    <t>Industrial Sector Pollutant Emissions[agriculture,PM25]</t>
  </si>
  <si>
    <t>Industrial Sector Pollutant Emissions[agriculture,SOx]</t>
  </si>
  <si>
    <t>Industrial Sector Pollutant Emissions[agriculture,BC]</t>
  </si>
  <si>
    <t>Industrial Sector Pollutant Emissions[agriculture,OC]</t>
  </si>
  <si>
    <t>Industrial Sector Pollutant Emissions[agriculture,CH4]</t>
  </si>
  <si>
    <t>Industrial Sector Pollutant Emissions[agriculture,N2O]</t>
  </si>
  <si>
    <t>Industrial Sector Pollutant Emissions[agriculture,F gases]</t>
  </si>
  <si>
    <t>Industrial Sector Pollutant Emissions[other industries,CO2]</t>
  </si>
  <si>
    <t>Industrial Sector Pollutant Emissions[other industries,VOC]</t>
  </si>
  <si>
    <t>Industrial Sector Pollutant Emissions[other industries,CO]</t>
  </si>
  <si>
    <t>Industrial Sector Pollutant Emissions[other industries,NOx]</t>
  </si>
  <si>
    <t>Industrial Sector Pollutant Emissions[other industries,PM10]</t>
  </si>
  <si>
    <t>Industrial Sector Pollutant Emissions[other industries,PM25]</t>
  </si>
  <si>
    <t>Industrial Sector Pollutant Emissions[other industries,SOx]</t>
  </si>
  <si>
    <t>Industrial Sector Pollutant Emissions[other industries,BC]</t>
  </si>
  <si>
    <t>Industrial Sector Pollutant Emissions[other industries,OC]</t>
  </si>
  <si>
    <t>Industrial Sector Pollutant Emissions[other industries,CH4]</t>
  </si>
  <si>
    <t>Industrial Sector Pollutant Emissions[other industries,N2O]</t>
  </si>
  <si>
    <t>Industrial Sector Pollutant Emissions[other industries,F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</si>
  <si>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</si>
  <si>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</si>
  <si>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</si>
  <si>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</si>
  <si>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</si>
  <si>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</si>
  <si>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</si>
  <si>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</si>
  <si>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</si>
  <si>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</si>
  <si>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</si>
  <si>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</si>
  <si>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</si>
  <si>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</si>
  <si>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</si>
  <si>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</si>
  <si>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</si>
  <si>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</si>
  <si>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</si>
  <si>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</si>
  <si>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</si>
  <si>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</si>
  <si>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</si>
  <si>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</si>
  <si>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</si>
  <si>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</si>
  <si>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</si>
  <si>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</si>
  <si>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</si>
  <si>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</si>
  <si>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</si>
  <si>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</si>
  <si>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</si>
  <si>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</si>
  <si>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</si>
  <si>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</si>
  <si>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</si>
  <si>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</si>
  <si>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</si>
  <si>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</si>
  <si>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</si>
  <si>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</si>
  <si>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</si>
  <si>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</si>
  <si>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</si>
  <si>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</si>
  <si>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</si>
  <si>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</si>
  <si>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</si>
  <si>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</si>
  <si>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</si>
  <si>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</si>
  <si>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</si>
  <si>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</si>
  <si>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</si>
  <si>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</si>
  <si>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</si>
  <si>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</si>
  <si>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</si>
  <si>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</si>
  <si>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</si>
  <si>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</si>
  <si>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</si>
  <si>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</si>
  <si>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</si>
  <si>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</si>
  <si>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</si>
  <si>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</si>
  <si>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</si>
  <si>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</si>
  <si>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</si>
  <si>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</si>
  <si>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</si>
  <si>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</si>
  <si>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</si>
  <si>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</si>
  <si>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</si>
  <si>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</si>
  <si>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</si>
  <si>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</si>
  <si>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</si>
  <si>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</si>
  <si>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</si>
  <si>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</si>
  <si>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2019 (g 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</si>
  <si>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</si>
  <si>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</si>
  <si>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</si>
  <si>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</si>
  <si>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</si>
  <si>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</si>
  <si>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</si>
  <si>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</si>
  <si>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</si>
  <si>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</si>
  <si>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</si>
  <si>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</si>
  <si>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</si>
  <si>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</si>
  <si>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</si>
  <si>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</si>
  <si>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</si>
  <si>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</si>
  <si>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</si>
  <si>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</si>
  <si>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</si>
  <si>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</si>
  <si>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</si>
  <si>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</si>
  <si>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</si>
  <si>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</si>
  <si>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</si>
  <si>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</si>
  <si>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</si>
  <si>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</si>
  <si>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Table 3-7:  CO2, CH4, and N2O Emissions from Fossil Fuel Combustion by Sector (MMT CO2 Eq.)</t>
  </si>
  <si>
    <t>End-Use Sector</t>
  </si>
  <si>
    <t>Transportation</t>
  </si>
  <si>
    <t>Electric Power</t>
  </si>
  <si>
    <t>Industrial</t>
  </si>
  <si>
    <t>Residential</t>
  </si>
  <si>
    <t>Commercial</t>
  </si>
  <si>
    <t>U.S. Territoriesa</t>
  </si>
  <si>
    <t>Notes: Totals may not sum due to independent rounding.</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</si>
  <si>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</si>
  <si>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</si>
  <si>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</si>
  <si>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</si>
  <si>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</si>
  <si>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EPS 2019</t>
  </si>
  <si>
    <t>EPA 2018</t>
  </si>
  <si>
    <t>Total Residential Sector Greenhouse Gas Emissions by Pollutant Type</t>
  </si>
  <si>
    <t>Total Electricity Sector Greenhouse Gas Emissions by Pollutant Type</t>
  </si>
  <si>
    <t>residential</t>
  </si>
  <si>
    <t>Total Commercial Sector Greenhouse Gas Emissions by Pollutant Type</t>
  </si>
  <si>
    <t>Industry</t>
  </si>
  <si>
    <t>Table 3-9:  CO2 Emissions from Stationary Fossil Fuel Combustion (MMT CO2 Eq.)</t>
  </si>
  <si>
    <t>Sector/Fuel Type</t>
  </si>
  <si>
    <t>Coal</t>
  </si>
  <si>
    <t>Natural Gas</t>
  </si>
  <si>
    <t>Fuel Oil</t>
  </si>
  <si>
    <t>Geothermal</t>
  </si>
  <si>
    <t xml:space="preserve"> -   </t>
  </si>
  <si>
    <t>NO</t>
  </si>
  <si>
    <t xml:space="preserve">Natural Gas </t>
  </si>
  <si>
    <t>U.S. Territories</t>
  </si>
  <si>
    <t xml:space="preserve"> NO </t>
  </si>
  <si>
    <t>NO (Not Occurring)</t>
  </si>
  <si>
    <t>EPA_Table 3-7</t>
  </si>
  <si>
    <t>EPS Variable</t>
  </si>
  <si>
    <t>EPA Table</t>
  </si>
  <si>
    <t>EPS Subsector</t>
  </si>
  <si>
    <t>Table 3-10:  CH4 Emissions from Stationary Combustion (MMT CO2 Eq.)</t>
  </si>
  <si>
    <t>Natural gas</t>
  </si>
  <si>
    <t>Wood</t>
  </si>
  <si>
    <t>Table 3-11:  N2O Emissions from Stationary Combustion (MMT CO2 Eq.)</t>
  </si>
  <si>
    <t xml:space="preserve">+ Does not exceed 0.05 MMT CO2 Eq. </t>
  </si>
  <si>
    <t>Table 3-12:  Electric Power Generation by Fuel Type (Percent)</t>
  </si>
  <si>
    <t xml:space="preserve">Fuel Type </t>
  </si>
  <si>
    <t>Nuclear</t>
  </si>
  <si>
    <t>Renewables</t>
  </si>
  <si>
    <t>Petroleum</t>
  </si>
  <si>
    <t>Other Gases a</t>
  </si>
  <si>
    <t>+%</t>
  </si>
  <si>
    <t>Net Electricity Generation (Billion kWh)b</t>
  </si>
  <si>
    <t>+ Does not exceed 0.05 percent.</t>
  </si>
  <si>
    <t>a Other gases include blast furnace gas, propane gas, and other manufactured and waste gases derived from fossil fuels.</t>
  </si>
  <si>
    <t>b Represents net electricity generation from the electric power sector. Excludes net electricity generation from commercial and industrial combined-heat-and-power and electricity-only plants.</t>
  </si>
  <si>
    <t>Table 3-13:  CO2 Emissions from Fossil Fuel Combustion in Transportation End-Use Sector (MMT CO2 Eq.)</t>
  </si>
  <si>
    <t>Fuel/Vehicle Type</t>
  </si>
  <si>
    <t>2014a</t>
  </si>
  <si>
    <t>2015a</t>
  </si>
  <si>
    <t>2016a</t>
  </si>
  <si>
    <t>2017a</t>
  </si>
  <si>
    <t>2018a</t>
  </si>
  <si>
    <t>Gasoline b</t>
  </si>
  <si>
    <t>Passenger Cars</t>
  </si>
  <si>
    <t>Light-Duty Trucks</t>
  </si>
  <si>
    <t>Medium- and Heavy-Duty Trucksc</t>
  </si>
  <si>
    <t>Buses</t>
  </si>
  <si>
    <t>Motorcycles</t>
  </si>
  <si>
    <t>Recreational Boatsd</t>
  </si>
  <si>
    <t>Distillate Fuel Oil (Diesel)b</t>
  </si>
  <si>
    <t>Medium- and Heavy-Duty Trucks c</t>
  </si>
  <si>
    <t>Rail</t>
  </si>
  <si>
    <t>Recreational Boats d</t>
  </si>
  <si>
    <t>Ships and Non-Recreational Boats e</t>
  </si>
  <si>
    <t>International Bunker Fuels f</t>
  </si>
  <si>
    <t>Jet Fuel</t>
  </si>
  <si>
    <t>Commercial Aircraft g</t>
  </si>
  <si>
    <t>Military Aircraft</t>
  </si>
  <si>
    <t>General Aviation Aircraft</t>
  </si>
  <si>
    <t xml:space="preserve">International Bunker Fuels from Commercial Aviation </t>
  </si>
  <si>
    <t>Aviation Gasoline</t>
  </si>
  <si>
    <t>Residual Fuel Oil</t>
  </si>
  <si>
    <t>Ships and Boatse</t>
  </si>
  <si>
    <t>Natural Gas j</t>
  </si>
  <si>
    <t>Medium- and Heavy-Duty Trucks</t>
  </si>
  <si>
    <t>Pipeline h</t>
  </si>
  <si>
    <t>LPG j</t>
  </si>
  <si>
    <t>Electricity l</t>
  </si>
  <si>
    <t>Total k</t>
  </si>
  <si>
    <t>Total (Including Bunkers)f</t>
  </si>
  <si>
    <t>Biofuels-Ethanoli</t>
  </si>
  <si>
    <t>Biofuels-Biodieseli</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</si>
  <si>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</si>
  <si>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</si>
  <si>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2018). Data from Table VM-1 is used to estimate the share of consumption between each on-road vehicle class. These fuel consumption estimates are combined with estimates of fuel shares by vehicle type from DOE’s TEDB Annex Tables A.1 through A.6 (DOE 1993 through 2017). TEDB data for 2018 has not been published yet, therefore 2017 data are used as a proxy. </t>
  </si>
  <si>
    <t>c Includes medium- and heavy-duty trucks over 8,500 lbs.</t>
  </si>
  <si>
    <t xml:space="preserve">d In 2014, EPA incorporated the NONROAD2008 model into MOVES2014. The current Inventory uses the Nonroad component of MOVES2014b for years 1999 through 2018. </t>
  </si>
  <si>
    <t>e Note that large year over year fluctuations in emission estimates partially reflect nature of data collection for these sources.</t>
  </si>
  <si>
    <t>f Official estimates exclude emissions from the combustion of both aviation and marine international bunker fuels; however, estimates including international bunker fuel-related emissions are presented for informational purposes.</t>
  </si>
  <si>
    <t xml:space="preserve">g Commercial aircraft, as modeled in FAA’s Aviation Environmental Design Tool (AEDT), consists of passenger aircraft, cargo, and other chartered flights. </t>
  </si>
  <si>
    <t>h Pipelines reflect CO2 emissions from natural gas-powered pipelines transporting natural gas.</t>
  </si>
  <si>
    <t>i Ethanol and biodiesel estimates are presented for informational purposes only. See Section 3.11 of this chapter and the estimates in Land Use, Land-Use Change, and Forestry (see Chapter 6), in line with IPCC methodological guidance and UNFCCC reporting obligations, for more information on ethanol and biodiesel.</t>
  </si>
  <si>
    <t>j Transportation sector natural gas and LPG consumption are based on data from EIA (2019b).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2018 time period.</t>
  </si>
  <si>
    <t>k Includes emissions from rail electricity.</t>
  </si>
  <si>
    <t xml:space="preserve">l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2018 time period.  </t>
  </si>
  <si>
    <t>Table 3-14:  CH4 Emissions from Mobile Combustion (MMT CO2 Eq.)</t>
  </si>
  <si>
    <t>Fuel Type/Vehicle Type a</t>
  </si>
  <si>
    <t>Gasoline On-Road b</t>
  </si>
  <si>
    <t>Medium- and Heavy-Duty Trucks and Buses</t>
  </si>
  <si>
    <t>Diesel On-Road b</t>
  </si>
  <si>
    <t>Alternative Fuel On-Road</t>
  </si>
  <si>
    <t>Non-Road c</t>
  </si>
  <si>
    <t>Ships and Boats</t>
  </si>
  <si>
    <t>Aircraft</t>
  </si>
  <si>
    <t>Agricultural Equipment d</t>
  </si>
  <si>
    <t>Construction/Mining Equipment e</t>
  </si>
  <si>
    <t>Other f</t>
  </si>
  <si>
    <t>Notes: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</si>
  <si>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 xml:space="preserve">a See Annex 3.2 for definitions of on-road vehicle types. </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</si>
  <si>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2017 data are used as a proxy.</t>
  </si>
  <si>
    <t>c Rail emissions do not include emissions from electric powered locomotives. Class II and Class III diesel consumption data for 2014-2018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t>
  </si>
  <si>
    <t>d Includes equipment, such as tractors and combines, as well as fuel consumption from trucks that are used off-road in agriculture.</t>
  </si>
  <si>
    <t>e Includes equipment, such as cranes, dumpers, and excavators, as well as fuel consumption from trucks that are used off-road in construction.</t>
  </si>
  <si>
    <t>f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</si>
  <si>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Table 3-15:  N2O Emissions from Mobile Combustion (MMT CO2 Eq.)</t>
  </si>
  <si>
    <t>Non-Road</t>
  </si>
  <si>
    <t>Rail c</t>
  </si>
  <si>
    <t xml:space="preserve">Aircraft </t>
  </si>
  <si>
    <t>Notes: In 2011, FHWA changed its methods for estimating vehicle miles traveled (VMT) and related data. These methodological changes included how vehicles are classified, moving from a system based on body type to one that is based on wheelbase. These changes were first incorporated for the 1990 through 2010 Inventory and apply to the 2007 through 2018 time period. This resulted in large changes in VMT and fuel consumption data by vehicle class, thus leading to a shift in emissions among on-road vehicle classes. Totals may not sum due to independent rounding.</t>
  </si>
  <si>
    <t>b Gasoline and diesel highway vehicle mileage estimates are based on data from FHWA Highway Statistics Table VM-1 (FHWA 1996 through 2018). These mileage estimates are combined with estimates of fuel shares by vehicle type from DOE’s TEDB Annex Tables A.1 through A.6 (DOE 1993 through 2017). TEDB data for 2018 has not been published yet, therefore 2016 data are used as a proxy.</t>
  </si>
  <si>
    <t xml:space="preserve">c Rail emissions do not include emissions from electric powered locomotives. Class II and Class III diesel consumption data for 2014-2017 is estimated by applying the historical average fuel usage per carload factor to the annual number of carloads. Intercity rail diesel consumption data for 2017 and 2018 is not available yet, therefore 2016 data are used as a proxy. Commuter rail diesel consumption data for 2018 is not available yet, therefore 2017 data are used as a proxy.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</si>
  <si>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</si>
  <si>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</si>
  <si>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</si>
  <si>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</si>
  <si>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</si>
  <si>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</si>
  <si>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</si>
  <si>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</si>
  <si>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</si>
  <si>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</si>
  <si>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</si>
  <si>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</si>
  <si>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</si>
  <si>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</si>
  <si>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</si>
  <si>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</si>
  <si>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</si>
  <si>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</si>
  <si>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</si>
  <si>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</si>
  <si>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</si>
  <si>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</si>
  <si>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</si>
  <si>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</si>
  <si>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</si>
  <si>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</si>
  <si>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</si>
  <si>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</si>
  <si>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</si>
  <si>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</si>
  <si>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</si>
  <si>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</si>
  <si>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</si>
  <si>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</si>
  <si>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</si>
  <si>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</si>
  <si>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</si>
  <si>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</si>
  <si>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</si>
  <si>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</si>
  <si>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</si>
  <si>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</si>
  <si>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</si>
  <si>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</si>
  <si>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</si>
  <si>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</si>
  <si>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</si>
  <si>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</si>
  <si>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</si>
  <si>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</si>
  <si>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</si>
  <si>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EPS 2019 MWhs</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</si>
  <si>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</si>
  <si>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</si>
  <si>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</si>
  <si>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</si>
  <si>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</si>
  <si>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</si>
  <si>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</si>
  <si>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</si>
  <si>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</si>
  <si>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</si>
  <si>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</si>
  <si>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</si>
  <si>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</si>
  <si>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</si>
  <si>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</si>
  <si>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</si>
  <si>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</si>
  <si>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</si>
  <si>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</si>
  <si>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</si>
  <si>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</si>
  <si>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</si>
  <si>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</si>
  <si>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</si>
  <si>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</si>
  <si>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</si>
  <si>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</si>
  <si>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</si>
  <si>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</si>
  <si>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</si>
  <si>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</si>
  <si>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</si>
  <si>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</si>
  <si>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</si>
  <si>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N?O from Product Uses</t>
  </si>
  <si>
    <t>Caprolactam, Glyoxal, and Glyoxylic Acid Production</t>
  </si>
  <si>
    <t>Electronics Industry</t>
  </si>
  <si>
    <t>HFCs</t>
  </si>
  <si>
    <t>Substitution of Ozone Depleting Substances a</t>
  </si>
  <si>
    <t>HCFC-22 Production</t>
  </si>
  <si>
    <t>PFCs</t>
  </si>
  <si>
    <t>Substitution of Ozone Depleting Substances</t>
  </si>
  <si>
    <t>SF6</t>
  </si>
  <si>
    <t>Electrical Transmission and Distribution</t>
  </si>
  <si>
    <t>NF3</t>
  </si>
  <si>
    <t>Unspecified Mix of HFCs, PFCs, SF6, and NF3</t>
  </si>
  <si>
    <t>a Small amounts of PFC emissions also result from this source.</t>
  </si>
  <si>
    <t>Process Emissions in CO2e Excluding Ag and Waste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</si>
  <si>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</si>
  <si>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</si>
  <si>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</si>
  <si>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</si>
  <si>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</si>
  <si>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</si>
  <si>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</si>
  <si>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</si>
  <si>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</si>
  <si>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</si>
  <si>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</si>
  <si>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</si>
  <si>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</si>
  <si>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</si>
  <si>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</si>
  <si>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</si>
  <si>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</si>
  <si>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</si>
  <si>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</si>
  <si>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</si>
  <si>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</si>
  <si>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</si>
  <si>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</si>
  <si>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</si>
  <si>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</si>
  <si>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</si>
  <si>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</si>
  <si>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</si>
  <si>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</si>
  <si>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</si>
  <si>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</si>
  <si>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</si>
  <si>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</si>
  <si>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Table 6-1:  Net CO2 Flux from Land Use, Land-Use Change, and Forestry (MMT CO2 Eq.)</t>
  </si>
  <si>
    <t>Land-Use Category</t>
  </si>
  <si>
    <t>Forest Land Remaining Forest Land</t>
  </si>
  <si>
    <t>Changes in Forest Carbon Stocksa</t>
  </si>
  <si>
    <t>Land Converted to Forest Land</t>
  </si>
  <si>
    <t>Changes in Forest Carbon Stocksb</t>
  </si>
  <si>
    <t>Cropland Remaining Cropland</t>
  </si>
  <si>
    <t>Changes in Mineral and Organic Soil Carbon Stocks</t>
  </si>
  <si>
    <t>Land Converted to Cropland</t>
  </si>
  <si>
    <t>Changes in all Ecosystem Carbon Stocksc</t>
  </si>
  <si>
    <t>Grassland Remaining Grassland</t>
  </si>
  <si>
    <t>Land Converted to Grassland</t>
  </si>
  <si>
    <t>Wetlands Remaining Wetlands</t>
  </si>
  <si>
    <t>Changes in Organic Soil Carbon Stocks in Peatlands</t>
  </si>
  <si>
    <t>Changes in Aboveground and Soil Carbon Stocks in Coastal Wetlands</t>
  </si>
  <si>
    <t>Land Converted to Wetlands</t>
  </si>
  <si>
    <t>(+)</t>
  </si>
  <si>
    <t>Changes in Aboveground and Soil Carbon Stocksd</t>
  </si>
  <si>
    <t>Settlements Remaining Settlements</t>
  </si>
  <si>
    <t>Changes in Organic Soil Carbon Stocks</t>
  </si>
  <si>
    <t>Changes in Settlement Tree Carbon Stocks</t>
  </si>
  <si>
    <t>Changes in Yard Trimmings and Food Scrap Carbon Stocks in Landfills</t>
  </si>
  <si>
    <t>Land Converted to Settlements</t>
  </si>
  <si>
    <t>LULUCF Carbon Stock Change</t>
  </si>
  <si>
    <t>Notes: Totals may not sum due to independent rounding. Parentheses indicate net sequestration.</t>
  </si>
  <si>
    <t>+ Absolute value does not exceed 0.05 MMT CO2 Eq.</t>
  </si>
  <si>
    <t>a Includes the net changes to carbon stocks stored in all forest ecosystem pools and harvested wood products.</t>
  </si>
  <si>
    <t xml:space="preserve">b Includes the net changes to carbon stocks stored in all forest ecosystem pools (excludes drained organic soils which are included in the flux from Forest Land Remaining Forest Land because it is not possible to separate the activity data at this time). </t>
  </si>
  <si>
    <t>c Includes changes in mineral and organic soil carbon stocks for all land use conversions to cropland, grassland, and settlements, respectively. Also includes aboveground/belowground biomass, dead wood, and litter carbon stock changes for conversion of forest land to cropland, grassland, and settlements, respectively.</t>
  </si>
  <si>
    <t>d Includes aboveground and soil carbon stock changes for land converted to vegetated coastal wetlands.</t>
  </si>
  <si>
    <t>ref2020.d112119a</t>
  </si>
  <si>
    <t>Report</t>
  </si>
  <si>
    <t>Annual Energy Outlook 2020</t>
  </si>
  <si>
    <t>Scenario</t>
  </si>
  <si>
    <t>ref2020</t>
  </si>
  <si>
    <t>Reference case</t>
  </si>
  <si>
    <t>Datekey</t>
  </si>
  <si>
    <t>d112119a</t>
  </si>
  <si>
    <t>Release Date</t>
  </si>
  <si>
    <t xml:space="preserve"> January 2020</t>
  </si>
  <si>
    <t>TCE000</t>
  </si>
  <si>
    <t>18. Energy-Related Carbon Dioxide Emissions by Sector and Source</t>
  </si>
  <si>
    <t>(million metric tons carbon dioxide, unless otherwise noted)</t>
  </si>
  <si>
    <t/>
  </si>
  <si>
    <t>2019-</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</si>
  <si>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</si>
  <si>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</si>
  <si>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</si>
  <si>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</si>
  <si>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</si>
  <si>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</si>
  <si>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</si>
  <si>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</si>
  <si>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</si>
  <si>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</si>
  <si>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</si>
  <si>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</si>
  <si>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</si>
  <si>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</si>
  <si>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</si>
  <si>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</si>
  <si>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</si>
  <si>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</si>
  <si>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</si>
  <si>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</si>
  <si>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</si>
  <si>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</si>
  <si>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</si>
  <si>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</si>
  <si>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</si>
  <si>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</si>
  <si>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</si>
  <si>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</si>
  <si>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</si>
  <si>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</si>
  <si>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</si>
  <si>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</si>
  <si>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</si>
  <si>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</si>
  <si>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</si>
  <si>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</si>
  <si>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</si>
  <si>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</si>
  <si>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</si>
  <si>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</si>
  <si>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</si>
  <si>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</si>
  <si>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</si>
  <si>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</si>
  <si>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</si>
  <si>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</si>
  <si>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</si>
  <si>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</si>
  <si>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</si>
  <si>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</si>
  <si>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</si>
  <si>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</si>
  <si>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 xml:space="preserve">   1/ Emissions from the electric power sector are distributed to the end-use sectors.</t>
  </si>
  <si>
    <t xml:space="preserve">   2/ Includes combined heat and power plants that have a non-regulatory status, and small on-site generating systems.</t>
  </si>
  <si>
    <t xml:space="preserve">   3/ Includes lease and plant fuel.</t>
  </si>
  <si>
    <t xml:space="preserve">   4/ This includes carbon dioxide from international bunker fuels, both civilian and military, which are excluded from the</t>
  </si>
  <si>
    <t>accounting of carbon dioxide emissions under the United Nations convention.</t>
  </si>
  <si>
    <t xml:space="preserve">   5/ Includes pipeline fuel natural gas and natural gas used as fuel in motor vehicles, trains, and ships.</t>
  </si>
  <si>
    <t xml:space="preserve">   6/ Includes electricity-only and combined heat and power plants that have a regulatory status.</t>
  </si>
  <si>
    <t xml:space="preserve">   7/ Includes emissions from geothermal power and nonbiogenic emissions from municipal waste.</t>
  </si>
  <si>
    <t xml:space="preserve">   - - = Not applicable.</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</si>
  <si>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</si>
  <si>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</si>
  <si>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</si>
  <si>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</si>
  <si>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</si>
  <si>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</si>
  <si>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</si>
  <si>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</si>
  <si>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</si>
  <si>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</si>
  <si>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</si>
  <si>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</si>
  <si>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</si>
  <si>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</si>
  <si>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</si>
  <si>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</si>
  <si>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</si>
  <si>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</si>
  <si>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</si>
  <si>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</si>
  <si>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</si>
  <si>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</si>
  <si>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</si>
  <si>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</si>
  <si>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</si>
  <si>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</si>
  <si>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</si>
  <si>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</si>
  <si>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</si>
  <si>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</si>
  <si>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</si>
  <si>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</si>
  <si>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</si>
  <si>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</si>
  <si>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</si>
  <si>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</si>
  <si>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</si>
  <si>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</si>
  <si>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</si>
  <si>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</si>
  <si>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</si>
  <si>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</si>
  <si>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</si>
  <si>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</si>
  <si>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</si>
  <si>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</si>
  <si>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</si>
  <si>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</si>
  <si>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</si>
  <si>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</si>
  <si>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</si>
  <si>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</si>
  <si>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</si>
  <si>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</si>
  <si>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</si>
  <si>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</si>
  <si>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</si>
  <si>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</si>
  <si>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</si>
  <si>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</si>
  <si>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</si>
  <si>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</si>
  <si>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</si>
  <si>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</si>
  <si>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</si>
  <si>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</si>
  <si>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</si>
  <si>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</si>
  <si>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</si>
  <si>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</si>
  <si>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</si>
  <si>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</si>
  <si>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</si>
  <si>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</si>
  <si>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</si>
  <si>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</si>
  <si>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</si>
  <si>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</si>
  <si>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</si>
  <si>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</si>
  <si>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</si>
  <si>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</si>
  <si>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</si>
  <si>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</si>
  <si>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</si>
  <si>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</si>
  <si>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</si>
  <si>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</si>
  <si>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</si>
  <si>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</si>
  <si>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</si>
  <si>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</si>
  <si>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</si>
  <si>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</si>
  <si>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</si>
  <si>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</si>
  <si>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</si>
  <si>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</si>
  <si>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</si>
  <si>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</si>
  <si>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</si>
  <si>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</si>
  <si>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</si>
  <si>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</si>
  <si>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</si>
  <si>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</si>
  <si>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</si>
  <si>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</si>
  <si>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</si>
  <si>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</si>
  <si>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</si>
  <si>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</si>
  <si>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</si>
  <si>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</si>
  <si>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</si>
  <si>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</si>
  <si>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</si>
  <si>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</si>
  <si>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</si>
  <si>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</si>
  <si>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</si>
  <si>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</si>
  <si>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</si>
  <si>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</si>
  <si>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</si>
  <si>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</si>
  <si>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</si>
  <si>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</si>
  <si>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</si>
  <si>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</si>
  <si>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</si>
  <si>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</si>
  <si>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</si>
  <si>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</si>
  <si>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</si>
  <si>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</si>
  <si>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</si>
  <si>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</si>
  <si>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</si>
  <si>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</si>
  <si>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</si>
  <si>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</si>
  <si>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</si>
  <si>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</si>
  <si>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</si>
  <si>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</si>
  <si>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</si>
  <si>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</si>
  <si>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</si>
  <si>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</si>
  <si>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</si>
  <si>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</si>
  <si>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</si>
  <si>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</si>
  <si>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</si>
  <si>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</si>
  <si>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</si>
  <si>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(2019 cents per kilowatthour)</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</si>
  <si>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</si>
  <si>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</si>
  <si>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</si>
  <si>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</si>
  <si>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</si>
  <si>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</si>
  <si>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</si>
  <si>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</si>
  <si>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</si>
  <si>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</si>
  <si>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</si>
  <si>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</si>
  <si>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</si>
  <si>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</si>
  <si>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</si>
  <si>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</si>
  <si>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</si>
  <si>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</si>
  <si>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</si>
  <si>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</si>
  <si>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</si>
  <si>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</si>
  <si>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</si>
  <si>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</si>
  <si>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</si>
  <si>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</si>
  <si>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</si>
  <si>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</si>
  <si>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</si>
  <si>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</si>
  <si>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</si>
  <si>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</si>
  <si>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(2019 dollars per million Btu)</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</si>
  <si>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</si>
  <si>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</si>
  <si>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</si>
  <si>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</si>
  <si>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</si>
  <si>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</si>
  <si>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</si>
  <si>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</si>
  <si>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</si>
  <si>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</si>
  <si>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</si>
  <si>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</si>
  <si>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</si>
  <si>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</si>
  <si>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</si>
  <si>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</si>
  <si>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</si>
  <si>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</si>
  <si>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</si>
  <si>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</si>
  <si>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</si>
  <si>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</si>
  <si>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 xml:space="preserve">   1/ Net summer capacity is the steady hourly output that generating equipment is expected to supply to system load</t>
  </si>
  <si>
    <t>(exclusive of auxiliary power), as demonstrated by tests during summer peak demand.</t>
  </si>
  <si>
    <t xml:space="preserve">   2/ Includes electricity-only and combined heat and power plants that have a regulatory status.</t>
  </si>
  <si>
    <t xml:space="preserve">   3/ Total coal and oil and natural gas steam capacity account for the conversion of coal capacity to gas steam capacity, but the conversions</t>
  </si>
  <si>
    <t>are not included explicitly as additions or retirements.  No planned conversions are assumed.  The totals reflect any conversions projected by</t>
  </si>
  <si>
    <t>the model.</t>
  </si>
  <si>
    <t xml:space="preserve">   4/ Includes oil-, gas-, and dual-fired capacity.</t>
  </si>
  <si>
    <t xml:space="preserve">   5/ Includes conventional hydroelectric, geothermal, wood, wood waste, municipal waste, landfill gas, other biomass, solar, and wind power.</t>
  </si>
  <si>
    <t xml:space="preserve">   6/ Primarily peak-load capacity fueled by natural gas.</t>
  </si>
  <si>
    <t xml:space="preserve">   7/ Cumulative additions after December 31, 2019.</t>
  </si>
  <si>
    <t xml:space="preserve">   8/ Cumulative retirements after December 31, 2019.</t>
  </si>
  <si>
    <t xml:space="preserve">   9/ Includes combined heat and power plants and electricity-only plants in the commercial and industrial sectors; and small on-site</t>
  </si>
  <si>
    <t>generating systems in the residential, commercial, and industrial sectors used primarily for own-use generation, but which may also sell</t>
  </si>
  <si>
    <t>some power to the grid.</t>
  </si>
  <si>
    <t xml:space="preserve">   10/ Includes refinery gas and still gas.</t>
  </si>
  <si>
    <t xml:space="preserve">   11/ Includes batteries, chemicals, hydrogen, pitch, purchased steam, sulfur, and miscellaneous technologies.</t>
  </si>
  <si>
    <t xml:space="preserve">   12/ Generation to meet system load by source.</t>
  </si>
  <si>
    <t xml:space="preserve">   13/ Other includes non-biogenic municipal waste.</t>
  </si>
  <si>
    <t xml:space="preserve">   14/ Includes conventional hydroelectric, geothermal, wood, wood waste, biogenic municipal waste, other biomass, solar, and wind power.</t>
  </si>
  <si>
    <t xml:space="preserve">   EMM = Electricity market module.</t>
  </si>
  <si>
    <t xml:space="preserve">   Note:  Totals may not equal sum of components due to independent rounding.</t>
  </si>
  <si>
    <t xml:space="preserve">   Sources:  2019:  U.S. Energy Information Administration (EIA), Short-Term Energy Outlook, October 2019 and EIA,</t>
  </si>
  <si>
    <t>AEO2020 National Energy Modeling System run ref2020.d112119a. Projections:  EIA, AEO2020 National Energy Modeling System run ref2020.d112119a.</t>
  </si>
  <si>
    <t>EIA 2019</t>
  </si>
  <si>
    <t>Total CO2e</t>
  </si>
  <si>
    <t>U.S. Energy Information Administration</t>
  </si>
  <si>
    <t>December 2020 Monthly Energy Review</t>
  </si>
  <si>
    <t>Release Date: December 23, 2020</t>
  </si>
  <si>
    <t>Next Update: January 26, 2021</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</si>
  <si>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</si>
  <si>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</si>
  <si>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</si>
  <si>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</si>
  <si>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</si>
  <si>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</si>
  <si>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</si>
  <si>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</si>
  <si>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</si>
  <si>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</si>
  <si>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</si>
  <si>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</si>
  <si>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</si>
  <si>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</si>
  <si>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</si>
  <si>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</si>
  <si>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</si>
  <si>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</si>
  <si>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</si>
  <si>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</si>
  <si>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</si>
  <si>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</si>
  <si>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</si>
  <si>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</si>
  <si>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</si>
  <si>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</si>
  <si>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</si>
  <si>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</si>
  <si>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</si>
  <si>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</si>
  <si>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</si>
  <si>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</si>
  <si>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</si>
  <si>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</si>
  <si>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</si>
  <si>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</si>
  <si>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</si>
  <si>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</si>
  <si>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</si>
  <si>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</si>
  <si>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</si>
  <si>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</si>
  <si>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</si>
  <si>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</si>
  <si>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</si>
  <si>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</si>
  <si>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</si>
  <si>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</si>
  <si>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</si>
  <si>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</si>
  <si>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</si>
  <si>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</si>
  <si>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</si>
  <si>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</si>
  <si>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</si>
  <si>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</si>
  <si>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</si>
  <si>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</si>
  <si>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</si>
  <si>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</si>
  <si>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</si>
  <si>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</si>
  <si>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</si>
  <si>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</si>
  <si>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</si>
  <si>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</si>
  <si>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</si>
  <si>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</si>
  <si>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</si>
  <si>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</si>
  <si>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</si>
  <si>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</si>
  <si>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</si>
  <si>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</si>
  <si>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</si>
  <si>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</si>
  <si>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</si>
  <si>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</si>
  <si>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</si>
  <si>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</si>
  <si>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</si>
  <si>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</si>
  <si>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</si>
  <si>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</si>
  <si>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</si>
  <si>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</si>
  <si>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</si>
  <si>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</si>
  <si>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</si>
  <si>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</si>
  <si>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</si>
  <si>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</si>
  <si>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</si>
  <si>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</si>
  <si>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</si>
  <si>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</si>
  <si>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</si>
  <si>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</si>
  <si>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</si>
  <si>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</si>
  <si>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</si>
  <si>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</si>
  <si>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EIA 2019 (CO2e)</t>
  </si>
  <si>
    <t>EIA 2019 (Total CO2e)</t>
  </si>
  <si>
    <t>EIA 2019 (Energy)</t>
  </si>
  <si>
    <t>Other</t>
  </si>
  <si>
    <t>other</t>
  </si>
  <si>
    <t>heat</t>
  </si>
  <si>
    <t>diesel</t>
  </si>
  <si>
    <t>EPA</t>
  </si>
  <si>
    <t>https://www.epa.gov/ghgemissions/inventory-us-greenhouse-gas-emissions-and-sinks-1990-2017</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</si>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</sst>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s>
  <fonts count="25">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theme="1" tint="0.34998626667073579"/>
      <name val="Calibri"/>
      <family val="2"/>
      <scheme val="minor"/>
    </font>
    <font>
      <sz val="9"/>
      <color indexed="8"/>
      <name val="Calibri"/>
      <family val="2"/>
    </font>
    <font>
      <b/>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ont>
    <font>
      <b/>
      <sz val="11"/>
      <name val="Calibri"/>
    </font>
    <font>
      <b/>
      <sz val="11"/>
      <name val="Calibri"/>
      <family val="2"/>
    </font>
    <font>
      <sz val="11"/>
      <name val="Calibri"/>
      <family val="2"/>
    </font>
    <font>
      <u/>
      <sz val="11"/>
      <color theme="10"/>
      <name val="Calibri"/>
      <family val="2"/>
      <scheme val="minor"/>
    </font>
  </fonts>
  <fills count="1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xf numFmtId="0" fontId="5" fillId="0" borderId="0" applyNumberFormat="0" applyFill="0" applyBorder="0" applyAlignment="0" applyProtection="0"/>
    <xf numFmtId="0" fontId="6" fillId="0" borderId="5" applyNumberFormat="0" applyProtection="0">
      <alignment wrapText="1"/>
    </xf>
    <xf numFmtId="0" fontId="9" fillId="0" borderId="0" applyNumberFormat="0" applyProtection="0">
      <alignment horizontal="left"/>
    </xf>
    <xf numFmtId="0" fontId="6" fillId="0" borderId="6" applyNumberFormat="0" applyProtection="0">
      <alignment wrapText="1"/>
    </xf>
    <xf numFmtId="0" fontId="5" fillId="0" borderId="7" applyNumberFormat="0" applyFont="0" applyProtection="0">
      <alignment wrapText="1"/>
    </xf>
    <xf numFmtId="0" fontId="5" fillId="0" borderId="8" applyNumberFormat="0" applyProtection="0">
      <alignment wrapText="1"/>
    </xf>
    <xf numFmtId="0" fontId="11" fillId="0" borderId="0"/>
    <xf numFmtId="0" fontId="20" fillId="0" borderId="0"/>
    <xf numFmtId="0" fontId="23" fillId="0" borderId="0"/>
    <xf numFmtId="0" fontId="24" fillId="0" borderId="0" applyNumberFormat="0" applyFill="0" applyBorder="0" applyAlignment="0" applyProtection="0"/>
  </cellStyleXfs>
  <cellXfs count="115">
    <xf numFmtId="0" fontId="0" fillId="0" borderId="0" xfId="0"/>
    <xf numFmtId="0" fontId="1" fillId="0" borderId="0" xfId="0" applyFont="1"/>
    <xf numFmtId="11" fontId="0" fillId="0" borderId="0" xfId="0" applyNumberFormat="1"/>
    <xf numFmtId="0" fontId="0" fillId="2" borderId="0" xfId="0" applyFill="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0" fontId="1" fillId="5" borderId="0" xfId="0" applyFont="1" applyFill="1"/>
    <xf numFmtId="43" fontId="0" fillId="0" borderId="1" xfId="1" applyFont="1" applyBorder="1"/>
    <xf numFmtId="0" fontId="0" fillId="6" borderId="0" xfId="0" applyFill="1"/>
    <xf numFmtId="165" fontId="0" fillId="0" borderId="1" xfId="1" applyNumberFormat="1" applyFont="1" applyBorder="1"/>
    <xf numFmtId="10" fontId="0" fillId="0" borderId="0" xfId="0" applyNumberFormat="1"/>
    <xf numFmtId="3" fontId="0" fillId="0" borderId="0" xfId="0" applyNumberFormat="1"/>
    <xf numFmtId="0" fontId="0" fillId="5" borderId="0" xfId="0" applyFill="1"/>
    <xf numFmtId="165" fontId="0" fillId="0" borderId="1" xfId="1" applyNumberFormat="1" applyFont="1" applyBorder="1" applyAlignment="1">
      <alignment horizontal="center"/>
    </xf>
    <xf numFmtId="43" fontId="0" fillId="0" borderId="1" xfId="1" applyFont="1" applyBorder="1" applyAlignment="1">
      <alignment horizontal="center"/>
    </xf>
    <xf numFmtId="0" fontId="1" fillId="0" borderId="0" xfId="0" applyFont="1" applyFill="1"/>
    <xf numFmtId="0" fontId="0" fillId="7" borderId="0" xfId="0" applyFill="1"/>
    <xf numFmtId="0" fontId="0" fillId="8" borderId="0" xfId="0" applyFill="1"/>
    <xf numFmtId="165" fontId="0" fillId="0" borderId="0" xfId="0" applyNumberFormat="1"/>
    <xf numFmtId="0" fontId="0" fillId="0" borderId="0" xfId="0" applyFont="1"/>
    <xf numFmtId="9" fontId="0" fillId="0" borderId="1" xfId="2" applyFont="1" applyBorder="1"/>
    <xf numFmtId="0" fontId="0" fillId="0" borderId="0" xfId="0" applyFill="1"/>
    <xf numFmtId="165" fontId="0" fillId="0" borderId="0" xfId="1" applyNumberFormat="1" applyFont="1" applyBorder="1"/>
    <xf numFmtId="9" fontId="0" fillId="0" borderId="0" xfId="2" applyFont="1" applyBorder="1"/>
    <xf numFmtId="0" fontId="0" fillId="9" borderId="2" xfId="0" applyFill="1" applyBorder="1" applyAlignment="1">
      <alignment horizontal="left"/>
    </xf>
    <xf numFmtId="0" fontId="0" fillId="9" borderId="0" xfId="0" applyFill="1"/>
    <xf numFmtId="0" fontId="4" fillId="0" borderId="0" xfId="0" applyFont="1" applyFill="1"/>
    <xf numFmtId="0" fontId="4" fillId="0" borderId="0" xfId="0" applyFont="1"/>
    <xf numFmtId="11" fontId="4" fillId="0" borderId="1" xfId="1" applyNumberFormat="1" applyFont="1" applyBorder="1"/>
    <xf numFmtId="11" fontId="4" fillId="0" borderId="0" xfId="0" applyNumberFormat="1" applyFont="1"/>
    <xf numFmtId="165" fontId="0" fillId="0" borderId="1" xfId="1" applyNumberFormat="1" applyFont="1" applyFill="1" applyBorder="1"/>
    <xf numFmtId="0" fontId="0" fillId="10" borderId="0" xfId="0" applyFill="1"/>
    <xf numFmtId="0" fontId="5" fillId="0" borderId="0" xfId="3"/>
    <xf numFmtId="0" fontId="5" fillId="0" borderId="0" xfId="4"/>
    <xf numFmtId="0" fontId="6" fillId="0" borderId="5" xfId="5">
      <alignment wrapText="1"/>
    </xf>
    <xf numFmtId="0" fontId="7" fillId="0" borderId="0" xfId="3" applyFont="1"/>
    <xf numFmtId="0" fontId="8" fillId="0" borderId="0" xfId="3" applyFont="1"/>
    <xf numFmtId="0" fontId="9" fillId="0" borderId="0" xfId="6">
      <alignment horizontal="left"/>
    </xf>
    <xf numFmtId="0" fontId="5" fillId="0" borderId="0" xfId="3" applyAlignment="1">
      <alignment horizontal="left"/>
    </xf>
    <xf numFmtId="0" fontId="6"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6" fillId="0" borderId="6" xfId="7" applyNumberFormat="1" applyAlignment="1">
      <alignment horizontal="right" wrapText="1"/>
    </xf>
    <xf numFmtId="166" fontId="6" fillId="0" borderId="6" xfId="7" applyNumberFormat="1" applyAlignment="1">
      <alignment horizontal="right" wrapText="1"/>
    </xf>
    <xf numFmtId="167" fontId="6" fillId="0" borderId="6" xfId="7" applyNumberFormat="1" applyAlignment="1">
      <alignment horizontal="right" wrapText="1"/>
    </xf>
    <xf numFmtId="0" fontId="10" fillId="0" borderId="0" xfId="3" applyFont="1"/>
    <xf numFmtId="4" fontId="0" fillId="0" borderId="7" xfId="8" applyNumberFormat="1" applyFont="1" applyAlignment="1">
      <alignment horizontal="right" wrapText="1"/>
    </xf>
    <xf numFmtId="4" fontId="6" fillId="0" borderId="6" xfId="7" applyNumberFormat="1" applyAlignment="1">
      <alignment horizontal="right" wrapText="1"/>
    </xf>
    <xf numFmtId="167" fontId="0" fillId="0" borderId="7" xfId="8" applyNumberFormat="1" applyFont="1" applyAlignment="1">
      <alignment horizontal="right" wrapText="1"/>
    </xf>
    <xf numFmtId="43" fontId="0" fillId="0" borderId="0" xfId="1" applyFont="1" applyBorder="1"/>
    <xf numFmtId="0" fontId="0" fillId="6" borderId="0" xfId="0" applyFill="1" applyBorder="1"/>
    <xf numFmtId="0" fontId="12" fillId="0" borderId="0" xfId="10" applyFont="1"/>
    <xf numFmtId="0" fontId="11" fillId="0" borderId="0" xfId="10"/>
    <xf numFmtId="0" fontId="13" fillId="0" borderId="0" xfId="10" applyFont="1"/>
    <xf numFmtId="0" fontId="14" fillId="0" borderId="0" xfId="10" applyFont="1"/>
    <xf numFmtId="0" fontId="15" fillId="0" borderId="0" xfId="10" applyFont="1"/>
    <xf numFmtId="0" fontId="16" fillId="0" borderId="0" xfId="10" applyFont="1"/>
    <xf numFmtId="0" fontId="11" fillId="0" borderId="0" xfId="10" applyAlignment="1">
      <alignment horizontal="left"/>
    </xf>
    <xf numFmtId="0" fontId="11" fillId="5" borderId="0" xfId="10" applyFill="1"/>
    <xf numFmtId="0" fontId="0" fillId="5" borderId="0" xfId="0" applyFont="1" applyFill="1"/>
    <xf numFmtId="0" fontId="0" fillId="6" borderId="0" xfId="0" applyFont="1" applyFill="1"/>
    <xf numFmtId="0" fontId="0" fillId="6" borderId="0" xfId="0" applyFont="1" applyFill="1" applyBorder="1"/>
    <xf numFmtId="165" fontId="0" fillId="0" borderId="0" xfId="0" applyNumberFormat="1" applyFont="1"/>
    <xf numFmtId="0" fontId="17" fillId="5" borderId="0" xfId="10" applyFont="1" applyFill="1"/>
    <xf numFmtId="165" fontId="0" fillId="0" borderId="0" xfId="1" applyNumberFormat="1" applyFont="1" applyBorder="1" applyAlignment="1">
      <alignment horizontal="center"/>
    </xf>
    <xf numFmtId="43" fontId="0" fillId="0" borderId="0" xfId="1" applyFont="1" applyBorder="1" applyAlignment="1">
      <alignment horizontal="center"/>
    </xf>
    <xf numFmtId="0" fontId="0" fillId="8" borderId="7" xfId="8" applyFont="1" applyFill="1">
      <alignment wrapText="1"/>
    </xf>
    <xf numFmtId="165" fontId="0" fillId="0" borderId="3" xfId="1" applyNumberFormat="1" applyFont="1" applyBorder="1" applyAlignment="1"/>
    <xf numFmtId="43" fontId="0" fillId="0" borderId="0" xfId="0" applyNumberFormat="1"/>
    <xf numFmtId="0" fontId="1" fillId="2" borderId="0" xfId="0" applyFont="1" applyFill="1"/>
    <xf numFmtId="0" fontId="1" fillId="10" borderId="0" xfId="0" applyFont="1" applyFill="1"/>
    <xf numFmtId="0" fontId="18" fillId="8" borderId="0" xfId="0" applyFont="1" applyFill="1"/>
    <xf numFmtId="165" fontId="0" fillId="0" borderId="1" xfId="1" applyNumberFormat="1" applyFont="1" applyFill="1" applyBorder="1" applyAlignment="1">
      <alignment horizontal="center"/>
    </xf>
    <xf numFmtId="0" fontId="0" fillId="11" borderId="0" xfId="0" applyFill="1"/>
    <xf numFmtId="164" fontId="0" fillId="0" borderId="1" xfId="1" applyNumberFormat="1" applyFont="1" applyBorder="1"/>
    <xf numFmtId="0" fontId="20" fillId="12" borderId="0" xfId="11" applyFill="1"/>
    <xf numFmtId="0" fontId="20" fillId="0" borderId="0" xfId="11"/>
    <xf numFmtId="0" fontId="21" fillId="0" borderId="0" xfId="11" applyFont="1"/>
    <xf numFmtId="0" fontId="19" fillId="13" borderId="0" xfId="0" applyFont="1" applyFill="1"/>
    <xf numFmtId="0" fontId="1" fillId="4" borderId="0" xfId="0" applyFont="1" applyFill="1"/>
    <xf numFmtId="43" fontId="0" fillId="0" borderId="0" xfId="1" applyFont="1"/>
    <xf numFmtId="0" fontId="20" fillId="0" borderId="0" xfId="11"/>
    <xf numFmtId="0" fontId="20" fillId="10" borderId="0" xfId="11" applyFill="1"/>
    <xf numFmtId="0" fontId="22" fillId="10" borderId="0" xfId="11" applyFont="1" applyFill="1"/>
    <xf numFmtId="0" fontId="20" fillId="0" borderId="0" xfId="11" applyAlignment="1"/>
    <xf numFmtId="0" fontId="21" fillId="14" borderId="0" xfId="11" applyFont="1" applyFill="1"/>
    <xf numFmtId="0" fontId="1" fillId="14" borderId="0" xfId="0" applyFont="1" applyFill="1"/>
    <xf numFmtId="0" fontId="20" fillId="14" borderId="0" xfId="11" applyFill="1"/>
    <xf numFmtId="0" fontId="22" fillId="14" borderId="0" xfId="11" applyFont="1" applyFill="1"/>
    <xf numFmtId="165" fontId="20" fillId="0" borderId="0" xfId="1" applyNumberFormat="1" applyFont="1"/>
    <xf numFmtId="165" fontId="20" fillId="0" borderId="0" xfId="1" applyNumberFormat="1" applyFont="1" applyAlignment="1"/>
    <xf numFmtId="165" fontId="21" fillId="0" borderId="0" xfId="1" applyNumberFormat="1" applyFont="1"/>
    <xf numFmtId="0" fontId="23" fillId="0" borderId="0" xfId="12"/>
    <xf numFmtId="0" fontId="22" fillId="0" borderId="0" xfId="12" applyFont="1"/>
    <xf numFmtId="2" fontId="23" fillId="0" borderId="0" xfId="12" applyNumberFormat="1"/>
    <xf numFmtId="0" fontId="20" fillId="0" borderId="0" xfId="1" applyNumberFormat="1" applyFont="1"/>
    <xf numFmtId="168" fontId="0" fillId="0" borderId="0" xfId="0" applyNumberFormat="1"/>
    <xf numFmtId="9" fontId="0" fillId="0" borderId="0" xfId="2" applyFont="1"/>
    <xf numFmtId="0" fontId="24" fillId="2" borderId="0" xfId="13" applyFill="1"/>
    <xf numFmtId="0" fontId="20" fillId="15" borderId="0" xfId="11" applyFill="1"/>
    <xf numFmtId="0" fontId="22" fillId="15" borderId="0" xfId="11" applyFont="1" applyFill="1"/>
    <xf numFmtId="0" fontId="0" fillId="15" borderId="0" xfId="0" applyFill="1"/>
    <xf numFmtId="11" fontId="0" fillId="15" borderId="0" xfId="0" applyNumberFormat="1" applyFill="1"/>
    <xf numFmtId="11" fontId="0" fillId="4" borderId="0" xfId="0" applyNumberFormat="1" applyFill="1"/>
    <xf numFmtId="165" fontId="0" fillId="0" borderId="3" xfId="1" applyNumberFormat="1" applyFont="1" applyBorder="1" applyAlignment="1">
      <alignment horizontal="center"/>
    </xf>
    <xf numFmtId="165" fontId="0" fillId="0" borderId="4" xfId="1" applyNumberFormat="1" applyFont="1" applyBorder="1" applyAlignment="1">
      <alignment horizontal="center"/>
    </xf>
    <xf numFmtId="0" fontId="0" fillId="0" borderId="2" xfId="0" applyBorder="1" applyAlignment="1">
      <alignment horizontal="left"/>
    </xf>
    <xf numFmtId="43" fontId="0" fillId="0" borderId="3" xfId="1" applyFont="1" applyBorder="1" applyAlignment="1">
      <alignment horizontal="center"/>
    </xf>
    <xf numFmtId="43" fontId="0" fillId="0" borderId="4" xfId="1" applyFont="1" applyBorder="1" applyAlignment="1">
      <alignment horizontal="center"/>
    </xf>
    <xf numFmtId="165" fontId="0" fillId="0" borderId="1" xfId="1" applyNumberFormat="1" applyFont="1" applyBorder="1" applyAlignment="1">
      <alignment horizontal="center"/>
    </xf>
    <xf numFmtId="0" fontId="5" fillId="0" borderId="8" xfId="9">
      <alignment wrapText="1"/>
    </xf>
  </cellXfs>
  <cellStyles count="14">
    <cellStyle name="Body: normal cell" xfId="8" xr:uid="{CFCD88FF-9C37-4D5A-A427-F62EEA504E8B}"/>
    <cellStyle name="Comma" xfId="1" builtinId="3"/>
    <cellStyle name="Font: Calibri, 9pt regular" xfId="4" xr:uid="{494C7B0A-3DFF-4193-A93C-4AFD042AE48F}"/>
    <cellStyle name="Footnotes: top row" xfId="9" xr:uid="{C8456245-C0DF-4CE0-943D-582504867B72}"/>
    <cellStyle name="Header: bottom row" xfId="5" xr:uid="{96CCC5DD-E17E-4C33-8B15-E69DED3BF7A2}"/>
    <cellStyle name="Hyperlink" xfId="13" builtinId="8"/>
    <cellStyle name="Normal" xfId="0" builtinId="0"/>
    <cellStyle name="Normal 2" xfId="3" xr:uid="{2D50AEFB-6A04-4C84-A638-5A21BFB1B901}"/>
    <cellStyle name="Normal 3" xfId="10" xr:uid="{1F8273E3-05F2-464A-B709-F72A7254209E}"/>
    <cellStyle name="Normal 4" xfId="11" xr:uid="{8B2D758E-6359-457C-ABCC-16031D64AE10}"/>
    <cellStyle name="Normal 5" xfId="12" xr:uid="{68C5E23D-45C0-43E5-98E6-7D897529A773}"/>
    <cellStyle name="Parent row" xfId="7" xr:uid="{2B6E2DA5-4FF3-47B8-A925-BB9798F7EA65}"/>
    <cellStyle name="Percent" xfId="2" builtinId="5"/>
    <cellStyle name="Table title" xfId="6" xr:uid="{A8B43755-45FD-41BD-8396-7FF7845C1F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3.35771456914813E-17"/>
                  <c:y val="-0.30687352199786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0"/>
                  <c:y val="-0.292682969084310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00868134057500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2019</c:v>
                </c:pt>
                <c:pt idx="1">
                  <c:v>EPA 2018</c:v>
                </c:pt>
                <c:pt idx="2">
                  <c:v>EIA 2019</c:v>
                </c:pt>
              </c:strCache>
            </c:strRef>
          </c:cat>
          <c:val>
            <c:numRef>
              <c:f>'1. Transportation'!$K$12:$M$12</c:f>
              <c:numCache>
                <c:formatCode>_(* #,##0_);_(* \(#,##0\);_(* "-"??_);_(@_)</c:formatCode>
                <c:ptCount val="3"/>
                <c:pt idx="0">
                  <c:v>1929.9146289</c:v>
                </c:pt>
                <c:pt idx="1">
                  <c:v>1837.6887785234899</c:v>
                </c:pt>
                <c:pt idx="2">
                  <c:v>1911.3109999999999</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2019</c:v>
                </c:pt>
                <c:pt idx="1">
                  <c:v>EPA 2018</c:v>
                </c:pt>
              </c:strCache>
            </c:strRef>
          </c:cat>
          <c:val>
            <c:numRef>
              <c:f>'1. Transportation'!$K$10:$L$10</c:f>
              <c:numCache>
                <c:formatCode>_(* #,##0_);_(* \(#,##0\);_(* "-"??_);_(@_)</c:formatCode>
                <c:ptCount val="2"/>
                <c:pt idx="0">
                  <c:v>2.1694344000000001</c:v>
                </c:pt>
                <c:pt idx="1">
                  <c:v>3.4720000000000004</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2019</c:v>
                </c:pt>
                <c:pt idx="1">
                  <c:v>EPA 2018</c:v>
                </c:pt>
              </c:strCache>
            </c:strRef>
          </c:cat>
          <c:val>
            <c:numRef>
              <c:f>'1. Transportation'!$K$11:$L$11</c:f>
              <c:numCache>
                <c:formatCode>_(* #,##0_);_(* \(#,##0\);_(* "-"??_);_(@_)</c:formatCode>
                <c:ptCount val="2"/>
                <c:pt idx="0">
                  <c:v>4.1051944999999996</c:v>
                </c:pt>
                <c:pt idx="1">
                  <c:v>13.516778523489933</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2019</c:v>
                </c:pt>
              </c:strCache>
            </c:strRef>
          </c:tx>
          <c:spPr>
            <a:solidFill>
              <a:schemeClr val="accent4">
                <a:lumMod val="75000"/>
              </a:schemeClr>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Transportation'!$K$27:$K$37</c:f>
              <c:numCache>
                <c:formatCode>_(* #,##0_);_(* \(#,##0\);_(* "-"??_);_(@_)</c:formatCode>
                <c:ptCount val="11"/>
                <c:pt idx="0">
                  <c:v>1180.0192659796696</c:v>
                </c:pt>
                <c:pt idx="1">
                  <c:v>508.38001856409994</c:v>
                </c:pt>
                <c:pt idx="2">
                  <c:v>189.20454981799995</c:v>
                </c:pt>
                <c:pt idx="3">
                  <c:v>0</c:v>
                </c:pt>
                <c:pt idx="4">
                  <c:v>42.513512004999995</c:v>
                </c:pt>
                <c:pt idx="5">
                  <c:v>2.5226318248350004</c:v>
                </c:pt>
                <c:pt idx="6">
                  <c:v>0.92701570469180006</c:v>
                </c:pt>
                <c:pt idx="8">
                  <c:v>0</c:v>
                </c:pt>
                <c:pt idx="9">
                  <c:v>24.4628676104956</c:v>
                </c:pt>
                <c:pt idx="10">
                  <c:v>7.2245176545399996</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2018</c:v>
                </c:pt>
              </c:strCache>
            </c:strRef>
          </c:tx>
          <c:spPr>
            <a:solidFill>
              <a:schemeClr val="accent1"/>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Transportation'!$L$27:$L$37</c:f>
              <c:numCache>
                <c:formatCode>_(* #,##0_);_(* \(#,##0\);_(* "-"??_);_(@_)</c:formatCode>
                <c:ptCount val="11"/>
                <c:pt idx="0">
                  <c:v>1107.7</c:v>
                </c:pt>
                <c:pt idx="1">
                  <c:v>474.5</c:v>
                </c:pt>
                <c:pt idx="2">
                  <c:v>172.3</c:v>
                </c:pt>
                <c:pt idx="3">
                  <c:v>1.5</c:v>
                </c:pt>
                <c:pt idx="4">
                  <c:v>13.9</c:v>
                </c:pt>
                <c:pt idx="5">
                  <c:v>50.2</c:v>
                </c:pt>
                <c:pt idx="6">
                  <c:v>0.5</c:v>
                </c:pt>
                <c:pt idx="9">
                  <c:v>78.599999999999994</c:v>
                </c:pt>
                <c:pt idx="10">
                  <c:v>17.899999999999999</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2019</c:v>
                </c:pt>
              </c:strCache>
            </c:strRef>
          </c:tx>
          <c:spPr>
            <a:solidFill>
              <a:schemeClr val="accent5"/>
            </a:solidFill>
            <a:ln>
              <a:noFill/>
            </a:ln>
            <a:effectLst/>
          </c:spPr>
          <c:invertIfNegative val="0"/>
          <c:cat>
            <c:strRef>
              <c:f>'1. Transportation'!$J$27:$J$37</c:f>
              <c:strCache>
                <c:ptCount val="11"/>
                <c:pt idx="0">
                  <c:v>Gasoline</c:v>
                </c:pt>
                <c:pt idx="1">
                  <c:v>Distillate Fuel Oil</c:v>
                </c:pt>
                <c:pt idx="2">
                  <c:v>Jet Fuel</c:v>
                </c:pt>
                <c:pt idx="3">
                  <c:v>Aviation Gasoline</c:v>
                </c:pt>
                <c:pt idx="4">
                  <c:v>Residual Fuel Oil</c:v>
                </c:pt>
                <c:pt idx="5">
                  <c:v>Natural Gas</c:v>
                </c:pt>
                <c:pt idx="6">
                  <c:v>LPG</c:v>
                </c:pt>
                <c:pt idx="7">
                  <c:v>Electricity</c:v>
                </c:pt>
                <c:pt idx="8">
                  <c:v>Hydrogen</c:v>
                </c:pt>
                <c:pt idx="9">
                  <c:v>Biofuel Ethanol</c:v>
                </c:pt>
                <c:pt idx="10">
                  <c:v>Biofuel Diesel</c:v>
                </c:pt>
              </c:strCache>
            </c:strRef>
          </c:cat>
          <c:val>
            <c:numRef>
              <c:f>'1. Transportation'!$M$27:$M$37</c:f>
              <c:numCache>
                <c:formatCode>_(* #,##0_);_(* \(#,##0\);_(* "-"??_);_(@_)</c:formatCode>
                <c:ptCount val="11"/>
                <c:pt idx="0">
                  <c:v>1095.3520000000001</c:v>
                </c:pt>
                <c:pt idx="1">
                  <c:v>456.36099999999999</c:v>
                </c:pt>
                <c:pt idx="2">
                  <c:v>255.74</c:v>
                </c:pt>
                <c:pt idx="3">
                  <c:v>1.6180000000000001</c:v>
                </c:pt>
                <c:pt idx="4">
                  <c:v>41.938000000000002</c:v>
                </c:pt>
                <c:pt idx="5">
                  <c:v>54.926000000000002</c:v>
                </c:pt>
                <c:pt idx="6">
                  <c:v>0.47499999999999998</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2019</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1193.494778708</c:v>
                </c:pt>
                <c:pt idx="1">
                  <c:v>416.85772291297582</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2018</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1068.0999999999999</c:v>
                </c:pt>
                <c:pt idx="1">
                  <c:v>428.8</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2019</c:v>
                </c:pt>
              </c:strCache>
            </c:strRef>
          </c:tx>
          <c:spPr>
            <a:solidFill>
              <a:schemeClr val="accent1"/>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Transportation'!$K$54:$K$59</c:f>
              <c:numCache>
                <c:formatCode>_(* #,##0_);_(* \(#,##0\);_(* "-"??_);_(@_)</c:formatCode>
                <c:ptCount val="6"/>
                <c:pt idx="0">
                  <c:v>16.76894294352341</c:v>
                </c:pt>
                <c:pt idx="1">
                  <c:v>1.4145491728335997</c:v>
                </c:pt>
                <c:pt idx="2">
                  <c:v>18.1962429959</c:v>
                </c:pt>
                <c:pt idx="3">
                  <c:v>78.035399210000037</c:v>
                </c:pt>
                <c:pt idx="4">
                  <c:v>41.282193400100006</c:v>
                </c:pt>
                <c:pt idx="5">
                  <c:v>189.20454981799995</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2018</c:v>
                </c:pt>
              </c:strCache>
            </c:strRef>
          </c:tx>
          <c:spPr>
            <a:solidFill>
              <a:schemeClr val="accent2"/>
            </a:solidFill>
            <a:ln>
              <a:noFill/>
            </a:ln>
            <a:effectLst/>
          </c:spPr>
          <c:invertIfNegative val="0"/>
          <c:cat>
            <c:strRef>
              <c:f>'1. Transportation'!$J$54:$J$59</c:f>
              <c:strCache>
                <c:ptCount val="6"/>
                <c:pt idx="0">
                  <c:v>Buses</c:v>
                </c:pt>
                <c:pt idx="1">
                  <c:v>Motorcycles</c:v>
                </c:pt>
                <c:pt idx="2">
                  <c:v>Recreational Boats</c:v>
                </c:pt>
                <c:pt idx="3">
                  <c:v>Ships</c:v>
                </c:pt>
                <c:pt idx="4">
                  <c:v>Rail</c:v>
                </c:pt>
                <c:pt idx="5">
                  <c:v>Commercial Aircraft</c:v>
                </c:pt>
              </c:strCache>
            </c:strRef>
          </c:cat>
          <c:val>
            <c:numRef>
              <c:f>'1. Transportation'!$L$54:$L$59</c:f>
              <c:numCache>
                <c:formatCode>_(* #,##0.00_);_(* \(#,##0.00\);_(* "-"??_);_(@_)</c:formatCode>
                <c:ptCount val="6"/>
                <c:pt idx="0">
                  <c:v>21</c:v>
                </c:pt>
                <c:pt idx="1">
                  <c:v>3.8</c:v>
                </c:pt>
                <c:pt idx="2">
                  <c:v>13.600000000000001</c:v>
                </c:pt>
                <c:pt idx="3">
                  <c:v>23.200000000000003</c:v>
                </c:pt>
                <c:pt idx="4">
                  <c:v>38.9</c:v>
                </c:pt>
                <c:pt idx="5">
                  <c:v>129.6</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2019</c:v>
                </c:pt>
                <c:pt idx="1">
                  <c:v>EPA 2018</c:v>
                </c:pt>
                <c:pt idx="2">
                  <c:v>EIA 2019</c:v>
                </c:pt>
              </c:strCache>
            </c:strRef>
          </c:cat>
          <c:val>
            <c:numRef>
              <c:f>'1. Transportation'!$K$27:$M$27</c:f>
              <c:numCache>
                <c:formatCode>_(* #,##0_);_(* \(#,##0\);_(* "-"??_);_(@_)</c:formatCode>
                <c:ptCount val="3"/>
                <c:pt idx="0">
                  <c:v>1180.0192659796696</c:v>
                </c:pt>
                <c:pt idx="1">
                  <c:v>1107.7</c:v>
                </c:pt>
                <c:pt idx="2">
                  <c:v>1095.3520000000001</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2019</c:v>
                </c:pt>
                <c:pt idx="1">
                  <c:v>EPA 2018</c:v>
                </c:pt>
                <c:pt idx="2">
                  <c:v>EIA 2019</c:v>
                </c:pt>
              </c:strCache>
            </c:strRef>
          </c:cat>
          <c:val>
            <c:numRef>
              <c:f>'1. Transportation'!$K$28:$M$28</c:f>
              <c:numCache>
                <c:formatCode>_(* #,##0_);_(* \(#,##0\);_(* "-"??_);_(@_)</c:formatCode>
                <c:ptCount val="3"/>
                <c:pt idx="0">
                  <c:v>508.38001856409994</c:v>
                </c:pt>
                <c:pt idx="1">
                  <c:v>474.5</c:v>
                </c:pt>
                <c:pt idx="2">
                  <c:v>456.36099999999999</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2019</c:v>
                </c:pt>
                <c:pt idx="1">
                  <c:v>EPA 2018</c:v>
                </c:pt>
                <c:pt idx="2">
                  <c:v>EIA 2019</c:v>
                </c:pt>
              </c:strCache>
            </c:strRef>
          </c:cat>
          <c:val>
            <c:numRef>
              <c:f>'1. Transportation'!$K$29:$M$29</c:f>
              <c:numCache>
                <c:formatCode>_(* #,##0_);_(* \(#,##0\);_(* "-"??_);_(@_)</c:formatCode>
                <c:ptCount val="3"/>
                <c:pt idx="0">
                  <c:v>189.20454981799995</c:v>
                </c:pt>
                <c:pt idx="1">
                  <c:v>172.3</c:v>
                </c:pt>
                <c:pt idx="2">
                  <c:v>255.74</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cat>
            <c:strRef>
              <c:f>'2. Electricity'!$K$8:$M$8</c:f>
              <c:strCache>
                <c:ptCount val="3"/>
                <c:pt idx="0">
                  <c:v>EPS 2019</c:v>
                </c:pt>
                <c:pt idx="1">
                  <c:v>EPA 2018</c:v>
                </c:pt>
                <c:pt idx="2">
                  <c:v>EIA 2019 (CO2e)</c:v>
                </c:pt>
              </c:strCache>
            </c:strRef>
          </c:cat>
          <c:val>
            <c:numRef>
              <c:f>'2. Electricity'!$K$12:$M$12</c:f>
              <c:numCache>
                <c:formatCode>_(* #,##0_);_(* \(#,##0\);_(* "-"??_);_(@_)</c:formatCode>
                <c:ptCount val="3"/>
                <c:pt idx="0">
                  <c:v>1626.7349134725</c:v>
                </c:pt>
                <c:pt idx="1">
                  <c:v>1775.8419865771812</c:v>
                </c:pt>
                <c:pt idx="2">
                  <c:v>1617.788</c:v>
                </c:pt>
              </c:numCache>
            </c:numRef>
          </c:val>
          <c:extLst>
            <c:ext xmlns:c16="http://schemas.microsoft.com/office/drawing/2014/chart" uri="{C3380CC4-5D6E-409C-BE32-E72D297353CC}">
              <c16:uniqueId val="{00000002-A884-4C69-B232-4BD66C9D4A9F}"/>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2019</c:v>
                </c:pt>
                <c:pt idx="1">
                  <c:v>EPA 2018</c:v>
                </c:pt>
              </c:strCache>
            </c:strRef>
          </c:cat>
          <c:val>
            <c:numRef>
              <c:f>'2. Electricity'!$K$10:$L$10</c:f>
              <c:numCache>
                <c:formatCode>_(* #,##0_);_(* \(#,##0\);_(* "-"??_);_(@_)</c:formatCode>
                <c:ptCount val="2"/>
                <c:pt idx="0">
                  <c:v>3.7568338920000004</c:v>
                </c:pt>
                <c:pt idx="1">
                  <c:v>1.3440000000000001</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2019</c:v>
                </c:pt>
                <c:pt idx="1">
                  <c:v>EPA 2018</c:v>
                </c:pt>
              </c:strCache>
            </c:strRef>
          </c:cat>
          <c:val>
            <c:numRef>
              <c:f>'2. Electricity'!$K$11:$L$11</c:f>
              <c:numCache>
                <c:formatCode>_(* #,##0_);_(* \(#,##0\);_(* "-"??_);_(@_)</c:formatCode>
                <c:ptCount val="2"/>
                <c:pt idx="0">
                  <c:v>5.0114795805000005</c:v>
                </c:pt>
                <c:pt idx="1">
                  <c:v>21.697986577181208</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2019</c:v>
                </c:pt>
                <c:pt idx="1">
                  <c:v>EPA 2018</c:v>
                </c:pt>
                <c:pt idx="2">
                  <c:v>EIA 2019</c:v>
                </c:pt>
              </c:strCache>
            </c:strRef>
          </c:cat>
          <c:val>
            <c:numRef>
              <c:f>'2. Electricity'!$K$63:$M$63</c:f>
              <c:numCache>
                <c:formatCode>0%</c:formatCode>
                <c:ptCount val="3"/>
                <c:pt idx="0">
                  <c:v>0.24398373079427041</c:v>
                </c:pt>
                <c:pt idx="1">
                  <c:v>0.28399999999999997</c:v>
                </c:pt>
                <c:pt idx="2">
                  <c:v>0.24640551639070216</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2019</c:v>
                </c:pt>
                <c:pt idx="1">
                  <c:v>EPA 2018</c:v>
                </c:pt>
                <c:pt idx="2">
                  <c:v>EIA 2019</c:v>
                </c:pt>
              </c:strCache>
            </c:strRef>
          </c:cat>
          <c:val>
            <c:numRef>
              <c:f>'2. Electricity'!$K$64:$M$64</c:f>
              <c:numCache>
                <c:formatCode>0%</c:formatCode>
                <c:ptCount val="3"/>
                <c:pt idx="0">
                  <c:v>0.37013851358949473</c:v>
                </c:pt>
                <c:pt idx="1">
                  <c:v>0.34100000000000003</c:v>
                </c:pt>
                <c:pt idx="2">
                  <c:v>0.36723331291353833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2019</c:v>
                </c:pt>
                <c:pt idx="1">
                  <c:v>EPA 2018</c:v>
                </c:pt>
                <c:pt idx="2">
                  <c:v>EIA 2019</c:v>
                </c:pt>
              </c:strCache>
            </c:strRef>
          </c:cat>
          <c:val>
            <c:numRef>
              <c:f>'2. Electricity'!$K$65:$M$65</c:f>
              <c:numCache>
                <c:formatCode>0%</c:formatCode>
                <c:ptCount val="3"/>
                <c:pt idx="0">
                  <c:v>0.19770103317972254</c:v>
                </c:pt>
                <c:pt idx="1">
                  <c:v>0.20100000000000001</c:v>
                </c:pt>
                <c:pt idx="2">
                  <c:v>0.20415688493854622</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2019</c:v>
                </c:pt>
                <c:pt idx="1">
                  <c:v>EPA 2018</c:v>
                </c:pt>
                <c:pt idx="2">
                  <c:v>EIA 2019</c:v>
                </c:pt>
              </c:strCache>
            </c:strRef>
          </c:cat>
          <c:val>
            <c:numRef>
              <c:f>'2. Electricity'!$K$66:$M$66</c:f>
              <c:numCache>
                <c:formatCode>0%</c:formatCode>
                <c:ptCount val="3"/>
                <c:pt idx="0">
                  <c:v>0.18452076895217107</c:v>
                </c:pt>
                <c:pt idx="1">
                  <c:v>0.16700000000000001</c:v>
                </c:pt>
                <c:pt idx="2">
                  <c:v>0.17770928659877752</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2019</c:v>
                </c:pt>
                <c:pt idx="1">
                  <c:v>EPA 2018</c:v>
                </c:pt>
                <c:pt idx="2">
                  <c:v>EIA 2019</c:v>
                </c:pt>
              </c:strCache>
            </c:strRef>
          </c:cat>
          <c:val>
            <c:numRef>
              <c:f>'2. Electricity'!$K$67:$M$67</c:f>
              <c:numCache>
                <c:formatCode>0%</c:formatCode>
                <c:ptCount val="3"/>
                <c:pt idx="0">
                  <c:v>3.6559534843412476E-3</c:v>
                </c:pt>
                <c:pt idx="1">
                  <c:v>6.0000000000000001E-3</c:v>
                </c:pt>
                <c:pt idx="2">
                  <c:v>4.1214050159609043E-3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2019</c:v>
                </c:pt>
                <c:pt idx="1">
                  <c:v>EPA 2018</c:v>
                </c:pt>
                <c:pt idx="2">
                  <c:v>EIA 2019 (CO2e)</c:v>
                </c:pt>
              </c:strCache>
            </c:strRef>
          </c:cat>
          <c:val>
            <c:numRef>
              <c:f>'2. Electricity'!$K$28:$M$28</c:f>
              <c:numCache>
                <c:formatCode>_(* #,##0_);_(* \(#,##0\);_(* "-"??_);_(@_)</c:formatCode>
                <c:ptCount val="3"/>
                <c:pt idx="0">
                  <c:v>989.42</c:v>
                </c:pt>
                <c:pt idx="1">
                  <c:v>1152.9000000000001</c:v>
                </c:pt>
                <c:pt idx="2">
                  <c:v>972.50099999999998</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2019</c:v>
                      </c:pt>
                      <c:pt idx="1">
                        <c:v>EPA 2018</c:v>
                      </c:pt>
                      <c:pt idx="2">
                        <c:v>EIA 2019 (CO2e)</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2019</c:v>
                </c:pt>
                <c:pt idx="1">
                  <c:v>EPA 2018</c:v>
                </c:pt>
                <c:pt idx="2">
                  <c:v>EIA 2019 (CO2e)</c:v>
                </c:pt>
              </c:strCache>
            </c:strRef>
          </c:cat>
          <c:val>
            <c:numRef>
              <c:f>'2. Electricity'!$K$30:$M$30</c:f>
              <c:numCache>
                <c:formatCode>_(* #,##0_);_(* \(#,##0\);_(* "-"??_);_(@_)</c:formatCode>
                <c:ptCount val="3"/>
                <c:pt idx="0">
                  <c:v>592.06100000000004</c:v>
                </c:pt>
                <c:pt idx="1">
                  <c:v>577.4</c:v>
                </c:pt>
                <c:pt idx="2">
                  <c:v>617.86400000000003</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Energy'!$J$12</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3044964774140074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6.7900450176106624E-17"/>
                  <c:y val="-0.2743787125293549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26156237049316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Energy'!$K$8:$M$8</c:f>
              <c:strCache>
                <c:ptCount val="3"/>
                <c:pt idx="0">
                  <c:v>EPS 2019</c:v>
                </c:pt>
                <c:pt idx="1">
                  <c:v>EPA 2018</c:v>
                </c:pt>
                <c:pt idx="2">
                  <c:v>EIA 2019 (CO2e)</c:v>
                </c:pt>
              </c:strCache>
            </c:strRef>
          </c:cat>
          <c:val>
            <c:numRef>
              <c:f>'3. Industry Energy'!$K$12:$M$12</c:f>
              <c:numCache>
                <c:formatCode>_(* #,##0_);_(* \(#,##0\);_(* "-"??_);_(@_)</c:formatCode>
                <c:ptCount val="3"/>
                <c:pt idx="0">
                  <c:v>934.38323184889987</c:v>
                </c:pt>
                <c:pt idx="1">
                  <c:v>837.30408053691281</c:v>
                </c:pt>
                <c:pt idx="2">
                  <c:v>1018.6209999999999</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Energy'!$K$8:$L$8</c:f>
              <c:strCache>
                <c:ptCount val="2"/>
                <c:pt idx="0">
                  <c:v>EPS 2019</c:v>
                </c:pt>
                <c:pt idx="1">
                  <c:v>EPA 2018</c:v>
                </c:pt>
              </c:strCache>
            </c:strRef>
          </c:cat>
          <c:val>
            <c:numRef>
              <c:f>'3. Industry Energy'!$K$10:$L$10</c:f>
              <c:numCache>
                <c:formatCode>_(* #,##0.0_);_(* \(#,##0.0\);_(* "-"??_);_(@_)</c:formatCode>
                <c:ptCount val="2"/>
                <c:pt idx="0" formatCode="_(* #,##0_);_(* \(#,##0\);_(* &quot;-&quot;??_);_(@_)">
                  <c:v>0.83804727720000005</c:v>
                </c:pt>
                <c:pt idx="1">
                  <c:v>1.7920000000000003</c:v>
                </c:pt>
              </c:numCache>
            </c:numRef>
          </c:val>
          <c:extLst>
            <c:ext xmlns:c16="http://schemas.microsoft.com/office/drawing/2014/chart" uri="{C3380CC4-5D6E-409C-BE32-E72D297353CC}">
              <c16:uniqueId val="{00000002-A562-45B8-8E59-0F34AFB22AF1}"/>
            </c:ext>
          </c:extLst>
        </c:ser>
        <c:ser>
          <c:idx val="1"/>
          <c:order val="1"/>
          <c:tx>
            <c:strRef>
              <c:f>'3. Industry Energy'!$J$11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Energy'!$K$8:$L$8</c:f>
              <c:strCache>
                <c:ptCount val="2"/>
                <c:pt idx="0">
                  <c:v>EPS 2019</c:v>
                </c:pt>
                <c:pt idx="1">
                  <c:v>EPA 2018</c:v>
                </c:pt>
              </c:strCache>
            </c:strRef>
          </c:cat>
          <c:val>
            <c:numRef>
              <c:f>'3. Industry Energy'!$K$11:$L$11</c:f>
              <c:numCache>
                <c:formatCode>_(* #,##0.0_);_(* \(#,##0.0\);_(* "-"??_);_(@_)</c:formatCode>
                <c:ptCount val="2"/>
                <c:pt idx="0" formatCode="_(* #,##0_);_(* \(#,##0\);_(* &quot;-&quot;??_);_(@_)">
                  <c:v>1.2330295716999997</c:v>
                </c:pt>
                <c:pt idx="1">
                  <c:v>2.3120805369127519</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Energy'!$K$28</c:f>
              <c:strCache>
                <c:ptCount val="1"/>
                <c:pt idx="0">
                  <c:v>EPS 2019</c:v>
                </c:pt>
              </c:strCache>
            </c:strRef>
          </c:tx>
          <c:spPr>
            <a:solidFill>
              <a:schemeClr val="accent6"/>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Energy'!$K$29:$K$36</c:f>
              <c:numCache>
                <c:formatCode>_(* #,##0_);_(* \(#,##0\);_(* "-"??_);_(@_)</c:formatCode>
                <c:ptCount val="8"/>
                <c:pt idx="0">
                  <c:v>50.592449999999999</c:v>
                </c:pt>
                <c:pt idx="1">
                  <c:v>536.99870400000009</c:v>
                </c:pt>
                <c:pt idx="2">
                  <c:v>33.753655999999999</c:v>
                </c:pt>
                <c:pt idx="3">
                  <c:v>0</c:v>
                </c:pt>
                <c:pt idx="4">
                  <c:v>147.37437800000001</c:v>
                </c:pt>
                <c:pt idx="5">
                  <c:v>0</c:v>
                </c:pt>
                <c:pt idx="6">
                  <c:v>151.989</c:v>
                </c:pt>
                <c:pt idx="7">
                  <c:v>11.603967000000001</c:v>
                </c:pt>
              </c:numCache>
            </c:numRef>
          </c:val>
          <c:extLst>
            <c:ext xmlns:c16="http://schemas.microsoft.com/office/drawing/2014/chart" uri="{C3380CC4-5D6E-409C-BE32-E72D297353CC}">
              <c16:uniqueId val="{00000000-797E-4CCE-B916-2E2D64024559}"/>
            </c:ext>
          </c:extLst>
        </c:ser>
        <c:ser>
          <c:idx val="1"/>
          <c:order val="1"/>
          <c:tx>
            <c:strRef>
              <c:f>'3. Industry Energy'!$L$28</c:f>
              <c:strCache>
                <c:ptCount val="1"/>
                <c:pt idx="0">
                  <c:v>EPA 2018</c:v>
                </c:pt>
              </c:strCache>
            </c:strRef>
          </c:tx>
          <c:spPr>
            <a:solidFill>
              <a:schemeClr val="accent3">
                <a:lumMod val="75000"/>
              </a:schemeClr>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Energy'!$L$29:$L$36</c:f>
              <c:numCache>
                <c:formatCode>_(* #,##0_);_(* \(#,##0\);_(* "-"??_);_(@_)</c:formatCode>
                <c:ptCount val="8"/>
                <c:pt idx="0">
                  <c:v>49.8</c:v>
                </c:pt>
                <c:pt idx="1">
                  <c:v>514.79999999999995</c:v>
                </c:pt>
                <c:pt idx="2">
                  <c:v>268.60000000000002</c:v>
                </c:pt>
              </c:numCache>
            </c:numRef>
          </c:val>
          <c:extLst>
            <c:ext xmlns:c16="http://schemas.microsoft.com/office/drawing/2014/chart" uri="{C3380CC4-5D6E-409C-BE32-E72D297353CC}">
              <c16:uniqueId val="{00000001-797E-4CCE-B916-2E2D64024559}"/>
            </c:ext>
          </c:extLst>
        </c:ser>
        <c:ser>
          <c:idx val="2"/>
          <c:order val="2"/>
          <c:tx>
            <c:strRef>
              <c:f>'3. Industry Energy'!$M$28</c:f>
              <c:strCache>
                <c:ptCount val="1"/>
                <c:pt idx="0">
                  <c:v>EIA 2019 (CO2e)</c:v>
                </c:pt>
              </c:strCache>
            </c:strRef>
          </c:tx>
          <c:spPr>
            <a:solidFill>
              <a:schemeClr val="accent4"/>
            </a:solidFill>
            <a:ln>
              <a:noFill/>
            </a:ln>
            <a:effectLst/>
          </c:spPr>
          <c:invertIfNegative val="0"/>
          <c:cat>
            <c:strRef>
              <c:f>'3. Industry Energy'!$J$29:$J$36</c:f>
              <c:strCache>
                <c:ptCount val="8"/>
                <c:pt idx="0">
                  <c:v>Coal</c:v>
                </c:pt>
                <c:pt idx="1">
                  <c:v>Natural Gas</c:v>
                </c:pt>
                <c:pt idx="2">
                  <c:v>Fuel Oil</c:v>
                </c:pt>
                <c:pt idx="3">
                  <c:v>biomass</c:v>
                </c:pt>
                <c:pt idx="4">
                  <c:v>diesel</c:v>
                </c:pt>
                <c:pt idx="5">
                  <c:v>heat</c:v>
                </c:pt>
                <c:pt idx="6">
                  <c:v>crude oil</c:v>
                </c:pt>
                <c:pt idx="7">
                  <c:v>LPG</c:v>
                </c:pt>
              </c:strCache>
            </c:strRef>
          </c:cat>
          <c:val>
            <c:numRef>
              <c:f>'3. Industry Energy'!$M$29:$M$36</c:f>
              <c:numCache>
                <c:formatCode>_(* #,##0_);_(* \(#,##0\);_(* "-"??_);_(@_)</c:formatCode>
                <c:ptCount val="8"/>
                <c:pt idx="0">
                  <c:v>101.886</c:v>
                </c:pt>
                <c:pt idx="1">
                  <c:v>551.37900000000002</c:v>
                </c:pt>
                <c:pt idx="2">
                  <c:v>2.87</c:v>
                </c:pt>
                <c:pt idx="3">
                  <c:v>0</c:v>
                </c:pt>
                <c:pt idx="4">
                  <c:v>92.221999999999994</c:v>
                </c:pt>
                <c:pt idx="5">
                  <c:v>60.914999999999999</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Energy'!$K$51</c:f>
              <c:strCache>
                <c:ptCount val="1"/>
                <c:pt idx="0">
                  <c:v>EPS 2019</c:v>
                </c:pt>
              </c:strCache>
            </c:strRef>
          </c:tx>
          <c:spPr>
            <a:solidFill>
              <a:schemeClr val="accent5">
                <a:lumMod val="60000"/>
                <a:lumOff val="40000"/>
              </a:schemeClr>
            </a:solidFill>
            <a:ln>
              <a:noFill/>
            </a:ln>
            <a:effectLst/>
          </c:spPr>
          <c:invertIfNegative val="0"/>
          <c:cat>
            <c:strRef>
              <c:f>'3. Industry Energy'!$J$52:$J$54</c:f>
              <c:strCache>
                <c:ptCount val="3"/>
                <c:pt idx="0">
                  <c:v>Coal</c:v>
                </c:pt>
                <c:pt idx="1">
                  <c:v>Natural Gas</c:v>
                </c:pt>
                <c:pt idx="2">
                  <c:v>Fuel Oil</c:v>
                </c:pt>
              </c:strCache>
            </c:strRef>
          </c:cat>
          <c:val>
            <c:numRef>
              <c:f>'3. Industry Energy'!$K$52:$K$54</c:f>
              <c:numCache>
                <c:formatCode>_(* #,##0.00_);_(* \(#,##0.00\);_(* "-"??_);_(@_)</c:formatCode>
                <c:ptCount val="3"/>
                <c:pt idx="0">
                  <c:v>0.16480758000000001</c:v>
                </c:pt>
                <c:pt idx="1">
                  <c:v>0.28337652000000002</c:v>
                </c:pt>
                <c:pt idx="2">
                  <c:v>3.7753841999999996E-2</c:v>
                </c:pt>
              </c:numCache>
            </c:numRef>
          </c:val>
          <c:extLst>
            <c:ext xmlns:c16="http://schemas.microsoft.com/office/drawing/2014/chart" uri="{C3380CC4-5D6E-409C-BE32-E72D297353CC}">
              <c16:uniqueId val="{00000000-8461-4D10-8758-A8F1E3077067}"/>
            </c:ext>
          </c:extLst>
        </c:ser>
        <c:ser>
          <c:idx val="1"/>
          <c:order val="1"/>
          <c:tx>
            <c:strRef>
              <c:f>'3. Industry Energy'!$L$51</c:f>
              <c:strCache>
                <c:ptCount val="1"/>
                <c:pt idx="0">
                  <c:v>EPA 2018</c:v>
                </c:pt>
              </c:strCache>
            </c:strRef>
          </c:tx>
          <c:spPr>
            <a:solidFill>
              <a:schemeClr val="accent6"/>
            </a:solidFill>
            <a:ln>
              <a:noFill/>
            </a:ln>
            <a:effectLst/>
          </c:spPr>
          <c:invertIfNegative val="0"/>
          <c:cat>
            <c:strRef>
              <c:f>'3. Industry Energy'!$J$52:$J$54</c:f>
              <c:strCache>
                <c:ptCount val="3"/>
                <c:pt idx="0">
                  <c:v>Coal</c:v>
                </c:pt>
                <c:pt idx="1">
                  <c:v>Natural Gas</c:v>
                </c:pt>
                <c:pt idx="2">
                  <c:v>Fuel Oil</c:v>
                </c:pt>
              </c:strCache>
            </c:strRef>
          </c:cat>
          <c:val>
            <c:numRef>
              <c:f>'3. Industry Energy'!$L$52:$L$54</c:f>
              <c:numCache>
                <c:formatCode>_(* #,##0.00_);_(* \(#,##0.00\);_(* "-"??_);_(@_)</c:formatCode>
                <c:ptCount val="3"/>
                <c:pt idx="0">
                  <c:v>0.11200000000000002</c:v>
                </c:pt>
                <c:pt idx="1">
                  <c:v>0.22400000000000003</c:v>
                </c:pt>
                <c:pt idx="2">
                  <c:v>0.22400000000000003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Energy'!$K$64</c:f>
              <c:strCache>
                <c:ptCount val="1"/>
                <c:pt idx="0">
                  <c:v>EPS 2019</c:v>
                </c:pt>
              </c:strCache>
            </c:strRef>
          </c:tx>
          <c:spPr>
            <a:solidFill>
              <a:schemeClr val="accent4"/>
            </a:solidFill>
            <a:ln>
              <a:noFill/>
            </a:ln>
            <a:effectLst/>
          </c:spPr>
          <c:invertIfNegative val="0"/>
          <c:cat>
            <c:strRef>
              <c:f>'3. Industry Energy'!$J$65:$J$67</c:f>
              <c:strCache>
                <c:ptCount val="3"/>
                <c:pt idx="0">
                  <c:v>Coal</c:v>
                </c:pt>
                <c:pt idx="1">
                  <c:v>Fuel Oil</c:v>
                </c:pt>
                <c:pt idx="2">
                  <c:v>Natural Gas</c:v>
                </c:pt>
              </c:strCache>
            </c:strRef>
          </c:cat>
          <c:val>
            <c:numRef>
              <c:f>'3. Industry Energy'!$K$65:$K$67</c:f>
              <c:numCache>
                <c:formatCode>_(* #,##0.00_);_(* \(#,##0.00\);_(* "-"??_);_(@_)</c:formatCode>
                <c:ptCount val="3"/>
                <c:pt idx="0">
                  <c:v>0.26819563499999999</c:v>
                </c:pt>
                <c:pt idx="1">
                  <c:v>7.14625765E-2</c:v>
                </c:pt>
                <c:pt idx="2">
                  <c:v>0.26819563499999999</c:v>
                </c:pt>
              </c:numCache>
            </c:numRef>
          </c:val>
          <c:extLst>
            <c:ext xmlns:c16="http://schemas.microsoft.com/office/drawing/2014/chart" uri="{C3380CC4-5D6E-409C-BE32-E72D297353CC}">
              <c16:uniqueId val="{00000000-5D8D-49CA-9E34-C055E06824F3}"/>
            </c:ext>
          </c:extLst>
        </c:ser>
        <c:ser>
          <c:idx val="1"/>
          <c:order val="1"/>
          <c:tx>
            <c:strRef>
              <c:f>'3. Industry Energy'!$L$64</c:f>
              <c:strCache>
                <c:ptCount val="1"/>
                <c:pt idx="0">
                  <c:v>EPA 2018</c:v>
                </c:pt>
              </c:strCache>
            </c:strRef>
          </c:tx>
          <c:spPr>
            <a:solidFill>
              <a:schemeClr val="accent3"/>
            </a:solidFill>
            <a:ln>
              <a:noFill/>
            </a:ln>
            <a:effectLst/>
          </c:spPr>
          <c:invertIfNegative val="0"/>
          <c:cat>
            <c:strRef>
              <c:f>'3. Industry Energy'!$J$65:$J$67</c:f>
              <c:strCache>
                <c:ptCount val="3"/>
                <c:pt idx="0">
                  <c:v>Coal</c:v>
                </c:pt>
                <c:pt idx="1">
                  <c:v>Fuel Oil</c:v>
                </c:pt>
                <c:pt idx="2">
                  <c:v>Natural Gas</c:v>
                </c:pt>
              </c:strCache>
            </c:strRef>
          </c:cat>
          <c:val>
            <c:numRef>
              <c:f>'3. Industry Energy'!$L$65:$L$67</c:f>
              <c:numCache>
                <c:formatCode>_(* #,##0.00_);_(* \(#,##0.00\);_(* "-"??_);_(@_)</c:formatCode>
                <c:ptCount val="3"/>
                <c:pt idx="0">
                  <c:v>0.17785234899328861</c:v>
                </c:pt>
                <c:pt idx="1">
                  <c:v>0.35570469798657722</c:v>
                </c:pt>
                <c:pt idx="2">
                  <c:v>0.26677852348993286</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2019</c:v>
                </c:pt>
                <c:pt idx="1">
                  <c:v>EPA 2018</c:v>
                </c:pt>
                <c:pt idx="2">
                  <c:v>EIA 2019 (Total CO2e)</c:v>
                </c:pt>
              </c:strCache>
            </c:strRef>
          </c:cat>
          <c:val>
            <c:numRef>
              <c:f>'4. Buildings'!$L$12:$N$12</c:f>
              <c:numCache>
                <c:formatCode>_(* #,##0_);_(* \(#,##0\);_(* "-"??_);_(@_)</c:formatCode>
                <c:ptCount val="3"/>
                <c:pt idx="0">
                  <c:v>339.70278630500002</c:v>
                </c:pt>
                <c:pt idx="1">
                  <c:v>343.14033557046986</c:v>
                </c:pt>
                <c:pt idx="2">
                  <c:v>344.80700000000002</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2019</c:v>
                </c:pt>
                <c:pt idx="1">
                  <c:v>EPA 2018</c:v>
                </c:pt>
              </c:strCache>
            </c:strRef>
          </c:cat>
          <c:val>
            <c:numRef>
              <c:f>'4. Buildings'!$L$10:$M$10</c:f>
              <c:numCache>
                <c:formatCode>_(* #,##0_);_(* \(#,##0\);_(* "-"??_);_(@_)</c:formatCode>
                <c:ptCount val="2"/>
                <c:pt idx="0" formatCode="_(* #,##0.00_);_(* \(#,##0.00\);_(* &quot;-&quot;??_);_(@_)">
                  <c:v>0.223223</c:v>
                </c:pt>
                <c:pt idx="1">
                  <c:v>5.0400000000000009</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2019</c:v>
                </c:pt>
                <c:pt idx="1">
                  <c:v>EPA 2018</c:v>
                </c:pt>
              </c:strCache>
            </c:strRef>
          </c:cat>
          <c:val>
            <c:numRef>
              <c:f>'4. Buildings'!$L$11:$M$11</c:f>
              <c:numCache>
                <c:formatCode>_(* #,##0_);_(* \(#,##0\);_(* "-"??_);_(@_)</c:formatCode>
                <c:ptCount val="2"/>
                <c:pt idx="0" formatCode="_(* #,##0.00_);_(* \(#,##0.00\);_(* &quot;-&quot;??_);_(@_)">
                  <c:v>0.28406330499999999</c:v>
                </c:pt>
                <c:pt idx="1">
                  <c:v>0.80033557046979864</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2019</c:v>
                </c:pt>
                <c:pt idx="1">
                  <c:v>EPA 2018</c:v>
                </c:pt>
                <c:pt idx="2">
                  <c:v>EIA 2019 (Total CO2e)</c:v>
                </c:pt>
              </c:strCache>
            </c:strRef>
          </c:cat>
          <c:val>
            <c:numRef>
              <c:f>'4. Buildings'!$L$29:$N$29</c:f>
              <c:numCache>
                <c:formatCode>_(* #,##0_);_(* \(#,##0\);_(* "-"??_);_(@_)</c:formatCode>
                <c:ptCount val="3"/>
                <c:pt idx="0">
                  <c:v>252.32864828500001</c:v>
                </c:pt>
                <c:pt idx="1">
                  <c:v>248.11077852348993</c:v>
                </c:pt>
                <c:pt idx="2">
                  <c:v>253.74</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2019</c:v>
                </c:pt>
                <c:pt idx="1">
                  <c:v>EPA 2018</c:v>
                </c:pt>
              </c:strCache>
            </c:strRef>
          </c:cat>
          <c:val>
            <c:numRef>
              <c:f>'4. Buildings'!$L$27:$M$27</c:f>
              <c:numCache>
                <c:formatCode>_(* #,##0_);_(* \(#,##0\);_(* "-"??_);_(@_)</c:formatCode>
                <c:ptCount val="2"/>
                <c:pt idx="0" formatCode="_(* #,##0.00_);_(* \(#,##0.00\);_(* &quot;-&quot;??_);_(@_)">
                  <c:v>0.18059384000000001</c:v>
                </c:pt>
                <c:pt idx="1">
                  <c:v>1.3440000000000001</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2019</c:v>
                </c:pt>
                <c:pt idx="1">
                  <c:v>EPA 2018</c:v>
                </c:pt>
              </c:strCache>
            </c:strRef>
          </c:cat>
          <c:val>
            <c:numRef>
              <c:f>'4. Buildings'!$L$28:$M$28</c:f>
              <c:numCache>
                <c:formatCode>_(* #,##0_);_(* \(#,##0\);_(* "-"??_);_(@_)</c:formatCode>
                <c:ptCount val="2"/>
                <c:pt idx="0" formatCode="_(* #,##0.00_);_(* \(#,##0.00\);_(* &quot;-&quot;??_);_(@_)">
                  <c:v>0.24205444500000001</c:v>
                </c:pt>
                <c:pt idx="1">
                  <c:v>0.26677852348993286</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2019</c:v>
                </c:pt>
                <c:pt idx="1">
                  <c:v>EPA 2018</c:v>
                </c:pt>
              </c:strCache>
            </c:strRef>
          </c:cat>
          <c:val>
            <c:numRef>
              <c:f>'5. Industry Process'!$J$9:$K$9</c:f>
              <c:numCache>
                <c:formatCode>_(* #,##0_);_(* \(#,##0\);_(* "-"??_);_(@_)</c:formatCode>
                <c:ptCount val="2"/>
                <c:pt idx="0">
                  <c:v>297.75799999999998</c:v>
                </c:pt>
                <c:pt idx="1">
                  <c:v>393</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2019</c:v>
                </c:pt>
                <c:pt idx="1">
                  <c:v>EPA 2018</c:v>
                </c:pt>
              </c:strCache>
            </c:strRef>
          </c:cat>
          <c:val>
            <c:numRef>
              <c:f>'5. Industry Process'!$J$10:$K$10</c:f>
              <c:numCache>
                <c:formatCode>_(* #,##0_);_(* \(#,##0\);_(* "-"??_);_(@_)</c:formatCode>
                <c:ptCount val="2"/>
                <c:pt idx="0">
                  <c:v>834.77542119999998</c:v>
                </c:pt>
                <c:pt idx="1">
                  <c:v>697.31200000000001</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2019</c:v>
                </c:pt>
                <c:pt idx="1">
                  <c:v>EPA 2018</c:v>
                </c:pt>
              </c:strCache>
            </c:strRef>
          </c:cat>
          <c:val>
            <c:numRef>
              <c:f>'5. Industry Process'!$J$11:$K$11</c:f>
              <c:numCache>
                <c:formatCode>_(* #,##0_);_(* \(#,##0\);_(* "-"??_);_(@_)</c:formatCode>
                <c:ptCount val="2"/>
                <c:pt idx="0">
                  <c:v>307.06737199999998</c:v>
                </c:pt>
                <c:pt idx="1">
                  <c:v>347.6124161073825</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211.7</c:v>
                </c:pt>
                <c:pt idx="1">
                  <c:v>182.7</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2019</c:v>
                </c:pt>
                <c:pt idx="1">
                  <c:v>EPA 2018</c:v>
                </c:pt>
              </c:strCache>
            </c:strRef>
          </c:cat>
          <c:val>
            <c:numRef>
              <c:f>'5. Industry Process'!$J$9:$K$9</c:f>
              <c:numCache>
                <c:formatCode>_(* #,##0_);_(* \(#,##0\);_(* "-"??_);_(@_)</c:formatCode>
                <c:ptCount val="2"/>
                <c:pt idx="0">
                  <c:v>297.75799999999998</c:v>
                </c:pt>
                <c:pt idx="1">
                  <c:v>393</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2019</c:v>
                </c:pt>
                <c:pt idx="1">
                  <c:v>EPA 2018</c:v>
                </c:pt>
              </c:strCache>
            </c:strRef>
          </c:cat>
          <c:val>
            <c:numRef>
              <c:f>'5. Industry Process'!$J$10:$K$10</c:f>
              <c:numCache>
                <c:formatCode>_(* #,##0_);_(* \(#,##0\);_(* "-"??_);_(@_)</c:formatCode>
                <c:ptCount val="2"/>
                <c:pt idx="0">
                  <c:v>834.77542119999998</c:v>
                </c:pt>
                <c:pt idx="1">
                  <c:v>697.31200000000001</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2019</c:v>
                </c:pt>
                <c:pt idx="1">
                  <c:v>EPA 2018</c:v>
                </c:pt>
              </c:strCache>
            </c:strRef>
          </c:cat>
          <c:val>
            <c:numRef>
              <c:f>'5. Industry Process'!$J$11:$K$11</c:f>
              <c:numCache>
                <c:formatCode>_(* #,##0_);_(* \(#,##0\);_(* "-"??_);_(@_)</c:formatCode>
                <c:ptCount val="2"/>
                <c:pt idx="0">
                  <c:v>307.06737199999998</c:v>
                </c:pt>
                <c:pt idx="1">
                  <c:v>347.6124161073825</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2019</c:v>
                </c:pt>
                <c:pt idx="1">
                  <c:v>EPA 2018</c:v>
                </c:pt>
              </c:strCache>
            </c:strRef>
          </c:cat>
          <c:val>
            <c:numRef>
              <c:f>'5. Industry Process'!$J$12:$K$12</c:f>
              <c:numCache>
                <c:formatCode>_(* #,##0_);_(* \(#,##0\);_(* "-"??_);_(@_)</c:formatCode>
                <c:ptCount val="2"/>
                <c:pt idx="0">
                  <c:v>211.7</c:v>
                </c:pt>
                <c:pt idx="1">
                  <c:v>182.7</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'5. Industry Process'!$H$28</c:f>
          <c:strCache>
            <c:ptCount val="1"/>
            <c:pt idx="0">
              <c:v>Industry Process Greenhouse Gas Emissions by Sector</c:v>
            </c:pt>
          </c:strCache>
        </c:strRef>
      </c:tx>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044892825896763"/>
          <c:y val="0.21694444444444444"/>
          <c:w val="0.75135662729658792"/>
          <c:h val="0.57785360163312927"/>
        </c:manualLayout>
      </c:layout>
      <c:barChart>
        <c:barDir val="col"/>
        <c:grouping val="stacked"/>
        <c:varyColors val="0"/>
        <c:ser>
          <c:idx val="0"/>
          <c:order val="0"/>
          <c:tx>
            <c:strRef>
              <c:f>'5. Industry Process'!$I$29</c:f>
              <c:strCache>
                <c:ptCount val="1"/>
                <c:pt idx="0">
                  <c:v>Process Emissions in CO2e Excluding Ag and Waste</c:v>
                </c:pt>
              </c:strCache>
            </c:strRef>
          </c:tx>
          <c:spPr>
            <a:solidFill>
              <a:schemeClr val="accent6"/>
            </a:solidFill>
            <a:ln>
              <a:noFill/>
            </a:ln>
            <a:effectLst/>
          </c:spPr>
          <c:invertIfNegative val="0"/>
          <c:cat>
            <c:strRef>
              <c:f>'5. Industry Process'!$J$28:$K$28</c:f>
              <c:strCache>
                <c:ptCount val="2"/>
                <c:pt idx="0">
                  <c:v>EPS 2019</c:v>
                </c:pt>
                <c:pt idx="1">
                  <c:v>EPA 2018</c:v>
                </c:pt>
              </c:strCache>
            </c:strRef>
          </c:cat>
          <c:val>
            <c:numRef>
              <c:f>'5. Industry Process'!$J$29:$K$29</c:f>
              <c:numCache>
                <c:formatCode>_(* #,##0_);_(* \(#,##0\);_(* "-"??_);_(@_)</c:formatCode>
                <c:ptCount val="2"/>
                <c:pt idx="0">
                  <c:v>905.82399999999996</c:v>
                </c:pt>
                <c:pt idx="1">
                  <c:v>836.5</c:v>
                </c:pt>
              </c:numCache>
            </c:numRef>
          </c:val>
          <c:extLst>
            <c:ext xmlns:c16="http://schemas.microsoft.com/office/drawing/2014/chart" uri="{C3380CC4-5D6E-409C-BE32-E72D297353CC}">
              <c16:uniqueId val="{00000000-A180-402E-B13A-B20D37517CE8}"/>
            </c:ext>
          </c:extLst>
        </c:ser>
        <c:ser>
          <c:idx val="1"/>
          <c:order val="1"/>
          <c:tx>
            <c:strRef>
              <c:f>'5. Industry Process'!$I$30</c:f>
              <c:strCache>
                <c:ptCount val="1"/>
                <c:pt idx="0">
                  <c:v>Agriculture</c:v>
                </c:pt>
              </c:strCache>
            </c:strRef>
          </c:tx>
          <c:spPr>
            <a:solidFill>
              <a:schemeClr val="accent5">
                <a:lumMod val="60000"/>
                <a:lumOff val="40000"/>
              </a:schemeClr>
            </a:solidFill>
            <a:ln>
              <a:noFill/>
            </a:ln>
            <a:effectLst/>
          </c:spPr>
          <c:invertIfNegative val="0"/>
          <c:cat>
            <c:strRef>
              <c:f>'5. Industry Process'!$J$28:$K$28</c:f>
              <c:strCache>
                <c:ptCount val="2"/>
                <c:pt idx="0">
                  <c:v>EPS 2019</c:v>
                </c:pt>
                <c:pt idx="1">
                  <c:v>EPA 2018</c:v>
                </c:pt>
              </c:strCache>
            </c:strRef>
          </c:cat>
          <c:val>
            <c:numRef>
              <c:f>'5. Industry Process'!$J$30:$K$30</c:f>
              <c:numCache>
                <c:formatCode>_(* #,##0_);_(* \(#,##0\);_(* "-"??_);_(@_)</c:formatCode>
                <c:ptCount val="2"/>
                <c:pt idx="0">
                  <c:v>645.64200000000005</c:v>
                </c:pt>
                <c:pt idx="1">
                  <c:v>618.5</c:v>
                </c:pt>
              </c:numCache>
            </c:numRef>
          </c:val>
          <c:extLst>
            <c:ext xmlns:c16="http://schemas.microsoft.com/office/drawing/2014/chart" uri="{C3380CC4-5D6E-409C-BE32-E72D297353CC}">
              <c16:uniqueId val="{00000001-A180-402E-B13A-B20D37517CE8}"/>
            </c:ext>
          </c:extLst>
        </c:ser>
        <c:ser>
          <c:idx val="2"/>
          <c:order val="2"/>
          <c:tx>
            <c:strRef>
              <c:f>'5. Industry Process'!$I$31</c:f>
              <c:strCache>
                <c:ptCount val="1"/>
                <c:pt idx="0">
                  <c:v>Waste</c:v>
                </c:pt>
              </c:strCache>
            </c:strRef>
          </c:tx>
          <c:spPr>
            <a:solidFill>
              <a:schemeClr val="accent4"/>
            </a:solidFill>
            <a:ln>
              <a:noFill/>
            </a:ln>
            <a:effectLst/>
          </c:spPr>
          <c:invertIfNegative val="0"/>
          <c:cat>
            <c:strRef>
              <c:f>'5. Industry Process'!$J$28:$K$28</c:f>
              <c:strCache>
                <c:ptCount val="2"/>
                <c:pt idx="0">
                  <c:v>EPS 2019</c:v>
                </c:pt>
                <c:pt idx="1">
                  <c:v>EPA 2018</c:v>
                </c:pt>
              </c:strCache>
            </c:strRef>
          </c:cat>
          <c:val>
            <c:numRef>
              <c:f>'5. Industry Process'!$J$31:$K$31</c:f>
              <c:numCache>
                <c:formatCode>_(* #,##0_);_(* \(#,##0\);_(* "-"??_);_(@_)</c:formatCode>
                <c:ptCount val="2"/>
                <c:pt idx="0">
                  <c:v>160.70599999999999</c:v>
                </c:pt>
                <c:pt idx="1">
                  <c:v>145.80000000000001</c:v>
                </c:pt>
              </c:numCache>
            </c:numRef>
          </c:val>
          <c:extLst>
            <c:ext xmlns:c16="http://schemas.microsoft.com/office/drawing/2014/chart" uri="{C3380CC4-5D6E-409C-BE32-E72D297353CC}">
              <c16:uniqueId val="{00000002-A180-402E-B13A-B20D37517CE8}"/>
            </c:ext>
          </c:extLst>
        </c:ser>
        <c:dLbls>
          <c:showLegendKey val="0"/>
          <c:showVal val="0"/>
          <c:showCatName val="0"/>
          <c:showSerName val="0"/>
          <c:showPercent val="0"/>
          <c:showBubbleSize val="0"/>
        </c:dLbls>
        <c:gapWidth val="80"/>
        <c:overlap val="100"/>
        <c:axId val="947749168"/>
        <c:axId val="947756240"/>
      </c:barChart>
      <c:catAx>
        <c:axId val="94774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56240"/>
        <c:crosses val="autoZero"/>
        <c:auto val="1"/>
        <c:lblAlgn val="ctr"/>
        <c:lblOffset val="100"/>
        <c:noMultiLvlLbl val="0"/>
      </c:catAx>
      <c:valAx>
        <c:axId val="94775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749168"/>
        <c:crosses val="autoZero"/>
        <c:crossBetween val="between"/>
      </c:valAx>
      <c:spPr>
        <a:noFill/>
        <a:ln>
          <a:noFill/>
        </a:ln>
        <a:effectLst/>
      </c:spPr>
    </c:plotArea>
    <c:legend>
      <c:legendPos val="b"/>
      <c:layout>
        <c:manualLayout>
          <c:xMode val="edge"/>
          <c:yMode val="edge"/>
          <c:x val="7.7191874453193352E-2"/>
          <c:y val="0.85590113735783024"/>
          <c:w val="0.89075486657917757"/>
          <c:h val="0.14409886264216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lumMod val="65000"/>
                    <a:lumOff val="35000"/>
                  </a:schemeClr>
                </a:solidFill>
              </a:rPr>
              <a:t>Industry Process Greenhouse Gas Emsisions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8338779527559053"/>
          <c:y val="0.13225694444444447"/>
          <c:w val="0.57529286964129489"/>
          <c:h val="0.7077660214348207"/>
        </c:manualLayout>
      </c:layout>
      <c:barChart>
        <c:barDir val="bar"/>
        <c:grouping val="clustered"/>
        <c:varyColors val="0"/>
        <c:ser>
          <c:idx val="0"/>
          <c:order val="0"/>
          <c:tx>
            <c:strRef>
              <c:f>'5. Industry Process'!$J$45</c:f>
              <c:strCache>
                <c:ptCount val="1"/>
                <c:pt idx="0">
                  <c:v>EPS 2019</c:v>
                </c:pt>
              </c:strCache>
            </c:strRef>
          </c:tx>
          <c:spPr>
            <a:solidFill>
              <a:schemeClr val="accent5"/>
            </a:solidFill>
            <a:ln>
              <a:noFill/>
            </a:ln>
            <a:effectLst/>
          </c:spPr>
          <c:invertIfNegative val="0"/>
          <c:cat>
            <c:strRef>
              <c:f>'5. Industry Process'!$I$46:$I$53</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Process'!$J$46:$J$53</c:f>
              <c:numCache>
                <c:formatCode>_(* #,##0_);_(* \(#,##0\);_(* "-"??_);_(@_)</c:formatCode>
                <c:ptCount val="8"/>
                <c:pt idx="0">
                  <c:v>67.89</c:v>
                </c:pt>
                <c:pt idx="1">
                  <c:v>369.61079999999998</c:v>
                </c:pt>
                <c:pt idx="2">
                  <c:v>48.56</c:v>
                </c:pt>
                <c:pt idx="3">
                  <c:v>289.28998999999999</c:v>
                </c:pt>
                <c:pt idx="4">
                  <c:v>69.550039999999996</c:v>
                </c:pt>
                <c:pt idx="5">
                  <c:v>154.9070735</c:v>
                </c:pt>
                <c:pt idx="6">
                  <c:v>586.72759999999994</c:v>
                </c:pt>
                <c:pt idx="7">
                  <c:v>64.765289699999997</c:v>
                </c:pt>
              </c:numCache>
            </c:numRef>
          </c:val>
          <c:extLst>
            <c:ext xmlns:c16="http://schemas.microsoft.com/office/drawing/2014/chart" uri="{C3380CC4-5D6E-409C-BE32-E72D297353CC}">
              <c16:uniqueId val="{00000000-05DB-42A9-B31B-A1A82688BEF2}"/>
            </c:ext>
          </c:extLst>
        </c:ser>
        <c:ser>
          <c:idx val="1"/>
          <c:order val="1"/>
          <c:tx>
            <c:strRef>
              <c:f>'5. Industry Process'!$K$45</c:f>
              <c:strCache>
                <c:ptCount val="1"/>
                <c:pt idx="0">
                  <c:v>EPA 2018</c:v>
                </c:pt>
              </c:strCache>
            </c:strRef>
          </c:tx>
          <c:spPr>
            <a:solidFill>
              <a:schemeClr val="accent4"/>
            </a:solidFill>
            <a:ln>
              <a:noFill/>
            </a:ln>
            <a:effectLst/>
          </c:spPr>
          <c:invertIfNegative val="0"/>
          <c:cat>
            <c:strRef>
              <c:f>'5. Industry Process'!$I$46:$I$53</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Process'!$K$46:$K$53</c:f>
              <c:numCache>
                <c:formatCode>_(* #,##0_);_(* \(#,##0\);_(* "-"??_);_(@_)</c:formatCode>
                <c:ptCount val="8"/>
                <c:pt idx="0">
                  <c:v>54.8</c:v>
                </c:pt>
                <c:pt idx="1">
                  <c:v>284.8</c:v>
                </c:pt>
                <c:pt idx="2">
                  <c:v>86</c:v>
                </c:pt>
                <c:pt idx="3">
                  <c:v>208.4</c:v>
                </c:pt>
                <c:pt idx="4">
                  <c:v>58.900000000000006</c:v>
                </c:pt>
                <c:pt idx="5">
                  <c:v>145.9</c:v>
                </c:pt>
                <c:pt idx="6">
                  <c:v>618.5</c:v>
                </c:pt>
                <c:pt idx="7">
                  <c:v>174.8</c:v>
                </c:pt>
              </c:numCache>
            </c:numRef>
          </c:val>
          <c:extLst>
            <c:ext xmlns:c16="http://schemas.microsoft.com/office/drawing/2014/chart" uri="{C3380CC4-5D6E-409C-BE32-E72D297353CC}">
              <c16:uniqueId val="{00000001-05DB-42A9-B31B-A1A82688BEF2}"/>
            </c:ext>
          </c:extLst>
        </c:ser>
        <c:dLbls>
          <c:showLegendKey val="0"/>
          <c:showVal val="0"/>
          <c:showCatName val="0"/>
          <c:showSerName val="0"/>
          <c:showPercent val="0"/>
          <c:showBubbleSize val="0"/>
        </c:dLbls>
        <c:gapWidth val="80"/>
        <c:axId val="2082041808"/>
        <c:axId val="2082038896"/>
      </c:barChart>
      <c:catAx>
        <c:axId val="2082041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38896"/>
        <c:crosses val="autoZero"/>
        <c:auto val="1"/>
        <c:lblAlgn val="ctr"/>
        <c:lblOffset val="100"/>
        <c:noMultiLvlLbl val="0"/>
      </c:catAx>
      <c:valAx>
        <c:axId val="2082038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4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Total'!$J$9:$J$18</c:f>
              <c:numCache>
                <c:formatCode>_(* #,##0_);_(* \(#,##0\);_(* "-"??_);_(@_)</c:formatCode>
                <c:ptCount val="8"/>
                <c:pt idx="0">
                  <c:v>1951.83</c:v>
                </c:pt>
                <c:pt idx="1">
                  <c:v>1621.12</c:v>
                </c:pt>
                <c:pt idx="2">
                  <c:v>-1056.9100000000001</c:v>
                </c:pt>
                <c:pt idx="3">
                  <c:v>905.82399999999996</c:v>
                </c:pt>
                <c:pt idx="4">
                  <c:v>872.39400000000001</c:v>
                </c:pt>
                <c:pt idx="5">
                  <c:v>645.64200000000005</c:v>
                </c:pt>
                <c:pt idx="6">
                  <c:v>160.70599999999999</c:v>
                </c:pt>
                <c:pt idx="7">
                  <c:v>590.68499999999995</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2018</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Total'!$K$9:$K$18</c:f>
              <c:numCache>
                <c:formatCode>_(* #,##0_);_(* \(#,##0\);_(* "-"??_);_(@_)</c:formatCode>
                <c:ptCount val="8"/>
                <c:pt idx="0">
                  <c:v>1837.6887785234899</c:v>
                </c:pt>
                <c:pt idx="1">
                  <c:v>1775.8419865771812</c:v>
                </c:pt>
                <c:pt idx="2">
                  <c:v>-799.6</c:v>
                </c:pt>
                <c:pt idx="3">
                  <c:v>836.5</c:v>
                </c:pt>
                <c:pt idx="4">
                  <c:v>837.30408053691281</c:v>
                </c:pt>
                <c:pt idx="5">
                  <c:v>618.5</c:v>
                </c:pt>
                <c:pt idx="6">
                  <c:v>145.80000000000001</c:v>
                </c:pt>
                <c:pt idx="7">
                  <c:v>591.25111409395993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2019 (Energy)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c:v>
                </c:pt>
                <c:pt idx="6">
                  <c:v>Waste</c:v>
                </c:pt>
                <c:pt idx="7">
                  <c:v>Buildings</c:v>
                </c:pt>
              </c:strCache>
            </c:strRef>
          </c:cat>
          <c:val>
            <c:numRef>
              <c:f>'6. Total'!$L$9:$L$18</c:f>
              <c:numCache>
                <c:formatCode>_(* #,##0_);_(* \(#,##0\);_(* "-"??_);_(@_)</c:formatCode>
                <c:ptCount val="8"/>
                <c:pt idx="0">
                  <c:v>1911.3109999999999</c:v>
                </c:pt>
                <c:pt idx="1">
                  <c:v>1617.787</c:v>
                </c:pt>
                <c:pt idx="4">
                  <c:v>1018.6209999999999</c:v>
                </c:pt>
                <c:pt idx="7">
                  <c:v>598.54700000000003</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2019</c:v>
                </c:pt>
                <c:pt idx="1">
                  <c:v>EPA 2018</c:v>
                </c:pt>
              </c:strCache>
            </c:strRef>
          </c:cat>
          <c:val>
            <c:numRef>
              <c:f>'6. Total'!$J$46:$K$46</c:f>
              <c:numCache>
                <c:formatCode>_(* #,##0_);_(* \(#,##0\);_(* "-"??_);_(@_)</c:formatCode>
                <c:ptCount val="2"/>
                <c:pt idx="0">
                  <c:v>841.53973676919998</c:v>
                </c:pt>
                <c:pt idx="1">
                  <c:v>788.3904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2019</c:v>
                </c:pt>
                <c:pt idx="1">
                  <c:v>EPA 2018</c:v>
                </c:pt>
              </c:strCache>
            </c:strRef>
          </c:cat>
          <c:val>
            <c:numRef>
              <c:f>'6. Total'!$J$60:$K$60</c:f>
              <c:numCache>
                <c:formatCode>_(* #,##0_);_(* \(#,##0\);_(* "-"??_);_(@_)</c:formatCode>
                <c:ptCount val="2"/>
                <c:pt idx="0">
                  <c:v>317.41707565219997</c:v>
                </c:pt>
                <c:pt idx="1">
                  <c:v>342.48961195441643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2019</c:v>
                </c:pt>
                <c:pt idx="1">
                  <c:v>EPA 2017</c:v>
                </c:pt>
              </c:strCache>
            </c:strRef>
          </c:cat>
          <c:val>
            <c:numRef>
              <c:f>'7. Particulates'!$J$10:$K$10</c:f>
              <c:numCache>
                <c:formatCode>_(* #,##0_);_(* \(#,##0\);_(* "-"??_);_(@_)</c:formatCode>
                <c:ptCount val="2"/>
                <c:pt idx="0">
                  <c:v>4708810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2019</c:v>
                </c:pt>
                <c:pt idx="1">
                  <c:v>EPA 2017</c:v>
                </c:pt>
              </c:strCache>
            </c:strRef>
          </c:cat>
          <c:val>
            <c:numRef>
              <c:f>'7. Particulates'!$J$11:$K$11</c:f>
              <c:numCache>
                <c:formatCode>_(* #,##0_);_(* \(#,##0\);_(* "-"??_);_(@_)</c:formatCode>
                <c:ptCount val="2"/>
                <c:pt idx="0">
                  <c:v>929159</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2019</c:v>
                </c:pt>
                <c:pt idx="1">
                  <c:v>EPA 2017</c:v>
                </c:pt>
              </c:strCache>
            </c:strRef>
          </c:cat>
          <c:val>
            <c:numRef>
              <c:f>'7. Particulates'!$J$12:$K$12</c:f>
              <c:numCache>
                <c:formatCode>_(* #,##0_);_(* \(#,##0\);_(* "-"??_);_(@_)</c:formatCode>
                <c:ptCount val="2"/>
                <c:pt idx="0">
                  <c:v>310601</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2019</c:v>
                </c:pt>
                <c:pt idx="1">
                  <c:v>EPA 2017</c:v>
                </c:pt>
              </c:strCache>
            </c:strRef>
          </c:cat>
          <c:val>
            <c:numRef>
              <c:f>'7. Particulates'!$J$13:$K$13</c:f>
              <c:numCache>
                <c:formatCode>_(* #,##0_);_(* \(#,##0\);_(* "-"??_);_(@_)</c:formatCode>
                <c:ptCount val="2"/>
                <c:pt idx="0">
                  <c:v>195356</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2019</c:v>
                </c:pt>
                <c:pt idx="1">
                  <c:v>EPA 2017</c:v>
                </c:pt>
              </c:strCache>
            </c:strRef>
          </c:cat>
          <c:val>
            <c:numRef>
              <c:f>'7. Particulates'!$J$14:$K$14</c:f>
              <c:numCache>
                <c:formatCode>_(* #,##0_);_(* \(#,##0\);_(* "-"??_);_(@_)</c:formatCode>
                <c:ptCount val="2"/>
                <c:pt idx="0">
                  <c:v>2453610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2019</c:v>
                </c:pt>
                <c:pt idx="1">
                  <c:v>EPA 2017</c:v>
                </c:pt>
              </c:strCache>
            </c:strRef>
          </c:cat>
          <c:val>
            <c:numRef>
              <c:f>'7. Particulates'!$J$15:$K$15</c:f>
              <c:numCache>
                <c:formatCode>_(* #,##0_);_(* \(#,##0\);_(* "-"??_);_(@_)</c:formatCode>
                <c:ptCount val="2"/>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2019</c:v>
                </c:pt>
                <c:pt idx="1">
                  <c:v>EPA 2017</c:v>
                </c:pt>
              </c:strCache>
            </c:strRef>
          </c:cat>
          <c:val>
            <c:numRef>
              <c:f>'7. Particulates'!$J$31:$K$31</c:f>
              <c:numCache>
                <c:formatCode>_(* #,##0_);_(* \(#,##0\);_(* "-"??_);_(@_)</c:formatCode>
                <c:ptCount val="2"/>
                <c:pt idx="0">
                  <c:v>210084</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2019</c:v>
                </c:pt>
                <c:pt idx="1">
                  <c:v>EPA 2017</c:v>
                </c:pt>
              </c:strCache>
            </c:strRef>
          </c:cat>
          <c:val>
            <c:numRef>
              <c:f>'7. Particulates'!$J$32:$K$32</c:f>
              <c:numCache>
                <c:formatCode>_(* #,##0_);_(* \(#,##0\);_(* "-"??_);_(@_)</c:formatCode>
                <c:ptCount val="2"/>
                <c:pt idx="0">
                  <c:v>1051150</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2019</c:v>
                </c:pt>
                <c:pt idx="1">
                  <c:v>EPA 2017</c:v>
                </c:pt>
              </c:strCache>
            </c:strRef>
          </c:cat>
          <c:val>
            <c:numRef>
              <c:f>'7. Particulates'!$J$33:$K$33</c:f>
              <c:numCache>
                <c:formatCode>_(* #,##0_);_(* \(#,##0\);_(* "-"??_);_(@_)</c:formatCode>
                <c:ptCount val="2"/>
                <c:pt idx="0">
                  <c:v>25884.2</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2019</c:v>
                </c:pt>
                <c:pt idx="1">
                  <c:v>EPA 2017</c:v>
                </c:pt>
              </c:strCache>
            </c:strRef>
          </c:cat>
          <c:val>
            <c:numRef>
              <c:f>'7. Particulates'!$J$34:$K$34</c:f>
              <c:numCache>
                <c:formatCode>_(* #,##0_);_(* \(#,##0\);_(* "-"??_);_(@_)</c:formatCode>
                <c:ptCount val="2"/>
                <c:pt idx="0">
                  <c:v>15044.6</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2019</c:v>
                </c:pt>
                <c:pt idx="1">
                  <c:v>EPA 2017</c:v>
                </c:pt>
              </c:strCache>
            </c:strRef>
          </c:cat>
          <c:val>
            <c:numRef>
              <c:f>'7. Particulates'!$J$35:$K$35</c:f>
              <c:numCache>
                <c:formatCode>_(* #,##0_);_(* \(#,##0\);_(* "-"??_);_(@_)</c:formatCode>
                <c:ptCount val="2"/>
                <c:pt idx="0">
                  <c:v>777223</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2019</c:v>
                </c:pt>
                <c:pt idx="1">
                  <c:v>EPA 2017</c:v>
                </c:pt>
              </c:strCache>
            </c:strRef>
          </c:cat>
          <c:val>
            <c:numRef>
              <c:f>'7. Particulates'!$J$36:$K$36</c:f>
              <c:numCache>
                <c:formatCode>_(* #,##0_);_(* \(#,##0\);_(* "-"??_);_(@_)</c:formatCode>
                <c:ptCount val="2"/>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2019</c:v>
                </c:pt>
                <c:pt idx="1">
                  <c:v>EPA 2017</c:v>
                </c:pt>
              </c:strCache>
            </c:strRef>
          </c:cat>
          <c:val>
            <c:numRef>
              <c:f>'7. Particulates'!$J$52:$K$52</c:f>
              <c:numCache>
                <c:formatCode>_(* #,##0_);_(* \(#,##0\);_(* "-"??_);_(@_)</c:formatCode>
                <c:ptCount val="2"/>
                <c:pt idx="0">
                  <c:v>159540</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2019</c:v>
                </c:pt>
                <c:pt idx="1">
                  <c:v>EPA 2017</c:v>
                </c:pt>
              </c:strCache>
            </c:strRef>
          </c:cat>
          <c:val>
            <c:numRef>
              <c:f>'7. Particulates'!$J$53:$K$53</c:f>
              <c:numCache>
                <c:formatCode>_(* #,##0_);_(* \(#,##0\);_(* "-"??_);_(@_)</c:formatCode>
                <c:ptCount val="2"/>
                <c:pt idx="0">
                  <c:v>90275</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2019</c:v>
                </c:pt>
                <c:pt idx="1">
                  <c:v>EPA 2017</c:v>
                </c:pt>
              </c:strCache>
            </c:strRef>
          </c:cat>
          <c:val>
            <c:numRef>
              <c:f>'7. Particulates'!$J$54:$K$54</c:f>
              <c:numCache>
                <c:formatCode>_(* #,##0_);_(* \(#,##0\);_(* "-"??_);_(@_)</c:formatCode>
                <c:ptCount val="2"/>
                <c:pt idx="0">
                  <c:v>409989</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2019</c:v>
                </c:pt>
                <c:pt idx="1">
                  <c:v>EPA 2017</c:v>
                </c:pt>
              </c:strCache>
            </c:strRef>
          </c:cat>
          <c:val>
            <c:numRef>
              <c:f>'7. Particulates'!$J$55:$K$55</c:f>
              <c:numCache>
                <c:formatCode>_(* #,##0_);_(* \(#,##0\);_(* "-"??_);_(@_)</c:formatCode>
                <c:ptCount val="2"/>
                <c:pt idx="0">
                  <c:v>56014.7</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2019</c:v>
                </c:pt>
                <c:pt idx="1">
                  <c:v>EPA 2017</c:v>
                </c:pt>
              </c:strCache>
            </c:strRef>
          </c:cat>
          <c:val>
            <c:numRef>
              <c:f>'7. Particulates'!$J$56:$K$56</c:f>
              <c:numCache>
                <c:formatCode>_(* #,##0_);_(* \(#,##0\);_(* "-"??_);_(@_)</c:formatCode>
                <c:ptCount val="2"/>
                <c:pt idx="0">
                  <c:v>592668</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2019</c:v>
                </c:pt>
                <c:pt idx="1">
                  <c:v>EPA 2017</c:v>
                </c:pt>
              </c:strCache>
            </c:strRef>
          </c:cat>
          <c:val>
            <c:numRef>
              <c:f>'7. Particulates'!$J$57:$K$57</c:f>
              <c:numCache>
                <c:formatCode>_(* #,##0_);_(* \(#,##0\);_(* "-"??_);_(@_)</c:formatCode>
                <c:ptCount val="2"/>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2019</c:v>
                </c:pt>
                <c:pt idx="1">
                  <c:v>EPA 2017</c:v>
                </c:pt>
              </c:strCache>
            </c:strRef>
          </c:cat>
          <c:val>
            <c:numRef>
              <c:f>'7. Particulates'!$J$71:$K$71</c:f>
              <c:numCache>
                <c:formatCode>_(* #,##0_);_(* \(#,##0\);_(* "-"??_);_(@_)</c:formatCode>
                <c:ptCount val="2"/>
                <c:pt idx="0">
                  <c:v>63034.7</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2019</c:v>
                </c:pt>
                <c:pt idx="1">
                  <c:v>EPA 2017</c:v>
                </c:pt>
              </c:strCache>
            </c:strRef>
          </c:cat>
          <c:val>
            <c:numRef>
              <c:f>'7. Particulates'!$J$72:$K$72</c:f>
              <c:numCache>
                <c:formatCode>_(* #,##0_);_(* \(#,##0\);_(* "-"??_);_(@_)</c:formatCode>
                <c:ptCount val="2"/>
                <c:pt idx="0">
                  <c:v>5112.49</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2019</c:v>
                </c:pt>
                <c:pt idx="1">
                  <c:v>EPA 2017</c:v>
                </c:pt>
              </c:strCache>
            </c:strRef>
          </c:cat>
          <c:val>
            <c:numRef>
              <c:f>'7. Particulates'!$J$73:$K$73</c:f>
              <c:numCache>
                <c:formatCode>_(* #,##0_);_(* \(#,##0\);_(* "-"??_);_(@_)</c:formatCode>
                <c:ptCount val="2"/>
                <c:pt idx="0">
                  <c:v>21414.5</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2019</c:v>
                </c:pt>
                <c:pt idx="1">
                  <c:v>EPA 2017</c:v>
                </c:pt>
              </c:strCache>
            </c:strRef>
          </c:cat>
          <c:val>
            <c:numRef>
              <c:f>'7. Particulates'!$J$74:$K$74</c:f>
              <c:numCache>
                <c:formatCode>_(* #,##0_);_(* \(#,##0\);_(* "-"??_);_(@_)</c:formatCode>
                <c:ptCount val="2"/>
                <c:pt idx="0">
                  <c:v>2275.9500000000003</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2019</c:v>
                </c:pt>
                <c:pt idx="1">
                  <c:v>EPA 2017</c:v>
                </c:pt>
              </c:strCache>
            </c:strRef>
          </c:cat>
          <c:val>
            <c:numRef>
              <c:f>'7. Particulates'!$J$75:$K$75</c:f>
              <c:numCache>
                <c:formatCode>_(* #,##0_);_(* \(#,##0\);_(* "-"??_);_(@_)</c:formatCode>
                <c:ptCount val="2"/>
                <c:pt idx="0">
                  <c:v>34600.199999999997</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2019</c:v>
                </c:pt>
                <c:pt idx="1">
                  <c:v>EPA 2017</c:v>
                </c:pt>
              </c:strCache>
            </c:strRef>
          </c:cat>
          <c:val>
            <c:numRef>
              <c:f>'7. Particulates'!$J$76:$K$76</c:f>
              <c:numCache>
                <c:formatCode>_(* #,##0_);_(* \(#,##0\);_(* "-"??_);_(@_)</c:formatCode>
                <c:ptCount val="2"/>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2019</c:v>
                </c:pt>
                <c:pt idx="1">
                  <c:v>EPA 2017</c:v>
                </c:pt>
              </c:strCache>
            </c:strRef>
          </c:cat>
          <c:val>
            <c:numRef>
              <c:f>'7. Particulates'!$J$86:$K$86</c:f>
              <c:numCache>
                <c:formatCode>_(* #,##0_);_(* \(#,##0\);_(* "-"??_);_(@_)</c:formatCode>
                <c:ptCount val="2"/>
                <c:pt idx="0">
                  <c:v>50035.299999999996</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2019</c:v>
                </c:pt>
                <c:pt idx="1">
                  <c:v>EPA 2017</c:v>
                </c:pt>
              </c:strCache>
            </c:strRef>
          </c:cat>
          <c:val>
            <c:numRef>
              <c:f>'7. Particulates'!$J$87:$K$87</c:f>
              <c:numCache>
                <c:formatCode>_(* #,##0_);_(* \(#,##0\);_(* "-"??_);_(@_)</c:formatCode>
                <c:ptCount val="2"/>
                <c:pt idx="0">
                  <c:v>17276.900000000001</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2019</c:v>
                </c:pt>
                <c:pt idx="1">
                  <c:v>EPA 2017</c:v>
                </c:pt>
              </c:strCache>
            </c:strRef>
          </c:cat>
          <c:val>
            <c:numRef>
              <c:f>'7. Particulates'!$J$88:$K$88</c:f>
              <c:numCache>
                <c:formatCode>_(* #,##0_);_(* \(#,##0\);_(* "-"??_);_(@_)</c:formatCode>
                <c:ptCount val="2"/>
                <c:pt idx="0">
                  <c:v>222153</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2019</c:v>
                </c:pt>
                <c:pt idx="1">
                  <c:v>EPA 2017</c:v>
                </c:pt>
              </c:strCache>
            </c:strRef>
          </c:cat>
          <c:val>
            <c:numRef>
              <c:f>'7. Particulates'!$J$89:$K$89</c:f>
              <c:numCache>
                <c:formatCode>_(* #,##0_);_(* \(#,##0\);_(* "-"??_);_(@_)</c:formatCode>
                <c:ptCount val="2"/>
                <c:pt idx="0">
                  <c:v>34880.300000000003</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2019</c:v>
                </c:pt>
                <c:pt idx="1">
                  <c:v>EPA 2017</c:v>
                </c:pt>
              </c:strCache>
            </c:strRef>
          </c:cat>
          <c:val>
            <c:numRef>
              <c:f>'7. Particulates'!$J$90:$K$90</c:f>
              <c:numCache>
                <c:formatCode>_(* #,##0_);_(* \(#,##0\);_(* "-"??_);_(@_)</c:formatCode>
                <c:ptCount val="2"/>
                <c:pt idx="0">
                  <c:v>159239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2019</c:v>
                </c:pt>
                <c:pt idx="1">
                  <c:v>EPA 2017</c:v>
                </c:pt>
              </c:strCache>
            </c:strRef>
          </c:cat>
          <c:val>
            <c:numRef>
              <c:f>'7. Particulates'!$J$91:$K$91</c:f>
              <c:numCache>
                <c:formatCode>_(* #,##0_);_(* \(#,##0\);_(* "-"??_);_(@_)</c:formatCode>
                <c:ptCount val="2"/>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2019</c:v>
                </c:pt>
                <c:pt idx="1">
                  <c:v>EPA 2017</c:v>
                </c:pt>
              </c:strCache>
            </c:strRef>
          </c:cat>
          <c:val>
            <c:numRef>
              <c:f>'7. Particulates'!$J$102:$K$102</c:f>
              <c:numCache>
                <c:formatCode>_(* #,##0_);_(* \(#,##0\);_(* "-"??_);_(@_)</c:formatCode>
                <c:ptCount val="2"/>
                <c:pt idx="0">
                  <c:v>1660490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2019</c:v>
                </c:pt>
                <c:pt idx="1">
                  <c:v>EPA 2017</c:v>
                </c:pt>
              </c:strCache>
            </c:strRef>
          </c:cat>
          <c:val>
            <c:numRef>
              <c:f>'7. Particulates'!$J$103:$K$103</c:f>
              <c:numCache>
                <c:formatCode>_(* #,##0_);_(* \(#,##0\);_(* "-"??_);_(@_)</c:formatCode>
                <c:ptCount val="2"/>
                <c:pt idx="0">
                  <c:v>30252.7</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2019</c:v>
                </c:pt>
                <c:pt idx="1">
                  <c:v>EPA 2017</c:v>
                </c:pt>
              </c:strCache>
            </c:strRef>
          </c:cat>
          <c:val>
            <c:numRef>
              <c:f>'7. Particulates'!$J$104:$K$104</c:f>
              <c:numCache>
                <c:formatCode>_(* #,##0_);_(* \(#,##0\);_(* "-"??_);_(@_)</c:formatCode>
                <c:ptCount val="2"/>
                <c:pt idx="0">
                  <c:v>342569</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2019</c:v>
                </c:pt>
                <c:pt idx="1">
                  <c:v>EPA 2017</c:v>
                </c:pt>
              </c:strCache>
            </c:strRef>
          </c:cat>
          <c:val>
            <c:numRef>
              <c:f>'7. Particulates'!$J$105:$K$105</c:f>
              <c:numCache>
                <c:formatCode>_(* #,##0_);_(* \(#,##0\);_(* "-"??_);_(@_)</c:formatCode>
                <c:ptCount val="2"/>
                <c:pt idx="0">
                  <c:v>19925.7</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2019</c:v>
                </c:pt>
                <c:pt idx="1">
                  <c:v>EPA 2017</c:v>
                </c:pt>
              </c:strCache>
            </c:strRef>
          </c:cat>
          <c:val>
            <c:numRef>
              <c:f>'7. Particulates'!$J$106:$K$106</c:f>
              <c:numCache>
                <c:formatCode>_(* #,##0_);_(* \(#,##0\);_(* "-"??_);_(@_)</c:formatCode>
                <c:ptCount val="2"/>
                <c:pt idx="0">
                  <c:v>6811160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2019</c:v>
                </c:pt>
                <c:pt idx="1">
                  <c:v>EPA 2017</c:v>
                </c:pt>
              </c:strCache>
            </c:strRef>
          </c:cat>
          <c:val>
            <c:numRef>
              <c:f>'7. Particulates'!$J$107:$K$107</c:f>
              <c:numCache>
                <c:formatCode>_(* #,##0_);_(* \(#,##0\);_(* "-"??_);_(@_)</c:formatCode>
                <c:ptCount val="2"/>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2019</c:v>
                </c:pt>
                <c:pt idx="1">
                  <c:v>EPA 2017</c:v>
                </c:pt>
              </c:strCache>
            </c:strRef>
          </c:cat>
          <c:val>
            <c:numRef>
              <c:f>'7. Particulates'!$J$121:$K$121</c:f>
              <c:numCache>
                <c:formatCode>_(* #,##0_);_(* \(#,##0\);_(* "-"??_);_(@_)</c:formatCode>
                <c:ptCount val="2"/>
                <c:pt idx="0">
                  <c:v>18212200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2019</c:v>
                </c:pt>
                <c:pt idx="1">
                  <c:v>EPA 2017</c:v>
                </c:pt>
              </c:strCache>
            </c:strRef>
          </c:cat>
          <c:val>
            <c:numRef>
              <c:f>'7. Particulates'!$J$122:$K$122</c:f>
              <c:numCache>
                <c:formatCode>_(* #,##0_);_(* \(#,##0\);_(* "-"??_);_(@_)</c:formatCode>
                <c:ptCount val="2"/>
                <c:pt idx="0">
                  <c:v>491253</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2019</c:v>
                </c:pt>
                <c:pt idx="1">
                  <c:v>EPA 2017</c:v>
                </c:pt>
              </c:strCache>
            </c:strRef>
          </c:cat>
          <c:val>
            <c:numRef>
              <c:f>'7. Particulates'!$J$123:$K$123</c:f>
              <c:numCache>
                <c:formatCode>_(* #,##0_);_(* \(#,##0\);_(* "-"??_);_(@_)</c:formatCode>
                <c:ptCount val="2"/>
                <c:pt idx="0">
                  <c:v>2452700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2019</c:v>
                </c:pt>
                <c:pt idx="1">
                  <c:v>EPA 2017</c:v>
                </c:pt>
              </c:strCache>
            </c:strRef>
          </c:cat>
          <c:val>
            <c:numRef>
              <c:f>'7. Particulates'!$J$124:$K$124</c:f>
              <c:numCache>
                <c:formatCode>_(* #,##0_);_(* \(#,##0\);_(* "-"??_);_(@_)</c:formatCode>
                <c:ptCount val="2"/>
                <c:pt idx="0">
                  <c:v>125153.99999999999</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2019</c:v>
                </c:pt>
                <c:pt idx="1">
                  <c:v>EPA 2017</c:v>
                </c:pt>
              </c:strCache>
            </c:strRef>
          </c:cat>
          <c:val>
            <c:numRef>
              <c:f>'7. Particulates'!$J$125:$K$125</c:f>
              <c:numCache>
                <c:formatCode>_(* #,##0_);_(* \(#,##0\);_(* "-"??_);_(@_)</c:formatCode>
                <c:ptCount val="2"/>
                <c:pt idx="0">
                  <c:v>3841210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2019</c:v>
                </c:pt>
                <c:pt idx="1">
                  <c:v>EPA 2017</c:v>
                </c:pt>
              </c:strCache>
            </c:strRef>
          </c:cat>
          <c:val>
            <c:numRef>
              <c:f>'7. Particulates'!$J$126:$K$126</c:f>
              <c:numCache>
                <c:formatCode>_(* #,##0_);_(* \(#,##0\);_(* "-"??_);_(@_)</c:formatCode>
                <c:ptCount val="2"/>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2019</c:v>
                </c:pt>
                <c:pt idx="1">
                  <c:v>EPA 2017</c:v>
                </c:pt>
              </c:strCache>
            </c:strRef>
          </c:cat>
          <c:val>
            <c:numRef>
              <c:f>'7. Particulates'!$J$139:$K$139</c:f>
              <c:numCache>
                <c:formatCode>_(* #,##0_);_(* \(#,##0\);_(* "-"??_);_(@_)</c:formatCode>
                <c:ptCount val="2"/>
                <c:pt idx="0">
                  <c:v>280034</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2019</c:v>
                </c:pt>
                <c:pt idx="1">
                  <c:v>EPA 2017</c:v>
                </c:pt>
              </c:strCache>
            </c:strRef>
          </c:cat>
          <c:val>
            <c:numRef>
              <c:f>'7. Particulates'!$J$140:$K$140</c:f>
              <c:numCache>
                <c:formatCode>_(* #,##0_);_(* \(#,##0\);_(* "-"??_);_(@_)</c:formatCode>
                <c:ptCount val="2"/>
                <c:pt idx="0">
                  <c:v>108782</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2019</c:v>
                </c:pt>
                <c:pt idx="1">
                  <c:v>EPA 2017</c:v>
                </c:pt>
              </c:strCache>
            </c:strRef>
          </c:cat>
          <c:val>
            <c:numRef>
              <c:f>'7. Particulates'!$J$141:$K$141</c:f>
              <c:numCache>
                <c:formatCode>_(* #,##0_);_(* \(#,##0\);_(* "-"??_);_(@_)</c:formatCode>
                <c:ptCount val="2"/>
                <c:pt idx="0">
                  <c:v>419238</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2019</c:v>
                </c:pt>
                <c:pt idx="1">
                  <c:v>EPA 2017</c:v>
                </c:pt>
              </c:strCache>
            </c:strRef>
          </c:cat>
          <c:val>
            <c:numRef>
              <c:f>'7. Particulates'!$J$142:$K$142</c:f>
              <c:numCache>
                <c:formatCode>_(* #,##0_);_(* \(#,##0\);_(* "-"??_);_(@_)</c:formatCode>
                <c:ptCount val="2"/>
                <c:pt idx="0">
                  <c:v>60204.3</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2019</c:v>
                </c:pt>
                <c:pt idx="1">
                  <c:v>EPA 2017</c:v>
                </c:pt>
              </c:strCache>
            </c:strRef>
          </c:cat>
          <c:val>
            <c:numRef>
              <c:f>'7. Particulates'!$J$143:$K$143</c:f>
              <c:numCache>
                <c:formatCode>_(* #,##0_);_(* \(#,##0\);_(* "-"??_);_(@_)</c:formatCode>
                <c:ptCount val="2"/>
                <c:pt idx="0">
                  <c:v>1104700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2019</c:v>
                </c:pt>
                <c:pt idx="1">
                  <c:v>EPA 2017</c:v>
                </c:pt>
              </c:strCache>
            </c:strRef>
          </c:cat>
          <c:val>
            <c:numRef>
              <c:f>'7. Particulates'!$J$144:$K$144</c:f>
              <c:numCache>
                <c:formatCode>_(* #,##0_);_(* \(#,##0\);_(* "-"??_);_(@_)</c:formatCode>
                <c:ptCount val="2"/>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48</xdr:row>
      <xdr:rowOff>114300</xdr:rowOff>
    </xdr:from>
    <xdr:to>
      <xdr:col>20</xdr:col>
      <xdr:colOff>457200</xdr:colOff>
      <xdr:row>63</xdr:row>
      <xdr:rowOff>142875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533400</xdr:colOff>
      <xdr:row>48</xdr:row>
      <xdr:rowOff>104775</xdr:rowOff>
    </xdr:from>
    <xdr:to>
      <xdr:col>27</xdr:col>
      <xdr:colOff>571500</xdr:colOff>
      <xdr:row>63</xdr:row>
      <xdr:rowOff>133350</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13</xdr:col>
      <xdr:colOff>609600</xdr:colOff>
      <xdr:row>7</xdr:row>
      <xdr:rowOff>161925</xdr:rowOff>
    </xdr:from>
    <xdr:to>
      <xdr:col>19</xdr:col>
      <xdr:colOff>381000</xdr:colOff>
      <xdr:row>23</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428625</xdr:colOff>
      <xdr:row>7</xdr:row>
      <xdr:rowOff>161924</xdr:rowOff>
    </xdr:from>
    <xdr:to>
      <xdr:col>25</xdr:col>
      <xdr:colOff>200025</xdr:colOff>
      <xdr:row>23</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609599</xdr:colOff>
      <xdr:row>26</xdr:row>
      <xdr:rowOff>9524</xdr:rowOff>
    </xdr:from>
    <xdr:to>
      <xdr:col>22</xdr:col>
      <xdr:colOff>200025</xdr:colOff>
      <xdr:row>46</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285749</xdr:colOff>
      <xdr:row>48</xdr:row>
      <xdr:rowOff>28575</xdr:rowOff>
    </xdr:from>
    <xdr:to>
      <xdr:col>19</xdr:col>
      <xdr:colOff>57149</xdr:colOff>
      <xdr:row>68</xdr:row>
      <xdr:rowOff>57150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114299</xdr:colOff>
      <xdr:row>48</xdr:row>
      <xdr:rowOff>19050</xdr:rowOff>
    </xdr:from>
    <xdr:to>
      <xdr:col>24</xdr:col>
      <xdr:colOff>533399</xdr:colOff>
      <xdr:row>68</xdr:row>
      <xdr:rowOff>47625</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I$27">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561974</xdr:colOff>
      <xdr:row>26</xdr:row>
      <xdr:rowOff>123824</xdr:rowOff>
    </xdr:from>
    <xdr:to>
      <xdr:col>17</xdr:col>
      <xdr:colOff>333374</xdr:colOff>
      <xdr:row>41</xdr:row>
      <xdr:rowOff>152399</xdr:rowOff>
    </xdr:to>
    <xdr:graphicFrame macro="">
      <xdr:nvGraphicFramePr>
        <xdr:cNvPr id="7" name="Chart 6">
          <a:extLst>
            <a:ext uri="{FF2B5EF4-FFF2-40B4-BE49-F238E27FC236}">
              <a16:creationId xmlns:a16="http://schemas.microsoft.com/office/drawing/2014/main" id="{35E0887F-A403-4D01-90BB-459E7AAE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314324</xdr:colOff>
      <xdr:row>44</xdr:row>
      <xdr:rowOff>47625</xdr:rowOff>
    </xdr:from>
    <xdr:to>
      <xdr:col>19</xdr:col>
      <xdr:colOff>352424</xdr:colOff>
      <xdr:row>59</xdr:row>
      <xdr:rowOff>76200</xdr:rowOff>
    </xdr:to>
    <xdr:graphicFrame macro="">
      <xdr:nvGraphicFramePr>
        <xdr:cNvPr id="5" name="Chart 4">
          <a:extLst>
            <a:ext uri="{FF2B5EF4-FFF2-40B4-BE49-F238E27FC236}">
              <a16:creationId xmlns:a16="http://schemas.microsoft.com/office/drawing/2014/main" id="{F21BBB74-AC6B-4401-B572-4EFC72D52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E$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E$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BB71-E48D-445D-B90C-C7BB8B60D0AD}">
  <sheetPr codeName="Sheet17">
    <tabColor theme="4"/>
  </sheetPr>
  <dimension ref="B2:K26"/>
  <sheetViews>
    <sheetView showGridLines="0" tabSelected="1" workbookViewId="0">
      <selection activeCell="D22" sqref="D22"/>
    </sheetView>
  </sheetViews>
  <sheetFormatPr defaultRowHeight="15"/>
  <sheetData>
    <row r="2" spans="2:11">
      <c r="B2" t="s">
        <v>3693</v>
      </c>
    </row>
    <row r="3" spans="2:11">
      <c r="B3" s="9" t="s">
        <v>3690</v>
      </c>
      <c r="C3" s="15"/>
      <c r="D3" s="15"/>
      <c r="E3" s="15"/>
      <c r="F3" s="15"/>
      <c r="G3" s="15"/>
      <c r="H3" s="15"/>
      <c r="I3" s="15"/>
      <c r="J3" s="15"/>
      <c r="K3" s="15"/>
    </row>
    <row r="4" spans="2:11">
      <c r="B4" s="15" t="s">
        <v>3691</v>
      </c>
      <c r="C4" s="15"/>
      <c r="D4" s="15"/>
      <c r="E4" s="15"/>
      <c r="F4" s="15"/>
      <c r="G4" s="15"/>
      <c r="H4" s="15"/>
      <c r="I4" s="15"/>
      <c r="J4" s="15"/>
      <c r="K4" s="15"/>
    </row>
    <row r="5" spans="2:11">
      <c r="B5" s="15" t="s">
        <v>3692</v>
      </c>
      <c r="C5" s="15"/>
      <c r="D5" s="15"/>
      <c r="E5" s="15"/>
      <c r="F5" s="15"/>
      <c r="G5" s="15"/>
      <c r="H5" s="15"/>
      <c r="I5" s="15"/>
      <c r="J5" s="15"/>
      <c r="K5" s="15"/>
    </row>
    <row r="7" spans="2:11">
      <c r="B7" s="73" t="s">
        <v>3686</v>
      </c>
      <c r="C7" s="3"/>
      <c r="D7" s="3"/>
      <c r="E7" s="3"/>
      <c r="F7" s="3"/>
      <c r="G7" s="3"/>
      <c r="H7" s="3"/>
      <c r="I7" s="3"/>
      <c r="J7" s="3"/>
      <c r="K7" s="3"/>
    </row>
    <row r="8" spans="2:11">
      <c r="B8" s="3" t="s">
        <v>3695</v>
      </c>
      <c r="C8" s="3"/>
      <c r="D8" s="3"/>
      <c r="E8" s="3"/>
      <c r="F8" s="3"/>
      <c r="G8" s="3"/>
      <c r="H8" s="3"/>
      <c r="I8" s="3"/>
      <c r="J8" s="3"/>
      <c r="K8" s="3"/>
    </row>
    <row r="9" spans="2:11">
      <c r="B9" s="102" t="s">
        <v>3687</v>
      </c>
      <c r="C9" s="3"/>
      <c r="D9" s="3"/>
      <c r="E9" s="3"/>
      <c r="F9" s="3"/>
      <c r="G9" s="3"/>
      <c r="H9" s="3"/>
      <c r="I9" s="3"/>
      <c r="J9" s="3"/>
      <c r="K9" s="3"/>
    </row>
    <row r="11" spans="2:11">
      <c r="B11" s="74" t="s">
        <v>3677</v>
      </c>
      <c r="C11" s="34"/>
      <c r="D11" s="34"/>
      <c r="E11" s="34"/>
      <c r="F11" s="34"/>
      <c r="G11" s="34"/>
      <c r="H11" s="34"/>
      <c r="I11" s="34"/>
      <c r="J11" s="34"/>
      <c r="K11" s="34"/>
    </row>
    <row r="12" spans="2:11">
      <c r="B12" s="34" t="s">
        <v>3688</v>
      </c>
      <c r="C12" s="34"/>
      <c r="D12" s="34"/>
      <c r="E12" s="34"/>
      <c r="F12" s="34"/>
      <c r="G12" s="34"/>
      <c r="H12" s="34"/>
      <c r="I12" s="34"/>
      <c r="J12" s="34"/>
      <c r="K12" s="34"/>
    </row>
    <row r="13" spans="2:11">
      <c r="B13" s="34">
        <v>2020</v>
      </c>
      <c r="C13" s="34"/>
      <c r="D13" s="34"/>
      <c r="E13" s="34"/>
      <c r="F13" s="34"/>
      <c r="G13" s="34"/>
      <c r="H13" s="34"/>
      <c r="I13" s="34"/>
      <c r="J13" s="34"/>
      <c r="K13" s="34"/>
    </row>
    <row r="14" spans="2:11">
      <c r="B14" s="34" t="s">
        <v>3689</v>
      </c>
      <c r="C14" s="34"/>
      <c r="D14" s="34"/>
      <c r="E14" s="34"/>
      <c r="F14" s="34"/>
      <c r="G14" s="34"/>
      <c r="H14" s="34"/>
      <c r="I14" s="34"/>
      <c r="J14" s="34"/>
      <c r="K14" s="34"/>
    </row>
    <row r="18" spans="2:11">
      <c r="B18" s="83" t="s">
        <v>4166</v>
      </c>
      <c r="C18" s="6"/>
      <c r="D18" s="6"/>
      <c r="E18" s="6"/>
      <c r="F18" s="6"/>
      <c r="G18" s="6"/>
      <c r="H18" s="6"/>
      <c r="I18" s="6"/>
      <c r="J18" s="6"/>
      <c r="K18" s="6"/>
    </row>
    <row r="19" spans="2:11">
      <c r="B19" s="84">
        <v>1.1023099999999999</v>
      </c>
      <c r="C19" t="s">
        <v>4171</v>
      </c>
    </row>
    <row r="20" spans="2:11">
      <c r="B20">
        <v>265</v>
      </c>
      <c r="C20" t="s">
        <v>4172</v>
      </c>
    </row>
    <row r="21" spans="2:11">
      <c r="B21">
        <v>28</v>
      </c>
      <c r="C21" t="s">
        <v>4173</v>
      </c>
    </row>
    <row r="22" spans="2:11">
      <c r="B22">
        <f>10^6</f>
        <v>1000000</v>
      </c>
      <c r="C22" t="s">
        <v>4199</v>
      </c>
    </row>
    <row r="24" spans="2:11">
      <c r="B24" t="s">
        <v>4571</v>
      </c>
    </row>
    <row r="25" spans="2:11">
      <c r="B25">
        <f>28/25</f>
        <v>1.1200000000000001</v>
      </c>
      <c r="C25" t="s">
        <v>4572</v>
      </c>
    </row>
    <row r="26" spans="2:11">
      <c r="B26">
        <f>265/298</f>
        <v>0.88926174496644295</v>
      </c>
      <c r="C26" t="s">
        <v>4573</v>
      </c>
    </row>
  </sheetData>
  <hyperlinks>
    <hyperlink ref="B9" r:id="rId1" xr:uid="{5C0880DB-7F3D-4AC9-9F48-ACCF8C729A4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D3058-115C-40CE-BC4E-B3266D93B7F3}">
  <sheetPr codeName="Sheet4">
    <tabColor theme="4" tint="0.499984740745262"/>
  </sheetPr>
  <dimension ref="A1:M64"/>
  <sheetViews>
    <sheetView showGridLines="0" topLeftCell="H1" workbookViewId="0">
      <selection activeCell="L68" sqref="L68"/>
    </sheetView>
  </sheetViews>
  <sheetFormatPr defaultColWidth="9.140625" defaultRowHeight="15"/>
  <cols>
    <col min="1" max="1" width="16.85546875" style="22" hidden="1" customWidth="1"/>
    <col min="2" max="5" width="9.140625" style="22" hidden="1" customWidth="1"/>
    <col min="6" max="6" width="26.5703125" style="22" hidden="1" customWidth="1"/>
    <col min="7" max="7" width="13.5703125" style="22" hidden="1" customWidth="1"/>
    <col min="8" max="8" width="4.7109375" style="22" customWidth="1"/>
    <col min="9" max="9" width="7.28515625" style="22" customWidth="1"/>
    <col min="10" max="10" width="27.42578125" style="22" customWidth="1"/>
    <col min="11" max="11" width="9.28515625" style="22" bestFit="1" customWidth="1"/>
    <col min="12" max="12" width="10.42578125" style="22" bestFit="1" customWidth="1"/>
    <col min="13" max="13" width="9.28515625" style="22" bestFit="1" customWidth="1"/>
    <col min="14" max="16384" width="9.140625" style="22"/>
  </cols>
  <sheetData>
    <row r="1" spans="1:13">
      <c r="F1" s="18"/>
      <c r="G1" s="18"/>
      <c r="H1" s="9" t="s">
        <v>2969</v>
      </c>
      <c r="I1" s="63"/>
      <c r="J1" s="63"/>
    </row>
    <row r="2" spans="1:13">
      <c r="F2" s="18"/>
      <c r="G2" s="18"/>
      <c r="H2" s="9" t="s">
        <v>2933</v>
      </c>
      <c r="I2" s="63"/>
      <c r="J2" s="63"/>
    </row>
    <row r="5" spans="1:13">
      <c r="A5" s="22" t="s">
        <v>3677</v>
      </c>
      <c r="B5" s="22" t="s">
        <v>3103</v>
      </c>
      <c r="C5" s="22" t="s">
        <v>3106</v>
      </c>
      <c r="D5" s="22" t="s">
        <v>3105</v>
      </c>
      <c r="E5" s="22" t="s">
        <v>3104</v>
      </c>
      <c r="F5" s="22" t="s">
        <v>3001</v>
      </c>
      <c r="G5" s="22" t="s">
        <v>3002</v>
      </c>
    </row>
    <row r="7" spans="1:13">
      <c r="H7" s="22">
        <v>1.1000000000000001</v>
      </c>
      <c r="I7" s="22" t="s">
        <v>2980</v>
      </c>
    </row>
    <row r="8" spans="1:13">
      <c r="K8" s="64" t="s">
        <v>2981</v>
      </c>
      <c r="L8" s="64" t="s">
        <v>2982</v>
      </c>
      <c r="M8" s="64" t="s">
        <v>3571</v>
      </c>
    </row>
    <row r="9" spans="1:13">
      <c r="F9" s="22" t="s">
        <v>2</v>
      </c>
      <c r="G9" s="22" t="s">
        <v>3000</v>
      </c>
      <c r="J9" s="64" t="s">
        <v>2854</v>
      </c>
      <c r="K9" s="12">
        <f>SUMIFS(EPS!$L:$L,EPS!$B:$B,F9,EPS!$I:$I,J9)</f>
        <v>1923.64</v>
      </c>
      <c r="L9" s="12">
        <f>'Table 3-7'!AE5</f>
        <v>1820.7</v>
      </c>
      <c r="M9" s="12"/>
    </row>
    <row r="10" spans="1:13">
      <c r="F10" s="22" t="s">
        <v>2</v>
      </c>
      <c r="G10" s="22" t="s">
        <v>3000</v>
      </c>
      <c r="J10" s="64" t="s">
        <v>2865</v>
      </c>
      <c r="K10" s="12">
        <f>SUMIFS(EPS!$L:$L,EPS!$B:$B,F10,EPS!$I:$I,J10)</f>
        <v>2.1694344000000001</v>
      </c>
      <c r="L10" s="12">
        <f>'Table 3-7'!AE6*CH4_Ar4_to_AR5</f>
        <v>3.4720000000000004</v>
      </c>
      <c r="M10" s="12"/>
    </row>
    <row r="11" spans="1:13">
      <c r="F11" s="22" t="s">
        <v>2</v>
      </c>
      <c r="G11" s="22" t="s">
        <v>3000</v>
      </c>
      <c r="J11" s="64" t="s">
        <v>2866</v>
      </c>
      <c r="K11" s="12">
        <f>SUMIFS(EPS!$L:$L,EPS!$B:$B,F11,EPS!$I:$I,J11)</f>
        <v>4.1051944999999996</v>
      </c>
      <c r="L11" s="12">
        <f>'Table 3-7'!AE7*N2O_AR4_to_AR5</f>
        <v>13.516778523489933</v>
      </c>
      <c r="M11" s="12"/>
    </row>
    <row r="12" spans="1:13">
      <c r="J12" s="65" t="s">
        <v>3572</v>
      </c>
      <c r="K12" s="66">
        <f>SUM(K9:K11)</f>
        <v>1929.9146289</v>
      </c>
      <c r="L12" s="66">
        <f>SUM(L9:L11)</f>
        <v>1837.6887785234899</v>
      </c>
      <c r="M12" s="66">
        <f>'Table 11.5'!M60-'Table 11.5'!L60</f>
        <v>1911.3109999999999</v>
      </c>
    </row>
    <row r="25" spans="1:13">
      <c r="H25" s="22">
        <v>1.2</v>
      </c>
      <c r="I25" s="22" t="s">
        <v>3110</v>
      </c>
    </row>
    <row r="26" spans="1:13">
      <c r="K26" s="64" t="s">
        <v>2981</v>
      </c>
      <c r="L26" s="64" t="s">
        <v>2982</v>
      </c>
      <c r="M26" s="64" t="s">
        <v>3571</v>
      </c>
    </row>
    <row r="27" spans="1:13">
      <c r="A27" s="22" t="s">
        <v>3676</v>
      </c>
      <c r="B27" s="22" t="s">
        <v>2896</v>
      </c>
      <c r="F27" s="22" t="s">
        <v>1</v>
      </c>
      <c r="G27" s="22" t="s">
        <v>3099</v>
      </c>
      <c r="J27" s="22" t="s">
        <v>3100</v>
      </c>
      <c r="K27" s="12">
        <f>SUMIFS(EPS!$L:$L,EPS!$B:$B,F27,EPS!$F:$F,"*"&amp;B27&amp;"*")</f>
        <v>1180.0192659796696</v>
      </c>
      <c r="L27" s="12">
        <f>'Table 3-13'!AD4</f>
        <v>1107.7</v>
      </c>
      <c r="M27" s="12">
        <f>SUMIFS('Table 11.5'!$60:$60,'Table 11.5'!$1:$1,A27)</f>
        <v>1095.3520000000001</v>
      </c>
    </row>
    <row r="28" spans="1:13">
      <c r="A28" s="22" t="s">
        <v>3665</v>
      </c>
      <c r="B28" s="22" t="s">
        <v>2897</v>
      </c>
      <c r="F28" s="22" t="s">
        <v>1</v>
      </c>
      <c r="G28" s="22" t="s">
        <v>3099</v>
      </c>
      <c r="J28" s="22" t="s">
        <v>3101</v>
      </c>
      <c r="K28" s="12">
        <f>SUMIFS(EPS!$L:$L,EPS!$B:$B,F28,EPS!$F:$F,"*"&amp;B28&amp;"*")</f>
        <v>508.38001856409994</v>
      </c>
      <c r="L28" s="12">
        <f>'Table 3-13'!AD11</f>
        <v>474.5</v>
      </c>
      <c r="M28" s="12">
        <f>SUMIFS('Table 11.5'!$60:$60,'Table 11.5'!$1:$1,A28)</f>
        <v>456.36099999999999</v>
      </c>
    </row>
    <row r="29" spans="1:13">
      <c r="A29" s="22" t="s">
        <v>3667</v>
      </c>
      <c r="B29" s="22" t="s">
        <v>2900</v>
      </c>
      <c r="F29" s="22" t="s">
        <v>1</v>
      </c>
      <c r="G29" s="22" t="s">
        <v>3099</v>
      </c>
      <c r="J29" s="22" t="s">
        <v>3040</v>
      </c>
      <c r="K29" s="12">
        <f>SUMIFS(EPS!$L:$L,EPS!$B:$B,F29,EPS!$F:$F,"*"&amp;B29&amp;"*")</f>
        <v>189.20454981799995</v>
      </c>
      <c r="L29" s="12">
        <f>'Table 3-13'!AD20</f>
        <v>172.3</v>
      </c>
      <c r="M29" s="12">
        <f>SUMIFS('Table 11.5'!$60:$60,'Table 11.5'!$1:$1,A29)</f>
        <v>255.74</v>
      </c>
    </row>
    <row r="30" spans="1:13">
      <c r="A30" s="22" t="s">
        <v>3111</v>
      </c>
      <c r="B30" s="22" t="s">
        <v>3111</v>
      </c>
      <c r="F30" s="22" t="s">
        <v>1</v>
      </c>
      <c r="G30" s="22" t="s">
        <v>3099</v>
      </c>
      <c r="J30" s="22" t="s">
        <v>3045</v>
      </c>
      <c r="K30" s="12">
        <f>SUMIFS(EPS!$L:$L,EPS!$B:$B,F30,EPS!$F:$F,"*"&amp;B30&amp;"*")</f>
        <v>0</v>
      </c>
      <c r="L30" s="12">
        <f>'Table 3-13'!AD26</f>
        <v>1.5</v>
      </c>
      <c r="M30" s="12">
        <f>SUMIFS('Table 11.5'!$60:$60,'Table 11.5'!$1:$1,A30)</f>
        <v>1.6180000000000001</v>
      </c>
    </row>
    <row r="31" spans="1:13">
      <c r="A31" s="22" t="s">
        <v>3672</v>
      </c>
      <c r="B31" s="22" t="s">
        <v>2901</v>
      </c>
      <c r="F31" s="22" t="s">
        <v>1</v>
      </c>
      <c r="G31" s="22" t="s">
        <v>3099</v>
      </c>
      <c r="J31" s="22" t="s">
        <v>3046</v>
      </c>
      <c r="K31" s="12">
        <f>SUMIFS(EPS!$L:$L,EPS!$B:$B,F31,EPS!$F:$F,"*"&amp;B31&amp;"*")</f>
        <v>42.513512004999995</v>
      </c>
      <c r="L31" s="12">
        <f>'Table 3-13'!AD28</f>
        <v>13.9</v>
      </c>
      <c r="M31" s="12">
        <f>SUMIFS('Table 11.5'!$60:$60,'Table 11.5'!$1:$1,A31)</f>
        <v>41.938000000000002</v>
      </c>
    </row>
    <row r="32" spans="1:13">
      <c r="A32" s="22" t="s">
        <v>3152</v>
      </c>
      <c r="B32" s="22" t="s">
        <v>2895</v>
      </c>
      <c r="F32" s="22" t="s">
        <v>1</v>
      </c>
      <c r="G32" s="22" t="s">
        <v>3099</v>
      </c>
      <c r="J32" s="22" t="s">
        <v>2991</v>
      </c>
      <c r="K32" s="12">
        <f>SUMIFS(EPS!$L:$L,EPS!$B:$B,F32,EPS!$F:$F,"*"&amp;B32&amp;"*")</f>
        <v>2.5226318248350004</v>
      </c>
      <c r="L32" s="12">
        <f>'Table 3-13'!AD31</f>
        <v>50.2</v>
      </c>
      <c r="M32" s="12">
        <f>SUMIFS('Table 11.5'!$60:$60,'Table 11.5'!$1:$1,A32)</f>
        <v>54.926000000000002</v>
      </c>
    </row>
    <row r="33" spans="1:13">
      <c r="A33" s="22" t="s">
        <v>3666</v>
      </c>
      <c r="B33" s="22" t="s">
        <v>2902</v>
      </c>
      <c r="F33" s="22" t="s">
        <v>1</v>
      </c>
      <c r="G33" s="22" t="s">
        <v>3099</v>
      </c>
      <c r="J33" s="22" t="s">
        <v>3102</v>
      </c>
      <c r="K33" s="12">
        <f>SUMIFS(EPS!$L:$L,EPS!$B:$B,F33,EPS!$F:$F,"*"&amp;B33&amp;"*")</f>
        <v>0.92701570469180006</v>
      </c>
      <c r="L33" s="12">
        <f>'Table 3-13'!AD37</f>
        <v>0.5</v>
      </c>
      <c r="M33" s="12">
        <f>SUMIFS('Table 11.5'!$60:$60,'Table 11.5'!$1:$1,A33)</f>
        <v>0.47499999999999998</v>
      </c>
    </row>
    <row r="34" spans="1:13">
      <c r="B34" s="22" t="s">
        <v>2894</v>
      </c>
      <c r="F34" s="22" t="s">
        <v>1</v>
      </c>
      <c r="G34" s="22" t="s">
        <v>3099</v>
      </c>
      <c r="J34" s="22" t="s">
        <v>2978</v>
      </c>
      <c r="K34" s="12"/>
      <c r="L34" s="12"/>
      <c r="M34" s="12"/>
    </row>
    <row r="35" spans="1:13">
      <c r="B35" s="22" t="s">
        <v>2903</v>
      </c>
      <c r="F35" s="22" t="s">
        <v>1</v>
      </c>
      <c r="J35" s="22" t="s">
        <v>3107</v>
      </c>
      <c r="K35" s="12">
        <f>SUMIFS(EPS!$L:$L,EPS!$B:$B,F35,EPS!$F:$F,"*"&amp;B35&amp;"*")</f>
        <v>0</v>
      </c>
      <c r="L35" s="12"/>
      <c r="M35" s="12"/>
    </row>
    <row r="36" spans="1:13">
      <c r="B36" s="22" t="s">
        <v>2898</v>
      </c>
      <c r="F36" s="22" t="s">
        <v>1</v>
      </c>
      <c r="J36" s="22" t="s">
        <v>3108</v>
      </c>
      <c r="K36" s="12">
        <f>SUMIFS(EPS!$L:$L,EPS!$B:$B,F36,EPS!$F:$F,"*"&amp;B36&amp;"*")</f>
        <v>24.4628676104956</v>
      </c>
      <c r="L36" s="12">
        <f>'Table 3-13'!AD49</f>
        <v>78.599999999999994</v>
      </c>
      <c r="M36" s="12"/>
    </row>
    <row r="37" spans="1:13">
      <c r="B37" s="22" t="s">
        <v>2899</v>
      </c>
      <c r="F37" s="22" t="s">
        <v>1</v>
      </c>
      <c r="J37" s="22" t="s">
        <v>3109</v>
      </c>
      <c r="K37" s="12">
        <f>SUMIFS(EPS!$L:$L,EPS!$B:$B,F37,EPS!$F:$F,"*"&amp;B37&amp;"*")</f>
        <v>7.2245176545399996</v>
      </c>
      <c r="L37" s="12">
        <f>'Table 3-13'!AD50</f>
        <v>17.899999999999999</v>
      </c>
      <c r="M37" s="12"/>
    </row>
    <row r="38" spans="1:13">
      <c r="A38" s="22" t="s">
        <v>3683</v>
      </c>
      <c r="J38" s="22" t="s">
        <v>3682</v>
      </c>
      <c r="K38" s="12"/>
      <c r="L38" s="12"/>
      <c r="M38" s="12">
        <f>SUMIFS('Table 11.5'!$60:$60,'Table 11.5'!$1:$1,A38)</f>
        <v>4.9009999999999998</v>
      </c>
    </row>
    <row r="39" spans="1:13">
      <c r="K39" s="66">
        <f>SUM(K27:K37)</f>
        <v>1955.2543791613318</v>
      </c>
      <c r="L39" s="66">
        <f>SUM(L27:L37)</f>
        <v>1917.1000000000001</v>
      </c>
      <c r="M39" s="66">
        <f>SUM(M27:M38)</f>
        <v>1911.3110000000001</v>
      </c>
    </row>
    <row r="50" spans="3:12">
      <c r="H50" s="22">
        <v>1.3</v>
      </c>
      <c r="I50" s="22" t="s">
        <v>3112</v>
      </c>
    </row>
    <row r="51" spans="3:12">
      <c r="K51" s="64" t="s">
        <v>2981</v>
      </c>
      <c r="L51" s="64" t="s">
        <v>2982</v>
      </c>
    </row>
    <row r="52" spans="3:12">
      <c r="E52" s="22" t="s">
        <v>2853</v>
      </c>
      <c r="F52" s="22" t="s">
        <v>1</v>
      </c>
      <c r="G52" s="22" t="s">
        <v>3099</v>
      </c>
      <c r="J52" s="22" t="s">
        <v>3113</v>
      </c>
      <c r="K52" s="12">
        <f>SUMIFS(EPS!$L:$L,EPS!$B:$B,F52,EPS!$C:$C,E52)</f>
        <v>1193.494778708</v>
      </c>
      <c r="L52" s="10">
        <f>SUMIFS('Table 3-13'!$AD:$AD,'Table 3-13'!$AE:$AE,J52)</f>
        <v>1068.0999999999999</v>
      </c>
    </row>
    <row r="53" spans="3:12">
      <c r="C53" s="22" t="s">
        <v>2856</v>
      </c>
      <c r="E53" s="22" t="s">
        <v>2868</v>
      </c>
      <c r="F53" s="22" t="s">
        <v>1</v>
      </c>
      <c r="G53" s="22" t="s">
        <v>3099</v>
      </c>
      <c r="J53" s="22" t="s">
        <v>3114</v>
      </c>
      <c r="K53" s="12">
        <f>SUMIFS(EPS!$L:$L,EPS!$B:$B,F53,EPS!$C:$C,E53,EPS!$E:$E,C53)</f>
        <v>416.85772291297582</v>
      </c>
      <c r="L53" s="10">
        <f>SUMIFS('Table 3-13'!$AD:$AD,'Table 3-13'!$AE:$AE,J53)</f>
        <v>428.8</v>
      </c>
    </row>
    <row r="54" spans="3:12">
      <c r="C54" s="22" t="s">
        <v>2855</v>
      </c>
      <c r="E54" s="22" t="s">
        <v>2868</v>
      </c>
      <c r="F54" s="22" t="s">
        <v>1</v>
      </c>
      <c r="G54" s="22" t="s">
        <v>3099</v>
      </c>
      <c r="J54" s="22" t="s">
        <v>3031</v>
      </c>
      <c r="K54" s="12">
        <f>SUMIFS(EPS!$L:$L,EPS!$B:$B,F54,EPS!$C:$C,E54,EPS!$E:$E,C54)</f>
        <v>16.76894294352341</v>
      </c>
      <c r="L54" s="10">
        <f>SUMIFS('Table 3-13'!$AD:$AD,'Table 3-13'!$AE:$AE,J54)</f>
        <v>21</v>
      </c>
    </row>
    <row r="55" spans="3:12">
      <c r="E55" s="22" t="s">
        <v>2872</v>
      </c>
      <c r="F55" s="22" t="s">
        <v>1</v>
      </c>
      <c r="G55" s="22" t="s">
        <v>3099</v>
      </c>
      <c r="J55" s="22" t="s">
        <v>3032</v>
      </c>
      <c r="K55" s="12">
        <f>SUMIFS(EPS!$L:$L,EPS!$B:$B,F55,EPS!$C:$C,E55)</f>
        <v>1.4145491728335997</v>
      </c>
      <c r="L55" s="10">
        <f>SUMIFS('Table 3-13'!$AD:$AD,'Table 3-13'!$AE:$AE,J55)</f>
        <v>3.8</v>
      </c>
    </row>
    <row r="56" spans="3:12">
      <c r="C56" s="22" t="s">
        <v>2855</v>
      </c>
      <c r="E56" s="22" t="s">
        <v>2871</v>
      </c>
      <c r="F56" s="22" t="s">
        <v>1</v>
      </c>
      <c r="G56" s="22" t="s">
        <v>3099</v>
      </c>
      <c r="J56" s="22" t="s">
        <v>3115</v>
      </c>
      <c r="K56" s="12">
        <f>SUMIFS(EPS!$L:$L,EPS!$B:$B,F56,EPS!$C:$C,E56,EPS!$E:$E,C56)</f>
        <v>18.1962429959</v>
      </c>
      <c r="L56" s="10">
        <f>SUMIFS('Table 3-13'!$AD:$AD,'Table 3-13'!$AE:$AE,J56)</f>
        <v>13.600000000000001</v>
      </c>
    </row>
    <row r="57" spans="3:12">
      <c r="C57" s="22" t="s">
        <v>2856</v>
      </c>
      <c r="E57" s="22" t="s">
        <v>2871</v>
      </c>
      <c r="F57" s="22" t="s">
        <v>1</v>
      </c>
      <c r="G57" s="22" t="s">
        <v>3099</v>
      </c>
      <c r="J57" s="22" t="s">
        <v>3123</v>
      </c>
      <c r="K57" s="12">
        <f>SUMIFS(EPS!$L:$L,EPS!$B:$B,F57,EPS!$C:$C,E57,EPS!$E:$E,C57)</f>
        <v>78.035399210000037</v>
      </c>
      <c r="L57" s="10">
        <f>SUMIFS('Table 3-13'!$AD:$AD,'Table 3-13'!$AE:$AE,J57)</f>
        <v>23.200000000000003</v>
      </c>
    </row>
    <row r="58" spans="3:12">
      <c r="E58" s="22" t="s">
        <v>2870</v>
      </c>
      <c r="F58" s="22" t="s">
        <v>1</v>
      </c>
      <c r="G58" s="22" t="s">
        <v>3099</v>
      </c>
      <c r="J58" s="22" t="s">
        <v>3036</v>
      </c>
      <c r="K58" s="12">
        <f>SUMIFS(EPS!$L:$L,EPS!$B:$B,F58,EPS!$C:$C,E58)</f>
        <v>41.282193400100006</v>
      </c>
      <c r="L58" s="10">
        <f>SUMIFS('Table 3-13'!$AD:$AD,'Table 3-13'!$AE:$AE,J58)</f>
        <v>38.9</v>
      </c>
    </row>
    <row r="59" spans="3:12">
      <c r="E59" s="22" t="s">
        <v>2869</v>
      </c>
      <c r="F59" s="22" t="s">
        <v>1</v>
      </c>
      <c r="J59" s="22" t="s">
        <v>3117</v>
      </c>
      <c r="K59" s="12">
        <f>SUMIFS(EPS!$L:$L,EPS!$B:$B,F59,EPS!$C:$C,E59)</f>
        <v>189.20454981799995</v>
      </c>
      <c r="L59" s="10">
        <f>SUMIFS('Table 3-13'!$AD:$AD,'Table 3-13'!$AE:$AE,J59)</f>
        <v>129.6</v>
      </c>
    </row>
    <row r="60" spans="3:12">
      <c r="F60" s="22" t="s">
        <v>1</v>
      </c>
      <c r="J60" s="22" t="s">
        <v>3119</v>
      </c>
      <c r="K60" s="12"/>
      <c r="L60" s="10">
        <f>SUMIFS('Table 3-13'!$AD:$AD,'Table 3-13'!$AE:$AE,J60)</f>
        <v>0</v>
      </c>
    </row>
    <row r="61" spans="3:12">
      <c r="F61" s="22" t="s">
        <v>1</v>
      </c>
      <c r="J61" s="22" t="s">
        <v>3116</v>
      </c>
      <c r="K61" s="12"/>
      <c r="L61" s="10">
        <f>SUMIFS('Table 3-13'!$AD:$AD,'Table 3-13'!$AE:$AE,J61)</f>
        <v>199.8</v>
      </c>
    </row>
    <row r="62" spans="3:12">
      <c r="K62" s="12">
        <f>SUMIFS(EPS!$L:$L,EPS!$B:$B,F62)</f>
        <v>0</v>
      </c>
      <c r="L62" s="10"/>
    </row>
    <row r="63" spans="3:12">
      <c r="K63" s="66">
        <f>SUM(K52:K62)</f>
        <v>1955.254379161333</v>
      </c>
      <c r="L63" s="8">
        <f>SUM(L52:L61)</f>
        <v>1926.7999999999997</v>
      </c>
    </row>
    <row r="64" spans="3:12">
      <c r="J64" s="22" t="s">
        <v>3118</v>
      </c>
    </row>
  </sheetData>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863F4-7EE7-41C1-AA0F-980407388599}">
  <sheetPr codeName="Sheet5">
    <tabColor theme="4" tint="0.499984740745262"/>
  </sheetPr>
  <dimension ref="A1:M89"/>
  <sheetViews>
    <sheetView showGridLines="0" topLeftCell="F1" workbookViewId="0">
      <selection activeCell="L13" sqref="L13"/>
    </sheetView>
  </sheetViews>
  <sheetFormatPr defaultRowHeight="15"/>
  <cols>
    <col min="1" max="1" width="20.140625" customWidth="1"/>
    <col min="2" max="2" width="13.7109375" customWidth="1"/>
    <col min="3" max="3" width="21.7109375" customWidth="1"/>
    <col min="4" max="4" width="24.85546875" customWidth="1"/>
    <col min="5" max="5" width="27.140625" customWidth="1"/>
    <col min="6" max="6" width="36" customWidth="1"/>
    <col min="7" max="8" width="18.28515625" customWidth="1"/>
    <col min="10" max="10" width="13.42578125" customWidth="1"/>
    <col min="11" max="11" width="11.85546875" bestFit="1" customWidth="1"/>
  </cols>
  <sheetData>
    <row r="1" spans="1:13">
      <c r="F1" s="9" t="s">
        <v>2978</v>
      </c>
      <c r="G1" s="9"/>
      <c r="H1" s="9"/>
    </row>
    <row r="2" spans="1:13">
      <c r="F2" s="9" t="s">
        <v>2933</v>
      </c>
      <c r="G2" s="9"/>
      <c r="H2" s="9"/>
    </row>
    <row r="6" spans="1:13">
      <c r="A6" t="s">
        <v>3677</v>
      </c>
      <c r="B6" t="s">
        <v>3103</v>
      </c>
      <c r="C6" t="s">
        <v>3106</v>
      </c>
      <c r="D6" t="s">
        <v>3105</v>
      </c>
      <c r="E6" t="s">
        <v>3104</v>
      </c>
      <c r="F6" t="s">
        <v>3001</v>
      </c>
      <c r="G6" t="s">
        <v>3002</v>
      </c>
    </row>
    <row r="7" spans="1:13">
      <c r="H7">
        <v>2.1</v>
      </c>
      <c r="I7" t="s">
        <v>2984</v>
      </c>
    </row>
    <row r="8" spans="1:13">
      <c r="E8" s="24"/>
      <c r="K8" s="11" t="s">
        <v>2981</v>
      </c>
      <c r="L8" s="11" t="s">
        <v>2982</v>
      </c>
      <c r="M8" s="11" t="s">
        <v>3679</v>
      </c>
    </row>
    <row r="9" spans="1:13">
      <c r="E9" s="24" t="s">
        <v>2854</v>
      </c>
      <c r="F9" t="s">
        <v>3</v>
      </c>
      <c r="G9" t="s">
        <v>3000</v>
      </c>
      <c r="J9" s="11" t="s">
        <v>2854</v>
      </c>
      <c r="K9" s="12">
        <f>SUMIFS(EPS!$L:$L,EPS!$B:$B,F9,EPS!$I:$I,E9)</f>
        <v>1617.9666</v>
      </c>
      <c r="L9" s="12">
        <f>'Table 3-7'!AE9</f>
        <v>1752.8</v>
      </c>
      <c r="M9" s="12">
        <f>'Table 11.6'!J60</f>
        <v>1617.788</v>
      </c>
    </row>
    <row r="10" spans="1:13">
      <c r="E10" s="24" t="s">
        <v>2865</v>
      </c>
      <c r="F10" t="s">
        <v>3</v>
      </c>
      <c r="G10" t="s">
        <v>3000</v>
      </c>
      <c r="J10" s="11" t="s">
        <v>2865</v>
      </c>
      <c r="K10" s="12">
        <f>SUMIFS(EPS!$L:$L,EPS!$B:$B,F10,EPS!$I:$I,E10)</f>
        <v>3.7568338920000004</v>
      </c>
      <c r="L10" s="12">
        <f>'Table 3-7'!AE10*CH4_Ar4_to_AR5</f>
        <v>1.3440000000000001</v>
      </c>
      <c r="M10" s="12"/>
    </row>
    <row r="11" spans="1:13">
      <c r="E11" s="24" t="s">
        <v>2866</v>
      </c>
      <c r="F11" t="s">
        <v>3</v>
      </c>
      <c r="G11" t="s">
        <v>3000</v>
      </c>
      <c r="J11" s="11" t="s">
        <v>2866</v>
      </c>
      <c r="K11" s="12">
        <f>SUMIFS(EPS!$L:$L,EPS!$B:$B,F11,EPS!$I:$I,E11)</f>
        <v>5.0114795805000005</v>
      </c>
      <c r="L11" s="12">
        <f>'Table 3-7'!AE11*N2O_AR4_to_AR5</f>
        <v>21.697986577181208</v>
      </c>
      <c r="M11" s="12"/>
    </row>
    <row r="12" spans="1:13">
      <c r="E12" s="24"/>
      <c r="J12" s="54" t="s">
        <v>3572</v>
      </c>
      <c r="K12" s="21">
        <f>SUM(K9:K11)</f>
        <v>1626.7349134725</v>
      </c>
      <c r="L12" s="21">
        <f>SUM(L9:L11)</f>
        <v>1775.8419865771812</v>
      </c>
      <c r="M12" s="21">
        <f>SUM(M9:M11)</f>
        <v>1617.788</v>
      </c>
    </row>
    <row r="13" spans="1:13">
      <c r="E13" s="24"/>
    </row>
    <row r="14" spans="1:13">
      <c r="F14" s="1"/>
      <c r="G14" s="1"/>
      <c r="H14" s="1"/>
      <c r="M14" s="21"/>
    </row>
    <row r="26" spans="1:13">
      <c r="H26">
        <v>2.2000000000000002</v>
      </c>
      <c r="I26" t="s">
        <v>3151</v>
      </c>
    </row>
    <row r="27" spans="1:13">
      <c r="K27" s="11" t="s">
        <v>2981</v>
      </c>
      <c r="L27" s="11" t="s">
        <v>2982</v>
      </c>
      <c r="M27" s="11" t="s">
        <v>3679</v>
      </c>
    </row>
    <row r="28" spans="1:13">
      <c r="A28" t="s">
        <v>3148</v>
      </c>
      <c r="D28" t="s">
        <v>2904</v>
      </c>
      <c r="E28" t="s">
        <v>2854</v>
      </c>
      <c r="F28" t="s">
        <v>3</v>
      </c>
      <c r="G28" t="s">
        <v>3097</v>
      </c>
      <c r="J28" s="110" t="s">
        <v>2990</v>
      </c>
      <c r="K28" s="108">
        <f>SUM(SUMIFS(EPS!$L:$L,EPS!$B:$B,F29,EPS!$I:$I,E29,EPS!$D:$D,D29),SUMIFS(EPS!$L:$L,EPS!$B:$B,F28,EPS!$I:$I,E28,EPS!$D:$D,D28))</f>
        <v>989.42</v>
      </c>
      <c r="L28" s="108">
        <f>'Table 3-9'!AE5</f>
        <v>1152.9000000000001</v>
      </c>
      <c r="M28" s="108">
        <f>SUMIFS('Table 11.6'!$60:$60,'Table 11.6'!$1:$1,A28)</f>
        <v>972.50099999999998</v>
      </c>
    </row>
    <row r="29" spans="1:13">
      <c r="D29" t="s">
        <v>2915</v>
      </c>
      <c r="E29" t="s">
        <v>2854</v>
      </c>
      <c r="F29" t="s">
        <v>3</v>
      </c>
      <c r="G29" t="s">
        <v>3097</v>
      </c>
      <c r="J29" s="110"/>
      <c r="K29" s="109"/>
      <c r="L29" s="109"/>
      <c r="M29" s="109"/>
    </row>
    <row r="30" spans="1:13">
      <c r="A30" t="s">
        <v>3152</v>
      </c>
      <c r="D30" t="s">
        <v>3152</v>
      </c>
      <c r="E30" t="s">
        <v>2854</v>
      </c>
      <c r="F30" t="s">
        <v>3</v>
      </c>
      <c r="G30" t="s">
        <v>3097</v>
      </c>
      <c r="J30" t="s">
        <v>2991</v>
      </c>
      <c r="K30" s="12">
        <f>SUMIFS(EPS!$L:$L,EPS!$B:$B,F30,EPS!$I:$I,E30,EPS!$D:$D,"*"&amp;D30&amp;"*")</f>
        <v>592.06100000000004</v>
      </c>
      <c r="L30" s="12">
        <f>'Table 3-9'!AE6</f>
        <v>577.4</v>
      </c>
      <c r="M30" s="71">
        <f>SUMIFS('Table 11.6'!$60:$60,'Table 11.6'!$1:$1,A30)</f>
        <v>617.86400000000003</v>
      </c>
    </row>
    <row r="31" spans="1:13">
      <c r="A31" t="s">
        <v>3678</v>
      </c>
      <c r="D31" t="s">
        <v>2918</v>
      </c>
      <c r="E31" t="s">
        <v>2854</v>
      </c>
      <c r="F31" t="s">
        <v>3</v>
      </c>
      <c r="G31" t="s">
        <v>3097</v>
      </c>
      <c r="J31" t="s">
        <v>2992</v>
      </c>
      <c r="K31" s="12">
        <f>SUMIFS(EPS!$L:$L,EPS!$B:$B,F31,EPS!$I:$I,E31,EPS!$D:$D,"*"&amp;D31&amp;"*")</f>
        <v>0</v>
      </c>
      <c r="L31" s="12">
        <f>'Table 3-9'!AE7</f>
        <v>22.2</v>
      </c>
      <c r="M31" s="71">
        <f>SUMIFS('Table 11.6'!$60:$60,'Table 11.6'!$1:$1,A31)</f>
        <v>4.633</v>
      </c>
    </row>
    <row r="32" spans="1:13">
      <c r="A32" t="s">
        <v>3143</v>
      </c>
      <c r="D32" t="s">
        <v>2912</v>
      </c>
      <c r="E32" t="s">
        <v>2854</v>
      </c>
      <c r="F32" t="s">
        <v>3</v>
      </c>
      <c r="G32" t="s">
        <v>3097</v>
      </c>
      <c r="J32" t="s">
        <v>2993</v>
      </c>
      <c r="K32" s="12">
        <f>SUMIFS(EPS!$L:$L,EPS!$B:$B,F32,EPS!$I:$I,E32,EPS!$D:$D,"*"&amp;D32&amp;"*")</f>
        <v>0</v>
      </c>
      <c r="L32" s="12">
        <f>'Table 3-9'!AE8</f>
        <v>0.4</v>
      </c>
      <c r="M32" s="71">
        <f>SUMIFS('Table 11.6'!$60:$60,'Table 11.6'!$1:$1,A32)</f>
        <v>0.41899999999999998</v>
      </c>
    </row>
    <row r="33" spans="1:13">
      <c r="A33" t="s">
        <v>3683</v>
      </c>
      <c r="D33" t="s">
        <v>2919</v>
      </c>
      <c r="E33" t="s">
        <v>2854</v>
      </c>
      <c r="F33" t="s">
        <v>3</v>
      </c>
      <c r="J33" s="110" t="s">
        <v>3682</v>
      </c>
      <c r="K33" s="108">
        <f>SUM(SUMIFS(EPS!$L:$L,EPS!$B:$B,F34,EPS!$I:$I,E34,EPS!$D:$D,D34),SUMIFS(EPS!$L:$L,EPS!$B:$B,F33,EPS!$I:$I,E33,EPS!$D:$D,D33))</f>
        <v>36.485599999999998</v>
      </c>
      <c r="L33" s="113"/>
      <c r="M33" s="108">
        <f>SUMIFS('Table 11.6'!$60:$60,'Table 11.6'!$1:$1,A33)</f>
        <v>22.369999999999997</v>
      </c>
    </row>
    <row r="34" spans="1:13">
      <c r="D34" t="s">
        <v>2913</v>
      </c>
      <c r="E34" t="s">
        <v>2854</v>
      </c>
      <c r="F34" t="s">
        <v>3</v>
      </c>
      <c r="J34" s="110"/>
      <c r="K34" s="109"/>
      <c r="L34" s="113"/>
      <c r="M34" s="109"/>
    </row>
    <row r="35" spans="1:13">
      <c r="K35" s="21">
        <f>SUM(K28:K34)</f>
        <v>1617.9666</v>
      </c>
      <c r="L35" s="21">
        <f>SUM(L28:L34)</f>
        <v>1752.9000000000003</v>
      </c>
      <c r="M35" s="21">
        <f>SUM(M28:M34)</f>
        <v>1617.787</v>
      </c>
    </row>
    <row r="44" spans="1:13">
      <c r="H44">
        <v>2.2999999999999998</v>
      </c>
      <c r="I44" t="s">
        <v>3153</v>
      </c>
    </row>
    <row r="45" spans="1:13">
      <c r="K45" s="11" t="s">
        <v>2981</v>
      </c>
      <c r="L45" s="11" t="s">
        <v>2982</v>
      </c>
      <c r="M45" s="11"/>
    </row>
    <row r="46" spans="1:13">
      <c r="D46" t="s">
        <v>2904</v>
      </c>
      <c r="E46" t="s">
        <v>2865</v>
      </c>
      <c r="F46" t="s">
        <v>3</v>
      </c>
      <c r="G46" t="s">
        <v>3098</v>
      </c>
      <c r="J46" s="110" t="s">
        <v>2990</v>
      </c>
      <c r="K46" s="111">
        <f>SUM(SUMIFS(EPS!$L:$L,EPS!$B:$B,F47,EPS!$I:$I,E47,EPS!$D:$D,D47),SUMIFS(EPS!$L:$L,EPS!$B:$B,F46,EPS!$I:$I,E46,EPS!$D:$D,D46))</f>
        <v>3.1139640000000002</v>
      </c>
      <c r="L46" s="111">
        <f>'Table 3-10'!AE5*CH4_Ar4_to_AR5</f>
        <v>0.22400000000000003</v>
      </c>
      <c r="M46" s="69"/>
    </row>
    <row r="47" spans="1:13">
      <c r="D47" t="s">
        <v>3145</v>
      </c>
      <c r="E47" t="s">
        <v>2865</v>
      </c>
      <c r="F47" t="s">
        <v>3</v>
      </c>
      <c r="G47" t="s">
        <v>3098</v>
      </c>
      <c r="J47" s="110"/>
      <c r="K47" s="112"/>
      <c r="L47" s="112"/>
      <c r="M47" s="69"/>
    </row>
    <row r="48" spans="1:13">
      <c r="D48" t="s">
        <v>2918</v>
      </c>
      <c r="E48" t="s">
        <v>2865</v>
      </c>
      <c r="F48" t="s">
        <v>3</v>
      </c>
      <c r="G48" t="s">
        <v>3098</v>
      </c>
      <c r="J48" t="s">
        <v>2992</v>
      </c>
      <c r="K48" s="10">
        <f>SUMIFS(EPS!$L:$L,EPS!$B:$B,F48,EPS!$I:$I,E48,EPS!$D:$D,"*"&amp;D48&amp;"*")</f>
        <v>0</v>
      </c>
      <c r="L48" s="10" t="str">
        <f>'Table 3-10'!AE6</f>
        <v xml:space="preserve">+ </v>
      </c>
      <c r="M48" s="53"/>
    </row>
    <row r="49" spans="1:13">
      <c r="D49" t="s">
        <v>3152</v>
      </c>
      <c r="E49" t="s">
        <v>2865</v>
      </c>
      <c r="F49" t="s">
        <v>3</v>
      </c>
      <c r="G49" t="s">
        <v>3098</v>
      </c>
      <c r="J49" t="s">
        <v>2991</v>
      </c>
      <c r="K49" s="10">
        <f>SUMIFS(EPS!$L:$L,EPS!$B:$B,F49,EPS!$I:$I,E49,EPS!$D:$D,"*"&amp;D49&amp;"*")</f>
        <v>0.31317412</v>
      </c>
      <c r="L49" s="10">
        <f>'Table 3-10'!AE7*CH4_Ar4_to_AR5</f>
        <v>1.1200000000000001</v>
      </c>
      <c r="M49" s="53"/>
    </row>
    <row r="51" spans="1:13">
      <c r="H51">
        <v>2.4</v>
      </c>
      <c r="I51" t="s">
        <v>3154</v>
      </c>
    </row>
    <row r="52" spans="1:13">
      <c r="K52" s="11" t="s">
        <v>2981</v>
      </c>
      <c r="L52" s="11" t="s">
        <v>2982</v>
      </c>
      <c r="M52" s="11"/>
    </row>
    <row r="53" spans="1:13">
      <c r="D53" t="s">
        <v>2904</v>
      </c>
      <c r="E53" t="s">
        <v>2866</v>
      </c>
      <c r="F53" t="s">
        <v>3</v>
      </c>
      <c r="G53" t="s">
        <v>3156</v>
      </c>
      <c r="J53" s="110" t="s">
        <v>2990</v>
      </c>
      <c r="K53" s="108">
        <f>SUM(SUMIFS(EPS!$L:$L,EPS!$B:$B,F54,EPS!$I:$I,E54,EPS!$D:$D,D54),SUMIFS(EPS!$L:$L,EPS!$B:$B,F53,EPS!$I:$I,E53,EPS!$D:$D,D53))</f>
        <v>4.2867459999999999</v>
      </c>
      <c r="L53" s="108">
        <f>'Table 3-11'!AE5*N2O_AR4_to_AR5</f>
        <v>18.052013422818792</v>
      </c>
      <c r="M53" s="68"/>
    </row>
    <row r="54" spans="1:13">
      <c r="D54" t="s">
        <v>3145</v>
      </c>
      <c r="E54" t="s">
        <v>2866</v>
      </c>
      <c r="F54" t="s">
        <v>3</v>
      </c>
      <c r="G54" t="s">
        <v>3156</v>
      </c>
      <c r="J54" s="110"/>
      <c r="K54" s="109"/>
      <c r="L54" s="109"/>
      <c r="M54" s="68"/>
    </row>
    <row r="55" spans="1:13">
      <c r="D55" t="s">
        <v>2918</v>
      </c>
      <c r="E55" t="s">
        <v>2866</v>
      </c>
      <c r="F55" t="s">
        <v>3</v>
      </c>
      <c r="G55" t="s">
        <v>3156</v>
      </c>
      <c r="J55" t="s">
        <v>2992</v>
      </c>
      <c r="K55" s="12">
        <f>SUMIFS(EPS!$L:$L,EPS!$B:$B,F55,EPS!$I:$I,E55,EPS!$D:$D,"*"&amp;D55&amp;"*")</f>
        <v>0</v>
      </c>
      <c r="L55" s="12" t="str">
        <f>'Table 3-11'!AE6</f>
        <v xml:space="preserve">+ </v>
      </c>
      <c r="M55" s="25"/>
    </row>
    <row r="56" spans="1:13">
      <c r="D56" t="s">
        <v>3152</v>
      </c>
      <c r="E56" t="s">
        <v>2866</v>
      </c>
      <c r="F56" t="s">
        <v>3</v>
      </c>
      <c r="G56" t="s">
        <v>3156</v>
      </c>
      <c r="J56" t="s">
        <v>2991</v>
      </c>
      <c r="K56" s="12">
        <f>SUMIFS(EPS!$L:$L,EPS!$B:$B,F56,EPS!$I:$I,E56,EPS!$D:$D,"*"&amp;D56&amp;"*")</f>
        <v>0.29639693500000003</v>
      </c>
      <c r="L56" s="12">
        <f>'Table 3-11'!AE7*N2O_AR4_to_AR5</f>
        <v>3.6459731543624159</v>
      </c>
      <c r="M56" s="25"/>
    </row>
    <row r="61" spans="1:13">
      <c r="H61">
        <v>2.5</v>
      </c>
      <c r="I61" t="s">
        <v>3150</v>
      </c>
    </row>
    <row r="62" spans="1:13">
      <c r="K62" s="11" t="s">
        <v>2981</v>
      </c>
      <c r="L62" s="11" t="s">
        <v>2982</v>
      </c>
      <c r="M62" s="11" t="s">
        <v>3571</v>
      </c>
    </row>
    <row r="63" spans="1:13">
      <c r="A63" t="s">
        <v>3424</v>
      </c>
      <c r="J63" t="s">
        <v>2990</v>
      </c>
      <c r="K63" s="23">
        <f>SUMIFS($K$72:$K$87,$J$72:$J$87,J63)/$K$88</f>
        <v>0.24398373079427041</v>
      </c>
      <c r="L63" s="23">
        <f>'Table 3-12'!AE4</f>
        <v>0.28399999999999997</v>
      </c>
      <c r="M63" s="23">
        <f>'Table 54'!C97/'Table 54'!$C$104</f>
        <v>0.24640551639070216</v>
      </c>
    </row>
    <row r="64" spans="1:13">
      <c r="A64" t="s">
        <v>3428</v>
      </c>
      <c r="J64" t="s">
        <v>2991</v>
      </c>
      <c r="K64" s="23">
        <f t="shared" ref="K64:K68" si="0">SUMIFS($K$72:$K$87,$J$72:$J$87,J64)/$K$88</f>
        <v>0.37013851358949473</v>
      </c>
      <c r="L64" s="23">
        <f>'Table 3-12'!AE5</f>
        <v>0.34100000000000003</v>
      </c>
      <c r="M64" s="23">
        <f>'Table 54'!C99/'Table 54'!C104</f>
        <v>0.36723331291353833</v>
      </c>
    </row>
    <row r="65" spans="1:13">
      <c r="A65" t="s">
        <v>3466</v>
      </c>
      <c r="J65" t="s">
        <v>3011</v>
      </c>
      <c r="K65" s="23">
        <f t="shared" si="0"/>
        <v>0.19770103317972254</v>
      </c>
      <c r="L65" s="23">
        <f>'Table 3-12'!AE6</f>
        <v>0.20100000000000001</v>
      </c>
      <c r="M65" s="23">
        <f>'Table 54'!C100/'Table 54'!C104</f>
        <v>0.20415688493854622</v>
      </c>
    </row>
    <row r="66" spans="1:13">
      <c r="A66" t="s">
        <v>3470</v>
      </c>
      <c r="J66" t="s">
        <v>3012</v>
      </c>
      <c r="K66" s="23">
        <f t="shared" si="0"/>
        <v>0.18452076895217107</v>
      </c>
      <c r="L66" s="23">
        <f>'Table 3-12'!AE7</f>
        <v>0.16700000000000001</v>
      </c>
      <c r="M66" s="23">
        <f>'Table 54'!C102/'Table 54'!C104</f>
        <v>0.17770928659877752</v>
      </c>
    </row>
    <row r="67" spans="1:13">
      <c r="A67" t="s">
        <v>3426</v>
      </c>
      <c r="J67" t="s">
        <v>3013</v>
      </c>
      <c r="K67" s="23">
        <f>SUMIFS($K$72:$K$87,$J$72:$J$87,J67)/$K$88</f>
        <v>3.6559534843412476E-3</v>
      </c>
      <c r="L67" s="23">
        <f>'Table 3-12'!AE8</f>
        <v>6.0000000000000001E-3</v>
      </c>
      <c r="M67" s="23">
        <f>'Table 54'!C98/'Table 54'!C104</f>
        <v>4.1214050159609043E-3</v>
      </c>
    </row>
    <row r="68" spans="1:13">
      <c r="J68" t="s">
        <v>3149</v>
      </c>
      <c r="K68" s="23">
        <f t="shared" si="0"/>
        <v>0</v>
      </c>
      <c r="L68" s="23">
        <f>'Table 3-12'!AE9</f>
        <v>1E-3</v>
      </c>
      <c r="M68" s="23"/>
    </row>
    <row r="69" spans="1:13">
      <c r="D69" s="24"/>
      <c r="E69" s="24"/>
      <c r="F69" s="24"/>
      <c r="K69" s="23">
        <f>SUM(K63:K68)</f>
        <v>1</v>
      </c>
      <c r="L69" s="23">
        <f>SUM(L63:L68)</f>
        <v>1</v>
      </c>
      <c r="M69" s="23">
        <f>SUM(M63:M67)</f>
        <v>0.99962640585752516</v>
      </c>
    </row>
    <row r="70" spans="1:13" ht="14.25" customHeight="1">
      <c r="D70" s="24"/>
      <c r="E70" s="24"/>
      <c r="F70" s="24"/>
      <c r="K70" s="25"/>
      <c r="L70" s="26"/>
      <c r="M70" s="26"/>
    </row>
    <row r="71" spans="1:13" hidden="1">
      <c r="D71" s="24"/>
      <c r="E71" s="24"/>
      <c r="F71" s="29"/>
      <c r="G71" s="30"/>
      <c r="H71" s="30"/>
      <c r="I71" s="30"/>
      <c r="J71" s="30"/>
      <c r="K71" s="30" t="s">
        <v>3147</v>
      </c>
      <c r="L71" s="30"/>
      <c r="M71" s="30"/>
    </row>
    <row r="72" spans="1:13" hidden="1">
      <c r="D72" s="24"/>
      <c r="E72" t="s">
        <v>2904</v>
      </c>
      <c r="F72" t="s">
        <v>3125</v>
      </c>
      <c r="G72" s="30"/>
      <c r="H72" s="30"/>
      <c r="I72" s="30"/>
      <c r="J72" s="29" t="s">
        <v>3148</v>
      </c>
      <c r="K72" s="31">
        <f>SUMIFS(EPS!$L:$L,EPS!$B:$B,'2. Electricity'!F72,EPS!$C:$C,'2. Electricity'!E72)</f>
        <v>961836000</v>
      </c>
      <c r="L72" s="30"/>
      <c r="M72" s="30"/>
    </row>
    <row r="73" spans="1:13" hidden="1">
      <c r="D73" s="24"/>
      <c r="E73" t="s">
        <v>2905</v>
      </c>
      <c r="F73" s="29" t="s">
        <v>3125</v>
      </c>
      <c r="G73" s="30"/>
      <c r="H73" s="30"/>
      <c r="I73" s="30"/>
      <c r="J73" s="30" t="s">
        <v>2991</v>
      </c>
      <c r="K73" s="31">
        <f>SUMIFS(EPS!$L:$L,EPS!$B:$B,'2. Electricity'!F73,EPS!$C:$C,'2. Electricity'!E73)</f>
        <v>1276750000</v>
      </c>
      <c r="L73" s="30"/>
      <c r="M73" s="30"/>
    </row>
    <row r="74" spans="1:13" hidden="1">
      <c r="D74" s="24"/>
      <c r="E74" t="s">
        <v>2906</v>
      </c>
      <c r="F74" s="29" t="s">
        <v>3125</v>
      </c>
      <c r="G74" s="30"/>
      <c r="H74" s="30"/>
      <c r="I74" s="30"/>
      <c r="J74" s="30" t="s">
        <v>3011</v>
      </c>
      <c r="K74" s="31">
        <f>SUMIFS(EPS!$L:$L,EPS!$B:$B,'2. Electricity'!F74,EPS!$C:$C,'2. Electricity'!E74)</f>
        <v>796476000</v>
      </c>
      <c r="L74" s="30"/>
      <c r="M74" s="30"/>
    </row>
    <row r="75" spans="1:13" hidden="1">
      <c r="D75" s="24"/>
      <c r="E75" t="s">
        <v>2907</v>
      </c>
      <c r="F75" s="29" t="s">
        <v>3125</v>
      </c>
      <c r="G75" s="30"/>
      <c r="H75" s="30"/>
      <c r="I75" s="30"/>
      <c r="J75" s="30" t="s">
        <v>3012</v>
      </c>
      <c r="K75" s="31">
        <f>SUMIFS(EPS!$L:$L,EPS!$B:$B,'2. Electricity'!F75,EPS!$C:$C,'2. Electricity'!E75)</f>
        <v>292442000</v>
      </c>
      <c r="L75" s="30"/>
      <c r="M75" s="30"/>
    </row>
    <row r="76" spans="1:13" hidden="1">
      <c r="D76" s="24"/>
      <c r="E76" t="s">
        <v>2908</v>
      </c>
      <c r="F76" s="29" t="s">
        <v>3125</v>
      </c>
      <c r="G76" s="30"/>
      <c r="H76" s="30"/>
      <c r="I76" s="30"/>
      <c r="J76" s="30" t="s">
        <v>3012</v>
      </c>
      <c r="K76" s="31">
        <f>SUMIFS(EPS!$L:$L,EPS!$B:$B,'2. Electricity'!F76,EPS!$C:$C,'2. Electricity'!E76)</f>
        <v>300932000</v>
      </c>
      <c r="L76" s="30"/>
      <c r="M76" s="30"/>
    </row>
    <row r="77" spans="1:13" hidden="1">
      <c r="D77" s="24"/>
      <c r="E77" t="s">
        <v>2909</v>
      </c>
      <c r="F77" s="29" t="s">
        <v>3125</v>
      </c>
      <c r="G77" s="30"/>
      <c r="H77" s="30"/>
      <c r="I77" s="30"/>
      <c r="J77" s="30" t="s">
        <v>3012</v>
      </c>
      <c r="K77" s="31">
        <f>SUMIFS(EPS!$L:$L,EPS!$B:$B,'2. Electricity'!F77,EPS!$C:$C,'2. Electricity'!E77)</f>
        <v>105735000</v>
      </c>
      <c r="L77" s="30"/>
      <c r="M77" s="30"/>
    </row>
    <row r="78" spans="1:13" hidden="1">
      <c r="D78" s="24"/>
      <c r="E78" t="s">
        <v>2910</v>
      </c>
      <c r="F78" s="29" t="s">
        <v>3125</v>
      </c>
      <c r="G78" s="30"/>
      <c r="H78" s="30"/>
      <c r="I78" s="30"/>
      <c r="J78" s="30" t="s">
        <v>3012</v>
      </c>
      <c r="K78" s="31">
        <f>SUMIFS(EPS!$L:$L,EPS!$B:$B,'2. Electricity'!F78,EPS!$C:$C,'2. Electricity'!E78)</f>
        <v>3634420</v>
      </c>
      <c r="L78" s="30"/>
      <c r="M78" s="30"/>
    </row>
    <row r="79" spans="1:13" hidden="1">
      <c r="D79" s="24"/>
      <c r="E79" t="s">
        <v>2911</v>
      </c>
      <c r="F79" s="29" t="s">
        <v>3125</v>
      </c>
      <c r="G79" s="30"/>
      <c r="H79" s="30"/>
      <c r="I79" s="30"/>
      <c r="J79" s="30" t="s">
        <v>3012</v>
      </c>
      <c r="K79" s="31">
        <f>SUMIFS(EPS!$L:$L,EPS!$B:$B,'2. Electricity'!F79,EPS!$C:$C,'2. Electricity'!E79)</f>
        <v>10296200</v>
      </c>
      <c r="L79" s="32"/>
      <c r="M79" s="30"/>
    </row>
    <row r="80" spans="1:13" hidden="1">
      <c r="D80" s="24"/>
      <c r="E80" t="s">
        <v>2912</v>
      </c>
      <c r="F80" s="29" t="s">
        <v>3125</v>
      </c>
      <c r="G80" s="30"/>
      <c r="H80" s="30"/>
      <c r="I80" s="30"/>
      <c r="J80" s="30" t="s">
        <v>3012</v>
      </c>
      <c r="K80" s="31">
        <f>SUMIFS(EPS!$L:$L,EPS!$B:$B,'2. Electricity'!F80,EPS!$C:$C,'2. Electricity'!E80)</f>
        <v>15945000</v>
      </c>
      <c r="L80" s="30"/>
      <c r="M80" s="30"/>
    </row>
    <row r="81" spans="4:13" hidden="1">
      <c r="D81" s="24"/>
      <c r="E81" t="s">
        <v>2913</v>
      </c>
      <c r="F81" s="29" t="s">
        <v>3125</v>
      </c>
      <c r="G81" s="30"/>
      <c r="H81" s="30"/>
      <c r="I81" s="30"/>
      <c r="J81" s="30" t="s">
        <v>3144</v>
      </c>
      <c r="K81" s="31">
        <f>SUMIFS(EPS!$L:$L,EPS!$B:$B,'2. Electricity'!F81,EPS!$C:$C,'2. Electricity'!E81)</f>
        <v>14728700</v>
      </c>
      <c r="L81" s="30"/>
      <c r="M81" s="30"/>
    </row>
    <row r="82" spans="4:13" hidden="1">
      <c r="D82" s="24"/>
      <c r="E82" t="s">
        <v>2914</v>
      </c>
      <c r="F82" s="29" t="s">
        <v>3125</v>
      </c>
      <c r="G82" s="30"/>
      <c r="H82" s="30"/>
      <c r="I82" s="30"/>
      <c r="J82" s="30" t="s">
        <v>2991</v>
      </c>
      <c r="K82" s="31">
        <f>SUMIFS(EPS!$L:$L,EPS!$B:$B,'2. Electricity'!F82,EPS!$C:$C,'2. Electricity'!E82)</f>
        <v>214423000</v>
      </c>
      <c r="L82" s="30"/>
      <c r="M82" s="30"/>
    </row>
    <row r="83" spans="4:13" hidden="1">
      <c r="D83" s="24"/>
      <c r="E83" t="s">
        <v>2915</v>
      </c>
      <c r="F83" s="29" t="s">
        <v>3125</v>
      </c>
      <c r="G83" s="30"/>
      <c r="H83" s="30"/>
      <c r="I83" s="30"/>
      <c r="J83" s="29" t="s">
        <v>3148</v>
      </c>
      <c r="K83" s="31">
        <f>SUMIFS(EPS!$L:$L,EPS!$B:$B,'2. Electricity'!F83,EPS!$C:$C,'2. Electricity'!E83)</f>
        <v>21098600</v>
      </c>
      <c r="L83" s="30"/>
      <c r="M83" s="30"/>
    </row>
    <row r="84" spans="4:13" hidden="1">
      <c r="D84" s="24"/>
      <c r="E84" t="s">
        <v>2916</v>
      </c>
      <c r="F84" s="29" t="s">
        <v>3125</v>
      </c>
      <c r="G84" s="30"/>
      <c r="H84" s="30"/>
      <c r="I84" s="30"/>
      <c r="J84" s="30" t="s">
        <v>3012</v>
      </c>
      <c r="K84" s="31">
        <f>SUMIFS(EPS!$L:$L,EPS!$B:$B,'2. Electricity'!F84,EPS!$C:$C,'2. Electricity'!E84)</f>
        <v>122193</v>
      </c>
      <c r="L84" s="30"/>
      <c r="M84" s="30"/>
    </row>
    <row r="85" spans="4:13" hidden="1">
      <c r="D85" s="24"/>
      <c r="E85" t="s">
        <v>2917</v>
      </c>
      <c r="F85" s="29" t="s">
        <v>3125</v>
      </c>
      <c r="G85" s="30"/>
      <c r="H85" s="30"/>
      <c r="I85" s="30"/>
      <c r="J85" s="30" t="s">
        <v>3149</v>
      </c>
      <c r="K85" s="31">
        <f>SUMIFS(EPS!$L:$L,EPS!$B:$B,'2. Electricity'!F85,EPS!$C:$C,'2. Electricity'!E85)</f>
        <v>0</v>
      </c>
      <c r="L85" s="30"/>
      <c r="M85" s="30"/>
    </row>
    <row r="86" spans="4:13" hidden="1">
      <c r="D86" s="24"/>
      <c r="E86" t="s">
        <v>2918</v>
      </c>
      <c r="F86" s="29" t="s">
        <v>3125</v>
      </c>
      <c r="G86" s="30"/>
      <c r="H86" s="30"/>
      <c r="I86" s="30"/>
      <c r="J86" s="30" t="s">
        <v>3149</v>
      </c>
      <c r="K86" s="31">
        <f>SUMIFS(EPS!$L:$L,EPS!$B:$B,'2. Electricity'!F86,EPS!$C:$C,'2. Electricity'!E86)</f>
        <v>0</v>
      </c>
      <c r="L86" s="30"/>
      <c r="M86" s="30"/>
    </row>
    <row r="87" spans="4:13" hidden="1">
      <c r="E87" t="s">
        <v>2919</v>
      </c>
      <c r="F87" s="30" t="s">
        <v>3125</v>
      </c>
      <c r="G87" s="30"/>
      <c r="H87" s="30"/>
      <c r="I87" s="30"/>
      <c r="J87" s="30" t="s">
        <v>3012</v>
      </c>
      <c r="K87" s="31">
        <f>SUMIFS(EPS!$L:$L,EPS!$B:$B,'2. Electricity'!F87,EPS!$C:$C,'2. Electricity'!E87)</f>
        <v>14270000</v>
      </c>
      <c r="L87" s="30"/>
      <c r="M87" s="30"/>
    </row>
    <row r="88" spans="4:13" hidden="1">
      <c r="F88" s="30"/>
      <c r="G88" s="30"/>
      <c r="H88" s="30"/>
      <c r="I88" s="30"/>
      <c r="J88" s="30"/>
      <c r="K88" s="32">
        <f>SUM(K72:K87)</f>
        <v>4028689113</v>
      </c>
      <c r="L88" s="30"/>
      <c r="M88" s="30"/>
    </row>
    <row r="89" spans="4:13">
      <c r="F89" s="30"/>
      <c r="G89" s="30"/>
      <c r="H89" s="30"/>
      <c r="I89" s="30"/>
      <c r="J89" s="30"/>
      <c r="K89" s="30"/>
      <c r="L89" s="30"/>
      <c r="M89" s="3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75AA7-7AA3-400D-89DF-AFC05C46DB0B}">
  <sheetPr codeName="Sheet6">
    <tabColor theme="4" tint="0.499984740745262"/>
  </sheetPr>
  <dimension ref="A1:M73"/>
  <sheetViews>
    <sheetView showGridLines="0" topLeftCell="F1" workbookViewId="0">
      <selection activeCell="R71" sqref="R71"/>
    </sheetView>
  </sheetViews>
  <sheetFormatPr defaultRowHeight="15"/>
  <cols>
    <col min="1" max="1" width="9.140625" hidden="1" customWidth="1"/>
    <col min="2" max="2" width="15.5703125" hidden="1" customWidth="1"/>
    <col min="3" max="3" width="13.85546875" hidden="1" customWidth="1"/>
    <col min="4" max="4" width="18.5703125" hidden="1" customWidth="1"/>
    <col min="5" max="5" width="35.5703125" hidden="1" customWidth="1"/>
    <col min="6" max="6" width="21.140625" customWidth="1"/>
    <col min="7" max="8" width="11.42578125" customWidth="1"/>
    <col min="9" max="9" width="9.140625" customWidth="1"/>
    <col min="10" max="10" width="18.5703125" customWidth="1"/>
  </cols>
  <sheetData>
    <row r="1" spans="1:13">
      <c r="F1" s="9" t="s">
        <v>2987</v>
      </c>
      <c r="G1" s="9"/>
      <c r="H1" s="9"/>
      <c r="I1" s="9"/>
      <c r="J1" s="9"/>
    </row>
    <row r="2" spans="1:13">
      <c r="F2" s="9" t="s">
        <v>2933</v>
      </c>
      <c r="G2" s="9"/>
      <c r="H2" s="9"/>
      <c r="I2" s="9"/>
      <c r="J2" s="9"/>
    </row>
    <row r="3" spans="1:13">
      <c r="F3" s="75" t="s">
        <v>3694</v>
      </c>
      <c r="G3" s="20"/>
      <c r="H3" s="20"/>
      <c r="I3" s="20"/>
      <c r="J3" s="20"/>
    </row>
    <row r="6" spans="1:13">
      <c r="A6" t="s">
        <v>3677</v>
      </c>
      <c r="B6" t="s">
        <v>3103</v>
      </c>
      <c r="C6" t="s">
        <v>3106</v>
      </c>
      <c r="D6" t="s">
        <v>3105</v>
      </c>
      <c r="E6" t="s">
        <v>3104</v>
      </c>
      <c r="F6" t="s">
        <v>3001</v>
      </c>
      <c r="G6" t="s">
        <v>3002</v>
      </c>
    </row>
    <row r="7" spans="1:13">
      <c r="H7">
        <v>3.1</v>
      </c>
      <c r="I7" t="s">
        <v>3096</v>
      </c>
    </row>
    <row r="8" spans="1:13">
      <c r="K8" s="11" t="s">
        <v>2981</v>
      </c>
      <c r="L8" s="11" t="s">
        <v>2982</v>
      </c>
      <c r="M8" s="11" t="s">
        <v>3679</v>
      </c>
    </row>
    <row r="9" spans="1:13">
      <c r="F9" t="s">
        <v>5</v>
      </c>
      <c r="G9" t="s">
        <v>3000</v>
      </c>
      <c r="J9" s="11" t="s">
        <v>2854</v>
      </c>
      <c r="K9" s="12">
        <f>SUMIFS(EPS!$L:$L,EPS!$B:$B,F9,EPS!$I:$I,J9)</f>
        <v>932.31215499999996</v>
      </c>
      <c r="L9" s="12">
        <f>'Table 3-7'!AE13</f>
        <v>833.2</v>
      </c>
      <c r="M9" s="12">
        <f>'Table 11.4'!O60-'Table 11.4'!N60</f>
        <v>1018.6209999999999</v>
      </c>
    </row>
    <row r="10" spans="1:13">
      <c r="F10" t="s">
        <v>5</v>
      </c>
      <c r="G10" t="s">
        <v>3000</v>
      </c>
      <c r="J10" s="11" t="s">
        <v>2865</v>
      </c>
      <c r="K10" s="12">
        <f>SUMIFS(EPS!$L:$L,EPS!$B:$B,F10,EPS!$I:$I,J10)</f>
        <v>0.83804727720000005</v>
      </c>
      <c r="L10" s="78">
        <f>'Table 3-7'!AE14*CH4_Ar4_to_AR5</f>
        <v>1.7920000000000003</v>
      </c>
      <c r="M10" s="12"/>
    </row>
    <row r="11" spans="1:13">
      <c r="F11" t="s">
        <v>5</v>
      </c>
      <c r="G11" t="s">
        <v>3000</v>
      </c>
      <c r="J11" s="11" t="s">
        <v>2866</v>
      </c>
      <c r="K11" s="12">
        <f>SUMIFS(EPS!$L:$L,EPS!$B:$B,F11,EPS!$I:$I,J11)</f>
        <v>1.2330295716999997</v>
      </c>
      <c r="L11" s="78">
        <f>'Table 3-7'!AE15*N2O_AR4_to_AR5</f>
        <v>2.3120805369127519</v>
      </c>
      <c r="M11" s="12"/>
    </row>
    <row r="12" spans="1:13">
      <c r="J12" s="54" t="s">
        <v>3572</v>
      </c>
      <c r="K12" s="21">
        <f>SUM(K9:K11)</f>
        <v>934.38323184889987</v>
      </c>
      <c r="L12" s="21">
        <f t="shared" ref="L12" si="0">SUM(L9:L11)</f>
        <v>837.30408053691281</v>
      </c>
      <c r="M12" s="21">
        <f>SUM(M9:M11)</f>
        <v>1018.6209999999999</v>
      </c>
    </row>
    <row r="27" spans="1:13">
      <c r="H27">
        <v>3.2</v>
      </c>
      <c r="I27" t="s">
        <v>3155</v>
      </c>
    </row>
    <row r="28" spans="1:13">
      <c r="K28" s="11" t="s">
        <v>2981</v>
      </c>
      <c r="L28" s="11" t="s">
        <v>2982</v>
      </c>
      <c r="M28" s="11" t="s">
        <v>3679</v>
      </c>
    </row>
    <row r="29" spans="1:13">
      <c r="A29" t="s">
        <v>3148</v>
      </c>
      <c r="C29" t="s">
        <v>2854</v>
      </c>
      <c r="E29" t="s">
        <v>2885</v>
      </c>
      <c r="F29" t="s">
        <v>5</v>
      </c>
      <c r="G29" t="s">
        <v>3097</v>
      </c>
      <c r="J29" s="27" t="s">
        <v>2990</v>
      </c>
      <c r="K29" s="16">
        <f>SUMIFS(EPS!$L:$L,EPS!$B:$B,F29,EPS!$C:$C,E29,EPS!$E:$E,C29)</f>
        <v>50.592449999999999</v>
      </c>
      <c r="L29" s="16">
        <f>'Table 3-9'!AE10</f>
        <v>49.8</v>
      </c>
      <c r="M29" s="76">
        <f>SUMIFS('Table 11.4'!$60:$60,'Table 11.4'!$1:$1,A29)</f>
        <v>101.886</v>
      </c>
    </row>
    <row r="30" spans="1:13">
      <c r="A30" t="s">
        <v>3152</v>
      </c>
      <c r="C30" t="s">
        <v>2854</v>
      </c>
      <c r="E30" t="s">
        <v>2886</v>
      </c>
      <c r="F30" t="s">
        <v>5</v>
      </c>
      <c r="G30" t="s">
        <v>3097</v>
      </c>
      <c r="J30" s="28" t="s">
        <v>2991</v>
      </c>
      <c r="K30" s="16">
        <f>SUMIFS(EPS!$L:$L,EPS!$B:$B,F30,EPS!$C:$C,E30,EPS!$E:$E,C30)</f>
        <v>536.99870400000009</v>
      </c>
      <c r="L30" s="16">
        <f>'Table 3-9'!AE11</f>
        <v>514.79999999999995</v>
      </c>
      <c r="M30" s="76">
        <f>SUMIFS('Table 11.4'!$60:$60,'Table 11.4'!$1:$1,A30)</f>
        <v>551.37900000000002</v>
      </c>
    </row>
    <row r="31" spans="1:13">
      <c r="A31" t="s">
        <v>3678</v>
      </c>
      <c r="C31" t="s">
        <v>2854</v>
      </c>
      <c r="E31" t="s">
        <v>2891</v>
      </c>
      <c r="F31" t="s">
        <v>5</v>
      </c>
      <c r="G31" t="s">
        <v>3097</v>
      </c>
      <c r="J31" s="28" t="s">
        <v>2992</v>
      </c>
      <c r="K31" s="16">
        <f>SUMIFS(EPS!$L:$L,EPS!$B:$B,F31,EPS!$C:$C,E31,EPS!$E:$E,C31)</f>
        <v>33.753655999999999</v>
      </c>
      <c r="L31" s="16">
        <f>'Table 3-9'!AE12</f>
        <v>268.60000000000002</v>
      </c>
      <c r="M31" s="76">
        <f>SUMIFS('Table 11.4'!$60:$60,'Table 11.4'!$1:$1,A31)</f>
        <v>2.87</v>
      </c>
    </row>
    <row r="32" spans="1:13">
      <c r="C32" t="s">
        <v>2854</v>
      </c>
      <c r="E32" t="s">
        <v>2887</v>
      </c>
      <c r="F32" t="s">
        <v>5</v>
      </c>
      <c r="G32" t="s">
        <v>3097</v>
      </c>
      <c r="J32" s="28" t="s">
        <v>3142</v>
      </c>
      <c r="K32" s="16">
        <f>SUMIFS(EPS!$L:$L,EPS!$B:$B,F32,EPS!$C:$C,E32,EPS!$E:$E,C32)</f>
        <v>0</v>
      </c>
      <c r="L32" s="16"/>
      <c r="M32" s="76">
        <f>SUMIFS('Table 11.4'!$60:$60,'Table 11.4'!$1:$1,A32)</f>
        <v>0</v>
      </c>
    </row>
    <row r="33" spans="1:13">
      <c r="A33" t="s">
        <v>3685</v>
      </c>
      <c r="C33" t="s">
        <v>2854</v>
      </c>
      <c r="E33" t="s">
        <v>2888</v>
      </c>
      <c r="F33" t="s">
        <v>5</v>
      </c>
      <c r="G33" t="s">
        <v>3097</v>
      </c>
      <c r="J33" s="28" t="s">
        <v>3685</v>
      </c>
      <c r="K33" s="16">
        <f>SUMIFS(EPS!$L:$L,EPS!$B:$B,F33,EPS!$C:$C,E33,EPS!$E:$E,C33)</f>
        <v>147.37437800000001</v>
      </c>
      <c r="L33" s="16"/>
      <c r="M33" s="76">
        <f>SUMIFS('Table 11.4'!$60:$60,'Table 11.4'!$1:$1,A33)</f>
        <v>92.221999999999994</v>
      </c>
    </row>
    <row r="34" spans="1:13">
      <c r="A34" t="s">
        <v>3146</v>
      </c>
      <c r="C34" t="s">
        <v>2854</v>
      </c>
      <c r="E34" t="s">
        <v>2889</v>
      </c>
      <c r="F34" t="s">
        <v>5</v>
      </c>
      <c r="G34" t="s">
        <v>3097</v>
      </c>
      <c r="J34" s="28" t="s">
        <v>3684</v>
      </c>
      <c r="K34" s="16">
        <f>SUMIFS(EPS!$L:$L,EPS!$B:$B,F34,EPS!$C:$C,E34,EPS!$E:$E,C34)</f>
        <v>0</v>
      </c>
      <c r="L34" s="16"/>
      <c r="M34" s="76">
        <f>SUMIFS('Table 11.4'!$60:$60,'Table 11.4'!$1:$1,A34)</f>
        <v>60.914999999999999</v>
      </c>
    </row>
    <row r="35" spans="1:13">
      <c r="C35" t="s">
        <v>2854</v>
      </c>
      <c r="E35" t="s">
        <v>2890</v>
      </c>
      <c r="F35" t="s">
        <v>5</v>
      </c>
      <c r="G35" t="s">
        <v>3097</v>
      </c>
      <c r="J35" s="28" t="s">
        <v>3146</v>
      </c>
      <c r="K35" s="16">
        <f>SUMIFS(EPS!$L:$L,EPS!$B:$B,F35,EPS!$C:$C,E35,EPS!$E:$E,C35)</f>
        <v>151.989</v>
      </c>
      <c r="L35" s="16"/>
      <c r="M35" s="76">
        <f>SUMIFS('Table 11.4'!$60:$60,'Table 11.4'!$1:$1,A35)</f>
        <v>0</v>
      </c>
    </row>
    <row r="36" spans="1:13">
      <c r="C36" t="s">
        <v>2854</v>
      </c>
      <c r="E36" t="s">
        <v>2892</v>
      </c>
      <c r="F36" t="s">
        <v>5</v>
      </c>
      <c r="G36" t="s">
        <v>3097</v>
      </c>
      <c r="J36" s="28" t="s">
        <v>3102</v>
      </c>
      <c r="K36" s="16">
        <f>SUMIFS(EPS!$L:$L,EPS!$B:$B,F36,EPS!$C:$C,E36,EPS!$E:$E,C36)</f>
        <v>11.603967000000001</v>
      </c>
      <c r="L36" s="16"/>
      <c r="M36" s="76">
        <f>SUMIFS('Table 11.4'!$60:$60,'Table 11.4'!$1:$1,A36)</f>
        <v>0</v>
      </c>
    </row>
    <row r="37" spans="1:13">
      <c r="A37" t="s">
        <v>3683</v>
      </c>
      <c r="J37" s="28" t="s">
        <v>3683</v>
      </c>
      <c r="K37" s="16">
        <f>SUMIFS(EPS!$L:$L,EPS!$B:$B,F37,EPS!$C:$C,E37,EPS!$E:$E,C37)</f>
        <v>0</v>
      </c>
      <c r="L37" s="16"/>
      <c r="M37" s="76">
        <f>SUMIFS('Table 11.4'!$60:$60,'Table 11.4'!$1:$1,A37)</f>
        <v>209.35000000000002</v>
      </c>
    </row>
    <row r="38" spans="1:13">
      <c r="K38" s="21">
        <f>SUM(K29:K36)</f>
        <v>932.31215500000008</v>
      </c>
      <c r="L38" s="21">
        <f t="shared" ref="L38" si="1">SUM(L29:L36)</f>
        <v>833.19999999999993</v>
      </c>
      <c r="M38" s="21">
        <f>SUM(M29:M37)</f>
        <v>1018.622</v>
      </c>
    </row>
    <row r="50" spans="3:12">
      <c r="H50">
        <v>3.3</v>
      </c>
      <c r="I50" t="s">
        <v>3157</v>
      </c>
    </row>
    <row r="51" spans="3:12">
      <c r="K51" s="11" t="s">
        <v>2981</v>
      </c>
      <c r="L51" s="11" t="s">
        <v>2982</v>
      </c>
    </row>
    <row r="52" spans="3:12">
      <c r="C52" t="s">
        <v>2865</v>
      </c>
      <c r="E52" t="s">
        <v>2885</v>
      </c>
      <c r="F52" t="s">
        <v>5</v>
      </c>
      <c r="G52" t="s">
        <v>3098</v>
      </c>
      <c r="J52" s="27" t="s">
        <v>2990</v>
      </c>
      <c r="K52" s="17">
        <f>SUMIFS(EPS!$L:$L,EPS!$B:$B,F52,EPS!$C:$C,E52,EPS!$E:$E,C52)</f>
        <v>0.16480758000000001</v>
      </c>
      <c r="L52" s="17">
        <f>'Table 3-10'!AE10*CH4_Ar4_to_AR5</f>
        <v>0.11200000000000002</v>
      </c>
    </row>
    <row r="53" spans="3:12">
      <c r="C53" t="s">
        <v>2865</v>
      </c>
      <c r="E53" t="s">
        <v>2886</v>
      </c>
      <c r="F53" t="s">
        <v>5</v>
      </c>
      <c r="G53" t="s">
        <v>3098</v>
      </c>
      <c r="J53" s="28" t="s">
        <v>2991</v>
      </c>
      <c r="K53" s="17">
        <f>SUMIFS(EPS!$L:$L,EPS!$B:$B,F53,EPS!$C:$C,E53,EPS!$E:$E,C53)</f>
        <v>0.28337652000000002</v>
      </c>
      <c r="L53" s="17">
        <f>'Table 3-10'!AE11*CH4_Ar4_to_AR5</f>
        <v>0.22400000000000003</v>
      </c>
    </row>
    <row r="54" spans="3:12">
      <c r="C54" t="s">
        <v>2865</v>
      </c>
      <c r="E54" t="s">
        <v>2891</v>
      </c>
      <c r="F54" t="s">
        <v>5</v>
      </c>
      <c r="G54" t="s">
        <v>3098</v>
      </c>
      <c r="J54" s="28" t="s">
        <v>2992</v>
      </c>
      <c r="K54" s="17">
        <f>SUMIFS(EPS!$L:$L,EPS!$B:$B,F54,EPS!$C:$C,E54,EPS!$E:$E,C54)</f>
        <v>3.7753841999999996E-2</v>
      </c>
      <c r="L54" s="17">
        <f>'Table 3-10'!AE12*CH4_Ar4_to_AR5</f>
        <v>0.22400000000000003</v>
      </c>
    </row>
    <row r="55" spans="3:12">
      <c r="C55" t="s">
        <v>2865</v>
      </c>
      <c r="E55" t="s">
        <v>2887</v>
      </c>
      <c r="F55" t="s">
        <v>5</v>
      </c>
      <c r="J55" s="28" t="s">
        <v>3142</v>
      </c>
      <c r="K55" s="17">
        <f>SUMIFS(EPS!$L:$L,EPS!$B:$B,F55,EPS!$C:$C,E55,EPS!$E:$E,C55)</f>
        <v>0</v>
      </c>
      <c r="L55" s="17"/>
    </row>
    <row r="56" spans="3:12">
      <c r="C56" t="s">
        <v>2865</v>
      </c>
      <c r="E56" t="s">
        <v>2888</v>
      </c>
      <c r="F56" t="s">
        <v>5</v>
      </c>
      <c r="J56" s="28" t="s">
        <v>3685</v>
      </c>
      <c r="K56" s="17">
        <f>SUMIFS(EPS!$L:$L,EPS!$B:$B,F56,EPS!$C:$C,E56,EPS!$E:$E,C56)</f>
        <v>0.16497146400000001</v>
      </c>
      <c r="L56" s="17"/>
    </row>
    <row r="57" spans="3:12">
      <c r="C57" t="s">
        <v>2865</v>
      </c>
      <c r="E57" t="s">
        <v>2889</v>
      </c>
      <c r="F57" t="s">
        <v>5</v>
      </c>
      <c r="J57" s="28" t="s">
        <v>3684</v>
      </c>
      <c r="K57" s="17">
        <f>SUMIFS(EPS!$L:$L,EPS!$B:$B,F57,EPS!$C:$C,E57,EPS!$E:$E,C57)</f>
        <v>0</v>
      </c>
      <c r="L57" s="17"/>
    </row>
    <row r="58" spans="3:12">
      <c r="C58" t="s">
        <v>2865</v>
      </c>
      <c r="E58" t="s">
        <v>2890</v>
      </c>
      <c r="F58" t="s">
        <v>5</v>
      </c>
      <c r="J58" s="28" t="s">
        <v>3146</v>
      </c>
      <c r="K58" s="17">
        <f>SUMIFS(EPS!$L:$L,EPS!$B:$B,F58,EPS!$C:$C,E58,EPS!$E:$E,C58)</f>
        <v>0.17127824</v>
      </c>
      <c r="L58" s="17"/>
    </row>
    <row r="59" spans="3:12">
      <c r="C59" t="s">
        <v>2865</v>
      </c>
      <c r="E59" t="s">
        <v>2892</v>
      </c>
      <c r="F59" t="s">
        <v>5</v>
      </c>
      <c r="J59" s="28" t="s">
        <v>3102</v>
      </c>
      <c r="K59" s="17">
        <f>SUMIFS(EPS!$L:$L,EPS!$B:$B,F59,EPS!$C:$C,E59,EPS!$E:$E,C59)</f>
        <v>1.5859631199999998E-2</v>
      </c>
      <c r="L59" s="17"/>
    </row>
    <row r="60" spans="3:12">
      <c r="K60" s="72">
        <f>SUM(K52:K59)</f>
        <v>0.83804727720000005</v>
      </c>
      <c r="L60" s="72">
        <f>SUM(L52:L59)</f>
        <v>0.56000000000000005</v>
      </c>
    </row>
    <row r="63" spans="3:12">
      <c r="H63">
        <v>3.4</v>
      </c>
      <c r="I63" t="s">
        <v>3158</v>
      </c>
    </row>
    <row r="64" spans="3:12">
      <c r="K64" s="11" t="s">
        <v>2981</v>
      </c>
      <c r="L64" s="11" t="s">
        <v>2982</v>
      </c>
    </row>
    <row r="65" spans="3:12">
      <c r="C65" t="s">
        <v>2866</v>
      </c>
      <c r="E65" t="s">
        <v>2885</v>
      </c>
      <c r="F65" t="s">
        <v>5</v>
      </c>
      <c r="G65" t="s">
        <v>3156</v>
      </c>
      <c r="J65" s="27" t="s">
        <v>2990</v>
      </c>
      <c r="K65" s="17">
        <f>SUMIFS(EPS!$L:$L,EPS!$B:$B,F66,EPS!$C:$C,E67,EPS!$E:$E,C66)</f>
        <v>0.26819563499999999</v>
      </c>
      <c r="L65" s="17">
        <f>'Table 3-11'!AE10*N2O_AR4_to_AR5</f>
        <v>0.17785234899328861</v>
      </c>
    </row>
    <row r="66" spans="3:12">
      <c r="C66" t="s">
        <v>2866</v>
      </c>
      <c r="E66" t="s">
        <v>2891</v>
      </c>
      <c r="F66" t="s">
        <v>5</v>
      </c>
      <c r="G66" t="s">
        <v>3156</v>
      </c>
      <c r="J66" s="28" t="s">
        <v>2992</v>
      </c>
      <c r="K66" s="17">
        <f>SUMIFS(EPS!$L:$L,EPS!$B:$B,F66,EPS!$C:$C,E66,EPS!$E:$E,C66)</f>
        <v>7.14625765E-2</v>
      </c>
      <c r="L66" s="17">
        <f>'Table 3-11'!AE11*N2O_AR4_to_AR5</f>
        <v>0.35570469798657722</v>
      </c>
    </row>
    <row r="67" spans="3:12">
      <c r="C67" t="s">
        <v>2866</v>
      </c>
      <c r="E67" t="s">
        <v>2886</v>
      </c>
      <c r="F67" t="s">
        <v>5</v>
      </c>
      <c r="G67" t="s">
        <v>3156</v>
      </c>
      <c r="J67" s="28" t="s">
        <v>2991</v>
      </c>
      <c r="K67" s="17">
        <f>SUMIFS(EPS!$L:$L,EPS!$B:$B,F67,EPS!$C:$C,E67,EPS!$E:$E,C67)</f>
        <v>0.26819563499999999</v>
      </c>
      <c r="L67" s="17">
        <f>'Table 3-11'!AE12*N2O_AR4_to_AR5</f>
        <v>0.26677852348993286</v>
      </c>
    </row>
    <row r="68" spans="3:12">
      <c r="C68" t="s">
        <v>2866</v>
      </c>
      <c r="E68" t="s">
        <v>2887</v>
      </c>
      <c r="F68" t="s">
        <v>5</v>
      </c>
      <c r="J68" s="28" t="s">
        <v>3142</v>
      </c>
      <c r="K68" s="17">
        <f>SUMIFS(EPS!$L:$L,EPS!$B:$B,F68,EPS!$C:$C,E68,EPS!$E:$E,C68)</f>
        <v>0</v>
      </c>
      <c r="L68" s="17">
        <f>'Table 3-11'!AE13*N2O_AR4_to_AR5</f>
        <v>1.511744966442953</v>
      </c>
    </row>
    <row r="69" spans="3:12">
      <c r="C69" t="s">
        <v>2866</v>
      </c>
      <c r="E69" t="s">
        <v>2888</v>
      </c>
      <c r="F69" t="s">
        <v>5</v>
      </c>
      <c r="J69" s="28" t="s">
        <v>3685</v>
      </c>
      <c r="K69" s="17">
        <f>SUMIFS(EPS!$L:$L,EPS!$B:$B,F69,EPS!$C:$C,E69,EPS!$E:$E,C69)</f>
        <v>0.31226714899999997</v>
      </c>
      <c r="L69" s="17">
        <f>'Table 3-11'!AE14*N2O_AR4_to_AR5</f>
        <v>0.26677852348993286</v>
      </c>
    </row>
    <row r="70" spans="3:12">
      <c r="C70" t="s">
        <v>2866</v>
      </c>
      <c r="E70" t="s">
        <v>2889</v>
      </c>
      <c r="F70" t="s">
        <v>5</v>
      </c>
      <c r="J70" s="28" t="s">
        <v>3684</v>
      </c>
      <c r="K70" s="17">
        <f>SUMIFS(EPS!$L:$L,EPS!$B:$B,F70,EPS!$C:$C,E70,EPS!$E:$E,C70)</f>
        <v>0</v>
      </c>
      <c r="L70" s="17" t="str">
        <f>'Table 3-11'!AE15</f>
        <v xml:space="preserve">+ </v>
      </c>
    </row>
    <row r="71" spans="3:12">
      <c r="C71" t="s">
        <v>2866</v>
      </c>
      <c r="E71" t="s">
        <v>2890</v>
      </c>
      <c r="F71" t="s">
        <v>5</v>
      </c>
      <c r="J71" s="28" t="s">
        <v>3146</v>
      </c>
      <c r="K71" s="17">
        <f>SUMIFS(EPS!$L:$L,EPS!$B:$B,F71,EPS!$C:$C,E71,EPS!$E:$E,C71)</f>
        <v>0.3242063</v>
      </c>
      <c r="L71" s="17">
        <f>'Table 3-11'!AE16*N2O_AR4_to_AR5</f>
        <v>8.8926174496644306E-2</v>
      </c>
    </row>
    <row r="72" spans="3:12">
      <c r="C72" t="s">
        <v>2866</v>
      </c>
      <c r="E72" t="s">
        <v>2892</v>
      </c>
      <c r="F72" t="s">
        <v>5</v>
      </c>
      <c r="J72" s="28" t="s">
        <v>3102</v>
      </c>
      <c r="K72" s="17">
        <f>SUMIFS(EPS!$L:$L,EPS!$B:$B,F72,EPS!$C:$C,E72,EPS!$E:$E,C72)</f>
        <v>3.0020016199999999E-2</v>
      </c>
      <c r="L72" s="17">
        <f>'Table 3-11'!AE17*N2O_AR4_to_AR5</f>
        <v>8.8926174496644306E-2</v>
      </c>
    </row>
    <row r="73" spans="3:12">
      <c r="K73" s="72">
        <f>SUM(K65:K72)</f>
        <v>1.2743473116999999</v>
      </c>
      <c r="L73" s="72">
        <f>SUM(L65:L72)</f>
        <v>2.7567114093959733</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37336-2911-46CE-B8A4-FFAF1499C4A0}">
  <sheetPr codeName="Sheet7">
    <tabColor theme="4" tint="0.499984740745262"/>
  </sheetPr>
  <dimension ref="A1:N29"/>
  <sheetViews>
    <sheetView showGridLines="0" topLeftCell="F1" workbookViewId="0"/>
  </sheetViews>
  <sheetFormatPr defaultRowHeight="15"/>
  <cols>
    <col min="1" max="1" width="0" hidden="1" customWidth="1"/>
    <col min="2" max="5" width="9.140625" hidden="1" customWidth="1"/>
    <col min="6" max="6" width="16.7109375" customWidth="1"/>
    <col min="7" max="7" width="14" customWidth="1"/>
    <col min="8" max="9" width="15" customWidth="1"/>
  </cols>
  <sheetData>
    <row r="1" spans="1:14">
      <c r="F1" s="9" t="s">
        <v>2979</v>
      </c>
      <c r="G1" s="15"/>
      <c r="H1" s="15"/>
    </row>
    <row r="2" spans="1:14">
      <c r="F2" s="9" t="s">
        <v>2933</v>
      </c>
      <c r="G2" s="15"/>
      <c r="H2" s="15"/>
    </row>
    <row r="6" spans="1:14">
      <c r="A6" t="s">
        <v>3677</v>
      </c>
      <c r="B6" t="s">
        <v>3103</v>
      </c>
      <c r="C6" t="s">
        <v>3106</v>
      </c>
      <c r="D6" t="s">
        <v>3105</v>
      </c>
      <c r="E6" t="s">
        <v>3104</v>
      </c>
      <c r="F6" t="s">
        <v>3003</v>
      </c>
      <c r="G6" t="s">
        <v>3001</v>
      </c>
      <c r="H6" t="s">
        <v>3002</v>
      </c>
    </row>
    <row r="7" spans="1:14">
      <c r="I7">
        <v>4.0999999999999996</v>
      </c>
      <c r="J7" t="s">
        <v>2983</v>
      </c>
    </row>
    <row r="8" spans="1:14">
      <c r="L8" s="11" t="s">
        <v>2981</v>
      </c>
      <c r="M8" s="11" t="s">
        <v>2982</v>
      </c>
      <c r="N8" s="11" t="s">
        <v>3680</v>
      </c>
    </row>
    <row r="9" spans="1:14">
      <c r="D9" t="s">
        <v>2854</v>
      </c>
      <c r="E9" t="s">
        <v>2985</v>
      </c>
      <c r="G9" t="s">
        <v>17</v>
      </c>
      <c r="H9" t="s">
        <v>3000</v>
      </c>
      <c r="K9" t="s">
        <v>2854</v>
      </c>
      <c r="L9" s="12">
        <f>SUMIFS(EPS!$L:$L,EPS!$B:$B,G9,EPS!$I:$I,D9,EPS!$C:$C,"*"&amp;E9&amp;"*")</f>
        <v>339.19549999999998</v>
      </c>
      <c r="M9" s="12">
        <f>'Table 3-7'!AE17</f>
        <v>337.3</v>
      </c>
      <c r="N9" s="12">
        <f>'Table 11.2'!I60-'Table 11.2'!H60</f>
        <v>344.80700000000002</v>
      </c>
    </row>
    <row r="10" spans="1:14">
      <c r="D10" t="s">
        <v>2865</v>
      </c>
      <c r="E10" t="s">
        <v>2985</v>
      </c>
      <c r="G10" t="s">
        <v>17</v>
      </c>
      <c r="H10" t="s">
        <v>3000</v>
      </c>
      <c r="K10" t="s">
        <v>2865</v>
      </c>
      <c r="L10" s="10">
        <f>SUMIFS(EPS!$L:$L,EPS!$B:$B,G10,EPS!$I:$I,D10,EPS!$C:$C,"*"&amp;E10&amp;"*")</f>
        <v>0.223223</v>
      </c>
      <c r="M10" s="12">
        <f>'Table 3-7'!AE18*CH4_Ar4_to_AR5</f>
        <v>5.0400000000000009</v>
      </c>
      <c r="N10" s="12"/>
    </row>
    <row r="11" spans="1:14">
      <c r="D11" t="s">
        <v>2866</v>
      </c>
      <c r="E11" t="s">
        <v>2985</v>
      </c>
      <c r="G11" t="s">
        <v>17</v>
      </c>
      <c r="H11" t="s">
        <v>3000</v>
      </c>
      <c r="K11" t="s">
        <v>2866</v>
      </c>
      <c r="L11" s="10">
        <f>SUMIFS(EPS!$L:$L,EPS!$B:$B,G11,EPS!$I:$I,D11,EPS!$C:$C,"*"&amp;E11&amp;"*")</f>
        <v>0.28406330499999999</v>
      </c>
      <c r="M11" s="12">
        <f>'Table 3-7'!AE19*N2O_AR4_to_AR5</f>
        <v>0.80033557046979864</v>
      </c>
      <c r="N11" s="12"/>
    </row>
    <row r="12" spans="1:14">
      <c r="K12" t="s">
        <v>3572</v>
      </c>
      <c r="L12" s="21">
        <f>SUM(L9:L11)</f>
        <v>339.70278630500002</v>
      </c>
      <c r="M12" s="21">
        <f t="shared" ref="M12:N12" si="0">SUM(M9:M11)</f>
        <v>343.14033557046986</v>
      </c>
      <c r="N12" s="21">
        <f t="shared" si="0"/>
        <v>344.80700000000002</v>
      </c>
    </row>
    <row r="24" spans="4:14">
      <c r="I24">
        <v>4.2</v>
      </c>
      <c r="J24" t="s">
        <v>2986</v>
      </c>
    </row>
    <row r="25" spans="4:14">
      <c r="L25" s="11" t="s">
        <v>2981</v>
      </c>
      <c r="M25" s="11" t="s">
        <v>2982</v>
      </c>
      <c r="N25" s="11" t="s">
        <v>3680</v>
      </c>
    </row>
    <row r="26" spans="4:14">
      <c r="D26" t="s">
        <v>2854</v>
      </c>
      <c r="E26" t="s">
        <v>2875</v>
      </c>
      <c r="G26" t="s">
        <v>17</v>
      </c>
      <c r="H26" t="s">
        <v>3000</v>
      </c>
      <c r="K26" t="s">
        <v>2854</v>
      </c>
      <c r="L26" s="12">
        <f>SUMIFS(EPS!$L:$L,EPS!$B:$B,G26,EPS!$I:$I,D26,EPS!$C:$C,"*"&amp;E26&amp;"*")</f>
        <v>251.90600000000001</v>
      </c>
      <c r="M26" s="12">
        <f>'Table 3-7'!AE21</f>
        <v>246.5</v>
      </c>
      <c r="N26" s="12">
        <f>'Table 11.3'!L60-'Table 11.3'!K60</f>
        <v>253.74</v>
      </c>
    </row>
    <row r="27" spans="4:14">
      <c r="D27" t="s">
        <v>2865</v>
      </c>
      <c r="E27" t="s">
        <v>2875</v>
      </c>
      <c r="G27" t="s">
        <v>17</v>
      </c>
      <c r="H27" t="s">
        <v>3000</v>
      </c>
      <c r="K27" t="s">
        <v>2865</v>
      </c>
      <c r="L27" s="10">
        <f>SUMIFS(EPS!$L:$L,EPS!$B:$B,G27,EPS!$I:$I,D27,EPS!$C:$C,"*"&amp;E27&amp;"*")</f>
        <v>0.18059384000000001</v>
      </c>
      <c r="M27" s="12">
        <f>'Table 3-7'!AE22*CH4_Ar4_to_AR5</f>
        <v>1.3440000000000001</v>
      </c>
      <c r="N27" s="12"/>
    </row>
    <row r="28" spans="4:14">
      <c r="D28" t="s">
        <v>2866</v>
      </c>
      <c r="E28" t="s">
        <v>2875</v>
      </c>
      <c r="G28" t="s">
        <v>17</v>
      </c>
      <c r="H28" t="s">
        <v>3000</v>
      </c>
      <c r="K28" t="s">
        <v>2866</v>
      </c>
      <c r="L28" s="10">
        <f>SUMIFS(EPS!$L:$L,EPS!$B:$B,G28,EPS!$I:$I,D28,EPS!$C:$C,"*"&amp;E28&amp;"*")</f>
        <v>0.24205444500000001</v>
      </c>
      <c r="M28" s="12">
        <f>'Table 3-7'!AE23*N2O_AR4_to_AR5</f>
        <v>0.26677852348993286</v>
      </c>
      <c r="N28" s="12"/>
    </row>
    <row r="29" spans="4:14">
      <c r="K29" t="s">
        <v>3572</v>
      </c>
      <c r="L29" s="21">
        <f>SUM(L26:L28)</f>
        <v>252.32864828500001</v>
      </c>
      <c r="M29" s="21">
        <f t="shared" ref="M29:N29" si="1">SUM(M26:M28)</f>
        <v>248.11077852348993</v>
      </c>
      <c r="N29" s="21">
        <f t="shared" si="1"/>
        <v>253.74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B984D-2D9A-4265-8282-DF0C06A141F2}">
  <sheetPr codeName="Sheet8">
    <tabColor theme="4" tint="0.499984740745262"/>
  </sheetPr>
  <dimension ref="A1:K56"/>
  <sheetViews>
    <sheetView showGridLines="0" topLeftCell="E25" workbookViewId="0">
      <selection activeCell="I39" sqref="I39"/>
    </sheetView>
  </sheetViews>
  <sheetFormatPr defaultRowHeight="15"/>
  <cols>
    <col min="1" max="3" width="0" hidden="1" customWidth="1"/>
    <col min="4" max="4" width="28.7109375" hidden="1" customWidth="1"/>
    <col min="5" max="5" width="37" customWidth="1"/>
    <col min="6" max="6" width="14.5703125" customWidth="1"/>
    <col min="7" max="7" width="11.42578125" customWidth="1"/>
    <col min="9" max="9" width="37.42578125" customWidth="1"/>
  </cols>
  <sheetData>
    <row r="1" spans="1:11">
      <c r="E1" s="9" t="s">
        <v>2987</v>
      </c>
      <c r="F1" s="9"/>
      <c r="G1" s="9"/>
    </row>
    <row r="2" spans="1:11">
      <c r="E2" s="9" t="s">
        <v>2933</v>
      </c>
      <c r="F2" s="9"/>
      <c r="G2" s="9"/>
    </row>
    <row r="6" spans="1:11">
      <c r="A6" t="s">
        <v>3103</v>
      </c>
      <c r="B6" t="s">
        <v>3106</v>
      </c>
      <c r="C6" t="s">
        <v>3105</v>
      </c>
      <c r="D6" t="s">
        <v>3104</v>
      </c>
      <c r="E6" t="s">
        <v>3001</v>
      </c>
      <c r="F6" t="s">
        <v>3002</v>
      </c>
    </row>
    <row r="7" spans="1:11">
      <c r="G7">
        <v>5.0999999999999996</v>
      </c>
      <c r="H7" t="s">
        <v>3210</v>
      </c>
    </row>
    <row r="8" spans="1:11">
      <c r="J8" s="11" t="s">
        <v>2981</v>
      </c>
      <c r="K8" s="11" t="s">
        <v>2982</v>
      </c>
    </row>
    <row r="9" spans="1:11">
      <c r="E9" t="s">
        <v>4</v>
      </c>
      <c r="F9" t="s">
        <v>3216</v>
      </c>
      <c r="I9" s="11" t="s">
        <v>2854</v>
      </c>
      <c r="J9" s="12">
        <f>SUMIFS(EPS!$L:$L,EPS!$B:$B,E9,EPS!$I:$I,I9)</f>
        <v>297.75799999999998</v>
      </c>
      <c r="K9" s="12">
        <f>SUM('Table 4-1'!AE4,'Table 5-1'!AE4)+SUMIFS('Table 3-1'!$AE:$AE,'Table 3-1'!$AF:$AF,"process",'Table 3-1'!$AH:$AH,I9)</f>
        <v>393</v>
      </c>
    </row>
    <row r="10" spans="1:11">
      <c r="E10" t="s">
        <v>4</v>
      </c>
      <c r="F10" t="s">
        <v>3216</v>
      </c>
      <c r="I10" s="11" t="s">
        <v>2865</v>
      </c>
      <c r="J10" s="12">
        <f>SUMIFS(EPS!$L:$L,EPS!$B:$B,E10,EPS!$I:$I,I10)</f>
        <v>834.77542119999998</v>
      </c>
      <c r="K10" s="12">
        <f>(SUM('Table 4-1'!AE25,'Table 5-1'!AE7,'Table 7-1'!AE4)+SUMIFS('Table 3-1'!$AE:$AE,'Table 3-1'!$AF:$AF,"process",'Table 3-1'!$AH:$AH,I10))*CH4_Ar4_to_AR5</f>
        <v>697.31200000000001</v>
      </c>
    </row>
    <row r="11" spans="1:11">
      <c r="E11" t="s">
        <v>4</v>
      </c>
      <c r="F11" t="s">
        <v>3216</v>
      </c>
      <c r="I11" s="11" t="s">
        <v>2866</v>
      </c>
      <c r="J11" s="12">
        <f>SUMIFS(EPS!$L:$L,EPS!$B:$B,E11,EPS!$I:$I,I11)</f>
        <v>307.06737199999998</v>
      </c>
      <c r="K11" s="12">
        <f>(SUM('Table 4-1'!AE32,'Table 5-1'!AE12,'Table 7-1'!AE8)+SUMIFS('Table 3-1'!$AE:$AE,'Table 3-1'!$AF:$AF,"process",'Table 3-1'!$AH:$AH,I11))*N2O_AR4_to_AR5</f>
        <v>347.6124161073825</v>
      </c>
    </row>
    <row r="12" spans="1:11">
      <c r="E12" t="s">
        <v>4</v>
      </c>
      <c r="F12" t="s">
        <v>3216</v>
      </c>
      <c r="I12" s="11" t="s">
        <v>2867</v>
      </c>
      <c r="J12" s="12">
        <f>SUMIFS(EPS!$L:$L,EPS!$B:$B,E12,EPS!$I:$I,I12)</f>
        <v>211.7</v>
      </c>
      <c r="K12" s="12">
        <f>SUM('Table 4-1'!AE38,'Table 4-1'!AE43,'Table 4-1'!AE47,'Table 4-1'!AE51)</f>
        <v>182.7</v>
      </c>
    </row>
    <row r="13" spans="1:11">
      <c r="J13" s="21">
        <f>SUM(J9:J12)</f>
        <v>1651.3007932</v>
      </c>
      <c r="K13" s="21">
        <f>SUM(K9:K12)</f>
        <v>1620.6244161073826</v>
      </c>
    </row>
    <row r="15" spans="1:11">
      <c r="K15" s="21"/>
    </row>
    <row r="28" spans="5:11">
      <c r="G28">
        <v>5.2</v>
      </c>
      <c r="H28" t="s">
        <v>3211</v>
      </c>
      <c r="J28" s="11" t="s">
        <v>2981</v>
      </c>
      <c r="K28" s="11" t="s">
        <v>2982</v>
      </c>
    </row>
    <row r="29" spans="5:11">
      <c r="E29" t="s">
        <v>12</v>
      </c>
      <c r="F29" t="s">
        <v>3216</v>
      </c>
      <c r="I29" s="11" t="s">
        <v>3195</v>
      </c>
      <c r="J29" s="12">
        <f>SUMIFS(EPS!$L:$L,EPS!$B:$B,E29)</f>
        <v>905.82399999999996</v>
      </c>
      <c r="K29" s="12">
        <f>'Table 4-1'!AE55+SUMIFS('Table 3-1'!$AE:$AE,'Table 3-1'!$AF:$AF,"process")</f>
        <v>836.5</v>
      </c>
    </row>
    <row r="30" spans="5:11">
      <c r="E30" t="s">
        <v>14</v>
      </c>
      <c r="F30" t="s">
        <v>3216</v>
      </c>
      <c r="I30" s="11" t="s">
        <v>3196</v>
      </c>
      <c r="J30" s="12">
        <f>SUMIFS(EPS!$L:$L,EPS!$B:$B,E30)</f>
        <v>645.64200000000005</v>
      </c>
      <c r="K30" s="12">
        <f>'Table 5-1'!AE16</f>
        <v>618.5</v>
      </c>
    </row>
    <row r="31" spans="5:11">
      <c r="E31" t="s">
        <v>15</v>
      </c>
      <c r="F31" t="s">
        <v>3216</v>
      </c>
      <c r="I31" s="11" t="s">
        <v>3197</v>
      </c>
      <c r="J31" s="12">
        <f>SUMIFS(EPS!$L:$L,EPS!$B:$B,E31)</f>
        <v>160.70599999999999</v>
      </c>
      <c r="K31" s="12">
        <f>'Table 7-1'!AE11+SUMIFS('Table 3-1'!$AE:$AE,'Table 3-1'!$AG:$AG,"waste management")</f>
        <v>145.80000000000001</v>
      </c>
    </row>
    <row r="32" spans="5:11">
      <c r="J32" s="21">
        <f>SUM(J29:J31)</f>
        <v>1712.1719999999998</v>
      </c>
      <c r="K32" s="21">
        <f>SUM(K29:K31)</f>
        <v>1600.8</v>
      </c>
    </row>
    <row r="45" spans="4:11">
      <c r="G45">
        <v>5.3</v>
      </c>
      <c r="H45" t="s">
        <v>3211</v>
      </c>
      <c r="J45" s="11" t="s">
        <v>2981</v>
      </c>
      <c r="K45" s="11" t="s">
        <v>2982</v>
      </c>
    </row>
    <row r="46" spans="4:11">
      <c r="D46" t="s">
        <v>2876</v>
      </c>
      <c r="E46" t="s">
        <v>4</v>
      </c>
      <c r="F46" t="s">
        <v>3216</v>
      </c>
      <c r="I46" s="11" t="s">
        <v>2876</v>
      </c>
      <c r="J46" s="12">
        <f>SUMIFS(EPS!$L:$L,EPS!$B:$B,E46,EPS!$C:$C,D46)</f>
        <v>67.89</v>
      </c>
      <c r="K46" s="33">
        <f>SUMIFS('Table 4-1'!$AE:$AE,'Table 4-1'!$AF:$AF,'5. Industry Process'!I46)+SUMIFS('Table 3-1'!$AE:$AE,'Table 3-1'!$AG:$AG,'5. Industry Process'!I46)</f>
        <v>54.8</v>
      </c>
    </row>
    <row r="47" spans="4:11">
      <c r="D47" t="s">
        <v>2877</v>
      </c>
      <c r="E47" t="s">
        <v>4</v>
      </c>
      <c r="F47" t="s">
        <v>3216</v>
      </c>
      <c r="I47" s="11" t="s">
        <v>2877</v>
      </c>
      <c r="J47" s="12">
        <f>SUMIFS(EPS!$L:$L,EPS!$B:$B,E47,EPS!$C:$C,D47)</f>
        <v>369.61079999999998</v>
      </c>
      <c r="K47" s="33">
        <f>SUMIFS('Table 4-1'!$AE:$AE,'Table 4-1'!$AF:$AF,'5. Industry Process'!I47)+SUMIFS('Table 3-1'!$AE:$AE,'Table 3-1'!$AG:$AG,'5. Industry Process'!I47)</f>
        <v>284.8</v>
      </c>
    </row>
    <row r="48" spans="4:11">
      <c r="D48" t="s">
        <v>2878</v>
      </c>
      <c r="E48" t="s">
        <v>4</v>
      </c>
      <c r="F48" t="s">
        <v>3216</v>
      </c>
      <c r="I48" s="11" t="s">
        <v>2878</v>
      </c>
      <c r="J48" s="12">
        <f>SUMIFS(EPS!$L:$L,EPS!$B:$B,E48,EPS!$C:$C,D48)</f>
        <v>48.56</v>
      </c>
      <c r="K48" s="33">
        <f>SUMIFS('Table 4-1'!$AE:$AE,'Table 4-1'!$AF:$AF,'5. Industry Process'!I48)+SUMIFS('Table 3-1'!$AE:$AE,'Table 3-1'!$AG:$AG,'5. Industry Process'!I48)</f>
        <v>86</v>
      </c>
    </row>
    <row r="49" spans="4:11">
      <c r="D49" t="s">
        <v>2879</v>
      </c>
      <c r="E49" t="s">
        <v>4</v>
      </c>
      <c r="F49" t="s">
        <v>3216</v>
      </c>
      <c r="I49" s="11" t="s">
        <v>2879</v>
      </c>
      <c r="J49" s="12">
        <f>SUMIFS(EPS!$L:$L,EPS!$B:$B,E49,EPS!$C:$C,D49)</f>
        <v>289.28998999999999</v>
      </c>
      <c r="K49" s="33">
        <f>SUMIFS('Table 4-1'!$AE:$AE,'Table 4-1'!$AF:$AF,'5. Industry Process'!I49)+SUMIFS('Table 3-1'!$AE:$AE,'Table 3-1'!$AG:$AG,'5. Industry Process'!I49)</f>
        <v>208.4</v>
      </c>
    </row>
    <row r="50" spans="4:11">
      <c r="D50" t="s">
        <v>2880</v>
      </c>
      <c r="E50" t="s">
        <v>4</v>
      </c>
      <c r="F50" t="s">
        <v>3216</v>
      </c>
      <c r="I50" s="11" t="s">
        <v>2880</v>
      </c>
      <c r="J50" s="12">
        <f>SUMIFS(EPS!$L:$L,EPS!$B:$B,E50,EPS!$C:$C,D50)</f>
        <v>69.550039999999996</v>
      </c>
      <c r="K50" s="33">
        <f>SUMIFS('Table 4-1'!$AE:$AE,'Table 4-1'!$AF:$AF,'5. Industry Process'!I50)+SUMIFS('Table 3-1'!$AE:$AE,'Table 3-1'!$AG:$AG,'5. Industry Process'!I50)</f>
        <v>58.900000000000006</v>
      </c>
    </row>
    <row r="51" spans="4:11">
      <c r="D51" t="s">
        <v>2881</v>
      </c>
      <c r="E51" t="s">
        <v>4</v>
      </c>
      <c r="F51" t="s">
        <v>3216</v>
      </c>
      <c r="I51" s="11" t="s">
        <v>2881</v>
      </c>
      <c r="J51" s="33">
        <f>SUMIFS(EPS!$L:$L,EPS!$B:$B,E51,EPS!$C:$C,D51)</f>
        <v>154.9070735</v>
      </c>
      <c r="K51" s="33">
        <f>SUMIFS('Table 7-1'!$AE:$AE,'Table 7-1'!$AF:$AF,'5. Industry Process'!I51)+SUMIFS('Table 3-1'!$AE:$AE,'Table 3-1'!$AG:$AG,'5. Industry Process'!I51)</f>
        <v>145.9</v>
      </c>
    </row>
    <row r="52" spans="4:11">
      <c r="D52" t="s">
        <v>2882</v>
      </c>
      <c r="E52" t="s">
        <v>4</v>
      </c>
      <c r="F52" t="s">
        <v>3216</v>
      </c>
      <c r="I52" s="11" t="s">
        <v>2882</v>
      </c>
      <c r="J52" s="33">
        <f>SUMIFS(EPS!$L:$L,EPS!$B:$B,E52,EPS!$C:$C,D52)</f>
        <v>586.72759999999994</v>
      </c>
      <c r="K52" s="33">
        <f>SUMIFS('Table 5-1'!$AE:$AE,'Table 5-1'!$AF:$AF,'5. Industry Process'!I52)</f>
        <v>618.5</v>
      </c>
    </row>
    <row r="53" spans="4:11">
      <c r="D53" t="s">
        <v>2883</v>
      </c>
      <c r="E53" t="s">
        <v>4</v>
      </c>
      <c r="F53" t="s">
        <v>3216</v>
      </c>
      <c r="I53" s="11" t="s">
        <v>2883</v>
      </c>
      <c r="J53" s="12">
        <f>SUMIFS(EPS!$L:$L,EPS!$B:$B,E53,EPS!$C:$C,D53)</f>
        <v>64.765289699999997</v>
      </c>
      <c r="K53" s="33">
        <f>SUMIFS('Table 4-1'!$AE:$AE,'Table 4-1'!$AF:$AF,'5. Industry Process'!I53)+SUMIFS('Table 3-1'!$AE:$AE,'Table 3-1'!$AG:$AG,'5. Industry Process'!I53)</f>
        <v>174.8</v>
      </c>
    </row>
    <row r="54" spans="4:11">
      <c r="J54" s="21">
        <f>SUM(J46:J53)</f>
        <v>1651.3007931999998</v>
      </c>
      <c r="K54" s="21">
        <f>SUM(K46:K53)</f>
        <v>1632.1</v>
      </c>
    </row>
    <row r="56" spans="4:11">
      <c r="K56" s="21"/>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9D68F-5204-45D5-A149-A38FFA5C69D2}">
  <sheetPr codeName="Sheet18">
    <tabColor theme="4" tint="0.499984740745262"/>
  </sheetPr>
  <dimension ref="A1:L60"/>
  <sheetViews>
    <sheetView showGridLines="0" zoomScale="70" zoomScaleNormal="70" workbookViewId="0">
      <selection activeCell="AA40" sqref="AA40"/>
    </sheetView>
  </sheetViews>
  <sheetFormatPr defaultRowHeight="15"/>
  <cols>
    <col min="1" max="3" width="9" customWidth="1"/>
    <col min="4" max="4" width="16.28515625" customWidth="1"/>
    <col min="5" max="5" width="47" customWidth="1"/>
    <col min="6" max="6" width="13.5703125" customWidth="1"/>
    <col min="7" max="7" width="4.7109375" customWidth="1"/>
    <col min="8" max="8" width="7.28515625" customWidth="1"/>
    <col min="9" max="9" width="27.42578125" customWidth="1"/>
  </cols>
  <sheetData>
    <row r="1" spans="1:12">
      <c r="E1" s="18"/>
      <c r="F1" s="18"/>
      <c r="G1" s="9" t="s">
        <v>2962</v>
      </c>
      <c r="H1" s="15"/>
      <c r="I1" s="15"/>
    </row>
    <row r="2" spans="1:12">
      <c r="E2" s="18"/>
      <c r="F2" s="18"/>
      <c r="G2" s="9" t="s">
        <v>2933</v>
      </c>
      <c r="H2" s="15"/>
      <c r="I2" s="15"/>
    </row>
    <row r="5" spans="1:12">
      <c r="A5" t="s">
        <v>3103</v>
      </c>
      <c r="B5" t="s">
        <v>3106</v>
      </c>
      <c r="C5" t="s">
        <v>3105</v>
      </c>
      <c r="D5" t="s">
        <v>3104</v>
      </c>
      <c r="E5" t="s">
        <v>3001</v>
      </c>
      <c r="F5" t="s">
        <v>3002</v>
      </c>
    </row>
    <row r="7" spans="1:12">
      <c r="G7">
        <v>6.1</v>
      </c>
      <c r="H7" t="s">
        <v>3221</v>
      </c>
    </row>
    <row r="8" spans="1:12">
      <c r="J8" s="11" t="s">
        <v>2981</v>
      </c>
      <c r="K8" s="11" t="s">
        <v>2982</v>
      </c>
      <c r="L8" s="11" t="s">
        <v>3681</v>
      </c>
    </row>
    <row r="9" spans="1:12">
      <c r="D9" t="s">
        <v>2920</v>
      </c>
      <c r="E9" t="s">
        <v>2852</v>
      </c>
      <c r="I9" s="11" t="s">
        <v>3222</v>
      </c>
      <c r="J9" s="12">
        <f>SUMIFS(EPS!$L:$L,EPS!$B:$B,'6. Total'!E9,EPS!$C:$C,'6. Total'!D9)</f>
        <v>1951.83</v>
      </c>
      <c r="K9" s="12">
        <f>SUM('1. Transportation'!L9:L11)</f>
        <v>1837.6887785234899</v>
      </c>
      <c r="L9" s="12">
        <f>'1. Transportation'!M12</f>
        <v>1911.3109999999999</v>
      </c>
    </row>
    <row r="10" spans="1:12">
      <c r="D10" t="s">
        <v>2921</v>
      </c>
      <c r="E10" t="s">
        <v>2852</v>
      </c>
      <c r="I10" s="11" t="s">
        <v>3223</v>
      </c>
      <c r="J10" s="12">
        <f>SUMIFS(EPS!$L:$L,EPS!$B:$B,'6. Total'!E10,EPS!$C:$C,'6. Total'!D10)</f>
        <v>1621.12</v>
      </c>
      <c r="K10" s="12">
        <f>SUM('2. Electricity'!L9:L11)</f>
        <v>1775.8419865771812</v>
      </c>
      <c r="L10" s="12">
        <f>'2. Electricity'!M35</f>
        <v>1617.787</v>
      </c>
    </row>
    <row r="11" spans="1:12" hidden="1">
      <c r="D11" t="s">
        <v>2922</v>
      </c>
      <c r="E11" t="s">
        <v>2852</v>
      </c>
      <c r="I11" s="11" t="s">
        <v>3224</v>
      </c>
      <c r="J11" s="12">
        <f>SUMIFS(EPS!$L:$L,EPS!$B:$B,'6. Total'!E11,EPS!$C:$C,'6. Total'!D11)</f>
        <v>11.972200000000001</v>
      </c>
      <c r="K11" s="12"/>
      <c r="L11" s="12"/>
    </row>
    <row r="12" spans="1:12">
      <c r="D12" t="s">
        <v>2923</v>
      </c>
      <c r="E12" t="s">
        <v>2852</v>
      </c>
      <c r="I12" s="11" t="s">
        <v>3225</v>
      </c>
      <c r="J12" s="12">
        <f>SUMIFS(EPS!$L:$L,EPS!$B:$B,'6. Total'!E12,EPS!$C:$C,'6. Total'!D12)</f>
        <v>-1056.9100000000001</v>
      </c>
      <c r="K12" s="12">
        <f>'Table 6-1'!AD27</f>
        <v>-799.6</v>
      </c>
      <c r="L12" s="12"/>
    </row>
    <row r="13" spans="1:12" hidden="1">
      <c r="D13" t="s">
        <v>2924</v>
      </c>
      <c r="E13" t="s">
        <v>2852</v>
      </c>
      <c r="I13" s="11" t="s">
        <v>3226</v>
      </c>
      <c r="J13" s="12">
        <f>SUMIFS(EPS!$L:$L,EPS!$B:$B,'6. Total'!E13,EPS!$C:$C,'6. Total'!D13)</f>
        <v>0</v>
      </c>
      <c r="K13" s="12"/>
      <c r="L13" s="12"/>
    </row>
    <row r="14" spans="1:12">
      <c r="E14" t="s">
        <v>12</v>
      </c>
      <c r="I14" s="11" t="s">
        <v>3228</v>
      </c>
      <c r="J14" s="12">
        <f>SUMIFS(EPS!$L:$L,EPS!$B:$B,'6. Total'!E14)</f>
        <v>905.82399999999996</v>
      </c>
      <c r="K14" s="12">
        <f>'5. Industry Process'!K29</f>
        <v>836.5</v>
      </c>
      <c r="L14" s="12"/>
    </row>
    <row r="15" spans="1:12">
      <c r="E15" t="s">
        <v>13</v>
      </c>
      <c r="I15" s="11" t="s">
        <v>3227</v>
      </c>
      <c r="J15" s="12">
        <f>SUMIFS(EPS!$L:$L,EPS!$B:$B,'6. Total'!E15)</f>
        <v>872.39400000000001</v>
      </c>
      <c r="K15" s="12">
        <f>SUM('3. Industry Energy'!L9:L11)</f>
        <v>837.30408053691281</v>
      </c>
      <c r="L15" s="12">
        <f>'3. Industry Energy'!M12</f>
        <v>1018.6209999999999</v>
      </c>
    </row>
    <row r="16" spans="1:12">
      <c r="E16" t="s">
        <v>14</v>
      </c>
      <c r="I16" s="11" t="s">
        <v>3196</v>
      </c>
      <c r="J16" s="12">
        <f>SUMIFS(EPS!$L:$L,EPS!$B:$B,'6. Total'!E16)</f>
        <v>645.64200000000005</v>
      </c>
      <c r="K16" s="12">
        <f>'5. Industry Process'!K30</f>
        <v>618.5</v>
      </c>
      <c r="L16" s="12"/>
    </row>
    <row r="17" spans="5:12">
      <c r="E17" t="s">
        <v>15</v>
      </c>
      <c r="I17" s="11" t="s">
        <v>3197</v>
      </c>
      <c r="J17" s="12">
        <f>SUMIFS(EPS!$L:$L,EPS!$B:$B,'6. Total'!E17)</f>
        <v>160.70599999999999</v>
      </c>
      <c r="K17" s="12">
        <f>'5. Industry Process'!K31</f>
        <v>145.80000000000001</v>
      </c>
      <c r="L17" s="12"/>
    </row>
    <row r="18" spans="5:12">
      <c r="E18" t="s">
        <v>16</v>
      </c>
      <c r="I18" s="11" t="s">
        <v>2979</v>
      </c>
      <c r="J18" s="12">
        <f>SUMIFS(EPS!$L:$L,EPS!$B:$B,'6. Total'!E18)</f>
        <v>590.68499999999995</v>
      </c>
      <c r="K18" s="12">
        <f>SUM('4. Buildings'!M9:M11,'4. Buildings'!M26:M28)</f>
        <v>591.25111409395993</v>
      </c>
      <c r="L18" s="12">
        <f>SUM('4. Buildings'!N12,'4. Buildings'!N29)</f>
        <v>598.54700000000003</v>
      </c>
    </row>
    <row r="19" spans="5:12">
      <c r="J19" s="21">
        <f>SUM(J9:J18)</f>
        <v>5703.2631999999994</v>
      </c>
      <c r="K19" s="21">
        <f>SUM(K9:K18)</f>
        <v>5843.2859597315437</v>
      </c>
      <c r="L19" s="21">
        <f>SUM(L9:L18)</f>
        <v>5146.2659999999996</v>
      </c>
    </row>
    <row r="34" spans="7:12">
      <c r="G34">
        <v>6.2</v>
      </c>
      <c r="H34" t="s">
        <v>4196</v>
      </c>
    </row>
    <row r="35" spans="7:12">
      <c r="J35" s="11" t="s">
        <v>2981</v>
      </c>
      <c r="K35" s="11" t="s">
        <v>2982</v>
      </c>
    </row>
    <row r="36" spans="7:12">
      <c r="I36" s="11" t="s">
        <v>3222</v>
      </c>
      <c r="J36" s="78">
        <f>'1. Transportation'!K10</f>
        <v>2.1694344000000001</v>
      </c>
      <c r="K36" s="78">
        <f>'1. Transportation'!L10*CH4_Ar4_to_AR5</f>
        <v>3.888640000000001</v>
      </c>
      <c r="L36" s="101">
        <f t="shared" ref="L36:L42" si="0">(J36-K36)/K36</f>
        <v>-0.44210973502304157</v>
      </c>
    </row>
    <row r="37" spans="7:12">
      <c r="I37" s="11" t="s">
        <v>3223</v>
      </c>
      <c r="J37" s="78">
        <f>'2. Electricity'!K10</f>
        <v>3.7568338920000004</v>
      </c>
      <c r="K37" s="78">
        <f>'2. Electricity'!L10*CH4_Ar4_to_AR5</f>
        <v>1.5052800000000002</v>
      </c>
      <c r="L37" s="101">
        <f t="shared" si="0"/>
        <v>1.4957708147321429</v>
      </c>
    </row>
    <row r="38" spans="7:12">
      <c r="I38" s="11" t="s">
        <v>3224</v>
      </c>
      <c r="J38" s="78"/>
      <c r="K38" s="78"/>
      <c r="L38" s="101"/>
    </row>
    <row r="39" spans="7:12">
      <c r="I39" s="11" t="s">
        <v>3225</v>
      </c>
      <c r="J39" s="78"/>
      <c r="K39" s="78"/>
      <c r="L39" s="101"/>
    </row>
    <row r="40" spans="7:12">
      <c r="I40" s="11" t="s">
        <v>3226</v>
      </c>
      <c r="J40" s="78"/>
      <c r="K40" s="78"/>
      <c r="L40" s="101"/>
    </row>
    <row r="41" spans="7:12">
      <c r="I41" s="11" t="s">
        <v>3228</v>
      </c>
      <c r="J41" s="78">
        <f>'5. Industry Process'!J10</f>
        <v>834.77542119999998</v>
      </c>
      <c r="K41" s="78">
        <f>'5. Industry Process'!K10*CH4_Ar4_to_AR5</f>
        <v>780.98944000000006</v>
      </c>
      <c r="L41" s="101">
        <f t="shared" si="0"/>
        <v>6.8869024912807941E-2</v>
      </c>
    </row>
    <row r="42" spans="7:12">
      <c r="I42" s="11" t="s">
        <v>3227</v>
      </c>
      <c r="J42" s="78">
        <f>'3. Industry Energy'!K10</f>
        <v>0.83804727720000005</v>
      </c>
      <c r="K42" s="78">
        <f>'3. Industry Energy'!L10*CH4_Ar4_to_AR5</f>
        <v>2.0070400000000004</v>
      </c>
      <c r="L42" s="101">
        <f t="shared" si="0"/>
        <v>-0.58244615094866081</v>
      </c>
    </row>
    <row r="43" spans="7:12">
      <c r="I43" s="11" t="s">
        <v>3196</v>
      </c>
      <c r="J43" s="78"/>
      <c r="K43" s="78"/>
      <c r="L43" s="101"/>
    </row>
    <row r="44" spans="7:12">
      <c r="I44" s="11" t="s">
        <v>3197</v>
      </c>
      <c r="J44" s="78"/>
      <c r="K44" s="78"/>
      <c r="L44" s="101"/>
    </row>
    <row r="45" spans="7:12">
      <c r="I45" s="11" t="s">
        <v>2979</v>
      </c>
      <c r="J45" s="78"/>
      <c r="K45" s="78"/>
      <c r="L45" s="101"/>
    </row>
    <row r="46" spans="7:12">
      <c r="J46" s="21">
        <f>SUM(J36:J45)</f>
        <v>841.53973676919998</v>
      </c>
      <c r="K46" s="21">
        <f>SUM(K36:K45)</f>
        <v>788.3904</v>
      </c>
      <c r="L46" s="101">
        <f>(J46-K46)/K46</f>
        <v>6.741499740382427E-2</v>
      </c>
    </row>
    <row r="48" spans="7:12">
      <c r="G48">
        <v>6.3</v>
      </c>
      <c r="H48" t="s">
        <v>4197</v>
      </c>
    </row>
    <row r="49" spans="9:12">
      <c r="J49" s="11" t="s">
        <v>2981</v>
      </c>
      <c r="K49" s="11" t="s">
        <v>2982</v>
      </c>
    </row>
    <row r="50" spans="9:12">
      <c r="I50" s="11" t="s">
        <v>3222</v>
      </c>
      <c r="J50" s="78">
        <f>'1. Transportation'!K11</f>
        <v>4.1051944999999996</v>
      </c>
      <c r="K50" s="78">
        <f>'1. Transportation'!L11*N2O_AR4_to_AR5</f>
        <v>12.019954056123598</v>
      </c>
      <c r="L50" s="101">
        <f t="shared" ref="L50:L56" si="1">(J50-K50)/K50</f>
        <v>-0.65846837010923542</v>
      </c>
    </row>
    <row r="51" spans="9:12">
      <c r="I51" s="11" t="s">
        <v>3223</v>
      </c>
      <c r="J51" s="78">
        <f>'2. Electricity'!K11</f>
        <v>5.0114795805000005</v>
      </c>
      <c r="K51" s="78">
        <f>'2. Electricity'!L11*N2O_AR4_to_AR5</f>
        <v>19.295189405882617</v>
      </c>
      <c r="L51" s="101">
        <f t="shared" si="1"/>
        <v>-0.74027310771190835</v>
      </c>
    </row>
    <row r="52" spans="9:12">
      <c r="I52" s="11" t="s">
        <v>3224</v>
      </c>
      <c r="J52" s="78"/>
      <c r="K52" s="78"/>
      <c r="L52" s="101"/>
    </row>
    <row r="53" spans="9:12">
      <c r="I53" s="11" t="s">
        <v>3225</v>
      </c>
      <c r="J53" s="78"/>
      <c r="K53" s="78"/>
      <c r="L53" s="101"/>
    </row>
    <row r="54" spans="9:12">
      <c r="I54" s="11" t="s">
        <v>3226</v>
      </c>
      <c r="J54" s="78"/>
      <c r="K54" s="78"/>
      <c r="L54" s="101"/>
    </row>
    <row r="55" spans="9:12">
      <c r="I55" s="11" t="s">
        <v>3228</v>
      </c>
      <c r="J55" s="78">
        <f>'5. Industry Process'!J11</f>
        <v>307.06737199999998</v>
      </c>
      <c r="K55" s="78">
        <f>'5. Industry Process'!K11*N2O_AR4_to_AR5</f>
        <v>309.11842371965224</v>
      </c>
      <c r="L55" s="101">
        <f t="shared" si="1"/>
        <v>-6.63516491502434E-3</v>
      </c>
    </row>
    <row r="56" spans="9:12">
      <c r="I56" s="11" t="s">
        <v>3227</v>
      </c>
      <c r="J56" s="78">
        <f>'3. Industry Energy'!K11</f>
        <v>1.2330295716999997</v>
      </c>
      <c r="K56" s="78">
        <f>'3. Industry Energy'!L11*N2O_AR4_to_AR5</f>
        <v>2.0560447727579843</v>
      </c>
      <c r="L56" s="101">
        <f t="shared" si="1"/>
        <v>-0.40029050532493493</v>
      </c>
    </row>
    <row r="57" spans="9:12">
      <c r="I57" s="11" t="s">
        <v>3196</v>
      </c>
      <c r="J57" s="78"/>
      <c r="K57" s="78"/>
      <c r="L57" s="101"/>
    </row>
    <row r="58" spans="9:12">
      <c r="I58" s="11" t="s">
        <v>3197</v>
      </c>
      <c r="J58" s="78"/>
      <c r="K58" s="78"/>
      <c r="L58" s="101"/>
    </row>
    <row r="59" spans="9:12">
      <c r="I59" s="11" t="s">
        <v>2979</v>
      </c>
      <c r="J59" s="78"/>
      <c r="K59" s="78"/>
      <c r="L59" s="101"/>
    </row>
    <row r="60" spans="9:12">
      <c r="J60" s="21">
        <f>SUM(J50:J59)</f>
        <v>317.41707565219997</v>
      </c>
      <c r="K60" s="21">
        <f>SUM(K50:K59)</f>
        <v>342.48961195441643</v>
      </c>
      <c r="L60" s="101">
        <f>(J60-K60)/K60</f>
        <v>-7.3206705917706741E-2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9C3E-4CA9-4640-8CFE-F461BF28A518}">
  <sheetPr codeName="Sheet19">
    <tabColor theme="4" tint="0.499984740745262"/>
  </sheetPr>
  <dimension ref="A1:L149"/>
  <sheetViews>
    <sheetView showGridLines="0" topLeftCell="J127" zoomScale="80" zoomScaleNormal="80" workbookViewId="0">
      <selection activeCell="AA153" sqref="AA153"/>
    </sheetView>
  </sheetViews>
  <sheetFormatPr defaultRowHeight="15"/>
  <cols>
    <col min="1" max="3" width="9.140625" customWidth="1"/>
    <col min="4" max="4" width="34" customWidth="1"/>
    <col min="5" max="5" width="14.85546875" customWidth="1"/>
    <col min="9" max="9" width="26.7109375" customWidth="1"/>
    <col min="10" max="10" width="14.140625" customWidth="1"/>
    <col min="11" max="11" width="16.85546875" customWidth="1"/>
    <col min="12" max="12" width="13.28515625" bestFit="1" customWidth="1"/>
  </cols>
  <sheetData>
    <row r="1" spans="1:12">
      <c r="G1" s="9" t="s">
        <v>4066</v>
      </c>
      <c r="H1" s="15"/>
      <c r="I1" s="15"/>
    </row>
    <row r="2" spans="1:12">
      <c r="G2" s="9" t="s">
        <v>4179</v>
      </c>
      <c r="H2" s="15"/>
      <c r="I2" s="15"/>
    </row>
    <row r="6" spans="1:12">
      <c r="A6" t="s">
        <v>3103</v>
      </c>
      <c r="B6" t="s">
        <v>3106</v>
      </c>
      <c r="C6" t="s">
        <v>3105</v>
      </c>
      <c r="D6" t="s">
        <v>3104</v>
      </c>
      <c r="E6" t="s">
        <v>3001</v>
      </c>
      <c r="F6" t="s">
        <v>3002</v>
      </c>
    </row>
    <row r="8" spans="1:12">
      <c r="G8">
        <v>7.1</v>
      </c>
    </row>
    <row r="9" spans="1:12">
      <c r="J9" s="11" t="s">
        <v>2981</v>
      </c>
      <c r="K9" s="11" t="s">
        <v>4167</v>
      </c>
    </row>
    <row r="10" spans="1:12">
      <c r="C10" t="s">
        <v>2859</v>
      </c>
      <c r="D10" t="s">
        <v>2920</v>
      </c>
      <c r="E10" t="s">
        <v>4066</v>
      </c>
      <c r="I10" s="11" t="s">
        <v>3222</v>
      </c>
      <c r="J10" s="12">
        <f>SUMIFS(EPS!$L:$L,EPS!$B:$B,'7. Particulates'!E10,EPS!$C:$C,'7. Particulates'!D10,EPS!$D:$D,'7. Particulates'!C10)*10^6</f>
        <v>4708810</v>
      </c>
      <c r="K10" s="12">
        <f>SUMIFS('2017 EPA Data'!$D:$D,'2017 EPA Data'!$G:$G,C10,'2017 EPA Data'!$F:$F,I10)/metricton_to_shortton</f>
        <v>4654480.4287641849</v>
      </c>
      <c r="L10" s="101"/>
    </row>
    <row r="11" spans="1:12">
      <c r="C11" t="s">
        <v>2859</v>
      </c>
      <c r="D11" t="s">
        <v>2921</v>
      </c>
      <c r="E11" t="s">
        <v>4066</v>
      </c>
      <c r="I11" s="11" t="s">
        <v>3223</v>
      </c>
      <c r="J11" s="12">
        <f>SUMIFS(EPS!$L:$L,EPS!$B:$B,'7. Particulates'!E11,EPS!$C:$C,'7. Particulates'!D11,EPS!$D:$D,'7. Particulates'!C11)*10^6</f>
        <v>929159</v>
      </c>
      <c r="K11" s="12">
        <f>SUMIFS('2017 EPA Data'!$D:$D,'2017 EPA Data'!$G:$G,C11,'2017 EPA Data'!$F:$F,I11)/metricton_to_shortton</f>
        <v>1050963.1280480046</v>
      </c>
      <c r="L11" s="101"/>
    </row>
    <row r="12" spans="1:12">
      <c r="C12" t="s">
        <v>2859</v>
      </c>
      <c r="D12" t="s">
        <v>4163</v>
      </c>
      <c r="E12" t="s">
        <v>4066</v>
      </c>
      <c r="I12" s="11" t="s">
        <v>4168</v>
      </c>
      <c r="J12" s="12">
        <f>SUMIFS(EPS!$L:$L,EPS!$B:$B,'7. Particulates'!E12,EPS!$C:$C,'7. Particulates'!D12,EPS!$D:$D,'7. Particulates'!C12)*10^6</f>
        <v>310601</v>
      </c>
      <c r="K12" s="12">
        <f>SUMIFS('2017 EPA Data'!$D:$D,'2017 EPA Data'!$G:$G,C12,'2017 EPA Data'!$F:$F,I12)/metricton_to_shortton</f>
        <v>280556.65545444639</v>
      </c>
      <c r="L12" s="101"/>
    </row>
    <row r="13" spans="1:12">
      <c r="C13" t="s">
        <v>2859</v>
      </c>
      <c r="D13" t="s">
        <v>4164</v>
      </c>
      <c r="E13" t="s">
        <v>4066</v>
      </c>
      <c r="I13" s="11" t="s">
        <v>4169</v>
      </c>
      <c r="J13" s="12">
        <f>SUMIFS(EPS!$L:$L,EPS!$B:$B,'7. Particulates'!E13,EPS!$C:$C,'7. Particulates'!D13,EPS!$D:$D,'7. Particulates'!C13)*10^6</f>
        <v>195356</v>
      </c>
      <c r="K13" s="12">
        <f>SUMIFS('2017 EPA Data'!$D:$D,'2017 EPA Data'!$G:$G,C13,'2017 EPA Data'!$F:$F,I13)/metricton_to_shortton</f>
        <v>185552.44199798358</v>
      </c>
      <c r="L13" s="101"/>
    </row>
    <row r="14" spans="1:12">
      <c r="C14" t="s">
        <v>2859</v>
      </c>
      <c r="D14" t="s">
        <v>4165</v>
      </c>
      <c r="E14" t="s">
        <v>4066</v>
      </c>
      <c r="I14" s="11" t="s">
        <v>2987</v>
      </c>
      <c r="J14" s="12">
        <f>SUMIFS(EPS!$L:$L,EPS!$B:$B,'7. Particulates'!E14,EPS!$C:$C,'7. Particulates'!D14,EPS!$D:$D,'7. Particulates'!C14)*10^6</f>
        <v>2453610</v>
      </c>
      <c r="K14" s="12">
        <f>SUMIFS('2017 EPA Data'!$D:$D,'2017 EPA Data'!$G:$G,C14,'2017 EPA Data'!$F:$F,"*"&amp;I14&amp;"*")/metricton_to_shortton</f>
        <v>1998106.9143511972</v>
      </c>
      <c r="L14" s="101"/>
    </row>
    <row r="15" spans="1:12">
      <c r="C15" t="s">
        <v>2859</v>
      </c>
      <c r="I15" s="11" t="s">
        <v>4574</v>
      </c>
      <c r="J15" s="12"/>
      <c r="K15" s="12">
        <f>SUMIFS('2017 EPA Data'!$D:$D,'2017 EPA Data'!$G:$G,C15,'2017 EPA Data'!$F:$F,"*"&amp;I15&amp;"*")/metricton_to_shortton</f>
        <v>0</v>
      </c>
    </row>
    <row r="16" spans="1:12">
      <c r="C16" t="s">
        <v>2859</v>
      </c>
      <c r="D16" t="s">
        <v>2922</v>
      </c>
      <c r="E16" t="s">
        <v>4066</v>
      </c>
      <c r="I16" s="11" t="s">
        <v>3224</v>
      </c>
      <c r="J16" s="12">
        <f>SUMIFS(EPS!$L:$L,EPS!$B:$B,'7. Particulates'!E16,EPS!$C:$C,'7. Particulates'!D16,EPS!$D:$D,'7. Particulates'!C16)*10^6</f>
        <v>91435.3</v>
      </c>
      <c r="K16" s="12">
        <f>SUMIFS('2017 EPA Data'!$D:$D,'2017 EPA Data'!$G:$G,C16,'2017 EPA Data'!$F:$F,I16)/metricton_to_shortton</f>
        <v>0</v>
      </c>
    </row>
    <row r="17" spans="3:12">
      <c r="C17" t="s">
        <v>2859</v>
      </c>
      <c r="D17" t="s">
        <v>2923</v>
      </c>
      <c r="E17" t="s">
        <v>4066</v>
      </c>
      <c r="I17" s="11" t="s">
        <v>3225</v>
      </c>
      <c r="J17" s="12">
        <f>SUMIFS(EPS!$L:$L,EPS!$B:$B,'7. Particulates'!E17,EPS!$C:$C,'7. Particulates'!D17,EPS!$D:$D,'7. Particulates'!C17)*10^6</f>
        <v>0</v>
      </c>
      <c r="K17" s="12">
        <f>SUMIFS('2017 EPA Data'!$D:$D,'2017 EPA Data'!$G:$G,C17,'2017 EPA Data'!$F:$F,I17)/metricton_to_shortton</f>
        <v>0</v>
      </c>
    </row>
    <row r="18" spans="3:12">
      <c r="C18" t="s">
        <v>2859</v>
      </c>
      <c r="D18" t="s">
        <v>2924</v>
      </c>
      <c r="E18" t="s">
        <v>4066</v>
      </c>
      <c r="I18" s="11" t="s">
        <v>4170</v>
      </c>
      <c r="J18" s="12">
        <f>SUMIFS(EPS!$L:$L,EPS!$B:$B,'7. Particulates'!E18,EPS!$C:$C,'7. Particulates'!D18,EPS!$D:$D,'7. Particulates'!C18)*10^6</f>
        <v>0</v>
      </c>
      <c r="K18" s="12">
        <f>SUMIFS('2017 EPA Data'!$D:$D,'2017 EPA Data'!$G:$G,C18,'2017 EPA Data'!$F:$F,I18)/metricton_to_shortton</f>
        <v>0</v>
      </c>
    </row>
    <row r="19" spans="3:12">
      <c r="C19" t="s">
        <v>2859</v>
      </c>
      <c r="I19" s="11" t="s">
        <v>4176</v>
      </c>
      <c r="J19" s="12">
        <f>SUMIFS(EPS!$L:$L,EPS!$B:$B,'7. Particulates'!E19,EPS!$C:$C,'7. Particulates'!D19,EPS!$D:$D,'7. Particulates'!C19)*10^6</f>
        <v>0</v>
      </c>
      <c r="K19" s="12">
        <f>SUMIFS('2017 EPA Data'!$D:$D,'2017 EPA Data'!$G:$G,C19,'2017 EPA Data'!$F:$F,I19)/metricton_to_shortton</f>
        <v>2585304.0171776623</v>
      </c>
    </row>
    <row r="20" spans="3:12">
      <c r="I20" s="11" t="s">
        <v>2962</v>
      </c>
      <c r="J20" s="21">
        <f>SUM(J10:J19)</f>
        <v>8688971.3000000007</v>
      </c>
      <c r="K20" s="21">
        <f>SUM(K10:K16)</f>
        <v>8169659.5686158165</v>
      </c>
      <c r="L20" s="8"/>
    </row>
    <row r="21" spans="3:12">
      <c r="J21" s="21"/>
      <c r="K21" s="101">
        <f>(J20-K20)/K20</f>
        <v>6.3565896108957576E-2</v>
      </c>
      <c r="L21" s="8"/>
    </row>
    <row r="22" spans="3:12">
      <c r="J22" s="21"/>
      <c r="K22" s="101"/>
      <c r="L22" s="8"/>
    </row>
    <row r="23" spans="3:12">
      <c r="J23" s="21"/>
      <c r="K23" s="101"/>
      <c r="L23" s="8"/>
    </row>
    <row r="24" spans="3:12">
      <c r="J24" s="21"/>
      <c r="K24" s="101"/>
      <c r="L24" s="8"/>
    </row>
    <row r="25" spans="3:12">
      <c r="J25" s="21"/>
      <c r="K25" s="101"/>
      <c r="L25" s="8"/>
    </row>
    <row r="26" spans="3:12">
      <c r="J26" s="21"/>
      <c r="K26" s="21"/>
      <c r="L26" s="8"/>
    </row>
    <row r="27" spans="3:12">
      <c r="J27" s="21"/>
      <c r="K27" s="21"/>
      <c r="L27" s="8"/>
    </row>
    <row r="28" spans="3:12">
      <c r="J28" s="21"/>
      <c r="K28" s="21"/>
      <c r="L28" s="8"/>
    </row>
    <row r="29" spans="3:12">
      <c r="G29">
        <v>7.2</v>
      </c>
    </row>
    <row r="30" spans="3:12">
      <c r="J30" s="11" t="s">
        <v>2981</v>
      </c>
      <c r="K30" s="11" t="s">
        <v>4167</v>
      </c>
    </row>
    <row r="31" spans="3:12">
      <c r="C31" t="s">
        <v>2862</v>
      </c>
      <c r="D31" t="s">
        <v>2920</v>
      </c>
      <c r="E31" t="s">
        <v>4066</v>
      </c>
      <c r="I31" s="11" t="s">
        <v>3222</v>
      </c>
      <c r="J31" s="12">
        <f>SUMIFS(EPS!$L:$L,EPS!$B:$B,'7. Particulates'!E31,EPS!$C:$C,'7. Particulates'!D31,EPS!$D:$D,'7. Particulates'!C31)*10^6</f>
        <v>210084</v>
      </c>
      <c r="K31" s="12">
        <f>SUMIFS('2017 EPA Data'!$D:$D,'2017 EPA Data'!$G:$G,C31,'2017 EPA Data'!$F:$F,I31)/metricton_to_shortton</f>
        <v>213264.67030403487</v>
      </c>
      <c r="L31" s="101"/>
    </row>
    <row r="32" spans="3:12">
      <c r="C32" t="s">
        <v>2862</v>
      </c>
      <c r="D32" t="s">
        <v>2921</v>
      </c>
      <c r="E32" t="s">
        <v>4066</v>
      </c>
      <c r="I32" s="11" t="s">
        <v>3223</v>
      </c>
      <c r="J32" s="12">
        <f>SUMIFS(EPS!$L:$L,EPS!$B:$B,'7. Particulates'!E32,EPS!$C:$C,'7. Particulates'!D32,EPS!$D:$D,'7. Particulates'!C32)*10^6</f>
        <v>1051150</v>
      </c>
      <c r="K32" s="12">
        <f>SUMIFS('2017 EPA Data'!$D:$D,'2017 EPA Data'!$G:$G,C32,'2017 EPA Data'!$F:$F,I32)/metricton_to_shortton</f>
        <v>1256771.3198518569</v>
      </c>
      <c r="L32" s="101"/>
    </row>
    <row r="33" spans="3:12">
      <c r="C33" t="s">
        <v>2862</v>
      </c>
      <c r="D33" t="s">
        <v>4163</v>
      </c>
      <c r="E33" t="s">
        <v>4066</v>
      </c>
      <c r="I33" s="11" t="s">
        <v>4168</v>
      </c>
      <c r="J33" s="12">
        <f>SUMIFS(EPS!$L:$L,EPS!$B:$B,'7. Particulates'!E33,EPS!$C:$C,'7. Particulates'!D33,EPS!$D:$D,'7. Particulates'!C33)*10^6</f>
        <v>25884.2</v>
      </c>
      <c r="K33" s="12">
        <f>SUMIFS('2017 EPA Data'!$D:$D,'2017 EPA Data'!$G:$G,C33,'2017 EPA Data'!$F:$F,I33)/metricton_to_shortton</f>
        <v>20243.156425976464</v>
      </c>
      <c r="L33" s="101"/>
    </row>
    <row r="34" spans="3:12">
      <c r="C34" t="s">
        <v>2862</v>
      </c>
      <c r="D34" t="s">
        <v>4164</v>
      </c>
      <c r="E34" t="s">
        <v>4066</v>
      </c>
      <c r="I34" s="11" t="s">
        <v>4169</v>
      </c>
      <c r="J34" s="12">
        <f>SUMIFS(EPS!$L:$L,EPS!$B:$B,'7. Particulates'!E34,EPS!$C:$C,'7. Particulates'!D34,EPS!$D:$D,'7. Particulates'!C34)*10^6</f>
        <v>15044.6</v>
      </c>
      <c r="K34" s="12">
        <f>SUMIFS('2017 EPA Data'!$D:$D,'2017 EPA Data'!$G:$G,C34,'2017 EPA Data'!$F:$F,I34)/metricton_to_shortton</f>
        <v>20637.320523695078</v>
      </c>
      <c r="L34" s="101"/>
    </row>
    <row r="35" spans="3:12">
      <c r="C35" t="s">
        <v>2862</v>
      </c>
      <c r="D35" t="s">
        <v>4165</v>
      </c>
      <c r="E35" t="s">
        <v>4066</v>
      </c>
      <c r="I35" s="11" t="s">
        <v>2987</v>
      </c>
      <c r="J35" s="12">
        <f>SUMIFS(EPS!$L:$L,EPS!$B:$B,'7. Particulates'!E35,EPS!$C:$C,'7. Particulates'!D35,EPS!$D:$D,'7. Particulates'!C35)*10^6</f>
        <v>777223</v>
      </c>
      <c r="K35" s="12">
        <f>SUMIFS('2017 EPA Data'!$D:$D,'2017 EPA Data'!$G:$G,C35,'2017 EPA Data'!$F:$F,"*"&amp;I35&amp;"*")/metricton_to_shortton</f>
        <v>760984.82693653926</v>
      </c>
      <c r="L35" s="101"/>
    </row>
    <row r="36" spans="3:12">
      <c r="C36" t="s">
        <v>2862</v>
      </c>
      <c r="I36" s="11" t="s">
        <v>4574</v>
      </c>
      <c r="J36" s="12"/>
      <c r="K36" s="12">
        <f>SUMIFS('2017 EPA Data'!$D:$D,'2017 EPA Data'!$G:$G,C36,'2017 EPA Data'!$F:$F,"*"&amp;I36&amp;"*")/metricton_to_shortton</f>
        <v>0</v>
      </c>
    </row>
    <row r="37" spans="3:12">
      <c r="C37" t="s">
        <v>2862</v>
      </c>
      <c r="D37" t="s">
        <v>2922</v>
      </c>
      <c r="E37" t="s">
        <v>4066</v>
      </c>
      <c r="I37" s="11" t="s">
        <v>3224</v>
      </c>
      <c r="J37" s="12">
        <f>SUMIFS(EPS!$L:$L,EPS!$B:$B,'7. Particulates'!E37,EPS!$C:$C,'7. Particulates'!D37,EPS!$D:$D,'7. Particulates'!C37)*10^6</f>
        <v>31687.199999999997</v>
      </c>
      <c r="K37" s="12">
        <f>SUMIFS('2017 EPA Data'!$D:$D,'2017 EPA Data'!$G:$G,C37,'2017 EPA Data'!$F:$F,I37)/metricton_to_shortton</f>
        <v>0</v>
      </c>
    </row>
    <row r="38" spans="3:12">
      <c r="C38" t="s">
        <v>2862</v>
      </c>
      <c r="D38" t="s">
        <v>2923</v>
      </c>
      <c r="E38" t="s">
        <v>4066</v>
      </c>
      <c r="I38" s="11" t="s">
        <v>3225</v>
      </c>
      <c r="J38" s="12">
        <f>SUMIFS(EPS!$L:$L,EPS!$B:$B,'7. Particulates'!E38,EPS!$C:$C,'7. Particulates'!D38,EPS!$D:$D,'7. Particulates'!C38)*10^6</f>
        <v>0</v>
      </c>
      <c r="K38" s="12">
        <f>SUMIFS('2017 EPA Data'!$D:$D,'2017 EPA Data'!$G:$G,C38,'2017 EPA Data'!$F:$F,I38)/metricton_to_shortton</f>
        <v>0</v>
      </c>
    </row>
    <row r="39" spans="3:12">
      <c r="C39" t="s">
        <v>2862</v>
      </c>
      <c r="D39" t="s">
        <v>2924</v>
      </c>
      <c r="E39" t="s">
        <v>4066</v>
      </c>
      <c r="I39" s="11" t="s">
        <v>4170</v>
      </c>
      <c r="J39" s="12">
        <f>SUMIFS(EPS!$L:$L,EPS!$B:$B,'7. Particulates'!E39,EPS!$C:$C,'7. Particulates'!D39,EPS!$D:$D,'7. Particulates'!C39)*10^6</f>
        <v>0</v>
      </c>
      <c r="K39" s="12">
        <f>SUMIFS('2017 EPA Data'!$D:$D,'2017 EPA Data'!$G:$G,C39,'2017 EPA Data'!$F:$F,I39)/metricton_to_shortton</f>
        <v>0</v>
      </c>
    </row>
    <row r="40" spans="3:12">
      <c r="C40" t="s">
        <v>2862</v>
      </c>
      <c r="I40" s="11" t="s">
        <v>4176</v>
      </c>
      <c r="J40" s="12">
        <f>SUMIFS(EPS!$L:$L,EPS!$B:$B,'7. Particulates'!E40,EPS!$C:$C,'7. Particulates'!D40,EPS!$D:$D,'7. Particulates'!C40)*10^6</f>
        <v>0</v>
      </c>
      <c r="K40" s="12">
        <f>SUMIFS('2017 EPA Data'!$D:$D,'2017 EPA Data'!$G:$G,C40,'2017 EPA Data'!$F:$F,I40)/metricton_to_shortton</f>
        <v>200588.76070222317</v>
      </c>
    </row>
    <row r="41" spans="3:12">
      <c r="I41" s="11" t="s">
        <v>2962</v>
      </c>
      <c r="J41" s="25">
        <f>SUM(J31:J40)</f>
        <v>2111073</v>
      </c>
      <c r="K41" s="25">
        <f>SUM(K31:K40)</f>
        <v>2472490.0547443256</v>
      </c>
      <c r="L41" s="101"/>
    </row>
    <row r="42" spans="3:12">
      <c r="J42" s="25"/>
      <c r="K42" s="25"/>
      <c r="L42" s="8"/>
    </row>
    <row r="43" spans="3:12">
      <c r="J43" s="25"/>
      <c r="K43" s="25"/>
      <c r="L43" s="8"/>
    </row>
    <row r="44" spans="3:12">
      <c r="J44" s="25"/>
      <c r="K44" s="25"/>
      <c r="L44" s="8"/>
    </row>
    <row r="45" spans="3:12">
      <c r="J45" s="25"/>
      <c r="K45" s="25"/>
      <c r="L45" s="8"/>
    </row>
    <row r="46" spans="3:12">
      <c r="J46" s="25"/>
      <c r="K46" s="25"/>
      <c r="L46" s="8"/>
    </row>
    <row r="47" spans="3:12">
      <c r="J47" s="25"/>
      <c r="K47" s="25"/>
      <c r="L47" s="8"/>
    </row>
    <row r="48" spans="3:12">
      <c r="J48" s="25"/>
      <c r="K48" s="25"/>
      <c r="L48" s="8"/>
    </row>
    <row r="49" spans="3:12">
      <c r="J49" s="25"/>
      <c r="K49" s="25"/>
      <c r="L49" s="8"/>
    </row>
    <row r="50" spans="3:12">
      <c r="G50">
        <v>7.3</v>
      </c>
    </row>
    <row r="51" spans="3:12">
      <c r="J51" s="11" t="s">
        <v>2981</v>
      </c>
      <c r="K51" s="11" t="s">
        <v>4167</v>
      </c>
    </row>
    <row r="52" spans="3:12">
      <c r="C52" t="s">
        <v>2861</v>
      </c>
      <c r="D52" t="s">
        <v>2920</v>
      </c>
      <c r="E52" t="s">
        <v>4066</v>
      </c>
      <c r="I52" s="11" t="s">
        <v>3222</v>
      </c>
      <c r="J52" s="12">
        <f>SUMIFS(EPS!$L:$L,EPS!$B:$B,'7. Particulates'!E52,EPS!$C:$C,'7. Particulates'!D52,EPS!$D:$D,'7. Particulates'!C52)*10^6</f>
        <v>159540</v>
      </c>
      <c r="K52" s="12">
        <f>SUMIFS('2017 EPA Data'!$D:$D,'2017 EPA Data'!$G:$G,C52,'2017 EPA Data'!$F:$F,I52)/metricton_to_shortton</f>
        <v>156240.56052261801</v>
      </c>
      <c r="L52" s="101"/>
    </row>
    <row r="53" spans="3:12">
      <c r="C53" t="s">
        <v>2861</v>
      </c>
      <c r="D53" t="s">
        <v>2921</v>
      </c>
      <c r="E53" t="s">
        <v>4066</v>
      </c>
      <c r="I53" s="11" t="s">
        <v>3223</v>
      </c>
      <c r="J53" s="12">
        <f>SUMIFS(EPS!$L:$L,EPS!$B:$B,'7. Particulates'!E53,EPS!$C:$C,'7. Particulates'!D53,EPS!$D:$D,'7. Particulates'!C53)*10^6</f>
        <v>90275</v>
      </c>
      <c r="K53" s="12">
        <f>SUMIFS('2017 EPA Data'!$D:$D,'2017 EPA Data'!$G:$G,C53,'2017 EPA Data'!$F:$F,I53)/metricton_to_shortton</f>
        <v>97342.357616402762</v>
      </c>
      <c r="L53" s="101"/>
    </row>
    <row r="54" spans="3:12">
      <c r="C54" t="s">
        <v>2861</v>
      </c>
      <c r="D54" t="s">
        <v>4163</v>
      </c>
      <c r="E54" t="s">
        <v>4066</v>
      </c>
      <c r="I54" s="11" t="s">
        <v>4168</v>
      </c>
      <c r="J54" s="12">
        <f>SUMIFS(EPS!$L:$L,EPS!$B:$B,'7. Particulates'!E54,EPS!$C:$C,'7. Particulates'!D54,EPS!$D:$D,'7. Particulates'!C54)*10^6</f>
        <v>409989</v>
      </c>
      <c r="K54" s="12">
        <f>SUMIFS('2017 EPA Data'!$D:$D,'2017 EPA Data'!$G:$G,C54,'2017 EPA Data'!$F:$F,I54)/metricton_to_shortton</f>
        <v>312867.70478500583</v>
      </c>
      <c r="L54" s="101"/>
    </row>
    <row r="55" spans="3:12">
      <c r="C55" t="s">
        <v>2861</v>
      </c>
      <c r="D55" t="s">
        <v>4164</v>
      </c>
      <c r="E55" t="s">
        <v>4066</v>
      </c>
      <c r="I55" s="11" t="s">
        <v>4169</v>
      </c>
      <c r="J55" s="12">
        <f>SUMIFS(EPS!$L:$L,EPS!$B:$B,'7. Particulates'!E55,EPS!$C:$C,'7. Particulates'!D55,EPS!$D:$D,'7. Particulates'!C55)*10^6</f>
        <v>56014.7</v>
      </c>
      <c r="K55" s="12">
        <f>SUMIFS('2017 EPA Data'!$D:$D,'2017 EPA Data'!$G:$G,C55,'2017 EPA Data'!$F:$F,I55)/metricton_to_shortton</f>
        <v>126224.83456764495</v>
      </c>
      <c r="L55" s="101"/>
    </row>
    <row r="56" spans="3:12">
      <c r="C56" t="s">
        <v>2861</v>
      </c>
      <c r="D56" t="s">
        <v>4165</v>
      </c>
      <c r="E56" t="s">
        <v>4066</v>
      </c>
      <c r="I56" s="11" t="s">
        <v>2987</v>
      </c>
      <c r="J56" s="12">
        <f>SUMIFS(EPS!$L:$L,EPS!$B:$B,'7. Particulates'!E56,EPS!$C:$C,'7. Particulates'!D56,EPS!$D:$D,'7. Particulates'!C56)*10^6</f>
        <v>592668</v>
      </c>
      <c r="K56" s="12">
        <f>SUMIFS('2017 EPA Data'!$D:$D,'2017 EPA Data'!$G:$G,C56,'2017 EPA Data'!$F:$F,"*"&amp;I56&amp;"*")/metricton_to_shortton</f>
        <v>597079.25616563065</v>
      </c>
      <c r="L56" s="101"/>
    </row>
    <row r="57" spans="3:12">
      <c r="C57" t="s">
        <v>2861</v>
      </c>
      <c r="I57" s="11" t="s">
        <v>4574</v>
      </c>
      <c r="J57" s="12"/>
      <c r="K57" s="12">
        <f>SUMIFS('2017 EPA Data'!$D:$D,'2017 EPA Data'!$G:$G,C57,'2017 EPA Data'!$F:$F,"*"&amp;I57&amp;"*")/metricton_to_shortton</f>
        <v>0</v>
      </c>
    </row>
    <row r="58" spans="3:12">
      <c r="C58" t="s">
        <v>2861</v>
      </c>
      <c r="D58" t="s">
        <v>2922</v>
      </c>
      <c r="E58" t="s">
        <v>4066</v>
      </c>
      <c r="I58" s="11" t="s">
        <v>3224</v>
      </c>
      <c r="J58" s="12">
        <f>SUMIFS(EPS!$L:$L,EPS!$B:$B,'7. Particulates'!E58,EPS!$C:$C,'7. Particulates'!D58,EPS!$D:$D,'7. Particulates'!C58)*10^6</f>
        <v>10753</v>
      </c>
      <c r="K58" s="12">
        <f>SUMIFS('2017 EPA Data'!$D:$D,'2017 EPA Data'!$G:$G,C58,'2017 EPA Data'!$F:$F,I58)/metricton_to_shortton</f>
        <v>0</v>
      </c>
    </row>
    <row r="59" spans="3:12">
      <c r="C59" t="s">
        <v>2861</v>
      </c>
      <c r="D59" t="s">
        <v>2923</v>
      </c>
      <c r="E59" t="s">
        <v>4066</v>
      </c>
      <c r="I59" s="11" t="s">
        <v>3225</v>
      </c>
      <c r="J59" s="12">
        <f>SUMIFS(EPS!$L:$L,EPS!$B:$B,'7. Particulates'!E59,EPS!$C:$C,'7. Particulates'!D59,EPS!$D:$D,'7. Particulates'!C59)*10^6</f>
        <v>0</v>
      </c>
      <c r="K59" s="12">
        <f>SUMIFS('2017 EPA Data'!$D:$D,'2017 EPA Data'!$G:$G,C59,'2017 EPA Data'!$F:$F,I59)/metricton_to_shortton</f>
        <v>0</v>
      </c>
    </row>
    <row r="60" spans="3:12">
      <c r="C60" t="s">
        <v>2861</v>
      </c>
      <c r="D60" t="s">
        <v>2924</v>
      </c>
      <c r="E60" t="s">
        <v>4066</v>
      </c>
      <c r="I60" s="11" t="s">
        <v>4170</v>
      </c>
      <c r="J60" s="12">
        <f>SUMIFS(EPS!$L:$L,EPS!$B:$B,'7. Particulates'!E60,EPS!$C:$C,'7. Particulates'!D60,EPS!$D:$D,'7. Particulates'!C60)*10^6</f>
        <v>0</v>
      </c>
      <c r="K60" s="12">
        <f>SUMIFS('2017 EPA Data'!$D:$D,'2017 EPA Data'!$G:$G,C60,'2017 EPA Data'!$F:$F,I60)/metricton_to_shortton</f>
        <v>0</v>
      </c>
    </row>
    <row r="61" spans="3:12">
      <c r="C61" t="s">
        <v>2861</v>
      </c>
      <c r="I61" s="11" t="s">
        <v>4176</v>
      </c>
      <c r="J61" s="12">
        <f>SUMIFS(EPS!$L:$L,EPS!$B:$B,'7. Particulates'!E61,EPS!$C:$C,'7. Particulates'!D61,EPS!$D:$D,'7. Particulates'!C61)*10^6</f>
        <v>0</v>
      </c>
      <c r="K61" s="12">
        <f>SUMIFS('2017 EPA Data'!$D:$D,'2017 EPA Data'!$G:$G,C61,'2017 EPA Data'!$F:$F,I61)/metricton_to_shortton</f>
        <v>3888594.5515103098</v>
      </c>
    </row>
    <row r="62" spans="3:12">
      <c r="I62" s="11" t="s">
        <v>2962</v>
      </c>
      <c r="J62" s="21">
        <f>SUM(J52:J61)</f>
        <v>1319239.7</v>
      </c>
      <c r="K62" s="21">
        <f>SUM(K52:K61)</f>
        <v>5178349.2651676126</v>
      </c>
      <c r="L62" s="8"/>
    </row>
    <row r="63" spans="3:12">
      <c r="J63" s="21"/>
      <c r="K63" s="21"/>
      <c r="L63" s="8"/>
    </row>
    <row r="64" spans="3:12">
      <c r="J64" s="21"/>
      <c r="K64" s="21"/>
      <c r="L64" s="8"/>
    </row>
    <row r="65" spans="3:12">
      <c r="J65" s="21"/>
      <c r="K65" s="21"/>
      <c r="L65" s="8"/>
    </row>
    <row r="66" spans="3:12">
      <c r="J66" s="21"/>
      <c r="K66" s="21"/>
      <c r="L66" s="8"/>
    </row>
    <row r="69" spans="3:12">
      <c r="G69">
        <v>7.4</v>
      </c>
    </row>
    <row r="70" spans="3:12">
      <c r="J70" s="11" t="s">
        <v>2981</v>
      </c>
      <c r="K70" s="11" t="s">
        <v>4167</v>
      </c>
    </row>
    <row r="71" spans="3:12">
      <c r="C71" t="s">
        <v>2863</v>
      </c>
      <c r="D71" t="s">
        <v>2920</v>
      </c>
      <c r="E71" t="s">
        <v>4066</v>
      </c>
      <c r="I71" s="11" t="s">
        <v>3222</v>
      </c>
      <c r="J71" s="12">
        <f>SUMIFS(EPS!$L:$L,EPS!$B:$B,'7. Particulates'!E71,EPS!$C:$C,'7. Particulates'!D71,EPS!$D:$D,'7. Particulates'!C71)*10^6</f>
        <v>63034.7</v>
      </c>
      <c r="K71" s="12">
        <f>SUMIFS('2017 EPA Data'!$D:$D,'2017 EPA Data'!$G:$G,C71,'2017 EPA Data'!$F:$F,I71)/metricton_to_shortton</f>
        <v>61887.26764293485</v>
      </c>
      <c r="L71" s="101"/>
    </row>
    <row r="72" spans="3:12">
      <c r="C72" t="s">
        <v>2863</v>
      </c>
      <c r="D72" t="s">
        <v>2921</v>
      </c>
      <c r="E72" t="s">
        <v>4066</v>
      </c>
      <c r="I72" s="11" t="s">
        <v>3223</v>
      </c>
      <c r="J72" s="12">
        <f>SUMIFS(EPS!$L:$L,EPS!$B:$B,'7. Particulates'!E72,EPS!$C:$C,'7. Particulates'!D72,EPS!$D:$D,'7. Particulates'!C72)*10^6</f>
        <v>5112.49</v>
      </c>
      <c r="K72" s="12">
        <f>SUMIFS('2017 EPA Data'!$D:$D,'2017 EPA Data'!$G:$G,C72,'2017 EPA Data'!$F:$F,I72)/metricton_to_shortton</f>
        <v>5502.3108183988152</v>
      </c>
      <c r="L72" s="101"/>
    </row>
    <row r="73" spans="3:12">
      <c r="C73" t="s">
        <v>2863</v>
      </c>
      <c r="D73" t="s">
        <v>4163</v>
      </c>
      <c r="E73" t="s">
        <v>4066</v>
      </c>
      <c r="I73" s="11" t="s">
        <v>4168</v>
      </c>
      <c r="J73" s="12">
        <f>SUMIFS(EPS!$L:$L,EPS!$B:$B,'7. Particulates'!E73,EPS!$C:$C,'7. Particulates'!D73,EPS!$D:$D,'7. Particulates'!C73)*10^6</f>
        <v>21414.5</v>
      </c>
      <c r="K73" s="12">
        <f>SUMIFS('2017 EPA Data'!$D:$D,'2017 EPA Data'!$G:$G,C73,'2017 EPA Data'!$F:$F,I73)/metricton_to_shortton</f>
        <v>17688.877138915184</v>
      </c>
      <c r="L73" s="101"/>
    </row>
    <row r="74" spans="3:12">
      <c r="C74" t="s">
        <v>2863</v>
      </c>
      <c r="D74" t="s">
        <v>4164</v>
      </c>
      <c r="E74" t="s">
        <v>4066</v>
      </c>
      <c r="I74" s="11" t="s">
        <v>4169</v>
      </c>
      <c r="J74" s="12">
        <f>SUMIFS(EPS!$L:$L,EPS!$B:$B,'7. Particulates'!E74,EPS!$C:$C,'7. Particulates'!D74,EPS!$D:$D,'7. Particulates'!C74)*10^6</f>
        <v>2275.9500000000003</v>
      </c>
      <c r="K74" s="12">
        <f>SUMIFS('2017 EPA Data'!$D:$D,'2017 EPA Data'!$G:$G,C74,'2017 EPA Data'!$F:$F,I74)/metricton_to_shortton</f>
        <v>4808.2507080151345</v>
      </c>
      <c r="L74" s="101"/>
    </row>
    <row r="75" spans="3:12">
      <c r="C75" t="s">
        <v>2863</v>
      </c>
      <c r="D75" t="s">
        <v>4165</v>
      </c>
      <c r="E75" t="s">
        <v>4066</v>
      </c>
      <c r="I75" s="11" t="s">
        <v>2987</v>
      </c>
      <c r="J75" s="12">
        <f>SUMIFS(EPS!$L:$L,EPS!$B:$B,'7. Particulates'!E75,EPS!$C:$C,'7. Particulates'!D75,EPS!$D:$D,'7. Particulates'!C75)*10^6</f>
        <v>34600.199999999997</v>
      </c>
      <c r="K75" s="12">
        <f>SUMIFS('2017 EPA Data'!$D:$D,'2017 EPA Data'!$G:$G,C75,'2017 EPA Data'!$F:$F,"*"&amp;I75&amp;"*")/metricton_to_shortton</f>
        <v>32510.034090754922</v>
      </c>
      <c r="L75" s="101"/>
    </row>
    <row r="76" spans="3:12">
      <c r="C76" t="s">
        <v>2863</v>
      </c>
      <c r="I76" s="11" t="s">
        <v>4574</v>
      </c>
      <c r="J76" s="12"/>
      <c r="K76" s="12">
        <f>SUMIFS('2017 EPA Data'!$D:$D,'2017 EPA Data'!$G:$G,C76,'2017 EPA Data'!$F:$F,"*"&amp;I76&amp;"*")/metricton_to_shortton</f>
        <v>0</v>
      </c>
    </row>
    <row r="77" spans="3:12">
      <c r="C77" t="s">
        <v>2863</v>
      </c>
      <c r="D77" t="s">
        <v>2922</v>
      </c>
      <c r="E77" t="s">
        <v>4066</v>
      </c>
      <c r="I77" s="11" t="s">
        <v>3224</v>
      </c>
      <c r="J77" s="12">
        <f>SUMIFS(EPS!$L:$L,EPS!$B:$B,'7. Particulates'!E77,EPS!$C:$C,'7. Particulates'!D77,EPS!$D:$D,'7. Particulates'!C77)*10^6</f>
        <v>379.81</v>
      </c>
      <c r="K77" s="12">
        <f>SUMIFS('2017 EPA Data'!$D:$D,'2017 EPA Data'!$G:$G,C77,'2017 EPA Data'!$F:$F,I77)/metricton_to_shortton</f>
        <v>0</v>
      </c>
    </row>
    <row r="78" spans="3:12">
      <c r="C78" t="s">
        <v>2863</v>
      </c>
      <c r="D78" t="s">
        <v>2923</v>
      </c>
      <c r="E78" t="s">
        <v>4066</v>
      </c>
      <c r="I78" s="11" t="s">
        <v>3225</v>
      </c>
      <c r="J78" s="12">
        <f>SUMIFS(EPS!$L:$L,EPS!$B:$B,'7. Particulates'!E78,EPS!$C:$C,'7. Particulates'!D78,EPS!$D:$D,'7. Particulates'!C78)*10^6</f>
        <v>0</v>
      </c>
      <c r="K78" s="12">
        <f>SUMIFS('2017 EPA Data'!$D:$D,'2017 EPA Data'!$G:$G,C78,'2017 EPA Data'!$F:$F,I78)/metricton_to_shortton</f>
        <v>0</v>
      </c>
    </row>
    <row r="79" spans="3:12">
      <c r="C79" t="s">
        <v>2863</v>
      </c>
      <c r="D79" t="s">
        <v>2924</v>
      </c>
      <c r="E79" t="s">
        <v>4066</v>
      </c>
      <c r="I79" s="11" t="s">
        <v>4170</v>
      </c>
      <c r="J79" s="12">
        <f>SUMIFS(EPS!$L:$L,EPS!$B:$B,'7. Particulates'!E79,EPS!$C:$C,'7. Particulates'!D79,EPS!$D:$D,'7. Particulates'!C79)*10^6</f>
        <v>0</v>
      </c>
      <c r="K79" s="12">
        <f>SUMIFS('2017 EPA Data'!$D:$D,'2017 EPA Data'!$G:$G,C79,'2017 EPA Data'!$F:$F,I79)/metricton_to_shortton</f>
        <v>0</v>
      </c>
    </row>
    <row r="80" spans="3:12">
      <c r="C80" t="s">
        <v>2863</v>
      </c>
      <c r="I80" s="11" t="s">
        <v>4176</v>
      </c>
      <c r="J80" s="12">
        <f>SUMIFS(EPS!$L:$L,EPS!$B:$B,'7. Particulates'!E80,EPS!$C:$C,'7. Particulates'!D80,EPS!$D:$D,'7. Particulates'!C80)*10^6</f>
        <v>0</v>
      </c>
      <c r="K80" s="12">
        <f>SUMIFS('2017 EPA Data'!$D:$D,'2017 EPA Data'!$G:$G,C80,'2017 EPA Data'!$F:$F,I80)/metricton_to_shortton</f>
        <v>134903.2645021019</v>
      </c>
    </row>
    <row r="81" spans="3:12">
      <c r="I81" s="11" t="s">
        <v>2962</v>
      </c>
      <c r="J81" s="21">
        <f>SUM(J71:J80)</f>
        <v>126817.65</v>
      </c>
      <c r="K81" s="21">
        <f>SUM(K71:K80)</f>
        <v>257300.00490112082</v>
      </c>
      <c r="L81" s="8"/>
    </row>
    <row r="84" spans="3:12">
      <c r="G84">
        <v>7.5</v>
      </c>
    </row>
    <row r="85" spans="3:12">
      <c r="J85" s="11" t="s">
        <v>2981</v>
      </c>
      <c r="K85" s="11" t="s">
        <v>4167</v>
      </c>
    </row>
    <row r="86" spans="3:12">
      <c r="C86" t="s">
        <v>2864</v>
      </c>
      <c r="D86" t="s">
        <v>2920</v>
      </c>
      <c r="E86" t="s">
        <v>4066</v>
      </c>
      <c r="I86" s="11" t="s">
        <v>3222</v>
      </c>
      <c r="J86" s="12">
        <f>SUMIFS(EPS!$L:$L,EPS!$B:$B,'7. Particulates'!E86,EPS!$C:$C,'7. Particulates'!D86,EPS!$D:$D,'7. Particulates'!C86)*10^6</f>
        <v>50035.299999999996</v>
      </c>
      <c r="K86" s="12">
        <f>SUMIFS('2017 EPA Data'!$D:$D,'2017 EPA Data'!$G:$G,C86,'2017 EPA Data'!$F:$F,I86)/metricton_to_shortton</f>
        <v>48928.458031023947</v>
      </c>
      <c r="L86" s="101"/>
    </row>
    <row r="87" spans="3:12">
      <c r="C87" t="s">
        <v>2864</v>
      </c>
      <c r="D87" t="s">
        <v>2921</v>
      </c>
      <c r="E87" t="s">
        <v>4066</v>
      </c>
      <c r="I87" s="11" t="s">
        <v>3223</v>
      </c>
      <c r="J87" s="12">
        <f>SUMIFS(EPS!$L:$L,EPS!$B:$B,'7. Particulates'!E87,EPS!$C:$C,'7. Particulates'!D87,EPS!$D:$D,'7. Particulates'!C87)*10^6</f>
        <v>17276.900000000001</v>
      </c>
      <c r="K87" s="12">
        <f>SUMIFS('2017 EPA Data'!$D:$D,'2017 EPA Data'!$G:$G,C87,'2017 EPA Data'!$F:$F,I87)/metricton_to_shortton</f>
        <v>15770.130628770356</v>
      </c>
      <c r="L87" s="101"/>
    </row>
    <row r="88" spans="3:12">
      <c r="C88" t="s">
        <v>2864</v>
      </c>
      <c r="D88" t="s">
        <v>4163</v>
      </c>
      <c r="E88" t="s">
        <v>4066</v>
      </c>
      <c r="I88" s="11" t="s">
        <v>4168</v>
      </c>
      <c r="J88" s="12">
        <f>SUMIFS(EPS!$L:$L,EPS!$B:$B,'7. Particulates'!E88,EPS!$C:$C,'7. Particulates'!D88,EPS!$D:$D,'7. Particulates'!C88)*10^6</f>
        <v>222153</v>
      </c>
      <c r="K88" s="12">
        <f>SUMIFS('2017 EPA Data'!$D:$D,'2017 EPA Data'!$G:$G,C88,'2017 EPA Data'!$F:$F,I88)/metricton_to_shortton</f>
        <v>164257.85889056453</v>
      </c>
      <c r="L88" s="101"/>
    </row>
    <row r="89" spans="3:12">
      <c r="C89" t="s">
        <v>2864</v>
      </c>
      <c r="D89" t="s">
        <v>4164</v>
      </c>
      <c r="E89" t="s">
        <v>4066</v>
      </c>
      <c r="I89" s="11" t="s">
        <v>4169</v>
      </c>
      <c r="J89" s="12">
        <f>SUMIFS(EPS!$L:$L,EPS!$B:$B,'7. Particulates'!E89,EPS!$C:$C,'7. Particulates'!D89,EPS!$D:$D,'7. Particulates'!C89)*10^6</f>
        <v>34880.300000000003</v>
      </c>
      <c r="K89" s="12">
        <f>SUMIFS('2017 EPA Data'!$D:$D,'2017 EPA Data'!$G:$G,C89,'2017 EPA Data'!$F:$F,I89)/metricton_to_shortton</f>
        <v>76905.744809755939</v>
      </c>
      <c r="L89" s="101"/>
    </row>
    <row r="90" spans="3:12">
      <c r="C90" t="s">
        <v>2864</v>
      </c>
      <c r="D90" t="s">
        <v>4165</v>
      </c>
      <c r="E90" t="s">
        <v>4066</v>
      </c>
      <c r="I90" s="11" t="s">
        <v>2987</v>
      </c>
      <c r="J90" s="12">
        <f>SUMIFS(EPS!$L:$L,EPS!$B:$B,'7. Particulates'!E90,EPS!$C:$C,'7. Particulates'!D90,EPS!$D:$D,'7. Particulates'!C90)*10^6</f>
        <v>159239</v>
      </c>
      <c r="K90" s="12">
        <f>SUMIFS('2017 EPA Data'!$D:$D,'2017 EPA Data'!$G:$G,C90,'2017 EPA Data'!$F:$F,"*"&amp;I90&amp;"*")/metricton_to_shortton</f>
        <v>155456.30682393018</v>
      </c>
      <c r="L90" s="101"/>
    </row>
    <row r="91" spans="3:12">
      <c r="C91" t="s">
        <v>2864</v>
      </c>
      <c r="I91" s="11" t="s">
        <v>4574</v>
      </c>
      <c r="J91" s="12"/>
      <c r="K91" s="12">
        <f>SUMIFS('2017 EPA Data'!$D:$D,'2017 EPA Data'!$G:$G,C91,'2017 EPA Data'!$F:$F,"*"&amp;I91&amp;"*")/metricton_to_shortton</f>
        <v>0</v>
      </c>
    </row>
    <row r="92" spans="3:12">
      <c r="C92" t="s">
        <v>2864</v>
      </c>
      <c r="D92" t="s">
        <v>2922</v>
      </c>
      <c r="E92" t="s">
        <v>4066</v>
      </c>
      <c r="I92" s="11" t="s">
        <v>3224</v>
      </c>
      <c r="J92" s="12">
        <f>SUMIFS(EPS!$L:$L,EPS!$B:$B,'7. Particulates'!E92,EPS!$C:$C,'7. Particulates'!D92,EPS!$D:$D,'7. Particulates'!C92)*10^6</f>
        <v>2542.29</v>
      </c>
      <c r="K92" s="12">
        <f>SUMIFS('2017 EPA Data'!$D:$D,'2017 EPA Data'!$G:$G,C92,'2017 EPA Data'!$F:$F,I92)/metricton_to_shortton</f>
        <v>0</v>
      </c>
    </row>
    <row r="93" spans="3:12">
      <c r="C93" t="s">
        <v>2864</v>
      </c>
      <c r="D93" t="s">
        <v>2923</v>
      </c>
      <c r="E93" t="s">
        <v>4066</v>
      </c>
      <c r="I93" s="11" t="s">
        <v>3225</v>
      </c>
      <c r="J93" s="12">
        <f>SUMIFS(EPS!$L:$L,EPS!$B:$B,'7. Particulates'!E93,EPS!$C:$C,'7. Particulates'!D93,EPS!$D:$D,'7. Particulates'!C93)*10^6</f>
        <v>0</v>
      </c>
      <c r="K93" s="12">
        <f>SUMIFS('2017 EPA Data'!$D:$D,'2017 EPA Data'!$G:$G,C93,'2017 EPA Data'!$F:$F,I93)/metricton_to_shortton</f>
        <v>0</v>
      </c>
    </row>
    <row r="94" spans="3:12">
      <c r="C94" t="s">
        <v>2864</v>
      </c>
      <c r="D94" t="s">
        <v>2924</v>
      </c>
      <c r="E94" t="s">
        <v>4066</v>
      </c>
      <c r="I94" s="11" t="s">
        <v>4170</v>
      </c>
      <c r="J94" s="12">
        <f>SUMIFS(EPS!$L:$L,EPS!$B:$B,'7. Particulates'!E94,EPS!$C:$C,'7. Particulates'!D94,EPS!$D:$D,'7. Particulates'!C94)*10^6</f>
        <v>0</v>
      </c>
      <c r="K94" s="12">
        <f>SUMIFS('2017 EPA Data'!$D:$D,'2017 EPA Data'!$G:$G,C94,'2017 EPA Data'!$F:$F,I94)/metricton_to_shortton</f>
        <v>0</v>
      </c>
    </row>
    <row r="95" spans="3:12">
      <c r="C95" t="s">
        <v>2864</v>
      </c>
      <c r="I95" s="11" t="s">
        <v>4176</v>
      </c>
      <c r="J95" s="12">
        <f>SUMIFS(EPS!$L:$L,EPS!$B:$B,'7. Particulates'!E95,EPS!$C:$C,'7. Particulates'!D95,EPS!$D:$D,'7. Particulates'!C95)*10^6</f>
        <v>0</v>
      </c>
      <c r="K95" s="12">
        <f>SUMIFS('2017 EPA Data'!$D:$D,'2017 EPA Data'!$G:$G,C95,'2017 EPA Data'!$F:$F,I95)/metricton_to_shortton</f>
        <v>1213541.4584491858</v>
      </c>
    </row>
    <row r="96" spans="3:12">
      <c r="I96" s="11" t="s">
        <v>2962</v>
      </c>
      <c r="J96" s="21">
        <f>SUM(J86:J95)</f>
        <v>486126.79</v>
      </c>
      <c r="K96" s="21">
        <f>SUM(K86:K95)</f>
        <v>1674859.9576332308</v>
      </c>
      <c r="L96" s="8"/>
    </row>
    <row r="100" spans="3:12">
      <c r="G100">
        <v>7.6</v>
      </c>
    </row>
    <row r="101" spans="3:12">
      <c r="J101" s="11" t="s">
        <v>2981</v>
      </c>
      <c r="K101" s="11" t="s">
        <v>4167</v>
      </c>
    </row>
    <row r="102" spans="3:12">
      <c r="C102" t="s">
        <v>2857</v>
      </c>
      <c r="D102" t="s">
        <v>2920</v>
      </c>
      <c r="E102" t="s">
        <v>4066</v>
      </c>
      <c r="I102" s="11" t="s">
        <v>3222</v>
      </c>
      <c r="J102" s="12">
        <f>SUMIFS(EPS!$L:$L,EPS!$B:$B,'7. Particulates'!E102,EPS!$C:$C,'7. Particulates'!D102,EPS!$D:$D,'7. Particulates'!C102)*10^6</f>
        <v>1660490</v>
      </c>
      <c r="K102" s="12">
        <f>SUMIFS('2017 EPA Data'!$D:$D,'2017 EPA Data'!$G:$G,C102,'2017 EPA Data'!$F:$F,I102)/metricton_to_shortton</f>
        <v>1663886.8903605521</v>
      </c>
      <c r="L102" s="101"/>
    </row>
    <row r="103" spans="3:12">
      <c r="C103" t="s">
        <v>2857</v>
      </c>
      <c r="D103" t="s">
        <v>2921</v>
      </c>
      <c r="E103" t="s">
        <v>4066</v>
      </c>
      <c r="I103" s="11" t="s">
        <v>3223</v>
      </c>
      <c r="J103" s="12">
        <f>SUMIFS(EPS!$L:$L,EPS!$B:$B,'7. Particulates'!E103,EPS!$C:$C,'7. Particulates'!D103,EPS!$D:$D,'7. Particulates'!C103)*10^6</f>
        <v>30252.7</v>
      </c>
      <c r="K103" s="12">
        <f>SUMIFS('2017 EPA Data'!$D:$D,'2017 EPA Data'!$G:$G,C103,'2017 EPA Data'!$F:$F,I103)/metricton_to_shortton</f>
        <v>28933.265013072501</v>
      </c>
      <c r="L103" s="101"/>
    </row>
    <row r="104" spans="3:12">
      <c r="C104" t="s">
        <v>2857</v>
      </c>
      <c r="D104" t="s">
        <v>4163</v>
      </c>
      <c r="E104" t="s">
        <v>4066</v>
      </c>
      <c r="I104" s="11" t="s">
        <v>4168</v>
      </c>
      <c r="J104" s="12">
        <f>SUMIFS(EPS!$L:$L,EPS!$B:$B,'7. Particulates'!E104,EPS!$C:$C,'7. Particulates'!D104,EPS!$D:$D,'7. Particulates'!C104)*10^6</f>
        <v>342569</v>
      </c>
      <c r="K104" s="12">
        <f>SUMIFS('2017 EPA Data'!$D:$D,'2017 EPA Data'!$G:$G,C104,'2017 EPA Data'!$F:$F,I104)/metricton_to_shortton</f>
        <v>315281.11583098618</v>
      </c>
      <c r="L104" s="101"/>
    </row>
    <row r="105" spans="3:12">
      <c r="C105" t="s">
        <v>2857</v>
      </c>
      <c r="D105" t="s">
        <v>4164</v>
      </c>
      <c r="E105" t="s">
        <v>4066</v>
      </c>
      <c r="I105" s="11" t="s">
        <v>4169</v>
      </c>
      <c r="J105" s="12">
        <f>SUMIFS(EPS!$L:$L,EPS!$B:$B,'7. Particulates'!E105,EPS!$C:$C,'7. Particulates'!D105,EPS!$D:$D,'7. Particulates'!C105)*10^6</f>
        <v>19925.7</v>
      </c>
      <c r="K105" s="12">
        <f>SUMIFS('2017 EPA Data'!$D:$D,'2017 EPA Data'!$G:$G,C105,'2017 EPA Data'!$F:$F,I105)/metricton_to_shortton</f>
        <v>30704.749543556463</v>
      </c>
      <c r="L105" s="101"/>
    </row>
    <row r="106" spans="3:12">
      <c r="C106" t="s">
        <v>2857</v>
      </c>
      <c r="D106" t="s">
        <v>4165</v>
      </c>
      <c r="E106" t="s">
        <v>4066</v>
      </c>
      <c r="I106" s="11" t="s">
        <v>2987</v>
      </c>
      <c r="J106" s="12">
        <f>SUMIFS(EPS!$L:$L,EPS!$B:$B,'7. Particulates'!E106,EPS!$C:$C,'7. Particulates'!D106,EPS!$D:$D,'7. Particulates'!C106)*10^6</f>
        <v>6811160</v>
      </c>
      <c r="K106" s="12">
        <f>SUMIFS('2017 EPA Data'!$D:$D,'2017 EPA Data'!$G:$G,C106,'2017 EPA Data'!$F:$F,"*"&amp;I106&amp;"*")/metricton_to_shortton</f>
        <v>6608013.2974355873</v>
      </c>
      <c r="L106" s="101"/>
    </row>
    <row r="107" spans="3:12">
      <c r="C107" t="s">
        <v>2857</v>
      </c>
      <c r="I107" s="11" t="s">
        <v>4574</v>
      </c>
      <c r="J107" s="12"/>
      <c r="K107" s="12">
        <f>SUMIFS('2017 EPA Data'!$D:$D,'2017 EPA Data'!$G:$G,C107,'2017 EPA Data'!$F:$F,"*"&amp;I107&amp;"*")/metricton_to_shortton</f>
        <v>0</v>
      </c>
    </row>
    <row r="108" spans="3:12">
      <c r="C108" t="s">
        <v>2857</v>
      </c>
      <c r="D108" t="s">
        <v>2922</v>
      </c>
      <c r="E108" t="s">
        <v>4066</v>
      </c>
      <c r="I108" s="11" t="s">
        <v>3224</v>
      </c>
      <c r="J108" s="12">
        <f>SUMIFS(EPS!$L:$L,EPS!$B:$B,'7. Particulates'!E108,EPS!$C:$C,'7. Particulates'!D108,EPS!$D:$D,'7. Particulates'!C108)*10^6</f>
        <v>5057.8100000000004</v>
      </c>
      <c r="K108" s="12">
        <f>SUMIFS('2017 EPA Data'!$D:$D,'2017 EPA Data'!$G:$G,C108,'2017 EPA Data'!$F:$F,I108)/metricton_to_shortton</f>
        <v>0</v>
      </c>
    </row>
    <row r="109" spans="3:12">
      <c r="C109" t="s">
        <v>2857</v>
      </c>
      <c r="D109" t="s">
        <v>2923</v>
      </c>
      <c r="E109" t="s">
        <v>4066</v>
      </c>
      <c r="I109" s="11" t="s">
        <v>3225</v>
      </c>
      <c r="J109" s="12">
        <f>SUMIFS(EPS!$L:$L,EPS!$B:$B,'7. Particulates'!E109,EPS!$C:$C,'7. Particulates'!D109,EPS!$D:$D,'7. Particulates'!C109)*10^6</f>
        <v>0</v>
      </c>
      <c r="K109" s="12">
        <f>SUMIFS('2017 EPA Data'!$D:$D,'2017 EPA Data'!$G:$G,C109,'2017 EPA Data'!$F:$F,I109)/metricton_to_shortton</f>
        <v>0</v>
      </c>
    </row>
    <row r="110" spans="3:12">
      <c r="C110" t="s">
        <v>2857</v>
      </c>
      <c r="D110" t="s">
        <v>2924</v>
      </c>
      <c r="E110" t="s">
        <v>4066</v>
      </c>
      <c r="I110" s="11" t="s">
        <v>4170</v>
      </c>
      <c r="J110" s="12">
        <f>SUMIFS(EPS!$L:$L,EPS!$B:$B,'7. Particulates'!E110,EPS!$C:$C,'7. Particulates'!D110,EPS!$D:$D,'7. Particulates'!C110)*10^6</f>
        <v>0</v>
      </c>
      <c r="K110" s="12">
        <f>SUMIFS('2017 EPA Data'!$D:$D,'2017 EPA Data'!$G:$G,C110,'2017 EPA Data'!$F:$F,I110)/metricton_to_shortton</f>
        <v>0</v>
      </c>
    </row>
    <row r="111" spans="3:12">
      <c r="C111" t="s">
        <v>2857</v>
      </c>
      <c r="I111" s="11" t="s">
        <v>4176</v>
      </c>
      <c r="J111" s="12">
        <f>SUMIFS(EPS!$L:$L,EPS!$B:$B,'7. Particulates'!E111,EPS!$C:$C,'7. Particulates'!D111,EPS!$D:$D,'7. Particulates'!C111)*10^6</f>
        <v>0</v>
      </c>
      <c r="K111" s="12">
        <f>SUMIFS('2017 EPA Data'!$D:$D,'2017 EPA Data'!$G:$G,C111,'2017 EPA Data'!$F:$F,I111)/metricton_to_shortton</f>
        <v>30458115.589413121</v>
      </c>
    </row>
    <row r="112" spans="3:12">
      <c r="I112" s="11" t="s">
        <v>2962</v>
      </c>
      <c r="J112" s="21">
        <f>SUM(J102:J111)</f>
        <v>8869455.2100000009</v>
      </c>
      <c r="K112" s="21">
        <f>SUM(K102:K111)</f>
        <v>39104934.907596871</v>
      </c>
    </row>
    <row r="113" spans="3:12">
      <c r="I113" s="11"/>
      <c r="J113" s="21"/>
      <c r="K113" s="21"/>
    </row>
    <row r="114" spans="3:12">
      <c r="I114" s="11"/>
      <c r="J114" s="21"/>
      <c r="K114" s="21"/>
    </row>
    <row r="115" spans="3:12">
      <c r="I115" s="11"/>
      <c r="J115" s="21"/>
      <c r="K115" s="21"/>
    </row>
    <row r="116" spans="3:12">
      <c r="I116" s="11"/>
      <c r="J116" s="21"/>
      <c r="K116" s="21"/>
    </row>
    <row r="117" spans="3:12">
      <c r="I117" s="11"/>
      <c r="J117" s="21"/>
      <c r="K117" s="21"/>
    </row>
    <row r="119" spans="3:12">
      <c r="G119">
        <v>7.7</v>
      </c>
    </row>
    <row r="120" spans="3:12">
      <c r="J120" s="11" t="s">
        <v>2981</v>
      </c>
      <c r="K120" s="11" t="s">
        <v>4167</v>
      </c>
    </row>
    <row r="121" spans="3:12">
      <c r="C121" t="s">
        <v>2858</v>
      </c>
      <c r="D121" t="s">
        <v>2920</v>
      </c>
      <c r="E121" t="s">
        <v>4066</v>
      </c>
      <c r="I121" s="11" t="s">
        <v>3222</v>
      </c>
      <c r="J121" s="12">
        <f>SUMIFS(EPS!$L:$L,EPS!$B:$B,'7. Particulates'!E121,EPS!$C:$C,'7. Particulates'!D121,EPS!$D:$D,'7. Particulates'!C121)*10^6</f>
        <v>18212200</v>
      </c>
      <c r="K121" s="12">
        <f>SUMIFS('2017 EPA Data'!$D:$D,'2017 EPA Data'!$G:$G,C121,'2017 EPA Data'!$F:$F,I121)/metricton_to_shortton</f>
        <v>18479880.193625078</v>
      </c>
      <c r="L121" s="101"/>
    </row>
    <row r="122" spans="3:12">
      <c r="C122" t="s">
        <v>2858</v>
      </c>
      <c r="D122" t="s">
        <v>2921</v>
      </c>
      <c r="E122" t="s">
        <v>4066</v>
      </c>
      <c r="I122" s="11" t="s">
        <v>3223</v>
      </c>
      <c r="J122" s="12">
        <f>SUMIFS(EPS!$L:$L,EPS!$B:$B,'7. Particulates'!E122,EPS!$C:$C,'7. Particulates'!D122,EPS!$D:$D,'7. Particulates'!C122)*10^6</f>
        <v>491253</v>
      </c>
      <c r="K122" s="12">
        <f>SUMIFS('2017 EPA Data'!$D:$D,'2017 EPA Data'!$G:$G,C122,'2017 EPA Data'!$F:$F,I122)/metricton_to_shortton</f>
        <v>533370.27702378295</v>
      </c>
      <c r="L122" s="101"/>
    </row>
    <row r="123" spans="3:12">
      <c r="C123" t="s">
        <v>2858</v>
      </c>
      <c r="D123" t="s">
        <v>4163</v>
      </c>
      <c r="E123" t="s">
        <v>4066</v>
      </c>
      <c r="I123" s="11" t="s">
        <v>4168</v>
      </c>
      <c r="J123" s="12">
        <f>SUMIFS(EPS!$L:$L,EPS!$B:$B,'7. Particulates'!E123,EPS!$C:$C,'7. Particulates'!D123,EPS!$D:$D,'7. Particulates'!C123)*10^6</f>
        <v>2452700</v>
      </c>
      <c r="K123" s="12">
        <f>SUMIFS('2017 EPA Data'!$D:$D,'2017 EPA Data'!$G:$G,C123,'2017 EPA Data'!$F:$F,I123)/metricton_to_shortton</f>
        <v>2272763.5846088403</v>
      </c>
      <c r="L123" s="101"/>
    </row>
    <row r="124" spans="3:12">
      <c r="C124" t="s">
        <v>2858</v>
      </c>
      <c r="D124" t="s">
        <v>4164</v>
      </c>
      <c r="E124" t="s">
        <v>4066</v>
      </c>
      <c r="I124" s="11" t="s">
        <v>4169</v>
      </c>
      <c r="J124" s="12">
        <f>SUMIFS(EPS!$L:$L,EPS!$B:$B,'7. Particulates'!E124,EPS!$C:$C,'7. Particulates'!D124,EPS!$D:$D,'7. Particulates'!C124)*10^6</f>
        <v>125153.99999999999</v>
      </c>
      <c r="K124" s="12">
        <f>SUMIFS('2017 EPA Data'!$D:$D,'2017 EPA Data'!$G:$G,C124,'2017 EPA Data'!$F:$F,I124)/metricton_to_shortton</f>
        <v>190659.09523463089</v>
      </c>
      <c r="L124" s="101"/>
    </row>
    <row r="125" spans="3:12">
      <c r="C125" t="s">
        <v>2858</v>
      </c>
      <c r="D125" t="s">
        <v>4165</v>
      </c>
      <c r="E125" t="s">
        <v>4066</v>
      </c>
      <c r="I125" s="11" t="s">
        <v>2987</v>
      </c>
      <c r="J125" s="12">
        <f>SUMIFS(EPS!$L:$L,EPS!$B:$B,'7. Particulates'!E125,EPS!$C:$C,'7. Particulates'!D125,EPS!$D:$D,'7. Particulates'!C125)*10^6</f>
        <v>3841210</v>
      </c>
      <c r="K125" s="12">
        <f>SUMIFS('2017 EPA Data'!$D:$D,'2017 EPA Data'!$G:$G,C125,'2017 EPA Data'!$F:$F,"*"&amp;I125&amp;"*")/metricton_to_shortton</f>
        <v>3476743.1285955627</v>
      </c>
      <c r="L125" s="101"/>
    </row>
    <row r="126" spans="3:12">
      <c r="C126" t="s">
        <v>2858</v>
      </c>
      <c r="I126" s="11" t="s">
        <v>4574</v>
      </c>
      <c r="J126" s="12"/>
      <c r="K126" s="12">
        <f>SUMIFS('2017 EPA Data'!$D:$D,'2017 EPA Data'!$G:$G,C126,'2017 EPA Data'!$F:$F,"*"&amp;I126&amp;"*")/metricton_to_shortton</f>
        <v>0</v>
      </c>
    </row>
    <row r="127" spans="3:12">
      <c r="C127" t="s">
        <v>2858</v>
      </c>
      <c r="D127" t="s">
        <v>2922</v>
      </c>
      <c r="E127" t="s">
        <v>4066</v>
      </c>
      <c r="I127" s="11" t="s">
        <v>3224</v>
      </c>
      <c r="J127" s="12">
        <f>SUMIFS(EPS!$L:$L,EPS!$B:$B,'7. Particulates'!E127,EPS!$C:$C,'7. Particulates'!D127,EPS!$D:$D,'7. Particulates'!C127)*10^6</f>
        <v>88184.700000000012</v>
      </c>
      <c r="K127" s="12">
        <f>SUMIFS('2017 EPA Data'!$D:$D,'2017 EPA Data'!$G:$G,C127,'2017 EPA Data'!$F:$F,I127)/metricton_to_shortton</f>
        <v>0</v>
      </c>
    </row>
    <row r="128" spans="3:12">
      <c r="C128" t="s">
        <v>2858</v>
      </c>
      <c r="D128" t="s">
        <v>2923</v>
      </c>
      <c r="E128" t="s">
        <v>4066</v>
      </c>
      <c r="I128" s="11" t="s">
        <v>3225</v>
      </c>
      <c r="J128" s="12">
        <f>SUMIFS(EPS!$L:$L,EPS!$B:$B,'7. Particulates'!E128,EPS!$C:$C,'7. Particulates'!D128,EPS!$D:$D,'7. Particulates'!C128)*10^6</f>
        <v>0</v>
      </c>
      <c r="K128" s="12">
        <f>SUMIFS('2017 EPA Data'!$D:$D,'2017 EPA Data'!$G:$G,C128,'2017 EPA Data'!$F:$F,I128)/metricton_to_shortton</f>
        <v>0</v>
      </c>
    </row>
    <row r="129" spans="3:12">
      <c r="C129" t="s">
        <v>2858</v>
      </c>
      <c r="D129" t="s">
        <v>2924</v>
      </c>
      <c r="E129" t="s">
        <v>4066</v>
      </c>
      <c r="I129" s="11" t="s">
        <v>4170</v>
      </c>
      <c r="J129" s="12">
        <f>SUMIFS(EPS!$L:$L,EPS!$B:$B,'7. Particulates'!E129,EPS!$C:$C,'7. Particulates'!D129,EPS!$D:$D,'7. Particulates'!C129)*10^6</f>
        <v>0</v>
      </c>
      <c r="K129" s="12">
        <f>SUMIFS('2017 EPA Data'!$D:$D,'2017 EPA Data'!$G:$G,C129,'2017 EPA Data'!$F:$F,I129)/metricton_to_shortton</f>
        <v>0</v>
      </c>
    </row>
    <row r="130" spans="3:12">
      <c r="C130" t="s">
        <v>2858</v>
      </c>
      <c r="I130" s="11" t="s">
        <v>4176</v>
      </c>
      <c r="J130" s="12">
        <f>SUMIFS(EPS!$L:$L,EPS!$B:$B,'7. Particulates'!E130,EPS!$C:$C,'7. Particulates'!D130,EPS!$D:$D,'7. Particulates'!C130)*10^6</f>
        <v>0</v>
      </c>
      <c r="K130" s="12">
        <f>SUMIFS('2017 EPA Data'!$D:$D,'2017 EPA Data'!$G:$G,C130,'2017 EPA Data'!$F:$F,I130)/metricton_to_shortton</f>
        <v>39452429.749709427</v>
      </c>
    </row>
    <row r="131" spans="3:12">
      <c r="I131" s="11" t="s">
        <v>2962</v>
      </c>
      <c r="J131" s="21">
        <f>SUM(J121:J130)</f>
        <v>25210701.699999999</v>
      </c>
      <c r="K131" s="21">
        <f>SUM(K121:K130)</f>
        <v>64405846.028797328</v>
      </c>
    </row>
    <row r="137" spans="3:12">
      <c r="G137">
        <v>7.8</v>
      </c>
    </row>
    <row r="138" spans="3:12">
      <c r="J138" s="11" t="s">
        <v>2981</v>
      </c>
      <c r="K138" s="11" t="s">
        <v>4167</v>
      </c>
    </row>
    <row r="139" spans="3:12">
      <c r="C139" t="s">
        <v>2860</v>
      </c>
      <c r="D139" t="s">
        <v>2920</v>
      </c>
      <c r="E139" t="s">
        <v>4066</v>
      </c>
      <c r="I139" s="11" t="s">
        <v>3222</v>
      </c>
      <c r="J139" s="12">
        <f>SUMIFS(EPS!$L:$L,EPS!$B:$B,'7. Particulates'!E139,EPS!$C:$C,'7. Particulates'!D139,EPS!$D:$D,'7. Particulates'!C139)*10^6</f>
        <v>280034</v>
      </c>
      <c r="K139" s="12">
        <f>SUMIFS('2017 EPA Data'!$D:$D,'2017 EPA Data'!$G:$G,C139,'2017 EPA Data'!$F:$F,I139)/metricton_to_shortton</f>
        <v>274079.15197655367</v>
      </c>
      <c r="L139" s="101"/>
    </row>
    <row r="140" spans="3:12">
      <c r="C140" t="s">
        <v>2860</v>
      </c>
      <c r="D140" t="s">
        <v>2921</v>
      </c>
      <c r="E140" t="s">
        <v>4066</v>
      </c>
      <c r="I140" s="11" t="s">
        <v>3223</v>
      </c>
      <c r="J140" s="12">
        <f>SUMIFS(EPS!$L:$L,EPS!$B:$B,'7. Particulates'!E140,EPS!$C:$C,'7. Particulates'!D140,EPS!$D:$D,'7. Particulates'!C140)*10^6</f>
        <v>108782</v>
      </c>
      <c r="K140" s="12">
        <f>SUMIFS('2017 EPA Data'!$D:$D,'2017 EPA Data'!$G:$G,C140,'2017 EPA Data'!$F:$F,I140)/metricton_to_shortton</f>
        <v>119673.91238853216</v>
      </c>
      <c r="L140" s="101"/>
    </row>
    <row r="141" spans="3:12">
      <c r="C141" t="s">
        <v>2860</v>
      </c>
      <c r="D141" t="s">
        <v>4163</v>
      </c>
      <c r="E141" t="s">
        <v>4066</v>
      </c>
      <c r="I141" s="11" t="s">
        <v>4168</v>
      </c>
      <c r="J141" s="12">
        <f>SUMIFS(EPS!$L:$L,EPS!$B:$B,'7. Particulates'!E141,EPS!$C:$C,'7. Particulates'!D141,EPS!$D:$D,'7. Particulates'!C141)*10^6</f>
        <v>419238</v>
      </c>
      <c r="K141" s="12">
        <f>SUMIFS('2017 EPA Data'!$D:$D,'2017 EPA Data'!$G:$G,C141,'2017 EPA Data'!$F:$F,I141)/metricton_to_shortton</f>
        <v>314926.6232768984</v>
      </c>
      <c r="L141" s="101"/>
    </row>
    <row r="142" spans="3:12">
      <c r="C142" t="s">
        <v>2860</v>
      </c>
      <c r="D142" t="s">
        <v>4164</v>
      </c>
      <c r="E142" t="s">
        <v>4066</v>
      </c>
      <c r="I142" s="11" t="s">
        <v>4169</v>
      </c>
      <c r="J142" s="12">
        <f>SUMIFS(EPS!$L:$L,EPS!$B:$B,'7. Particulates'!E142,EPS!$C:$C,'7. Particulates'!D142,EPS!$D:$D,'7. Particulates'!C142)*10^6</f>
        <v>60204.3</v>
      </c>
      <c r="K142" s="12">
        <f>SUMIFS('2017 EPA Data'!$D:$D,'2017 EPA Data'!$G:$G,C142,'2017 EPA Data'!$F:$F,I142)/metricton_to_shortton</f>
        <v>136498.14389850569</v>
      </c>
      <c r="L142" s="101"/>
    </row>
    <row r="143" spans="3:12">
      <c r="C143" t="s">
        <v>2860</v>
      </c>
      <c r="D143" t="s">
        <v>4165</v>
      </c>
      <c r="E143" t="s">
        <v>4066</v>
      </c>
      <c r="I143" s="11" t="s">
        <v>2987</v>
      </c>
      <c r="J143" s="12">
        <f>SUMIFS(EPS!$L:$L,EPS!$B:$B,'7. Particulates'!E143,EPS!$C:$C,'7. Particulates'!D143,EPS!$D:$D,'7. Particulates'!C143)*10^6</f>
        <v>1104700</v>
      </c>
      <c r="K143" s="12">
        <f>SUMIFS('2017 EPA Data'!$D:$D,'2017 EPA Data'!$G:$G,C143,'2017 EPA Data'!$F:$F,"*"&amp;I143&amp;"*")/metricton_to_shortton</f>
        <v>1135920.8225016191</v>
      </c>
      <c r="L143" s="101"/>
    </row>
    <row r="144" spans="3:12">
      <c r="C144" t="s">
        <v>2860</v>
      </c>
      <c r="I144" s="11" t="s">
        <v>4574</v>
      </c>
      <c r="J144" s="12"/>
      <c r="K144" s="12">
        <f>SUMIFS('2017 EPA Data'!$D:$D,'2017 EPA Data'!$G:$G,C144,'2017 EPA Data'!$F:$F,"*"&amp;I144&amp;"*")/metricton_to_shortton</f>
        <v>0</v>
      </c>
    </row>
    <row r="145" spans="3:11">
      <c r="C145" t="s">
        <v>2860</v>
      </c>
      <c r="D145" t="s">
        <v>2922</v>
      </c>
      <c r="E145" t="s">
        <v>4066</v>
      </c>
      <c r="I145" s="11" t="s">
        <v>3224</v>
      </c>
      <c r="J145" s="12">
        <f>SUMIFS(EPS!$L:$L,EPS!$B:$B,'7. Particulates'!E145,EPS!$C:$C,'7. Particulates'!D145,EPS!$D:$D,'7. Particulates'!C145)*10^6</f>
        <v>16984.400000000001</v>
      </c>
      <c r="K145" s="12">
        <f>SUMIFS('2017 EPA Data'!$D:$D,'2017 EPA Data'!$G:$G,C145,'2017 EPA Data'!$F:$F,I145)/metricton_to_shortton</f>
        <v>0</v>
      </c>
    </row>
    <row r="146" spans="3:11">
      <c r="C146" t="s">
        <v>2860</v>
      </c>
      <c r="D146" t="s">
        <v>2923</v>
      </c>
      <c r="E146" t="s">
        <v>4066</v>
      </c>
      <c r="I146" s="11" t="s">
        <v>3225</v>
      </c>
      <c r="J146" s="12">
        <f>SUMIFS(EPS!$L:$L,EPS!$B:$B,'7. Particulates'!E146,EPS!$C:$C,'7. Particulates'!D146,EPS!$D:$D,'7. Particulates'!C146)*10^6</f>
        <v>0</v>
      </c>
      <c r="K146" s="12">
        <f>SUMIFS('2017 EPA Data'!$D:$D,'2017 EPA Data'!$G:$G,C146,'2017 EPA Data'!$F:$F,I146)/metricton_to_shortton</f>
        <v>0</v>
      </c>
    </row>
    <row r="147" spans="3:11">
      <c r="C147" t="s">
        <v>2860</v>
      </c>
      <c r="D147" t="s">
        <v>2924</v>
      </c>
      <c r="E147" t="s">
        <v>4066</v>
      </c>
      <c r="I147" s="11" t="s">
        <v>4170</v>
      </c>
      <c r="J147" s="12">
        <f>SUMIFS(EPS!$L:$L,EPS!$B:$B,'7. Particulates'!E147,EPS!$C:$C,'7. Particulates'!D147,EPS!$D:$D,'7. Particulates'!C147)*10^6</f>
        <v>0</v>
      </c>
      <c r="K147" s="12">
        <f>SUMIFS('2017 EPA Data'!$D:$D,'2017 EPA Data'!$G:$G,C147,'2017 EPA Data'!$F:$F,I147)/metricton_to_shortton</f>
        <v>0</v>
      </c>
    </row>
    <row r="148" spans="3:11">
      <c r="C148" t="s">
        <v>2860</v>
      </c>
      <c r="I148" s="11" t="s">
        <v>4176</v>
      </c>
      <c r="J148" s="12">
        <f>SUMIFS(EPS!$L:$L,EPS!$B:$B,'7. Particulates'!E148,EPS!$C:$C,'7. Particulates'!D148,EPS!$D:$D,'7. Particulates'!C148)*10^6</f>
        <v>0</v>
      </c>
      <c r="K148" s="12">
        <f>SUMIFS('2017 EPA Data'!$D:$D,'2017 EPA Data'!$G:$G,C148,'2017 EPA Data'!$F:$F,I148)/metricton_to_shortton</f>
        <v>13499336.90775379</v>
      </c>
    </row>
    <row r="149" spans="3:11">
      <c r="I149" s="11" t="s">
        <v>2962</v>
      </c>
      <c r="J149" s="21">
        <f>SUM(J139:J148)</f>
        <v>1989942.7</v>
      </c>
      <c r="K149" s="21">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CE3A-CAB5-4F41-8625-064F1D149E20}">
  <sheetPr codeName="Sheet3">
    <tabColor theme="9" tint="0.39997558519241921"/>
  </sheetPr>
  <dimension ref="A1:O3315"/>
  <sheetViews>
    <sheetView topLeftCell="C1" workbookViewId="0">
      <selection activeCell="Q17" sqref="Q17"/>
    </sheetView>
  </sheetViews>
  <sheetFormatPr defaultRowHeight="15"/>
  <cols>
    <col min="1" max="1" width="70.42578125" customWidth="1"/>
    <col min="2" max="2" width="33.42578125" customWidth="1"/>
    <col min="3" max="3" width="35.7109375" customWidth="1"/>
    <col min="4" max="4" width="19.28515625" customWidth="1"/>
    <col min="5" max="5" width="30.140625" customWidth="1"/>
    <col min="6" max="8" width="21.5703125" hidden="1" customWidth="1"/>
    <col min="9" max="9" width="21.5703125" customWidth="1"/>
    <col min="10" max="10" width="17.42578125" style="2" customWidth="1"/>
    <col min="12" max="12" width="15.5703125" style="5" customWidth="1"/>
    <col min="14" max="14" width="13.85546875" bestFit="1" customWidth="1"/>
    <col min="15" max="15" width="12" bestFit="1" customWidth="1"/>
  </cols>
  <sheetData>
    <row r="1" spans="1:15">
      <c r="A1" s="82" t="s">
        <v>2925</v>
      </c>
      <c r="B1" s="4" t="s">
        <v>2926</v>
      </c>
      <c r="C1" s="4" t="s">
        <v>2927</v>
      </c>
      <c r="D1" s="4" t="s">
        <v>2928</v>
      </c>
      <c r="E1" s="4" t="s">
        <v>2929</v>
      </c>
      <c r="F1" s="4" t="s">
        <v>2930</v>
      </c>
      <c r="G1" s="6" t="s">
        <v>2977</v>
      </c>
      <c r="H1" s="6" t="s">
        <v>2934</v>
      </c>
      <c r="I1" s="6" t="s">
        <v>2935</v>
      </c>
      <c r="J1" s="107" t="s">
        <v>2936</v>
      </c>
      <c r="K1" s="6" t="s">
        <v>2937</v>
      </c>
      <c r="L1" s="7" t="s">
        <v>4198</v>
      </c>
      <c r="N1" s="72">
        <f>SUBTOTAL(9,L62:L1281)*million</f>
        <v>767565735.63326871</v>
      </c>
      <c r="O1">
        <f>SUBTOTAL(9,J1779:J2727)</f>
        <v>948121150677120</v>
      </c>
    </row>
    <row r="2" spans="1:15">
      <c r="A2" t="s">
        <v>20</v>
      </c>
      <c r="B2" t="s">
        <v>1</v>
      </c>
      <c r="C2" t="s">
        <v>2853</v>
      </c>
      <c r="D2" t="s">
        <v>2854</v>
      </c>
      <c r="E2" t="s">
        <v>2855</v>
      </c>
      <c r="F2" t="s">
        <v>2894</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IF(I2="CO2",1,IF(I2="CH4",28,IF(I2="N2O",265,IF(I2="F gases",1,1))))</f>
        <v>1</v>
      </c>
      <c r="L2" s="5">
        <f>IF(H2="g pollutant",K2*J2/10^12,IF(H2="MMTCO2e",J2,IF(H2="MWh",J2,0)))</f>
        <v>0</v>
      </c>
    </row>
    <row r="3" spans="1:15">
      <c r="A3" t="s">
        <v>21</v>
      </c>
      <c r="B3" t="s">
        <v>1</v>
      </c>
      <c r="C3" t="s">
        <v>2853</v>
      </c>
      <c r="D3" t="s">
        <v>2854</v>
      </c>
      <c r="E3" t="s">
        <v>2855</v>
      </c>
      <c r="F3" t="s">
        <v>2895</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407451000000</v>
      </c>
      <c r="K3">
        <f t="shared" ref="K3:K66" si="1">IF(I3="CO2",1,IF(I3="CH4",28,IF(I3="N2O",265,IF(I3="F gases",1,1))))</f>
        <v>1</v>
      </c>
      <c r="L3" s="5">
        <f t="shared" ref="L3:L66" si="2">IF(H3="g pollutant",K3*J3/10^12,IF(H3="MMTCO2e",J3,IF(H3="MWh",J3,0)))</f>
        <v>0.40745100000000001</v>
      </c>
    </row>
    <row r="4" spans="1:15">
      <c r="A4" t="s">
        <v>22</v>
      </c>
      <c r="B4" t="s">
        <v>1</v>
      </c>
      <c r="C4" t="s">
        <v>2853</v>
      </c>
      <c r="D4" t="s">
        <v>2854</v>
      </c>
      <c r="E4" t="s">
        <v>2855</v>
      </c>
      <c r="F4" t="s">
        <v>2896</v>
      </c>
      <c r="H4" t="str">
        <f>INDEX('Vensim Variables'!$B:$B,MATCH(EPS!$B4,'Vensim Variables'!$A:$A,0))</f>
        <v>g pollutant</v>
      </c>
      <c r="I4" t="str">
        <f t="shared" si="0"/>
        <v>CO2</v>
      </c>
      <c r="J4">
        <f>INDEX(NoSettings!$C:$C,MATCH(EPS!$A4,NoSettings!$A:$A,0))</f>
        <v>1065030000000000</v>
      </c>
      <c r="K4">
        <f t="shared" si="1"/>
        <v>1</v>
      </c>
      <c r="L4" s="5">
        <f t="shared" si="2"/>
        <v>1065.03</v>
      </c>
    </row>
    <row r="5" spans="1:15">
      <c r="A5" t="s">
        <v>23</v>
      </c>
      <c r="B5" t="s">
        <v>1</v>
      </c>
      <c r="C5" t="s">
        <v>2853</v>
      </c>
      <c r="D5" t="s">
        <v>2854</v>
      </c>
      <c r="E5" t="s">
        <v>2855</v>
      </c>
      <c r="F5" t="s">
        <v>2897</v>
      </c>
      <c r="H5" t="str">
        <f>INDEX('Vensim Variables'!$B:$B,MATCH(EPS!$B5,'Vensim Variables'!$A:$A,0))</f>
        <v>g pollutant</v>
      </c>
      <c r="I5" t="str">
        <f t="shared" si="0"/>
        <v>CO2</v>
      </c>
      <c r="J5">
        <f>INDEX(NoSettings!$C:$C,MATCH(EPS!$A5,NoSettings!$A:$A,0))</f>
        <v>5202190000000</v>
      </c>
      <c r="K5">
        <f t="shared" si="1"/>
        <v>1</v>
      </c>
      <c r="L5" s="5">
        <f t="shared" si="2"/>
        <v>5.2021899999999999</v>
      </c>
    </row>
    <row r="6" spans="1:15">
      <c r="A6" t="s">
        <v>24</v>
      </c>
      <c r="B6" t="s">
        <v>1</v>
      </c>
      <c r="C6" t="s">
        <v>2853</v>
      </c>
      <c r="D6" t="s">
        <v>2854</v>
      </c>
      <c r="E6" t="s">
        <v>2855</v>
      </c>
      <c r="F6" t="s">
        <v>2898</v>
      </c>
      <c r="H6" t="str">
        <f>INDEX('Vensim Variables'!$B:$B,MATCH(EPS!$B6,'Vensim Variables'!$A:$A,0))</f>
        <v>g pollutant</v>
      </c>
      <c r="I6" t="str">
        <f t="shared" si="0"/>
        <v>CO2</v>
      </c>
      <c r="J6">
        <f>INDEX(NoSettings!$C:$C,MATCH(EPS!$A6,NoSettings!$A:$A,0))</f>
        <v>22014700000000</v>
      </c>
      <c r="K6">
        <f t="shared" si="1"/>
        <v>1</v>
      </c>
      <c r="L6" s="5">
        <f t="shared" si="2"/>
        <v>22.014700000000001</v>
      </c>
    </row>
    <row r="7" spans="1:15">
      <c r="A7" t="s">
        <v>25</v>
      </c>
      <c r="B7" t="s">
        <v>1</v>
      </c>
      <c r="C7" t="s">
        <v>2853</v>
      </c>
      <c r="D7" t="s">
        <v>2854</v>
      </c>
      <c r="E7" t="s">
        <v>2855</v>
      </c>
      <c r="F7" t="s">
        <v>2899</v>
      </c>
      <c r="H7" t="str">
        <f>INDEX('Vensim Variables'!$B:$B,MATCH(EPS!$B7,'Vensim Variables'!$A:$A,0))</f>
        <v>g pollutant</v>
      </c>
      <c r="I7" t="str">
        <f t="shared" si="0"/>
        <v>CO2</v>
      </c>
      <c r="J7">
        <f>INDEX(NoSettings!$C:$C,MATCH(EPS!$A7,NoSettings!$A:$A,0))</f>
        <v>71351700000</v>
      </c>
      <c r="K7">
        <f t="shared" si="1"/>
        <v>1</v>
      </c>
      <c r="L7" s="5">
        <f t="shared" si="2"/>
        <v>7.1351700000000004E-2</v>
      </c>
    </row>
    <row r="8" spans="1:15">
      <c r="A8" t="s">
        <v>26</v>
      </c>
      <c r="B8" t="s">
        <v>1</v>
      </c>
      <c r="C8" t="s">
        <v>2853</v>
      </c>
      <c r="D8" t="s">
        <v>2854</v>
      </c>
      <c r="E8" t="s">
        <v>2855</v>
      </c>
      <c r="F8" t="s">
        <v>2900</v>
      </c>
      <c r="H8" t="str">
        <f>INDEX('Vensim Variables'!$B:$B,MATCH(EPS!$B8,'Vensim Variables'!$A:$A,0))</f>
        <v>g pollutant</v>
      </c>
      <c r="I8" t="str">
        <f t="shared" si="0"/>
        <v>CO2</v>
      </c>
      <c r="J8">
        <f>INDEX(NoSettings!$C:$C,MATCH(EPS!$A8,NoSettings!$A:$A,0))</f>
        <v>0</v>
      </c>
      <c r="K8">
        <f t="shared" si="1"/>
        <v>1</v>
      </c>
      <c r="L8" s="5">
        <f t="shared" si="2"/>
        <v>0</v>
      </c>
    </row>
    <row r="9" spans="1:15">
      <c r="A9" t="s">
        <v>27</v>
      </c>
      <c r="B9" t="s">
        <v>1</v>
      </c>
      <c r="C9" t="s">
        <v>2853</v>
      </c>
      <c r="D9" t="s">
        <v>2854</v>
      </c>
      <c r="E9" t="s">
        <v>2855</v>
      </c>
      <c r="F9" t="s">
        <v>2901</v>
      </c>
      <c r="H9" t="str">
        <f>INDEX('Vensim Variables'!$B:$B,MATCH(EPS!$B9,'Vensim Variables'!$A:$A,0))</f>
        <v>g pollutant</v>
      </c>
      <c r="I9" t="str">
        <f t="shared" si="0"/>
        <v>CO2</v>
      </c>
      <c r="J9">
        <f>INDEX(NoSettings!$C:$C,MATCH(EPS!$A9,NoSettings!$A:$A,0))</f>
        <v>0</v>
      </c>
      <c r="K9">
        <f t="shared" si="1"/>
        <v>1</v>
      </c>
      <c r="L9" s="5">
        <f t="shared" si="2"/>
        <v>0</v>
      </c>
    </row>
    <row r="10" spans="1:15">
      <c r="A10" t="s">
        <v>28</v>
      </c>
      <c r="B10" t="s">
        <v>1</v>
      </c>
      <c r="C10" t="s">
        <v>2853</v>
      </c>
      <c r="D10" t="s">
        <v>2854</v>
      </c>
      <c r="E10" t="s">
        <v>2855</v>
      </c>
      <c r="F10" t="s">
        <v>2902</v>
      </c>
      <c r="H10" t="str">
        <f>INDEX('Vensim Variables'!$B:$B,MATCH(EPS!$B10,'Vensim Variables'!$A:$A,0))</f>
        <v>g pollutant</v>
      </c>
      <c r="I10" t="str">
        <f t="shared" si="0"/>
        <v>CO2</v>
      </c>
      <c r="J10">
        <f>INDEX(NoSettings!$C:$C,MATCH(EPS!$A10,NoSettings!$A:$A,0))</f>
        <v>509041000000</v>
      </c>
      <c r="K10">
        <f t="shared" si="1"/>
        <v>1</v>
      </c>
      <c r="L10" s="5">
        <f t="shared" si="2"/>
        <v>0.50904099999999997</v>
      </c>
    </row>
    <row r="11" spans="1:15">
      <c r="A11" t="s">
        <v>29</v>
      </c>
      <c r="B11" t="s">
        <v>1</v>
      </c>
      <c r="C11" t="s">
        <v>2853</v>
      </c>
      <c r="D11" t="s">
        <v>2854</v>
      </c>
      <c r="E11" t="s">
        <v>2855</v>
      </c>
      <c r="F11" t="s">
        <v>2903</v>
      </c>
      <c r="H11" t="str">
        <f>INDEX('Vensim Variables'!$B:$B,MATCH(EPS!$B11,'Vensim Variables'!$A:$A,0))</f>
        <v>g pollutant</v>
      </c>
      <c r="I11" t="str">
        <f t="shared" si="0"/>
        <v>CO2</v>
      </c>
      <c r="J11">
        <f>INDEX(NoSettings!$C:$C,MATCH(EPS!$A11,NoSettings!$A:$A,0))</f>
        <v>0</v>
      </c>
      <c r="K11">
        <f t="shared" si="1"/>
        <v>1</v>
      </c>
      <c r="L11" s="5">
        <f t="shared" si="2"/>
        <v>0</v>
      </c>
    </row>
    <row r="12" spans="1:15">
      <c r="A12" t="s">
        <v>30</v>
      </c>
      <c r="B12" t="s">
        <v>1</v>
      </c>
      <c r="C12" t="s">
        <v>2853</v>
      </c>
      <c r="D12" t="s">
        <v>2854</v>
      </c>
      <c r="E12" t="s">
        <v>2856</v>
      </c>
      <c r="F12" t="s">
        <v>2894</v>
      </c>
      <c r="H12" t="str">
        <f>INDEX('Vensim Variables'!$B:$B,MATCH(EPS!$B12,'Vensim Variables'!$A:$A,0))</f>
        <v>g pollutant</v>
      </c>
      <c r="I12" t="str">
        <f t="shared" si="0"/>
        <v>CO2</v>
      </c>
      <c r="J12">
        <f>INDEX(NoSettings!$C:$C,MATCH(EPS!$A12,NoSettings!$A:$A,0))</f>
        <v>0</v>
      </c>
      <c r="K12">
        <f t="shared" si="1"/>
        <v>1</v>
      </c>
      <c r="L12" s="5">
        <f t="shared" si="2"/>
        <v>0</v>
      </c>
    </row>
    <row r="13" spans="1:15">
      <c r="A13" t="s">
        <v>31</v>
      </c>
      <c r="B13" t="s">
        <v>1</v>
      </c>
      <c r="C13" t="s">
        <v>2853</v>
      </c>
      <c r="D13" t="s">
        <v>2854</v>
      </c>
      <c r="E13" t="s">
        <v>2856</v>
      </c>
      <c r="F13" t="s">
        <v>2895</v>
      </c>
      <c r="H13" t="str">
        <f>INDEX('Vensim Variables'!$B:$B,MATCH(EPS!$B13,'Vensim Variables'!$A:$A,0))</f>
        <v>g pollutant</v>
      </c>
      <c r="I13" t="str">
        <f t="shared" si="0"/>
        <v>CO2</v>
      </c>
      <c r="J13">
        <f>INDEX(NoSettings!$C:$C,MATCH(EPS!$A13,NoSettings!$A:$A,0))</f>
        <v>54266200000</v>
      </c>
      <c r="K13">
        <f t="shared" si="1"/>
        <v>1</v>
      </c>
      <c r="L13" s="5">
        <f t="shared" si="2"/>
        <v>5.4266200000000001E-2</v>
      </c>
    </row>
    <row r="14" spans="1:15">
      <c r="A14" t="s">
        <v>32</v>
      </c>
      <c r="B14" t="s">
        <v>1</v>
      </c>
      <c r="C14" t="s">
        <v>2853</v>
      </c>
      <c r="D14" t="s">
        <v>2854</v>
      </c>
      <c r="E14" t="s">
        <v>2856</v>
      </c>
      <c r="F14" t="s">
        <v>2896</v>
      </c>
      <c r="H14" t="str">
        <f>INDEX('Vensim Variables'!$B:$B,MATCH(EPS!$B14,'Vensim Variables'!$A:$A,0))</f>
        <v>g pollutant</v>
      </c>
      <c r="I14" t="str">
        <f t="shared" si="0"/>
        <v>CO2</v>
      </c>
      <c r="J14">
        <f>INDEX(NoSettings!$C:$C,MATCH(EPS!$A14,NoSettings!$A:$A,0))</f>
        <v>74566800000000</v>
      </c>
      <c r="K14">
        <f t="shared" si="1"/>
        <v>1</v>
      </c>
      <c r="L14" s="5">
        <f t="shared" si="2"/>
        <v>74.566800000000001</v>
      </c>
    </row>
    <row r="15" spans="1:15">
      <c r="A15" t="s">
        <v>33</v>
      </c>
      <c r="B15" t="s">
        <v>1</v>
      </c>
      <c r="C15" t="s">
        <v>2853</v>
      </c>
      <c r="D15" t="s">
        <v>2854</v>
      </c>
      <c r="E15" t="s">
        <v>2856</v>
      </c>
      <c r="F15" t="s">
        <v>2897</v>
      </c>
      <c r="H15" t="str">
        <f>INDEX('Vensim Variables'!$B:$B,MATCH(EPS!$B15,'Vensim Variables'!$A:$A,0))</f>
        <v>g pollutant</v>
      </c>
      <c r="I15" t="str">
        <f t="shared" si="0"/>
        <v>CO2</v>
      </c>
      <c r="J15">
        <f>INDEX(NoSettings!$C:$C,MATCH(EPS!$A15,NoSettings!$A:$A,0))</f>
        <v>0</v>
      </c>
      <c r="K15">
        <f t="shared" si="1"/>
        <v>1</v>
      </c>
      <c r="L15" s="5">
        <f t="shared" si="2"/>
        <v>0</v>
      </c>
    </row>
    <row r="16" spans="1:15">
      <c r="A16" t="s">
        <v>34</v>
      </c>
      <c r="B16" t="s">
        <v>1</v>
      </c>
      <c r="C16" t="s">
        <v>2853</v>
      </c>
      <c r="D16" t="s">
        <v>2854</v>
      </c>
      <c r="E16" t="s">
        <v>2856</v>
      </c>
      <c r="F16" t="s">
        <v>2898</v>
      </c>
      <c r="H16" t="str">
        <f>INDEX('Vensim Variables'!$B:$B,MATCH(EPS!$B16,'Vensim Variables'!$A:$A,0))</f>
        <v>g pollutant</v>
      </c>
      <c r="I16" t="str">
        <f t="shared" si="0"/>
        <v>CO2</v>
      </c>
      <c r="J16">
        <f>INDEX(NoSettings!$C:$C,MATCH(EPS!$A16,NoSettings!$A:$A,0))</f>
        <v>1670200000000</v>
      </c>
      <c r="K16">
        <f t="shared" si="1"/>
        <v>1</v>
      </c>
      <c r="L16" s="5">
        <f t="shared" si="2"/>
        <v>1.6701999999999999</v>
      </c>
    </row>
    <row r="17" spans="1:12">
      <c r="A17" t="s">
        <v>35</v>
      </c>
      <c r="B17" t="s">
        <v>1</v>
      </c>
      <c r="C17" t="s">
        <v>2853</v>
      </c>
      <c r="D17" t="s">
        <v>2854</v>
      </c>
      <c r="E17" t="s">
        <v>2856</v>
      </c>
      <c r="F17" t="s">
        <v>2899</v>
      </c>
      <c r="H17" t="str">
        <f>INDEX('Vensim Variables'!$B:$B,MATCH(EPS!$B17,'Vensim Variables'!$A:$A,0))</f>
        <v>g pollutant</v>
      </c>
      <c r="I17" t="str">
        <f t="shared" si="0"/>
        <v>CO2</v>
      </c>
      <c r="J17">
        <f>INDEX(NoSettings!$C:$C,MATCH(EPS!$A17,NoSettings!$A:$A,0))</f>
        <v>0</v>
      </c>
      <c r="K17">
        <f t="shared" si="1"/>
        <v>1</v>
      </c>
      <c r="L17" s="5">
        <f t="shared" si="2"/>
        <v>0</v>
      </c>
    </row>
    <row r="18" spans="1:12">
      <c r="A18" t="s">
        <v>36</v>
      </c>
      <c r="B18" t="s">
        <v>1</v>
      </c>
      <c r="C18" t="s">
        <v>2853</v>
      </c>
      <c r="D18" t="s">
        <v>2854</v>
      </c>
      <c r="E18" t="s">
        <v>2856</v>
      </c>
      <c r="F18" t="s">
        <v>2900</v>
      </c>
      <c r="H18" t="str">
        <f>INDEX('Vensim Variables'!$B:$B,MATCH(EPS!$B18,'Vensim Variables'!$A:$A,0))</f>
        <v>g pollutant</v>
      </c>
      <c r="I18" t="str">
        <f t="shared" si="0"/>
        <v>CO2</v>
      </c>
      <c r="J18">
        <f>INDEX(NoSettings!$C:$C,MATCH(EPS!$A18,NoSettings!$A:$A,0))</f>
        <v>0</v>
      </c>
      <c r="K18">
        <f t="shared" si="1"/>
        <v>1</v>
      </c>
      <c r="L18" s="5">
        <f t="shared" si="2"/>
        <v>0</v>
      </c>
    </row>
    <row r="19" spans="1:12">
      <c r="A19" t="s">
        <v>37</v>
      </c>
      <c r="B19" t="s">
        <v>1</v>
      </c>
      <c r="C19" t="s">
        <v>2853</v>
      </c>
      <c r="D19" t="s">
        <v>2854</v>
      </c>
      <c r="E19" t="s">
        <v>2856</v>
      </c>
      <c r="F19" t="s">
        <v>2901</v>
      </c>
      <c r="H19" t="str">
        <f>INDEX('Vensim Variables'!$B:$B,MATCH(EPS!$B19,'Vensim Variables'!$A:$A,0))</f>
        <v>g pollutant</v>
      </c>
      <c r="I19" t="str">
        <f t="shared" si="0"/>
        <v>CO2</v>
      </c>
      <c r="J19">
        <f>INDEX(NoSettings!$C:$C,MATCH(EPS!$A19,NoSettings!$A:$A,0))</f>
        <v>0</v>
      </c>
      <c r="K19">
        <f t="shared" si="1"/>
        <v>1</v>
      </c>
      <c r="L19" s="5">
        <f t="shared" si="2"/>
        <v>0</v>
      </c>
    </row>
    <row r="20" spans="1:12">
      <c r="A20" t="s">
        <v>38</v>
      </c>
      <c r="B20" t="s">
        <v>1</v>
      </c>
      <c r="C20" t="s">
        <v>2853</v>
      </c>
      <c r="D20" t="s">
        <v>2854</v>
      </c>
      <c r="E20" t="s">
        <v>2856</v>
      </c>
      <c r="F20" t="s">
        <v>2902</v>
      </c>
      <c r="H20" t="str">
        <f>INDEX('Vensim Variables'!$B:$B,MATCH(EPS!$B20,'Vensim Variables'!$A:$A,0))</f>
        <v>g pollutant</v>
      </c>
      <c r="I20" t="str">
        <f t="shared" si="0"/>
        <v>CO2</v>
      </c>
      <c r="J20">
        <f>INDEX(NoSettings!$C:$C,MATCH(EPS!$A20,NoSettings!$A:$A,0))</f>
        <v>5206200000</v>
      </c>
      <c r="K20">
        <f t="shared" si="1"/>
        <v>1</v>
      </c>
      <c r="L20" s="5">
        <f t="shared" si="2"/>
        <v>5.2062000000000002E-3</v>
      </c>
    </row>
    <row r="21" spans="1:12">
      <c r="A21" t="s">
        <v>39</v>
      </c>
      <c r="B21" t="s">
        <v>1</v>
      </c>
      <c r="C21" t="s">
        <v>2853</v>
      </c>
      <c r="D21" t="s">
        <v>2854</v>
      </c>
      <c r="E21" t="s">
        <v>2856</v>
      </c>
      <c r="F21" t="s">
        <v>2903</v>
      </c>
      <c r="H21" t="str">
        <f>INDEX('Vensim Variables'!$B:$B,MATCH(EPS!$B21,'Vensim Variables'!$A:$A,0))</f>
        <v>g pollutant</v>
      </c>
      <c r="I21" t="str">
        <f t="shared" si="0"/>
        <v>CO2</v>
      </c>
      <c r="J21">
        <f>INDEX(NoSettings!$C:$C,MATCH(EPS!$A21,NoSettings!$A:$A,0))</f>
        <v>0</v>
      </c>
      <c r="K21">
        <f t="shared" si="1"/>
        <v>1</v>
      </c>
      <c r="L21" s="5">
        <f t="shared" si="2"/>
        <v>0</v>
      </c>
    </row>
    <row r="22" spans="1:12">
      <c r="A22" t="s">
        <v>40</v>
      </c>
      <c r="B22" t="s">
        <v>1</v>
      </c>
      <c r="C22" t="s">
        <v>2853</v>
      </c>
      <c r="D22" t="s">
        <v>2857</v>
      </c>
      <c r="E22" t="s">
        <v>2855</v>
      </c>
      <c r="F22" t="s">
        <v>2894</v>
      </c>
      <c r="H22" t="str">
        <f>INDEX('Vensim Variables'!$B:$B,MATCH(EPS!$B22,'Vensim Variables'!$A:$A,0))</f>
        <v>g pollutant</v>
      </c>
      <c r="I22" t="str">
        <f t="shared" si="0"/>
        <v>VOC</v>
      </c>
      <c r="J22">
        <f>INDEX(NoSettings!$C:$C,MATCH(EPS!$A22,NoSettings!$A:$A,0))</f>
        <v>0</v>
      </c>
      <c r="K22">
        <f t="shared" si="1"/>
        <v>1</v>
      </c>
      <c r="L22" s="5">
        <f t="shared" si="2"/>
        <v>0</v>
      </c>
    </row>
    <row r="23" spans="1:12">
      <c r="A23" t="s">
        <v>41</v>
      </c>
      <c r="B23" t="s">
        <v>1</v>
      </c>
      <c r="C23" t="s">
        <v>2853</v>
      </c>
      <c r="D23" t="s">
        <v>2857</v>
      </c>
      <c r="E23" t="s">
        <v>2855</v>
      </c>
      <c r="F23" t="s">
        <v>2895</v>
      </c>
      <c r="H23" t="str">
        <f>INDEX('Vensim Variables'!$B:$B,MATCH(EPS!$B23,'Vensim Variables'!$A:$A,0))</f>
        <v>g pollutant</v>
      </c>
      <c r="I23" t="str">
        <f t="shared" si="0"/>
        <v>VOC</v>
      </c>
      <c r="J23">
        <f>INDEX(NoSettings!$C:$C,MATCH(EPS!$A23,NoSettings!$A:$A,0))</f>
        <v>266807000</v>
      </c>
      <c r="K23">
        <f t="shared" si="1"/>
        <v>1</v>
      </c>
      <c r="L23" s="5">
        <f t="shared" si="2"/>
        <v>2.6680699999999998E-4</v>
      </c>
    </row>
    <row r="24" spans="1:12">
      <c r="A24" t="s">
        <v>42</v>
      </c>
      <c r="B24" t="s">
        <v>1</v>
      </c>
      <c r="C24" t="s">
        <v>2853</v>
      </c>
      <c r="D24" t="s">
        <v>2857</v>
      </c>
      <c r="E24" t="s">
        <v>2855</v>
      </c>
      <c r="F24" t="s">
        <v>2896</v>
      </c>
      <c r="H24" t="str">
        <f>INDEX('Vensim Variables'!$B:$B,MATCH(EPS!$B24,'Vensim Variables'!$A:$A,0))</f>
        <v>g pollutant</v>
      </c>
      <c r="I24" t="str">
        <f t="shared" si="0"/>
        <v>VOC</v>
      </c>
      <c r="J24">
        <f>INDEX(NoSettings!$C:$C,MATCH(EPS!$A24,NoSettings!$A:$A,0))</f>
        <v>1252450000000</v>
      </c>
      <c r="K24">
        <f t="shared" si="1"/>
        <v>1</v>
      </c>
      <c r="L24" s="5">
        <f t="shared" si="2"/>
        <v>1.2524500000000001</v>
      </c>
    </row>
    <row r="25" spans="1:12">
      <c r="A25" t="s">
        <v>43</v>
      </c>
      <c r="B25" t="s">
        <v>1</v>
      </c>
      <c r="C25" t="s">
        <v>2853</v>
      </c>
      <c r="D25" t="s">
        <v>2857</v>
      </c>
      <c r="E25" t="s">
        <v>2855</v>
      </c>
      <c r="F25" t="s">
        <v>2897</v>
      </c>
      <c r="H25" t="str">
        <f>INDEX('Vensim Variables'!$B:$B,MATCH(EPS!$B25,'Vensim Variables'!$A:$A,0))</f>
        <v>g pollutant</v>
      </c>
      <c r="I25" t="str">
        <f t="shared" si="0"/>
        <v>VOC</v>
      </c>
      <c r="J25">
        <f>INDEX(NoSettings!$C:$C,MATCH(EPS!$A25,NoSettings!$A:$A,0))</f>
        <v>7289210000</v>
      </c>
      <c r="K25">
        <f t="shared" si="1"/>
        <v>1</v>
      </c>
      <c r="L25" s="5">
        <f t="shared" si="2"/>
        <v>7.28921E-3</v>
      </c>
    </row>
    <row r="26" spans="1:12">
      <c r="A26" t="s">
        <v>44</v>
      </c>
      <c r="B26" t="s">
        <v>1</v>
      </c>
      <c r="C26" t="s">
        <v>2853</v>
      </c>
      <c r="D26" t="s">
        <v>2857</v>
      </c>
      <c r="E26" t="s">
        <v>2855</v>
      </c>
      <c r="F26" t="s">
        <v>2898</v>
      </c>
      <c r="H26" t="str">
        <f>INDEX('Vensim Variables'!$B:$B,MATCH(EPS!$B26,'Vensim Variables'!$A:$A,0))</f>
        <v>g pollutant</v>
      </c>
      <c r="I26" t="str">
        <f t="shared" si="0"/>
        <v>VOC</v>
      </c>
      <c r="J26">
        <f>INDEX(NoSettings!$C:$C,MATCH(EPS!$A26,NoSettings!$A:$A,0))</f>
        <v>46128900000</v>
      </c>
      <c r="K26">
        <f t="shared" si="1"/>
        <v>1</v>
      </c>
      <c r="L26" s="5">
        <f t="shared" si="2"/>
        <v>4.61289E-2</v>
      </c>
    </row>
    <row r="27" spans="1:12">
      <c r="A27" t="s">
        <v>45</v>
      </c>
      <c r="B27" t="s">
        <v>1</v>
      </c>
      <c r="C27" t="s">
        <v>2853</v>
      </c>
      <c r="D27" t="s">
        <v>2857</v>
      </c>
      <c r="E27" t="s">
        <v>2855</v>
      </c>
      <c r="F27" t="s">
        <v>2899</v>
      </c>
      <c r="H27" t="str">
        <f>INDEX('Vensim Variables'!$B:$B,MATCH(EPS!$B27,'Vensim Variables'!$A:$A,0))</f>
        <v>g pollutant</v>
      </c>
      <c r="I27" t="str">
        <f t="shared" si="0"/>
        <v>VOC</v>
      </c>
      <c r="J27">
        <f>INDEX(NoSettings!$C:$C,MATCH(EPS!$A27,NoSettings!$A:$A,0))</f>
        <v>532551000</v>
      </c>
      <c r="K27">
        <f t="shared" si="1"/>
        <v>1</v>
      </c>
      <c r="L27" s="5">
        <f t="shared" si="2"/>
        <v>5.3255100000000003E-4</v>
      </c>
    </row>
    <row r="28" spans="1:12">
      <c r="A28" t="s">
        <v>46</v>
      </c>
      <c r="B28" t="s">
        <v>1</v>
      </c>
      <c r="C28" t="s">
        <v>2853</v>
      </c>
      <c r="D28" t="s">
        <v>2857</v>
      </c>
      <c r="E28" t="s">
        <v>2855</v>
      </c>
      <c r="F28" t="s">
        <v>2900</v>
      </c>
      <c r="H28" t="str">
        <f>INDEX('Vensim Variables'!$B:$B,MATCH(EPS!$B28,'Vensim Variables'!$A:$A,0))</f>
        <v>g pollutant</v>
      </c>
      <c r="I28" t="str">
        <f t="shared" si="0"/>
        <v>VOC</v>
      </c>
      <c r="J28">
        <f>INDEX(NoSettings!$C:$C,MATCH(EPS!$A28,NoSettings!$A:$A,0))</f>
        <v>0</v>
      </c>
      <c r="K28">
        <f t="shared" si="1"/>
        <v>1</v>
      </c>
      <c r="L28" s="5">
        <f t="shared" si="2"/>
        <v>0</v>
      </c>
    </row>
    <row r="29" spans="1:12">
      <c r="A29" t="s">
        <v>47</v>
      </c>
      <c r="B29" t="s">
        <v>1</v>
      </c>
      <c r="C29" t="s">
        <v>2853</v>
      </c>
      <c r="D29" t="s">
        <v>2857</v>
      </c>
      <c r="E29" t="s">
        <v>2855</v>
      </c>
      <c r="F29" t="s">
        <v>2901</v>
      </c>
      <c r="H29" t="str">
        <f>INDEX('Vensim Variables'!$B:$B,MATCH(EPS!$B29,'Vensim Variables'!$A:$A,0))</f>
        <v>g pollutant</v>
      </c>
      <c r="I29" t="str">
        <f t="shared" si="0"/>
        <v>VOC</v>
      </c>
      <c r="J29">
        <f>INDEX(NoSettings!$C:$C,MATCH(EPS!$A29,NoSettings!$A:$A,0))</f>
        <v>0</v>
      </c>
      <c r="K29">
        <f t="shared" si="1"/>
        <v>1</v>
      </c>
      <c r="L29" s="5">
        <f t="shared" si="2"/>
        <v>0</v>
      </c>
    </row>
    <row r="30" spans="1:12">
      <c r="A30" t="s">
        <v>48</v>
      </c>
      <c r="B30" t="s">
        <v>1</v>
      </c>
      <c r="C30" t="s">
        <v>2853</v>
      </c>
      <c r="D30" t="s">
        <v>2857</v>
      </c>
      <c r="E30" t="s">
        <v>2855</v>
      </c>
      <c r="F30" t="s">
        <v>2902</v>
      </c>
      <c r="H30" t="str">
        <f>INDEX('Vensim Variables'!$B:$B,MATCH(EPS!$B30,'Vensim Variables'!$A:$A,0))</f>
        <v>g pollutant</v>
      </c>
      <c r="I30" t="str">
        <f t="shared" si="0"/>
        <v>VOC</v>
      </c>
      <c r="J30">
        <f>INDEX(NoSettings!$C:$C,MATCH(EPS!$A30,NoSettings!$A:$A,0))</f>
        <v>335619000</v>
      </c>
      <c r="K30">
        <f t="shared" si="1"/>
        <v>1</v>
      </c>
      <c r="L30" s="5">
        <f t="shared" si="2"/>
        <v>3.35619E-4</v>
      </c>
    </row>
    <row r="31" spans="1:12">
      <c r="A31" t="s">
        <v>49</v>
      </c>
      <c r="B31" t="s">
        <v>1</v>
      </c>
      <c r="C31" t="s">
        <v>2853</v>
      </c>
      <c r="D31" t="s">
        <v>2857</v>
      </c>
      <c r="E31" t="s">
        <v>2855</v>
      </c>
      <c r="F31" t="s">
        <v>2903</v>
      </c>
      <c r="H31" t="str">
        <f>INDEX('Vensim Variables'!$B:$B,MATCH(EPS!$B31,'Vensim Variables'!$A:$A,0))</f>
        <v>g pollutant</v>
      </c>
      <c r="I31" t="str">
        <f t="shared" si="0"/>
        <v>VOC</v>
      </c>
      <c r="J31">
        <f>INDEX(NoSettings!$C:$C,MATCH(EPS!$A31,NoSettings!$A:$A,0))</f>
        <v>0</v>
      </c>
      <c r="K31">
        <f t="shared" si="1"/>
        <v>1</v>
      </c>
      <c r="L31" s="5">
        <f t="shared" si="2"/>
        <v>0</v>
      </c>
    </row>
    <row r="32" spans="1:12">
      <c r="A32" t="s">
        <v>50</v>
      </c>
      <c r="B32" t="s">
        <v>1</v>
      </c>
      <c r="C32" t="s">
        <v>2853</v>
      </c>
      <c r="D32" t="s">
        <v>2857</v>
      </c>
      <c r="E32" t="s">
        <v>2856</v>
      </c>
      <c r="F32" t="s">
        <v>2894</v>
      </c>
      <c r="H32" t="str">
        <f>INDEX('Vensim Variables'!$B:$B,MATCH(EPS!$B32,'Vensim Variables'!$A:$A,0))</f>
        <v>g pollutant</v>
      </c>
      <c r="I32" t="str">
        <f t="shared" si="0"/>
        <v>VOC</v>
      </c>
      <c r="J32">
        <f>INDEX(NoSettings!$C:$C,MATCH(EPS!$A32,NoSettings!$A:$A,0))</f>
        <v>0</v>
      </c>
      <c r="K32">
        <f t="shared" si="1"/>
        <v>1</v>
      </c>
      <c r="L32" s="5">
        <f t="shared" si="2"/>
        <v>0</v>
      </c>
    </row>
    <row r="33" spans="1:12">
      <c r="A33" t="s">
        <v>51</v>
      </c>
      <c r="B33" t="s">
        <v>1</v>
      </c>
      <c r="C33" t="s">
        <v>2853</v>
      </c>
      <c r="D33" t="s">
        <v>2857</v>
      </c>
      <c r="E33" t="s">
        <v>2856</v>
      </c>
      <c r="F33" t="s">
        <v>2895</v>
      </c>
      <c r="H33" t="str">
        <f>INDEX('Vensim Variables'!$B:$B,MATCH(EPS!$B33,'Vensim Variables'!$A:$A,0))</f>
        <v>g pollutant</v>
      </c>
      <c r="I33" t="str">
        <f t="shared" si="0"/>
        <v>VOC</v>
      </c>
      <c r="J33">
        <f>INDEX(NoSettings!$C:$C,MATCH(EPS!$A33,NoSettings!$A:$A,0))</f>
        <v>35534600</v>
      </c>
      <c r="K33">
        <f t="shared" si="1"/>
        <v>1</v>
      </c>
      <c r="L33" s="5">
        <f t="shared" si="2"/>
        <v>3.5534599999999997E-5</v>
      </c>
    </row>
    <row r="34" spans="1:12">
      <c r="A34" t="s">
        <v>52</v>
      </c>
      <c r="B34" t="s">
        <v>1</v>
      </c>
      <c r="C34" t="s">
        <v>2853</v>
      </c>
      <c r="D34" t="s">
        <v>2857</v>
      </c>
      <c r="E34" t="s">
        <v>2856</v>
      </c>
      <c r="F34" t="s">
        <v>2896</v>
      </c>
      <c r="H34" t="str">
        <f>INDEX('Vensim Variables'!$B:$B,MATCH(EPS!$B34,'Vensim Variables'!$A:$A,0))</f>
        <v>g pollutant</v>
      </c>
      <c r="I34" t="str">
        <f t="shared" si="0"/>
        <v>VOC</v>
      </c>
      <c r="J34">
        <f>INDEX(NoSettings!$C:$C,MATCH(EPS!$A34,NoSettings!$A:$A,0))</f>
        <v>87688800000</v>
      </c>
      <c r="K34">
        <f t="shared" si="1"/>
        <v>1</v>
      </c>
      <c r="L34" s="5">
        <f t="shared" si="2"/>
        <v>8.7688799999999997E-2</v>
      </c>
    </row>
    <row r="35" spans="1:12">
      <c r="A35" t="s">
        <v>53</v>
      </c>
      <c r="B35" t="s">
        <v>1</v>
      </c>
      <c r="C35" t="s">
        <v>2853</v>
      </c>
      <c r="D35" t="s">
        <v>2857</v>
      </c>
      <c r="E35" t="s">
        <v>2856</v>
      </c>
      <c r="F35" t="s">
        <v>2897</v>
      </c>
      <c r="H35" t="str">
        <f>INDEX('Vensim Variables'!$B:$B,MATCH(EPS!$B35,'Vensim Variables'!$A:$A,0))</f>
        <v>g pollutant</v>
      </c>
      <c r="I35" t="str">
        <f t="shared" si="0"/>
        <v>VOC</v>
      </c>
      <c r="J35">
        <f>INDEX(NoSettings!$C:$C,MATCH(EPS!$A35,NoSettings!$A:$A,0))</f>
        <v>0</v>
      </c>
      <c r="K35">
        <f t="shared" si="1"/>
        <v>1</v>
      </c>
      <c r="L35" s="5">
        <f t="shared" si="2"/>
        <v>0</v>
      </c>
    </row>
    <row r="36" spans="1:12">
      <c r="A36" t="s">
        <v>54</v>
      </c>
      <c r="B36" t="s">
        <v>1</v>
      </c>
      <c r="C36" t="s">
        <v>2853</v>
      </c>
      <c r="D36" t="s">
        <v>2857</v>
      </c>
      <c r="E36" t="s">
        <v>2856</v>
      </c>
      <c r="F36" t="s">
        <v>2898</v>
      </c>
      <c r="H36" t="str">
        <f>INDEX('Vensim Variables'!$B:$B,MATCH(EPS!$B36,'Vensim Variables'!$A:$A,0))</f>
        <v>g pollutant</v>
      </c>
      <c r="I36" t="str">
        <f t="shared" si="0"/>
        <v>VOC</v>
      </c>
      <c r="J36">
        <f>INDEX(NoSettings!$C:$C,MATCH(EPS!$A36,NoSettings!$A:$A,0))</f>
        <v>3499680000</v>
      </c>
      <c r="K36">
        <f t="shared" si="1"/>
        <v>1</v>
      </c>
      <c r="L36" s="5">
        <f t="shared" si="2"/>
        <v>3.4996799999999998E-3</v>
      </c>
    </row>
    <row r="37" spans="1:12">
      <c r="A37" t="s">
        <v>55</v>
      </c>
      <c r="B37" t="s">
        <v>1</v>
      </c>
      <c r="C37" t="s">
        <v>2853</v>
      </c>
      <c r="D37" t="s">
        <v>2857</v>
      </c>
      <c r="E37" t="s">
        <v>2856</v>
      </c>
      <c r="F37" t="s">
        <v>2899</v>
      </c>
      <c r="H37" t="str">
        <f>INDEX('Vensim Variables'!$B:$B,MATCH(EPS!$B37,'Vensim Variables'!$A:$A,0))</f>
        <v>g pollutant</v>
      </c>
      <c r="I37" t="str">
        <f t="shared" si="0"/>
        <v>VOC</v>
      </c>
      <c r="J37">
        <f>INDEX(NoSettings!$C:$C,MATCH(EPS!$A37,NoSettings!$A:$A,0))</f>
        <v>0</v>
      </c>
      <c r="K37">
        <f t="shared" si="1"/>
        <v>1</v>
      </c>
      <c r="L37" s="5">
        <f t="shared" si="2"/>
        <v>0</v>
      </c>
    </row>
    <row r="38" spans="1:12">
      <c r="A38" t="s">
        <v>56</v>
      </c>
      <c r="B38" t="s">
        <v>1</v>
      </c>
      <c r="C38" t="s">
        <v>2853</v>
      </c>
      <c r="D38" t="s">
        <v>2857</v>
      </c>
      <c r="E38" t="s">
        <v>2856</v>
      </c>
      <c r="F38" t="s">
        <v>2900</v>
      </c>
      <c r="H38" t="str">
        <f>INDEX('Vensim Variables'!$B:$B,MATCH(EPS!$B38,'Vensim Variables'!$A:$A,0))</f>
        <v>g pollutant</v>
      </c>
      <c r="I38" t="str">
        <f t="shared" si="0"/>
        <v>VOC</v>
      </c>
      <c r="J38">
        <f>INDEX(NoSettings!$C:$C,MATCH(EPS!$A38,NoSettings!$A:$A,0))</f>
        <v>0</v>
      </c>
      <c r="K38">
        <f t="shared" si="1"/>
        <v>1</v>
      </c>
      <c r="L38" s="5">
        <f t="shared" si="2"/>
        <v>0</v>
      </c>
    </row>
    <row r="39" spans="1:12">
      <c r="A39" t="s">
        <v>57</v>
      </c>
      <c r="B39" t="s">
        <v>1</v>
      </c>
      <c r="C39" t="s">
        <v>2853</v>
      </c>
      <c r="D39" t="s">
        <v>2857</v>
      </c>
      <c r="E39" t="s">
        <v>2856</v>
      </c>
      <c r="F39" t="s">
        <v>2901</v>
      </c>
      <c r="H39" t="str">
        <f>INDEX('Vensim Variables'!$B:$B,MATCH(EPS!$B39,'Vensim Variables'!$A:$A,0))</f>
        <v>g pollutant</v>
      </c>
      <c r="I39" t="str">
        <f t="shared" si="0"/>
        <v>VOC</v>
      </c>
      <c r="J39">
        <f>INDEX(NoSettings!$C:$C,MATCH(EPS!$A39,NoSettings!$A:$A,0))</f>
        <v>0</v>
      </c>
      <c r="K39">
        <f t="shared" si="1"/>
        <v>1</v>
      </c>
      <c r="L39" s="5">
        <f t="shared" si="2"/>
        <v>0</v>
      </c>
    </row>
    <row r="40" spans="1:12">
      <c r="A40" t="s">
        <v>58</v>
      </c>
      <c r="B40" t="s">
        <v>1</v>
      </c>
      <c r="C40" t="s">
        <v>2853</v>
      </c>
      <c r="D40" t="s">
        <v>2857</v>
      </c>
      <c r="E40" t="s">
        <v>2856</v>
      </c>
      <c r="F40" t="s">
        <v>2902</v>
      </c>
      <c r="H40" t="str">
        <f>INDEX('Vensim Variables'!$B:$B,MATCH(EPS!$B40,'Vensim Variables'!$A:$A,0))</f>
        <v>g pollutant</v>
      </c>
      <c r="I40" t="str">
        <f t="shared" si="0"/>
        <v>VOC</v>
      </c>
      <c r="J40">
        <f>INDEX(NoSettings!$C:$C,MATCH(EPS!$A40,NoSettings!$A:$A,0))</f>
        <v>3432530</v>
      </c>
      <c r="K40">
        <f t="shared" si="1"/>
        <v>1</v>
      </c>
      <c r="L40" s="5">
        <f t="shared" si="2"/>
        <v>3.4325300000000002E-6</v>
      </c>
    </row>
    <row r="41" spans="1:12">
      <c r="A41" t="s">
        <v>59</v>
      </c>
      <c r="B41" t="s">
        <v>1</v>
      </c>
      <c r="C41" t="s">
        <v>2853</v>
      </c>
      <c r="D41" t="s">
        <v>2857</v>
      </c>
      <c r="E41" t="s">
        <v>2856</v>
      </c>
      <c r="F41" t="s">
        <v>2903</v>
      </c>
      <c r="H41" t="str">
        <f>INDEX('Vensim Variables'!$B:$B,MATCH(EPS!$B41,'Vensim Variables'!$A:$A,0))</f>
        <v>g pollutant</v>
      </c>
      <c r="I41" t="str">
        <f t="shared" si="0"/>
        <v>VOC</v>
      </c>
      <c r="J41">
        <f>INDEX(NoSettings!$C:$C,MATCH(EPS!$A41,NoSettings!$A:$A,0))</f>
        <v>0</v>
      </c>
      <c r="K41">
        <f t="shared" si="1"/>
        <v>1</v>
      </c>
      <c r="L41" s="5">
        <f t="shared" si="2"/>
        <v>0</v>
      </c>
    </row>
    <row r="42" spans="1:12">
      <c r="A42" t="s">
        <v>60</v>
      </c>
      <c r="B42" t="s">
        <v>1</v>
      </c>
      <c r="C42" t="s">
        <v>2853</v>
      </c>
      <c r="D42" t="s">
        <v>2858</v>
      </c>
      <c r="E42" t="s">
        <v>2855</v>
      </c>
      <c r="F42" t="s">
        <v>2894</v>
      </c>
      <c r="H42" t="str">
        <f>INDEX('Vensim Variables'!$B:$B,MATCH(EPS!$B42,'Vensim Variables'!$A:$A,0))</f>
        <v>g pollutant</v>
      </c>
      <c r="I42" t="str">
        <f t="shared" si="0"/>
        <v>CO</v>
      </c>
      <c r="J42">
        <f>INDEX(NoSettings!$C:$C,MATCH(EPS!$A42,NoSettings!$A:$A,0))</f>
        <v>0</v>
      </c>
      <c r="K42">
        <f t="shared" si="1"/>
        <v>1</v>
      </c>
      <c r="L42" s="5">
        <f t="shared" si="2"/>
        <v>0</v>
      </c>
    </row>
    <row r="43" spans="1:12">
      <c r="A43" t="s">
        <v>61</v>
      </c>
      <c r="B43" t="s">
        <v>1</v>
      </c>
      <c r="C43" t="s">
        <v>2853</v>
      </c>
      <c r="D43" t="s">
        <v>2858</v>
      </c>
      <c r="E43" t="s">
        <v>2855</v>
      </c>
      <c r="F43" t="s">
        <v>2895</v>
      </c>
      <c r="H43" t="str">
        <f>INDEX('Vensim Variables'!$B:$B,MATCH(EPS!$B43,'Vensim Variables'!$A:$A,0))</f>
        <v>g pollutant</v>
      </c>
      <c r="I43" t="str">
        <f t="shared" si="0"/>
        <v>CO</v>
      </c>
      <c r="J43">
        <f>INDEX(NoSettings!$C:$C,MATCH(EPS!$A43,NoSettings!$A:$A,0))</f>
        <v>4162460000</v>
      </c>
      <c r="K43">
        <f t="shared" si="1"/>
        <v>1</v>
      </c>
      <c r="L43" s="5">
        <f t="shared" si="2"/>
        <v>4.1624599999999998E-3</v>
      </c>
    </row>
    <row r="44" spans="1:12">
      <c r="A44" t="s">
        <v>62</v>
      </c>
      <c r="B44" t="s">
        <v>1</v>
      </c>
      <c r="C44" t="s">
        <v>2853</v>
      </c>
      <c r="D44" t="s">
        <v>2858</v>
      </c>
      <c r="E44" t="s">
        <v>2855</v>
      </c>
      <c r="F44" t="s">
        <v>2896</v>
      </c>
      <c r="H44" t="str">
        <f>INDEX('Vensim Variables'!$B:$B,MATCH(EPS!$B44,'Vensim Variables'!$A:$A,0))</f>
        <v>g pollutant</v>
      </c>
      <c r="I44" t="str">
        <f t="shared" si="0"/>
        <v>CO</v>
      </c>
      <c r="J44">
        <f>INDEX(NoSettings!$C:$C,MATCH(EPS!$A44,NoSettings!$A:$A,0))</f>
        <v>15025500000000</v>
      </c>
      <c r="K44">
        <f t="shared" si="1"/>
        <v>1</v>
      </c>
      <c r="L44" s="5">
        <f t="shared" si="2"/>
        <v>15.025499999999999</v>
      </c>
    </row>
    <row r="45" spans="1:12">
      <c r="A45" t="s">
        <v>63</v>
      </c>
      <c r="B45" t="s">
        <v>1</v>
      </c>
      <c r="C45" t="s">
        <v>2853</v>
      </c>
      <c r="D45" t="s">
        <v>2858</v>
      </c>
      <c r="E45" t="s">
        <v>2855</v>
      </c>
      <c r="F45" t="s">
        <v>2897</v>
      </c>
      <c r="H45" t="str">
        <f>INDEX('Vensim Variables'!$B:$B,MATCH(EPS!$B45,'Vensim Variables'!$A:$A,0))</f>
        <v>g pollutant</v>
      </c>
      <c r="I45" t="str">
        <f t="shared" si="0"/>
        <v>CO</v>
      </c>
      <c r="J45">
        <f>INDEX(NoSettings!$C:$C,MATCH(EPS!$A45,NoSettings!$A:$A,0))</f>
        <v>67473600000</v>
      </c>
      <c r="K45">
        <f t="shared" si="1"/>
        <v>1</v>
      </c>
      <c r="L45" s="5">
        <f t="shared" si="2"/>
        <v>6.7473599999999995E-2</v>
      </c>
    </row>
    <row r="46" spans="1:12">
      <c r="A46" t="s">
        <v>64</v>
      </c>
      <c r="B46" t="s">
        <v>1</v>
      </c>
      <c r="C46" t="s">
        <v>2853</v>
      </c>
      <c r="D46" t="s">
        <v>2858</v>
      </c>
      <c r="E46" t="s">
        <v>2855</v>
      </c>
      <c r="F46" t="s">
        <v>2898</v>
      </c>
      <c r="H46" t="str">
        <f>INDEX('Vensim Variables'!$B:$B,MATCH(EPS!$B46,'Vensim Variables'!$A:$A,0))</f>
        <v>g pollutant</v>
      </c>
      <c r="I46" t="str">
        <f t="shared" si="0"/>
        <v>CO</v>
      </c>
      <c r="J46">
        <f>INDEX(NoSettings!$C:$C,MATCH(EPS!$A46,NoSettings!$A:$A,0))</f>
        <v>553403000000</v>
      </c>
      <c r="K46">
        <f t="shared" si="1"/>
        <v>1</v>
      </c>
      <c r="L46" s="5">
        <f t="shared" si="2"/>
        <v>0.55340299999999998</v>
      </c>
    </row>
    <row r="47" spans="1:12">
      <c r="A47" t="s">
        <v>65</v>
      </c>
      <c r="B47" t="s">
        <v>1</v>
      </c>
      <c r="C47" t="s">
        <v>2853</v>
      </c>
      <c r="D47" t="s">
        <v>2858</v>
      </c>
      <c r="E47" t="s">
        <v>2855</v>
      </c>
      <c r="F47" t="s">
        <v>2899</v>
      </c>
      <c r="H47" t="str">
        <f>INDEX('Vensim Variables'!$B:$B,MATCH(EPS!$B47,'Vensim Variables'!$A:$A,0))</f>
        <v>g pollutant</v>
      </c>
      <c r="I47" t="str">
        <f t="shared" si="0"/>
        <v>CO</v>
      </c>
      <c r="J47">
        <f>INDEX(NoSettings!$C:$C,MATCH(EPS!$A47,NoSettings!$A:$A,0))</f>
        <v>4929630000</v>
      </c>
      <c r="K47">
        <f t="shared" si="1"/>
        <v>1</v>
      </c>
      <c r="L47" s="5">
        <f t="shared" si="2"/>
        <v>4.9296299999999999E-3</v>
      </c>
    </row>
    <row r="48" spans="1:12">
      <c r="A48" t="s">
        <v>66</v>
      </c>
      <c r="B48" t="s">
        <v>1</v>
      </c>
      <c r="C48" t="s">
        <v>2853</v>
      </c>
      <c r="D48" t="s">
        <v>2858</v>
      </c>
      <c r="E48" t="s">
        <v>2855</v>
      </c>
      <c r="F48" t="s">
        <v>2900</v>
      </c>
      <c r="H48" t="str">
        <f>INDEX('Vensim Variables'!$B:$B,MATCH(EPS!$B48,'Vensim Variables'!$A:$A,0))</f>
        <v>g pollutant</v>
      </c>
      <c r="I48" t="str">
        <f t="shared" si="0"/>
        <v>CO</v>
      </c>
      <c r="J48">
        <f>INDEX(NoSettings!$C:$C,MATCH(EPS!$A48,NoSettings!$A:$A,0))</f>
        <v>0</v>
      </c>
      <c r="K48">
        <f t="shared" si="1"/>
        <v>1</v>
      </c>
      <c r="L48" s="5">
        <f t="shared" si="2"/>
        <v>0</v>
      </c>
    </row>
    <row r="49" spans="1:12">
      <c r="A49" t="s">
        <v>67</v>
      </c>
      <c r="B49" t="s">
        <v>1</v>
      </c>
      <c r="C49" t="s">
        <v>2853</v>
      </c>
      <c r="D49" t="s">
        <v>2858</v>
      </c>
      <c r="E49" t="s">
        <v>2855</v>
      </c>
      <c r="F49" t="s">
        <v>2901</v>
      </c>
      <c r="H49" t="str">
        <f>INDEX('Vensim Variables'!$B:$B,MATCH(EPS!$B49,'Vensim Variables'!$A:$A,0))</f>
        <v>g pollutant</v>
      </c>
      <c r="I49" t="str">
        <f t="shared" si="0"/>
        <v>CO</v>
      </c>
      <c r="J49">
        <f>INDEX(NoSettings!$C:$C,MATCH(EPS!$A49,NoSettings!$A:$A,0))</f>
        <v>0</v>
      </c>
      <c r="K49">
        <f t="shared" si="1"/>
        <v>1</v>
      </c>
      <c r="L49" s="5">
        <f t="shared" si="2"/>
        <v>0</v>
      </c>
    </row>
    <row r="50" spans="1:12">
      <c r="A50" t="s">
        <v>68</v>
      </c>
      <c r="B50" t="s">
        <v>1</v>
      </c>
      <c r="C50" t="s">
        <v>2853</v>
      </c>
      <c r="D50" t="s">
        <v>2858</v>
      </c>
      <c r="E50" t="s">
        <v>2855</v>
      </c>
      <c r="F50" t="s">
        <v>2902</v>
      </c>
      <c r="H50" t="str">
        <f>INDEX('Vensim Variables'!$B:$B,MATCH(EPS!$B50,'Vensim Variables'!$A:$A,0))</f>
        <v>g pollutant</v>
      </c>
      <c r="I50" t="str">
        <f t="shared" si="0"/>
        <v>CO</v>
      </c>
      <c r="J50">
        <f>INDEX(NoSettings!$C:$C,MATCH(EPS!$A50,NoSettings!$A:$A,0))</f>
        <v>4435240000</v>
      </c>
      <c r="K50">
        <f t="shared" si="1"/>
        <v>1</v>
      </c>
      <c r="L50" s="5">
        <f t="shared" si="2"/>
        <v>4.43524E-3</v>
      </c>
    </row>
    <row r="51" spans="1:12">
      <c r="A51" t="s">
        <v>69</v>
      </c>
      <c r="B51" t="s">
        <v>1</v>
      </c>
      <c r="C51" t="s">
        <v>2853</v>
      </c>
      <c r="D51" t="s">
        <v>2858</v>
      </c>
      <c r="E51" t="s">
        <v>2855</v>
      </c>
      <c r="F51" t="s">
        <v>2903</v>
      </c>
      <c r="H51" t="str">
        <f>INDEX('Vensim Variables'!$B:$B,MATCH(EPS!$B51,'Vensim Variables'!$A:$A,0))</f>
        <v>g pollutant</v>
      </c>
      <c r="I51" t="str">
        <f t="shared" si="0"/>
        <v>CO</v>
      </c>
      <c r="J51">
        <f>INDEX(NoSettings!$C:$C,MATCH(EPS!$A51,NoSettings!$A:$A,0))</f>
        <v>0</v>
      </c>
      <c r="K51">
        <f t="shared" si="1"/>
        <v>1</v>
      </c>
      <c r="L51" s="5">
        <f t="shared" si="2"/>
        <v>0</v>
      </c>
    </row>
    <row r="52" spans="1:12">
      <c r="A52" t="s">
        <v>70</v>
      </c>
      <c r="B52" t="s">
        <v>1</v>
      </c>
      <c r="C52" t="s">
        <v>2853</v>
      </c>
      <c r="D52" t="s">
        <v>2858</v>
      </c>
      <c r="E52" t="s">
        <v>2856</v>
      </c>
      <c r="F52" t="s">
        <v>2894</v>
      </c>
      <c r="H52" t="str">
        <f>INDEX('Vensim Variables'!$B:$B,MATCH(EPS!$B52,'Vensim Variables'!$A:$A,0))</f>
        <v>g pollutant</v>
      </c>
      <c r="I52" t="str">
        <f t="shared" si="0"/>
        <v>CO</v>
      </c>
      <c r="J52">
        <f>INDEX(NoSettings!$C:$C,MATCH(EPS!$A52,NoSettings!$A:$A,0))</f>
        <v>0</v>
      </c>
      <c r="K52">
        <f t="shared" si="1"/>
        <v>1</v>
      </c>
      <c r="L52" s="5">
        <f t="shared" si="2"/>
        <v>0</v>
      </c>
    </row>
    <row r="53" spans="1:12">
      <c r="A53" t="s">
        <v>71</v>
      </c>
      <c r="B53" t="s">
        <v>1</v>
      </c>
      <c r="C53" t="s">
        <v>2853</v>
      </c>
      <c r="D53" t="s">
        <v>2858</v>
      </c>
      <c r="E53" t="s">
        <v>2856</v>
      </c>
      <c r="F53" t="s">
        <v>2895</v>
      </c>
      <c r="H53" t="str">
        <f>INDEX('Vensim Variables'!$B:$B,MATCH(EPS!$B53,'Vensim Variables'!$A:$A,0))</f>
        <v>g pollutant</v>
      </c>
      <c r="I53" t="str">
        <f t="shared" si="0"/>
        <v>CO</v>
      </c>
      <c r="J53">
        <f>INDEX(NoSettings!$C:$C,MATCH(EPS!$A53,NoSettings!$A:$A,0))</f>
        <v>554375000</v>
      </c>
      <c r="K53">
        <f t="shared" si="1"/>
        <v>1</v>
      </c>
      <c r="L53" s="5">
        <f t="shared" si="2"/>
        <v>5.5437499999999996E-4</v>
      </c>
    </row>
    <row r="54" spans="1:12">
      <c r="A54" t="s">
        <v>72</v>
      </c>
      <c r="B54" t="s">
        <v>1</v>
      </c>
      <c r="C54" t="s">
        <v>2853</v>
      </c>
      <c r="D54" t="s">
        <v>2858</v>
      </c>
      <c r="E54" t="s">
        <v>2856</v>
      </c>
      <c r="F54" t="s">
        <v>2896</v>
      </c>
      <c r="H54" t="str">
        <f>INDEX('Vensim Variables'!$B:$B,MATCH(EPS!$B54,'Vensim Variables'!$A:$A,0))</f>
        <v>g pollutant</v>
      </c>
      <c r="I54" t="str">
        <f t="shared" si="0"/>
        <v>CO</v>
      </c>
      <c r="J54">
        <f>INDEX(NoSettings!$C:$C,MATCH(EPS!$A54,NoSettings!$A:$A,0))</f>
        <v>1051990000000</v>
      </c>
      <c r="K54">
        <f t="shared" si="1"/>
        <v>1</v>
      </c>
      <c r="L54" s="5">
        <f t="shared" si="2"/>
        <v>1.05199</v>
      </c>
    </row>
    <row r="55" spans="1:12">
      <c r="A55" t="s">
        <v>73</v>
      </c>
      <c r="B55" t="s">
        <v>1</v>
      </c>
      <c r="C55" t="s">
        <v>2853</v>
      </c>
      <c r="D55" t="s">
        <v>2858</v>
      </c>
      <c r="E55" t="s">
        <v>2856</v>
      </c>
      <c r="F55" t="s">
        <v>2897</v>
      </c>
      <c r="H55" t="str">
        <f>INDEX('Vensim Variables'!$B:$B,MATCH(EPS!$B55,'Vensim Variables'!$A:$A,0))</f>
        <v>g pollutant</v>
      </c>
      <c r="I55" t="str">
        <f t="shared" si="0"/>
        <v>CO</v>
      </c>
      <c r="J55">
        <f>INDEX(NoSettings!$C:$C,MATCH(EPS!$A55,NoSettings!$A:$A,0))</f>
        <v>0</v>
      </c>
      <c r="K55">
        <f t="shared" si="1"/>
        <v>1</v>
      </c>
      <c r="L55" s="5">
        <f t="shared" si="2"/>
        <v>0</v>
      </c>
    </row>
    <row r="56" spans="1:12">
      <c r="A56" t="s">
        <v>74</v>
      </c>
      <c r="B56" t="s">
        <v>1</v>
      </c>
      <c r="C56" t="s">
        <v>2853</v>
      </c>
      <c r="D56" t="s">
        <v>2858</v>
      </c>
      <c r="E56" t="s">
        <v>2856</v>
      </c>
      <c r="F56" t="s">
        <v>2898</v>
      </c>
      <c r="H56" t="str">
        <f>INDEX('Vensim Variables'!$B:$B,MATCH(EPS!$B56,'Vensim Variables'!$A:$A,0))</f>
        <v>g pollutant</v>
      </c>
      <c r="I56" t="str">
        <f t="shared" si="0"/>
        <v>CO</v>
      </c>
      <c r="J56">
        <f>INDEX(NoSettings!$C:$C,MATCH(EPS!$A56,NoSettings!$A:$A,0))</f>
        <v>41985200000</v>
      </c>
      <c r="K56">
        <f t="shared" si="1"/>
        <v>1</v>
      </c>
      <c r="L56" s="5">
        <f t="shared" si="2"/>
        <v>4.19852E-2</v>
      </c>
    </row>
    <row r="57" spans="1:12">
      <c r="A57" t="s">
        <v>75</v>
      </c>
      <c r="B57" t="s">
        <v>1</v>
      </c>
      <c r="C57" t="s">
        <v>2853</v>
      </c>
      <c r="D57" t="s">
        <v>2858</v>
      </c>
      <c r="E57" t="s">
        <v>2856</v>
      </c>
      <c r="F57" t="s">
        <v>2899</v>
      </c>
      <c r="H57" t="str">
        <f>INDEX('Vensim Variables'!$B:$B,MATCH(EPS!$B57,'Vensim Variables'!$A:$A,0))</f>
        <v>g pollutant</v>
      </c>
      <c r="I57" t="str">
        <f t="shared" si="0"/>
        <v>CO</v>
      </c>
      <c r="J57">
        <f>INDEX(NoSettings!$C:$C,MATCH(EPS!$A57,NoSettings!$A:$A,0))</f>
        <v>0</v>
      </c>
      <c r="K57">
        <f t="shared" si="1"/>
        <v>1</v>
      </c>
      <c r="L57" s="5">
        <f t="shared" si="2"/>
        <v>0</v>
      </c>
    </row>
    <row r="58" spans="1:12">
      <c r="A58" t="s">
        <v>76</v>
      </c>
      <c r="B58" t="s">
        <v>1</v>
      </c>
      <c r="C58" t="s">
        <v>2853</v>
      </c>
      <c r="D58" t="s">
        <v>2858</v>
      </c>
      <c r="E58" t="s">
        <v>2856</v>
      </c>
      <c r="F58" t="s">
        <v>2900</v>
      </c>
      <c r="H58" t="str">
        <f>INDEX('Vensim Variables'!$B:$B,MATCH(EPS!$B58,'Vensim Variables'!$A:$A,0))</f>
        <v>g pollutant</v>
      </c>
      <c r="I58" t="str">
        <f t="shared" si="0"/>
        <v>CO</v>
      </c>
      <c r="J58">
        <f>INDEX(NoSettings!$C:$C,MATCH(EPS!$A58,NoSettings!$A:$A,0))</f>
        <v>0</v>
      </c>
      <c r="K58">
        <f t="shared" si="1"/>
        <v>1</v>
      </c>
      <c r="L58" s="5">
        <f t="shared" si="2"/>
        <v>0</v>
      </c>
    </row>
    <row r="59" spans="1:12">
      <c r="A59" t="s">
        <v>77</v>
      </c>
      <c r="B59" t="s">
        <v>1</v>
      </c>
      <c r="C59" t="s">
        <v>2853</v>
      </c>
      <c r="D59" t="s">
        <v>2858</v>
      </c>
      <c r="E59" t="s">
        <v>2856</v>
      </c>
      <c r="F59" t="s">
        <v>2901</v>
      </c>
      <c r="H59" t="str">
        <f>INDEX('Vensim Variables'!$B:$B,MATCH(EPS!$B59,'Vensim Variables'!$A:$A,0))</f>
        <v>g pollutant</v>
      </c>
      <c r="I59" t="str">
        <f t="shared" si="0"/>
        <v>CO</v>
      </c>
      <c r="J59">
        <f>INDEX(NoSettings!$C:$C,MATCH(EPS!$A59,NoSettings!$A:$A,0))</f>
        <v>0</v>
      </c>
      <c r="K59">
        <f t="shared" si="1"/>
        <v>1</v>
      </c>
      <c r="L59" s="5">
        <f t="shared" si="2"/>
        <v>0</v>
      </c>
    </row>
    <row r="60" spans="1:12">
      <c r="A60" t="s">
        <v>78</v>
      </c>
      <c r="B60" t="s">
        <v>1</v>
      </c>
      <c r="C60" t="s">
        <v>2853</v>
      </c>
      <c r="D60" t="s">
        <v>2858</v>
      </c>
      <c r="E60" t="s">
        <v>2856</v>
      </c>
      <c r="F60" t="s">
        <v>2902</v>
      </c>
      <c r="H60" t="str">
        <f>INDEX('Vensim Variables'!$B:$B,MATCH(EPS!$B60,'Vensim Variables'!$A:$A,0))</f>
        <v>g pollutant</v>
      </c>
      <c r="I60" t="str">
        <f t="shared" si="0"/>
        <v>CO</v>
      </c>
      <c r="J60">
        <f>INDEX(NoSettings!$C:$C,MATCH(EPS!$A60,NoSettings!$A:$A,0))</f>
        <v>45361200</v>
      </c>
      <c r="K60">
        <f t="shared" si="1"/>
        <v>1</v>
      </c>
      <c r="L60" s="5">
        <f t="shared" si="2"/>
        <v>4.5361200000000002E-5</v>
      </c>
    </row>
    <row r="61" spans="1:12">
      <c r="A61" t="s">
        <v>79</v>
      </c>
      <c r="B61" t="s">
        <v>1</v>
      </c>
      <c r="C61" t="s">
        <v>2853</v>
      </c>
      <c r="D61" t="s">
        <v>2858</v>
      </c>
      <c r="E61" t="s">
        <v>2856</v>
      </c>
      <c r="F61" t="s">
        <v>2903</v>
      </c>
      <c r="H61" t="str">
        <f>INDEX('Vensim Variables'!$B:$B,MATCH(EPS!$B61,'Vensim Variables'!$A:$A,0))</f>
        <v>g pollutant</v>
      </c>
      <c r="I61" t="str">
        <f t="shared" si="0"/>
        <v>CO</v>
      </c>
      <c r="J61">
        <f>INDEX(NoSettings!$C:$C,MATCH(EPS!$A61,NoSettings!$A:$A,0))</f>
        <v>0</v>
      </c>
      <c r="K61">
        <f t="shared" si="1"/>
        <v>1</v>
      </c>
      <c r="L61" s="5">
        <f t="shared" si="2"/>
        <v>0</v>
      </c>
    </row>
    <row r="62" spans="1:12">
      <c r="A62" t="s">
        <v>80</v>
      </c>
      <c r="B62" t="s">
        <v>1</v>
      </c>
      <c r="C62" t="s">
        <v>2853</v>
      </c>
      <c r="D62" t="s">
        <v>2859</v>
      </c>
      <c r="E62" t="s">
        <v>2855</v>
      </c>
      <c r="F62" t="s">
        <v>2894</v>
      </c>
      <c r="H62" t="str">
        <f>INDEX('Vensim Variables'!$B:$B,MATCH(EPS!$B62,'Vensim Variables'!$A:$A,0))</f>
        <v>g pollutant</v>
      </c>
      <c r="I62" t="str">
        <f t="shared" si="0"/>
        <v>NOx</v>
      </c>
      <c r="J62">
        <f>INDEX(NoSettings!$C:$C,MATCH(EPS!$A62,NoSettings!$A:$A,0))</f>
        <v>0</v>
      </c>
      <c r="K62">
        <f t="shared" si="1"/>
        <v>1</v>
      </c>
      <c r="L62" s="5">
        <f t="shared" si="2"/>
        <v>0</v>
      </c>
    </row>
    <row r="63" spans="1:12">
      <c r="A63" t="s">
        <v>81</v>
      </c>
      <c r="B63" t="s">
        <v>1</v>
      </c>
      <c r="C63" t="s">
        <v>2853</v>
      </c>
      <c r="D63" t="s">
        <v>2859</v>
      </c>
      <c r="E63" t="s">
        <v>2855</v>
      </c>
      <c r="F63" t="s">
        <v>2895</v>
      </c>
      <c r="H63" t="str">
        <f>INDEX('Vensim Variables'!$B:$B,MATCH(EPS!$B63,'Vensim Variables'!$A:$A,0))</f>
        <v>g pollutant</v>
      </c>
      <c r="I63" t="str">
        <f t="shared" si="0"/>
        <v>NOx</v>
      </c>
      <c r="J63">
        <f>INDEX(NoSettings!$C:$C,MATCH(EPS!$A63,NoSettings!$A:$A,0))</f>
        <v>184818000</v>
      </c>
      <c r="K63">
        <f t="shared" si="1"/>
        <v>1</v>
      </c>
      <c r="L63" s="5">
        <f t="shared" si="2"/>
        <v>1.84818E-4</v>
      </c>
    </row>
    <row r="64" spans="1:12">
      <c r="A64" t="s">
        <v>82</v>
      </c>
      <c r="B64" t="s">
        <v>1</v>
      </c>
      <c r="C64" t="s">
        <v>2853</v>
      </c>
      <c r="D64" t="s">
        <v>2859</v>
      </c>
      <c r="E64" t="s">
        <v>2855</v>
      </c>
      <c r="F64" t="s">
        <v>2896</v>
      </c>
      <c r="H64" t="str">
        <f>INDEX('Vensim Variables'!$B:$B,MATCH(EPS!$B64,'Vensim Variables'!$A:$A,0))</f>
        <v>g pollutant</v>
      </c>
      <c r="I64" t="str">
        <f t="shared" si="0"/>
        <v>NOx</v>
      </c>
      <c r="J64">
        <f>INDEX(NoSettings!$C:$C,MATCH(EPS!$A64,NoSettings!$A:$A,0))</f>
        <v>1568050000000</v>
      </c>
      <c r="K64">
        <f t="shared" si="1"/>
        <v>1</v>
      </c>
      <c r="L64" s="5">
        <f t="shared" si="2"/>
        <v>1.5680499999999999</v>
      </c>
    </row>
    <row r="65" spans="1:12">
      <c r="A65" t="s">
        <v>83</v>
      </c>
      <c r="B65" t="s">
        <v>1</v>
      </c>
      <c r="C65" t="s">
        <v>2853</v>
      </c>
      <c r="D65" t="s">
        <v>2859</v>
      </c>
      <c r="E65" t="s">
        <v>2855</v>
      </c>
      <c r="F65" t="s">
        <v>2897</v>
      </c>
      <c r="H65" t="str">
        <f>INDEX('Vensim Variables'!$B:$B,MATCH(EPS!$B65,'Vensim Variables'!$A:$A,0))</f>
        <v>g pollutant</v>
      </c>
      <c r="I65" t="str">
        <f t="shared" si="0"/>
        <v>NOx</v>
      </c>
      <c r="J65">
        <f>INDEX(NoSettings!$C:$C,MATCH(EPS!$A65,NoSettings!$A:$A,0))</f>
        <v>27582100000</v>
      </c>
      <c r="K65">
        <f t="shared" si="1"/>
        <v>1</v>
      </c>
      <c r="L65" s="5">
        <f t="shared" si="2"/>
        <v>2.7582099999999998E-2</v>
      </c>
    </row>
    <row r="66" spans="1:12">
      <c r="A66" t="s">
        <v>84</v>
      </c>
      <c r="B66" t="s">
        <v>1</v>
      </c>
      <c r="C66" t="s">
        <v>2853</v>
      </c>
      <c r="D66" t="s">
        <v>2859</v>
      </c>
      <c r="E66" t="s">
        <v>2855</v>
      </c>
      <c r="F66" t="s">
        <v>2898</v>
      </c>
      <c r="H66" t="str">
        <f>INDEX('Vensim Variables'!$B:$B,MATCH(EPS!$B66,'Vensim Variables'!$A:$A,0))</f>
        <v>g pollutant</v>
      </c>
      <c r="I66" t="str">
        <f t="shared" si="0"/>
        <v>NOx</v>
      </c>
      <c r="J66">
        <f>INDEX(NoSettings!$C:$C,MATCH(EPS!$A66,NoSettings!$A:$A,0))</f>
        <v>57752500000</v>
      </c>
      <c r="K66">
        <f t="shared" si="1"/>
        <v>1</v>
      </c>
      <c r="L66" s="5">
        <f t="shared" si="2"/>
        <v>5.7752499999999998E-2</v>
      </c>
    </row>
    <row r="67" spans="1:12">
      <c r="A67" t="s">
        <v>85</v>
      </c>
      <c r="B67" t="s">
        <v>1</v>
      </c>
      <c r="C67" t="s">
        <v>2853</v>
      </c>
      <c r="D67" t="s">
        <v>2859</v>
      </c>
      <c r="E67" t="s">
        <v>2855</v>
      </c>
      <c r="F67" t="s">
        <v>2899</v>
      </c>
      <c r="H67" t="str">
        <f>INDEX('Vensim Variables'!$B:$B,MATCH(EPS!$B67,'Vensim Variables'!$A:$A,0))</f>
        <v>g pollutant</v>
      </c>
      <c r="I67" t="str">
        <f t="shared" ref="I67:I130" si="3">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2015150000</v>
      </c>
      <c r="K67">
        <f t="shared" ref="K67:K130" si="4">IF(I67="CO2",1,IF(I67="CH4",28,IF(I67="N2O",265,IF(I67="F gases",1,1))))</f>
        <v>1</v>
      </c>
      <c r="L67" s="5">
        <f t="shared" ref="L67:L130" si="5">IF(H67="g pollutant",K67*J67/10^12,IF(H67="MMTCO2e",J67,IF(H67="MWh",J67,0)))</f>
        <v>2.0151499999999998E-3</v>
      </c>
    </row>
    <row r="68" spans="1:12">
      <c r="A68" t="s">
        <v>86</v>
      </c>
      <c r="B68" t="s">
        <v>1</v>
      </c>
      <c r="C68" t="s">
        <v>2853</v>
      </c>
      <c r="D68" t="s">
        <v>2859</v>
      </c>
      <c r="E68" t="s">
        <v>2855</v>
      </c>
      <c r="F68" t="s">
        <v>2900</v>
      </c>
      <c r="H68" t="str">
        <f>INDEX('Vensim Variables'!$B:$B,MATCH(EPS!$B68,'Vensim Variables'!$A:$A,0))</f>
        <v>g pollutant</v>
      </c>
      <c r="I68" t="str">
        <f t="shared" si="3"/>
        <v>NOx</v>
      </c>
      <c r="J68">
        <f>INDEX(NoSettings!$C:$C,MATCH(EPS!$A68,NoSettings!$A:$A,0))</f>
        <v>0</v>
      </c>
      <c r="K68">
        <f t="shared" si="4"/>
        <v>1</v>
      </c>
      <c r="L68" s="5">
        <f t="shared" si="5"/>
        <v>0</v>
      </c>
    </row>
    <row r="69" spans="1:12">
      <c r="A69" t="s">
        <v>87</v>
      </c>
      <c r="B69" t="s">
        <v>1</v>
      </c>
      <c r="C69" t="s">
        <v>2853</v>
      </c>
      <c r="D69" t="s">
        <v>2859</v>
      </c>
      <c r="E69" t="s">
        <v>2855</v>
      </c>
      <c r="F69" t="s">
        <v>2901</v>
      </c>
      <c r="H69" t="str">
        <f>INDEX('Vensim Variables'!$B:$B,MATCH(EPS!$B69,'Vensim Variables'!$A:$A,0))</f>
        <v>g pollutant</v>
      </c>
      <c r="I69" t="str">
        <f t="shared" si="3"/>
        <v>NOx</v>
      </c>
      <c r="J69">
        <f>INDEX(NoSettings!$C:$C,MATCH(EPS!$A69,NoSettings!$A:$A,0))</f>
        <v>0</v>
      </c>
      <c r="K69">
        <f t="shared" si="4"/>
        <v>1</v>
      </c>
      <c r="L69" s="5">
        <f t="shared" si="5"/>
        <v>0</v>
      </c>
    </row>
    <row r="70" spans="1:12">
      <c r="A70" t="s">
        <v>88</v>
      </c>
      <c r="B70" t="s">
        <v>1</v>
      </c>
      <c r="C70" t="s">
        <v>2853</v>
      </c>
      <c r="D70" t="s">
        <v>2859</v>
      </c>
      <c r="E70" t="s">
        <v>2855</v>
      </c>
      <c r="F70" t="s">
        <v>2902</v>
      </c>
      <c r="H70" t="str">
        <f>INDEX('Vensim Variables'!$B:$B,MATCH(EPS!$B70,'Vensim Variables'!$A:$A,0))</f>
        <v>g pollutant</v>
      </c>
      <c r="I70" t="str">
        <f t="shared" si="3"/>
        <v>NOx</v>
      </c>
      <c r="J70">
        <f>INDEX(NoSettings!$C:$C,MATCH(EPS!$A70,NoSettings!$A:$A,0))</f>
        <v>196933000</v>
      </c>
      <c r="K70">
        <f t="shared" si="4"/>
        <v>1</v>
      </c>
      <c r="L70" s="5">
        <f t="shared" si="5"/>
        <v>1.9693299999999999E-4</v>
      </c>
    </row>
    <row r="71" spans="1:12">
      <c r="A71" t="s">
        <v>89</v>
      </c>
      <c r="B71" t="s">
        <v>1</v>
      </c>
      <c r="C71" t="s">
        <v>2853</v>
      </c>
      <c r="D71" t="s">
        <v>2859</v>
      </c>
      <c r="E71" t="s">
        <v>2855</v>
      </c>
      <c r="F71" t="s">
        <v>2903</v>
      </c>
      <c r="H71" t="str">
        <f>INDEX('Vensim Variables'!$B:$B,MATCH(EPS!$B71,'Vensim Variables'!$A:$A,0))</f>
        <v>g pollutant</v>
      </c>
      <c r="I71" t="str">
        <f t="shared" si="3"/>
        <v>NOx</v>
      </c>
      <c r="J71">
        <f>INDEX(NoSettings!$C:$C,MATCH(EPS!$A71,NoSettings!$A:$A,0))</f>
        <v>0</v>
      </c>
      <c r="K71">
        <f t="shared" si="4"/>
        <v>1</v>
      </c>
      <c r="L71" s="5">
        <f t="shared" si="5"/>
        <v>0</v>
      </c>
    </row>
    <row r="72" spans="1:12">
      <c r="A72" t="s">
        <v>90</v>
      </c>
      <c r="B72" t="s">
        <v>1</v>
      </c>
      <c r="C72" t="s">
        <v>2853</v>
      </c>
      <c r="D72" t="s">
        <v>2859</v>
      </c>
      <c r="E72" t="s">
        <v>2856</v>
      </c>
      <c r="F72" t="s">
        <v>2894</v>
      </c>
      <c r="H72" t="str">
        <f>INDEX('Vensim Variables'!$B:$B,MATCH(EPS!$B72,'Vensim Variables'!$A:$A,0))</f>
        <v>g pollutant</v>
      </c>
      <c r="I72" t="str">
        <f t="shared" si="3"/>
        <v>NOx</v>
      </c>
      <c r="J72">
        <f>INDEX(NoSettings!$C:$C,MATCH(EPS!$A72,NoSettings!$A:$A,0))</f>
        <v>0</v>
      </c>
      <c r="K72">
        <f t="shared" si="4"/>
        <v>1</v>
      </c>
      <c r="L72" s="5">
        <f t="shared" si="5"/>
        <v>0</v>
      </c>
    </row>
    <row r="73" spans="1:12">
      <c r="A73" t="s">
        <v>91</v>
      </c>
      <c r="B73" t="s">
        <v>1</v>
      </c>
      <c r="C73" t="s">
        <v>2853</v>
      </c>
      <c r="D73" t="s">
        <v>2859</v>
      </c>
      <c r="E73" t="s">
        <v>2856</v>
      </c>
      <c r="F73" t="s">
        <v>2895</v>
      </c>
      <c r="H73" t="str">
        <f>INDEX('Vensim Variables'!$B:$B,MATCH(EPS!$B73,'Vensim Variables'!$A:$A,0))</f>
        <v>g pollutant</v>
      </c>
      <c r="I73" t="str">
        <f t="shared" si="3"/>
        <v>NOx</v>
      </c>
      <c r="J73">
        <f>INDEX(NoSettings!$C:$C,MATCH(EPS!$A73,NoSettings!$A:$A,0))</f>
        <v>24614800</v>
      </c>
      <c r="K73">
        <f t="shared" si="4"/>
        <v>1</v>
      </c>
      <c r="L73" s="5">
        <f t="shared" si="5"/>
        <v>2.46148E-5</v>
      </c>
    </row>
    <row r="74" spans="1:12">
      <c r="A74" t="s">
        <v>92</v>
      </c>
      <c r="B74" t="s">
        <v>1</v>
      </c>
      <c r="C74" t="s">
        <v>2853</v>
      </c>
      <c r="D74" t="s">
        <v>2859</v>
      </c>
      <c r="E74" t="s">
        <v>2856</v>
      </c>
      <c r="F74" t="s">
        <v>2896</v>
      </c>
      <c r="H74" t="str">
        <f>INDEX('Vensim Variables'!$B:$B,MATCH(EPS!$B74,'Vensim Variables'!$A:$A,0))</f>
        <v>g pollutant</v>
      </c>
      <c r="I74" t="str">
        <f t="shared" si="3"/>
        <v>NOx</v>
      </c>
      <c r="J74">
        <f>INDEX(NoSettings!$C:$C,MATCH(EPS!$A74,NoSettings!$A:$A,0))</f>
        <v>109785000000</v>
      </c>
      <c r="K74">
        <f t="shared" si="4"/>
        <v>1</v>
      </c>
      <c r="L74" s="5">
        <f t="shared" si="5"/>
        <v>0.10978499999999999</v>
      </c>
    </row>
    <row r="75" spans="1:12">
      <c r="A75" t="s">
        <v>93</v>
      </c>
      <c r="B75" t="s">
        <v>1</v>
      </c>
      <c r="C75" t="s">
        <v>2853</v>
      </c>
      <c r="D75" t="s">
        <v>2859</v>
      </c>
      <c r="E75" t="s">
        <v>2856</v>
      </c>
      <c r="F75" t="s">
        <v>2897</v>
      </c>
      <c r="H75" t="str">
        <f>INDEX('Vensim Variables'!$B:$B,MATCH(EPS!$B75,'Vensim Variables'!$A:$A,0))</f>
        <v>g pollutant</v>
      </c>
      <c r="I75" t="str">
        <f t="shared" si="3"/>
        <v>NOx</v>
      </c>
      <c r="J75">
        <f>INDEX(NoSettings!$C:$C,MATCH(EPS!$A75,NoSettings!$A:$A,0))</f>
        <v>0</v>
      </c>
      <c r="K75">
        <f t="shared" si="4"/>
        <v>1</v>
      </c>
      <c r="L75" s="5">
        <f t="shared" si="5"/>
        <v>0</v>
      </c>
    </row>
    <row r="76" spans="1:12">
      <c r="A76" t="s">
        <v>94</v>
      </c>
      <c r="B76" t="s">
        <v>1</v>
      </c>
      <c r="C76" t="s">
        <v>2853</v>
      </c>
      <c r="D76" t="s">
        <v>2859</v>
      </c>
      <c r="E76" t="s">
        <v>2856</v>
      </c>
      <c r="F76" t="s">
        <v>2898</v>
      </c>
      <c r="H76" t="str">
        <f>INDEX('Vensim Variables'!$B:$B,MATCH(EPS!$B76,'Vensim Variables'!$A:$A,0))</f>
        <v>g pollutant</v>
      </c>
      <c r="I76" t="str">
        <f t="shared" si="3"/>
        <v>NOx</v>
      </c>
      <c r="J76">
        <f>INDEX(NoSettings!$C:$C,MATCH(EPS!$A76,NoSettings!$A:$A,0))</f>
        <v>4381520000</v>
      </c>
      <c r="K76">
        <f t="shared" si="4"/>
        <v>1</v>
      </c>
      <c r="L76" s="5">
        <f t="shared" si="5"/>
        <v>4.3815199999999999E-3</v>
      </c>
    </row>
    <row r="77" spans="1:12">
      <c r="A77" t="s">
        <v>95</v>
      </c>
      <c r="B77" t="s">
        <v>1</v>
      </c>
      <c r="C77" t="s">
        <v>2853</v>
      </c>
      <c r="D77" t="s">
        <v>2859</v>
      </c>
      <c r="E77" t="s">
        <v>2856</v>
      </c>
      <c r="F77" t="s">
        <v>2899</v>
      </c>
      <c r="H77" t="str">
        <f>INDEX('Vensim Variables'!$B:$B,MATCH(EPS!$B77,'Vensim Variables'!$A:$A,0))</f>
        <v>g pollutant</v>
      </c>
      <c r="I77" t="str">
        <f t="shared" si="3"/>
        <v>NOx</v>
      </c>
      <c r="J77">
        <f>INDEX(NoSettings!$C:$C,MATCH(EPS!$A77,NoSettings!$A:$A,0))</f>
        <v>0</v>
      </c>
      <c r="K77">
        <f t="shared" si="4"/>
        <v>1</v>
      </c>
      <c r="L77" s="5">
        <f t="shared" si="5"/>
        <v>0</v>
      </c>
    </row>
    <row r="78" spans="1:12">
      <c r="A78" t="s">
        <v>96</v>
      </c>
      <c r="B78" t="s">
        <v>1</v>
      </c>
      <c r="C78" t="s">
        <v>2853</v>
      </c>
      <c r="D78" t="s">
        <v>2859</v>
      </c>
      <c r="E78" t="s">
        <v>2856</v>
      </c>
      <c r="F78" t="s">
        <v>2900</v>
      </c>
      <c r="H78" t="str">
        <f>INDEX('Vensim Variables'!$B:$B,MATCH(EPS!$B78,'Vensim Variables'!$A:$A,0))</f>
        <v>g pollutant</v>
      </c>
      <c r="I78" t="str">
        <f t="shared" si="3"/>
        <v>NOx</v>
      </c>
      <c r="J78">
        <f>INDEX(NoSettings!$C:$C,MATCH(EPS!$A78,NoSettings!$A:$A,0))</f>
        <v>0</v>
      </c>
      <c r="K78">
        <f t="shared" si="4"/>
        <v>1</v>
      </c>
      <c r="L78" s="5">
        <f t="shared" si="5"/>
        <v>0</v>
      </c>
    </row>
    <row r="79" spans="1:12">
      <c r="A79" t="s">
        <v>97</v>
      </c>
      <c r="B79" t="s">
        <v>1</v>
      </c>
      <c r="C79" t="s">
        <v>2853</v>
      </c>
      <c r="D79" t="s">
        <v>2859</v>
      </c>
      <c r="E79" t="s">
        <v>2856</v>
      </c>
      <c r="F79" t="s">
        <v>2901</v>
      </c>
      <c r="H79" t="str">
        <f>INDEX('Vensim Variables'!$B:$B,MATCH(EPS!$B79,'Vensim Variables'!$A:$A,0))</f>
        <v>g pollutant</v>
      </c>
      <c r="I79" t="str">
        <f t="shared" si="3"/>
        <v>NOx</v>
      </c>
      <c r="J79">
        <f>INDEX(NoSettings!$C:$C,MATCH(EPS!$A79,NoSettings!$A:$A,0))</f>
        <v>0</v>
      </c>
      <c r="K79">
        <f t="shared" si="4"/>
        <v>1</v>
      </c>
      <c r="L79" s="5">
        <f t="shared" si="5"/>
        <v>0</v>
      </c>
    </row>
    <row r="80" spans="1:12">
      <c r="A80" t="s">
        <v>98</v>
      </c>
      <c r="B80" t="s">
        <v>1</v>
      </c>
      <c r="C80" t="s">
        <v>2853</v>
      </c>
      <c r="D80" t="s">
        <v>2859</v>
      </c>
      <c r="E80" t="s">
        <v>2856</v>
      </c>
      <c r="F80" t="s">
        <v>2902</v>
      </c>
      <c r="H80" t="str">
        <f>INDEX('Vensim Variables'!$B:$B,MATCH(EPS!$B80,'Vensim Variables'!$A:$A,0))</f>
        <v>g pollutant</v>
      </c>
      <c r="I80" t="str">
        <f t="shared" si="3"/>
        <v>NOx</v>
      </c>
      <c r="J80">
        <f>INDEX(NoSettings!$C:$C,MATCH(EPS!$A80,NoSettings!$A:$A,0))</f>
        <v>2014130</v>
      </c>
      <c r="K80">
        <f t="shared" si="4"/>
        <v>1</v>
      </c>
      <c r="L80" s="5">
        <f t="shared" si="5"/>
        <v>2.0141299999999999E-6</v>
      </c>
    </row>
    <row r="81" spans="1:12">
      <c r="A81" t="s">
        <v>99</v>
      </c>
      <c r="B81" t="s">
        <v>1</v>
      </c>
      <c r="C81" t="s">
        <v>2853</v>
      </c>
      <c r="D81" t="s">
        <v>2859</v>
      </c>
      <c r="E81" t="s">
        <v>2856</v>
      </c>
      <c r="F81" t="s">
        <v>2903</v>
      </c>
      <c r="H81" t="str">
        <f>INDEX('Vensim Variables'!$B:$B,MATCH(EPS!$B81,'Vensim Variables'!$A:$A,0))</f>
        <v>g pollutant</v>
      </c>
      <c r="I81" t="str">
        <f t="shared" si="3"/>
        <v>NOx</v>
      </c>
      <c r="J81">
        <f>INDEX(NoSettings!$C:$C,MATCH(EPS!$A81,NoSettings!$A:$A,0))</f>
        <v>0</v>
      </c>
      <c r="K81">
        <f t="shared" si="4"/>
        <v>1</v>
      </c>
      <c r="L81" s="5">
        <f t="shared" si="5"/>
        <v>0</v>
      </c>
    </row>
    <row r="82" spans="1:12">
      <c r="A82" t="s">
        <v>100</v>
      </c>
      <c r="B82" t="s">
        <v>1</v>
      </c>
      <c r="C82" t="s">
        <v>2853</v>
      </c>
      <c r="D82" t="s">
        <v>2860</v>
      </c>
      <c r="E82" t="s">
        <v>2855</v>
      </c>
      <c r="F82" t="s">
        <v>2894</v>
      </c>
      <c r="H82" t="str">
        <f>INDEX('Vensim Variables'!$B:$B,MATCH(EPS!$B82,'Vensim Variables'!$A:$A,0))</f>
        <v>g pollutant</v>
      </c>
      <c r="I82" t="str">
        <f t="shared" si="3"/>
        <v>PM10</v>
      </c>
      <c r="J82">
        <f>INDEX(NoSettings!$C:$C,MATCH(EPS!$A82,NoSettings!$A:$A,0))</f>
        <v>0</v>
      </c>
      <c r="K82">
        <f t="shared" si="4"/>
        <v>1</v>
      </c>
      <c r="L82" s="5">
        <f t="shared" si="5"/>
        <v>0</v>
      </c>
    </row>
    <row r="83" spans="1:12">
      <c r="A83" t="s">
        <v>101</v>
      </c>
      <c r="B83" t="s">
        <v>1</v>
      </c>
      <c r="C83" t="s">
        <v>2853</v>
      </c>
      <c r="D83" t="s">
        <v>2860</v>
      </c>
      <c r="E83" t="s">
        <v>2855</v>
      </c>
      <c r="F83" t="s">
        <v>2895</v>
      </c>
      <c r="H83" t="str">
        <f>INDEX('Vensim Variables'!$B:$B,MATCH(EPS!$B83,'Vensim Variables'!$A:$A,0))</f>
        <v>g pollutant</v>
      </c>
      <c r="I83" t="str">
        <f t="shared" si="3"/>
        <v>PM10</v>
      </c>
      <c r="J83">
        <f>INDEX(NoSettings!$C:$C,MATCH(EPS!$A83,NoSettings!$A:$A,0))</f>
        <v>36039800</v>
      </c>
      <c r="K83">
        <f t="shared" si="4"/>
        <v>1</v>
      </c>
      <c r="L83" s="5">
        <f t="shared" si="5"/>
        <v>3.60398E-5</v>
      </c>
    </row>
    <row r="84" spans="1:12">
      <c r="A84" t="s">
        <v>102</v>
      </c>
      <c r="B84" t="s">
        <v>1</v>
      </c>
      <c r="C84" t="s">
        <v>2853</v>
      </c>
      <c r="D84" t="s">
        <v>2860</v>
      </c>
      <c r="E84" t="s">
        <v>2855</v>
      </c>
      <c r="F84" t="s">
        <v>2896</v>
      </c>
      <c r="H84" t="str">
        <f>INDEX('Vensim Variables'!$B:$B,MATCH(EPS!$B84,'Vensim Variables'!$A:$A,0))</f>
        <v>g pollutant</v>
      </c>
      <c r="I84" t="str">
        <f t="shared" si="3"/>
        <v>PM10</v>
      </c>
      <c r="J84">
        <f>INDEX(NoSettings!$C:$C,MATCH(EPS!$A84,NoSettings!$A:$A,0))</f>
        <v>114345000000</v>
      </c>
      <c r="K84">
        <f t="shared" si="4"/>
        <v>1</v>
      </c>
      <c r="L84" s="5">
        <f t="shared" si="5"/>
        <v>0.114345</v>
      </c>
    </row>
    <row r="85" spans="1:12">
      <c r="A85" t="s">
        <v>103</v>
      </c>
      <c r="B85" t="s">
        <v>1</v>
      </c>
      <c r="C85" t="s">
        <v>2853</v>
      </c>
      <c r="D85" t="s">
        <v>2860</v>
      </c>
      <c r="E85" t="s">
        <v>2855</v>
      </c>
      <c r="F85" t="s">
        <v>2897</v>
      </c>
      <c r="H85" t="str">
        <f>INDEX('Vensim Variables'!$B:$B,MATCH(EPS!$B85,'Vensim Variables'!$A:$A,0))</f>
        <v>g pollutant</v>
      </c>
      <c r="I85" t="str">
        <f t="shared" si="3"/>
        <v>PM10</v>
      </c>
      <c r="J85">
        <f>INDEX(NoSettings!$C:$C,MATCH(EPS!$A85,NoSettings!$A:$A,0))</f>
        <v>1562430000</v>
      </c>
      <c r="K85">
        <f t="shared" si="4"/>
        <v>1</v>
      </c>
      <c r="L85" s="5">
        <f t="shared" si="5"/>
        <v>1.5624300000000001E-3</v>
      </c>
    </row>
    <row r="86" spans="1:12">
      <c r="A86" t="s">
        <v>104</v>
      </c>
      <c r="B86" t="s">
        <v>1</v>
      </c>
      <c r="C86" t="s">
        <v>2853</v>
      </c>
      <c r="D86" t="s">
        <v>2860</v>
      </c>
      <c r="E86" t="s">
        <v>2855</v>
      </c>
      <c r="F86" t="s">
        <v>2898</v>
      </c>
      <c r="H86" t="str">
        <f>INDEX('Vensim Variables'!$B:$B,MATCH(EPS!$B86,'Vensim Variables'!$A:$A,0))</f>
        <v>g pollutant</v>
      </c>
      <c r="I86" t="str">
        <f t="shared" si="3"/>
        <v>PM10</v>
      </c>
      <c r="J86">
        <f>INDEX(NoSettings!$C:$C,MATCH(EPS!$A86,NoSettings!$A:$A,0))</f>
        <v>4211440000</v>
      </c>
      <c r="K86">
        <f t="shared" si="4"/>
        <v>1</v>
      </c>
      <c r="L86" s="5">
        <f t="shared" si="5"/>
        <v>4.2114400000000003E-3</v>
      </c>
    </row>
    <row r="87" spans="1:12">
      <c r="A87" t="s">
        <v>105</v>
      </c>
      <c r="B87" t="s">
        <v>1</v>
      </c>
      <c r="C87" t="s">
        <v>2853</v>
      </c>
      <c r="D87" t="s">
        <v>2860</v>
      </c>
      <c r="E87" t="s">
        <v>2855</v>
      </c>
      <c r="F87" t="s">
        <v>2899</v>
      </c>
      <c r="H87" t="str">
        <f>INDEX('Vensim Variables'!$B:$B,MATCH(EPS!$B87,'Vensim Variables'!$A:$A,0))</f>
        <v>g pollutant</v>
      </c>
      <c r="I87" t="str">
        <f t="shared" si="3"/>
        <v>PM10</v>
      </c>
      <c r="J87">
        <f>INDEX(NoSettings!$C:$C,MATCH(EPS!$A87,NoSettings!$A:$A,0))</f>
        <v>114151000</v>
      </c>
      <c r="K87">
        <f t="shared" si="4"/>
        <v>1</v>
      </c>
      <c r="L87" s="5">
        <f t="shared" si="5"/>
        <v>1.14151E-4</v>
      </c>
    </row>
    <row r="88" spans="1:12">
      <c r="A88" t="s">
        <v>106</v>
      </c>
      <c r="B88" t="s">
        <v>1</v>
      </c>
      <c r="C88" t="s">
        <v>2853</v>
      </c>
      <c r="D88" t="s">
        <v>2860</v>
      </c>
      <c r="E88" t="s">
        <v>2855</v>
      </c>
      <c r="F88" t="s">
        <v>2900</v>
      </c>
      <c r="H88" t="str">
        <f>INDEX('Vensim Variables'!$B:$B,MATCH(EPS!$B88,'Vensim Variables'!$A:$A,0))</f>
        <v>g pollutant</v>
      </c>
      <c r="I88" t="str">
        <f t="shared" si="3"/>
        <v>PM10</v>
      </c>
      <c r="J88">
        <f>INDEX(NoSettings!$C:$C,MATCH(EPS!$A88,NoSettings!$A:$A,0))</f>
        <v>0</v>
      </c>
      <c r="K88">
        <f t="shared" si="4"/>
        <v>1</v>
      </c>
      <c r="L88" s="5">
        <f t="shared" si="5"/>
        <v>0</v>
      </c>
    </row>
    <row r="89" spans="1:12">
      <c r="A89" t="s">
        <v>107</v>
      </c>
      <c r="B89" t="s">
        <v>1</v>
      </c>
      <c r="C89" t="s">
        <v>2853</v>
      </c>
      <c r="D89" t="s">
        <v>2860</v>
      </c>
      <c r="E89" t="s">
        <v>2855</v>
      </c>
      <c r="F89" t="s">
        <v>2901</v>
      </c>
      <c r="H89" t="str">
        <f>INDEX('Vensim Variables'!$B:$B,MATCH(EPS!$B89,'Vensim Variables'!$A:$A,0))</f>
        <v>g pollutant</v>
      </c>
      <c r="I89" t="str">
        <f t="shared" si="3"/>
        <v>PM10</v>
      </c>
      <c r="J89">
        <f>INDEX(NoSettings!$C:$C,MATCH(EPS!$A89,NoSettings!$A:$A,0))</f>
        <v>0</v>
      </c>
      <c r="K89">
        <f t="shared" si="4"/>
        <v>1</v>
      </c>
      <c r="L89" s="5">
        <f t="shared" si="5"/>
        <v>0</v>
      </c>
    </row>
    <row r="90" spans="1:12">
      <c r="A90" t="s">
        <v>108</v>
      </c>
      <c r="B90" t="s">
        <v>1</v>
      </c>
      <c r="C90" t="s">
        <v>2853</v>
      </c>
      <c r="D90" t="s">
        <v>2860</v>
      </c>
      <c r="E90" t="s">
        <v>2855</v>
      </c>
      <c r="F90" t="s">
        <v>2902</v>
      </c>
      <c r="H90" t="str">
        <f>INDEX('Vensim Variables'!$B:$B,MATCH(EPS!$B90,'Vensim Variables'!$A:$A,0))</f>
        <v>g pollutant</v>
      </c>
      <c r="I90" t="str">
        <f t="shared" si="3"/>
        <v>PM10</v>
      </c>
      <c r="J90">
        <f>INDEX(NoSettings!$C:$C,MATCH(EPS!$A90,NoSettings!$A:$A,0))</f>
        <v>38396400</v>
      </c>
      <c r="K90">
        <f t="shared" si="4"/>
        <v>1</v>
      </c>
      <c r="L90" s="5">
        <f t="shared" si="5"/>
        <v>3.8396399999999997E-5</v>
      </c>
    </row>
    <row r="91" spans="1:12">
      <c r="A91" t="s">
        <v>109</v>
      </c>
      <c r="B91" t="s">
        <v>1</v>
      </c>
      <c r="C91" t="s">
        <v>2853</v>
      </c>
      <c r="D91" t="s">
        <v>2860</v>
      </c>
      <c r="E91" t="s">
        <v>2855</v>
      </c>
      <c r="F91" t="s">
        <v>2903</v>
      </c>
      <c r="H91" t="str">
        <f>INDEX('Vensim Variables'!$B:$B,MATCH(EPS!$B91,'Vensim Variables'!$A:$A,0))</f>
        <v>g pollutant</v>
      </c>
      <c r="I91" t="str">
        <f t="shared" si="3"/>
        <v>PM10</v>
      </c>
      <c r="J91">
        <f>INDEX(NoSettings!$C:$C,MATCH(EPS!$A91,NoSettings!$A:$A,0))</f>
        <v>0</v>
      </c>
      <c r="K91">
        <f t="shared" si="4"/>
        <v>1</v>
      </c>
      <c r="L91" s="5">
        <f t="shared" si="5"/>
        <v>0</v>
      </c>
    </row>
    <row r="92" spans="1:12">
      <c r="A92" t="s">
        <v>110</v>
      </c>
      <c r="B92" t="s">
        <v>1</v>
      </c>
      <c r="C92" t="s">
        <v>2853</v>
      </c>
      <c r="D92" t="s">
        <v>2860</v>
      </c>
      <c r="E92" t="s">
        <v>2856</v>
      </c>
      <c r="F92" t="s">
        <v>2894</v>
      </c>
      <c r="H92" t="str">
        <f>INDEX('Vensim Variables'!$B:$B,MATCH(EPS!$B92,'Vensim Variables'!$A:$A,0))</f>
        <v>g pollutant</v>
      </c>
      <c r="I92" t="str">
        <f t="shared" si="3"/>
        <v>PM10</v>
      </c>
      <c r="J92">
        <f>INDEX(NoSettings!$C:$C,MATCH(EPS!$A92,NoSettings!$A:$A,0))</f>
        <v>0</v>
      </c>
      <c r="K92">
        <f t="shared" si="4"/>
        <v>1</v>
      </c>
      <c r="L92" s="5">
        <f t="shared" si="5"/>
        <v>0</v>
      </c>
    </row>
    <row r="93" spans="1:12">
      <c r="A93" t="s">
        <v>111</v>
      </c>
      <c r="B93" t="s">
        <v>1</v>
      </c>
      <c r="C93" t="s">
        <v>2853</v>
      </c>
      <c r="D93" t="s">
        <v>2860</v>
      </c>
      <c r="E93" t="s">
        <v>2856</v>
      </c>
      <c r="F93" t="s">
        <v>2895</v>
      </c>
      <c r="H93" t="str">
        <f>INDEX('Vensim Variables'!$B:$B,MATCH(EPS!$B93,'Vensim Variables'!$A:$A,0))</f>
        <v>g pollutant</v>
      </c>
      <c r="I93" t="str">
        <f t="shared" si="3"/>
        <v>PM10</v>
      </c>
      <c r="J93">
        <f>INDEX(NoSettings!$C:$C,MATCH(EPS!$A93,NoSettings!$A:$A,0))</f>
        <v>4799940</v>
      </c>
      <c r="K93">
        <f t="shared" si="4"/>
        <v>1</v>
      </c>
      <c r="L93" s="5">
        <f t="shared" si="5"/>
        <v>4.7999399999999998E-6</v>
      </c>
    </row>
    <row r="94" spans="1:12">
      <c r="A94" t="s">
        <v>112</v>
      </c>
      <c r="B94" t="s">
        <v>1</v>
      </c>
      <c r="C94" t="s">
        <v>2853</v>
      </c>
      <c r="D94" t="s">
        <v>2860</v>
      </c>
      <c r="E94" t="s">
        <v>2856</v>
      </c>
      <c r="F94" t="s">
        <v>2896</v>
      </c>
      <c r="H94" t="str">
        <f>INDEX('Vensim Variables'!$B:$B,MATCH(EPS!$B94,'Vensim Variables'!$A:$A,0))</f>
        <v>g pollutant</v>
      </c>
      <c r="I94" t="str">
        <f t="shared" si="3"/>
        <v>PM10</v>
      </c>
      <c r="J94">
        <f>INDEX(NoSettings!$C:$C,MATCH(EPS!$A94,NoSettings!$A:$A,0))</f>
        <v>8005730000</v>
      </c>
      <c r="K94">
        <f t="shared" si="4"/>
        <v>1</v>
      </c>
      <c r="L94" s="5">
        <f t="shared" si="5"/>
        <v>8.0057300000000008E-3</v>
      </c>
    </row>
    <row r="95" spans="1:12">
      <c r="A95" t="s">
        <v>113</v>
      </c>
      <c r="B95" t="s">
        <v>1</v>
      </c>
      <c r="C95" t="s">
        <v>2853</v>
      </c>
      <c r="D95" t="s">
        <v>2860</v>
      </c>
      <c r="E95" t="s">
        <v>2856</v>
      </c>
      <c r="F95" t="s">
        <v>2897</v>
      </c>
      <c r="H95" t="str">
        <f>INDEX('Vensim Variables'!$B:$B,MATCH(EPS!$B95,'Vensim Variables'!$A:$A,0))</f>
        <v>g pollutant</v>
      </c>
      <c r="I95" t="str">
        <f t="shared" si="3"/>
        <v>PM10</v>
      </c>
      <c r="J95">
        <f>INDEX(NoSettings!$C:$C,MATCH(EPS!$A95,NoSettings!$A:$A,0))</f>
        <v>0</v>
      </c>
      <c r="K95">
        <f t="shared" si="4"/>
        <v>1</v>
      </c>
      <c r="L95" s="5">
        <f t="shared" si="5"/>
        <v>0</v>
      </c>
    </row>
    <row r="96" spans="1:12">
      <c r="A96" t="s">
        <v>114</v>
      </c>
      <c r="B96" t="s">
        <v>1</v>
      </c>
      <c r="C96" t="s">
        <v>2853</v>
      </c>
      <c r="D96" t="s">
        <v>2860</v>
      </c>
      <c r="E96" t="s">
        <v>2856</v>
      </c>
      <c r="F96" t="s">
        <v>2898</v>
      </c>
      <c r="H96" t="str">
        <f>INDEX('Vensim Variables'!$B:$B,MATCH(EPS!$B96,'Vensim Variables'!$A:$A,0))</f>
        <v>g pollutant</v>
      </c>
      <c r="I96" t="str">
        <f t="shared" si="3"/>
        <v>PM10</v>
      </c>
      <c r="J96">
        <f>INDEX(NoSettings!$C:$C,MATCH(EPS!$A96,NoSettings!$A:$A,0))</f>
        <v>319510000</v>
      </c>
      <c r="K96">
        <f t="shared" si="4"/>
        <v>1</v>
      </c>
      <c r="L96" s="5">
        <f t="shared" si="5"/>
        <v>3.1951000000000001E-4</v>
      </c>
    </row>
    <row r="97" spans="1:12">
      <c r="A97" t="s">
        <v>115</v>
      </c>
      <c r="B97" t="s">
        <v>1</v>
      </c>
      <c r="C97" t="s">
        <v>2853</v>
      </c>
      <c r="D97" t="s">
        <v>2860</v>
      </c>
      <c r="E97" t="s">
        <v>2856</v>
      </c>
      <c r="F97" t="s">
        <v>2899</v>
      </c>
      <c r="H97" t="str">
        <f>INDEX('Vensim Variables'!$B:$B,MATCH(EPS!$B97,'Vensim Variables'!$A:$A,0))</f>
        <v>g pollutant</v>
      </c>
      <c r="I97" t="str">
        <f t="shared" si="3"/>
        <v>PM10</v>
      </c>
      <c r="J97">
        <f>INDEX(NoSettings!$C:$C,MATCH(EPS!$A97,NoSettings!$A:$A,0))</f>
        <v>0</v>
      </c>
      <c r="K97">
        <f t="shared" si="4"/>
        <v>1</v>
      </c>
      <c r="L97" s="5">
        <f t="shared" si="5"/>
        <v>0</v>
      </c>
    </row>
    <row r="98" spans="1:12">
      <c r="A98" t="s">
        <v>116</v>
      </c>
      <c r="B98" t="s">
        <v>1</v>
      </c>
      <c r="C98" t="s">
        <v>2853</v>
      </c>
      <c r="D98" t="s">
        <v>2860</v>
      </c>
      <c r="E98" t="s">
        <v>2856</v>
      </c>
      <c r="F98" t="s">
        <v>2900</v>
      </c>
      <c r="H98" t="str">
        <f>INDEX('Vensim Variables'!$B:$B,MATCH(EPS!$B98,'Vensim Variables'!$A:$A,0))</f>
        <v>g pollutant</v>
      </c>
      <c r="I98" t="str">
        <f t="shared" si="3"/>
        <v>PM10</v>
      </c>
      <c r="J98">
        <f>INDEX(NoSettings!$C:$C,MATCH(EPS!$A98,NoSettings!$A:$A,0))</f>
        <v>0</v>
      </c>
      <c r="K98">
        <f t="shared" si="4"/>
        <v>1</v>
      </c>
      <c r="L98" s="5">
        <f t="shared" si="5"/>
        <v>0</v>
      </c>
    </row>
    <row r="99" spans="1:12">
      <c r="A99" t="s">
        <v>117</v>
      </c>
      <c r="B99" t="s">
        <v>1</v>
      </c>
      <c r="C99" t="s">
        <v>2853</v>
      </c>
      <c r="D99" t="s">
        <v>2860</v>
      </c>
      <c r="E99" t="s">
        <v>2856</v>
      </c>
      <c r="F99" t="s">
        <v>2901</v>
      </c>
      <c r="H99" t="str">
        <f>INDEX('Vensim Variables'!$B:$B,MATCH(EPS!$B99,'Vensim Variables'!$A:$A,0))</f>
        <v>g pollutant</v>
      </c>
      <c r="I99" t="str">
        <f t="shared" si="3"/>
        <v>PM10</v>
      </c>
      <c r="J99">
        <f>INDEX(NoSettings!$C:$C,MATCH(EPS!$A99,NoSettings!$A:$A,0))</f>
        <v>0</v>
      </c>
      <c r="K99">
        <f t="shared" si="4"/>
        <v>1</v>
      </c>
      <c r="L99" s="5">
        <f t="shared" si="5"/>
        <v>0</v>
      </c>
    </row>
    <row r="100" spans="1:12">
      <c r="A100" t="s">
        <v>118</v>
      </c>
      <c r="B100" t="s">
        <v>1</v>
      </c>
      <c r="C100" t="s">
        <v>2853</v>
      </c>
      <c r="D100" t="s">
        <v>2860</v>
      </c>
      <c r="E100" t="s">
        <v>2856</v>
      </c>
      <c r="F100" t="s">
        <v>2902</v>
      </c>
      <c r="H100" t="str">
        <f>INDEX('Vensim Variables'!$B:$B,MATCH(EPS!$B100,'Vensim Variables'!$A:$A,0))</f>
        <v>g pollutant</v>
      </c>
      <c r="I100" t="str">
        <f t="shared" si="3"/>
        <v>PM10</v>
      </c>
      <c r="J100">
        <f>INDEX(NoSettings!$C:$C,MATCH(EPS!$A100,NoSettings!$A:$A,0))</f>
        <v>392697</v>
      </c>
      <c r="K100">
        <f t="shared" si="4"/>
        <v>1</v>
      </c>
      <c r="L100" s="5">
        <f t="shared" si="5"/>
        <v>3.9269699999999999E-7</v>
      </c>
    </row>
    <row r="101" spans="1:12">
      <c r="A101" t="s">
        <v>119</v>
      </c>
      <c r="B101" t="s">
        <v>1</v>
      </c>
      <c r="C101" t="s">
        <v>2853</v>
      </c>
      <c r="D101" t="s">
        <v>2860</v>
      </c>
      <c r="E101" t="s">
        <v>2856</v>
      </c>
      <c r="F101" t="s">
        <v>2903</v>
      </c>
      <c r="H101" t="str">
        <f>INDEX('Vensim Variables'!$B:$B,MATCH(EPS!$B101,'Vensim Variables'!$A:$A,0))</f>
        <v>g pollutant</v>
      </c>
      <c r="I101" t="str">
        <f t="shared" si="3"/>
        <v>PM10</v>
      </c>
      <c r="J101">
        <f>INDEX(NoSettings!$C:$C,MATCH(EPS!$A101,NoSettings!$A:$A,0))</f>
        <v>0</v>
      </c>
      <c r="K101">
        <f t="shared" si="4"/>
        <v>1</v>
      </c>
      <c r="L101" s="5">
        <f t="shared" si="5"/>
        <v>0</v>
      </c>
    </row>
    <row r="102" spans="1:12">
      <c r="A102" t="s">
        <v>120</v>
      </c>
      <c r="B102" t="s">
        <v>1</v>
      </c>
      <c r="C102" t="s">
        <v>2853</v>
      </c>
      <c r="D102" t="s">
        <v>2861</v>
      </c>
      <c r="E102" t="s">
        <v>2855</v>
      </c>
      <c r="F102" t="s">
        <v>2894</v>
      </c>
      <c r="H102" t="str">
        <f>INDEX('Vensim Variables'!$B:$B,MATCH(EPS!$B102,'Vensim Variables'!$A:$A,0))</f>
        <v>g pollutant</v>
      </c>
      <c r="I102" t="str">
        <f t="shared" si="3"/>
        <v>PM25</v>
      </c>
      <c r="J102">
        <f>INDEX(NoSettings!$C:$C,MATCH(EPS!$A102,NoSettings!$A:$A,0))</f>
        <v>0</v>
      </c>
      <c r="K102">
        <f t="shared" si="4"/>
        <v>1</v>
      </c>
      <c r="L102" s="5">
        <f t="shared" si="5"/>
        <v>0</v>
      </c>
    </row>
    <row r="103" spans="1:12">
      <c r="A103" t="s">
        <v>121</v>
      </c>
      <c r="B103" t="s">
        <v>1</v>
      </c>
      <c r="C103" t="s">
        <v>2853</v>
      </c>
      <c r="D103" t="s">
        <v>2861</v>
      </c>
      <c r="E103" t="s">
        <v>2855</v>
      </c>
      <c r="F103" t="s">
        <v>2895</v>
      </c>
      <c r="H103" t="str">
        <f>INDEX('Vensim Variables'!$B:$B,MATCH(EPS!$B103,'Vensim Variables'!$A:$A,0))</f>
        <v>g pollutant</v>
      </c>
      <c r="I103" t="str">
        <f t="shared" si="3"/>
        <v>PM25</v>
      </c>
      <c r="J103">
        <f>INDEX(NoSettings!$C:$C,MATCH(EPS!$A103,NoSettings!$A:$A,0))</f>
        <v>14443700</v>
      </c>
      <c r="K103">
        <f t="shared" si="4"/>
        <v>1</v>
      </c>
      <c r="L103" s="5">
        <f t="shared" si="5"/>
        <v>1.44437E-5</v>
      </c>
    </row>
    <row r="104" spans="1:12">
      <c r="A104" t="s">
        <v>122</v>
      </c>
      <c r="B104" t="s">
        <v>1</v>
      </c>
      <c r="C104" t="s">
        <v>2853</v>
      </c>
      <c r="D104" t="s">
        <v>2861</v>
      </c>
      <c r="E104" t="s">
        <v>2855</v>
      </c>
      <c r="F104" t="s">
        <v>2896</v>
      </c>
      <c r="H104" t="str">
        <f>INDEX('Vensim Variables'!$B:$B,MATCH(EPS!$B104,'Vensim Variables'!$A:$A,0))</f>
        <v>g pollutant</v>
      </c>
      <c r="I104" t="str">
        <f t="shared" si="3"/>
        <v>PM25</v>
      </c>
      <c r="J104">
        <f>INDEX(NoSettings!$C:$C,MATCH(EPS!$A104,NoSettings!$A:$A,0))</f>
        <v>41318600000</v>
      </c>
      <c r="K104">
        <f t="shared" si="4"/>
        <v>1</v>
      </c>
      <c r="L104" s="5">
        <f t="shared" si="5"/>
        <v>4.1318599999999997E-2</v>
      </c>
    </row>
    <row r="105" spans="1:12">
      <c r="A105" t="s">
        <v>123</v>
      </c>
      <c r="B105" t="s">
        <v>1</v>
      </c>
      <c r="C105" t="s">
        <v>2853</v>
      </c>
      <c r="D105" t="s">
        <v>2861</v>
      </c>
      <c r="E105" t="s">
        <v>2855</v>
      </c>
      <c r="F105" t="s">
        <v>2897</v>
      </c>
      <c r="H105" t="str">
        <f>INDEX('Vensim Variables'!$B:$B,MATCH(EPS!$B105,'Vensim Variables'!$A:$A,0))</f>
        <v>g pollutant</v>
      </c>
      <c r="I105" t="str">
        <f t="shared" si="3"/>
        <v>PM25</v>
      </c>
      <c r="J105">
        <f>INDEX(NoSettings!$C:$C,MATCH(EPS!$A105,NoSettings!$A:$A,0))</f>
        <v>1074280000</v>
      </c>
      <c r="K105">
        <f t="shared" si="4"/>
        <v>1</v>
      </c>
      <c r="L105" s="5">
        <f t="shared" si="5"/>
        <v>1.0742799999999999E-3</v>
      </c>
    </row>
    <row r="106" spans="1:12">
      <c r="A106" t="s">
        <v>124</v>
      </c>
      <c r="B106" t="s">
        <v>1</v>
      </c>
      <c r="C106" t="s">
        <v>2853</v>
      </c>
      <c r="D106" t="s">
        <v>2861</v>
      </c>
      <c r="E106" t="s">
        <v>2855</v>
      </c>
      <c r="F106" t="s">
        <v>2898</v>
      </c>
      <c r="H106" t="str">
        <f>INDEX('Vensim Variables'!$B:$B,MATCH(EPS!$B106,'Vensim Variables'!$A:$A,0))</f>
        <v>g pollutant</v>
      </c>
      <c r="I106" t="str">
        <f t="shared" si="3"/>
        <v>PM25</v>
      </c>
      <c r="J106">
        <f>INDEX(NoSettings!$C:$C,MATCH(EPS!$A106,NoSettings!$A:$A,0))</f>
        <v>1521800000</v>
      </c>
      <c r="K106">
        <f t="shared" si="4"/>
        <v>1</v>
      </c>
      <c r="L106" s="5">
        <f t="shared" si="5"/>
        <v>1.5218E-3</v>
      </c>
    </row>
    <row r="107" spans="1:12">
      <c r="A107" t="s">
        <v>125</v>
      </c>
      <c r="B107" t="s">
        <v>1</v>
      </c>
      <c r="C107" t="s">
        <v>2853</v>
      </c>
      <c r="D107" t="s">
        <v>2861</v>
      </c>
      <c r="E107" t="s">
        <v>2855</v>
      </c>
      <c r="F107" t="s">
        <v>2899</v>
      </c>
      <c r="H107" t="str">
        <f>INDEX('Vensim Variables'!$B:$B,MATCH(EPS!$B107,'Vensim Variables'!$A:$A,0))</f>
        <v>g pollutant</v>
      </c>
      <c r="I107" t="str">
        <f t="shared" si="3"/>
        <v>PM25</v>
      </c>
      <c r="J107">
        <f>INDEX(NoSettings!$C:$C,MATCH(EPS!$A107,NoSettings!$A:$A,0))</f>
        <v>78487100</v>
      </c>
      <c r="K107">
        <f t="shared" si="4"/>
        <v>1</v>
      </c>
      <c r="L107" s="5">
        <f t="shared" si="5"/>
        <v>7.8487100000000003E-5</v>
      </c>
    </row>
    <row r="108" spans="1:12">
      <c r="A108" t="s">
        <v>126</v>
      </c>
      <c r="B108" t="s">
        <v>1</v>
      </c>
      <c r="C108" t="s">
        <v>2853</v>
      </c>
      <c r="D108" t="s">
        <v>2861</v>
      </c>
      <c r="E108" t="s">
        <v>2855</v>
      </c>
      <c r="F108" t="s">
        <v>2900</v>
      </c>
      <c r="H108" t="str">
        <f>INDEX('Vensim Variables'!$B:$B,MATCH(EPS!$B108,'Vensim Variables'!$A:$A,0))</f>
        <v>g pollutant</v>
      </c>
      <c r="I108" t="str">
        <f t="shared" si="3"/>
        <v>PM25</v>
      </c>
      <c r="J108">
        <f>INDEX(NoSettings!$C:$C,MATCH(EPS!$A108,NoSettings!$A:$A,0))</f>
        <v>0</v>
      </c>
      <c r="K108">
        <f t="shared" si="4"/>
        <v>1</v>
      </c>
      <c r="L108" s="5">
        <f t="shared" si="5"/>
        <v>0</v>
      </c>
    </row>
    <row r="109" spans="1:12">
      <c r="A109" t="s">
        <v>127</v>
      </c>
      <c r="B109" t="s">
        <v>1</v>
      </c>
      <c r="C109" t="s">
        <v>2853</v>
      </c>
      <c r="D109" t="s">
        <v>2861</v>
      </c>
      <c r="E109" t="s">
        <v>2855</v>
      </c>
      <c r="F109" t="s">
        <v>2901</v>
      </c>
      <c r="H109" t="str">
        <f>INDEX('Vensim Variables'!$B:$B,MATCH(EPS!$B109,'Vensim Variables'!$A:$A,0))</f>
        <v>g pollutant</v>
      </c>
      <c r="I109" t="str">
        <f t="shared" si="3"/>
        <v>PM25</v>
      </c>
      <c r="J109">
        <f>INDEX(NoSettings!$C:$C,MATCH(EPS!$A109,NoSettings!$A:$A,0))</f>
        <v>0</v>
      </c>
      <c r="K109">
        <f t="shared" si="4"/>
        <v>1</v>
      </c>
      <c r="L109" s="5">
        <f t="shared" si="5"/>
        <v>0</v>
      </c>
    </row>
    <row r="110" spans="1:12">
      <c r="A110" t="s">
        <v>128</v>
      </c>
      <c r="B110" t="s">
        <v>1</v>
      </c>
      <c r="C110" t="s">
        <v>2853</v>
      </c>
      <c r="D110" t="s">
        <v>2861</v>
      </c>
      <c r="E110" t="s">
        <v>2855</v>
      </c>
      <c r="F110" t="s">
        <v>2902</v>
      </c>
      <c r="H110" t="str">
        <f>INDEX('Vensim Variables'!$B:$B,MATCH(EPS!$B110,'Vensim Variables'!$A:$A,0))</f>
        <v>g pollutant</v>
      </c>
      <c r="I110" t="str">
        <f t="shared" si="3"/>
        <v>PM25</v>
      </c>
      <c r="J110">
        <f>INDEX(NoSettings!$C:$C,MATCH(EPS!$A110,NoSettings!$A:$A,0))</f>
        <v>15393500</v>
      </c>
      <c r="K110">
        <f t="shared" si="4"/>
        <v>1</v>
      </c>
      <c r="L110" s="5">
        <f t="shared" si="5"/>
        <v>1.5393500000000001E-5</v>
      </c>
    </row>
    <row r="111" spans="1:12">
      <c r="A111" t="s">
        <v>129</v>
      </c>
      <c r="B111" t="s">
        <v>1</v>
      </c>
      <c r="C111" t="s">
        <v>2853</v>
      </c>
      <c r="D111" t="s">
        <v>2861</v>
      </c>
      <c r="E111" t="s">
        <v>2855</v>
      </c>
      <c r="F111" t="s">
        <v>2903</v>
      </c>
      <c r="H111" t="str">
        <f>INDEX('Vensim Variables'!$B:$B,MATCH(EPS!$B111,'Vensim Variables'!$A:$A,0))</f>
        <v>g pollutant</v>
      </c>
      <c r="I111" t="str">
        <f t="shared" si="3"/>
        <v>PM25</v>
      </c>
      <c r="J111">
        <f>INDEX(NoSettings!$C:$C,MATCH(EPS!$A111,NoSettings!$A:$A,0))</f>
        <v>0</v>
      </c>
      <c r="K111">
        <f t="shared" si="4"/>
        <v>1</v>
      </c>
      <c r="L111" s="5">
        <f t="shared" si="5"/>
        <v>0</v>
      </c>
    </row>
    <row r="112" spans="1:12">
      <c r="A112" t="s">
        <v>130</v>
      </c>
      <c r="B112" t="s">
        <v>1</v>
      </c>
      <c r="C112" t="s">
        <v>2853</v>
      </c>
      <c r="D112" t="s">
        <v>2861</v>
      </c>
      <c r="E112" t="s">
        <v>2856</v>
      </c>
      <c r="F112" t="s">
        <v>2894</v>
      </c>
      <c r="H112" t="str">
        <f>INDEX('Vensim Variables'!$B:$B,MATCH(EPS!$B112,'Vensim Variables'!$A:$A,0))</f>
        <v>g pollutant</v>
      </c>
      <c r="I112" t="str">
        <f t="shared" si="3"/>
        <v>PM25</v>
      </c>
      <c r="J112">
        <f>INDEX(NoSettings!$C:$C,MATCH(EPS!$A112,NoSettings!$A:$A,0))</f>
        <v>0</v>
      </c>
      <c r="K112">
        <f t="shared" si="4"/>
        <v>1</v>
      </c>
      <c r="L112" s="5">
        <f t="shared" si="5"/>
        <v>0</v>
      </c>
    </row>
    <row r="113" spans="1:12">
      <c r="A113" t="s">
        <v>131</v>
      </c>
      <c r="B113" t="s">
        <v>1</v>
      </c>
      <c r="C113" t="s">
        <v>2853</v>
      </c>
      <c r="D113" t="s">
        <v>2861</v>
      </c>
      <c r="E113" t="s">
        <v>2856</v>
      </c>
      <c r="F113" t="s">
        <v>2895</v>
      </c>
      <c r="H113" t="str">
        <f>INDEX('Vensim Variables'!$B:$B,MATCH(EPS!$B113,'Vensim Variables'!$A:$A,0))</f>
        <v>g pollutant</v>
      </c>
      <c r="I113" t="str">
        <f t="shared" si="3"/>
        <v>PM25</v>
      </c>
      <c r="J113">
        <f>INDEX(NoSettings!$C:$C,MATCH(EPS!$A113,NoSettings!$A:$A,0))</f>
        <v>1923680</v>
      </c>
      <c r="K113">
        <f t="shared" si="4"/>
        <v>1</v>
      </c>
      <c r="L113" s="5">
        <f t="shared" si="5"/>
        <v>1.9236800000000002E-6</v>
      </c>
    </row>
    <row r="114" spans="1:12">
      <c r="A114" t="s">
        <v>132</v>
      </c>
      <c r="B114" t="s">
        <v>1</v>
      </c>
      <c r="C114" t="s">
        <v>2853</v>
      </c>
      <c r="D114" t="s">
        <v>2861</v>
      </c>
      <c r="E114" t="s">
        <v>2856</v>
      </c>
      <c r="F114" t="s">
        <v>2896</v>
      </c>
      <c r="H114" t="str">
        <f>INDEX('Vensim Variables'!$B:$B,MATCH(EPS!$B114,'Vensim Variables'!$A:$A,0))</f>
        <v>g pollutant</v>
      </c>
      <c r="I114" t="str">
        <f t="shared" si="3"/>
        <v>PM25</v>
      </c>
      <c r="J114">
        <f>INDEX(NoSettings!$C:$C,MATCH(EPS!$A114,NoSettings!$A:$A,0))</f>
        <v>2892860000</v>
      </c>
      <c r="K114">
        <f t="shared" si="4"/>
        <v>1</v>
      </c>
      <c r="L114" s="5">
        <f t="shared" si="5"/>
        <v>2.8928600000000001E-3</v>
      </c>
    </row>
    <row r="115" spans="1:12">
      <c r="A115" t="s">
        <v>133</v>
      </c>
      <c r="B115" t="s">
        <v>1</v>
      </c>
      <c r="C115" t="s">
        <v>2853</v>
      </c>
      <c r="D115" t="s">
        <v>2861</v>
      </c>
      <c r="E115" t="s">
        <v>2856</v>
      </c>
      <c r="F115" t="s">
        <v>2897</v>
      </c>
      <c r="H115" t="str">
        <f>INDEX('Vensim Variables'!$B:$B,MATCH(EPS!$B115,'Vensim Variables'!$A:$A,0))</f>
        <v>g pollutant</v>
      </c>
      <c r="I115" t="str">
        <f t="shared" si="3"/>
        <v>PM25</v>
      </c>
      <c r="J115">
        <f>INDEX(NoSettings!$C:$C,MATCH(EPS!$A115,NoSettings!$A:$A,0))</f>
        <v>0</v>
      </c>
      <c r="K115">
        <f t="shared" si="4"/>
        <v>1</v>
      </c>
      <c r="L115" s="5">
        <f t="shared" si="5"/>
        <v>0</v>
      </c>
    </row>
    <row r="116" spans="1:12">
      <c r="A116" t="s">
        <v>134</v>
      </c>
      <c r="B116" t="s">
        <v>1</v>
      </c>
      <c r="C116" t="s">
        <v>2853</v>
      </c>
      <c r="D116" t="s">
        <v>2861</v>
      </c>
      <c r="E116" t="s">
        <v>2856</v>
      </c>
      <c r="F116" t="s">
        <v>2898</v>
      </c>
      <c r="H116" t="str">
        <f>INDEX('Vensim Variables'!$B:$B,MATCH(EPS!$B116,'Vensim Variables'!$A:$A,0))</f>
        <v>g pollutant</v>
      </c>
      <c r="I116" t="str">
        <f t="shared" si="3"/>
        <v>PM25</v>
      </c>
      <c r="J116">
        <f>INDEX(NoSettings!$C:$C,MATCH(EPS!$A116,NoSettings!$A:$A,0))</f>
        <v>115455000</v>
      </c>
      <c r="K116">
        <f t="shared" si="4"/>
        <v>1</v>
      </c>
      <c r="L116" s="5">
        <f t="shared" si="5"/>
        <v>1.15455E-4</v>
      </c>
    </row>
    <row r="117" spans="1:12">
      <c r="A117" t="s">
        <v>135</v>
      </c>
      <c r="B117" t="s">
        <v>1</v>
      </c>
      <c r="C117" t="s">
        <v>2853</v>
      </c>
      <c r="D117" t="s">
        <v>2861</v>
      </c>
      <c r="E117" t="s">
        <v>2856</v>
      </c>
      <c r="F117" t="s">
        <v>2899</v>
      </c>
      <c r="H117" t="str">
        <f>INDEX('Vensim Variables'!$B:$B,MATCH(EPS!$B117,'Vensim Variables'!$A:$A,0))</f>
        <v>g pollutant</v>
      </c>
      <c r="I117" t="str">
        <f t="shared" si="3"/>
        <v>PM25</v>
      </c>
      <c r="J117">
        <f>INDEX(NoSettings!$C:$C,MATCH(EPS!$A117,NoSettings!$A:$A,0))</f>
        <v>0</v>
      </c>
      <c r="K117">
        <f t="shared" si="4"/>
        <v>1</v>
      </c>
      <c r="L117" s="5">
        <f t="shared" si="5"/>
        <v>0</v>
      </c>
    </row>
    <row r="118" spans="1:12">
      <c r="A118" t="s">
        <v>136</v>
      </c>
      <c r="B118" t="s">
        <v>1</v>
      </c>
      <c r="C118" t="s">
        <v>2853</v>
      </c>
      <c r="D118" t="s">
        <v>2861</v>
      </c>
      <c r="E118" t="s">
        <v>2856</v>
      </c>
      <c r="F118" t="s">
        <v>2900</v>
      </c>
      <c r="H118" t="str">
        <f>INDEX('Vensim Variables'!$B:$B,MATCH(EPS!$B118,'Vensim Variables'!$A:$A,0))</f>
        <v>g pollutant</v>
      </c>
      <c r="I118" t="str">
        <f t="shared" si="3"/>
        <v>PM25</v>
      </c>
      <c r="J118">
        <f>INDEX(NoSettings!$C:$C,MATCH(EPS!$A118,NoSettings!$A:$A,0))</f>
        <v>0</v>
      </c>
      <c r="K118">
        <f t="shared" si="4"/>
        <v>1</v>
      </c>
      <c r="L118" s="5">
        <f t="shared" si="5"/>
        <v>0</v>
      </c>
    </row>
    <row r="119" spans="1:12">
      <c r="A119" t="s">
        <v>137</v>
      </c>
      <c r="B119" t="s">
        <v>1</v>
      </c>
      <c r="C119" t="s">
        <v>2853</v>
      </c>
      <c r="D119" t="s">
        <v>2861</v>
      </c>
      <c r="E119" t="s">
        <v>2856</v>
      </c>
      <c r="F119" t="s">
        <v>2901</v>
      </c>
      <c r="H119" t="str">
        <f>INDEX('Vensim Variables'!$B:$B,MATCH(EPS!$B119,'Vensim Variables'!$A:$A,0))</f>
        <v>g pollutant</v>
      </c>
      <c r="I119" t="str">
        <f t="shared" si="3"/>
        <v>PM25</v>
      </c>
      <c r="J119">
        <f>INDEX(NoSettings!$C:$C,MATCH(EPS!$A119,NoSettings!$A:$A,0))</f>
        <v>0</v>
      </c>
      <c r="K119">
        <f t="shared" si="4"/>
        <v>1</v>
      </c>
      <c r="L119" s="5">
        <f t="shared" si="5"/>
        <v>0</v>
      </c>
    </row>
    <row r="120" spans="1:12">
      <c r="A120" t="s">
        <v>138</v>
      </c>
      <c r="B120" t="s">
        <v>1</v>
      </c>
      <c r="C120" t="s">
        <v>2853</v>
      </c>
      <c r="D120" t="s">
        <v>2861</v>
      </c>
      <c r="E120" t="s">
        <v>2856</v>
      </c>
      <c r="F120" t="s">
        <v>2902</v>
      </c>
      <c r="H120" t="str">
        <f>INDEX('Vensim Variables'!$B:$B,MATCH(EPS!$B120,'Vensim Variables'!$A:$A,0))</f>
        <v>g pollutant</v>
      </c>
      <c r="I120" t="str">
        <f t="shared" si="3"/>
        <v>PM25</v>
      </c>
      <c r="J120">
        <f>INDEX(NoSettings!$C:$C,MATCH(EPS!$A120,NoSettings!$A:$A,0))</f>
        <v>157436</v>
      </c>
      <c r="K120">
        <f t="shared" si="4"/>
        <v>1</v>
      </c>
      <c r="L120" s="5">
        <f t="shared" si="5"/>
        <v>1.5743600000000001E-7</v>
      </c>
    </row>
    <row r="121" spans="1:12">
      <c r="A121" t="s">
        <v>139</v>
      </c>
      <c r="B121" t="s">
        <v>1</v>
      </c>
      <c r="C121" t="s">
        <v>2853</v>
      </c>
      <c r="D121" t="s">
        <v>2861</v>
      </c>
      <c r="E121" t="s">
        <v>2856</v>
      </c>
      <c r="F121" t="s">
        <v>2903</v>
      </c>
      <c r="H121" t="str">
        <f>INDEX('Vensim Variables'!$B:$B,MATCH(EPS!$B121,'Vensim Variables'!$A:$A,0))</f>
        <v>g pollutant</v>
      </c>
      <c r="I121" t="str">
        <f t="shared" si="3"/>
        <v>PM25</v>
      </c>
      <c r="J121">
        <f>INDEX(NoSettings!$C:$C,MATCH(EPS!$A121,NoSettings!$A:$A,0))</f>
        <v>0</v>
      </c>
      <c r="K121">
        <f t="shared" si="4"/>
        <v>1</v>
      </c>
      <c r="L121" s="5">
        <f t="shared" si="5"/>
        <v>0</v>
      </c>
    </row>
    <row r="122" spans="1:12">
      <c r="A122" t="s">
        <v>140</v>
      </c>
      <c r="B122" t="s">
        <v>1</v>
      </c>
      <c r="C122" t="s">
        <v>2853</v>
      </c>
      <c r="D122" t="s">
        <v>2862</v>
      </c>
      <c r="E122" t="s">
        <v>2855</v>
      </c>
      <c r="F122" t="s">
        <v>2894</v>
      </c>
      <c r="H122" t="str">
        <f>INDEX('Vensim Variables'!$B:$B,MATCH(EPS!$B122,'Vensim Variables'!$A:$A,0))</f>
        <v>g pollutant</v>
      </c>
      <c r="I122" t="str">
        <f t="shared" si="3"/>
        <v>SOx</v>
      </c>
      <c r="J122">
        <f>INDEX(NoSettings!$C:$C,MATCH(EPS!$A122,NoSettings!$A:$A,0))</f>
        <v>0</v>
      </c>
      <c r="K122">
        <f t="shared" si="4"/>
        <v>1</v>
      </c>
      <c r="L122" s="5">
        <f t="shared" si="5"/>
        <v>0</v>
      </c>
    </row>
    <row r="123" spans="1:12">
      <c r="A123" t="s">
        <v>141</v>
      </c>
      <c r="B123" t="s">
        <v>1</v>
      </c>
      <c r="C123" t="s">
        <v>2853</v>
      </c>
      <c r="D123" t="s">
        <v>2862</v>
      </c>
      <c r="E123" t="s">
        <v>2855</v>
      </c>
      <c r="F123" t="s">
        <v>2895</v>
      </c>
      <c r="H123" t="str">
        <f>INDEX('Vensim Variables'!$B:$B,MATCH(EPS!$B123,'Vensim Variables'!$A:$A,0))</f>
        <v>g pollutant</v>
      </c>
      <c r="I123" t="str">
        <f t="shared" si="3"/>
        <v>SOx</v>
      </c>
      <c r="J123">
        <f>INDEX(NoSettings!$C:$C,MATCH(EPS!$A123,NoSettings!$A:$A,0))</f>
        <v>1869190</v>
      </c>
      <c r="K123">
        <f t="shared" si="4"/>
        <v>1</v>
      </c>
      <c r="L123" s="5">
        <f t="shared" si="5"/>
        <v>1.86919E-6</v>
      </c>
    </row>
    <row r="124" spans="1:12">
      <c r="A124" t="s">
        <v>142</v>
      </c>
      <c r="B124" t="s">
        <v>1</v>
      </c>
      <c r="C124" t="s">
        <v>2853</v>
      </c>
      <c r="D124" t="s">
        <v>2862</v>
      </c>
      <c r="E124" t="s">
        <v>2855</v>
      </c>
      <c r="F124" t="s">
        <v>2896</v>
      </c>
      <c r="H124" t="str">
        <f>INDEX('Vensim Variables'!$B:$B,MATCH(EPS!$B124,'Vensim Variables'!$A:$A,0))</f>
        <v>g pollutant</v>
      </c>
      <c r="I124" t="str">
        <f t="shared" si="3"/>
        <v>SOx</v>
      </c>
      <c r="J124">
        <f>INDEX(NoSettings!$C:$C,MATCH(EPS!$A124,NoSettings!$A:$A,0))</f>
        <v>17263500000</v>
      </c>
      <c r="K124">
        <f t="shared" si="4"/>
        <v>1</v>
      </c>
      <c r="L124" s="5">
        <f t="shared" si="5"/>
        <v>1.7263500000000001E-2</v>
      </c>
    </row>
    <row r="125" spans="1:12">
      <c r="A125" t="s">
        <v>143</v>
      </c>
      <c r="B125" t="s">
        <v>1</v>
      </c>
      <c r="C125" t="s">
        <v>2853</v>
      </c>
      <c r="D125" t="s">
        <v>2862</v>
      </c>
      <c r="E125" t="s">
        <v>2855</v>
      </c>
      <c r="F125" t="s">
        <v>2897</v>
      </c>
      <c r="H125" t="str">
        <f>INDEX('Vensim Variables'!$B:$B,MATCH(EPS!$B125,'Vensim Variables'!$A:$A,0))</f>
        <v>g pollutant</v>
      </c>
      <c r="I125" t="str">
        <f t="shared" si="3"/>
        <v>SOx</v>
      </c>
      <c r="J125">
        <f>INDEX(NoSettings!$C:$C,MATCH(EPS!$A125,NoSettings!$A:$A,0))</f>
        <v>74651500</v>
      </c>
      <c r="K125">
        <f t="shared" si="4"/>
        <v>1</v>
      </c>
      <c r="L125" s="5">
        <f t="shared" si="5"/>
        <v>7.4651499999999995E-5</v>
      </c>
    </row>
    <row r="126" spans="1:12">
      <c r="A126" t="s">
        <v>144</v>
      </c>
      <c r="B126" t="s">
        <v>1</v>
      </c>
      <c r="C126" t="s">
        <v>2853</v>
      </c>
      <c r="D126" t="s">
        <v>2862</v>
      </c>
      <c r="E126" t="s">
        <v>2855</v>
      </c>
      <c r="F126" t="s">
        <v>2898</v>
      </c>
      <c r="H126" t="str">
        <f>INDEX('Vensim Variables'!$B:$B,MATCH(EPS!$B126,'Vensim Variables'!$A:$A,0))</f>
        <v>g pollutant</v>
      </c>
      <c r="I126" t="str">
        <f t="shared" si="3"/>
        <v>SOx</v>
      </c>
      <c r="J126">
        <f>INDEX(NoSettings!$C:$C,MATCH(EPS!$A126,NoSettings!$A:$A,0))</f>
        <v>635831000</v>
      </c>
      <c r="K126">
        <f t="shared" si="4"/>
        <v>1</v>
      </c>
      <c r="L126" s="5">
        <f t="shared" si="5"/>
        <v>6.35831E-4</v>
      </c>
    </row>
    <row r="127" spans="1:12">
      <c r="A127" t="s">
        <v>145</v>
      </c>
      <c r="B127" t="s">
        <v>1</v>
      </c>
      <c r="C127" t="s">
        <v>2853</v>
      </c>
      <c r="D127" t="s">
        <v>2862</v>
      </c>
      <c r="E127" t="s">
        <v>2855</v>
      </c>
      <c r="F127" t="s">
        <v>2899</v>
      </c>
      <c r="H127" t="str">
        <f>INDEX('Vensim Variables'!$B:$B,MATCH(EPS!$B127,'Vensim Variables'!$A:$A,0))</f>
        <v>g pollutant</v>
      </c>
      <c r="I127" t="str">
        <f t="shared" si="3"/>
        <v>SOx</v>
      </c>
      <c r="J127">
        <f>INDEX(NoSettings!$C:$C,MATCH(EPS!$A127,NoSettings!$A:$A,0))</f>
        <v>5454050</v>
      </c>
      <c r="K127">
        <f t="shared" si="4"/>
        <v>1</v>
      </c>
      <c r="L127" s="5">
        <f t="shared" si="5"/>
        <v>5.4540499999999999E-6</v>
      </c>
    </row>
    <row r="128" spans="1:12">
      <c r="A128" t="s">
        <v>146</v>
      </c>
      <c r="B128" t="s">
        <v>1</v>
      </c>
      <c r="C128" t="s">
        <v>2853</v>
      </c>
      <c r="D128" t="s">
        <v>2862</v>
      </c>
      <c r="E128" t="s">
        <v>2855</v>
      </c>
      <c r="F128" t="s">
        <v>2900</v>
      </c>
      <c r="H128" t="str">
        <f>INDEX('Vensim Variables'!$B:$B,MATCH(EPS!$B128,'Vensim Variables'!$A:$A,0))</f>
        <v>g pollutant</v>
      </c>
      <c r="I128" t="str">
        <f t="shared" si="3"/>
        <v>SOx</v>
      </c>
      <c r="J128">
        <f>INDEX(NoSettings!$C:$C,MATCH(EPS!$A128,NoSettings!$A:$A,0))</f>
        <v>0</v>
      </c>
      <c r="K128">
        <f t="shared" si="4"/>
        <v>1</v>
      </c>
      <c r="L128" s="5">
        <f t="shared" si="5"/>
        <v>0</v>
      </c>
    </row>
    <row r="129" spans="1:12">
      <c r="A129" t="s">
        <v>147</v>
      </c>
      <c r="B129" t="s">
        <v>1</v>
      </c>
      <c r="C129" t="s">
        <v>2853</v>
      </c>
      <c r="D129" t="s">
        <v>2862</v>
      </c>
      <c r="E129" t="s">
        <v>2855</v>
      </c>
      <c r="F129" t="s">
        <v>2901</v>
      </c>
      <c r="H129" t="str">
        <f>INDEX('Vensim Variables'!$B:$B,MATCH(EPS!$B129,'Vensim Variables'!$A:$A,0))</f>
        <v>g pollutant</v>
      </c>
      <c r="I129" t="str">
        <f t="shared" si="3"/>
        <v>SOx</v>
      </c>
      <c r="J129">
        <f>INDEX(NoSettings!$C:$C,MATCH(EPS!$A129,NoSettings!$A:$A,0))</f>
        <v>0</v>
      </c>
      <c r="K129">
        <f t="shared" si="4"/>
        <v>1</v>
      </c>
      <c r="L129" s="5">
        <f t="shared" si="5"/>
        <v>0</v>
      </c>
    </row>
    <row r="130" spans="1:12">
      <c r="A130" t="s">
        <v>148</v>
      </c>
      <c r="B130" t="s">
        <v>1</v>
      </c>
      <c r="C130" t="s">
        <v>2853</v>
      </c>
      <c r="D130" t="s">
        <v>2862</v>
      </c>
      <c r="E130" t="s">
        <v>2855</v>
      </c>
      <c r="F130" t="s">
        <v>2902</v>
      </c>
      <c r="H130" t="str">
        <f>INDEX('Vensim Variables'!$B:$B,MATCH(EPS!$B130,'Vensim Variables'!$A:$A,0))</f>
        <v>g pollutant</v>
      </c>
      <c r="I130" t="str">
        <f t="shared" si="3"/>
        <v>SOx</v>
      </c>
      <c r="J130">
        <f>INDEX(NoSettings!$C:$C,MATCH(EPS!$A130,NoSettings!$A:$A,0))</f>
        <v>0</v>
      </c>
      <c r="K130">
        <f t="shared" si="4"/>
        <v>1</v>
      </c>
      <c r="L130" s="5">
        <f t="shared" si="5"/>
        <v>0</v>
      </c>
    </row>
    <row r="131" spans="1:12">
      <c r="A131" t="s">
        <v>149</v>
      </c>
      <c r="B131" t="s">
        <v>1</v>
      </c>
      <c r="C131" t="s">
        <v>2853</v>
      </c>
      <c r="D131" t="s">
        <v>2862</v>
      </c>
      <c r="E131" t="s">
        <v>2855</v>
      </c>
      <c r="F131" t="s">
        <v>2903</v>
      </c>
      <c r="H131" t="str">
        <f>INDEX('Vensim Variables'!$B:$B,MATCH(EPS!$B131,'Vensim Variables'!$A:$A,0))</f>
        <v>g pollutant</v>
      </c>
      <c r="I131" t="str">
        <f t="shared" ref="I131:I194" si="6">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 t="shared" ref="K131:K194" si="7">IF(I131="CO2",1,IF(I131="CH4",28,IF(I131="N2O",265,IF(I131="F gases",1,1))))</f>
        <v>1</v>
      </c>
      <c r="L131" s="5">
        <f t="shared" ref="L131:L194" si="8">IF(H131="g pollutant",K131*J131/10^12,IF(H131="MMTCO2e",J131,IF(H131="MWh",J131,0)))</f>
        <v>0</v>
      </c>
    </row>
    <row r="132" spans="1:12">
      <c r="A132" t="s">
        <v>150</v>
      </c>
      <c r="B132" t="s">
        <v>1</v>
      </c>
      <c r="C132" t="s">
        <v>2853</v>
      </c>
      <c r="D132" t="s">
        <v>2862</v>
      </c>
      <c r="E132" t="s">
        <v>2856</v>
      </c>
      <c r="F132" t="s">
        <v>2894</v>
      </c>
      <c r="H132" t="str">
        <f>INDEX('Vensim Variables'!$B:$B,MATCH(EPS!$B132,'Vensim Variables'!$A:$A,0))</f>
        <v>g pollutant</v>
      </c>
      <c r="I132" t="str">
        <f t="shared" si="6"/>
        <v>SOx</v>
      </c>
      <c r="J132">
        <f>INDEX(NoSettings!$C:$C,MATCH(EPS!$A132,NoSettings!$A:$A,0))</f>
        <v>0</v>
      </c>
      <c r="K132">
        <f t="shared" si="7"/>
        <v>1</v>
      </c>
      <c r="L132" s="5">
        <f t="shared" si="8"/>
        <v>0</v>
      </c>
    </row>
    <row r="133" spans="1:12">
      <c r="A133" t="s">
        <v>151</v>
      </c>
      <c r="B133" t="s">
        <v>1</v>
      </c>
      <c r="C133" t="s">
        <v>2853</v>
      </c>
      <c r="D133" t="s">
        <v>2862</v>
      </c>
      <c r="E133" t="s">
        <v>2856</v>
      </c>
      <c r="F133" t="s">
        <v>2895</v>
      </c>
      <c r="H133" t="str">
        <f>INDEX('Vensim Variables'!$B:$B,MATCH(EPS!$B133,'Vensim Variables'!$A:$A,0))</f>
        <v>g pollutant</v>
      </c>
      <c r="I133" t="str">
        <f t="shared" si="6"/>
        <v>SOx</v>
      </c>
      <c r="J133">
        <f>INDEX(NoSettings!$C:$C,MATCH(EPS!$A133,NoSettings!$A:$A,0))</f>
        <v>248947</v>
      </c>
      <c r="K133">
        <f t="shared" si="7"/>
        <v>1</v>
      </c>
      <c r="L133" s="5">
        <f t="shared" si="8"/>
        <v>2.4894699999999999E-7</v>
      </c>
    </row>
    <row r="134" spans="1:12">
      <c r="A134" t="s">
        <v>152</v>
      </c>
      <c r="B134" t="s">
        <v>1</v>
      </c>
      <c r="C134" t="s">
        <v>2853</v>
      </c>
      <c r="D134" t="s">
        <v>2862</v>
      </c>
      <c r="E134" t="s">
        <v>2856</v>
      </c>
      <c r="F134" t="s">
        <v>2896</v>
      </c>
      <c r="H134" t="str">
        <f>INDEX('Vensim Variables'!$B:$B,MATCH(EPS!$B134,'Vensim Variables'!$A:$A,0))</f>
        <v>g pollutant</v>
      </c>
      <c r="I134" t="str">
        <f t="shared" si="6"/>
        <v>SOx</v>
      </c>
      <c r="J134">
        <f>INDEX(NoSettings!$C:$C,MATCH(EPS!$A134,NoSettings!$A:$A,0))</f>
        <v>1208680000</v>
      </c>
      <c r="K134">
        <f t="shared" si="7"/>
        <v>1</v>
      </c>
      <c r="L134" s="5">
        <f t="shared" si="8"/>
        <v>1.20868E-3</v>
      </c>
    </row>
    <row r="135" spans="1:12">
      <c r="A135" t="s">
        <v>153</v>
      </c>
      <c r="B135" t="s">
        <v>1</v>
      </c>
      <c r="C135" t="s">
        <v>2853</v>
      </c>
      <c r="D135" t="s">
        <v>2862</v>
      </c>
      <c r="E135" t="s">
        <v>2856</v>
      </c>
      <c r="F135" t="s">
        <v>2897</v>
      </c>
      <c r="H135" t="str">
        <f>INDEX('Vensim Variables'!$B:$B,MATCH(EPS!$B135,'Vensim Variables'!$A:$A,0))</f>
        <v>g pollutant</v>
      </c>
      <c r="I135" t="str">
        <f t="shared" si="6"/>
        <v>SOx</v>
      </c>
      <c r="J135">
        <f>INDEX(NoSettings!$C:$C,MATCH(EPS!$A135,NoSettings!$A:$A,0))</f>
        <v>0</v>
      </c>
      <c r="K135">
        <f t="shared" si="7"/>
        <v>1</v>
      </c>
      <c r="L135" s="5">
        <f t="shared" si="8"/>
        <v>0</v>
      </c>
    </row>
    <row r="136" spans="1:12">
      <c r="A136" t="s">
        <v>154</v>
      </c>
      <c r="B136" t="s">
        <v>1</v>
      </c>
      <c r="C136" t="s">
        <v>2853</v>
      </c>
      <c r="D136" t="s">
        <v>2862</v>
      </c>
      <c r="E136" t="s">
        <v>2856</v>
      </c>
      <c r="F136" t="s">
        <v>2898</v>
      </c>
      <c r="H136" t="str">
        <f>INDEX('Vensim Variables'!$B:$B,MATCH(EPS!$B136,'Vensim Variables'!$A:$A,0))</f>
        <v>g pollutant</v>
      </c>
      <c r="I136" t="str">
        <f t="shared" si="6"/>
        <v>SOx</v>
      </c>
      <c r="J136">
        <f>INDEX(NoSettings!$C:$C,MATCH(EPS!$A136,NoSettings!$A:$A,0))</f>
        <v>48238700</v>
      </c>
      <c r="K136">
        <f t="shared" si="7"/>
        <v>1</v>
      </c>
      <c r="L136" s="5">
        <f t="shared" si="8"/>
        <v>4.8238700000000003E-5</v>
      </c>
    </row>
    <row r="137" spans="1:12">
      <c r="A137" t="s">
        <v>155</v>
      </c>
      <c r="B137" t="s">
        <v>1</v>
      </c>
      <c r="C137" t="s">
        <v>2853</v>
      </c>
      <c r="D137" t="s">
        <v>2862</v>
      </c>
      <c r="E137" t="s">
        <v>2856</v>
      </c>
      <c r="F137" t="s">
        <v>2899</v>
      </c>
      <c r="H137" t="str">
        <f>INDEX('Vensim Variables'!$B:$B,MATCH(EPS!$B137,'Vensim Variables'!$A:$A,0))</f>
        <v>g pollutant</v>
      </c>
      <c r="I137" t="str">
        <f t="shared" si="6"/>
        <v>SOx</v>
      </c>
      <c r="J137">
        <f>INDEX(NoSettings!$C:$C,MATCH(EPS!$A137,NoSettings!$A:$A,0))</f>
        <v>0</v>
      </c>
      <c r="K137">
        <f t="shared" si="7"/>
        <v>1</v>
      </c>
      <c r="L137" s="5">
        <f t="shared" si="8"/>
        <v>0</v>
      </c>
    </row>
    <row r="138" spans="1:12">
      <c r="A138" t="s">
        <v>156</v>
      </c>
      <c r="B138" t="s">
        <v>1</v>
      </c>
      <c r="C138" t="s">
        <v>2853</v>
      </c>
      <c r="D138" t="s">
        <v>2862</v>
      </c>
      <c r="E138" t="s">
        <v>2856</v>
      </c>
      <c r="F138" t="s">
        <v>2900</v>
      </c>
      <c r="H138" t="str">
        <f>INDEX('Vensim Variables'!$B:$B,MATCH(EPS!$B138,'Vensim Variables'!$A:$A,0))</f>
        <v>g pollutant</v>
      </c>
      <c r="I138" t="str">
        <f t="shared" si="6"/>
        <v>SOx</v>
      </c>
      <c r="J138">
        <f>INDEX(NoSettings!$C:$C,MATCH(EPS!$A138,NoSettings!$A:$A,0))</f>
        <v>0</v>
      </c>
      <c r="K138">
        <f t="shared" si="7"/>
        <v>1</v>
      </c>
      <c r="L138" s="5">
        <f t="shared" si="8"/>
        <v>0</v>
      </c>
    </row>
    <row r="139" spans="1:12">
      <c r="A139" t="s">
        <v>157</v>
      </c>
      <c r="B139" t="s">
        <v>1</v>
      </c>
      <c r="C139" t="s">
        <v>2853</v>
      </c>
      <c r="D139" t="s">
        <v>2862</v>
      </c>
      <c r="E139" t="s">
        <v>2856</v>
      </c>
      <c r="F139" t="s">
        <v>2901</v>
      </c>
      <c r="H139" t="str">
        <f>INDEX('Vensim Variables'!$B:$B,MATCH(EPS!$B139,'Vensim Variables'!$A:$A,0))</f>
        <v>g pollutant</v>
      </c>
      <c r="I139" t="str">
        <f t="shared" si="6"/>
        <v>SOx</v>
      </c>
      <c r="J139">
        <f>INDEX(NoSettings!$C:$C,MATCH(EPS!$A139,NoSettings!$A:$A,0))</f>
        <v>0</v>
      </c>
      <c r="K139">
        <f t="shared" si="7"/>
        <v>1</v>
      </c>
      <c r="L139" s="5">
        <f t="shared" si="8"/>
        <v>0</v>
      </c>
    </row>
    <row r="140" spans="1:12">
      <c r="A140" t="s">
        <v>158</v>
      </c>
      <c r="B140" t="s">
        <v>1</v>
      </c>
      <c r="C140" t="s">
        <v>2853</v>
      </c>
      <c r="D140" t="s">
        <v>2862</v>
      </c>
      <c r="E140" t="s">
        <v>2856</v>
      </c>
      <c r="F140" t="s">
        <v>2902</v>
      </c>
      <c r="H140" t="str">
        <f>INDEX('Vensim Variables'!$B:$B,MATCH(EPS!$B140,'Vensim Variables'!$A:$A,0))</f>
        <v>g pollutant</v>
      </c>
      <c r="I140" t="str">
        <f t="shared" si="6"/>
        <v>SOx</v>
      </c>
      <c r="J140">
        <f>INDEX(NoSettings!$C:$C,MATCH(EPS!$A140,NoSettings!$A:$A,0))</f>
        <v>0</v>
      </c>
      <c r="K140">
        <f t="shared" si="7"/>
        <v>1</v>
      </c>
      <c r="L140" s="5">
        <f t="shared" si="8"/>
        <v>0</v>
      </c>
    </row>
    <row r="141" spans="1:12">
      <c r="A141" t="s">
        <v>159</v>
      </c>
      <c r="B141" t="s">
        <v>1</v>
      </c>
      <c r="C141" t="s">
        <v>2853</v>
      </c>
      <c r="D141" t="s">
        <v>2862</v>
      </c>
      <c r="E141" t="s">
        <v>2856</v>
      </c>
      <c r="F141" t="s">
        <v>2903</v>
      </c>
      <c r="H141" t="str">
        <f>INDEX('Vensim Variables'!$B:$B,MATCH(EPS!$B141,'Vensim Variables'!$A:$A,0))</f>
        <v>g pollutant</v>
      </c>
      <c r="I141" t="str">
        <f t="shared" si="6"/>
        <v>SOx</v>
      </c>
      <c r="J141">
        <f>INDEX(NoSettings!$C:$C,MATCH(EPS!$A141,NoSettings!$A:$A,0))</f>
        <v>0</v>
      </c>
      <c r="K141">
        <f t="shared" si="7"/>
        <v>1</v>
      </c>
      <c r="L141" s="5">
        <f t="shared" si="8"/>
        <v>0</v>
      </c>
    </row>
    <row r="142" spans="1:12">
      <c r="A142" t="s">
        <v>160</v>
      </c>
      <c r="B142" t="s">
        <v>1</v>
      </c>
      <c r="C142" t="s">
        <v>2853</v>
      </c>
      <c r="D142" t="s">
        <v>2863</v>
      </c>
      <c r="E142" t="s">
        <v>2855</v>
      </c>
      <c r="F142" t="s">
        <v>2894</v>
      </c>
      <c r="H142" t="str">
        <f>INDEX('Vensim Variables'!$B:$B,MATCH(EPS!$B142,'Vensim Variables'!$A:$A,0))</f>
        <v>g pollutant</v>
      </c>
      <c r="I142" t="str">
        <f t="shared" si="6"/>
        <v>BC</v>
      </c>
      <c r="J142">
        <f>INDEX(NoSettings!$C:$C,MATCH(EPS!$A142,NoSettings!$A:$A,0))</f>
        <v>0</v>
      </c>
      <c r="K142">
        <f t="shared" si="7"/>
        <v>1</v>
      </c>
      <c r="L142" s="5">
        <f t="shared" si="8"/>
        <v>0</v>
      </c>
    </row>
    <row r="143" spans="1:12">
      <c r="A143" t="s">
        <v>161</v>
      </c>
      <c r="B143" t="s">
        <v>1</v>
      </c>
      <c r="C143" t="s">
        <v>2853</v>
      </c>
      <c r="D143" t="s">
        <v>2863</v>
      </c>
      <c r="E143" t="s">
        <v>2855</v>
      </c>
      <c r="F143" t="s">
        <v>2895</v>
      </c>
      <c r="H143" t="str">
        <f>INDEX('Vensim Variables'!$B:$B,MATCH(EPS!$B143,'Vensim Variables'!$A:$A,0))</f>
        <v>g pollutant</v>
      </c>
      <c r="I143" t="str">
        <f t="shared" si="6"/>
        <v>BC</v>
      </c>
      <c r="J143">
        <f>INDEX(NoSettings!$C:$C,MATCH(EPS!$A143,NoSettings!$A:$A,0))</f>
        <v>2680200</v>
      </c>
      <c r="K143">
        <f t="shared" si="7"/>
        <v>1</v>
      </c>
      <c r="L143" s="5">
        <f t="shared" si="8"/>
        <v>2.6802000000000002E-6</v>
      </c>
    </row>
    <row r="144" spans="1:12">
      <c r="A144" t="s">
        <v>162</v>
      </c>
      <c r="B144" t="s">
        <v>1</v>
      </c>
      <c r="C144" t="s">
        <v>2853</v>
      </c>
      <c r="D144" t="s">
        <v>2863</v>
      </c>
      <c r="E144" t="s">
        <v>2855</v>
      </c>
      <c r="F144" t="s">
        <v>2896</v>
      </c>
      <c r="H144" t="str">
        <f>INDEX('Vensim Variables'!$B:$B,MATCH(EPS!$B144,'Vensim Variables'!$A:$A,0))</f>
        <v>g pollutant</v>
      </c>
      <c r="I144" t="str">
        <f t="shared" si="6"/>
        <v>BC</v>
      </c>
      <c r="J144">
        <f>INDEX(NoSettings!$C:$C,MATCH(EPS!$A144,NoSettings!$A:$A,0))</f>
        <v>7784660000</v>
      </c>
      <c r="K144">
        <f t="shared" si="7"/>
        <v>1</v>
      </c>
      <c r="L144" s="5">
        <f t="shared" si="8"/>
        <v>7.7846599999999997E-3</v>
      </c>
    </row>
    <row r="145" spans="1:12">
      <c r="A145" t="s">
        <v>163</v>
      </c>
      <c r="B145" t="s">
        <v>1</v>
      </c>
      <c r="C145" t="s">
        <v>2853</v>
      </c>
      <c r="D145" t="s">
        <v>2863</v>
      </c>
      <c r="E145" t="s">
        <v>2855</v>
      </c>
      <c r="F145" t="s">
        <v>2897</v>
      </c>
      <c r="H145" t="str">
        <f>INDEX('Vensim Variables'!$B:$B,MATCH(EPS!$B145,'Vensim Variables'!$A:$A,0))</f>
        <v>g pollutant</v>
      </c>
      <c r="I145" t="str">
        <f t="shared" si="6"/>
        <v>BC</v>
      </c>
      <c r="J145">
        <f>INDEX(NoSettings!$C:$C,MATCH(EPS!$A145,NoSettings!$A:$A,0))</f>
        <v>692752000</v>
      </c>
      <c r="K145">
        <f t="shared" si="7"/>
        <v>1</v>
      </c>
      <c r="L145" s="5">
        <f t="shared" si="8"/>
        <v>6.9275200000000004E-4</v>
      </c>
    </row>
    <row r="146" spans="1:12">
      <c r="A146" t="s">
        <v>164</v>
      </c>
      <c r="B146" t="s">
        <v>1</v>
      </c>
      <c r="C146" t="s">
        <v>2853</v>
      </c>
      <c r="D146" t="s">
        <v>2863</v>
      </c>
      <c r="E146" t="s">
        <v>2855</v>
      </c>
      <c r="F146" t="s">
        <v>2898</v>
      </c>
      <c r="H146" t="str">
        <f>INDEX('Vensim Variables'!$B:$B,MATCH(EPS!$B146,'Vensim Variables'!$A:$A,0))</f>
        <v>g pollutant</v>
      </c>
      <c r="I146" t="str">
        <f t="shared" si="6"/>
        <v>BC</v>
      </c>
      <c r="J146">
        <f>INDEX(NoSettings!$C:$C,MATCH(EPS!$A146,NoSettings!$A:$A,0))</f>
        <v>286715000</v>
      </c>
      <c r="K146">
        <f t="shared" si="7"/>
        <v>1</v>
      </c>
      <c r="L146" s="5">
        <f t="shared" si="8"/>
        <v>2.86715E-4</v>
      </c>
    </row>
    <row r="147" spans="1:12">
      <c r="A147" t="s">
        <v>165</v>
      </c>
      <c r="B147" t="s">
        <v>1</v>
      </c>
      <c r="C147" t="s">
        <v>2853</v>
      </c>
      <c r="D147" t="s">
        <v>2863</v>
      </c>
      <c r="E147" t="s">
        <v>2855</v>
      </c>
      <c r="F147" t="s">
        <v>2899</v>
      </c>
      <c r="H147" t="str">
        <f>INDEX('Vensim Variables'!$B:$B,MATCH(EPS!$B147,'Vensim Variables'!$A:$A,0))</f>
        <v>g pollutant</v>
      </c>
      <c r="I147" t="str">
        <f t="shared" si="6"/>
        <v>BC</v>
      </c>
      <c r="J147">
        <f>INDEX(NoSettings!$C:$C,MATCH(EPS!$A147,NoSettings!$A:$A,0))</f>
        <v>50612600</v>
      </c>
      <c r="K147">
        <f t="shared" si="7"/>
        <v>1</v>
      </c>
      <c r="L147" s="5">
        <f t="shared" si="8"/>
        <v>5.0612599999999997E-5</v>
      </c>
    </row>
    <row r="148" spans="1:12">
      <c r="A148" t="s">
        <v>166</v>
      </c>
      <c r="B148" t="s">
        <v>1</v>
      </c>
      <c r="C148" t="s">
        <v>2853</v>
      </c>
      <c r="D148" t="s">
        <v>2863</v>
      </c>
      <c r="E148" t="s">
        <v>2855</v>
      </c>
      <c r="F148" t="s">
        <v>2900</v>
      </c>
      <c r="H148" t="str">
        <f>INDEX('Vensim Variables'!$B:$B,MATCH(EPS!$B148,'Vensim Variables'!$A:$A,0))</f>
        <v>g pollutant</v>
      </c>
      <c r="I148" t="str">
        <f t="shared" si="6"/>
        <v>BC</v>
      </c>
      <c r="J148">
        <f>INDEX(NoSettings!$C:$C,MATCH(EPS!$A148,NoSettings!$A:$A,0))</f>
        <v>0</v>
      </c>
      <c r="K148">
        <f t="shared" si="7"/>
        <v>1</v>
      </c>
      <c r="L148" s="5">
        <f t="shared" si="8"/>
        <v>0</v>
      </c>
    </row>
    <row r="149" spans="1:12">
      <c r="A149" t="s">
        <v>167</v>
      </c>
      <c r="B149" t="s">
        <v>1</v>
      </c>
      <c r="C149" t="s">
        <v>2853</v>
      </c>
      <c r="D149" t="s">
        <v>2863</v>
      </c>
      <c r="E149" t="s">
        <v>2855</v>
      </c>
      <c r="F149" t="s">
        <v>2901</v>
      </c>
      <c r="H149" t="str">
        <f>INDEX('Vensim Variables'!$B:$B,MATCH(EPS!$B149,'Vensim Variables'!$A:$A,0))</f>
        <v>g pollutant</v>
      </c>
      <c r="I149" t="str">
        <f t="shared" si="6"/>
        <v>BC</v>
      </c>
      <c r="J149">
        <f>INDEX(NoSettings!$C:$C,MATCH(EPS!$A149,NoSettings!$A:$A,0))</f>
        <v>0</v>
      </c>
      <c r="K149">
        <f t="shared" si="7"/>
        <v>1</v>
      </c>
      <c r="L149" s="5">
        <f t="shared" si="8"/>
        <v>0</v>
      </c>
    </row>
    <row r="150" spans="1:12">
      <c r="A150" t="s">
        <v>168</v>
      </c>
      <c r="B150" t="s">
        <v>1</v>
      </c>
      <c r="C150" t="s">
        <v>2853</v>
      </c>
      <c r="D150" t="s">
        <v>2863</v>
      </c>
      <c r="E150" t="s">
        <v>2855</v>
      </c>
      <c r="F150" t="s">
        <v>2902</v>
      </c>
      <c r="H150" t="str">
        <f>INDEX('Vensim Variables'!$B:$B,MATCH(EPS!$B150,'Vensim Variables'!$A:$A,0))</f>
        <v>g pollutant</v>
      </c>
      <c r="I150" t="str">
        <f t="shared" si="6"/>
        <v>BC</v>
      </c>
      <c r="J150">
        <f>INDEX(NoSettings!$C:$C,MATCH(EPS!$A150,NoSettings!$A:$A,0))</f>
        <v>2855430</v>
      </c>
      <c r="K150">
        <f t="shared" si="7"/>
        <v>1</v>
      </c>
      <c r="L150" s="5">
        <f t="shared" si="8"/>
        <v>2.8554300000000002E-6</v>
      </c>
    </row>
    <row r="151" spans="1:12">
      <c r="A151" t="s">
        <v>169</v>
      </c>
      <c r="B151" t="s">
        <v>1</v>
      </c>
      <c r="C151" t="s">
        <v>2853</v>
      </c>
      <c r="D151" t="s">
        <v>2863</v>
      </c>
      <c r="E151" t="s">
        <v>2855</v>
      </c>
      <c r="F151" t="s">
        <v>2903</v>
      </c>
      <c r="H151" t="str">
        <f>INDEX('Vensim Variables'!$B:$B,MATCH(EPS!$B151,'Vensim Variables'!$A:$A,0))</f>
        <v>g pollutant</v>
      </c>
      <c r="I151" t="str">
        <f t="shared" si="6"/>
        <v>BC</v>
      </c>
      <c r="J151">
        <f>INDEX(NoSettings!$C:$C,MATCH(EPS!$A151,NoSettings!$A:$A,0))</f>
        <v>0</v>
      </c>
      <c r="K151">
        <f t="shared" si="7"/>
        <v>1</v>
      </c>
      <c r="L151" s="5">
        <f t="shared" si="8"/>
        <v>0</v>
      </c>
    </row>
    <row r="152" spans="1:12">
      <c r="A152" t="s">
        <v>170</v>
      </c>
      <c r="B152" t="s">
        <v>1</v>
      </c>
      <c r="C152" t="s">
        <v>2853</v>
      </c>
      <c r="D152" t="s">
        <v>2863</v>
      </c>
      <c r="E152" t="s">
        <v>2856</v>
      </c>
      <c r="F152" t="s">
        <v>2894</v>
      </c>
      <c r="H152" t="str">
        <f>INDEX('Vensim Variables'!$B:$B,MATCH(EPS!$B152,'Vensim Variables'!$A:$A,0))</f>
        <v>g pollutant</v>
      </c>
      <c r="I152" t="str">
        <f t="shared" si="6"/>
        <v>BC</v>
      </c>
      <c r="J152">
        <f>INDEX(NoSettings!$C:$C,MATCH(EPS!$A152,NoSettings!$A:$A,0))</f>
        <v>0</v>
      </c>
      <c r="K152">
        <f t="shared" si="7"/>
        <v>1</v>
      </c>
      <c r="L152" s="5">
        <f t="shared" si="8"/>
        <v>0</v>
      </c>
    </row>
    <row r="153" spans="1:12">
      <c r="A153" t="s">
        <v>171</v>
      </c>
      <c r="B153" t="s">
        <v>1</v>
      </c>
      <c r="C153" t="s">
        <v>2853</v>
      </c>
      <c r="D153" t="s">
        <v>2863</v>
      </c>
      <c r="E153" t="s">
        <v>2856</v>
      </c>
      <c r="F153" t="s">
        <v>2895</v>
      </c>
      <c r="H153" t="str">
        <f>INDEX('Vensim Variables'!$B:$B,MATCH(EPS!$B153,'Vensim Variables'!$A:$A,0))</f>
        <v>g pollutant</v>
      </c>
      <c r="I153" t="str">
        <f t="shared" si="6"/>
        <v>BC</v>
      </c>
      <c r="J153">
        <f>INDEX(NoSettings!$C:$C,MATCH(EPS!$A153,NoSettings!$A:$A,0))</f>
        <v>356961</v>
      </c>
      <c r="K153">
        <f t="shared" si="7"/>
        <v>1</v>
      </c>
      <c r="L153" s="5">
        <f t="shared" si="8"/>
        <v>3.5696100000000002E-7</v>
      </c>
    </row>
    <row r="154" spans="1:12">
      <c r="A154" t="s">
        <v>172</v>
      </c>
      <c r="B154" t="s">
        <v>1</v>
      </c>
      <c r="C154" t="s">
        <v>2853</v>
      </c>
      <c r="D154" t="s">
        <v>2863</v>
      </c>
      <c r="E154" t="s">
        <v>2856</v>
      </c>
      <c r="F154" t="s">
        <v>2896</v>
      </c>
      <c r="H154" t="str">
        <f>INDEX('Vensim Variables'!$B:$B,MATCH(EPS!$B154,'Vensim Variables'!$A:$A,0))</f>
        <v>g pollutant</v>
      </c>
      <c r="I154" t="str">
        <f t="shared" si="6"/>
        <v>BC</v>
      </c>
      <c r="J154">
        <f>INDEX(NoSettings!$C:$C,MATCH(EPS!$A154,NoSettings!$A:$A,0))</f>
        <v>545032000</v>
      </c>
      <c r="K154">
        <f t="shared" si="7"/>
        <v>1</v>
      </c>
      <c r="L154" s="5">
        <f t="shared" si="8"/>
        <v>5.4503199999999998E-4</v>
      </c>
    </row>
    <row r="155" spans="1:12">
      <c r="A155" t="s">
        <v>173</v>
      </c>
      <c r="B155" t="s">
        <v>1</v>
      </c>
      <c r="C155" t="s">
        <v>2853</v>
      </c>
      <c r="D155" t="s">
        <v>2863</v>
      </c>
      <c r="E155" t="s">
        <v>2856</v>
      </c>
      <c r="F155" t="s">
        <v>2897</v>
      </c>
      <c r="H155" t="str">
        <f>INDEX('Vensim Variables'!$B:$B,MATCH(EPS!$B155,'Vensim Variables'!$A:$A,0))</f>
        <v>g pollutant</v>
      </c>
      <c r="I155" t="str">
        <f t="shared" si="6"/>
        <v>BC</v>
      </c>
      <c r="J155">
        <f>INDEX(NoSettings!$C:$C,MATCH(EPS!$A155,NoSettings!$A:$A,0))</f>
        <v>0</v>
      </c>
      <c r="K155">
        <f t="shared" si="7"/>
        <v>1</v>
      </c>
      <c r="L155" s="5">
        <f t="shared" si="8"/>
        <v>0</v>
      </c>
    </row>
    <row r="156" spans="1:12">
      <c r="A156" t="s">
        <v>174</v>
      </c>
      <c r="B156" t="s">
        <v>1</v>
      </c>
      <c r="C156" t="s">
        <v>2853</v>
      </c>
      <c r="D156" t="s">
        <v>2863</v>
      </c>
      <c r="E156" t="s">
        <v>2856</v>
      </c>
      <c r="F156" t="s">
        <v>2898</v>
      </c>
      <c r="H156" t="str">
        <f>INDEX('Vensim Variables'!$B:$B,MATCH(EPS!$B156,'Vensim Variables'!$A:$A,0))</f>
        <v>g pollutant</v>
      </c>
      <c r="I156" t="str">
        <f t="shared" si="6"/>
        <v>BC</v>
      </c>
      <c r="J156">
        <f>INDEX(NoSettings!$C:$C,MATCH(EPS!$A156,NoSettings!$A:$A,0))</f>
        <v>21752300</v>
      </c>
      <c r="K156">
        <f t="shared" si="7"/>
        <v>1</v>
      </c>
      <c r="L156" s="5">
        <f t="shared" si="8"/>
        <v>2.1752299999999998E-5</v>
      </c>
    </row>
    <row r="157" spans="1:12">
      <c r="A157" t="s">
        <v>175</v>
      </c>
      <c r="B157" t="s">
        <v>1</v>
      </c>
      <c r="C157" t="s">
        <v>2853</v>
      </c>
      <c r="D157" t="s">
        <v>2863</v>
      </c>
      <c r="E157" t="s">
        <v>2856</v>
      </c>
      <c r="F157" t="s">
        <v>2899</v>
      </c>
      <c r="H157" t="str">
        <f>INDEX('Vensim Variables'!$B:$B,MATCH(EPS!$B157,'Vensim Variables'!$A:$A,0))</f>
        <v>g pollutant</v>
      </c>
      <c r="I157" t="str">
        <f t="shared" si="6"/>
        <v>BC</v>
      </c>
      <c r="J157">
        <f>INDEX(NoSettings!$C:$C,MATCH(EPS!$A157,NoSettings!$A:$A,0))</f>
        <v>0</v>
      </c>
      <c r="K157">
        <f t="shared" si="7"/>
        <v>1</v>
      </c>
      <c r="L157" s="5">
        <f t="shared" si="8"/>
        <v>0</v>
      </c>
    </row>
    <row r="158" spans="1:12">
      <c r="A158" t="s">
        <v>176</v>
      </c>
      <c r="B158" t="s">
        <v>1</v>
      </c>
      <c r="C158" t="s">
        <v>2853</v>
      </c>
      <c r="D158" t="s">
        <v>2863</v>
      </c>
      <c r="E158" t="s">
        <v>2856</v>
      </c>
      <c r="F158" t="s">
        <v>2900</v>
      </c>
      <c r="H158" t="str">
        <f>INDEX('Vensim Variables'!$B:$B,MATCH(EPS!$B158,'Vensim Variables'!$A:$A,0))</f>
        <v>g pollutant</v>
      </c>
      <c r="I158" t="str">
        <f t="shared" si="6"/>
        <v>BC</v>
      </c>
      <c r="J158">
        <f>INDEX(NoSettings!$C:$C,MATCH(EPS!$A158,NoSettings!$A:$A,0))</f>
        <v>0</v>
      </c>
      <c r="K158">
        <f t="shared" si="7"/>
        <v>1</v>
      </c>
      <c r="L158" s="5">
        <f t="shared" si="8"/>
        <v>0</v>
      </c>
    </row>
    <row r="159" spans="1:12">
      <c r="A159" t="s">
        <v>177</v>
      </c>
      <c r="B159" t="s">
        <v>1</v>
      </c>
      <c r="C159" t="s">
        <v>2853</v>
      </c>
      <c r="D159" t="s">
        <v>2863</v>
      </c>
      <c r="E159" t="s">
        <v>2856</v>
      </c>
      <c r="F159" t="s">
        <v>2901</v>
      </c>
      <c r="H159" t="str">
        <f>INDEX('Vensim Variables'!$B:$B,MATCH(EPS!$B159,'Vensim Variables'!$A:$A,0))</f>
        <v>g pollutant</v>
      </c>
      <c r="I159" t="str">
        <f t="shared" si="6"/>
        <v>BC</v>
      </c>
      <c r="J159">
        <f>INDEX(NoSettings!$C:$C,MATCH(EPS!$A159,NoSettings!$A:$A,0))</f>
        <v>0</v>
      </c>
      <c r="K159">
        <f t="shared" si="7"/>
        <v>1</v>
      </c>
      <c r="L159" s="5">
        <f t="shared" si="8"/>
        <v>0</v>
      </c>
    </row>
    <row r="160" spans="1:12">
      <c r="A160" t="s">
        <v>178</v>
      </c>
      <c r="B160" t="s">
        <v>1</v>
      </c>
      <c r="C160" t="s">
        <v>2853</v>
      </c>
      <c r="D160" t="s">
        <v>2863</v>
      </c>
      <c r="E160" t="s">
        <v>2856</v>
      </c>
      <c r="F160" t="s">
        <v>2902</v>
      </c>
      <c r="H160" t="str">
        <f>INDEX('Vensim Variables'!$B:$B,MATCH(EPS!$B160,'Vensim Variables'!$A:$A,0))</f>
        <v>g pollutant</v>
      </c>
      <c r="I160" t="str">
        <f t="shared" si="6"/>
        <v>BC</v>
      </c>
      <c r="J160">
        <f>INDEX(NoSettings!$C:$C,MATCH(EPS!$A160,NoSettings!$A:$A,0))</f>
        <v>29203.8</v>
      </c>
      <c r="K160">
        <f t="shared" si="7"/>
        <v>1</v>
      </c>
      <c r="L160" s="5">
        <f t="shared" si="8"/>
        <v>2.92038E-8</v>
      </c>
    </row>
    <row r="161" spans="1:12">
      <c r="A161" t="s">
        <v>179</v>
      </c>
      <c r="B161" t="s">
        <v>1</v>
      </c>
      <c r="C161" t="s">
        <v>2853</v>
      </c>
      <c r="D161" t="s">
        <v>2863</v>
      </c>
      <c r="E161" t="s">
        <v>2856</v>
      </c>
      <c r="F161" t="s">
        <v>2903</v>
      </c>
      <c r="H161" t="str">
        <f>INDEX('Vensim Variables'!$B:$B,MATCH(EPS!$B161,'Vensim Variables'!$A:$A,0))</f>
        <v>g pollutant</v>
      </c>
      <c r="I161" t="str">
        <f t="shared" si="6"/>
        <v>BC</v>
      </c>
      <c r="J161">
        <f>INDEX(NoSettings!$C:$C,MATCH(EPS!$A161,NoSettings!$A:$A,0))</f>
        <v>0</v>
      </c>
      <c r="K161">
        <f t="shared" si="7"/>
        <v>1</v>
      </c>
      <c r="L161" s="5">
        <f t="shared" si="8"/>
        <v>0</v>
      </c>
    </row>
    <row r="162" spans="1:12">
      <c r="A162" t="s">
        <v>180</v>
      </c>
      <c r="B162" t="s">
        <v>1</v>
      </c>
      <c r="C162" t="s">
        <v>2853</v>
      </c>
      <c r="D162" t="s">
        <v>2864</v>
      </c>
      <c r="E162" t="s">
        <v>2855</v>
      </c>
      <c r="F162" t="s">
        <v>2894</v>
      </c>
      <c r="H162" t="str">
        <f>INDEX('Vensim Variables'!$B:$B,MATCH(EPS!$B162,'Vensim Variables'!$A:$A,0))</f>
        <v>g pollutant</v>
      </c>
      <c r="I162" t="str">
        <f t="shared" si="6"/>
        <v>OC</v>
      </c>
      <c r="J162">
        <f>INDEX(NoSettings!$C:$C,MATCH(EPS!$A162,NoSettings!$A:$A,0))</f>
        <v>0</v>
      </c>
      <c r="K162">
        <f t="shared" si="7"/>
        <v>1</v>
      </c>
      <c r="L162" s="5">
        <f t="shared" si="8"/>
        <v>0</v>
      </c>
    </row>
    <row r="163" spans="1:12">
      <c r="A163" t="s">
        <v>181</v>
      </c>
      <c r="B163" t="s">
        <v>1</v>
      </c>
      <c r="C163" t="s">
        <v>2853</v>
      </c>
      <c r="D163" t="s">
        <v>2864</v>
      </c>
      <c r="E163" t="s">
        <v>2855</v>
      </c>
      <c r="F163" t="s">
        <v>2895</v>
      </c>
      <c r="H163" t="str">
        <f>INDEX('Vensim Variables'!$B:$B,MATCH(EPS!$B163,'Vensim Variables'!$A:$A,0))</f>
        <v>g pollutant</v>
      </c>
      <c r="I163" t="str">
        <f t="shared" si="6"/>
        <v>OC</v>
      </c>
      <c r="J163">
        <f>INDEX(NoSettings!$C:$C,MATCH(EPS!$A163,NoSettings!$A:$A,0))</f>
        <v>5059160</v>
      </c>
      <c r="K163">
        <f t="shared" si="7"/>
        <v>1</v>
      </c>
      <c r="L163" s="5">
        <f t="shared" si="8"/>
        <v>5.0591600000000004E-6</v>
      </c>
    </row>
    <row r="164" spans="1:12">
      <c r="A164" t="s">
        <v>182</v>
      </c>
      <c r="B164" t="s">
        <v>1</v>
      </c>
      <c r="C164" t="s">
        <v>2853</v>
      </c>
      <c r="D164" t="s">
        <v>2864</v>
      </c>
      <c r="E164" t="s">
        <v>2855</v>
      </c>
      <c r="F164" t="s">
        <v>2896</v>
      </c>
      <c r="H164" t="str">
        <f>INDEX('Vensim Variables'!$B:$B,MATCH(EPS!$B164,'Vensim Variables'!$A:$A,0))</f>
        <v>g pollutant</v>
      </c>
      <c r="I164" t="str">
        <f t="shared" si="6"/>
        <v>OC</v>
      </c>
      <c r="J164">
        <f>INDEX(NoSettings!$C:$C,MATCH(EPS!$A164,NoSettings!$A:$A,0))</f>
        <v>17482600000</v>
      </c>
      <c r="K164">
        <f t="shared" si="7"/>
        <v>1</v>
      </c>
      <c r="L164" s="5">
        <f t="shared" si="8"/>
        <v>1.7482600000000001E-2</v>
      </c>
    </row>
    <row r="165" spans="1:12">
      <c r="A165" t="s">
        <v>183</v>
      </c>
      <c r="B165" t="s">
        <v>1</v>
      </c>
      <c r="C165" t="s">
        <v>2853</v>
      </c>
      <c r="D165" t="s">
        <v>2864</v>
      </c>
      <c r="E165" t="s">
        <v>2855</v>
      </c>
      <c r="F165" t="s">
        <v>2897</v>
      </c>
      <c r="H165" t="str">
        <f>INDEX('Vensim Variables'!$B:$B,MATCH(EPS!$B165,'Vensim Variables'!$A:$A,0))</f>
        <v>g pollutant</v>
      </c>
      <c r="I165" t="str">
        <f t="shared" si="6"/>
        <v>OC</v>
      </c>
      <c r="J165">
        <f>INDEX(NoSettings!$C:$C,MATCH(EPS!$A165,NoSettings!$A:$A,0))</f>
        <v>202155000</v>
      </c>
      <c r="K165">
        <f t="shared" si="7"/>
        <v>1</v>
      </c>
      <c r="L165" s="5">
        <f t="shared" si="8"/>
        <v>2.0215500000000001E-4</v>
      </c>
    </row>
    <row r="166" spans="1:12">
      <c r="A166" t="s">
        <v>184</v>
      </c>
      <c r="B166" t="s">
        <v>1</v>
      </c>
      <c r="C166" t="s">
        <v>2853</v>
      </c>
      <c r="D166" t="s">
        <v>2864</v>
      </c>
      <c r="E166" t="s">
        <v>2855</v>
      </c>
      <c r="F166" t="s">
        <v>2898</v>
      </c>
      <c r="H166" t="str">
        <f>INDEX('Vensim Variables'!$B:$B,MATCH(EPS!$B166,'Vensim Variables'!$A:$A,0))</f>
        <v>g pollutant</v>
      </c>
      <c r="I166" t="str">
        <f t="shared" si="6"/>
        <v>OC</v>
      </c>
      <c r="J166">
        <f>INDEX(NoSettings!$C:$C,MATCH(EPS!$A166,NoSettings!$A:$A,0))</f>
        <v>643900000</v>
      </c>
      <c r="K166">
        <f t="shared" si="7"/>
        <v>1</v>
      </c>
      <c r="L166" s="5">
        <f t="shared" si="8"/>
        <v>6.4389999999999998E-4</v>
      </c>
    </row>
    <row r="167" spans="1:12">
      <c r="A167" t="s">
        <v>185</v>
      </c>
      <c r="B167" t="s">
        <v>1</v>
      </c>
      <c r="C167" t="s">
        <v>2853</v>
      </c>
      <c r="D167" t="s">
        <v>2864</v>
      </c>
      <c r="E167" t="s">
        <v>2855</v>
      </c>
      <c r="F167" t="s">
        <v>2899</v>
      </c>
      <c r="H167" t="str">
        <f>INDEX('Vensim Variables'!$B:$B,MATCH(EPS!$B167,'Vensim Variables'!$A:$A,0))</f>
        <v>g pollutant</v>
      </c>
      <c r="I167" t="str">
        <f t="shared" si="6"/>
        <v>OC</v>
      </c>
      <c r="J167">
        <f>INDEX(NoSettings!$C:$C,MATCH(EPS!$A167,NoSettings!$A:$A,0))</f>
        <v>14769500</v>
      </c>
      <c r="K167">
        <f t="shared" si="7"/>
        <v>1</v>
      </c>
      <c r="L167" s="5">
        <f t="shared" si="8"/>
        <v>1.47695E-5</v>
      </c>
    </row>
    <row r="168" spans="1:12">
      <c r="A168" t="s">
        <v>186</v>
      </c>
      <c r="B168" t="s">
        <v>1</v>
      </c>
      <c r="C168" t="s">
        <v>2853</v>
      </c>
      <c r="D168" t="s">
        <v>2864</v>
      </c>
      <c r="E168" t="s">
        <v>2855</v>
      </c>
      <c r="F168" t="s">
        <v>2900</v>
      </c>
      <c r="H168" t="str">
        <f>INDEX('Vensim Variables'!$B:$B,MATCH(EPS!$B168,'Vensim Variables'!$A:$A,0))</f>
        <v>g pollutant</v>
      </c>
      <c r="I168" t="str">
        <f t="shared" si="6"/>
        <v>OC</v>
      </c>
      <c r="J168">
        <f>INDEX(NoSettings!$C:$C,MATCH(EPS!$A168,NoSettings!$A:$A,0))</f>
        <v>0</v>
      </c>
      <c r="K168">
        <f t="shared" si="7"/>
        <v>1</v>
      </c>
      <c r="L168" s="5">
        <f t="shared" si="8"/>
        <v>0</v>
      </c>
    </row>
    <row r="169" spans="1:12">
      <c r="A169" t="s">
        <v>187</v>
      </c>
      <c r="B169" t="s">
        <v>1</v>
      </c>
      <c r="C169" t="s">
        <v>2853</v>
      </c>
      <c r="D169" t="s">
        <v>2864</v>
      </c>
      <c r="E169" t="s">
        <v>2855</v>
      </c>
      <c r="F169" t="s">
        <v>2901</v>
      </c>
      <c r="H169" t="str">
        <f>INDEX('Vensim Variables'!$B:$B,MATCH(EPS!$B169,'Vensim Variables'!$A:$A,0))</f>
        <v>g pollutant</v>
      </c>
      <c r="I169" t="str">
        <f t="shared" si="6"/>
        <v>OC</v>
      </c>
      <c r="J169">
        <f>INDEX(NoSettings!$C:$C,MATCH(EPS!$A169,NoSettings!$A:$A,0))</f>
        <v>0</v>
      </c>
      <c r="K169">
        <f t="shared" si="7"/>
        <v>1</v>
      </c>
      <c r="L169" s="5">
        <f t="shared" si="8"/>
        <v>0</v>
      </c>
    </row>
    <row r="170" spans="1:12">
      <c r="A170" t="s">
        <v>188</v>
      </c>
      <c r="B170" t="s">
        <v>1</v>
      </c>
      <c r="C170" t="s">
        <v>2853</v>
      </c>
      <c r="D170" t="s">
        <v>2864</v>
      </c>
      <c r="E170" t="s">
        <v>2855</v>
      </c>
      <c r="F170" t="s">
        <v>2902</v>
      </c>
      <c r="H170" t="str">
        <f>INDEX('Vensim Variables'!$B:$B,MATCH(EPS!$B170,'Vensim Variables'!$A:$A,0))</f>
        <v>g pollutant</v>
      </c>
      <c r="I170" t="str">
        <f t="shared" si="6"/>
        <v>OC</v>
      </c>
      <c r="J170">
        <f>INDEX(NoSettings!$C:$C,MATCH(EPS!$A170,NoSettings!$A:$A,0))</f>
        <v>5391900</v>
      </c>
      <c r="K170">
        <f t="shared" si="7"/>
        <v>1</v>
      </c>
      <c r="L170" s="5">
        <f t="shared" si="8"/>
        <v>5.3919E-6</v>
      </c>
    </row>
    <row r="171" spans="1:12">
      <c r="A171" t="s">
        <v>189</v>
      </c>
      <c r="B171" t="s">
        <v>1</v>
      </c>
      <c r="C171" t="s">
        <v>2853</v>
      </c>
      <c r="D171" t="s">
        <v>2864</v>
      </c>
      <c r="E171" t="s">
        <v>2855</v>
      </c>
      <c r="F171" t="s">
        <v>2903</v>
      </c>
      <c r="H171" t="str">
        <f>INDEX('Vensim Variables'!$B:$B,MATCH(EPS!$B171,'Vensim Variables'!$A:$A,0))</f>
        <v>g pollutant</v>
      </c>
      <c r="I171" t="str">
        <f t="shared" si="6"/>
        <v>OC</v>
      </c>
      <c r="J171">
        <f>INDEX(NoSettings!$C:$C,MATCH(EPS!$A171,NoSettings!$A:$A,0))</f>
        <v>0</v>
      </c>
      <c r="K171">
        <f t="shared" si="7"/>
        <v>1</v>
      </c>
      <c r="L171" s="5">
        <f t="shared" si="8"/>
        <v>0</v>
      </c>
    </row>
    <row r="172" spans="1:12">
      <c r="A172" t="s">
        <v>190</v>
      </c>
      <c r="B172" t="s">
        <v>1</v>
      </c>
      <c r="C172" t="s">
        <v>2853</v>
      </c>
      <c r="D172" t="s">
        <v>2864</v>
      </c>
      <c r="E172" t="s">
        <v>2856</v>
      </c>
      <c r="F172" t="s">
        <v>2894</v>
      </c>
      <c r="H172" t="str">
        <f>INDEX('Vensim Variables'!$B:$B,MATCH(EPS!$B172,'Vensim Variables'!$A:$A,0))</f>
        <v>g pollutant</v>
      </c>
      <c r="I172" t="str">
        <f t="shared" si="6"/>
        <v>OC</v>
      </c>
      <c r="J172">
        <f>INDEX(NoSettings!$C:$C,MATCH(EPS!$A172,NoSettings!$A:$A,0))</f>
        <v>0</v>
      </c>
      <c r="K172">
        <f t="shared" si="7"/>
        <v>1</v>
      </c>
      <c r="L172" s="5">
        <f t="shared" si="8"/>
        <v>0</v>
      </c>
    </row>
    <row r="173" spans="1:12">
      <c r="A173" t="s">
        <v>191</v>
      </c>
      <c r="B173" t="s">
        <v>1</v>
      </c>
      <c r="C173" t="s">
        <v>2853</v>
      </c>
      <c r="D173" t="s">
        <v>2864</v>
      </c>
      <c r="E173" t="s">
        <v>2856</v>
      </c>
      <c r="F173" t="s">
        <v>2895</v>
      </c>
      <c r="H173" t="str">
        <f>INDEX('Vensim Variables'!$B:$B,MATCH(EPS!$B173,'Vensim Variables'!$A:$A,0))</f>
        <v>g pollutant</v>
      </c>
      <c r="I173" t="str">
        <f t="shared" si="6"/>
        <v>OC</v>
      </c>
      <c r="J173">
        <f>INDEX(NoSettings!$C:$C,MATCH(EPS!$A173,NoSettings!$A:$A,0))</f>
        <v>673802</v>
      </c>
      <c r="K173">
        <f t="shared" si="7"/>
        <v>1</v>
      </c>
      <c r="L173" s="5">
        <f t="shared" si="8"/>
        <v>6.7380199999999996E-7</v>
      </c>
    </row>
    <row r="174" spans="1:12">
      <c r="A174" t="s">
        <v>192</v>
      </c>
      <c r="B174" t="s">
        <v>1</v>
      </c>
      <c r="C174" t="s">
        <v>2853</v>
      </c>
      <c r="D174" t="s">
        <v>2864</v>
      </c>
      <c r="E174" t="s">
        <v>2856</v>
      </c>
      <c r="F174" t="s">
        <v>2896</v>
      </c>
      <c r="H174" t="str">
        <f>INDEX('Vensim Variables'!$B:$B,MATCH(EPS!$B174,'Vensim Variables'!$A:$A,0))</f>
        <v>g pollutant</v>
      </c>
      <c r="I174" t="str">
        <f t="shared" si="6"/>
        <v>OC</v>
      </c>
      <c r="J174">
        <f>INDEX(NoSettings!$C:$C,MATCH(EPS!$A174,NoSettings!$A:$A,0))</f>
        <v>1224020000</v>
      </c>
      <c r="K174">
        <f t="shared" si="7"/>
        <v>1</v>
      </c>
      <c r="L174" s="5">
        <f t="shared" si="8"/>
        <v>1.2240199999999999E-3</v>
      </c>
    </row>
    <row r="175" spans="1:12">
      <c r="A175" t="s">
        <v>193</v>
      </c>
      <c r="B175" t="s">
        <v>1</v>
      </c>
      <c r="C175" t="s">
        <v>2853</v>
      </c>
      <c r="D175" t="s">
        <v>2864</v>
      </c>
      <c r="E175" t="s">
        <v>2856</v>
      </c>
      <c r="F175" t="s">
        <v>2897</v>
      </c>
      <c r="H175" t="str">
        <f>INDEX('Vensim Variables'!$B:$B,MATCH(EPS!$B175,'Vensim Variables'!$A:$A,0))</f>
        <v>g pollutant</v>
      </c>
      <c r="I175" t="str">
        <f t="shared" si="6"/>
        <v>OC</v>
      </c>
      <c r="J175">
        <f>INDEX(NoSettings!$C:$C,MATCH(EPS!$A175,NoSettings!$A:$A,0))</f>
        <v>0</v>
      </c>
      <c r="K175">
        <f t="shared" si="7"/>
        <v>1</v>
      </c>
      <c r="L175" s="5">
        <f t="shared" si="8"/>
        <v>0</v>
      </c>
    </row>
    <row r="176" spans="1:12">
      <c r="A176" t="s">
        <v>194</v>
      </c>
      <c r="B176" t="s">
        <v>1</v>
      </c>
      <c r="C176" t="s">
        <v>2853</v>
      </c>
      <c r="D176" t="s">
        <v>2864</v>
      </c>
      <c r="E176" t="s">
        <v>2856</v>
      </c>
      <c r="F176" t="s">
        <v>2898</v>
      </c>
      <c r="H176" t="str">
        <f>INDEX('Vensim Variables'!$B:$B,MATCH(EPS!$B176,'Vensim Variables'!$A:$A,0))</f>
        <v>g pollutant</v>
      </c>
      <c r="I176" t="str">
        <f t="shared" si="6"/>
        <v>OC</v>
      </c>
      <c r="J176">
        <f>INDEX(NoSettings!$C:$C,MATCH(EPS!$A176,NoSettings!$A:$A,0))</f>
        <v>48850900</v>
      </c>
      <c r="K176">
        <f t="shared" si="7"/>
        <v>1</v>
      </c>
      <c r="L176" s="5">
        <f t="shared" si="8"/>
        <v>4.8850899999999997E-5</v>
      </c>
    </row>
    <row r="177" spans="1:12">
      <c r="A177" t="s">
        <v>195</v>
      </c>
      <c r="B177" t="s">
        <v>1</v>
      </c>
      <c r="C177" t="s">
        <v>2853</v>
      </c>
      <c r="D177" t="s">
        <v>2864</v>
      </c>
      <c r="E177" t="s">
        <v>2856</v>
      </c>
      <c r="F177" t="s">
        <v>2899</v>
      </c>
      <c r="H177" t="str">
        <f>INDEX('Vensim Variables'!$B:$B,MATCH(EPS!$B177,'Vensim Variables'!$A:$A,0))</f>
        <v>g pollutant</v>
      </c>
      <c r="I177" t="str">
        <f t="shared" si="6"/>
        <v>OC</v>
      </c>
      <c r="J177">
        <f>INDEX(NoSettings!$C:$C,MATCH(EPS!$A177,NoSettings!$A:$A,0))</f>
        <v>0</v>
      </c>
      <c r="K177">
        <f t="shared" si="7"/>
        <v>1</v>
      </c>
      <c r="L177" s="5">
        <f t="shared" si="8"/>
        <v>0</v>
      </c>
    </row>
    <row r="178" spans="1:12">
      <c r="A178" t="s">
        <v>196</v>
      </c>
      <c r="B178" t="s">
        <v>1</v>
      </c>
      <c r="C178" t="s">
        <v>2853</v>
      </c>
      <c r="D178" t="s">
        <v>2864</v>
      </c>
      <c r="E178" t="s">
        <v>2856</v>
      </c>
      <c r="F178" t="s">
        <v>2900</v>
      </c>
      <c r="H178" t="str">
        <f>INDEX('Vensim Variables'!$B:$B,MATCH(EPS!$B178,'Vensim Variables'!$A:$A,0))</f>
        <v>g pollutant</v>
      </c>
      <c r="I178" t="str">
        <f t="shared" si="6"/>
        <v>OC</v>
      </c>
      <c r="J178">
        <f>INDEX(NoSettings!$C:$C,MATCH(EPS!$A178,NoSettings!$A:$A,0))</f>
        <v>0</v>
      </c>
      <c r="K178">
        <f t="shared" si="7"/>
        <v>1</v>
      </c>
      <c r="L178" s="5">
        <f t="shared" si="8"/>
        <v>0</v>
      </c>
    </row>
    <row r="179" spans="1:12">
      <c r="A179" t="s">
        <v>197</v>
      </c>
      <c r="B179" t="s">
        <v>1</v>
      </c>
      <c r="C179" t="s">
        <v>2853</v>
      </c>
      <c r="D179" t="s">
        <v>2864</v>
      </c>
      <c r="E179" t="s">
        <v>2856</v>
      </c>
      <c r="F179" t="s">
        <v>2901</v>
      </c>
      <c r="H179" t="str">
        <f>INDEX('Vensim Variables'!$B:$B,MATCH(EPS!$B179,'Vensim Variables'!$A:$A,0))</f>
        <v>g pollutant</v>
      </c>
      <c r="I179" t="str">
        <f t="shared" si="6"/>
        <v>OC</v>
      </c>
      <c r="J179">
        <f>INDEX(NoSettings!$C:$C,MATCH(EPS!$A179,NoSettings!$A:$A,0))</f>
        <v>0</v>
      </c>
      <c r="K179">
        <f t="shared" si="7"/>
        <v>1</v>
      </c>
      <c r="L179" s="5">
        <f t="shared" si="8"/>
        <v>0</v>
      </c>
    </row>
    <row r="180" spans="1:12">
      <c r="A180" t="s">
        <v>198</v>
      </c>
      <c r="B180" t="s">
        <v>1</v>
      </c>
      <c r="C180" t="s">
        <v>2853</v>
      </c>
      <c r="D180" t="s">
        <v>2864</v>
      </c>
      <c r="E180" t="s">
        <v>2856</v>
      </c>
      <c r="F180" t="s">
        <v>2902</v>
      </c>
      <c r="H180" t="str">
        <f>INDEX('Vensim Variables'!$B:$B,MATCH(EPS!$B180,'Vensim Variables'!$A:$A,0))</f>
        <v>g pollutant</v>
      </c>
      <c r="I180" t="str">
        <f t="shared" si="6"/>
        <v>OC</v>
      </c>
      <c r="J180">
        <f>INDEX(NoSettings!$C:$C,MATCH(EPS!$A180,NoSettings!$A:$A,0))</f>
        <v>55145.4</v>
      </c>
      <c r="K180">
        <f t="shared" si="7"/>
        <v>1</v>
      </c>
      <c r="L180" s="5">
        <f t="shared" si="8"/>
        <v>5.5145400000000004E-8</v>
      </c>
    </row>
    <row r="181" spans="1:12">
      <c r="A181" t="s">
        <v>199</v>
      </c>
      <c r="B181" t="s">
        <v>1</v>
      </c>
      <c r="C181" t="s">
        <v>2853</v>
      </c>
      <c r="D181" t="s">
        <v>2864</v>
      </c>
      <c r="E181" t="s">
        <v>2856</v>
      </c>
      <c r="F181" t="s">
        <v>2903</v>
      </c>
      <c r="H181" t="str">
        <f>INDEX('Vensim Variables'!$B:$B,MATCH(EPS!$B181,'Vensim Variables'!$A:$A,0))</f>
        <v>g pollutant</v>
      </c>
      <c r="I181" t="str">
        <f t="shared" si="6"/>
        <v>OC</v>
      </c>
      <c r="J181">
        <f>INDEX(NoSettings!$C:$C,MATCH(EPS!$A181,NoSettings!$A:$A,0))</f>
        <v>0</v>
      </c>
      <c r="K181">
        <f t="shared" si="7"/>
        <v>1</v>
      </c>
      <c r="L181" s="5">
        <f t="shared" si="8"/>
        <v>0</v>
      </c>
    </row>
    <row r="182" spans="1:12">
      <c r="A182" t="s">
        <v>200</v>
      </c>
      <c r="B182" t="s">
        <v>1</v>
      </c>
      <c r="C182" t="s">
        <v>2853</v>
      </c>
      <c r="D182" t="s">
        <v>2865</v>
      </c>
      <c r="E182" t="s">
        <v>2855</v>
      </c>
      <c r="F182" t="s">
        <v>2894</v>
      </c>
      <c r="H182" t="str">
        <f>INDEX('Vensim Variables'!$B:$B,MATCH(EPS!$B182,'Vensim Variables'!$A:$A,0))</f>
        <v>g pollutant</v>
      </c>
      <c r="I182" t="str">
        <f t="shared" si="6"/>
        <v>CH4</v>
      </c>
      <c r="J182">
        <f>INDEX(NoSettings!$C:$C,MATCH(EPS!$A182,NoSettings!$A:$A,0))</f>
        <v>0</v>
      </c>
      <c r="K182">
        <f t="shared" si="7"/>
        <v>28</v>
      </c>
      <c r="L182" s="5">
        <f t="shared" si="8"/>
        <v>0</v>
      </c>
    </row>
    <row r="183" spans="1:12">
      <c r="A183" t="s">
        <v>201</v>
      </c>
      <c r="B183" t="s">
        <v>1</v>
      </c>
      <c r="C183" t="s">
        <v>2853</v>
      </c>
      <c r="D183" t="s">
        <v>2865</v>
      </c>
      <c r="E183" t="s">
        <v>2855</v>
      </c>
      <c r="F183" t="s">
        <v>2895</v>
      </c>
      <c r="H183" t="str">
        <f>INDEX('Vensim Variables'!$B:$B,MATCH(EPS!$B183,'Vensim Variables'!$A:$A,0))</f>
        <v>g pollutant</v>
      </c>
      <c r="I183" t="str">
        <f t="shared" si="6"/>
        <v>CH4</v>
      </c>
      <c r="J183">
        <f>INDEX(NoSettings!$C:$C,MATCH(EPS!$A183,NoSettings!$A:$A,0))</f>
        <v>7723910</v>
      </c>
      <c r="K183">
        <f t="shared" si="7"/>
        <v>28</v>
      </c>
      <c r="L183" s="5">
        <f t="shared" si="8"/>
        <v>2.1626948000000001E-4</v>
      </c>
    </row>
    <row r="184" spans="1:12">
      <c r="A184" t="s">
        <v>202</v>
      </c>
      <c r="B184" t="s">
        <v>1</v>
      </c>
      <c r="C184" t="s">
        <v>2853</v>
      </c>
      <c r="D184" t="s">
        <v>2865</v>
      </c>
      <c r="E184" t="s">
        <v>2855</v>
      </c>
      <c r="F184" t="s">
        <v>2896</v>
      </c>
      <c r="H184" t="str">
        <f>INDEX('Vensim Variables'!$B:$B,MATCH(EPS!$B184,'Vensim Variables'!$A:$A,0))</f>
        <v>g pollutant</v>
      </c>
      <c r="I184" t="str">
        <f t="shared" si="6"/>
        <v>CH4</v>
      </c>
      <c r="J184">
        <f>INDEX(NoSettings!$C:$C,MATCH(EPS!$A184,NoSettings!$A:$A,0))</f>
        <v>43816100000</v>
      </c>
      <c r="K184">
        <f t="shared" si="7"/>
        <v>28</v>
      </c>
      <c r="L184" s="5">
        <f t="shared" si="8"/>
        <v>1.2268508</v>
      </c>
    </row>
    <row r="185" spans="1:12">
      <c r="A185" t="s">
        <v>203</v>
      </c>
      <c r="B185" t="s">
        <v>1</v>
      </c>
      <c r="C185" t="s">
        <v>2853</v>
      </c>
      <c r="D185" t="s">
        <v>2865</v>
      </c>
      <c r="E185" t="s">
        <v>2855</v>
      </c>
      <c r="F185" t="s">
        <v>2897</v>
      </c>
      <c r="H185" t="str">
        <f>INDEX('Vensim Variables'!$B:$B,MATCH(EPS!$B185,'Vensim Variables'!$A:$A,0))</f>
        <v>g pollutant</v>
      </c>
      <c r="I185" t="str">
        <f t="shared" si="6"/>
        <v>CH4</v>
      </c>
      <c r="J185">
        <f>INDEX(NoSettings!$C:$C,MATCH(EPS!$A185,NoSettings!$A:$A,0))</f>
        <v>210286000</v>
      </c>
      <c r="K185">
        <f t="shared" si="7"/>
        <v>28</v>
      </c>
      <c r="L185" s="5">
        <f t="shared" si="8"/>
        <v>5.8880080000000001E-3</v>
      </c>
    </row>
    <row r="186" spans="1:12">
      <c r="A186" t="s">
        <v>204</v>
      </c>
      <c r="B186" t="s">
        <v>1</v>
      </c>
      <c r="C186" t="s">
        <v>2853</v>
      </c>
      <c r="D186" t="s">
        <v>2865</v>
      </c>
      <c r="E186" t="s">
        <v>2855</v>
      </c>
      <c r="F186" t="s">
        <v>2898</v>
      </c>
      <c r="H186" t="str">
        <f>INDEX('Vensim Variables'!$B:$B,MATCH(EPS!$B186,'Vensim Variables'!$A:$A,0))</f>
        <v>g pollutant</v>
      </c>
      <c r="I186" t="str">
        <f t="shared" si="6"/>
        <v>CH4</v>
      </c>
      <c r="J186">
        <f>INDEX(NoSettings!$C:$C,MATCH(EPS!$A186,NoSettings!$A:$A,0))</f>
        <v>0</v>
      </c>
      <c r="K186">
        <f t="shared" si="7"/>
        <v>28</v>
      </c>
      <c r="L186" s="5">
        <f t="shared" si="8"/>
        <v>0</v>
      </c>
    </row>
    <row r="187" spans="1:12">
      <c r="A187" t="s">
        <v>205</v>
      </c>
      <c r="B187" t="s">
        <v>1</v>
      </c>
      <c r="C187" t="s">
        <v>2853</v>
      </c>
      <c r="D187" t="s">
        <v>2865</v>
      </c>
      <c r="E187" t="s">
        <v>2855</v>
      </c>
      <c r="F187" t="s">
        <v>2899</v>
      </c>
      <c r="H187" t="str">
        <f>INDEX('Vensim Variables'!$B:$B,MATCH(EPS!$B187,'Vensim Variables'!$A:$A,0))</f>
        <v>g pollutant</v>
      </c>
      <c r="I187" t="str">
        <f t="shared" si="6"/>
        <v>CH4</v>
      </c>
      <c r="J187">
        <f>INDEX(NoSettings!$C:$C,MATCH(EPS!$A187,NoSettings!$A:$A,0))</f>
        <v>0</v>
      </c>
      <c r="K187">
        <f t="shared" si="7"/>
        <v>28</v>
      </c>
      <c r="L187" s="5">
        <f t="shared" si="8"/>
        <v>0</v>
      </c>
    </row>
    <row r="188" spans="1:12">
      <c r="A188" t="s">
        <v>206</v>
      </c>
      <c r="B188" t="s">
        <v>1</v>
      </c>
      <c r="C188" t="s">
        <v>2853</v>
      </c>
      <c r="D188" t="s">
        <v>2865</v>
      </c>
      <c r="E188" t="s">
        <v>2855</v>
      </c>
      <c r="F188" t="s">
        <v>2900</v>
      </c>
      <c r="H188" t="str">
        <f>INDEX('Vensim Variables'!$B:$B,MATCH(EPS!$B188,'Vensim Variables'!$A:$A,0))</f>
        <v>g pollutant</v>
      </c>
      <c r="I188" t="str">
        <f t="shared" si="6"/>
        <v>CH4</v>
      </c>
      <c r="J188">
        <f>INDEX(NoSettings!$C:$C,MATCH(EPS!$A188,NoSettings!$A:$A,0))</f>
        <v>0</v>
      </c>
      <c r="K188">
        <f t="shared" si="7"/>
        <v>28</v>
      </c>
      <c r="L188" s="5">
        <f t="shared" si="8"/>
        <v>0</v>
      </c>
    </row>
    <row r="189" spans="1:12">
      <c r="A189" t="s">
        <v>207</v>
      </c>
      <c r="B189" t="s">
        <v>1</v>
      </c>
      <c r="C189" t="s">
        <v>2853</v>
      </c>
      <c r="D189" t="s">
        <v>2865</v>
      </c>
      <c r="E189" t="s">
        <v>2855</v>
      </c>
      <c r="F189" t="s">
        <v>2901</v>
      </c>
      <c r="H189" t="str">
        <f>INDEX('Vensim Variables'!$B:$B,MATCH(EPS!$B189,'Vensim Variables'!$A:$A,0))</f>
        <v>g pollutant</v>
      </c>
      <c r="I189" t="str">
        <f t="shared" si="6"/>
        <v>CH4</v>
      </c>
      <c r="J189">
        <f>INDEX(NoSettings!$C:$C,MATCH(EPS!$A189,NoSettings!$A:$A,0))</f>
        <v>0</v>
      </c>
      <c r="K189">
        <f t="shared" si="7"/>
        <v>28</v>
      </c>
      <c r="L189" s="5">
        <f t="shared" si="8"/>
        <v>0</v>
      </c>
    </row>
    <row r="190" spans="1:12">
      <c r="A190" t="s">
        <v>208</v>
      </c>
      <c r="B190" t="s">
        <v>1</v>
      </c>
      <c r="C190" t="s">
        <v>2853</v>
      </c>
      <c r="D190" t="s">
        <v>2865</v>
      </c>
      <c r="E190" t="s">
        <v>2855</v>
      </c>
      <c r="F190" t="s">
        <v>2902</v>
      </c>
      <c r="H190" t="str">
        <f>INDEX('Vensim Variables'!$B:$B,MATCH(EPS!$B190,'Vensim Variables'!$A:$A,0))</f>
        <v>g pollutant</v>
      </c>
      <c r="I190" t="str">
        <f t="shared" si="6"/>
        <v>CH4</v>
      </c>
      <c r="J190">
        <f>INDEX(NoSettings!$C:$C,MATCH(EPS!$A190,NoSettings!$A:$A,0))</f>
        <v>22782700</v>
      </c>
      <c r="K190">
        <f t="shared" si="7"/>
        <v>28</v>
      </c>
      <c r="L190" s="5">
        <f t="shared" si="8"/>
        <v>6.3791559999999995E-4</v>
      </c>
    </row>
    <row r="191" spans="1:12">
      <c r="A191" t="s">
        <v>209</v>
      </c>
      <c r="B191" t="s">
        <v>1</v>
      </c>
      <c r="C191" t="s">
        <v>2853</v>
      </c>
      <c r="D191" t="s">
        <v>2865</v>
      </c>
      <c r="E191" t="s">
        <v>2855</v>
      </c>
      <c r="F191" t="s">
        <v>2903</v>
      </c>
      <c r="H191" t="str">
        <f>INDEX('Vensim Variables'!$B:$B,MATCH(EPS!$B191,'Vensim Variables'!$A:$A,0))</f>
        <v>g pollutant</v>
      </c>
      <c r="I191" t="str">
        <f t="shared" si="6"/>
        <v>CH4</v>
      </c>
      <c r="J191">
        <f>INDEX(NoSettings!$C:$C,MATCH(EPS!$A191,NoSettings!$A:$A,0))</f>
        <v>0</v>
      </c>
      <c r="K191">
        <f t="shared" si="7"/>
        <v>28</v>
      </c>
      <c r="L191" s="5">
        <f t="shared" si="8"/>
        <v>0</v>
      </c>
    </row>
    <row r="192" spans="1:12">
      <c r="A192" t="s">
        <v>210</v>
      </c>
      <c r="B192" t="s">
        <v>1</v>
      </c>
      <c r="C192" t="s">
        <v>2853</v>
      </c>
      <c r="D192" t="s">
        <v>2865</v>
      </c>
      <c r="E192" t="s">
        <v>2856</v>
      </c>
      <c r="F192" t="s">
        <v>2894</v>
      </c>
      <c r="H192" t="str">
        <f>INDEX('Vensim Variables'!$B:$B,MATCH(EPS!$B192,'Vensim Variables'!$A:$A,0))</f>
        <v>g pollutant</v>
      </c>
      <c r="I192" t="str">
        <f t="shared" si="6"/>
        <v>CH4</v>
      </c>
      <c r="J192">
        <f>INDEX(NoSettings!$C:$C,MATCH(EPS!$A192,NoSettings!$A:$A,0))</f>
        <v>0</v>
      </c>
      <c r="K192">
        <f t="shared" si="7"/>
        <v>28</v>
      </c>
      <c r="L192" s="5">
        <f t="shared" si="8"/>
        <v>0</v>
      </c>
    </row>
    <row r="193" spans="1:12">
      <c r="A193" t="s">
        <v>211</v>
      </c>
      <c r="B193" t="s">
        <v>1</v>
      </c>
      <c r="C193" t="s">
        <v>2853</v>
      </c>
      <c r="D193" t="s">
        <v>2865</v>
      </c>
      <c r="E193" t="s">
        <v>2856</v>
      </c>
      <c r="F193" t="s">
        <v>2895</v>
      </c>
      <c r="H193" t="str">
        <f>INDEX('Vensim Variables'!$B:$B,MATCH(EPS!$B193,'Vensim Variables'!$A:$A,0))</f>
        <v>g pollutant</v>
      </c>
      <c r="I193" t="str">
        <f t="shared" si="6"/>
        <v>CH4</v>
      </c>
      <c r="J193">
        <f>INDEX(NoSettings!$C:$C,MATCH(EPS!$A193,NoSettings!$A:$A,0))</f>
        <v>1028700</v>
      </c>
      <c r="K193">
        <f t="shared" si="7"/>
        <v>28</v>
      </c>
      <c r="L193" s="5">
        <f t="shared" si="8"/>
        <v>2.88036E-5</v>
      </c>
    </row>
    <row r="194" spans="1:12">
      <c r="A194" t="s">
        <v>212</v>
      </c>
      <c r="B194" t="s">
        <v>1</v>
      </c>
      <c r="C194" t="s">
        <v>2853</v>
      </c>
      <c r="D194" t="s">
        <v>2865</v>
      </c>
      <c r="E194" t="s">
        <v>2856</v>
      </c>
      <c r="F194" t="s">
        <v>2896</v>
      </c>
      <c r="H194" t="str">
        <f>INDEX('Vensim Variables'!$B:$B,MATCH(EPS!$B194,'Vensim Variables'!$A:$A,0))</f>
        <v>g pollutant</v>
      </c>
      <c r="I194" t="str">
        <f t="shared" si="6"/>
        <v>CH4</v>
      </c>
      <c r="J194">
        <f>INDEX(NoSettings!$C:$C,MATCH(EPS!$A194,NoSettings!$A:$A,0))</f>
        <v>3067720000</v>
      </c>
      <c r="K194">
        <f t="shared" si="7"/>
        <v>28</v>
      </c>
      <c r="L194" s="5">
        <f t="shared" si="8"/>
        <v>8.5896159999999999E-2</v>
      </c>
    </row>
    <row r="195" spans="1:12">
      <c r="A195" t="s">
        <v>213</v>
      </c>
      <c r="B195" t="s">
        <v>1</v>
      </c>
      <c r="C195" t="s">
        <v>2853</v>
      </c>
      <c r="D195" t="s">
        <v>2865</v>
      </c>
      <c r="E195" t="s">
        <v>2856</v>
      </c>
      <c r="F195" t="s">
        <v>2897</v>
      </c>
      <c r="H195" t="str">
        <f>INDEX('Vensim Variables'!$B:$B,MATCH(EPS!$B195,'Vensim Variables'!$A:$A,0))</f>
        <v>g pollutant</v>
      </c>
      <c r="I195" t="str">
        <f t="shared" ref="I195:I258" si="9">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0</v>
      </c>
      <c r="K195">
        <f t="shared" ref="K195:K258" si="10">IF(I195="CO2",1,IF(I195="CH4",28,IF(I195="N2O",265,IF(I195="F gases",1,1))))</f>
        <v>28</v>
      </c>
      <c r="L195" s="5">
        <f t="shared" ref="L195:L258" si="11">IF(H195="g pollutant",K195*J195/10^12,IF(H195="MMTCO2e",J195,IF(H195="MWh",J195,0)))</f>
        <v>0</v>
      </c>
    </row>
    <row r="196" spans="1:12">
      <c r="A196" t="s">
        <v>214</v>
      </c>
      <c r="B196" t="s">
        <v>1</v>
      </c>
      <c r="C196" t="s">
        <v>2853</v>
      </c>
      <c r="D196" t="s">
        <v>2865</v>
      </c>
      <c r="E196" t="s">
        <v>2856</v>
      </c>
      <c r="F196" t="s">
        <v>2898</v>
      </c>
      <c r="H196" t="str">
        <f>INDEX('Vensim Variables'!$B:$B,MATCH(EPS!$B196,'Vensim Variables'!$A:$A,0))</f>
        <v>g pollutant</v>
      </c>
      <c r="I196" t="str">
        <f t="shared" si="9"/>
        <v>CH4</v>
      </c>
      <c r="J196">
        <f>INDEX(NoSettings!$C:$C,MATCH(EPS!$A196,NoSettings!$A:$A,0))</f>
        <v>0</v>
      </c>
      <c r="K196">
        <f t="shared" si="10"/>
        <v>28</v>
      </c>
      <c r="L196" s="5">
        <f t="shared" si="11"/>
        <v>0</v>
      </c>
    </row>
    <row r="197" spans="1:12">
      <c r="A197" t="s">
        <v>215</v>
      </c>
      <c r="B197" t="s">
        <v>1</v>
      </c>
      <c r="C197" t="s">
        <v>2853</v>
      </c>
      <c r="D197" t="s">
        <v>2865</v>
      </c>
      <c r="E197" t="s">
        <v>2856</v>
      </c>
      <c r="F197" t="s">
        <v>2899</v>
      </c>
      <c r="H197" t="str">
        <f>INDEX('Vensim Variables'!$B:$B,MATCH(EPS!$B197,'Vensim Variables'!$A:$A,0))</f>
        <v>g pollutant</v>
      </c>
      <c r="I197" t="str">
        <f t="shared" si="9"/>
        <v>CH4</v>
      </c>
      <c r="J197">
        <f>INDEX(NoSettings!$C:$C,MATCH(EPS!$A197,NoSettings!$A:$A,0))</f>
        <v>0</v>
      </c>
      <c r="K197">
        <f t="shared" si="10"/>
        <v>28</v>
      </c>
      <c r="L197" s="5">
        <f t="shared" si="11"/>
        <v>0</v>
      </c>
    </row>
    <row r="198" spans="1:12">
      <c r="A198" t="s">
        <v>216</v>
      </c>
      <c r="B198" t="s">
        <v>1</v>
      </c>
      <c r="C198" t="s">
        <v>2853</v>
      </c>
      <c r="D198" t="s">
        <v>2865</v>
      </c>
      <c r="E198" t="s">
        <v>2856</v>
      </c>
      <c r="F198" t="s">
        <v>2900</v>
      </c>
      <c r="H198" t="str">
        <f>INDEX('Vensim Variables'!$B:$B,MATCH(EPS!$B198,'Vensim Variables'!$A:$A,0))</f>
        <v>g pollutant</v>
      </c>
      <c r="I198" t="str">
        <f t="shared" si="9"/>
        <v>CH4</v>
      </c>
      <c r="J198">
        <f>INDEX(NoSettings!$C:$C,MATCH(EPS!$A198,NoSettings!$A:$A,0))</f>
        <v>0</v>
      </c>
      <c r="K198">
        <f t="shared" si="10"/>
        <v>28</v>
      </c>
      <c r="L198" s="5">
        <f t="shared" si="11"/>
        <v>0</v>
      </c>
    </row>
    <row r="199" spans="1:12">
      <c r="A199" t="s">
        <v>217</v>
      </c>
      <c r="B199" t="s">
        <v>1</v>
      </c>
      <c r="C199" t="s">
        <v>2853</v>
      </c>
      <c r="D199" t="s">
        <v>2865</v>
      </c>
      <c r="E199" t="s">
        <v>2856</v>
      </c>
      <c r="F199" t="s">
        <v>2901</v>
      </c>
      <c r="H199" t="str">
        <f>INDEX('Vensim Variables'!$B:$B,MATCH(EPS!$B199,'Vensim Variables'!$A:$A,0))</f>
        <v>g pollutant</v>
      </c>
      <c r="I199" t="str">
        <f t="shared" si="9"/>
        <v>CH4</v>
      </c>
      <c r="J199">
        <f>INDEX(NoSettings!$C:$C,MATCH(EPS!$A199,NoSettings!$A:$A,0))</f>
        <v>0</v>
      </c>
      <c r="K199">
        <f t="shared" si="10"/>
        <v>28</v>
      </c>
      <c r="L199" s="5">
        <f t="shared" si="11"/>
        <v>0</v>
      </c>
    </row>
    <row r="200" spans="1:12">
      <c r="A200" t="s">
        <v>218</v>
      </c>
      <c r="B200" t="s">
        <v>1</v>
      </c>
      <c r="C200" t="s">
        <v>2853</v>
      </c>
      <c r="D200" t="s">
        <v>2865</v>
      </c>
      <c r="E200" t="s">
        <v>2856</v>
      </c>
      <c r="F200" t="s">
        <v>2902</v>
      </c>
      <c r="H200" t="str">
        <f>INDEX('Vensim Variables'!$B:$B,MATCH(EPS!$B200,'Vensim Variables'!$A:$A,0))</f>
        <v>g pollutant</v>
      </c>
      <c r="I200" t="str">
        <f t="shared" si="9"/>
        <v>CH4</v>
      </c>
      <c r="J200">
        <f>INDEX(NoSettings!$C:$C,MATCH(EPS!$A200,NoSettings!$A:$A,0))</f>
        <v>233009</v>
      </c>
      <c r="K200">
        <f t="shared" si="10"/>
        <v>28</v>
      </c>
      <c r="L200" s="5">
        <f t="shared" si="11"/>
        <v>6.5242519999999999E-6</v>
      </c>
    </row>
    <row r="201" spans="1:12">
      <c r="A201" t="s">
        <v>219</v>
      </c>
      <c r="B201" t="s">
        <v>1</v>
      </c>
      <c r="C201" t="s">
        <v>2853</v>
      </c>
      <c r="D201" t="s">
        <v>2865</v>
      </c>
      <c r="E201" t="s">
        <v>2856</v>
      </c>
      <c r="F201" t="s">
        <v>2903</v>
      </c>
      <c r="H201" t="str">
        <f>INDEX('Vensim Variables'!$B:$B,MATCH(EPS!$B201,'Vensim Variables'!$A:$A,0))</f>
        <v>g pollutant</v>
      </c>
      <c r="I201" t="str">
        <f t="shared" si="9"/>
        <v>CH4</v>
      </c>
      <c r="J201">
        <f>INDEX(NoSettings!$C:$C,MATCH(EPS!$A201,NoSettings!$A:$A,0))</f>
        <v>0</v>
      </c>
      <c r="K201">
        <f t="shared" si="10"/>
        <v>28</v>
      </c>
      <c r="L201" s="5">
        <f t="shared" si="11"/>
        <v>0</v>
      </c>
    </row>
    <row r="202" spans="1:12">
      <c r="A202" t="s">
        <v>220</v>
      </c>
      <c r="B202" t="s">
        <v>1</v>
      </c>
      <c r="C202" t="s">
        <v>2853</v>
      </c>
      <c r="D202" t="s">
        <v>2866</v>
      </c>
      <c r="E202" t="s">
        <v>2855</v>
      </c>
      <c r="F202" t="s">
        <v>2894</v>
      </c>
      <c r="H202" t="str">
        <f>INDEX('Vensim Variables'!$B:$B,MATCH(EPS!$B202,'Vensim Variables'!$A:$A,0))</f>
        <v>g pollutant</v>
      </c>
      <c r="I202" t="str">
        <f t="shared" si="9"/>
        <v>N2O</v>
      </c>
      <c r="J202">
        <f>INDEX(NoSettings!$C:$C,MATCH(EPS!$A202,NoSettings!$A:$A,0))</f>
        <v>0</v>
      </c>
      <c r="K202">
        <f t="shared" si="10"/>
        <v>265</v>
      </c>
      <c r="L202" s="5">
        <f t="shared" si="11"/>
        <v>0</v>
      </c>
    </row>
    <row r="203" spans="1:12">
      <c r="A203" t="s">
        <v>221</v>
      </c>
      <c r="B203" t="s">
        <v>1</v>
      </c>
      <c r="C203" t="s">
        <v>2853</v>
      </c>
      <c r="D203" t="s">
        <v>2866</v>
      </c>
      <c r="E203" t="s">
        <v>2855</v>
      </c>
      <c r="F203" t="s">
        <v>2895</v>
      </c>
      <c r="H203" t="str">
        <f>INDEX('Vensim Variables'!$B:$B,MATCH(EPS!$B203,'Vensim Variables'!$A:$A,0))</f>
        <v>g pollutant</v>
      </c>
      <c r="I203" t="str">
        <f t="shared" si="9"/>
        <v>N2O</v>
      </c>
      <c r="J203">
        <f>INDEX(NoSettings!$C:$C,MATCH(EPS!$A203,NoSettings!$A:$A,0))</f>
        <v>772391</v>
      </c>
      <c r="K203">
        <f t="shared" si="10"/>
        <v>265</v>
      </c>
      <c r="L203" s="5">
        <f t="shared" si="11"/>
        <v>2.04683615E-4</v>
      </c>
    </row>
    <row r="204" spans="1:12">
      <c r="A204" t="s">
        <v>222</v>
      </c>
      <c r="B204" t="s">
        <v>1</v>
      </c>
      <c r="C204" t="s">
        <v>2853</v>
      </c>
      <c r="D204" t="s">
        <v>2866</v>
      </c>
      <c r="E204" t="s">
        <v>2855</v>
      </c>
      <c r="F204" t="s">
        <v>2896</v>
      </c>
      <c r="H204" t="str">
        <f>INDEX('Vensim Variables'!$B:$B,MATCH(EPS!$B204,'Vensim Variables'!$A:$A,0))</f>
        <v>g pollutant</v>
      </c>
      <c r="I204" t="str">
        <f t="shared" si="9"/>
        <v>N2O</v>
      </c>
      <c r="J204">
        <f>INDEX(NoSettings!$C:$C,MATCH(EPS!$A204,NoSettings!$A:$A,0))</f>
        <v>8763220000</v>
      </c>
      <c r="K204">
        <f t="shared" si="10"/>
        <v>265</v>
      </c>
      <c r="L204" s="5">
        <f t="shared" si="11"/>
        <v>2.3222532999999999</v>
      </c>
    </row>
    <row r="205" spans="1:12">
      <c r="A205" t="s">
        <v>223</v>
      </c>
      <c r="B205" t="s">
        <v>1</v>
      </c>
      <c r="C205" t="s">
        <v>2853</v>
      </c>
      <c r="D205" t="s">
        <v>2866</v>
      </c>
      <c r="E205" t="s">
        <v>2855</v>
      </c>
      <c r="F205" t="s">
        <v>2897</v>
      </c>
      <c r="H205" t="str">
        <f>INDEX('Vensim Variables'!$B:$B,MATCH(EPS!$B205,'Vensim Variables'!$A:$A,0))</f>
        <v>g pollutant</v>
      </c>
      <c r="I205" t="str">
        <f t="shared" si="9"/>
        <v>N2O</v>
      </c>
      <c r="J205">
        <f>INDEX(NoSettings!$C:$C,MATCH(EPS!$A205,NoSettings!$A:$A,0))</f>
        <v>42057200</v>
      </c>
      <c r="K205">
        <f t="shared" si="10"/>
        <v>265</v>
      </c>
      <c r="L205" s="5">
        <f t="shared" si="11"/>
        <v>1.1145158E-2</v>
      </c>
    </row>
    <row r="206" spans="1:12">
      <c r="A206" t="s">
        <v>224</v>
      </c>
      <c r="B206" t="s">
        <v>1</v>
      </c>
      <c r="C206" t="s">
        <v>2853</v>
      </c>
      <c r="D206" t="s">
        <v>2866</v>
      </c>
      <c r="E206" t="s">
        <v>2855</v>
      </c>
      <c r="F206" t="s">
        <v>2898</v>
      </c>
      <c r="H206" t="str">
        <f>INDEX('Vensim Variables'!$B:$B,MATCH(EPS!$B206,'Vensim Variables'!$A:$A,0))</f>
        <v>g pollutant</v>
      </c>
      <c r="I206" t="str">
        <f t="shared" si="9"/>
        <v>N2O</v>
      </c>
      <c r="J206">
        <f>INDEX(NoSettings!$C:$C,MATCH(EPS!$A206,NoSettings!$A:$A,0))</f>
        <v>0</v>
      </c>
      <c r="K206">
        <f t="shared" si="10"/>
        <v>265</v>
      </c>
      <c r="L206" s="5">
        <f t="shared" si="11"/>
        <v>0</v>
      </c>
    </row>
    <row r="207" spans="1:12">
      <c r="A207" t="s">
        <v>225</v>
      </c>
      <c r="B207" t="s">
        <v>1</v>
      </c>
      <c r="C207" t="s">
        <v>2853</v>
      </c>
      <c r="D207" t="s">
        <v>2866</v>
      </c>
      <c r="E207" t="s">
        <v>2855</v>
      </c>
      <c r="F207" t="s">
        <v>2899</v>
      </c>
      <c r="H207" t="str">
        <f>INDEX('Vensim Variables'!$B:$B,MATCH(EPS!$B207,'Vensim Variables'!$A:$A,0))</f>
        <v>g pollutant</v>
      </c>
      <c r="I207" t="str">
        <f t="shared" si="9"/>
        <v>N2O</v>
      </c>
      <c r="J207">
        <f>INDEX(NoSettings!$C:$C,MATCH(EPS!$A207,NoSettings!$A:$A,0))</f>
        <v>0</v>
      </c>
      <c r="K207">
        <f t="shared" si="10"/>
        <v>265</v>
      </c>
      <c r="L207" s="5">
        <f t="shared" si="11"/>
        <v>0</v>
      </c>
    </row>
    <row r="208" spans="1:12">
      <c r="A208" t="s">
        <v>226</v>
      </c>
      <c r="B208" t="s">
        <v>1</v>
      </c>
      <c r="C208" t="s">
        <v>2853</v>
      </c>
      <c r="D208" t="s">
        <v>2866</v>
      </c>
      <c r="E208" t="s">
        <v>2855</v>
      </c>
      <c r="F208" t="s">
        <v>2900</v>
      </c>
      <c r="H208" t="str">
        <f>INDEX('Vensim Variables'!$B:$B,MATCH(EPS!$B208,'Vensim Variables'!$A:$A,0))</f>
        <v>g pollutant</v>
      </c>
      <c r="I208" t="str">
        <f t="shared" si="9"/>
        <v>N2O</v>
      </c>
      <c r="J208">
        <f>INDEX(NoSettings!$C:$C,MATCH(EPS!$A208,NoSettings!$A:$A,0))</f>
        <v>0</v>
      </c>
      <c r="K208">
        <f t="shared" si="10"/>
        <v>265</v>
      </c>
      <c r="L208" s="5">
        <f t="shared" si="11"/>
        <v>0</v>
      </c>
    </row>
    <row r="209" spans="1:12">
      <c r="A209" t="s">
        <v>227</v>
      </c>
      <c r="B209" t="s">
        <v>1</v>
      </c>
      <c r="C209" t="s">
        <v>2853</v>
      </c>
      <c r="D209" t="s">
        <v>2866</v>
      </c>
      <c r="E209" t="s">
        <v>2855</v>
      </c>
      <c r="F209" t="s">
        <v>2901</v>
      </c>
      <c r="H209" t="str">
        <f>INDEX('Vensim Variables'!$B:$B,MATCH(EPS!$B209,'Vensim Variables'!$A:$A,0))</f>
        <v>g pollutant</v>
      </c>
      <c r="I209" t="str">
        <f t="shared" si="9"/>
        <v>N2O</v>
      </c>
      <c r="J209">
        <f>INDEX(NoSettings!$C:$C,MATCH(EPS!$A209,NoSettings!$A:$A,0))</f>
        <v>0</v>
      </c>
      <c r="K209">
        <f t="shared" si="10"/>
        <v>265</v>
      </c>
      <c r="L209" s="5">
        <f t="shared" si="11"/>
        <v>0</v>
      </c>
    </row>
    <row r="210" spans="1:12">
      <c r="A210" t="s">
        <v>228</v>
      </c>
      <c r="B210" t="s">
        <v>1</v>
      </c>
      <c r="C210" t="s">
        <v>2853</v>
      </c>
      <c r="D210" t="s">
        <v>2866</v>
      </c>
      <c r="E210" t="s">
        <v>2855</v>
      </c>
      <c r="F210" t="s">
        <v>2902</v>
      </c>
      <c r="H210" t="str">
        <f>INDEX('Vensim Variables'!$B:$B,MATCH(EPS!$B210,'Vensim Variables'!$A:$A,0))</f>
        <v>g pollutant</v>
      </c>
      <c r="I210" t="str">
        <f t="shared" si="9"/>
        <v>N2O</v>
      </c>
      <c r="J210">
        <f>INDEX(NoSettings!$C:$C,MATCH(EPS!$A210,NoSettings!$A:$A,0))</f>
        <v>4556530</v>
      </c>
      <c r="K210">
        <f t="shared" si="10"/>
        <v>265</v>
      </c>
      <c r="L210" s="5">
        <f t="shared" si="11"/>
        <v>1.2074804500000001E-3</v>
      </c>
    </row>
    <row r="211" spans="1:12">
      <c r="A211" t="s">
        <v>229</v>
      </c>
      <c r="B211" t="s">
        <v>1</v>
      </c>
      <c r="C211" t="s">
        <v>2853</v>
      </c>
      <c r="D211" t="s">
        <v>2866</v>
      </c>
      <c r="E211" t="s">
        <v>2855</v>
      </c>
      <c r="F211" t="s">
        <v>2903</v>
      </c>
      <c r="H211" t="str">
        <f>INDEX('Vensim Variables'!$B:$B,MATCH(EPS!$B211,'Vensim Variables'!$A:$A,0))</f>
        <v>g pollutant</v>
      </c>
      <c r="I211" t="str">
        <f t="shared" si="9"/>
        <v>N2O</v>
      </c>
      <c r="J211">
        <f>INDEX(NoSettings!$C:$C,MATCH(EPS!$A211,NoSettings!$A:$A,0))</f>
        <v>0</v>
      </c>
      <c r="K211">
        <f t="shared" si="10"/>
        <v>265</v>
      </c>
      <c r="L211" s="5">
        <f t="shared" si="11"/>
        <v>0</v>
      </c>
    </row>
    <row r="212" spans="1:12">
      <c r="A212" t="s">
        <v>230</v>
      </c>
      <c r="B212" t="s">
        <v>1</v>
      </c>
      <c r="C212" t="s">
        <v>2853</v>
      </c>
      <c r="D212" t="s">
        <v>2866</v>
      </c>
      <c r="E212" t="s">
        <v>2856</v>
      </c>
      <c r="F212" t="s">
        <v>2894</v>
      </c>
      <c r="H212" t="str">
        <f>INDEX('Vensim Variables'!$B:$B,MATCH(EPS!$B212,'Vensim Variables'!$A:$A,0))</f>
        <v>g pollutant</v>
      </c>
      <c r="I212" t="str">
        <f t="shared" si="9"/>
        <v>N2O</v>
      </c>
      <c r="J212">
        <f>INDEX(NoSettings!$C:$C,MATCH(EPS!$A212,NoSettings!$A:$A,0))</f>
        <v>0</v>
      </c>
      <c r="K212">
        <f t="shared" si="10"/>
        <v>265</v>
      </c>
      <c r="L212" s="5">
        <f t="shared" si="11"/>
        <v>0</v>
      </c>
    </row>
    <row r="213" spans="1:12">
      <c r="A213" t="s">
        <v>231</v>
      </c>
      <c r="B213" t="s">
        <v>1</v>
      </c>
      <c r="C213" t="s">
        <v>2853</v>
      </c>
      <c r="D213" t="s">
        <v>2866</v>
      </c>
      <c r="E213" t="s">
        <v>2856</v>
      </c>
      <c r="F213" t="s">
        <v>2895</v>
      </c>
      <c r="H213" t="str">
        <f>INDEX('Vensim Variables'!$B:$B,MATCH(EPS!$B213,'Vensim Variables'!$A:$A,0))</f>
        <v>g pollutant</v>
      </c>
      <c r="I213" t="str">
        <f t="shared" si="9"/>
        <v>N2O</v>
      </c>
      <c r="J213">
        <f>INDEX(NoSettings!$C:$C,MATCH(EPS!$A213,NoSettings!$A:$A,0))</f>
        <v>102870</v>
      </c>
      <c r="K213">
        <f t="shared" si="10"/>
        <v>265</v>
      </c>
      <c r="L213" s="5">
        <f t="shared" si="11"/>
        <v>2.7260550000000001E-5</v>
      </c>
    </row>
    <row r="214" spans="1:12">
      <c r="A214" t="s">
        <v>232</v>
      </c>
      <c r="B214" t="s">
        <v>1</v>
      </c>
      <c r="C214" t="s">
        <v>2853</v>
      </c>
      <c r="D214" t="s">
        <v>2866</v>
      </c>
      <c r="E214" t="s">
        <v>2856</v>
      </c>
      <c r="F214" t="s">
        <v>2896</v>
      </c>
      <c r="H214" t="str">
        <f>INDEX('Vensim Variables'!$B:$B,MATCH(EPS!$B214,'Vensim Variables'!$A:$A,0))</f>
        <v>g pollutant</v>
      </c>
      <c r="I214" t="str">
        <f t="shared" si="9"/>
        <v>N2O</v>
      </c>
      <c r="J214">
        <f>INDEX(NoSettings!$C:$C,MATCH(EPS!$A214,NoSettings!$A:$A,0))</f>
        <v>613544000</v>
      </c>
      <c r="K214">
        <f t="shared" si="10"/>
        <v>265</v>
      </c>
      <c r="L214" s="5">
        <f t="shared" si="11"/>
        <v>0.16258916000000001</v>
      </c>
    </row>
    <row r="215" spans="1:12">
      <c r="A215" t="s">
        <v>233</v>
      </c>
      <c r="B215" t="s">
        <v>1</v>
      </c>
      <c r="C215" t="s">
        <v>2853</v>
      </c>
      <c r="D215" t="s">
        <v>2866</v>
      </c>
      <c r="E215" t="s">
        <v>2856</v>
      </c>
      <c r="F215" t="s">
        <v>2897</v>
      </c>
      <c r="H215" t="str">
        <f>INDEX('Vensim Variables'!$B:$B,MATCH(EPS!$B215,'Vensim Variables'!$A:$A,0))</f>
        <v>g pollutant</v>
      </c>
      <c r="I215" t="str">
        <f t="shared" si="9"/>
        <v>N2O</v>
      </c>
      <c r="J215">
        <f>INDEX(NoSettings!$C:$C,MATCH(EPS!$A215,NoSettings!$A:$A,0))</f>
        <v>0</v>
      </c>
      <c r="K215">
        <f t="shared" si="10"/>
        <v>265</v>
      </c>
      <c r="L215" s="5">
        <f t="shared" si="11"/>
        <v>0</v>
      </c>
    </row>
    <row r="216" spans="1:12">
      <c r="A216" t="s">
        <v>234</v>
      </c>
      <c r="B216" t="s">
        <v>1</v>
      </c>
      <c r="C216" t="s">
        <v>2853</v>
      </c>
      <c r="D216" t="s">
        <v>2866</v>
      </c>
      <c r="E216" t="s">
        <v>2856</v>
      </c>
      <c r="F216" t="s">
        <v>2898</v>
      </c>
      <c r="H216" t="str">
        <f>INDEX('Vensim Variables'!$B:$B,MATCH(EPS!$B216,'Vensim Variables'!$A:$A,0))</f>
        <v>g pollutant</v>
      </c>
      <c r="I216" t="str">
        <f t="shared" si="9"/>
        <v>N2O</v>
      </c>
      <c r="J216">
        <f>INDEX(NoSettings!$C:$C,MATCH(EPS!$A216,NoSettings!$A:$A,0))</f>
        <v>0</v>
      </c>
      <c r="K216">
        <f t="shared" si="10"/>
        <v>265</v>
      </c>
      <c r="L216" s="5">
        <f t="shared" si="11"/>
        <v>0</v>
      </c>
    </row>
    <row r="217" spans="1:12">
      <c r="A217" t="s">
        <v>235</v>
      </c>
      <c r="B217" t="s">
        <v>1</v>
      </c>
      <c r="C217" t="s">
        <v>2853</v>
      </c>
      <c r="D217" t="s">
        <v>2866</v>
      </c>
      <c r="E217" t="s">
        <v>2856</v>
      </c>
      <c r="F217" t="s">
        <v>2899</v>
      </c>
      <c r="H217" t="str">
        <f>INDEX('Vensim Variables'!$B:$B,MATCH(EPS!$B217,'Vensim Variables'!$A:$A,0))</f>
        <v>g pollutant</v>
      </c>
      <c r="I217" t="str">
        <f t="shared" si="9"/>
        <v>N2O</v>
      </c>
      <c r="J217">
        <f>INDEX(NoSettings!$C:$C,MATCH(EPS!$A217,NoSettings!$A:$A,0))</f>
        <v>0</v>
      </c>
      <c r="K217">
        <f t="shared" si="10"/>
        <v>265</v>
      </c>
      <c r="L217" s="5">
        <f t="shared" si="11"/>
        <v>0</v>
      </c>
    </row>
    <row r="218" spans="1:12">
      <c r="A218" t="s">
        <v>236</v>
      </c>
      <c r="B218" t="s">
        <v>1</v>
      </c>
      <c r="C218" t="s">
        <v>2853</v>
      </c>
      <c r="D218" t="s">
        <v>2866</v>
      </c>
      <c r="E218" t="s">
        <v>2856</v>
      </c>
      <c r="F218" t="s">
        <v>2900</v>
      </c>
      <c r="H218" t="str">
        <f>INDEX('Vensim Variables'!$B:$B,MATCH(EPS!$B218,'Vensim Variables'!$A:$A,0))</f>
        <v>g pollutant</v>
      </c>
      <c r="I218" t="str">
        <f t="shared" si="9"/>
        <v>N2O</v>
      </c>
      <c r="J218">
        <f>INDEX(NoSettings!$C:$C,MATCH(EPS!$A218,NoSettings!$A:$A,0))</f>
        <v>0</v>
      </c>
      <c r="K218">
        <f t="shared" si="10"/>
        <v>265</v>
      </c>
      <c r="L218" s="5">
        <f t="shared" si="11"/>
        <v>0</v>
      </c>
    </row>
    <row r="219" spans="1:12">
      <c r="A219" t="s">
        <v>237</v>
      </c>
      <c r="B219" t="s">
        <v>1</v>
      </c>
      <c r="C219" t="s">
        <v>2853</v>
      </c>
      <c r="D219" t="s">
        <v>2866</v>
      </c>
      <c r="E219" t="s">
        <v>2856</v>
      </c>
      <c r="F219" t="s">
        <v>2901</v>
      </c>
      <c r="H219" t="str">
        <f>INDEX('Vensim Variables'!$B:$B,MATCH(EPS!$B219,'Vensim Variables'!$A:$A,0))</f>
        <v>g pollutant</v>
      </c>
      <c r="I219" t="str">
        <f t="shared" si="9"/>
        <v>N2O</v>
      </c>
      <c r="J219">
        <f>INDEX(NoSettings!$C:$C,MATCH(EPS!$A219,NoSettings!$A:$A,0))</f>
        <v>0</v>
      </c>
      <c r="K219">
        <f t="shared" si="10"/>
        <v>265</v>
      </c>
      <c r="L219" s="5">
        <f t="shared" si="11"/>
        <v>0</v>
      </c>
    </row>
    <row r="220" spans="1:12">
      <c r="A220" t="s">
        <v>238</v>
      </c>
      <c r="B220" t="s">
        <v>1</v>
      </c>
      <c r="C220" t="s">
        <v>2853</v>
      </c>
      <c r="D220" t="s">
        <v>2866</v>
      </c>
      <c r="E220" t="s">
        <v>2856</v>
      </c>
      <c r="F220" t="s">
        <v>2902</v>
      </c>
      <c r="H220" t="str">
        <f>INDEX('Vensim Variables'!$B:$B,MATCH(EPS!$B220,'Vensim Variables'!$A:$A,0))</f>
        <v>g pollutant</v>
      </c>
      <c r="I220" t="str">
        <f t="shared" si="9"/>
        <v>N2O</v>
      </c>
      <c r="J220">
        <f>INDEX(NoSettings!$C:$C,MATCH(EPS!$A220,NoSettings!$A:$A,0))</f>
        <v>46601.7</v>
      </c>
      <c r="K220">
        <f t="shared" si="10"/>
        <v>265</v>
      </c>
      <c r="L220" s="5">
        <f t="shared" si="11"/>
        <v>1.2349450500000001E-5</v>
      </c>
    </row>
    <row r="221" spans="1:12">
      <c r="A221" t="s">
        <v>239</v>
      </c>
      <c r="B221" t="s">
        <v>1</v>
      </c>
      <c r="C221" t="s">
        <v>2853</v>
      </c>
      <c r="D221" t="s">
        <v>2866</v>
      </c>
      <c r="E221" t="s">
        <v>2856</v>
      </c>
      <c r="F221" t="s">
        <v>2903</v>
      </c>
      <c r="H221" t="str">
        <f>INDEX('Vensim Variables'!$B:$B,MATCH(EPS!$B221,'Vensim Variables'!$A:$A,0))</f>
        <v>g pollutant</v>
      </c>
      <c r="I221" t="str">
        <f t="shared" si="9"/>
        <v>N2O</v>
      </c>
      <c r="J221">
        <f>INDEX(NoSettings!$C:$C,MATCH(EPS!$A221,NoSettings!$A:$A,0))</f>
        <v>0</v>
      </c>
      <c r="K221">
        <f t="shared" si="10"/>
        <v>265</v>
      </c>
      <c r="L221" s="5">
        <f t="shared" si="11"/>
        <v>0</v>
      </c>
    </row>
    <row r="222" spans="1:12">
      <c r="A222" t="s">
        <v>240</v>
      </c>
      <c r="B222" t="s">
        <v>1</v>
      </c>
      <c r="C222" t="s">
        <v>2853</v>
      </c>
      <c r="D222" t="s">
        <v>2867</v>
      </c>
      <c r="E222" t="s">
        <v>2855</v>
      </c>
      <c r="F222" t="s">
        <v>2894</v>
      </c>
      <c r="H222" t="str">
        <f>INDEX('Vensim Variables'!$B:$B,MATCH(EPS!$B222,'Vensim Variables'!$A:$A,0))</f>
        <v>g pollutant</v>
      </c>
      <c r="I222" t="str">
        <f t="shared" si="9"/>
        <v>F gases</v>
      </c>
      <c r="J222">
        <f>INDEX(NoSettings!$C:$C,MATCH(EPS!$A222,NoSettings!$A:$A,0))</f>
        <v>0</v>
      </c>
      <c r="K222">
        <f t="shared" si="10"/>
        <v>1</v>
      </c>
      <c r="L222" s="5">
        <f t="shared" si="11"/>
        <v>0</v>
      </c>
    </row>
    <row r="223" spans="1:12">
      <c r="A223" t="s">
        <v>241</v>
      </c>
      <c r="B223" t="s">
        <v>1</v>
      </c>
      <c r="C223" t="s">
        <v>2853</v>
      </c>
      <c r="D223" t="s">
        <v>2867</v>
      </c>
      <c r="E223" t="s">
        <v>2855</v>
      </c>
      <c r="F223" t="s">
        <v>2895</v>
      </c>
      <c r="H223" t="str">
        <f>INDEX('Vensim Variables'!$B:$B,MATCH(EPS!$B223,'Vensim Variables'!$A:$A,0))</f>
        <v>g pollutant</v>
      </c>
      <c r="I223" t="str">
        <f t="shared" si="9"/>
        <v>F gases</v>
      </c>
      <c r="J223">
        <f>INDEX(NoSettings!$C:$C,MATCH(EPS!$A223,NoSettings!$A:$A,0))</f>
        <v>0</v>
      </c>
      <c r="K223">
        <f t="shared" si="10"/>
        <v>1</v>
      </c>
      <c r="L223" s="5">
        <f t="shared" si="11"/>
        <v>0</v>
      </c>
    </row>
    <row r="224" spans="1:12">
      <c r="A224" t="s">
        <v>242</v>
      </c>
      <c r="B224" t="s">
        <v>1</v>
      </c>
      <c r="C224" t="s">
        <v>2853</v>
      </c>
      <c r="D224" t="s">
        <v>2867</v>
      </c>
      <c r="E224" t="s">
        <v>2855</v>
      </c>
      <c r="F224" t="s">
        <v>2896</v>
      </c>
      <c r="H224" t="str">
        <f>INDEX('Vensim Variables'!$B:$B,MATCH(EPS!$B224,'Vensim Variables'!$A:$A,0))</f>
        <v>g pollutant</v>
      </c>
      <c r="I224" t="str">
        <f t="shared" si="9"/>
        <v>F gases</v>
      </c>
      <c r="J224">
        <f>INDEX(NoSettings!$C:$C,MATCH(EPS!$A224,NoSettings!$A:$A,0))</f>
        <v>0</v>
      </c>
      <c r="K224">
        <f t="shared" si="10"/>
        <v>1</v>
      </c>
      <c r="L224" s="5">
        <f t="shared" si="11"/>
        <v>0</v>
      </c>
    </row>
    <row r="225" spans="1:12">
      <c r="A225" t="s">
        <v>243</v>
      </c>
      <c r="B225" t="s">
        <v>1</v>
      </c>
      <c r="C225" t="s">
        <v>2853</v>
      </c>
      <c r="D225" t="s">
        <v>2867</v>
      </c>
      <c r="E225" t="s">
        <v>2855</v>
      </c>
      <c r="F225" t="s">
        <v>2897</v>
      </c>
      <c r="H225" t="str">
        <f>INDEX('Vensim Variables'!$B:$B,MATCH(EPS!$B225,'Vensim Variables'!$A:$A,0))</f>
        <v>g pollutant</v>
      </c>
      <c r="I225" t="str">
        <f t="shared" si="9"/>
        <v>F gases</v>
      </c>
      <c r="J225">
        <f>INDEX(NoSettings!$C:$C,MATCH(EPS!$A225,NoSettings!$A:$A,0))</f>
        <v>0</v>
      </c>
      <c r="K225">
        <f t="shared" si="10"/>
        <v>1</v>
      </c>
      <c r="L225" s="5">
        <f t="shared" si="11"/>
        <v>0</v>
      </c>
    </row>
    <row r="226" spans="1:12">
      <c r="A226" t="s">
        <v>244</v>
      </c>
      <c r="B226" t="s">
        <v>1</v>
      </c>
      <c r="C226" t="s">
        <v>2853</v>
      </c>
      <c r="D226" t="s">
        <v>2867</v>
      </c>
      <c r="E226" t="s">
        <v>2855</v>
      </c>
      <c r="F226" t="s">
        <v>2898</v>
      </c>
      <c r="H226" t="str">
        <f>INDEX('Vensim Variables'!$B:$B,MATCH(EPS!$B226,'Vensim Variables'!$A:$A,0))</f>
        <v>g pollutant</v>
      </c>
      <c r="I226" t="str">
        <f t="shared" si="9"/>
        <v>F gases</v>
      </c>
      <c r="J226">
        <f>INDEX(NoSettings!$C:$C,MATCH(EPS!$A226,NoSettings!$A:$A,0))</f>
        <v>0</v>
      </c>
      <c r="K226">
        <f t="shared" si="10"/>
        <v>1</v>
      </c>
      <c r="L226" s="5">
        <f t="shared" si="11"/>
        <v>0</v>
      </c>
    </row>
    <row r="227" spans="1:12">
      <c r="A227" t="s">
        <v>245</v>
      </c>
      <c r="B227" t="s">
        <v>1</v>
      </c>
      <c r="C227" t="s">
        <v>2853</v>
      </c>
      <c r="D227" t="s">
        <v>2867</v>
      </c>
      <c r="E227" t="s">
        <v>2855</v>
      </c>
      <c r="F227" t="s">
        <v>2899</v>
      </c>
      <c r="H227" t="str">
        <f>INDEX('Vensim Variables'!$B:$B,MATCH(EPS!$B227,'Vensim Variables'!$A:$A,0))</f>
        <v>g pollutant</v>
      </c>
      <c r="I227" t="str">
        <f t="shared" si="9"/>
        <v>F gases</v>
      </c>
      <c r="J227">
        <f>INDEX(NoSettings!$C:$C,MATCH(EPS!$A227,NoSettings!$A:$A,0))</f>
        <v>0</v>
      </c>
      <c r="K227">
        <f t="shared" si="10"/>
        <v>1</v>
      </c>
      <c r="L227" s="5">
        <f t="shared" si="11"/>
        <v>0</v>
      </c>
    </row>
    <row r="228" spans="1:12">
      <c r="A228" t="s">
        <v>246</v>
      </c>
      <c r="B228" t="s">
        <v>1</v>
      </c>
      <c r="C228" t="s">
        <v>2853</v>
      </c>
      <c r="D228" t="s">
        <v>2867</v>
      </c>
      <c r="E228" t="s">
        <v>2855</v>
      </c>
      <c r="F228" t="s">
        <v>2900</v>
      </c>
      <c r="H228" t="str">
        <f>INDEX('Vensim Variables'!$B:$B,MATCH(EPS!$B228,'Vensim Variables'!$A:$A,0))</f>
        <v>g pollutant</v>
      </c>
      <c r="I228" t="str">
        <f t="shared" si="9"/>
        <v>F gases</v>
      </c>
      <c r="J228">
        <f>INDEX(NoSettings!$C:$C,MATCH(EPS!$A228,NoSettings!$A:$A,0))</f>
        <v>0</v>
      </c>
      <c r="K228">
        <f t="shared" si="10"/>
        <v>1</v>
      </c>
      <c r="L228" s="5">
        <f t="shared" si="11"/>
        <v>0</v>
      </c>
    </row>
    <row r="229" spans="1:12">
      <c r="A229" t="s">
        <v>247</v>
      </c>
      <c r="B229" t="s">
        <v>1</v>
      </c>
      <c r="C229" t="s">
        <v>2853</v>
      </c>
      <c r="D229" t="s">
        <v>2867</v>
      </c>
      <c r="E229" t="s">
        <v>2855</v>
      </c>
      <c r="F229" t="s">
        <v>2901</v>
      </c>
      <c r="H229" t="str">
        <f>INDEX('Vensim Variables'!$B:$B,MATCH(EPS!$B229,'Vensim Variables'!$A:$A,0))</f>
        <v>g pollutant</v>
      </c>
      <c r="I229" t="str">
        <f t="shared" si="9"/>
        <v>F gases</v>
      </c>
      <c r="J229">
        <f>INDEX(NoSettings!$C:$C,MATCH(EPS!$A229,NoSettings!$A:$A,0))</f>
        <v>0</v>
      </c>
      <c r="K229">
        <f t="shared" si="10"/>
        <v>1</v>
      </c>
      <c r="L229" s="5">
        <f t="shared" si="11"/>
        <v>0</v>
      </c>
    </row>
    <row r="230" spans="1:12">
      <c r="A230" t="s">
        <v>248</v>
      </c>
      <c r="B230" t="s">
        <v>1</v>
      </c>
      <c r="C230" t="s">
        <v>2853</v>
      </c>
      <c r="D230" t="s">
        <v>2867</v>
      </c>
      <c r="E230" t="s">
        <v>2855</v>
      </c>
      <c r="F230" t="s">
        <v>2902</v>
      </c>
      <c r="H230" t="str">
        <f>INDEX('Vensim Variables'!$B:$B,MATCH(EPS!$B230,'Vensim Variables'!$A:$A,0))</f>
        <v>g pollutant</v>
      </c>
      <c r="I230" t="str">
        <f t="shared" si="9"/>
        <v>F gases</v>
      </c>
      <c r="J230">
        <f>INDEX(NoSettings!$C:$C,MATCH(EPS!$A230,NoSettings!$A:$A,0))</f>
        <v>0</v>
      </c>
      <c r="K230">
        <f t="shared" si="10"/>
        <v>1</v>
      </c>
      <c r="L230" s="5">
        <f t="shared" si="11"/>
        <v>0</v>
      </c>
    </row>
    <row r="231" spans="1:12">
      <c r="A231" t="s">
        <v>249</v>
      </c>
      <c r="B231" t="s">
        <v>1</v>
      </c>
      <c r="C231" t="s">
        <v>2853</v>
      </c>
      <c r="D231" t="s">
        <v>2867</v>
      </c>
      <c r="E231" t="s">
        <v>2855</v>
      </c>
      <c r="F231" t="s">
        <v>2903</v>
      </c>
      <c r="H231" t="str">
        <f>INDEX('Vensim Variables'!$B:$B,MATCH(EPS!$B231,'Vensim Variables'!$A:$A,0))</f>
        <v>g pollutant</v>
      </c>
      <c r="I231" t="str">
        <f t="shared" si="9"/>
        <v>F gases</v>
      </c>
      <c r="J231">
        <f>INDEX(NoSettings!$C:$C,MATCH(EPS!$A231,NoSettings!$A:$A,0))</f>
        <v>0</v>
      </c>
      <c r="K231">
        <f t="shared" si="10"/>
        <v>1</v>
      </c>
      <c r="L231" s="5">
        <f t="shared" si="11"/>
        <v>0</v>
      </c>
    </row>
    <row r="232" spans="1:12">
      <c r="A232" t="s">
        <v>250</v>
      </c>
      <c r="B232" t="s">
        <v>1</v>
      </c>
      <c r="C232" t="s">
        <v>2853</v>
      </c>
      <c r="D232" t="s">
        <v>2867</v>
      </c>
      <c r="E232" t="s">
        <v>2856</v>
      </c>
      <c r="F232" t="s">
        <v>2894</v>
      </c>
      <c r="H232" t="str">
        <f>INDEX('Vensim Variables'!$B:$B,MATCH(EPS!$B232,'Vensim Variables'!$A:$A,0))</f>
        <v>g pollutant</v>
      </c>
      <c r="I232" t="str">
        <f t="shared" si="9"/>
        <v>F gases</v>
      </c>
      <c r="J232">
        <f>INDEX(NoSettings!$C:$C,MATCH(EPS!$A232,NoSettings!$A:$A,0))</f>
        <v>0</v>
      </c>
      <c r="K232">
        <f t="shared" si="10"/>
        <v>1</v>
      </c>
      <c r="L232" s="5">
        <f t="shared" si="11"/>
        <v>0</v>
      </c>
    </row>
    <row r="233" spans="1:12">
      <c r="A233" t="s">
        <v>251</v>
      </c>
      <c r="B233" t="s">
        <v>1</v>
      </c>
      <c r="C233" t="s">
        <v>2853</v>
      </c>
      <c r="D233" t="s">
        <v>2867</v>
      </c>
      <c r="E233" t="s">
        <v>2856</v>
      </c>
      <c r="F233" t="s">
        <v>2895</v>
      </c>
      <c r="H233" t="str">
        <f>INDEX('Vensim Variables'!$B:$B,MATCH(EPS!$B233,'Vensim Variables'!$A:$A,0))</f>
        <v>g pollutant</v>
      </c>
      <c r="I233" t="str">
        <f t="shared" si="9"/>
        <v>F gases</v>
      </c>
      <c r="J233">
        <f>INDEX(NoSettings!$C:$C,MATCH(EPS!$A233,NoSettings!$A:$A,0))</f>
        <v>0</v>
      </c>
      <c r="K233">
        <f t="shared" si="10"/>
        <v>1</v>
      </c>
      <c r="L233" s="5">
        <f t="shared" si="11"/>
        <v>0</v>
      </c>
    </row>
    <row r="234" spans="1:12">
      <c r="A234" t="s">
        <v>252</v>
      </c>
      <c r="B234" t="s">
        <v>1</v>
      </c>
      <c r="C234" t="s">
        <v>2853</v>
      </c>
      <c r="D234" t="s">
        <v>2867</v>
      </c>
      <c r="E234" t="s">
        <v>2856</v>
      </c>
      <c r="F234" t="s">
        <v>2896</v>
      </c>
      <c r="H234" t="str">
        <f>INDEX('Vensim Variables'!$B:$B,MATCH(EPS!$B234,'Vensim Variables'!$A:$A,0))</f>
        <v>g pollutant</v>
      </c>
      <c r="I234" t="str">
        <f t="shared" si="9"/>
        <v>F gases</v>
      </c>
      <c r="J234">
        <f>INDEX(NoSettings!$C:$C,MATCH(EPS!$A234,NoSettings!$A:$A,0))</f>
        <v>0</v>
      </c>
      <c r="K234">
        <f t="shared" si="10"/>
        <v>1</v>
      </c>
      <c r="L234" s="5">
        <f t="shared" si="11"/>
        <v>0</v>
      </c>
    </row>
    <row r="235" spans="1:12">
      <c r="A235" t="s">
        <v>253</v>
      </c>
      <c r="B235" t="s">
        <v>1</v>
      </c>
      <c r="C235" t="s">
        <v>2853</v>
      </c>
      <c r="D235" t="s">
        <v>2867</v>
      </c>
      <c r="E235" t="s">
        <v>2856</v>
      </c>
      <c r="F235" t="s">
        <v>2897</v>
      </c>
      <c r="H235" t="str">
        <f>INDEX('Vensim Variables'!$B:$B,MATCH(EPS!$B235,'Vensim Variables'!$A:$A,0))</f>
        <v>g pollutant</v>
      </c>
      <c r="I235" t="str">
        <f t="shared" si="9"/>
        <v>F gases</v>
      </c>
      <c r="J235">
        <f>INDEX(NoSettings!$C:$C,MATCH(EPS!$A235,NoSettings!$A:$A,0))</f>
        <v>0</v>
      </c>
      <c r="K235">
        <f t="shared" si="10"/>
        <v>1</v>
      </c>
      <c r="L235" s="5">
        <f t="shared" si="11"/>
        <v>0</v>
      </c>
    </row>
    <row r="236" spans="1:12">
      <c r="A236" t="s">
        <v>254</v>
      </c>
      <c r="B236" t="s">
        <v>1</v>
      </c>
      <c r="C236" t="s">
        <v>2853</v>
      </c>
      <c r="D236" t="s">
        <v>2867</v>
      </c>
      <c r="E236" t="s">
        <v>2856</v>
      </c>
      <c r="F236" t="s">
        <v>2898</v>
      </c>
      <c r="H236" t="str">
        <f>INDEX('Vensim Variables'!$B:$B,MATCH(EPS!$B236,'Vensim Variables'!$A:$A,0))</f>
        <v>g pollutant</v>
      </c>
      <c r="I236" t="str">
        <f t="shared" si="9"/>
        <v>F gases</v>
      </c>
      <c r="J236">
        <f>INDEX(NoSettings!$C:$C,MATCH(EPS!$A236,NoSettings!$A:$A,0))</f>
        <v>0</v>
      </c>
      <c r="K236">
        <f t="shared" si="10"/>
        <v>1</v>
      </c>
      <c r="L236" s="5">
        <f t="shared" si="11"/>
        <v>0</v>
      </c>
    </row>
    <row r="237" spans="1:12">
      <c r="A237" t="s">
        <v>255</v>
      </c>
      <c r="B237" t="s">
        <v>1</v>
      </c>
      <c r="C237" t="s">
        <v>2853</v>
      </c>
      <c r="D237" t="s">
        <v>2867</v>
      </c>
      <c r="E237" t="s">
        <v>2856</v>
      </c>
      <c r="F237" t="s">
        <v>2899</v>
      </c>
      <c r="H237" t="str">
        <f>INDEX('Vensim Variables'!$B:$B,MATCH(EPS!$B237,'Vensim Variables'!$A:$A,0))</f>
        <v>g pollutant</v>
      </c>
      <c r="I237" t="str">
        <f t="shared" si="9"/>
        <v>F gases</v>
      </c>
      <c r="J237">
        <f>INDEX(NoSettings!$C:$C,MATCH(EPS!$A237,NoSettings!$A:$A,0))</f>
        <v>0</v>
      </c>
      <c r="K237">
        <f t="shared" si="10"/>
        <v>1</v>
      </c>
      <c r="L237" s="5">
        <f t="shared" si="11"/>
        <v>0</v>
      </c>
    </row>
    <row r="238" spans="1:12">
      <c r="A238" t="s">
        <v>256</v>
      </c>
      <c r="B238" t="s">
        <v>1</v>
      </c>
      <c r="C238" t="s">
        <v>2853</v>
      </c>
      <c r="D238" t="s">
        <v>2867</v>
      </c>
      <c r="E238" t="s">
        <v>2856</v>
      </c>
      <c r="F238" t="s">
        <v>2900</v>
      </c>
      <c r="H238" t="str">
        <f>INDEX('Vensim Variables'!$B:$B,MATCH(EPS!$B238,'Vensim Variables'!$A:$A,0))</f>
        <v>g pollutant</v>
      </c>
      <c r="I238" t="str">
        <f t="shared" si="9"/>
        <v>F gases</v>
      </c>
      <c r="J238">
        <f>INDEX(NoSettings!$C:$C,MATCH(EPS!$A238,NoSettings!$A:$A,0))</f>
        <v>0</v>
      </c>
      <c r="K238">
        <f t="shared" si="10"/>
        <v>1</v>
      </c>
      <c r="L238" s="5">
        <f t="shared" si="11"/>
        <v>0</v>
      </c>
    </row>
    <row r="239" spans="1:12">
      <c r="A239" t="s">
        <v>257</v>
      </c>
      <c r="B239" t="s">
        <v>1</v>
      </c>
      <c r="C239" t="s">
        <v>2853</v>
      </c>
      <c r="D239" t="s">
        <v>2867</v>
      </c>
      <c r="E239" t="s">
        <v>2856</v>
      </c>
      <c r="F239" t="s">
        <v>2901</v>
      </c>
      <c r="H239" t="str">
        <f>INDEX('Vensim Variables'!$B:$B,MATCH(EPS!$B239,'Vensim Variables'!$A:$A,0))</f>
        <v>g pollutant</v>
      </c>
      <c r="I239" t="str">
        <f t="shared" si="9"/>
        <v>F gases</v>
      </c>
      <c r="J239">
        <f>INDEX(NoSettings!$C:$C,MATCH(EPS!$A239,NoSettings!$A:$A,0))</f>
        <v>0</v>
      </c>
      <c r="K239">
        <f t="shared" si="10"/>
        <v>1</v>
      </c>
      <c r="L239" s="5">
        <f t="shared" si="11"/>
        <v>0</v>
      </c>
    </row>
    <row r="240" spans="1:12">
      <c r="A240" t="s">
        <v>258</v>
      </c>
      <c r="B240" t="s">
        <v>1</v>
      </c>
      <c r="C240" t="s">
        <v>2853</v>
      </c>
      <c r="D240" t="s">
        <v>2867</v>
      </c>
      <c r="E240" t="s">
        <v>2856</v>
      </c>
      <c r="F240" t="s">
        <v>2902</v>
      </c>
      <c r="H240" t="str">
        <f>INDEX('Vensim Variables'!$B:$B,MATCH(EPS!$B240,'Vensim Variables'!$A:$A,0))</f>
        <v>g pollutant</v>
      </c>
      <c r="I240" t="str">
        <f t="shared" si="9"/>
        <v>F gases</v>
      </c>
      <c r="J240">
        <f>INDEX(NoSettings!$C:$C,MATCH(EPS!$A240,NoSettings!$A:$A,0))</f>
        <v>0</v>
      </c>
      <c r="K240">
        <f t="shared" si="10"/>
        <v>1</v>
      </c>
      <c r="L240" s="5">
        <f t="shared" si="11"/>
        <v>0</v>
      </c>
    </row>
    <row r="241" spans="1:12">
      <c r="A241" t="s">
        <v>259</v>
      </c>
      <c r="B241" t="s">
        <v>1</v>
      </c>
      <c r="C241" t="s">
        <v>2853</v>
      </c>
      <c r="D241" t="s">
        <v>2867</v>
      </c>
      <c r="E241" t="s">
        <v>2856</v>
      </c>
      <c r="F241" t="s">
        <v>2903</v>
      </c>
      <c r="H241" t="str">
        <f>INDEX('Vensim Variables'!$B:$B,MATCH(EPS!$B241,'Vensim Variables'!$A:$A,0))</f>
        <v>g pollutant</v>
      </c>
      <c r="I241" t="str">
        <f t="shared" si="9"/>
        <v>F gases</v>
      </c>
      <c r="J241">
        <f>INDEX(NoSettings!$C:$C,MATCH(EPS!$A241,NoSettings!$A:$A,0))</f>
        <v>0</v>
      </c>
      <c r="K241">
        <f t="shared" si="10"/>
        <v>1</v>
      </c>
      <c r="L241" s="5">
        <f t="shared" si="11"/>
        <v>0</v>
      </c>
    </row>
    <row r="242" spans="1:12">
      <c r="A242" t="s">
        <v>260</v>
      </c>
      <c r="B242" t="s">
        <v>1</v>
      </c>
      <c r="C242" t="s">
        <v>2868</v>
      </c>
      <c r="D242" t="s">
        <v>2854</v>
      </c>
      <c r="E242" t="s">
        <v>2855</v>
      </c>
      <c r="F242" t="s">
        <v>2894</v>
      </c>
      <c r="H242" t="str">
        <f>INDEX('Vensim Variables'!$B:$B,MATCH(EPS!$B242,'Vensim Variables'!$A:$A,0))</f>
        <v>g pollutant</v>
      </c>
      <c r="I242" t="str">
        <f t="shared" si="9"/>
        <v>CO2</v>
      </c>
      <c r="J242">
        <f>INDEX(NoSettings!$C:$C,MATCH(EPS!$A242,NoSettings!$A:$A,0))</f>
        <v>0</v>
      </c>
      <c r="K242">
        <f t="shared" si="10"/>
        <v>1</v>
      </c>
      <c r="L242" s="5">
        <f t="shared" si="11"/>
        <v>0</v>
      </c>
    </row>
    <row r="243" spans="1:12">
      <c r="A243" t="s">
        <v>261</v>
      </c>
      <c r="B243" t="s">
        <v>1</v>
      </c>
      <c r="C243" t="s">
        <v>2868</v>
      </c>
      <c r="D243" t="s">
        <v>2854</v>
      </c>
      <c r="E243" t="s">
        <v>2855</v>
      </c>
      <c r="F243" t="s">
        <v>2895</v>
      </c>
      <c r="H243" t="str">
        <f>INDEX('Vensim Variables'!$B:$B,MATCH(EPS!$B243,'Vensim Variables'!$A:$A,0))</f>
        <v>g pollutant</v>
      </c>
      <c r="I243" t="str">
        <f t="shared" si="9"/>
        <v>CO2</v>
      </c>
      <c r="J243">
        <f>INDEX(NoSettings!$C:$C,MATCH(EPS!$A243,NoSettings!$A:$A,0))</f>
        <v>1150410000000</v>
      </c>
      <c r="K243">
        <f t="shared" si="10"/>
        <v>1</v>
      </c>
      <c r="L243" s="5">
        <f t="shared" si="11"/>
        <v>1.1504099999999999</v>
      </c>
    </row>
    <row r="244" spans="1:12">
      <c r="A244" t="s">
        <v>262</v>
      </c>
      <c r="B244" t="s">
        <v>1</v>
      </c>
      <c r="C244" t="s">
        <v>2868</v>
      </c>
      <c r="D244" t="s">
        <v>2854</v>
      </c>
      <c r="E244" t="s">
        <v>2855</v>
      </c>
      <c r="F244" t="s">
        <v>2896</v>
      </c>
      <c r="H244" t="str">
        <f>INDEX('Vensim Variables'!$B:$B,MATCH(EPS!$B244,'Vensim Variables'!$A:$A,0))</f>
        <v>g pollutant</v>
      </c>
      <c r="I244" t="str">
        <f t="shared" si="9"/>
        <v>CO2</v>
      </c>
      <c r="J244">
        <f>INDEX(NoSettings!$C:$C,MATCH(EPS!$A244,NoSettings!$A:$A,0))</f>
        <v>1664460000000</v>
      </c>
      <c r="K244">
        <f t="shared" si="10"/>
        <v>1</v>
      </c>
      <c r="L244" s="5">
        <f t="shared" si="11"/>
        <v>1.6644600000000001</v>
      </c>
    </row>
    <row r="245" spans="1:12">
      <c r="A245" t="s">
        <v>263</v>
      </c>
      <c r="B245" t="s">
        <v>1</v>
      </c>
      <c r="C245" t="s">
        <v>2868</v>
      </c>
      <c r="D245" t="s">
        <v>2854</v>
      </c>
      <c r="E245" t="s">
        <v>2855</v>
      </c>
      <c r="F245" t="s">
        <v>2897</v>
      </c>
      <c r="H245" t="str">
        <f>INDEX('Vensim Variables'!$B:$B,MATCH(EPS!$B245,'Vensim Variables'!$A:$A,0))</f>
        <v>g pollutant</v>
      </c>
      <c r="I245" t="str">
        <f t="shared" si="9"/>
        <v>CO2</v>
      </c>
      <c r="J245">
        <f>INDEX(NoSettings!$C:$C,MATCH(EPS!$A245,NoSettings!$A:$A,0))</f>
        <v>13387200000000</v>
      </c>
      <c r="K245">
        <f t="shared" si="10"/>
        <v>1</v>
      </c>
      <c r="L245" s="5">
        <f t="shared" si="11"/>
        <v>13.3872</v>
      </c>
    </row>
    <row r="246" spans="1:12">
      <c r="A246" t="s">
        <v>264</v>
      </c>
      <c r="B246" t="s">
        <v>1</v>
      </c>
      <c r="C246" t="s">
        <v>2868</v>
      </c>
      <c r="D246" t="s">
        <v>2854</v>
      </c>
      <c r="E246" t="s">
        <v>2855</v>
      </c>
      <c r="F246" t="s">
        <v>2898</v>
      </c>
      <c r="H246" t="str">
        <f>INDEX('Vensim Variables'!$B:$B,MATCH(EPS!$B246,'Vensim Variables'!$A:$A,0))</f>
        <v>g pollutant</v>
      </c>
      <c r="I246" t="str">
        <f t="shared" si="9"/>
        <v>CO2</v>
      </c>
      <c r="J246">
        <f>INDEX(NoSettings!$C:$C,MATCH(EPS!$A246,NoSettings!$A:$A,0))</f>
        <v>33236400000</v>
      </c>
      <c r="K246">
        <f t="shared" si="10"/>
        <v>1</v>
      </c>
      <c r="L246" s="5">
        <f t="shared" si="11"/>
        <v>3.3236399999999999E-2</v>
      </c>
    </row>
    <row r="247" spans="1:12">
      <c r="A247" t="s">
        <v>265</v>
      </c>
      <c r="B247" t="s">
        <v>1</v>
      </c>
      <c r="C247" t="s">
        <v>2868</v>
      </c>
      <c r="D247" t="s">
        <v>2854</v>
      </c>
      <c r="E247" t="s">
        <v>2855</v>
      </c>
      <c r="F247" t="s">
        <v>2899</v>
      </c>
      <c r="H247" t="str">
        <f>INDEX('Vensim Variables'!$B:$B,MATCH(EPS!$B247,'Vensim Variables'!$A:$A,0))</f>
        <v>g pollutant</v>
      </c>
      <c r="I247" t="str">
        <f t="shared" si="9"/>
        <v>CO2</v>
      </c>
      <c r="J247">
        <f>INDEX(NoSettings!$C:$C,MATCH(EPS!$A247,NoSettings!$A:$A,0))</f>
        <v>223519000000</v>
      </c>
      <c r="K247">
        <f t="shared" si="10"/>
        <v>1</v>
      </c>
      <c r="L247" s="5">
        <f t="shared" si="11"/>
        <v>0.223519</v>
      </c>
    </row>
    <row r="248" spans="1:12">
      <c r="A248" t="s">
        <v>266</v>
      </c>
      <c r="B248" t="s">
        <v>1</v>
      </c>
      <c r="C248" t="s">
        <v>2868</v>
      </c>
      <c r="D248" t="s">
        <v>2854</v>
      </c>
      <c r="E248" t="s">
        <v>2855</v>
      </c>
      <c r="F248" t="s">
        <v>2900</v>
      </c>
      <c r="H248" t="str">
        <f>INDEX('Vensim Variables'!$B:$B,MATCH(EPS!$B248,'Vensim Variables'!$A:$A,0))</f>
        <v>g pollutant</v>
      </c>
      <c r="I248" t="str">
        <f t="shared" si="9"/>
        <v>CO2</v>
      </c>
      <c r="J248">
        <f>INDEX(NoSettings!$C:$C,MATCH(EPS!$A248,NoSettings!$A:$A,0))</f>
        <v>0</v>
      </c>
      <c r="K248">
        <f t="shared" si="10"/>
        <v>1</v>
      </c>
      <c r="L248" s="5">
        <f t="shared" si="11"/>
        <v>0</v>
      </c>
    </row>
    <row r="249" spans="1:12">
      <c r="A249" t="s">
        <v>267</v>
      </c>
      <c r="B249" t="s">
        <v>1</v>
      </c>
      <c r="C249" t="s">
        <v>2868</v>
      </c>
      <c r="D249" t="s">
        <v>2854</v>
      </c>
      <c r="E249" t="s">
        <v>2855</v>
      </c>
      <c r="F249" t="s">
        <v>2901</v>
      </c>
      <c r="H249" t="str">
        <f>INDEX('Vensim Variables'!$B:$B,MATCH(EPS!$B249,'Vensim Variables'!$A:$A,0))</f>
        <v>g pollutant</v>
      </c>
      <c r="I249" t="str">
        <f t="shared" si="9"/>
        <v>CO2</v>
      </c>
      <c r="J249">
        <f>INDEX(NoSettings!$C:$C,MATCH(EPS!$A249,NoSettings!$A:$A,0))</f>
        <v>0</v>
      </c>
      <c r="K249">
        <f t="shared" si="10"/>
        <v>1</v>
      </c>
      <c r="L249" s="5">
        <f t="shared" si="11"/>
        <v>0</v>
      </c>
    </row>
    <row r="250" spans="1:12">
      <c r="A250" t="s">
        <v>268</v>
      </c>
      <c r="B250" t="s">
        <v>1</v>
      </c>
      <c r="C250" t="s">
        <v>2868</v>
      </c>
      <c r="D250" t="s">
        <v>2854</v>
      </c>
      <c r="E250" t="s">
        <v>2855</v>
      </c>
      <c r="F250" t="s">
        <v>2902</v>
      </c>
      <c r="H250" t="str">
        <f>INDEX('Vensim Variables'!$B:$B,MATCH(EPS!$B250,'Vensim Variables'!$A:$A,0))</f>
        <v>g pollutant</v>
      </c>
      <c r="I250" t="str">
        <f t="shared" si="9"/>
        <v>CO2</v>
      </c>
      <c r="J250">
        <f>INDEX(NoSettings!$C:$C,MATCH(EPS!$A250,NoSettings!$A:$A,0))</f>
        <v>132628000000</v>
      </c>
      <c r="K250">
        <f t="shared" si="10"/>
        <v>1</v>
      </c>
      <c r="L250" s="5">
        <f t="shared" si="11"/>
        <v>0.132628</v>
      </c>
    </row>
    <row r="251" spans="1:12">
      <c r="A251" t="s">
        <v>269</v>
      </c>
      <c r="B251" t="s">
        <v>1</v>
      </c>
      <c r="C251" t="s">
        <v>2868</v>
      </c>
      <c r="D251" t="s">
        <v>2854</v>
      </c>
      <c r="E251" t="s">
        <v>2855</v>
      </c>
      <c r="F251" t="s">
        <v>2903</v>
      </c>
      <c r="H251" t="str">
        <f>INDEX('Vensim Variables'!$B:$B,MATCH(EPS!$B251,'Vensim Variables'!$A:$A,0))</f>
        <v>g pollutant</v>
      </c>
      <c r="I251" t="str">
        <f t="shared" si="9"/>
        <v>CO2</v>
      </c>
      <c r="J251">
        <f>INDEX(NoSettings!$C:$C,MATCH(EPS!$A251,NoSettings!$A:$A,0))</f>
        <v>0</v>
      </c>
      <c r="K251">
        <f t="shared" si="10"/>
        <v>1</v>
      </c>
      <c r="L251" s="5">
        <f t="shared" si="11"/>
        <v>0</v>
      </c>
    </row>
    <row r="252" spans="1:12">
      <c r="A252" t="s">
        <v>270</v>
      </c>
      <c r="B252" t="s">
        <v>1</v>
      </c>
      <c r="C252" t="s">
        <v>2868</v>
      </c>
      <c r="D252" t="s">
        <v>2854</v>
      </c>
      <c r="E252" t="s">
        <v>2856</v>
      </c>
      <c r="F252" t="s">
        <v>2894</v>
      </c>
      <c r="H252" t="str">
        <f>INDEX('Vensim Variables'!$B:$B,MATCH(EPS!$B252,'Vensim Variables'!$A:$A,0))</f>
        <v>g pollutant</v>
      </c>
      <c r="I252" t="str">
        <f t="shared" si="9"/>
        <v>CO2</v>
      </c>
      <c r="J252">
        <f>INDEX(NoSettings!$C:$C,MATCH(EPS!$A252,NoSettings!$A:$A,0))</f>
        <v>0</v>
      </c>
      <c r="K252">
        <f t="shared" si="10"/>
        <v>1</v>
      </c>
      <c r="L252" s="5">
        <f t="shared" si="11"/>
        <v>0</v>
      </c>
    </row>
    <row r="253" spans="1:12">
      <c r="A253" t="s">
        <v>271</v>
      </c>
      <c r="B253" t="s">
        <v>1</v>
      </c>
      <c r="C253" t="s">
        <v>2868</v>
      </c>
      <c r="D253" t="s">
        <v>2854</v>
      </c>
      <c r="E253" t="s">
        <v>2856</v>
      </c>
      <c r="F253" t="s">
        <v>2895</v>
      </c>
      <c r="H253" t="str">
        <f>INDEX('Vensim Variables'!$B:$B,MATCH(EPS!$B253,'Vensim Variables'!$A:$A,0))</f>
        <v>g pollutant</v>
      </c>
      <c r="I253" t="str">
        <f t="shared" si="9"/>
        <v>CO2</v>
      </c>
      <c r="J253">
        <f>INDEX(NoSettings!$C:$C,MATCH(EPS!$A253,NoSettings!$A:$A,0))</f>
        <v>856756000000</v>
      </c>
      <c r="K253">
        <f t="shared" si="10"/>
        <v>1</v>
      </c>
      <c r="L253" s="5">
        <f t="shared" si="11"/>
        <v>0.85675599999999996</v>
      </c>
    </row>
    <row r="254" spans="1:12">
      <c r="A254" t="s">
        <v>272</v>
      </c>
      <c r="B254" t="s">
        <v>1</v>
      </c>
      <c r="C254" t="s">
        <v>2868</v>
      </c>
      <c r="D254" t="s">
        <v>2854</v>
      </c>
      <c r="E254" t="s">
        <v>2856</v>
      </c>
      <c r="F254" t="s">
        <v>2896</v>
      </c>
      <c r="H254" t="str">
        <f>INDEX('Vensim Variables'!$B:$B,MATCH(EPS!$B254,'Vensim Variables'!$A:$A,0))</f>
        <v>g pollutant</v>
      </c>
      <c r="I254" t="str">
        <f t="shared" si="9"/>
        <v>CO2</v>
      </c>
      <c r="J254">
        <f>INDEX(NoSettings!$C:$C,MATCH(EPS!$A254,NoSettings!$A:$A,0))</f>
        <v>0</v>
      </c>
      <c r="K254">
        <f t="shared" si="10"/>
        <v>1</v>
      </c>
      <c r="L254" s="5">
        <f t="shared" si="11"/>
        <v>0</v>
      </c>
    </row>
    <row r="255" spans="1:12">
      <c r="A255" t="s">
        <v>273</v>
      </c>
      <c r="B255" t="s">
        <v>1</v>
      </c>
      <c r="C255" t="s">
        <v>2868</v>
      </c>
      <c r="D255" t="s">
        <v>2854</v>
      </c>
      <c r="E255" t="s">
        <v>2856</v>
      </c>
      <c r="F255" t="s">
        <v>2897</v>
      </c>
      <c r="H255" t="str">
        <f>INDEX('Vensim Variables'!$B:$B,MATCH(EPS!$B255,'Vensim Variables'!$A:$A,0))</f>
        <v>g pollutant</v>
      </c>
      <c r="I255" t="str">
        <f t="shared" si="9"/>
        <v>CO2</v>
      </c>
      <c r="J255">
        <f>INDEX(NoSettings!$C:$C,MATCH(EPS!$A255,NoSettings!$A:$A,0))</f>
        <v>405444000000000</v>
      </c>
      <c r="K255">
        <f t="shared" si="10"/>
        <v>1</v>
      </c>
      <c r="L255" s="5">
        <f t="shared" si="11"/>
        <v>405.44400000000002</v>
      </c>
    </row>
    <row r="256" spans="1:12">
      <c r="A256" t="s">
        <v>274</v>
      </c>
      <c r="B256" t="s">
        <v>1</v>
      </c>
      <c r="C256" t="s">
        <v>2868</v>
      </c>
      <c r="D256" t="s">
        <v>2854</v>
      </c>
      <c r="E256" t="s">
        <v>2856</v>
      </c>
      <c r="F256" t="s">
        <v>2898</v>
      </c>
      <c r="H256" t="str">
        <f>INDEX('Vensim Variables'!$B:$B,MATCH(EPS!$B256,'Vensim Variables'!$A:$A,0))</f>
        <v>g pollutant</v>
      </c>
      <c r="I256" t="str">
        <f t="shared" si="9"/>
        <v>CO2</v>
      </c>
      <c r="J256">
        <f>INDEX(NoSettings!$C:$C,MATCH(EPS!$A256,NoSettings!$A:$A,0))</f>
        <v>0</v>
      </c>
      <c r="K256">
        <f t="shared" si="10"/>
        <v>1</v>
      </c>
      <c r="L256" s="5">
        <f t="shared" si="11"/>
        <v>0</v>
      </c>
    </row>
    <row r="257" spans="1:12">
      <c r="A257" t="s">
        <v>275</v>
      </c>
      <c r="B257" t="s">
        <v>1</v>
      </c>
      <c r="C257" t="s">
        <v>2868</v>
      </c>
      <c r="D257" t="s">
        <v>2854</v>
      </c>
      <c r="E257" t="s">
        <v>2856</v>
      </c>
      <c r="F257" t="s">
        <v>2899</v>
      </c>
      <c r="H257" t="str">
        <f>INDEX('Vensim Variables'!$B:$B,MATCH(EPS!$B257,'Vensim Variables'!$A:$A,0))</f>
        <v>g pollutant</v>
      </c>
      <c r="I257" t="str">
        <f t="shared" si="9"/>
        <v>CO2</v>
      </c>
      <c r="J257">
        <f>INDEX(NoSettings!$C:$C,MATCH(EPS!$A257,NoSettings!$A:$A,0))</f>
        <v>6769480000000</v>
      </c>
      <c r="K257">
        <f t="shared" si="10"/>
        <v>1</v>
      </c>
      <c r="L257" s="5">
        <f t="shared" si="11"/>
        <v>6.7694799999999997</v>
      </c>
    </row>
    <row r="258" spans="1:12">
      <c r="A258" t="s">
        <v>276</v>
      </c>
      <c r="B258" t="s">
        <v>1</v>
      </c>
      <c r="C258" t="s">
        <v>2868</v>
      </c>
      <c r="D258" t="s">
        <v>2854</v>
      </c>
      <c r="E258" t="s">
        <v>2856</v>
      </c>
      <c r="F258" t="s">
        <v>2900</v>
      </c>
      <c r="H258" t="str">
        <f>INDEX('Vensim Variables'!$B:$B,MATCH(EPS!$B258,'Vensim Variables'!$A:$A,0))</f>
        <v>g pollutant</v>
      </c>
      <c r="I258" t="str">
        <f t="shared" si="9"/>
        <v>CO2</v>
      </c>
      <c r="J258">
        <f>INDEX(NoSettings!$C:$C,MATCH(EPS!$A258,NoSettings!$A:$A,0))</f>
        <v>0</v>
      </c>
      <c r="K258">
        <f t="shared" si="10"/>
        <v>1</v>
      </c>
      <c r="L258" s="5">
        <f t="shared" si="11"/>
        <v>0</v>
      </c>
    </row>
    <row r="259" spans="1:12">
      <c r="A259" t="s">
        <v>277</v>
      </c>
      <c r="B259" t="s">
        <v>1</v>
      </c>
      <c r="C259" t="s">
        <v>2868</v>
      </c>
      <c r="D259" t="s">
        <v>2854</v>
      </c>
      <c r="E259" t="s">
        <v>2856</v>
      </c>
      <c r="F259" t="s">
        <v>2901</v>
      </c>
      <c r="H259" t="str">
        <f>INDEX('Vensim Variables'!$B:$B,MATCH(EPS!$B259,'Vensim Variables'!$A:$A,0))</f>
        <v>g pollutant</v>
      </c>
      <c r="I259" t="str">
        <f t="shared" ref="I259:I322" si="12">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 t="shared" ref="K259:K322" si="13">IF(I259="CO2",1,IF(I259="CH4",28,IF(I259="N2O",265,IF(I259="F gases",1,1))))</f>
        <v>1</v>
      </c>
      <c r="L259" s="5">
        <f t="shared" ref="L259:L322" si="14">IF(H259="g pollutant",K259*J259/10^12,IF(H259="MMTCO2e",J259,IF(H259="MWh",J259,0)))</f>
        <v>0</v>
      </c>
    </row>
    <row r="260" spans="1:12">
      <c r="A260" t="s">
        <v>278</v>
      </c>
      <c r="B260" t="s">
        <v>1</v>
      </c>
      <c r="C260" t="s">
        <v>2868</v>
      </c>
      <c r="D260" t="s">
        <v>2854</v>
      </c>
      <c r="E260" t="s">
        <v>2856</v>
      </c>
      <c r="F260" t="s">
        <v>2902</v>
      </c>
      <c r="H260" t="str">
        <f>INDEX('Vensim Variables'!$B:$B,MATCH(EPS!$B260,'Vensim Variables'!$A:$A,0))</f>
        <v>g pollutant</v>
      </c>
      <c r="I260" t="str">
        <f t="shared" si="12"/>
        <v>CO2</v>
      </c>
      <c r="J260">
        <f>INDEX(NoSettings!$C:$C,MATCH(EPS!$A260,NoSettings!$A:$A,0))</f>
        <v>270479000000</v>
      </c>
      <c r="K260">
        <f t="shared" si="13"/>
        <v>1</v>
      </c>
      <c r="L260" s="5">
        <f t="shared" si="14"/>
        <v>0.27047900000000002</v>
      </c>
    </row>
    <row r="261" spans="1:12">
      <c r="A261" t="s">
        <v>279</v>
      </c>
      <c r="B261" t="s">
        <v>1</v>
      </c>
      <c r="C261" t="s">
        <v>2868</v>
      </c>
      <c r="D261" t="s">
        <v>2854</v>
      </c>
      <c r="E261" t="s">
        <v>2856</v>
      </c>
      <c r="F261" t="s">
        <v>2903</v>
      </c>
      <c r="H261" t="str">
        <f>INDEX('Vensim Variables'!$B:$B,MATCH(EPS!$B261,'Vensim Variables'!$A:$A,0))</f>
        <v>g pollutant</v>
      </c>
      <c r="I261" t="str">
        <f t="shared" si="12"/>
        <v>CO2</v>
      </c>
      <c r="J261">
        <f>INDEX(NoSettings!$C:$C,MATCH(EPS!$A261,NoSettings!$A:$A,0))</f>
        <v>0</v>
      </c>
      <c r="K261">
        <f t="shared" si="13"/>
        <v>1</v>
      </c>
      <c r="L261" s="5">
        <f t="shared" si="14"/>
        <v>0</v>
      </c>
    </row>
    <row r="262" spans="1:12">
      <c r="A262" t="s">
        <v>280</v>
      </c>
      <c r="B262" t="s">
        <v>1</v>
      </c>
      <c r="C262" t="s">
        <v>2868</v>
      </c>
      <c r="D262" t="s">
        <v>2857</v>
      </c>
      <c r="E262" t="s">
        <v>2855</v>
      </c>
      <c r="F262" t="s">
        <v>2894</v>
      </c>
      <c r="H262" t="str">
        <f>INDEX('Vensim Variables'!$B:$B,MATCH(EPS!$B262,'Vensim Variables'!$A:$A,0))</f>
        <v>g pollutant</v>
      </c>
      <c r="I262" t="str">
        <f t="shared" si="12"/>
        <v>VOC</v>
      </c>
      <c r="J262">
        <f>INDEX(NoSettings!$C:$C,MATCH(EPS!$A262,NoSettings!$A:$A,0))</f>
        <v>0</v>
      </c>
      <c r="K262">
        <f t="shared" si="13"/>
        <v>1</v>
      </c>
      <c r="L262" s="5">
        <f t="shared" si="14"/>
        <v>0</v>
      </c>
    </row>
    <row r="263" spans="1:12">
      <c r="A263" t="s">
        <v>281</v>
      </c>
      <c r="B263" t="s">
        <v>1</v>
      </c>
      <c r="C263" t="s">
        <v>2868</v>
      </c>
      <c r="D263" t="s">
        <v>2857</v>
      </c>
      <c r="E263" t="s">
        <v>2855</v>
      </c>
      <c r="F263" t="s">
        <v>2895</v>
      </c>
      <c r="H263" t="str">
        <f>INDEX('Vensim Variables'!$B:$B,MATCH(EPS!$B263,'Vensim Variables'!$A:$A,0))</f>
        <v>g pollutant</v>
      </c>
      <c r="I263" t="str">
        <f t="shared" si="12"/>
        <v>VOC</v>
      </c>
      <c r="J263">
        <f>INDEX(NoSettings!$C:$C,MATCH(EPS!$A263,NoSettings!$A:$A,0))</f>
        <v>438710000</v>
      </c>
      <c r="K263">
        <f t="shared" si="13"/>
        <v>1</v>
      </c>
      <c r="L263" s="5">
        <f t="shared" si="14"/>
        <v>4.3870999999999998E-4</v>
      </c>
    </row>
    <row r="264" spans="1:12">
      <c r="A264" t="s">
        <v>282</v>
      </c>
      <c r="B264" t="s">
        <v>1</v>
      </c>
      <c r="C264" t="s">
        <v>2868</v>
      </c>
      <c r="D264" t="s">
        <v>2857</v>
      </c>
      <c r="E264" t="s">
        <v>2855</v>
      </c>
      <c r="F264" t="s">
        <v>2896</v>
      </c>
      <c r="H264" t="str">
        <f>INDEX('Vensim Variables'!$B:$B,MATCH(EPS!$B264,'Vensim Variables'!$A:$A,0))</f>
        <v>g pollutant</v>
      </c>
      <c r="I264" t="str">
        <f t="shared" si="12"/>
        <v>VOC</v>
      </c>
      <c r="J264">
        <f>INDEX(NoSettings!$C:$C,MATCH(EPS!$A264,NoSettings!$A:$A,0))</f>
        <v>1130900000</v>
      </c>
      <c r="K264">
        <f t="shared" si="13"/>
        <v>1</v>
      </c>
      <c r="L264" s="5">
        <f t="shared" si="14"/>
        <v>1.1309E-3</v>
      </c>
    </row>
    <row r="265" spans="1:12">
      <c r="A265" t="s">
        <v>283</v>
      </c>
      <c r="B265" t="s">
        <v>1</v>
      </c>
      <c r="C265" t="s">
        <v>2868</v>
      </c>
      <c r="D265" t="s">
        <v>2857</v>
      </c>
      <c r="E265" t="s">
        <v>2855</v>
      </c>
      <c r="F265" t="s">
        <v>2897</v>
      </c>
      <c r="H265" t="str">
        <f>INDEX('Vensim Variables'!$B:$B,MATCH(EPS!$B265,'Vensim Variables'!$A:$A,0))</f>
        <v>g pollutant</v>
      </c>
      <c r="I265" t="str">
        <f t="shared" si="12"/>
        <v>VOC</v>
      </c>
      <c r="J265">
        <f>INDEX(NoSettings!$C:$C,MATCH(EPS!$A265,NoSettings!$A:$A,0))</f>
        <v>3089570000</v>
      </c>
      <c r="K265">
        <f t="shared" si="13"/>
        <v>1</v>
      </c>
      <c r="L265" s="5">
        <f t="shared" si="14"/>
        <v>3.0895699999999998E-3</v>
      </c>
    </row>
    <row r="266" spans="1:12">
      <c r="A266" t="s">
        <v>284</v>
      </c>
      <c r="B266" t="s">
        <v>1</v>
      </c>
      <c r="C266" t="s">
        <v>2868</v>
      </c>
      <c r="D266" t="s">
        <v>2857</v>
      </c>
      <c r="E266" t="s">
        <v>2855</v>
      </c>
      <c r="F266" t="s">
        <v>2898</v>
      </c>
      <c r="H266" t="str">
        <f>INDEX('Vensim Variables'!$B:$B,MATCH(EPS!$B266,'Vensim Variables'!$A:$A,0))</f>
        <v>g pollutant</v>
      </c>
      <c r="I266" t="str">
        <f t="shared" si="12"/>
        <v>VOC</v>
      </c>
      <c r="J266">
        <f>INDEX(NoSettings!$C:$C,MATCH(EPS!$A266,NoSettings!$A:$A,0))</f>
        <v>40623700</v>
      </c>
      <c r="K266">
        <f t="shared" si="13"/>
        <v>1</v>
      </c>
      <c r="L266" s="5">
        <f t="shared" si="14"/>
        <v>4.0623700000000002E-5</v>
      </c>
    </row>
    <row r="267" spans="1:12">
      <c r="A267" t="s">
        <v>285</v>
      </c>
      <c r="B267" t="s">
        <v>1</v>
      </c>
      <c r="C267" t="s">
        <v>2868</v>
      </c>
      <c r="D267" t="s">
        <v>2857</v>
      </c>
      <c r="E267" t="s">
        <v>2855</v>
      </c>
      <c r="F267" t="s">
        <v>2899</v>
      </c>
      <c r="H267" t="str">
        <f>INDEX('Vensim Variables'!$B:$B,MATCH(EPS!$B267,'Vensim Variables'!$A:$A,0))</f>
        <v>g pollutant</v>
      </c>
      <c r="I267" t="str">
        <f t="shared" si="12"/>
        <v>VOC</v>
      </c>
      <c r="J267">
        <f>INDEX(NoSettings!$C:$C,MATCH(EPS!$A267,NoSettings!$A:$A,0))</f>
        <v>225724000</v>
      </c>
      <c r="K267">
        <f t="shared" si="13"/>
        <v>1</v>
      </c>
      <c r="L267" s="5">
        <f t="shared" si="14"/>
        <v>2.2572400000000001E-4</v>
      </c>
    </row>
    <row r="268" spans="1:12">
      <c r="A268" t="s">
        <v>286</v>
      </c>
      <c r="B268" t="s">
        <v>1</v>
      </c>
      <c r="C268" t="s">
        <v>2868</v>
      </c>
      <c r="D268" t="s">
        <v>2857</v>
      </c>
      <c r="E268" t="s">
        <v>2855</v>
      </c>
      <c r="F268" t="s">
        <v>2900</v>
      </c>
      <c r="H268" t="str">
        <f>INDEX('Vensim Variables'!$B:$B,MATCH(EPS!$B268,'Vensim Variables'!$A:$A,0))</f>
        <v>g pollutant</v>
      </c>
      <c r="I268" t="str">
        <f t="shared" si="12"/>
        <v>VOC</v>
      </c>
      <c r="J268">
        <f>INDEX(NoSettings!$C:$C,MATCH(EPS!$A268,NoSettings!$A:$A,0))</f>
        <v>0</v>
      </c>
      <c r="K268">
        <f t="shared" si="13"/>
        <v>1</v>
      </c>
      <c r="L268" s="5">
        <f t="shared" si="14"/>
        <v>0</v>
      </c>
    </row>
    <row r="269" spans="1:12">
      <c r="A269" t="s">
        <v>287</v>
      </c>
      <c r="B269" t="s">
        <v>1</v>
      </c>
      <c r="C269" t="s">
        <v>2868</v>
      </c>
      <c r="D269" t="s">
        <v>2857</v>
      </c>
      <c r="E269" t="s">
        <v>2855</v>
      </c>
      <c r="F269" t="s">
        <v>2901</v>
      </c>
      <c r="H269" t="str">
        <f>INDEX('Vensim Variables'!$B:$B,MATCH(EPS!$B269,'Vensim Variables'!$A:$A,0))</f>
        <v>g pollutant</v>
      </c>
      <c r="I269" t="str">
        <f t="shared" si="12"/>
        <v>VOC</v>
      </c>
      <c r="J269">
        <f>INDEX(NoSettings!$C:$C,MATCH(EPS!$A269,NoSettings!$A:$A,0))</f>
        <v>0</v>
      </c>
      <c r="K269">
        <f t="shared" si="13"/>
        <v>1</v>
      </c>
      <c r="L269" s="5">
        <f t="shared" si="14"/>
        <v>0</v>
      </c>
    </row>
    <row r="270" spans="1:12">
      <c r="A270" t="s">
        <v>288</v>
      </c>
      <c r="B270" t="s">
        <v>1</v>
      </c>
      <c r="C270" t="s">
        <v>2868</v>
      </c>
      <c r="D270" t="s">
        <v>2857</v>
      </c>
      <c r="E270" t="s">
        <v>2855</v>
      </c>
      <c r="F270" t="s">
        <v>2902</v>
      </c>
      <c r="H270" t="str">
        <f>INDEX('Vensim Variables'!$B:$B,MATCH(EPS!$B270,'Vensim Variables'!$A:$A,0))</f>
        <v>g pollutant</v>
      </c>
      <c r="I270" t="str">
        <f t="shared" si="12"/>
        <v>VOC</v>
      </c>
      <c r="J270">
        <f>INDEX(NoSettings!$C:$C,MATCH(EPS!$A270,NoSettings!$A:$A,0))</f>
        <v>36953100</v>
      </c>
      <c r="K270">
        <f t="shared" si="13"/>
        <v>1</v>
      </c>
      <c r="L270" s="5">
        <f t="shared" si="14"/>
        <v>3.6953099999999997E-5</v>
      </c>
    </row>
    <row r="271" spans="1:12">
      <c r="A271" t="s">
        <v>289</v>
      </c>
      <c r="B271" t="s">
        <v>1</v>
      </c>
      <c r="C271" t="s">
        <v>2868</v>
      </c>
      <c r="D271" t="s">
        <v>2857</v>
      </c>
      <c r="E271" t="s">
        <v>2855</v>
      </c>
      <c r="F271" t="s">
        <v>2903</v>
      </c>
      <c r="H271" t="str">
        <f>INDEX('Vensim Variables'!$B:$B,MATCH(EPS!$B271,'Vensim Variables'!$A:$A,0))</f>
        <v>g pollutant</v>
      </c>
      <c r="I271" t="str">
        <f t="shared" si="12"/>
        <v>VOC</v>
      </c>
      <c r="J271">
        <f>INDEX(NoSettings!$C:$C,MATCH(EPS!$A271,NoSettings!$A:$A,0))</f>
        <v>0</v>
      </c>
      <c r="K271">
        <f t="shared" si="13"/>
        <v>1</v>
      </c>
      <c r="L271" s="5">
        <f t="shared" si="14"/>
        <v>0</v>
      </c>
    </row>
    <row r="272" spans="1:12">
      <c r="A272" t="s">
        <v>290</v>
      </c>
      <c r="B272" t="s">
        <v>1</v>
      </c>
      <c r="C272" t="s">
        <v>2868</v>
      </c>
      <c r="D272" t="s">
        <v>2857</v>
      </c>
      <c r="E272" t="s">
        <v>2856</v>
      </c>
      <c r="F272" t="s">
        <v>2894</v>
      </c>
      <c r="H272" t="str">
        <f>INDEX('Vensim Variables'!$B:$B,MATCH(EPS!$B272,'Vensim Variables'!$A:$A,0))</f>
        <v>g pollutant</v>
      </c>
      <c r="I272" t="str">
        <f t="shared" si="12"/>
        <v>VOC</v>
      </c>
      <c r="J272">
        <f>INDEX(NoSettings!$C:$C,MATCH(EPS!$A272,NoSettings!$A:$A,0))</f>
        <v>0</v>
      </c>
      <c r="K272">
        <f t="shared" si="13"/>
        <v>1</v>
      </c>
      <c r="L272" s="5">
        <f t="shared" si="14"/>
        <v>0</v>
      </c>
    </row>
    <row r="273" spans="1:12">
      <c r="A273" t="s">
        <v>291</v>
      </c>
      <c r="B273" t="s">
        <v>1</v>
      </c>
      <c r="C273" t="s">
        <v>2868</v>
      </c>
      <c r="D273" t="s">
        <v>2857</v>
      </c>
      <c r="E273" t="s">
        <v>2856</v>
      </c>
      <c r="F273" t="s">
        <v>2895</v>
      </c>
      <c r="H273" t="str">
        <f>INDEX('Vensim Variables'!$B:$B,MATCH(EPS!$B273,'Vensim Variables'!$A:$A,0))</f>
        <v>g pollutant</v>
      </c>
      <c r="I273" t="str">
        <f t="shared" si="12"/>
        <v>VOC</v>
      </c>
      <c r="J273">
        <f>INDEX(NoSettings!$C:$C,MATCH(EPS!$A273,NoSettings!$A:$A,0))</f>
        <v>326725000</v>
      </c>
      <c r="K273">
        <f t="shared" si="13"/>
        <v>1</v>
      </c>
      <c r="L273" s="5">
        <f t="shared" si="14"/>
        <v>3.2672499999999999E-4</v>
      </c>
    </row>
    <row r="274" spans="1:12">
      <c r="A274" t="s">
        <v>292</v>
      </c>
      <c r="B274" t="s">
        <v>1</v>
      </c>
      <c r="C274" t="s">
        <v>2868</v>
      </c>
      <c r="D274" t="s">
        <v>2857</v>
      </c>
      <c r="E274" t="s">
        <v>2856</v>
      </c>
      <c r="F274" t="s">
        <v>2896</v>
      </c>
      <c r="H274" t="str">
        <f>INDEX('Vensim Variables'!$B:$B,MATCH(EPS!$B274,'Vensim Variables'!$A:$A,0))</f>
        <v>g pollutant</v>
      </c>
      <c r="I274" t="str">
        <f t="shared" si="12"/>
        <v>VOC</v>
      </c>
      <c r="J274">
        <f>INDEX(NoSettings!$C:$C,MATCH(EPS!$A274,NoSettings!$A:$A,0))</f>
        <v>0</v>
      </c>
      <c r="K274">
        <f t="shared" si="13"/>
        <v>1</v>
      </c>
      <c r="L274" s="5">
        <f t="shared" si="14"/>
        <v>0</v>
      </c>
    </row>
    <row r="275" spans="1:12">
      <c r="A275" t="s">
        <v>293</v>
      </c>
      <c r="B275" t="s">
        <v>1</v>
      </c>
      <c r="C275" t="s">
        <v>2868</v>
      </c>
      <c r="D275" t="s">
        <v>2857</v>
      </c>
      <c r="E275" t="s">
        <v>2856</v>
      </c>
      <c r="F275" t="s">
        <v>2897</v>
      </c>
      <c r="H275" t="str">
        <f>INDEX('Vensim Variables'!$B:$B,MATCH(EPS!$B275,'Vensim Variables'!$A:$A,0))</f>
        <v>g pollutant</v>
      </c>
      <c r="I275" t="str">
        <f t="shared" si="12"/>
        <v>VOC</v>
      </c>
      <c r="J275">
        <f>INDEX(NoSettings!$C:$C,MATCH(EPS!$A275,NoSettings!$A:$A,0))</f>
        <v>93570800000</v>
      </c>
      <c r="K275">
        <f t="shared" si="13"/>
        <v>1</v>
      </c>
      <c r="L275" s="5">
        <f t="shared" si="14"/>
        <v>9.3570799999999996E-2</v>
      </c>
    </row>
    <row r="276" spans="1:12">
      <c r="A276" t="s">
        <v>294</v>
      </c>
      <c r="B276" t="s">
        <v>1</v>
      </c>
      <c r="C276" t="s">
        <v>2868</v>
      </c>
      <c r="D276" t="s">
        <v>2857</v>
      </c>
      <c r="E276" t="s">
        <v>2856</v>
      </c>
      <c r="F276" t="s">
        <v>2898</v>
      </c>
      <c r="H276" t="str">
        <f>INDEX('Vensim Variables'!$B:$B,MATCH(EPS!$B276,'Vensim Variables'!$A:$A,0))</f>
        <v>g pollutant</v>
      </c>
      <c r="I276" t="str">
        <f t="shared" si="12"/>
        <v>VOC</v>
      </c>
      <c r="J276">
        <f>INDEX(NoSettings!$C:$C,MATCH(EPS!$A276,NoSettings!$A:$A,0))</f>
        <v>0</v>
      </c>
      <c r="K276">
        <f t="shared" si="13"/>
        <v>1</v>
      </c>
      <c r="L276" s="5">
        <f t="shared" si="14"/>
        <v>0</v>
      </c>
    </row>
    <row r="277" spans="1:12">
      <c r="A277" t="s">
        <v>295</v>
      </c>
      <c r="B277" t="s">
        <v>1</v>
      </c>
      <c r="C277" t="s">
        <v>2868</v>
      </c>
      <c r="D277" t="s">
        <v>2857</v>
      </c>
      <c r="E277" t="s">
        <v>2856</v>
      </c>
      <c r="F277" t="s">
        <v>2899</v>
      </c>
      <c r="H277" t="str">
        <f>INDEX('Vensim Variables'!$B:$B,MATCH(EPS!$B277,'Vensim Variables'!$A:$A,0))</f>
        <v>g pollutant</v>
      </c>
      <c r="I277" t="str">
        <f t="shared" si="12"/>
        <v>VOC</v>
      </c>
      <c r="J277">
        <f>INDEX(NoSettings!$C:$C,MATCH(EPS!$A277,NoSettings!$A:$A,0))</f>
        <v>6836250000</v>
      </c>
      <c r="K277">
        <f t="shared" si="13"/>
        <v>1</v>
      </c>
      <c r="L277" s="5">
        <f t="shared" si="14"/>
        <v>6.8362500000000003E-3</v>
      </c>
    </row>
    <row r="278" spans="1:12">
      <c r="A278" t="s">
        <v>296</v>
      </c>
      <c r="B278" t="s">
        <v>1</v>
      </c>
      <c r="C278" t="s">
        <v>2868</v>
      </c>
      <c r="D278" t="s">
        <v>2857</v>
      </c>
      <c r="E278" t="s">
        <v>2856</v>
      </c>
      <c r="F278" t="s">
        <v>2900</v>
      </c>
      <c r="H278" t="str">
        <f>INDEX('Vensim Variables'!$B:$B,MATCH(EPS!$B278,'Vensim Variables'!$A:$A,0))</f>
        <v>g pollutant</v>
      </c>
      <c r="I278" t="str">
        <f t="shared" si="12"/>
        <v>VOC</v>
      </c>
      <c r="J278">
        <f>INDEX(NoSettings!$C:$C,MATCH(EPS!$A278,NoSettings!$A:$A,0))</f>
        <v>0</v>
      </c>
      <c r="K278">
        <f t="shared" si="13"/>
        <v>1</v>
      </c>
      <c r="L278" s="5">
        <f t="shared" si="14"/>
        <v>0</v>
      </c>
    </row>
    <row r="279" spans="1:12">
      <c r="A279" t="s">
        <v>297</v>
      </c>
      <c r="B279" t="s">
        <v>1</v>
      </c>
      <c r="C279" t="s">
        <v>2868</v>
      </c>
      <c r="D279" t="s">
        <v>2857</v>
      </c>
      <c r="E279" t="s">
        <v>2856</v>
      </c>
      <c r="F279" t="s">
        <v>2901</v>
      </c>
      <c r="H279" t="str">
        <f>INDEX('Vensim Variables'!$B:$B,MATCH(EPS!$B279,'Vensim Variables'!$A:$A,0))</f>
        <v>g pollutant</v>
      </c>
      <c r="I279" t="str">
        <f t="shared" si="12"/>
        <v>VOC</v>
      </c>
      <c r="J279">
        <f>INDEX(NoSettings!$C:$C,MATCH(EPS!$A279,NoSettings!$A:$A,0))</f>
        <v>0</v>
      </c>
      <c r="K279">
        <f t="shared" si="13"/>
        <v>1</v>
      </c>
      <c r="L279" s="5">
        <f t="shared" si="14"/>
        <v>0</v>
      </c>
    </row>
    <row r="280" spans="1:12">
      <c r="A280" t="s">
        <v>298</v>
      </c>
      <c r="B280" t="s">
        <v>1</v>
      </c>
      <c r="C280" t="s">
        <v>2868</v>
      </c>
      <c r="D280" t="s">
        <v>2857</v>
      </c>
      <c r="E280" t="s">
        <v>2856</v>
      </c>
      <c r="F280" t="s">
        <v>2902</v>
      </c>
      <c r="H280" t="str">
        <f>INDEX('Vensim Variables'!$B:$B,MATCH(EPS!$B280,'Vensim Variables'!$A:$A,0))</f>
        <v>g pollutant</v>
      </c>
      <c r="I280" t="str">
        <f t="shared" si="12"/>
        <v>VOC</v>
      </c>
      <c r="J280">
        <f>INDEX(NoSettings!$C:$C,MATCH(EPS!$A280,NoSettings!$A:$A,0))</f>
        <v>75361100</v>
      </c>
      <c r="K280">
        <f t="shared" si="13"/>
        <v>1</v>
      </c>
      <c r="L280" s="5">
        <f t="shared" si="14"/>
        <v>7.5361100000000006E-5</v>
      </c>
    </row>
    <row r="281" spans="1:12">
      <c r="A281" t="s">
        <v>299</v>
      </c>
      <c r="B281" t="s">
        <v>1</v>
      </c>
      <c r="C281" t="s">
        <v>2868</v>
      </c>
      <c r="D281" t="s">
        <v>2857</v>
      </c>
      <c r="E281" t="s">
        <v>2856</v>
      </c>
      <c r="F281" t="s">
        <v>2903</v>
      </c>
      <c r="H281" t="str">
        <f>INDEX('Vensim Variables'!$B:$B,MATCH(EPS!$B281,'Vensim Variables'!$A:$A,0))</f>
        <v>g pollutant</v>
      </c>
      <c r="I281" t="str">
        <f t="shared" si="12"/>
        <v>VOC</v>
      </c>
      <c r="J281">
        <f>INDEX(NoSettings!$C:$C,MATCH(EPS!$A281,NoSettings!$A:$A,0))</f>
        <v>0</v>
      </c>
      <c r="K281">
        <f t="shared" si="13"/>
        <v>1</v>
      </c>
      <c r="L281" s="5">
        <f t="shared" si="14"/>
        <v>0</v>
      </c>
    </row>
    <row r="282" spans="1:12">
      <c r="A282" t="s">
        <v>300</v>
      </c>
      <c r="B282" t="s">
        <v>1</v>
      </c>
      <c r="C282" t="s">
        <v>2868</v>
      </c>
      <c r="D282" t="s">
        <v>2858</v>
      </c>
      <c r="E282" t="s">
        <v>2855</v>
      </c>
      <c r="F282" t="s">
        <v>2894</v>
      </c>
      <c r="H282" t="str">
        <f>INDEX('Vensim Variables'!$B:$B,MATCH(EPS!$B282,'Vensim Variables'!$A:$A,0))</f>
        <v>g pollutant</v>
      </c>
      <c r="I282" t="str">
        <f t="shared" si="12"/>
        <v>CO</v>
      </c>
      <c r="J282">
        <f>INDEX(NoSettings!$C:$C,MATCH(EPS!$A282,NoSettings!$A:$A,0))</f>
        <v>0</v>
      </c>
      <c r="K282">
        <f t="shared" si="13"/>
        <v>1</v>
      </c>
      <c r="L282" s="5">
        <f t="shared" si="14"/>
        <v>0</v>
      </c>
    </row>
    <row r="283" spans="1:12">
      <c r="A283" t="s">
        <v>301</v>
      </c>
      <c r="B283" t="s">
        <v>1</v>
      </c>
      <c r="C283" t="s">
        <v>2868</v>
      </c>
      <c r="D283" t="s">
        <v>2858</v>
      </c>
      <c r="E283" t="s">
        <v>2855</v>
      </c>
      <c r="F283" t="s">
        <v>2895</v>
      </c>
      <c r="H283" t="str">
        <f>INDEX('Vensim Variables'!$B:$B,MATCH(EPS!$B283,'Vensim Variables'!$A:$A,0))</f>
        <v>g pollutant</v>
      </c>
      <c r="I283" t="str">
        <f t="shared" si="12"/>
        <v>CO</v>
      </c>
      <c r="J283">
        <f>INDEX(NoSettings!$C:$C,MATCH(EPS!$A283,NoSettings!$A:$A,0))</f>
        <v>24295500000</v>
      </c>
      <c r="K283">
        <f t="shared" si="13"/>
        <v>1</v>
      </c>
      <c r="L283" s="5">
        <f t="shared" si="14"/>
        <v>2.4295500000000001E-2</v>
      </c>
    </row>
    <row r="284" spans="1:12">
      <c r="A284" t="s">
        <v>302</v>
      </c>
      <c r="B284" t="s">
        <v>1</v>
      </c>
      <c r="C284" t="s">
        <v>2868</v>
      </c>
      <c r="D284" t="s">
        <v>2858</v>
      </c>
      <c r="E284" t="s">
        <v>2855</v>
      </c>
      <c r="F284" t="s">
        <v>2896</v>
      </c>
      <c r="H284" t="str">
        <f>INDEX('Vensim Variables'!$B:$B,MATCH(EPS!$B284,'Vensim Variables'!$A:$A,0))</f>
        <v>g pollutant</v>
      </c>
      <c r="I284" t="str">
        <f t="shared" si="12"/>
        <v>CO</v>
      </c>
      <c r="J284">
        <f>INDEX(NoSettings!$C:$C,MATCH(EPS!$A284,NoSettings!$A:$A,0))</f>
        <v>23468000000</v>
      </c>
      <c r="K284">
        <f t="shared" si="13"/>
        <v>1</v>
      </c>
      <c r="L284" s="5">
        <f t="shared" si="14"/>
        <v>2.3467999999999999E-2</v>
      </c>
    </row>
    <row r="285" spans="1:12">
      <c r="A285" t="s">
        <v>303</v>
      </c>
      <c r="B285" t="s">
        <v>1</v>
      </c>
      <c r="C285" t="s">
        <v>2868</v>
      </c>
      <c r="D285" t="s">
        <v>2858</v>
      </c>
      <c r="E285" t="s">
        <v>2855</v>
      </c>
      <c r="F285" t="s">
        <v>2897</v>
      </c>
      <c r="H285" t="str">
        <f>INDEX('Vensim Variables'!$B:$B,MATCH(EPS!$B285,'Vensim Variables'!$A:$A,0))</f>
        <v>g pollutant</v>
      </c>
      <c r="I285" t="str">
        <f t="shared" si="12"/>
        <v>CO</v>
      </c>
      <c r="J285">
        <f>INDEX(NoSettings!$C:$C,MATCH(EPS!$A285,NoSettings!$A:$A,0))</f>
        <v>14108900000</v>
      </c>
      <c r="K285">
        <f t="shared" si="13"/>
        <v>1</v>
      </c>
      <c r="L285" s="5">
        <f t="shared" si="14"/>
        <v>1.4108900000000001E-2</v>
      </c>
    </row>
    <row r="286" spans="1:12">
      <c r="A286" t="s">
        <v>304</v>
      </c>
      <c r="B286" t="s">
        <v>1</v>
      </c>
      <c r="C286" t="s">
        <v>2868</v>
      </c>
      <c r="D286" t="s">
        <v>2858</v>
      </c>
      <c r="E286" t="s">
        <v>2855</v>
      </c>
      <c r="F286" t="s">
        <v>2898</v>
      </c>
      <c r="H286" t="str">
        <f>INDEX('Vensim Variables'!$B:$B,MATCH(EPS!$B286,'Vensim Variables'!$A:$A,0))</f>
        <v>g pollutant</v>
      </c>
      <c r="I286" t="str">
        <f t="shared" si="12"/>
        <v>CO</v>
      </c>
      <c r="J286">
        <f>INDEX(NoSettings!$C:$C,MATCH(EPS!$A286,NoSettings!$A:$A,0))</f>
        <v>843010000</v>
      </c>
      <c r="K286">
        <f t="shared" si="13"/>
        <v>1</v>
      </c>
      <c r="L286" s="5">
        <f t="shared" si="14"/>
        <v>8.4301000000000005E-4</v>
      </c>
    </row>
    <row r="287" spans="1:12">
      <c r="A287" t="s">
        <v>305</v>
      </c>
      <c r="B287" t="s">
        <v>1</v>
      </c>
      <c r="C287" t="s">
        <v>2868</v>
      </c>
      <c r="D287" t="s">
        <v>2858</v>
      </c>
      <c r="E287" t="s">
        <v>2855</v>
      </c>
      <c r="F287" t="s">
        <v>2899</v>
      </c>
      <c r="H287" t="str">
        <f>INDEX('Vensim Variables'!$B:$B,MATCH(EPS!$B287,'Vensim Variables'!$A:$A,0))</f>
        <v>g pollutant</v>
      </c>
      <c r="I287" t="str">
        <f t="shared" si="12"/>
        <v>CO</v>
      </c>
      <c r="J287">
        <f>INDEX(NoSettings!$C:$C,MATCH(EPS!$A287,NoSettings!$A:$A,0))</f>
        <v>1030800000</v>
      </c>
      <c r="K287">
        <f t="shared" si="13"/>
        <v>1</v>
      </c>
      <c r="L287" s="5">
        <f t="shared" si="14"/>
        <v>1.0307999999999999E-3</v>
      </c>
    </row>
    <row r="288" spans="1:12">
      <c r="A288" t="s">
        <v>306</v>
      </c>
      <c r="B288" t="s">
        <v>1</v>
      </c>
      <c r="C288" t="s">
        <v>2868</v>
      </c>
      <c r="D288" t="s">
        <v>2858</v>
      </c>
      <c r="E288" t="s">
        <v>2855</v>
      </c>
      <c r="F288" t="s">
        <v>2900</v>
      </c>
      <c r="H288" t="str">
        <f>INDEX('Vensim Variables'!$B:$B,MATCH(EPS!$B288,'Vensim Variables'!$A:$A,0))</f>
        <v>g pollutant</v>
      </c>
      <c r="I288" t="str">
        <f t="shared" si="12"/>
        <v>CO</v>
      </c>
      <c r="J288">
        <f>INDEX(NoSettings!$C:$C,MATCH(EPS!$A288,NoSettings!$A:$A,0))</f>
        <v>0</v>
      </c>
      <c r="K288">
        <f t="shared" si="13"/>
        <v>1</v>
      </c>
      <c r="L288" s="5">
        <f t="shared" si="14"/>
        <v>0</v>
      </c>
    </row>
    <row r="289" spans="1:12">
      <c r="A289" t="s">
        <v>307</v>
      </c>
      <c r="B289" t="s">
        <v>1</v>
      </c>
      <c r="C289" t="s">
        <v>2868</v>
      </c>
      <c r="D289" t="s">
        <v>2858</v>
      </c>
      <c r="E289" t="s">
        <v>2855</v>
      </c>
      <c r="F289" t="s">
        <v>2901</v>
      </c>
      <c r="H289" t="str">
        <f>INDEX('Vensim Variables'!$B:$B,MATCH(EPS!$B289,'Vensim Variables'!$A:$A,0))</f>
        <v>g pollutant</v>
      </c>
      <c r="I289" t="str">
        <f t="shared" si="12"/>
        <v>CO</v>
      </c>
      <c r="J289">
        <f>INDEX(NoSettings!$C:$C,MATCH(EPS!$A289,NoSettings!$A:$A,0))</f>
        <v>0</v>
      </c>
      <c r="K289">
        <f t="shared" si="13"/>
        <v>1</v>
      </c>
      <c r="L289" s="5">
        <f t="shared" si="14"/>
        <v>0</v>
      </c>
    </row>
    <row r="290" spans="1:12">
      <c r="A290" t="s">
        <v>308</v>
      </c>
      <c r="B290" t="s">
        <v>1</v>
      </c>
      <c r="C290" t="s">
        <v>2868</v>
      </c>
      <c r="D290" t="s">
        <v>2858</v>
      </c>
      <c r="E290" t="s">
        <v>2855</v>
      </c>
      <c r="F290" t="s">
        <v>2902</v>
      </c>
      <c r="H290" t="str">
        <f>INDEX('Vensim Variables'!$B:$B,MATCH(EPS!$B290,'Vensim Variables'!$A:$A,0))</f>
        <v>g pollutant</v>
      </c>
      <c r="I290" t="str">
        <f t="shared" si="12"/>
        <v>CO</v>
      </c>
      <c r="J290">
        <f>INDEX(NoSettings!$C:$C,MATCH(EPS!$A290,NoSettings!$A:$A,0))</f>
        <v>63441100</v>
      </c>
      <c r="K290">
        <f t="shared" si="13"/>
        <v>1</v>
      </c>
      <c r="L290" s="5">
        <f t="shared" si="14"/>
        <v>6.3441099999999998E-5</v>
      </c>
    </row>
    <row r="291" spans="1:12">
      <c r="A291" t="s">
        <v>309</v>
      </c>
      <c r="B291" t="s">
        <v>1</v>
      </c>
      <c r="C291" t="s">
        <v>2868</v>
      </c>
      <c r="D291" t="s">
        <v>2858</v>
      </c>
      <c r="E291" t="s">
        <v>2855</v>
      </c>
      <c r="F291" t="s">
        <v>2903</v>
      </c>
      <c r="H291" t="str">
        <f>INDEX('Vensim Variables'!$B:$B,MATCH(EPS!$B291,'Vensim Variables'!$A:$A,0))</f>
        <v>g pollutant</v>
      </c>
      <c r="I291" t="str">
        <f t="shared" si="12"/>
        <v>CO</v>
      </c>
      <c r="J291">
        <f>INDEX(NoSettings!$C:$C,MATCH(EPS!$A291,NoSettings!$A:$A,0))</f>
        <v>0</v>
      </c>
      <c r="K291">
        <f t="shared" si="13"/>
        <v>1</v>
      </c>
      <c r="L291" s="5">
        <f t="shared" si="14"/>
        <v>0</v>
      </c>
    </row>
    <row r="292" spans="1:12">
      <c r="A292" t="s">
        <v>310</v>
      </c>
      <c r="B292" t="s">
        <v>1</v>
      </c>
      <c r="C292" t="s">
        <v>2868</v>
      </c>
      <c r="D292" t="s">
        <v>2858</v>
      </c>
      <c r="E292" t="s">
        <v>2856</v>
      </c>
      <c r="F292" t="s">
        <v>2894</v>
      </c>
      <c r="H292" t="str">
        <f>INDEX('Vensim Variables'!$B:$B,MATCH(EPS!$B292,'Vensim Variables'!$A:$A,0))</f>
        <v>g pollutant</v>
      </c>
      <c r="I292" t="str">
        <f t="shared" si="12"/>
        <v>CO</v>
      </c>
      <c r="J292">
        <f>INDEX(NoSettings!$C:$C,MATCH(EPS!$A292,NoSettings!$A:$A,0))</f>
        <v>0</v>
      </c>
      <c r="K292">
        <f t="shared" si="13"/>
        <v>1</v>
      </c>
      <c r="L292" s="5">
        <f t="shared" si="14"/>
        <v>0</v>
      </c>
    </row>
    <row r="293" spans="1:12">
      <c r="A293" t="s">
        <v>311</v>
      </c>
      <c r="B293" t="s">
        <v>1</v>
      </c>
      <c r="C293" t="s">
        <v>2868</v>
      </c>
      <c r="D293" t="s">
        <v>2858</v>
      </c>
      <c r="E293" t="s">
        <v>2856</v>
      </c>
      <c r="F293" t="s">
        <v>2895</v>
      </c>
      <c r="H293" t="str">
        <f>INDEX('Vensim Variables'!$B:$B,MATCH(EPS!$B293,'Vensim Variables'!$A:$A,0))</f>
        <v>g pollutant</v>
      </c>
      <c r="I293" t="str">
        <f t="shared" si="12"/>
        <v>CO</v>
      </c>
      <c r="J293">
        <f>INDEX(NoSettings!$C:$C,MATCH(EPS!$A293,NoSettings!$A:$A,0))</f>
        <v>18093900000</v>
      </c>
      <c r="K293">
        <f t="shared" si="13"/>
        <v>1</v>
      </c>
      <c r="L293" s="5">
        <f t="shared" si="14"/>
        <v>1.80939E-2</v>
      </c>
    </row>
    <row r="294" spans="1:12">
      <c r="A294" t="s">
        <v>312</v>
      </c>
      <c r="B294" t="s">
        <v>1</v>
      </c>
      <c r="C294" t="s">
        <v>2868</v>
      </c>
      <c r="D294" t="s">
        <v>2858</v>
      </c>
      <c r="E294" t="s">
        <v>2856</v>
      </c>
      <c r="F294" t="s">
        <v>2896</v>
      </c>
      <c r="H294" t="str">
        <f>INDEX('Vensim Variables'!$B:$B,MATCH(EPS!$B294,'Vensim Variables'!$A:$A,0))</f>
        <v>g pollutant</v>
      </c>
      <c r="I294" t="str">
        <f t="shared" si="12"/>
        <v>CO</v>
      </c>
      <c r="J294">
        <f>INDEX(NoSettings!$C:$C,MATCH(EPS!$A294,NoSettings!$A:$A,0))</f>
        <v>0</v>
      </c>
      <c r="K294">
        <f t="shared" si="13"/>
        <v>1</v>
      </c>
      <c r="L294" s="5">
        <f t="shared" si="14"/>
        <v>0</v>
      </c>
    </row>
    <row r="295" spans="1:12">
      <c r="A295" t="s">
        <v>313</v>
      </c>
      <c r="B295" t="s">
        <v>1</v>
      </c>
      <c r="C295" t="s">
        <v>2868</v>
      </c>
      <c r="D295" t="s">
        <v>2858</v>
      </c>
      <c r="E295" t="s">
        <v>2856</v>
      </c>
      <c r="F295" t="s">
        <v>2897</v>
      </c>
      <c r="H295" t="str">
        <f>INDEX('Vensim Variables'!$B:$B,MATCH(EPS!$B295,'Vensim Variables'!$A:$A,0))</f>
        <v>g pollutant</v>
      </c>
      <c r="I295" t="str">
        <f t="shared" si="12"/>
        <v>CO</v>
      </c>
      <c r="J295">
        <f>INDEX(NoSettings!$C:$C,MATCH(EPS!$A295,NoSettings!$A:$A,0))</f>
        <v>427302000000</v>
      </c>
      <c r="K295">
        <f t="shared" si="13"/>
        <v>1</v>
      </c>
      <c r="L295" s="5">
        <f t="shared" si="14"/>
        <v>0.42730200000000002</v>
      </c>
    </row>
    <row r="296" spans="1:12">
      <c r="A296" t="s">
        <v>314</v>
      </c>
      <c r="B296" t="s">
        <v>1</v>
      </c>
      <c r="C296" t="s">
        <v>2868</v>
      </c>
      <c r="D296" t="s">
        <v>2858</v>
      </c>
      <c r="E296" t="s">
        <v>2856</v>
      </c>
      <c r="F296" t="s">
        <v>2898</v>
      </c>
      <c r="H296" t="str">
        <f>INDEX('Vensim Variables'!$B:$B,MATCH(EPS!$B296,'Vensim Variables'!$A:$A,0))</f>
        <v>g pollutant</v>
      </c>
      <c r="I296" t="str">
        <f t="shared" si="12"/>
        <v>CO</v>
      </c>
      <c r="J296">
        <f>INDEX(NoSettings!$C:$C,MATCH(EPS!$A296,NoSettings!$A:$A,0))</f>
        <v>0</v>
      </c>
      <c r="K296">
        <f t="shared" si="13"/>
        <v>1</v>
      </c>
      <c r="L296" s="5">
        <f t="shared" si="14"/>
        <v>0</v>
      </c>
    </row>
    <row r="297" spans="1:12">
      <c r="A297" t="s">
        <v>315</v>
      </c>
      <c r="B297" t="s">
        <v>1</v>
      </c>
      <c r="C297" t="s">
        <v>2868</v>
      </c>
      <c r="D297" t="s">
        <v>2858</v>
      </c>
      <c r="E297" t="s">
        <v>2856</v>
      </c>
      <c r="F297" t="s">
        <v>2899</v>
      </c>
      <c r="H297" t="str">
        <f>INDEX('Vensim Variables'!$B:$B,MATCH(EPS!$B297,'Vensim Variables'!$A:$A,0))</f>
        <v>g pollutant</v>
      </c>
      <c r="I297" t="str">
        <f t="shared" si="12"/>
        <v>CO</v>
      </c>
      <c r="J297">
        <f>INDEX(NoSettings!$C:$C,MATCH(EPS!$A297,NoSettings!$A:$A,0))</f>
        <v>31218500000</v>
      </c>
      <c r="K297">
        <f t="shared" si="13"/>
        <v>1</v>
      </c>
      <c r="L297" s="5">
        <f t="shared" si="14"/>
        <v>3.12185E-2</v>
      </c>
    </row>
    <row r="298" spans="1:12">
      <c r="A298" t="s">
        <v>316</v>
      </c>
      <c r="B298" t="s">
        <v>1</v>
      </c>
      <c r="C298" t="s">
        <v>2868</v>
      </c>
      <c r="D298" t="s">
        <v>2858</v>
      </c>
      <c r="E298" t="s">
        <v>2856</v>
      </c>
      <c r="F298" t="s">
        <v>2900</v>
      </c>
      <c r="H298" t="str">
        <f>INDEX('Vensim Variables'!$B:$B,MATCH(EPS!$B298,'Vensim Variables'!$A:$A,0))</f>
        <v>g pollutant</v>
      </c>
      <c r="I298" t="str">
        <f t="shared" si="12"/>
        <v>CO</v>
      </c>
      <c r="J298">
        <f>INDEX(NoSettings!$C:$C,MATCH(EPS!$A298,NoSettings!$A:$A,0))</f>
        <v>0</v>
      </c>
      <c r="K298">
        <f t="shared" si="13"/>
        <v>1</v>
      </c>
      <c r="L298" s="5">
        <f t="shared" si="14"/>
        <v>0</v>
      </c>
    </row>
    <row r="299" spans="1:12">
      <c r="A299" t="s">
        <v>317</v>
      </c>
      <c r="B299" t="s">
        <v>1</v>
      </c>
      <c r="C299" t="s">
        <v>2868</v>
      </c>
      <c r="D299" t="s">
        <v>2858</v>
      </c>
      <c r="E299" t="s">
        <v>2856</v>
      </c>
      <c r="F299" t="s">
        <v>2901</v>
      </c>
      <c r="H299" t="str">
        <f>INDEX('Vensim Variables'!$B:$B,MATCH(EPS!$B299,'Vensim Variables'!$A:$A,0))</f>
        <v>g pollutant</v>
      </c>
      <c r="I299" t="str">
        <f t="shared" si="12"/>
        <v>CO</v>
      </c>
      <c r="J299">
        <f>INDEX(NoSettings!$C:$C,MATCH(EPS!$A299,NoSettings!$A:$A,0))</f>
        <v>0</v>
      </c>
      <c r="K299">
        <f t="shared" si="13"/>
        <v>1</v>
      </c>
      <c r="L299" s="5">
        <f t="shared" si="14"/>
        <v>0</v>
      </c>
    </row>
    <row r="300" spans="1:12">
      <c r="A300" t="s">
        <v>318</v>
      </c>
      <c r="B300" t="s">
        <v>1</v>
      </c>
      <c r="C300" t="s">
        <v>2868</v>
      </c>
      <c r="D300" t="s">
        <v>2858</v>
      </c>
      <c r="E300" t="s">
        <v>2856</v>
      </c>
      <c r="F300" t="s">
        <v>2902</v>
      </c>
      <c r="H300" t="str">
        <f>INDEX('Vensim Variables'!$B:$B,MATCH(EPS!$B300,'Vensim Variables'!$A:$A,0))</f>
        <v>g pollutant</v>
      </c>
      <c r="I300" t="str">
        <f t="shared" si="12"/>
        <v>CO</v>
      </c>
      <c r="J300">
        <f>INDEX(NoSettings!$C:$C,MATCH(EPS!$A300,NoSettings!$A:$A,0))</f>
        <v>129380000</v>
      </c>
      <c r="K300">
        <f t="shared" si="13"/>
        <v>1</v>
      </c>
      <c r="L300" s="5">
        <f t="shared" si="14"/>
        <v>1.2938000000000001E-4</v>
      </c>
    </row>
    <row r="301" spans="1:12">
      <c r="A301" t="s">
        <v>319</v>
      </c>
      <c r="B301" t="s">
        <v>1</v>
      </c>
      <c r="C301" t="s">
        <v>2868</v>
      </c>
      <c r="D301" t="s">
        <v>2858</v>
      </c>
      <c r="E301" t="s">
        <v>2856</v>
      </c>
      <c r="F301" t="s">
        <v>2903</v>
      </c>
      <c r="H301" t="str">
        <f>INDEX('Vensim Variables'!$B:$B,MATCH(EPS!$B301,'Vensim Variables'!$A:$A,0))</f>
        <v>g pollutant</v>
      </c>
      <c r="I301" t="str">
        <f t="shared" si="12"/>
        <v>CO</v>
      </c>
      <c r="J301">
        <f>INDEX(NoSettings!$C:$C,MATCH(EPS!$A301,NoSettings!$A:$A,0))</f>
        <v>0</v>
      </c>
      <c r="K301">
        <f t="shared" si="13"/>
        <v>1</v>
      </c>
      <c r="L301" s="5">
        <f t="shared" si="14"/>
        <v>0</v>
      </c>
    </row>
    <row r="302" spans="1:12">
      <c r="A302" t="s">
        <v>320</v>
      </c>
      <c r="B302" t="s">
        <v>1</v>
      </c>
      <c r="C302" t="s">
        <v>2868</v>
      </c>
      <c r="D302" t="s">
        <v>2859</v>
      </c>
      <c r="E302" t="s">
        <v>2855</v>
      </c>
      <c r="F302" t="s">
        <v>2894</v>
      </c>
      <c r="H302" t="str">
        <f>INDEX('Vensim Variables'!$B:$B,MATCH(EPS!$B302,'Vensim Variables'!$A:$A,0))</f>
        <v>g pollutant</v>
      </c>
      <c r="I302" t="str">
        <f t="shared" si="12"/>
        <v>NOx</v>
      </c>
      <c r="J302">
        <f>INDEX(NoSettings!$C:$C,MATCH(EPS!$A302,NoSettings!$A:$A,0))</f>
        <v>0</v>
      </c>
      <c r="K302">
        <f t="shared" si="13"/>
        <v>1</v>
      </c>
      <c r="L302" s="5">
        <f t="shared" si="14"/>
        <v>0</v>
      </c>
    </row>
    <row r="303" spans="1:12">
      <c r="A303" t="s">
        <v>321</v>
      </c>
      <c r="B303" t="s">
        <v>1</v>
      </c>
      <c r="C303" t="s">
        <v>2868</v>
      </c>
      <c r="D303" t="s">
        <v>2859</v>
      </c>
      <c r="E303" t="s">
        <v>2855</v>
      </c>
      <c r="F303" t="s">
        <v>2895</v>
      </c>
      <c r="H303" t="str">
        <f>INDEX('Vensim Variables'!$B:$B,MATCH(EPS!$B303,'Vensim Variables'!$A:$A,0))</f>
        <v>g pollutant</v>
      </c>
      <c r="I303" t="str">
        <f t="shared" si="12"/>
        <v>NOx</v>
      </c>
      <c r="J303">
        <f>INDEX(NoSettings!$C:$C,MATCH(EPS!$A303,NoSettings!$A:$A,0))</f>
        <v>1376040000</v>
      </c>
      <c r="K303">
        <f t="shared" si="13"/>
        <v>1</v>
      </c>
      <c r="L303" s="5">
        <f t="shared" si="14"/>
        <v>1.37604E-3</v>
      </c>
    </row>
    <row r="304" spans="1:12">
      <c r="A304" t="s">
        <v>322</v>
      </c>
      <c r="B304" t="s">
        <v>1</v>
      </c>
      <c r="C304" t="s">
        <v>2868</v>
      </c>
      <c r="D304" t="s">
        <v>2859</v>
      </c>
      <c r="E304" t="s">
        <v>2855</v>
      </c>
      <c r="F304" t="s">
        <v>2896</v>
      </c>
      <c r="H304" t="str">
        <f>INDEX('Vensim Variables'!$B:$B,MATCH(EPS!$B304,'Vensim Variables'!$A:$A,0))</f>
        <v>g pollutant</v>
      </c>
      <c r="I304" t="str">
        <f t="shared" si="12"/>
        <v>NOx</v>
      </c>
      <c r="J304">
        <f>INDEX(NoSettings!$C:$C,MATCH(EPS!$A304,NoSettings!$A:$A,0))</f>
        <v>2345930000</v>
      </c>
      <c r="K304">
        <f t="shared" si="13"/>
        <v>1</v>
      </c>
      <c r="L304" s="5">
        <f t="shared" si="14"/>
        <v>2.34593E-3</v>
      </c>
    </row>
    <row r="305" spans="1:12">
      <c r="A305" t="s">
        <v>323</v>
      </c>
      <c r="B305" t="s">
        <v>1</v>
      </c>
      <c r="C305" t="s">
        <v>2868</v>
      </c>
      <c r="D305" t="s">
        <v>2859</v>
      </c>
      <c r="E305" t="s">
        <v>2855</v>
      </c>
      <c r="F305" t="s">
        <v>2897</v>
      </c>
      <c r="H305" t="str">
        <f>INDEX('Vensim Variables'!$B:$B,MATCH(EPS!$B305,'Vensim Variables'!$A:$A,0))</f>
        <v>g pollutant</v>
      </c>
      <c r="I305" t="str">
        <f t="shared" si="12"/>
        <v>NOx</v>
      </c>
      <c r="J305">
        <f>INDEX(NoSettings!$C:$C,MATCH(EPS!$A305,NoSettings!$A:$A,0))</f>
        <v>43422100000</v>
      </c>
      <c r="K305">
        <f t="shared" si="13"/>
        <v>1</v>
      </c>
      <c r="L305" s="5">
        <f t="shared" si="14"/>
        <v>4.3422099999999998E-2</v>
      </c>
    </row>
    <row r="306" spans="1:12">
      <c r="A306" t="s">
        <v>324</v>
      </c>
      <c r="B306" t="s">
        <v>1</v>
      </c>
      <c r="C306" t="s">
        <v>2868</v>
      </c>
      <c r="D306" t="s">
        <v>2859</v>
      </c>
      <c r="E306" t="s">
        <v>2855</v>
      </c>
      <c r="F306" t="s">
        <v>2898</v>
      </c>
      <c r="H306" t="str">
        <f>INDEX('Vensim Variables'!$B:$B,MATCH(EPS!$B306,'Vensim Variables'!$A:$A,0))</f>
        <v>g pollutant</v>
      </c>
      <c r="I306" t="str">
        <f t="shared" si="12"/>
        <v>NOx</v>
      </c>
      <c r="J306">
        <f>INDEX(NoSettings!$C:$C,MATCH(EPS!$A306,NoSettings!$A:$A,0))</f>
        <v>84269700</v>
      </c>
      <c r="K306">
        <f t="shared" si="13"/>
        <v>1</v>
      </c>
      <c r="L306" s="5">
        <f t="shared" si="14"/>
        <v>8.4269699999999997E-5</v>
      </c>
    </row>
    <row r="307" spans="1:12">
      <c r="A307" t="s">
        <v>325</v>
      </c>
      <c r="B307" t="s">
        <v>1</v>
      </c>
      <c r="C307" t="s">
        <v>2868</v>
      </c>
      <c r="D307" t="s">
        <v>2859</v>
      </c>
      <c r="E307" t="s">
        <v>2855</v>
      </c>
      <c r="F307" t="s">
        <v>2899</v>
      </c>
      <c r="H307" t="str">
        <f>INDEX('Vensim Variables'!$B:$B,MATCH(EPS!$B307,'Vensim Variables'!$A:$A,0))</f>
        <v>g pollutant</v>
      </c>
      <c r="I307" t="str">
        <f t="shared" si="12"/>
        <v>NOx</v>
      </c>
      <c r="J307">
        <f>INDEX(NoSettings!$C:$C,MATCH(EPS!$A307,NoSettings!$A:$A,0))</f>
        <v>3172420000</v>
      </c>
      <c r="K307">
        <f t="shared" si="13"/>
        <v>1</v>
      </c>
      <c r="L307" s="5">
        <f t="shared" si="14"/>
        <v>3.17242E-3</v>
      </c>
    </row>
    <row r="308" spans="1:12">
      <c r="A308" t="s">
        <v>326</v>
      </c>
      <c r="B308" t="s">
        <v>1</v>
      </c>
      <c r="C308" t="s">
        <v>2868</v>
      </c>
      <c r="D308" t="s">
        <v>2859</v>
      </c>
      <c r="E308" t="s">
        <v>2855</v>
      </c>
      <c r="F308" t="s">
        <v>2900</v>
      </c>
      <c r="H308" t="str">
        <f>INDEX('Vensim Variables'!$B:$B,MATCH(EPS!$B308,'Vensim Variables'!$A:$A,0))</f>
        <v>g pollutant</v>
      </c>
      <c r="I308" t="str">
        <f t="shared" si="12"/>
        <v>NOx</v>
      </c>
      <c r="J308">
        <f>INDEX(NoSettings!$C:$C,MATCH(EPS!$A308,NoSettings!$A:$A,0))</f>
        <v>0</v>
      </c>
      <c r="K308">
        <f t="shared" si="13"/>
        <v>1</v>
      </c>
      <c r="L308" s="5">
        <f t="shared" si="14"/>
        <v>0</v>
      </c>
    </row>
    <row r="309" spans="1:12">
      <c r="A309" t="s">
        <v>327</v>
      </c>
      <c r="B309" t="s">
        <v>1</v>
      </c>
      <c r="C309" t="s">
        <v>2868</v>
      </c>
      <c r="D309" t="s">
        <v>2859</v>
      </c>
      <c r="E309" t="s">
        <v>2855</v>
      </c>
      <c r="F309" t="s">
        <v>2901</v>
      </c>
      <c r="H309" t="str">
        <f>INDEX('Vensim Variables'!$B:$B,MATCH(EPS!$B309,'Vensim Variables'!$A:$A,0))</f>
        <v>g pollutant</v>
      </c>
      <c r="I309" t="str">
        <f t="shared" si="12"/>
        <v>NOx</v>
      </c>
      <c r="J309">
        <f>INDEX(NoSettings!$C:$C,MATCH(EPS!$A309,NoSettings!$A:$A,0))</f>
        <v>0</v>
      </c>
      <c r="K309">
        <f t="shared" si="13"/>
        <v>1</v>
      </c>
      <c r="L309" s="5">
        <f t="shared" si="14"/>
        <v>0</v>
      </c>
    </row>
    <row r="310" spans="1:12">
      <c r="A310" t="s">
        <v>328</v>
      </c>
      <c r="B310" t="s">
        <v>1</v>
      </c>
      <c r="C310" t="s">
        <v>2868</v>
      </c>
      <c r="D310" t="s">
        <v>2859</v>
      </c>
      <c r="E310" t="s">
        <v>2855</v>
      </c>
      <c r="F310" t="s">
        <v>2902</v>
      </c>
      <c r="H310" t="str">
        <f>INDEX('Vensim Variables'!$B:$B,MATCH(EPS!$B310,'Vensim Variables'!$A:$A,0))</f>
        <v>g pollutant</v>
      </c>
      <c r="I310" t="str">
        <f t="shared" si="12"/>
        <v>NOx</v>
      </c>
      <c r="J310">
        <f>INDEX(NoSettings!$C:$C,MATCH(EPS!$A310,NoSettings!$A:$A,0))</f>
        <v>310722000</v>
      </c>
      <c r="K310">
        <f t="shared" si="13"/>
        <v>1</v>
      </c>
      <c r="L310" s="5">
        <f t="shared" si="14"/>
        <v>3.1072199999999998E-4</v>
      </c>
    </row>
    <row r="311" spans="1:12">
      <c r="A311" t="s">
        <v>329</v>
      </c>
      <c r="B311" t="s">
        <v>1</v>
      </c>
      <c r="C311" t="s">
        <v>2868</v>
      </c>
      <c r="D311" t="s">
        <v>2859</v>
      </c>
      <c r="E311" t="s">
        <v>2855</v>
      </c>
      <c r="F311" t="s">
        <v>2903</v>
      </c>
      <c r="H311" t="str">
        <f>INDEX('Vensim Variables'!$B:$B,MATCH(EPS!$B311,'Vensim Variables'!$A:$A,0))</f>
        <v>g pollutant</v>
      </c>
      <c r="I311" t="str">
        <f t="shared" si="12"/>
        <v>NOx</v>
      </c>
      <c r="J311">
        <f>INDEX(NoSettings!$C:$C,MATCH(EPS!$A311,NoSettings!$A:$A,0))</f>
        <v>0</v>
      </c>
      <c r="K311">
        <f t="shared" si="13"/>
        <v>1</v>
      </c>
      <c r="L311" s="5">
        <f t="shared" si="14"/>
        <v>0</v>
      </c>
    </row>
    <row r="312" spans="1:12">
      <c r="A312" t="s">
        <v>330</v>
      </c>
      <c r="B312" t="s">
        <v>1</v>
      </c>
      <c r="C312" t="s">
        <v>2868</v>
      </c>
      <c r="D312" t="s">
        <v>2859</v>
      </c>
      <c r="E312" t="s">
        <v>2856</v>
      </c>
      <c r="F312" t="s">
        <v>2894</v>
      </c>
      <c r="H312" t="str">
        <f>INDEX('Vensim Variables'!$B:$B,MATCH(EPS!$B312,'Vensim Variables'!$A:$A,0))</f>
        <v>g pollutant</v>
      </c>
      <c r="I312" t="str">
        <f t="shared" si="12"/>
        <v>NOx</v>
      </c>
      <c r="J312">
        <f>INDEX(NoSettings!$C:$C,MATCH(EPS!$A312,NoSettings!$A:$A,0))</f>
        <v>0</v>
      </c>
      <c r="K312">
        <f t="shared" si="13"/>
        <v>1</v>
      </c>
      <c r="L312" s="5">
        <f t="shared" si="14"/>
        <v>0</v>
      </c>
    </row>
    <row r="313" spans="1:12">
      <c r="A313" t="s">
        <v>331</v>
      </c>
      <c r="B313" t="s">
        <v>1</v>
      </c>
      <c r="C313" t="s">
        <v>2868</v>
      </c>
      <c r="D313" t="s">
        <v>2859</v>
      </c>
      <c r="E313" t="s">
        <v>2856</v>
      </c>
      <c r="F313" t="s">
        <v>2895</v>
      </c>
      <c r="H313" t="str">
        <f>INDEX('Vensim Variables'!$B:$B,MATCH(EPS!$B313,'Vensim Variables'!$A:$A,0))</f>
        <v>g pollutant</v>
      </c>
      <c r="I313" t="str">
        <f t="shared" si="12"/>
        <v>NOx</v>
      </c>
      <c r="J313">
        <f>INDEX(NoSettings!$C:$C,MATCH(EPS!$A313,NoSettings!$A:$A,0))</f>
        <v>1024790000</v>
      </c>
      <c r="K313">
        <f t="shared" si="13"/>
        <v>1</v>
      </c>
      <c r="L313" s="5">
        <f t="shared" si="14"/>
        <v>1.02479E-3</v>
      </c>
    </row>
    <row r="314" spans="1:12">
      <c r="A314" t="s">
        <v>332</v>
      </c>
      <c r="B314" t="s">
        <v>1</v>
      </c>
      <c r="C314" t="s">
        <v>2868</v>
      </c>
      <c r="D314" t="s">
        <v>2859</v>
      </c>
      <c r="E314" t="s">
        <v>2856</v>
      </c>
      <c r="F314" t="s">
        <v>2896</v>
      </c>
      <c r="H314" t="str">
        <f>INDEX('Vensim Variables'!$B:$B,MATCH(EPS!$B314,'Vensim Variables'!$A:$A,0))</f>
        <v>g pollutant</v>
      </c>
      <c r="I314" t="str">
        <f t="shared" si="12"/>
        <v>NOx</v>
      </c>
      <c r="J314">
        <f>INDEX(NoSettings!$C:$C,MATCH(EPS!$A314,NoSettings!$A:$A,0))</f>
        <v>0</v>
      </c>
      <c r="K314">
        <f t="shared" si="13"/>
        <v>1</v>
      </c>
      <c r="L314" s="5">
        <f t="shared" si="14"/>
        <v>0</v>
      </c>
    </row>
    <row r="315" spans="1:12">
      <c r="A315" t="s">
        <v>333</v>
      </c>
      <c r="B315" t="s">
        <v>1</v>
      </c>
      <c r="C315" t="s">
        <v>2868</v>
      </c>
      <c r="D315" t="s">
        <v>2859</v>
      </c>
      <c r="E315" t="s">
        <v>2856</v>
      </c>
      <c r="F315" t="s">
        <v>2897</v>
      </c>
      <c r="H315" t="str">
        <f>INDEX('Vensim Variables'!$B:$B,MATCH(EPS!$B315,'Vensim Variables'!$A:$A,0))</f>
        <v>g pollutant</v>
      </c>
      <c r="I315" t="str">
        <f t="shared" si="12"/>
        <v>NOx</v>
      </c>
      <c r="J315">
        <f>INDEX(NoSettings!$C:$C,MATCH(EPS!$A315,NoSettings!$A:$A,0))</f>
        <v>1315080000000</v>
      </c>
      <c r="K315">
        <f t="shared" si="13"/>
        <v>1</v>
      </c>
      <c r="L315" s="5">
        <f t="shared" si="14"/>
        <v>1.31508</v>
      </c>
    </row>
    <row r="316" spans="1:12">
      <c r="A316" t="s">
        <v>334</v>
      </c>
      <c r="B316" t="s">
        <v>1</v>
      </c>
      <c r="C316" t="s">
        <v>2868</v>
      </c>
      <c r="D316" t="s">
        <v>2859</v>
      </c>
      <c r="E316" t="s">
        <v>2856</v>
      </c>
      <c r="F316" t="s">
        <v>2898</v>
      </c>
      <c r="H316" t="str">
        <f>INDEX('Vensim Variables'!$B:$B,MATCH(EPS!$B316,'Vensim Variables'!$A:$A,0))</f>
        <v>g pollutant</v>
      </c>
      <c r="I316" t="str">
        <f t="shared" si="12"/>
        <v>NOx</v>
      </c>
      <c r="J316">
        <f>INDEX(NoSettings!$C:$C,MATCH(EPS!$A316,NoSettings!$A:$A,0))</f>
        <v>0</v>
      </c>
      <c r="K316">
        <f t="shared" si="13"/>
        <v>1</v>
      </c>
      <c r="L316" s="5">
        <f t="shared" si="14"/>
        <v>0</v>
      </c>
    </row>
    <row r="317" spans="1:12">
      <c r="A317" t="s">
        <v>335</v>
      </c>
      <c r="B317" t="s">
        <v>1</v>
      </c>
      <c r="C317" t="s">
        <v>2868</v>
      </c>
      <c r="D317" t="s">
        <v>2859</v>
      </c>
      <c r="E317" t="s">
        <v>2856</v>
      </c>
      <c r="F317" t="s">
        <v>2899</v>
      </c>
      <c r="H317" t="str">
        <f>INDEX('Vensim Variables'!$B:$B,MATCH(EPS!$B317,'Vensim Variables'!$A:$A,0))</f>
        <v>g pollutant</v>
      </c>
      <c r="I317" t="str">
        <f t="shared" si="12"/>
        <v>NOx</v>
      </c>
      <c r="J317">
        <f>INDEX(NoSettings!$C:$C,MATCH(EPS!$A317,NoSettings!$A:$A,0))</f>
        <v>96079500000</v>
      </c>
      <c r="K317">
        <f t="shared" si="13"/>
        <v>1</v>
      </c>
      <c r="L317" s="5">
        <f t="shared" si="14"/>
        <v>9.6079499999999998E-2</v>
      </c>
    </row>
    <row r="318" spans="1:12">
      <c r="A318" t="s">
        <v>336</v>
      </c>
      <c r="B318" t="s">
        <v>1</v>
      </c>
      <c r="C318" t="s">
        <v>2868</v>
      </c>
      <c r="D318" t="s">
        <v>2859</v>
      </c>
      <c r="E318" t="s">
        <v>2856</v>
      </c>
      <c r="F318" t="s">
        <v>2900</v>
      </c>
      <c r="H318" t="str">
        <f>INDEX('Vensim Variables'!$B:$B,MATCH(EPS!$B318,'Vensim Variables'!$A:$A,0))</f>
        <v>g pollutant</v>
      </c>
      <c r="I318" t="str">
        <f t="shared" si="12"/>
        <v>NOx</v>
      </c>
      <c r="J318">
        <f>INDEX(NoSettings!$C:$C,MATCH(EPS!$A318,NoSettings!$A:$A,0))</f>
        <v>0</v>
      </c>
      <c r="K318">
        <f t="shared" si="13"/>
        <v>1</v>
      </c>
      <c r="L318" s="5">
        <f t="shared" si="14"/>
        <v>0</v>
      </c>
    </row>
    <row r="319" spans="1:12">
      <c r="A319" t="s">
        <v>337</v>
      </c>
      <c r="B319" t="s">
        <v>1</v>
      </c>
      <c r="C319" t="s">
        <v>2868</v>
      </c>
      <c r="D319" t="s">
        <v>2859</v>
      </c>
      <c r="E319" t="s">
        <v>2856</v>
      </c>
      <c r="F319" t="s">
        <v>2901</v>
      </c>
      <c r="H319" t="str">
        <f>INDEX('Vensim Variables'!$B:$B,MATCH(EPS!$B319,'Vensim Variables'!$A:$A,0))</f>
        <v>g pollutant</v>
      </c>
      <c r="I319" t="str">
        <f t="shared" si="12"/>
        <v>NOx</v>
      </c>
      <c r="J319">
        <f>INDEX(NoSettings!$C:$C,MATCH(EPS!$A319,NoSettings!$A:$A,0))</f>
        <v>0</v>
      </c>
      <c r="K319">
        <f t="shared" si="13"/>
        <v>1</v>
      </c>
      <c r="L319" s="5">
        <f t="shared" si="14"/>
        <v>0</v>
      </c>
    </row>
    <row r="320" spans="1:12">
      <c r="A320" t="s">
        <v>338</v>
      </c>
      <c r="B320" t="s">
        <v>1</v>
      </c>
      <c r="C320" t="s">
        <v>2868</v>
      </c>
      <c r="D320" t="s">
        <v>2859</v>
      </c>
      <c r="E320" t="s">
        <v>2856</v>
      </c>
      <c r="F320" t="s">
        <v>2902</v>
      </c>
      <c r="H320" t="str">
        <f>INDEX('Vensim Variables'!$B:$B,MATCH(EPS!$B320,'Vensim Variables'!$A:$A,0))</f>
        <v>g pollutant</v>
      </c>
      <c r="I320" t="str">
        <f t="shared" si="12"/>
        <v>NOx</v>
      </c>
      <c r="J320">
        <f>INDEX(NoSettings!$C:$C,MATCH(EPS!$A320,NoSettings!$A:$A,0))</f>
        <v>633677000</v>
      </c>
      <c r="K320">
        <f t="shared" si="13"/>
        <v>1</v>
      </c>
      <c r="L320" s="5">
        <f t="shared" si="14"/>
        <v>6.3367700000000002E-4</v>
      </c>
    </row>
    <row r="321" spans="1:12">
      <c r="A321" t="s">
        <v>339</v>
      </c>
      <c r="B321" t="s">
        <v>1</v>
      </c>
      <c r="C321" t="s">
        <v>2868</v>
      </c>
      <c r="D321" t="s">
        <v>2859</v>
      </c>
      <c r="E321" t="s">
        <v>2856</v>
      </c>
      <c r="F321" t="s">
        <v>2903</v>
      </c>
      <c r="H321" t="str">
        <f>INDEX('Vensim Variables'!$B:$B,MATCH(EPS!$B321,'Vensim Variables'!$A:$A,0))</f>
        <v>g pollutant</v>
      </c>
      <c r="I321" t="str">
        <f t="shared" si="12"/>
        <v>NOx</v>
      </c>
      <c r="J321">
        <f>INDEX(NoSettings!$C:$C,MATCH(EPS!$A321,NoSettings!$A:$A,0))</f>
        <v>0</v>
      </c>
      <c r="K321">
        <f t="shared" si="13"/>
        <v>1</v>
      </c>
      <c r="L321" s="5">
        <f t="shared" si="14"/>
        <v>0</v>
      </c>
    </row>
    <row r="322" spans="1:12">
      <c r="A322" t="s">
        <v>340</v>
      </c>
      <c r="B322" t="s">
        <v>1</v>
      </c>
      <c r="C322" t="s">
        <v>2868</v>
      </c>
      <c r="D322" t="s">
        <v>2860</v>
      </c>
      <c r="E322" t="s">
        <v>2855</v>
      </c>
      <c r="F322" t="s">
        <v>2894</v>
      </c>
      <c r="H322" t="str">
        <f>INDEX('Vensim Variables'!$B:$B,MATCH(EPS!$B322,'Vensim Variables'!$A:$A,0))</f>
        <v>g pollutant</v>
      </c>
      <c r="I322" t="str">
        <f t="shared" si="12"/>
        <v>PM10</v>
      </c>
      <c r="J322">
        <f>INDEX(NoSettings!$C:$C,MATCH(EPS!$A322,NoSettings!$A:$A,0))</f>
        <v>0</v>
      </c>
      <c r="K322">
        <f t="shared" si="13"/>
        <v>1</v>
      </c>
      <c r="L322" s="5">
        <f t="shared" si="14"/>
        <v>0</v>
      </c>
    </row>
    <row r="323" spans="1:12">
      <c r="A323" t="s">
        <v>341</v>
      </c>
      <c r="B323" t="s">
        <v>1</v>
      </c>
      <c r="C323" t="s">
        <v>2868</v>
      </c>
      <c r="D323" t="s">
        <v>2860</v>
      </c>
      <c r="E323" t="s">
        <v>2855</v>
      </c>
      <c r="F323" t="s">
        <v>2895</v>
      </c>
      <c r="H323" t="str">
        <f>INDEX('Vensim Variables'!$B:$B,MATCH(EPS!$B323,'Vensim Variables'!$A:$A,0))</f>
        <v>g pollutant</v>
      </c>
      <c r="I323" t="str">
        <f t="shared" ref="I323:I386" si="15">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124043000</v>
      </c>
      <c r="K323">
        <f t="shared" ref="K323:K386" si="16">IF(I323="CO2",1,IF(I323="CH4",28,IF(I323="N2O",265,IF(I323="F gases",1,1))))</f>
        <v>1</v>
      </c>
      <c r="L323" s="5">
        <f t="shared" ref="L323:L386" si="17">IF(H323="g pollutant",K323*J323/10^12,IF(H323="MMTCO2e",J323,IF(H323="MWh",J323,0)))</f>
        <v>1.24043E-4</v>
      </c>
    </row>
    <row r="324" spans="1:12">
      <c r="A324" t="s">
        <v>342</v>
      </c>
      <c r="B324" t="s">
        <v>1</v>
      </c>
      <c r="C324" t="s">
        <v>2868</v>
      </c>
      <c r="D324" t="s">
        <v>2860</v>
      </c>
      <c r="E324" t="s">
        <v>2855</v>
      </c>
      <c r="F324" t="s">
        <v>2896</v>
      </c>
      <c r="H324" t="str">
        <f>INDEX('Vensim Variables'!$B:$B,MATCH(EPS!$B324,'Vensim Variables'!$A:$A,0))</f>
        <v>g pollutant</v>
      </c>
      <c r="I324" t="str">
        <f t="shared" si="15"/>
        <v>PM10</v>
      </c>
      <c r="J324">
        <f>INDEX(NoSettings!$C:$C,MATCH(EPS!$A324,NoSettings!$A:$A,0))</f>
        <v>140332000</v>
      </c>
      <c r="K324">
        <f t="shared" si="16"/>
        <v>1</v>
      </c>
      <c r="L324" s="5">
        <f t="shared" si="17"/>
        <v>1.4033200000000001E-4</v>
      </c>
    </row>
    <row r="325" spans="1:12">
      <c r="A325" t="s">
        <v>343</v>
      </c>
      <c r="B325" t="s">
        <v>1</v>
      </c>
      <c r="C325" t="s">
        <v>2868</v>
      </c>
      <c r="D325" t="s">
        <v>2860</v>
      </c>
      <c r="E325" t="s">
        <v>2855</v>
      </c>
      <c r="F325" t="s">
        <v>2897</v>
      </c>
      <c r="H325" t="str">
        <f>INDEX('Vensim Variables'!$B:$B,MATCH(EPS!$B325,'Vensim Variables'!$A:$A,0))</f>
        <v>g pollutant</v>
      </c>
      <c r="I325" t="str">
        <f t="shared" si="15"/>
        <v>PM10</v>
      </c>
      <c r="J325">
        <f>INDEX(NoSettings!$C:$C,MATCH(EPS!$A325,NoSettings!$A:$A,0))</f>
        <v>2792480000</v>
      </c>
      <c r="K325">
        <f t="shared" si="16"/>
        <v>1</v>
      </c>
      <c r="L325" s="5">
        <f t="shared" si="17"/>
        <v>2.79248E-3</v>
      </c>
    </row>
    <row r="326" spans="1:12">
      <c r="A326" t="s">
        <v>344</v>
      </c>
      <c r="B326" t="s">
        <v>1</v>
      </c>
      <c r="C326" t="s">
        <v>2868</v>
      </c>
      <c r="D326" t="s">
        <v>2860</v>
      </c>
      <c r="E326" t="s">
        <v>2855</v>
      </c>
      <c r="F326" t="s">
        <v>2898</v>
      </c>
      <c r="H326" t="str">
        <f>INDEX('Vensim Variables'!$B:$B,MATCH(EPS!$B326,'Vensim Variables'!$A:$A,0))</f>
        <v>g pollutant</v>
      </c>
      <c r="I326" t="str">
        <f t="shared" si="15"/>
        <v>PM10</v>
      </c>
      <c r="J326">
        <f>INDEX(NoSettings!$C:$C,MATCH(EPS!$A326,NoSettings!$A:$A,0))</f>
        <v>5040960</v>
      </c>
      <c r="K326">
        <f t="shared" si="16"/>
        <v>1</v>
      </c>
      <c r="L326" s="5">
        <f t="shared" si="17"/>
        <v>5.0409600000000003E-6</v>
      </c>
    </row>
    <row r="327" spans="1:12">
      <c r="A327" t="s">
        <v>345</v>
      </c>
      <c r="B327" t="s">
        <v>1</v>
      </c>
      <c r="C327" t="s">
        <v>2868</v>
      </c>
      <c r="D327" t="s">
        <v>2860</v>
      </c>
      <c r="E327" t="s">
        <v>2855</v>
      </c>
      <c r="F327" t="s">
        <v>2899</v>
      </c>
      <c r="H327" t="str">
        <f>INDEX('Vensim Variables'!$B:$B,MATCH(EPS!$B327,'Vensim Variables'!$A:$A,0))</f>
        <v>g pollutant</v>
      </c>
      <c r="I327" t="str">
        <f t="shared" si="15"/>
        <v>PM10</v>
      </c>
      <c r="J327">
        <f>INDEX(NoSettings!$C:$C,MATCH(EPS!$A327,NoSettings!$A:$A,0))</f>
        <v>204019000</v>
      </c>
      <c r="K327">
        <f t="shared" si="16"/>
        <v>1</v>
      </c>
      <c r="L327" s="5">
        <f t="shared" si="17"/>
        <v>2.04019E-4</v>
      </c>
    </row>
    <row r="328" spans="1:12">
      <c r="A328" t="s">
        <v>346</v>
      </c>
      <c r="B328" t="s">
        <v>1</v>
      </c>
      <c r="C328" t="s">
        <v>2868</v>
      </c>
      <c r="D328" t="s">
        <v>2860</v>
      </c>
      <c r="E328" t="s">
        <v>2855</v>
      </c>
      <c r="F328" t="s">
        <v>2900</v>
      </c>
      <c r="H328" t="str">
        <f>INDEX('Vensim Variables'!$B:$B,MATCH(EPS!$B328,'Vensim Variables'!$A:$A,0))</f>
        <v>g pollutant</v>
      </c>
      <c r="I328" t="str">
        <f t="shared" si="15"/>
        <v>PM10</v>
      </c>
      <c r="J328">
        <f>INDEX(NoSettings!$C:$C,MATCH(EPS!$A328,NoSettings!$A:$A,0))</f>
        <v>0</v>
      </c>
      <c r="K328">
        <f t="shared" si="16"/>
        <v>1</v>
      </c>
      <c r="L328" s="5">
        <f t="shared" si="17"/>
        <v>0</v>
      </c>
    </row>
    <row r="329" spans="1:12">
      <c r="A329" t="s">
        <v>347</v>
      </c>
      <c r="B329" t="s">
        <v>1</v>
      </c>
      <c r="C329" t="s">
        <v>2868</v>
      </c>
      <c r="D329" t="s">
        <v>2860</v>
      </c>
      <c r="E329" t="s">
        <v>2855</v>
      </c>
      <c r="F329" t="s">
        <v>2901</v>
      </c>
      <c r="H329" t="str">
        <f>INDEX('Vensim Variables'!$B:$B,MATCH(EPS!$B329,'Vensim Variables'!$A:$A,0))</f>
        <v>g pollutant</v>
      </c>
      <c r="I329" t="str">
        <f t="shared" si="15"/>
        <v>PM10</v>
      </c>
      <c r="J329">
        <f>INDEX(NoSettings!$C:$C,MATCH(EPS!$A329,NoSettings!$A:$A,0))</f>
        <v>0</v>
      </c>
      <c r="K329">
        <f t="shared" si="16"/>
        <v>1</v>
      </c>
      <c r="L329" s="5">
        <f t="shared" si="17"/>
        <v>0</v>
      </c>
    </row>
    <row r="330" spans="1:12">
      <c r="A330" t="s">
        <v>348</v>
      </c>
      <c r="B330" t="s">
        <v>1</v>
      </c>
      <c r="C330" t="s">
        <v>2868</v>
      </c>
      <c r="D330" t="s">
        <v>2860</v>
      </c>
      <c r="E330" t="s">
        <v>2855</v>
      </c>
      <c r="F330" t="s">
        <v>2902</v>
      </c>
      <c r="H330" t="str">
        <f>INDEX('Vensim Variables'!$B:$B,MATCH(EPS!$B330,'Vensim Variables'!$A:$A,0))</f>
        <v>g pollutant</v>
      </c>
      <c r="I330" t="str">
        <f t="shared" si="15"/>
        <v>PM10</v>
      </c>
      <c r="J330">
        <f>INDEX(NoSettings!$C:$C,MATCH(EPS!$A330,NoSettings!$A:$A,0))</f>
        <v>1044720</v>
      </c>
      <c r="K330">
        <f t="shared" si="16"/>
        <v>1</v>
      </c>
      <c r="L330" s="5">
        <f t="shared" si="17"/>
        <v>1.0447200000000001E-6</v>
      </c>
    </row>
    <row r="331" spans="1:12">
      <c r="A331" t="s">
        <v>349</v>
      </c>
      <c r="B331" t="s">
        <v>1</v>
      </c>
      <c r="C331" t="s">
        <v>2868</v>
      </c>
      <c r="D331" t="s">
        <v>2860</v>
      </c>
      <c r="E331" t="s">
        <v>2855</v>
      </c>
      <c r="F331" t="s">
        <v>2903</v>
      </c>
      <c r="H331" t="str">
        <f>INDEX('Vensim Variables'!$B:$B,MATCH(EPS!$B331,'Vensim Variables'!$A:$A,0))</f>
        <v>g pollutant</v>
      </c>
      <c r="I331" t="str">
        <f t="shared" si="15"/>
        <v>PM10</v>
      </c>
      <c r="J331">
        <f>INDEX(NoSettings!$C:$C,MATCH(EPS!$A331,NoSettings!$A:$A,0))</f>
        <v>0</v>
      </c>
      <c r="K331">
        <f t="shared" si="16"/>
        <v>1</v>
      </c>
      <c r="L331" s="5">
        <f t="shared" si="17"/>
        <v>0</v>
      </c>
    </row>
    <row r="332" spans="1:12">
      <c r="A332" t="s">
        <v>350</v>
      </c>
      <c r="B332" t="s">
        <v>1</v>
      </c>
      <c r="C332" t="s">
        <v>2868</v>
      </c>
      <c r="D332" t="s">
        <v>2860</v>
      </c>
      <c r="E332" t="s">
        <v>2856</v>
      </c>
      <c r="F332" t="s">
        <v>2894</v>
      </c>
      <c r="H332" t="str">
        <f>INDEX('Vensim Variables'!$B:$B,MATCH(EPS!$B332,'Vensim Variables'!$A:$A,0))</f>
        <v>g pollutant</v>
      </c>
      <c r="I332" t="str">
        <f t="shared" si="15"/>
        <v>PM10</v>
      </c>
      <c r="J332">
        <f>INDEX(NoSettings!$C:$C,MATCH(EPS!$A332,NoSettings!$A:$A,0))</f>
        <v>0</v>
      </c>
      <c r="K332">
        <f t="shared" si="16"/>
        <v>1</v>
      </c>
      <c r="L332" s="5">
        <f t="shared" si="17"/>
        <v>0</v>
      </c>
    </row>
    <row r="333" spans="1:12">
      <c r="A333" t="s">
        <v>351</v>
      </c>
      <c r="B333" t="s">
        <v>1</v>
      </c>
      <c r="C333" t="s">
        <v>2868</v>
      </c>
      <c r="D333" t="s">
        <v>2860</v>
      </c>
      <c r="E333" t="s">
        <v>2856</v>
      </c>
      <c r="F333" t="s">
        <v>2895</v>
      </c>
      <c r="H333" t="str">
        <f>INDEX('Vensim Variables'!$B:$B,MATCH(EPS!$B333,'Vensim Variables'!$A:$A,0))</f>
        <v>g pollutant</v>
      </c>
      <c r="I333" t="str">
        <f t="shared" si="15"/>
        <v>PM10</v>
      </c>
      <c r="J333">
        <f>INDEX(NoSettings!$C:$C,MATCH(EPS!$A333,NoSettings!$A:$A,0))</f>
        <v>92380100</v>
      </c>
      <c r="K333">
        <f t="shared" si="16"/>
        <v>1</v>
      </c>
      <c r="L333" s="5">
        <f t="shared" si="17"/>
        <v>9.23801E-5</v>
      </c>
    </row>
    <row r="334" spans="1:12">
      <c r="A334" t="s">
        <v>352</v>
      </c>
      <c r="B334" t="s">
        <v>1</v>
      </c>
      <c r="C334" t="s">
        <v>2868</v>
      </c>
      <c r="D334" t="s">
        <v>2860</v>
      </c>
      <c r="E334" t="s">
        <v>2856</v>
      </c>
      <c r="F334" t="s">
        <v>2896</v>
      </c>
      <c r="H334" t="str">
        <f>INDEX('Vensim Variables'!$B:$B,MATCH(EPS!$B334,'Vensim Variables'!$A:$A,0))</f>
        <v>g pollutant</v>
      </c>
      <c r="I334" t="str">
        <f t="shared" si="15"/>
        <v>PM10</v>
      </c>
      <c r="J334">
        <f>INDEX(NoSettings!$C:$C,MATCH(EPS!$A334,NoSettings!$A:$A,0))</f>
        <v>0</v>
      </c>
      <c r="K334">
        <f t="shared" si="16"/>
        <v>1</v>
      </c>
      <c r="L334" s="5">
        <f t="shared" si="17"/>
        <v>0</v>
      </c>
    </row>
    <row r="335" spans="1:12">
      <c r="A335" t="s">
        <v>353</v>
      </c>
      <c r="B335" t="s">
        <v>1</v>
      </c>
      <c r="C335" t="s">
        <v>2868</v>
      </c>
      <c r="D335" t="s">
        <v>2860</v>
      </c>
      <c r="E335" t="s">
        <v>2856</v>
      </c>
      <c r="F335" t="s">
        <v>2897</v>
      </c>
      <c r="H335" t="str">
        <f>INDEX('Vensim Variables'!$B:$B,MATCH(EPS!$B335,'Vensim Variables'!$A:$A,0))</f>
        <v>g pollutant</v>
      </c>
      <c r="I335" t="str">
        <f t="shared" si="15"/>
        <v>PM10</v>
      </c>
      <c r="J335">
        <f>INDEX(NoSettings!$C:$C,MATCH(EPS!$A335,NoSettings!$A:$A,0))</f>
        <v>84573200000</v>
      </c>
      <c r="K335">
        <f t="shared" si="16"/>
        <v>1</v>
      </c>
      <c r="L335" s="5">
        <f t="shared" si="17"/>
        <v>8.4573200000000001E-2</v>
      </c>
    </row>
    <row r="336" spans="1:12">
      <c r="A336" t="s">
        <v>354</v>
      </c>
      <c r="B336" t="s">
        <v>1</v>
      </c>
      <c r="C336" t="s">
        <v>2868</v>
      </c>
      <c r="D336" t="s">
        <v>2860</v>
      </c>
      <c r="E336" t="s">
        <v>2856</v>
      </c>
      <c r="F336" t="s">
        <v>2898</v>
      </c>
      <c r="H336" t="str">
        <f>INDEX('Vensim Variables'!$B:$B,MATCH(EPS!$B336,'Vensim Variables'!$A:$A,0))</f>
        <v>g pollutant</v>
      </c>
      <c r="I336" t="str">
        <f t="shared" si="15"/>
        <v>PM10</v>
      </c>
      <c r="J336">
        <f>INDEX(NoSettings!$C:$C,MATCH(EPS!$A336,NoSettings!$A:$A,0))</f>
        <v>0</v>
      </c>
      <c r="K336">
        <f t="shared" si="16"/>
        <v>1</v>
      </c>
      <c r="L336" s="5">
        <f t="shared" si="17"/>
        <v>0</v>
      </c>
    </row>
    <row r="337" spans="1:12">
      <c r="A337" t="s">
        <v>355</v>
      </c>
      <c r="B337" t="s">
        <v>1</v>
      </c>
      <c r="C337" t="s">
        <v>2868</v>
      </c>
      <c r="D337" t="s">
        <v>2860</v>
      </c>
      <c r="E337" t="s">
        <v>2856</v>
      </c>
      <c r="F337" t="s">
        <v>2899</v>
      </c>
      <c r="H337" t="str">
        <f>INDEX('Vensim Variables'!$B:$B,MATCH(EPS!$B337,'Vensim Variables'!$A:$A,0))</f>
        <v>g pollutant</v>
      </c>
      <c r="I337" t="str">
        <f t="shared" si="15"/>
        <v>PM10</v>
      </c>
      <c r="J337">
        <f>INDEX(NoSettings!$C:$C,MATCH(EPS!$A337,NoSettings!$A:$A,0))</f>
        <v>6178890000</v>
      </c>
      <c r="K337">
        <f t="shared" si="16"/>
        <v>1</v>
      </c>
      <c r="L337" s="5">
        <f t="shared" si="17"/>
        <v>6.1788900000000003E-3</v>
      </c>
    </row>
    <row r="338" spans="1:12">
      <c r="A338" t="s">
        <v>356</v>
      </c>
      <c r="B338" t="s">
        <v>1</v>
      </c>
      <c r="C338" t="s">
        <v>2868</v>
      </c>
      <c r="D338" t="s">
        <v>2860</v>
      </c>
      <c r="E338" t="s">
        <v>2856</v>
      </c>
      <c r="F338" t="s">
        <v>2900</v>
      </c>
      <c r="H338" t="str">
        <f>INDEX('Vensim Variables'!$B:$B,MATCH(EPS!$B338,'Vensim Variables'!$A:$A,0))</f>
        <v>g pollutant</v>
      </c>
      <c r="I338" t="str">
        <f t="shared" si="15"/>
        <v>PM10</v>
      </c>
      <c r="J338">
        <f>INDEX(NoSettings!$C:$C,MATCH(EPS!$A338,NoSettings!$A:$A,0))</f>
        <v>0</v>
      </c>
      <c r="K338">
        <f t="shared" si="16"/>
        <v>1</v>
      </c>
      <c r="L338" s="5">
        <f t="shared" si="17"/>
        <v>0</v>
      </c>
    </row>
    <row r="339" spans="1:12">
      <c r="A339" t="s">
        <v>357</v>
      </c>
      <c r="B339" t="s">
        <v>1</v>
      </c>
      <c r="C339" t="s">
        <v>2868</v>
      </c>
      <c r="D339" t="s">
        <v>2860</v>
      </c>
      <c r="E339" t="s">
        <v>2856</v>
      </c>
      <c r="F339" t="s">
        <v>2901</v>
      </c>
      <c r="H339" t="str">
        <f>INDEX('Vensim Variables'!$B:$B,MATCH(EPS!$B339,'Vensim Variables'!$A:$A,0))</f>
        <v>g pollutant</v>
      </c>
      <c r="I339" t="str">
        <f t="shared" si="15"/>
        <v>PM10</v>
      </c>
      <c r="J339">
        <f>INDEX(NoSettings!$C:$C,MATCH(EPS!$A339,NoSettings!$A:$A,0))</f>
        <v>0</v>
      </c>
      <c r="K339">
        <f t="shared" si="16"/>
        <v>1</v>
      </c>
      <c r="L339" s="5">
        <f t="shared" si="17"/>
        <v>0</v>
      </c>
    </row>
    <row r="340" spans="1:12">
      <c r="A340" t="s">
        <v>358</v>
      </c>
      <c r="B340" t="s">
        <v>1</v>
      </c>
      <c r="C340" t="s">
        <v>2868</v>
      </c>
      <c r="D340" t="s">
        <v>2860</v>
      </c>
      <c r="E340" t="s">
        <v>2856</v>
      </c>
      <c r="F340" t="s">
        <v>2902</v>
      </c>
      <c r="H340" t="str">
        <f>INDEX('Vensim Variables'!$B:$B,MATCH(EPS!$B340,'Vensim Variables'!$A:$A,0))</f>
        <v>g pollutant</v>
      </c>
      <c r="I340" t="str">
        <f t="shared" si="15"/>
        <v>PM10</v>
      </c>
      <c r="J340">
        <f>INDEX(NoSettings!$C:$C,MATCH(EPS!$A340,NoSettings!$A:$A,0))</f>
        <v>2130580</v>
      </c>
      <c r="K340">
        <f t="shared" si="16"/>
        <v>1</v>
      </c>
      <c r="L340" s="5">
        <f t="shared" si="17"/>
        <v>2.1305799999999999E-6</v>
      </c>
    </row>
    <row r="341" spans="1:12">
      <c r="A341" t="s">
        <v>359</v>
      </c>
      <c r="B341" t="s">
        <v>1</v>
      </c>
      <c r="C341" t="s">
        <v>2868</v>
      </c>
      <c r="D341" t="s">
        <v>2860</v>
      </c>
      <c r="E341" t="s">
        <v>2856</v>
      </c>
      <c r="F341" t="s">
        <v>2903</v>
      </c>
      <c r="H341" t="str">
        <f>INDEX('Vensim Variables'!$B:$B,MATCH(EPS!$B341,'Vensim Variables'!$A:$A,0))</f>
        <v>g pollutant</v>
      </c>
      <c r="I341" t="str">
        <f t="shared" si="15"/>
        <v>PM10</v>
      </c>
      <c r="J341">
        <f>INDEX(NoSettings!$C:$C,MATCH(EPS!$A341,NoSettings!$A:$A,0))</f>
        <v>0</v>
      </c>
      <c r="K341">
        <f t="shared" si="16"/>
        <v>1</v>
      </c>
      <c r="L341" s="5">
        <f t="shared" si="17"/>
        <v>0</v>
      </c>
    </row>
    <row r="342" spans="1:12">
      <c r="A342" t="s">
        <v>360</v>
      </c>
      <c r="B342" t="s">
        <v>1</v>
      </c>
      <c r="C342" t="s">
        <v>2868</v>
      </c>
      <c r="D342" t="s">
        <v>2861</v>
      </c>
      <c r="E342" t="s">
        <v>2855</v>
      </c>
      <c r="F342" t="s">
        <v>2894</v>
      </c>
      <c r="H342" t="str">
        <f>INDEX('Vensim Variables'!$B:$B,MATCH(EPS!$B342,'Vensim Variables'!$A:$A,0))</f>
        <v>g pollutant</v>
      </c>
      <c r="I342" t="str">
        <f t="shared" si="15"/>
        <v>PM25</v>
      </c>
      <c r="J342">
        <f>INDEX(NoSettings!$C:$C,MATCH(EPS!$A342,NoSettings!$A:$A,0))</f>
        <v>0</v>
      </c>
      <c r="K342">
        <f t="shared" si="16"/>
        <v>1</v>
      </c>
      <c r="L342" s="5">
        <f t="shared" si="17"/>
        <v>0</v>
      </c>
    </row>
    <row r="343" spans="1:12">
      <c r="A343" t="s">
        <v>361</v>
      </c>
      <c r="B343" t="s">
        <v>1</v>
      </c>
      <c r="C343" t="s">
        <v>2868</v>
      </c>
      <c r="D343" t="s">
        <v>2861</v>
      </c>
      <c r="E343" t="s">
        <v>2855</v>
      </c>
      <c r="F343" t="s">
        <v>2895</v>
      </c>
      <c r="H343" t="str">
        <f>INDEX('Vensim Variables'!$B:$B,MATCH(EPS!$B343,'Vensim Variables'!$A:$A,0))</f>
        <v>g pollutant</v>
      </c>
      <c r="I343" t="str">
        <f t="shared" si="15"/>
        <v>PM25</v>
      </c>
      <c r="J343">
        <f>INDEX(NoSettings!$C:$C,MATCH(EPS!$A343,NoSettings!$A:$A,0))</f>
        <v>60495100</v>
      </c>
      <c r="K343">
        <f t="shared" si="16"/>
        <v>1</v>
      </c>
      <c r="L343" s="5">
        <f t="shared" si="17"/>
        <v>6.0495100000000003E-5</v>
      </c>
    </row>
    <row r="344" spans="1:12">
      <c r="A344" t="s">
        <v>362</v>
      </c>
      <c r="B344" t="s">
        <v>1</v>
      </c>
      <c r="C344" t="s">
        <v>2868</v>
      </c>
      <c r="D344" t="s">
        <v>2861</v>
      </c>
      <c r="E344" t="s">
        <v>2855</v>
      </c>
      <c r="F344" t="s">
        <v>2896</v>
      </c>
      <c r="H344" t="str">
        <f>INDEX('Vensim Variables'!$B:$B,MATCH(EPS!$B344,'Vensim Variables'!$A:$A,0))</f>
        <v>g pollutant</v>
      </c>
      <c r="I344" t="str">
        <f t="shared" si="15"/>
        <v>PM25</v>
      </c>
      <c r="J344">
        <f>INDEX(NoSettings!$C:$C,MATCH(EPS!$A344,NoSettings!$A:$A,0))</f>
        <v>51905500</v>
      </c>
      <c r="K344">
        <f t="shared" si="16"/>
        <v>1</v>
      </c>
      <c r="L344" s="5">
        <f t="shared" si="17"/>
        <v>5.19055E-5</v>
      </c>
    </row>
    <row r="345" spans="1:12">
      <c r="A345" t="s">
        <v>363</v>
      </c>
      <c r="B345" t="s">
        <v>1</v>
      </c>
      <c r="C345" t="s">
        <v>2868</v>
      </c>
      <c r="D345" t="s">
        <v>2861</v>
      </c>
      <c r="E345" t="s">
        <v>2855</v>
      </c>
      <c r="F345" t="s">
        <v>2897</v>
      </c>
      <c r="H345" t="str">
        <f>INDEX('Vensim Variables'!$B:$B,MATCH(EPS!$B345,'Vensim Variables'!$A:$A,0))</f>
        <v>g pollutant</v>
      </c>
      <c r="I345" t="str">
        <f t="shared" si="15"/>
        <v>PM25</v>
      </c>
      <c r="J345">
        <f>INDEX(NoSettings!$C:$C,MATCH(EPS!$A345,NoSettings!$A:$A,0))</f>
        <v>1776930000</v>
      </c>
      <c r="K345">
        <f t="shared" si="16"/>
        <v>1</v>
      </c>
      <c r="L345" s="5">
        <f t="shared" si="17"/>
        <v>1.7769299999999999E-3</v>
      </c>
    </row>
    <row r="346" spans="1:12">
      <c r="A346" t="s">
        <v>364</v>
      </c>
      <c r="B346" t="s">
        <v>1</v>
      </c>
      <c r="C346" t="s">
        <v>2868</v>
      </c>
      <c r="D346" t="s">
        <v>2861</v>
      </c>
      <c r="E346" t="s">
        <v>2855</v>
      </c>
      <c r="F346" t="s">
        <v>2898</v>
      </c>
      <c r="H346" t="str">
        <f>INDEX('Vensim Variables'!$B:$B,MATCH(EPS!$B346,'Vensim Variables'!$A:$A,0))</f>
        <v>g pollutant</v>
      </c>
      <c r="I346" t="str">
        <f t="shared" si="15"/>
        <v>PM25</v>
      </c>
      <c r="J346">
        <f>INDEX(NoSettings!$C:$C,MATCH(EPS!$A346,NoSettings!$A:$A,0))</f>
        <v>1864530</v>
      </c>
      <c r="K346">
        <f t="shared" si="16"/>
        <v>1</v>
      </c>
      <c r="L346" s="5">
        <f t="shared" si="17"/>
        <v>1.8645300000000001E-6</v>
      </c>
    </row>
    <row r="347" spans="1:12">
      <c r="A347" t="s">
        <v>365</v>
      </c>
      <c r="B347" t="s">
        <v>1</v>
      </c>
      <c r="C347" t="s">
        <v>2868</v>
      </c>
      <c r="D347" t="s">
        <v>2861</v>
      </c>
      <c r="E347" t="s">
        <v>2855</v>
      </c>
      <c r="F347" t="s">
        <v>2899</v>
      </c>
      <c r="H347" t="str">
        <f>INDEX('Vensim Variables'!$B:$B,MATCH(EPS!$B347,'Vensim Variables'!$A:$A,0))</f>
        <v>g pollutant</v>
      </c>
      <c r="I347" t="str">
        <f t="shared" si="15"/>
        <v>PM25</v>
      </c>
      <c r="J347">
        <f>INDEX(NoSettings!$C:$C,MATCH(EPS!$A347,NoSettings!$A:$A,0))</f>
        <v>129823000</v>
      </c>
      <c r="K347">
        <f t="shared" si="16"/>
        <v>1</v>
      </c>
      <c r="L347" s="5">
        <f t="shared" si="17"/>
        <v>1.2982299999999999E-4</v>
      </c>
    </row>
    <row r="348" spans="1:12">
      <c r="A348" t="s">
        <v>366</v>
      </c>
      <c r="B348" t="s">
        <v>1</v>
      </c>
      <c r="C348" t="s">
        <v>2868</v>
      </c>
      <c r="D348" t="s">
        <v>2861</v>
      </c>
      <c r="E348" t="s">
        <v>2855</v>
      </c>
      <c r="F348" t="s">
        <v>2900</v>
      </c>
      <c r="H348" t="str">
        <f>INDEX('Vensim Variables'!$B:$B,MATCH(EPS!$B348,'Vensim Variables'!$A:$A,0))</f>
        <v>g pollutant</v>
      </c>
      <c r="I348" t="str">
        <f t="shared" si="15"/>
        <v>PM25</v>
      </c>
      <c r="J348">
        <f>INDEX(NoSettings!$C:$C,MATCH(EPS!$A348,NoSettings!$A:$A,0))</f>
        <v>0</v>
      </c>
      <c r="K348">
        <f t="shared" si="16"/>
        <v>1</v>
      </c>
      <c r="L348" s="5">
        <f t="shared" si="17"/>
        <v>0</v>
      </c>
    </row>
    <row r="349" spans="1:12">
      <c r="A349" t="s">
        <v>367</v>
      </c>
      <c r="B349" t="s">
        <v>1</v>
      </c>
      <c r="C349" t="s">
        <v>2868</v>
      </c>
      <c r="D349" t="s">
        <v>2861</v>
      </c>
      <c r="E349" t="s">
        <v>2855</v>
      </c>
      <c r="F349" t="s">
        <v>2901</v>
      </c>
      <c r="H349" t="str">
        <f>INDEX('Vensim Variables'!$B:$B,MATCH(EPS!$B349,'Vensim Variables'!$A:$A,0))</f>
        <v>g pollutant</v>
      </c>
      <c r="I349" t="str">
        <f t="shared" si="15"/>
        <v>PM25</v>
      </c>
      <c r="J349">
        <f>INDEX(NoSettings!$C:$C,MATCH(EPS!$A349,NoSettings!$A:$A,0))</f>
        <v>0</v>
      </c>
      <c r="K349">
        <f t="shared" si="16"/>
        <v>1</v>
      </c>
      <c r="L349" s="5">
        <f t="shared" si="17"/>
        <v>0</v>
      </c>
    </row>
    <row r="350" spans="1:12">
      <c r="A350" t="s">
        <v>368</v>
      </c>
      <c r="B350" t="s">
        <v>1</v>
      </c>
      <c r="C350" t="s">
        <v>2868</v>
      </c>
      <c r="D350" t="s">
        <v>2861</v>
      </c>
      <c r="E350" t="s">
        <v>2855</v>
      </c>
      <c r="F350" t="s">
        <v>2902</v>
      </c>
      <c r="H350" t="str">
        <f>INDEX('Vensim Variables'!$B:$B,MATCH(EPS!$B350,'Vensim Variables'!$A:$A,0))</f>
        <v>g pollutant</v>
      </c>
      <c r="I350" t="str">
        <f t="shared" si="15"/>
        <v>PM25</v>
      </c>
      <c r="J350">
        <f>INDEX(NoSettings!$C:$C,MATCH(EPS!$A350,NoSettings!$A:$A,0))</f>
        <v>510489</v>
      </c>
      <c r="K350">
        <f t="shared" si="16"/>
        <v>1</v>
      </c>
      <c r="L350" s="5">
        <f t="shared" si="17"/>
        <v>5.1048900000000004E-7</v>
      </c>
    </row>
    <row r="351" spans="1:12">
      <c r="A351" t="s">
        <v>369</v>
      </c>
      <c r="B351" t="s">
        <v>1</v>
      </c>
      <c r="C351" t="s">
        <v>2868</v>
      </c>
      <c r="D351" t="s">
        <v>2861</v>
      </c>
      <c r="E351" t="s">
        <v>2855</v>
      </c>
      <c r="F351" t="s">
        <v>2903</v>
      </c>
      <c r="H351" t="str">
        <f>INDEX('Vensim Variables'!$B:$B,MATCH(EPS!$B351,'Vensim Variables'!$A:$A,0))</f>
        <v>g pollutant</v>
      </c>
      <c r="I351" t="str">
        <f t="shared" si="15"/>
        <v>PM25</v>
      </c>
      <c r="J351">
        <f>INDEX(NoSettings!$C:$C,MATCH(EPS!$A351,NoSettings!$A:$A,0))</f>
        <v>0</v>
      </c>
      <c r="K351">
        <f t="shared" si="16"/>
        <v>1</v>
      </c>
      <c r="L351" s="5">
        <f t="shared" si="17"/>
        <v>0</v>
      </c>
    </row>
    <row r="352" spans="1:12">
      <c r="A352" t="s">
        <v>370</v>
      </c>
      <c r="B352" t="s">
        <v>1</v>
      </c>
      <c r="C352" t="s">
        <v>2868</v>
      </c>
      <c r="D352" t="s">
        <v>2861</v>
      </c>
      <c r="E352" t="s">
        <v>2856</v>
      </c>
      <c r="F352" t="s">
        <v>2894</v>
      </c>
      <c r="H352" t="str">
        <f>INDEX('Vensim Variables'!$B:$B,MATCH(EPS!$B352,'Vensim Variables'!$A:$A,0))</f>
        <v>g pollutant</v>
      </c>
      <c r="I352" t="str">
        <f t="shared" si="15"/>
        <v>PM25</v>
      </c>
      <c r="J352">
        <f>INDEX(NoSettings!$C:$C,MATCH(EPS!$A352,NoSettings!$A:$A,0))</f>
        <v>0</v>
      </c>
      <c r="K352">
        <f t="shared" si="16"/>
        <v>1</v>
      </c>
      <c r="L352" s="5">
        <f t="shared" si="17"/>
        <v>0</v>
      </c>
    </row>
    <row r="353" spans="1:12">
      <c r="A353" t="s">
        <v>371</v>
      </c>
      <c r="B353" t="s">
        <v>1</v>
      </c>
      <c r="C353" t="s">
        <v>2868</v>
      </c>
      <c r="D353" t="s">
        <v>2861</v>
      </c>
      <c r="E353" t="s">
        <v>2856</v>
      </c>
      <c r="F353" t="s">
        <v>2895</v>
      </c>
      <c r="H353" t="str">
        <f>INDEX('Vensim Variables'!$B:$B,MATCH(EPS!$B353,'Vensim Variables'!$A:$A,0))</f>
        <v>g pollutant</v>
      </c>
      <c r="I353" t="str">
        <f t="shared" si="15"/>
        <v>PM25</v>
      </c>
      <c r="J353">
        <f>INDEX(NoSettings!$C:$C,MATCH(EPS!$A353,NoSettings!$A:$A,0))</f>
        <v>45053200</v>
      </c>
      <c r="K353">
        <f t="shared" si="16"/>
        <v>1</v>
      </c>
      <c r="L353" s="5">
        <f t="shared" si="17"/>
        <v>4.5053199999999998E-5</v>
      </c>
    </row>
    <row r="354" spans="1:12">
      <c r="A354" t="s">
        <v>372</v>
      </c>
      <c r="B354" t="s">
        <v>1</v>
      </c>
      <c r="C354" t="s">
        <v>2868</v>
      </c>
      <c r="D354" t="s">
        <v>2861</v>
      </c>
      <c r="E354" t="s">
        <v>2856</v>
      </c>
      <c r="F354" t="s">
        <v>2896</v>
      </c>
      <c r="H354" t="str">
        <f>INDEX('Vensim Variables'!$B:$B,MATCH(EPS!$B354,'Vensim Variables'!$A:$A,0))</f>
        <v>g pollutant</v>
      </c>
      <c r="I354" t="str">
        <f t="shared" si="15"/>
        <v>PM25</v>
      </c>
      <c r="J354">
        <f>INDEX(NoSettings!$C:$C,MATCH(EPS!$A354,NoSettings!$A:$A,0))</f>
        <v>0</v>
      </c>
      <c r="K354">
        <f t="shared" si="16"/>
        <v>1</v>
      </c>
      <c r="L354" s="5">
        <f t="shared" si="17"/>
        <v>0</v>
      </c>
    </row>
    <row r="355" spans="1:12">
      <c r="A355" t="s">
        <v>373</v>
      </c>
      <c r="B355" t="s">
        <v>1</v>
      </c>
      <c r="C355" t="s">
        <v>2868</v>
      </c>
      <c r="D355" t="s">
        <v>2861</v>
      </c>
      <c r="E355" t="s">
        <v>2856</v>
      </c>
      <c r="F355" t="s">
        <v>2897</v>
      </c>
      <c r="H355" t="str">
        <f>INDEX('Vensim Variables'!$B:$B,MATCH(EPS!$B355,'Vensim Variables'!$A:$A,0))</f>
        <v>g pollutant</v>
      </c>
      <c r="I355" t="str">
        <f t="shared" si="15"/>
        <v>PM25</v>
      </c>
      <c r="J355">
        <f>INDEX(NoSettings!$C:$C,MATCH(EPS!$A355,NoSettings!$A:$A,0))</f>
        <v>53816300000</v>
      </c>
      <c r="K355">
        <f t="shared" si="16"/>
        <v>1</v>
      </c>
      <c r="L355" s="5">
        <f t="shared" si="17"/>
        <v>5.3816299999999997E-2</v>
      </c>
    </row>
    <row r="356" spans="1:12">
      <c r="A356" t="s">
        <v>374</v>
      </c>
      <c r="B356" t="s">
        <v>1</v>
      </c>
      <c r="C356" t="s">
        <v>2868</v>
      </c>
      <c r="D356" t="s">
        <v>2861</v>
      </c>
      <c r="E356" t="s">
        <v>2856</v>
      </c>
      <c r="F356" t="s">
        <v>2898</v>
      </c>
      <c r="H356" t="str">
        <f>INDEX('Vensim Variables'!$B:$B,MATCH(EPS!$B356,'Vensim Variables'!$A:$A,0))</f>
        <v>g pollutant</v>
      </c>
      <c r="I356" t="str">
        <f t="shared" si="15"/>
        <v>PM25</v>
      </c>
      <c r="J356">
        <f>INDEX(NoSettings!$C:$C,MATCH(EPS!$A356,NoSettings!$A:$A,0))</f>
        <v>0</v>
      </c>
      <c r="K356">
        <f t="shared" si="16"/>
        <v>1</v>
      </c>
      <c r="L356" s="5">
        <f t="shared" si="17"/>
        <v>0</v>
      </c>
    </row>
    <row r="357" spans="1:12">
      <c r="A357" t="s">
        <v>375</v>
      </c>
      <c r="B357" t="s">
        <v>1</v>
      </c>
      <c r="C357" t="s">
        <v>2868</v>
      </c>
      <c r="D357" t="s">
        <v>2861</v>
      </c>
      <c r="E357" t="s">
        <v>2856</v>
      </c>
      <c r="F357" t="s">
        <v>2899</v>
      </c>
      <c r="H357" t="str">
        <f>INDEX('Vensim Variables'!$B:$B,MATCH(EPS!$B357,'Vensim Variables'!$A:$A,0))</f>
        <v>g pollutant</v>
      </c>
      <c r="I357" t="str">
        <f t="shared" si="15"/>
        <v>PM25</v>
      </c>
      <c r="J357">
        <f>INDEX(NoSettings!$C:$C,MATCH(EPS!$A357,NoSettings!$A:$A,0))</f>
        <v>3931800000</v>
      </c>
      <c r="K357">
        <f t="shared" si="16"/>
        <v>1</v>
      </c>
      <c r="L357" s="5">
        <f t="shared" si="17"/>
        <v>3.9318000000000001E-3</v>
      </c>
    </row>
    <row r="358" spans="1:12">
      <c r="A358" t="s">
        <v>376</v>
      </c>
      <c r="B358" t="s">
        <v>1</v>
      </c>
      <c r="C358" t="s">
        <v>2868</v>
      </c>
      <c r="D358" t="s">
        <v>2861</v>
      </c>
      <c r="E358" t="s">
        <v>2856</v>
      </c>
      <c r="F358" t="s">
        <v>2900</v>
      </c>
      <c r="H358" t="str">
        <f>INDEX('Vensim Variables'!$B:$B,MATCH(EPS!$B358,'Vensim Variables'!$A:$A,0))</f>
        <v>g pollutant</v>
      </c>
      <c r="I358" t="str">
        <f t="shared" si="15"/>
        <v>PM25</v>
      </c>
      <c r="J358">
        <f>INDEX(NoSettings!$C:$C,MATCH(EPS!$A358,NoSettings!$A:$A,0))</f>
        <v>0</v>
      </c>
      <c r="K358">
        <f t="shared" si="16"/>
        <v>1</v>
      </c>
      <c r="L358" s="5">
        <f t="shared" si="17"/>
        <v>0</v>
      </c>
    </row>
    <row r="359" spans="1:12">
      <c r="A359" t="s">
        <v>377</v>
      </c>
      <c r="B359" t="s">
        <v>1</v>
      </c>
      <c r="C359" t="s">
        <v>2868</v>
      </c>
      <c r="D359" t="s">
        <v>2861</v>
      </c>
      <c r="E359" t="s">
        <v>2856</v>
      </c>
      <c r="F359" t="s">
        <v>2901</v>
      </c>
      <c r="H359" t="str">
        <f>INDEX('Vensim Variables'!$B:$B,MATCH(EPS!$B359,'Vensim Variables'!$A:$A,0))</f>
        <v>g pollutant</v>
      </c>
      <c r="I359" t="str">
        <f t="shared" si="15"/>
        <v>PM25</v>
      </c>
      <c r="J359">
        <f>INDEX(NoSettings!$C:$C,MATCH(EPS!$A359,NoSettings!$A:$A,0))</f>
        <v>0</v>
      </c>
      <c r="K359">
        <f t="shared" si="16"/>
        <v>1</v>
      </c>
      <c r="L359" s="5">
        <f t="shared" si="17"/>
        <v>0</v>
      </c>
    </row>
    <row r="360" spans="1:12">
      <c r="A360" t="s">
        <v>378</v>
      </c>
      <c r="B360" t="s">
        <v>1</v>
      </c>
      <c r="C360" t="s">
        <v>2868</v>
      </c>
      <c r="D360" t="s">
        <v>2861</v>
      </c>
      <c r="E360" t="s">
        <v>2856</v>
      </c>
      <c r="F360" t="s">
        <v>2902</v>
      </c>
      <c r="H360" t="str">
        <f>INDEX('Vensim Variables'!$B:$B,MATCH(EPS!$B360,'Vensim Variables'!$A:$A,0))</f>
        <v>g pollutant</v>
      </c>
      <c r="I360" t="str">
        <f t="shared" si="15"/>
        <v>PM25</v>
      </c>
      <c r="J360">
        <f>INDEX(NoSettings!$C:$C,MATCH(EPS!$A360,NoSettings!$A:$A,0))</f>
        <v>1041080</v>
      </c>
      <c r="K360">
        <f t="shared" si="16"/>
        <v>1</v>
      </c>
      <c r="L360" s="5">
        <f t="shared" si="17"/>
        <v>1.0410799999999999E-6</v>
      </c>
    </row>
    <row r="361" spans="1:12">
      <c r="A361" t="s">
        <v>379</v>
      </c>
      <c r="B361" t="s">
        <v>1</v>
      </c>
      <c r="C361" t="s">
        <v>2868</v>
      </c>
      <c r="D361" t="s">
        <v>2861</v>
      </c>
      <c r="E361" t="s">
        <v>2856</v>
      </c>
      <c r="F361" t="s">
        <v>2903</v>
      </c>
      <c r="H361" t="str">
        <f>INDEX('Vensim Variables'!$B:$B,MATCH(EPS!$B361,'Vensim Variables'!$A:$A,0))</f>
        <v>g pollutant</v>
      </c>
      <c r="I361" t="str">
        <f t="shared" si="15"/>
        <v>PM25</v>
      </c>
      <c r="J361">
        <f>INDEX(NoSettings!$C:$C,MATCH(EPS!$A361,NoSettings!$A:$A,0))</f>
        <v>0</v>
      </c>
      <c r="K361">
        <f t="shared" si="16"/>
        <v>1</v>
      </c>
      <c r="L361" s="5">
        <f t="shared" si="17"/>
        <v>0</v>
      </c>
    </row>
    <row r="362" spans="1:12">
      <c r="A362" t="s">
        <v>380</v>
      </c>
      <c r="B362" t="s">
        <v>1</v>
      </c>
      <c r="C362" t="s">
        <v>2868</v>
      </c>
      <c r="D362" t="s">
        <v>2862</v>
      </c>
      <c r="E362" t="s">
        <v>2855</v>
      </c>
      <c r="F362" t="s">
        <v>2894</v>
      </c>
      <c r="H362" t="str">
        <f>INDEX('Vensim Variables'!$B:$B,MATCH(EPS!$B362,'Vensim Variables'!$A:$A,0))</f>
        <v>g pollutant</v>
      </c>
      <c r="I362" t="str">
        <f t="shared" si="15"/>
        <v>SOx</v>
      </c>
      <c r="J362">
        <f>INDEX(NoSettings!$C:$C,MATCH(EPS!$A362,NoSettings!$A:$A,0))</f>
        <v>0</v>
      </c>
      <c r="K362">
        <f t="shared" si="16"/>
        <v>1</v>
      </c>
      <c r="L362" s="5">
        <f t="shared" si="17"/>
        <v>0</v>
      </c>
    </row>
    <row r="363" spans="1:12">
      <c r="A363" t="s">
        <v>381</v>
      </c>
      <c r="B363" t="s">
        <v>1</v>
      </c>
      <c r="C363" t="s">
        <v>2868</v>
      </c>
      <c r="D363" t="s">
        <v>2862</v>
      </c>
      <c r="E363" t="s">
        <v>2855</v>
      </c>
      <c r="F363" t="s">
        <v>2895</v>
      </c>
      <c r="H363" t="str">
        <f>INDEX('Vensim Variables'!$B:$B,MATCH(EPS!$B363,'Vensim Variables'!$A:$A,0))</f>
        <v>g pollutant</v>
      </c>
      <c r="I363" t="str">
        <f t="shared" si="15"/>
        <v>SOx</v>
      </c>
      <c r="J363">
        <f>INDEX(NoSettings!$C:$C,MATCH(EPS!$A363,NoSettings!$A:$A,0))</f>
        <v>0</v>
      </c>
      <c r="K363">
        <f t="shared" si="16"/>
        <v>1</v>
      </c>
      <c r="L363" s="5">
        <f t="shared" si="17"/>
        <v>0</v>
      </c>
    </row>
    <row r="364" spans="1:12">
      <c r="A364" t="s">
        <v>382</v>
      </c>
      <c r="B364" t="s">
        <v>1</v>
      </c>
      <c r="C364" t="s">
        <v>2868</v>
      </c>
      <c r="D364" t="s">
        <v>2862</v>
      </c>
      <c r="E364" t="s">
        <v>2855</v>
      </c>
      <c r="F364" t="s">
        <v>2896</v>
      </c>
      <c r="H364" t="str">
        <f>INDEX('Vensim Variables'!$B:$B,MATCH(EPS!$B364,'Vensim Variables'!$A:$A,0))</f>
        <v>g pollutant</v>
      </c>
      <c r="I364" t="str">
        <f t="shared" si="15"/>
        <v>SOx</v>
      </c>
      <c r="J364">
        <f>INDEX(NoSettings!$C:$C,MATCH(EPS!$A364,NoSettings!$A:$A,0))</f>
        <v>17644200</v>
      </c>
      <c r="K364">
        <f t="shared" si="16"/>
        <v>1</v>
      </c>
      <c r="L364" s="5">
        <f t="shared" si="17"/>
        <v>1.76442E-5</v>
      </c>
    </row>
    <row r="365" spans="1:12">
      <c r="A365" t="s">
        <v>383</v>
      </c>
      <c r="B365" t="s">
        <v>1</v>
      </c>
      <c r="C365" t="s">
        <v>2868</v>
      </c>
      <c r="D365" t="s">
        <v>2862</v>
      </c>
      <c r="E365" t="s">
        <v>2855</v>
      </c>
      <c r="F365" t="s">
        <v>2897</v>
      </c>
      <c r="H365" t="str">
        <f>INDEX('Vensim Variables'!$B:$B,MATCH(EPS!$B365,'Vensim Variables'!$A:$A,0))</f>
        <v>g pollutant</v>
      </c>
      <c r="I365" t="str">
        <f t="shared" si="15"/>
        <v>SOx</v>
      </c>
      <c r="J365">
        <f>INDEX(NoSettings!$C:$C,MATCH(EPS!$A365,NoSettings!$A:$A,0))</f>
        <v>120134000</v>
      </c>
      <c r="K365">
        <f t="shared" si="16"/>
        <v>1</v>
      </c>
      <c r="L365" s="5">
        <f t="shared" si="17"/>
        <v>1.20134E-4</v>
      </c>
    </row>
    <row r="366" spans="1:12">
      <c r="A366" t="s">
        <v>384</v>
      </c>
      <c r="B366" t="s">
        <v>1</v>
      </c>
      <c r="C366" t="s">
        <v>2868</v>
      </c>
      <c r="D366" t="s">
        <v>2862</v>
      </c>
      <c r="E366" t="s">
        <v>2855</v>
      </c>
      <c r="F366" t="s">
        <v>2898</v>
      </c>
      <c r="H366" t="str">
        <f>INDEX('Vensim Variables'!$B:$B,MATCH(EPS!$B366,'Vensim Variables'!$A:$A,0))</f>
        <v>g pollutant</v>
      </c>
      <c r="I366" t="str">
        <f t="shared" si="15"/>
        <v>SOx</v>
      </c>
      <c r="J366">
        <f>INDEX(NoSettings!$C:$C,MATCH(EPS!$A366,NoSettings!$A:$A,0))</f>
        <v>633810</v>
      </c>
      <c r="K366">
        <f t="shared" si="16"/>
        <v>1</v>
      </c>
      <c r="L366" s="5">
        <f t="shared" si="17"/>
        <v>6.3381000000000004E-7</v>
      </c>
    </row>
    <row r="367" spans="1:12">
      <c r="A367" t="s">
        <v>385</v>
      </c>
      <c r="B367" t="s">
        <v>1</v>
      </c>
      <c r="C367" t="s">
        <v>2868</v>
      </c>
      <c r="D367" t="s">
        <v>2862</v>
      </c>
      <c r="E367" t="s">
        <v>2855</v>
      </c>
      <c r="F367" t="s">
        <v>2899</v>
      </c>
      <c r="H367" t="str">
        <f>INDEX('Vensim Variables'!$B:$B,MATCH(EPS!$B367,'Vensim Variables'!$A:$A,0))</f>
        <v>g pollutant</v>
      </c>
      <c r="I367" t="str">
        <f t="shared" si="15"/>
        <v>SOx</v>
      </c>
      <c r="J367">
        <f>INDEX(NoSettings!$C:$C,MATCH(EPS!$A367,NoSettings!$A:$A,0))</f>
        <v>8776990</v>
      </c>
      <c r="K367">
        <f t="shared" si="16"/>
        <v>1</v>
      </c>
      <c r="L367" s="5">
        <f t="shared" si="17"/>
        <v>8.7769900000000001E-6</v>
      </c>
    </row>
    <row r="368" spans="1:12">
      <c r="A368" t="s">
        <v>386</v>
      </c>
      <c r="B368" t="s">
        <v>1</v>
      </c>
      <c r="C368" t="s">
        <v>2868</v>
      </c>
      <c r="D368" t="s">
        <v>2862</v>
      </c>
      <c r="E368" t="s">
        <v>2855</v>
      </c>
      <c r="F368" t="s">
        <v>2900</v>
      </c>
      <c r="H368" t="str">
        <f>INDEX('Vensim Variables'!$B:$B,MATCH(EPS!$B368,'Vensim Variables'!$A:$A,0))</f>
        <v>g pollutant</v>
      </c>
      <c r="I368" t="str">
        <f t="shared" si="15"/>
        <v>SOx</v>
      </c>
      <c r="J368">
        <f>INDEX(NoSettings!$C:$C,MATCH(EPS!$A368,NoSettings!$A:$A,0))</f>
        <v>0</v>
      </c>
      <c r="K368">
        <f t="shared" si="16"/>
        <v>1</v>
      </c>
      <c r="L368" s="5">
        <f t="shared" si="17"/>
        <v>0</v>
      </c>
    </row>
    <row r="369" spans="1:12">
      <c r="A369" t="s">
        <v>387</v>
      </c>
      <c r="B369" t="s">
        <v>1</v>
      </c>
      <c r="C369" t="s">
        <v>2868</v>
      </c>
      <c r="D369" t="s">
        <v>2862</v>
      </c>
      <c r="E369" t="s">
        <v>2855</v>
      </c>
      <c r="F369" t="s">
        <v>2901</v>
      </c>
      <c r="H369" t="str">
        <f>INDEX('Vensim Variables'!$B:$B,MATCH(EPS!$B369,'Vensim Variables'!$A:$A,0))</f>
        <v>g pollutant</v>
      </c>
      <c r="I369" t="str">
        <f t="shared" si="15"/>
        <v>SOx</v>
      </c>
      <c r="J369">
        <f>INDEX(NoSettings!$C:$C,MATCH(EPS!$A369,NoSettings!$A:$A,0))</f>
        <v>0</v>
      </c>
      <c r="K369">
        <f t="shared" si="16"/>
        <v>1</v>
      </c>
      <c r="L369" s="5">
        <f t="shared" si="17"/>
        <v>0</v>
      </c>
    </row>
    <row r="370" spans="1:12">
      <c r="A370" t="s">
        <v>388</v>
      </c>
      <c r="B370" t="s">
        <v>1</v>
      </c>
      <c r="C370" t="s">
        <v>2868</v>
      </c>
      <c r="D370" t="s">
        <v>2862</v>
      </c>
      <c r="E370" t="s">
        <v>2855</v>
      </c>
      <c r="F370" t="s">
        <v>2902</v>
      </c>
      <c r="H370" t="str">
        <f>INDEX('Vensim Variables'!$B:$B,MATCH(EPS!$B370,'Vensim Variables'!$A:$A,0))</f>
        <v>g pollutant</v>
      </c>
      <c r="I370" t="str">
        <f t="shared" si="15"/>
        <v>SOx</v>
      </c>
      <c r="J370">
        <f>INDEX(NoSettings!$C:$C,MATCH(EPS!$A370,NoSettings!$A:$A,0))</f>
        <v>0</v>
      </c>
      <c r="K370">
        <f t="shared" si="16"/>
        <v>1</v>
      </c>
      <c r="L370" s="5">
        <f t="shared" si="17"/>
        <v>0</v>
      </c>
    </row>
    <row r="371" spans="1:12">
      <c r="A371" t="s">
        <v>389</v>
      </c>
      <c r="B371" t="s">
        <v>1</v>
      </c>
      <c r="C371" t="s">
        <v>2868</v>
      </c>
      <c r="D371" t="s">
        <v>2862</v>
      </c>
      <c r="E371" t="s">
        <v>2855</v>
      </c>
      <c r="F371" t="s">
        <v>2903</v>
      </c>
      <c r="H371" t="str">
        <f>INDEX('Vensim Variables'!$B:$B,MATCH(EPS!$B371,'Vensim Variables'!$A:$A,0))</f>
        <v>g pollutant</v>
      </c>
      <c r="I371" t="str">
        <f t="shared" si="15"/>
        <v>SOx</v>
      </c>
      <c r="J371">
        <f>INDEX(NoSettings!$C:$C,MATCH(EPS!$A371,NoSettings!$A:$A,0))</f>
        <v>0</v>
      </c>
      <c r="K371">
        <f t="shared" si="16"/>
        <v>1</v>
      </c>
      <c r="L371" s="5">
        <f t="shared" si="17"/>
        <v>0</v>
      </c>
    </row>
    <row r="372" spans="1:12">
      <c r="A372" t="s">
        <v>390</v>
      </c>
      <c r="B372" t="s">
        <v>1</v>
      </c>
      <c r="C372" t="s">
        <v>2868</v>
      </c>
      <c r="D372" t="s">
        <v>2862</v>
      </c>
      <c r="E372" t="s">
        <v>2856</v>
      </c>
      <c r="F372" t="s">
        <v>2894</v>
      </c>
      <c r="H372" t="str">
        <f>INDEX('Vensim Variables'!$B:$B,MATCH(EPS!$B372,'Vensim Variables'!$A:$A,0))</f>
        <v>g pollutant</v>
      </c>
      <c r="I372" t="str">
        <f t="shared" si="15"/>
        <v>SOx</v>
      </c>
      <c r="J372">
        <f>INDEX(NoSettings!$C:$C,MATCH(EPS!$A372,NoSettings!$A:$A,0))</f>
        <v>0</v>
      </c>
      <c r="K372">
        <f t="shared" si="16"/>
        <v>1</v>
      </c>
      <c r="L372" s="5">
        <f t="shared" si="17"/>
        <v>0</v>
      </c>
    </row>
    <row r="373" spans="1:12">
      <c r="A373" t="s">
        <v>391</v>
      </c>
      <c r="B373" t="s">
        <v>1</v>
      </c>
      <c r="C373" t="s">
        <v>2868</v>
      </c>
      <c r="D373" t="s">
        <v>2862</v>
      </c>
      <c r="E373" t="s">
        <v>2856</v>
      </c>
      <c r="F373" t="s">
        <v>2895</v>
      </c>
      <c r="H373" t="str">
        <f>INDEX('Vensim Variables'!$B:$B,MATCH(EPS!$B373,'Vensim Variables'!$A:$A,0))</f>
        <v>g pollutant</v>
      </c>
      <c r="I373" t="str">
        <f t="shared" si="15"/>
        <v>SOx</v>
      </c>
      <c r="J373">
        <f>INDEX(NoSettings!$C:$C,MATCH(EPS!$A373,NoSettings!$A:$A,0))</f>
        <v>0</v>
      </c>
      <c r="K373">
        <f t="shared" si="16"/>
        <v>1</v>
      </c>
      <c r="L373" s="5">
        <f t="shared" si="17"/>
        <v>0</v>
      </c>
    </row>
    <row r="374" spans="1:12">
      <c r="A374" t="s">
        <v>392</v>
      </c>
      <c r="B374" t="s">
        <v>1</v>
      </c>
      <c r="C374" t="s">
        <v>2868</v>
      </c>
      <c r="D374" t="s">
        <v>2862</v>
      </c>
      <c r="E374" t="s">
        <v>2856</v>
      </c>
      <c r="F374" t="s">
        <v>2896</v>
      </c>
      <c r="H374" t="str">
        <f>INDEX('Vensim Variables'!$B:$B,MATCH(EPS!$B374,'Vensim Variables'!$A:$A,0))</f>
        <v>g pollutant</v>
      </c>
      <c r="I374" t="str">
        <f t="shared" si="15"/>
        <v>SOx</v>
      </c>
      <c r="J374">
        <f>INDEX(NoSettings!$C:$C,MATCH(EPS!$A374,NoSettings!$A:$A,0))</f>
        <v>0</v>
      </c>
      <c r="K374">
        <f t="shared" si="16"/>
        <v>1</v>
      </c>
      <c r="L374" s="5">
        <f t="shared" si="17"/>
        <v>0</v>
      </c>
    </row>
    <row r="375" spans="1:12">
      <c r="A375" t="s">
        <v>393</v>
      </c>
      <c r="B375" t="s">
        <v>1</v>
      </c>
      <c r="C375" t="s">
        <v>2868</v>
      </c>
      <c r="D375" t="s">
        <v>2862</v>
      </c>
      <c r="E375" t="s">
        <v>2856</v>
      </c>
      <c r="F375" t="s">
        <v>2897</v>
      </c>
      <c r="H375" t="str">
        <f>INDEX('Vensim Variables'!$B:$B,MATCH(EPS!$B375,'Vensim Variables'!$A:$A,0))</f>
        <v>g pollutant</v>
      </c>
      <c r="I375" t="str">
        <f t="shared" si="15"/>
        <v>SOx</v>
      </c>
      <c r="J375">
        <f>INDEX(NoSettings!$C:$C,MATCH(EPS!$A375,NoSettings!$A:$A,0))</f>
        <v>3638380000</v>
      </c>
      <c r="K375">
        <f t="shared" si="16"/>
        <v>1</v>
      </c>
      <c r="L375" s="5">
        <f t="shared" si="17"/>
        <v>3.6383800000000001E-3</v>
      </c>
    </row>
    <row r="376" spans="1:12">
      <c r="A376" t="s">
        <v>394</v>
      </c>
      <c r="B376" t="s">
        <v>1</v>
      </c>
      <c r="C376" t="s">
        <v>2868</v>
      </c>
      <c r="D376" t="s">
        <v>2862</v>
      </c>
      <c r="E376" t="s">
        <v>2856</v>
      </c>
      <c r="F376" t="s">
        <v>2898</v>
      </c>
      <c r="H376" t="str">
        <f>INDEX('Vensim Variables'!$B:$B,MATCH(EPS!$B376,'Vensim Variables'!$A:$A,0))</f>
        <v>g pollutant</v>
      </c>
      <c r="I376" t="str">
        <f t="shared" si="15"/>
        <v>SOx</v>
      </c>
      <c r="J376">
        <f>INDEX(NoSettings!$C:$C,MATCH(EPS!$A376,NoSettings!$A:$A,0))</f>
        <v>0</v>
      </c>
      <c r="K376">
        <f t="shared" si="16"/>
        <v>1</v>
      </c>
      <c r="L376" s="5">
        <f t="shared" si="17"/>
        <v>0</v>
      </c>
    </row>
    <row r="377" spans="1:12">
      <c r="A377" t="s">
        <v>395</v>
      </c>
      <c r="B377" t="s">
        <v>1</v>
      </c>
      <c r="C377" t="s">
        <v>2868</v>
      </c>
      <c r="D377" t="s">
        <v>2862</v>
      </c>
      <c r="E377" t="s">
        <v>2856</v>
      </c>
      <c r="F377" t="s">
        <v>2899</v>
      </c>
      <c r="H377" t="str">
        <f>INDEX('Vensim Variables'!$B:$B,MATCH(EPS!$B377,'Vensim Variables'!$A:$A,0))</f>
        <v>g pollutant</v>
      </c>
      <c r="I377" t="str">
        <f t="shared" si="15"/>
        <v>SOx</v>
      </c>
      <c r="J377">
        <f>INDEX(NoSettings!$C:$C,MATCH(EPS!$A377,NoSettings!$A:$A,0))</f>
        <v>265819000</v>
      </c>
      <c r="K377">
        <f t="shared" si="16"/>
        <v>1</v>
      </c>
      <c r="L377" s="5">
        <f t="shared" si="17"/>
        <v>2.6581899999999998E-4</v>
      </c>
    </row>
    <row r="378" spans="1:12">
      <c r="A378" t="s">
        <v>396</v>
      </c>
      <c r="B378" t="s">
        <v>1</v>
      </c>
      <c r="C378" t="s">
        <v>2868</v>
      </c>
      <c r="D378" t="s">
        <v>2862</v>
      </c>
      <c r="E378" t="s">
        <v>2856</v>
      </c>
      <c r="F378" t="s">
        <v>2900</v>
      </c>
      <c r="H378" t="str">
        <f>INDEX('Vensim Variables'!$B:$B,MATCH(EPS!$B378,'Vensim Variables'!$A:$A,0))</f>
        <v>g pollutant</v>
      </c>
      <c r="I378" t="str">
        <f t="shared" si="15"/>
        <v>SOx</v>
      </c>
      <c r="J378">
        <f>INDEX(NoSettings!$C:$C,MATCH(EPS!$A378,NoSettings!$A:$A,0))</f>
        <v>0</v>
      </c>
      <c r="K378">
        <f t="shared" si="16"/>
        <v>1</v>
      </c>
      <c r="L378" s="5">
        <f t="shared" si="17"/>
        <v>0</v>
      </c>
    </row>
    <row r="379" spans="1:12">
      <c r="A379" t="s">
        <v>397</v>
      </c>
      <c r="B379" t="s">
        <v>1</v>
      </c>
      <c r="C379" t="s">
        <v>2868</v>
      </c>
      <c r="D379" t="s">
        <v>2862</v>
      </c>
      <c r="E379" t="s">
        <v>2856</v>
      </c>
      <c r="F379" t="s">
        <v>2901</v>
      </c>
      <c r="H379" t="str">
        <f>INDEX('Vensim Variables'!$B:$B,MATCH(EPS!$B379,'Vensim Variables'!$A:$A,0))</f>
        <v>g pollutant</v>
      </c>
      <c r="I379" t="str">
        <f t="shared" si="15"/>
        <v>SOx</v>
      </c>
      <c r="J379">
        <f>INDEX(NoSettings!$C:$C,MATCH(EPS!$A379,NoSettings!$A:$A,0))</f>
        <v>0</v>
      </c>
      <c r="K379">
        <f t="shared" si="16"/>
        <v>1</v>
      </c>
      <c r="L379" s="5">
        <f t="shared" si="17"/>
        <v>0</v>
      </c>
    </row>
    <row r="380" spans="1:12">
      <c r="A380" t="s">
        <v>398</v>
      </c>
      <c r="B380" t="s">
        <v>1</v>
      </c>
      <c r="C380" t="s">
        <v>2868</v>
      </c>
      <c r="D380" t="s">
        <v>2862</v>
      </c>
      <c r="E380" t="s">
        <v>2856</v>
      </c>
      <c r="F380" t="s">
        <v>2902</v>
      </c>
      <c r="H380" t="str">
        <f>INDEX('Vensim Variables'!$B:$B,MATCH(EPS!$B380,'Vensim Variables'!$A:$A,0))</f>
        <v>g pollutant</v>
      </c>
      <c r="I380" t="str">
        <f t="shared" si="15"/>
        <v>SOx</v>
      </c>
      <c r="J380">
        <f>INDEX(NoSettings!$C:$C,MATCH(EPS!$A380,NoSettings!$A:$A,0))</f>
        <v>0</v>
      </c>
      <c r="K380">
        <f t="shared" si="16"/>
        <v>1</v>
      </c>
      <c r="L380" s="5">
        <f t="shared" si="17"/>
        <v>0</v>
      </c>
    </row>
    <row r="381" spans="1:12">
      <c r="A381" t="s">
        <v>399</v>
      </c>
      <c r="B381" t="s">
        <v>1</v>
      </c>
      <c r="C381" t="s">
        <v>2868</v>
      </c>
      <c r="D381" t="s">
        <v>2862</v>
      </c>
      <c r="E381" t="s">
        <v>2856</v>
      </c>
      <c r="F381" t="s">
        <v>2903</v>
      </c>
      <c r="H381" t="str">
        <f>INDEX('Vensim Variables'!$B:$B,MATCH(EPS!$B381,'Vensim Variables'!$A:$A,0))</f>
        <v>g pollutant</v>
      </c>
      <c r="I381" t="str">
        <f t="shared" si="15"/>
        <v>SOx</v>
      </c>
      <c r="J381">
        <f>INDEX(NoSettings!$C:$C,MATCH(EPS!$A381,NoSettings!$A:$A,0))</f>
        <v>0</v>
      </c>
      <c r="K381">
        <f t="shared" si="16"/>
        <v>1</v>
      </c>
      <c r="L381" s="5">
        <f t="shared" si="17"/>
        <v>0</v>
      </c>
    </row>
    <row r="382" spans="1:12">
      <c r="A382" t="s">
        <v>400</v>
      </c>
      <c r="B382" t="s">
        <v>1</v>
      </c>
      <c r="C382" t="s">
        <v>2868</v>
      </c>
      <c r="D382" t="s">
        <v>2863</v>
      </c>
      <c r="E382" t="s">
        <v>2855</v>
      </c>
      <c r="F382" t="s">
        <v>2894</v>
      </c>
      <c r="H382" t="str">
        <f>INDEX('Vensim Variables'!$B:$B,MATCH(EPS!$B382,'Vensim Variables'!$A:$A,0))</f>
        <v>g pollutant</v>
      </c>
      <c r="I382" t="str">
        <f t="shared" si="15"/>
        <v>BC</v>
      </c>
      <c r="J382">
        <f>INDEX(NoSettings!$C:$C,MATCH(EPS!$A382,NoSettings!$A:$A,0))</f>
        <v>0</v>
      </c>
      <c r="K382">
        <f t="shared" si="16"/>
        <v>1</v>
      </c>
      <c r="L382" s="5">
        <f t="shared" si="17"/>
        <v>0</v>
      </c>
    </row>
    <row r="383" spans="1:12">
      <c r="A383" t="s">
        <v>401</v>
      </c>
      <c r="B383" t="s">
        <v>1</v>
      </c>
      <c r="C383" t="s">
        <v>2868</v>
      </c>
      <c r="D383" t="s">
        <v>2863</v>
      </c>
      <c r="E383" t="s">
        <v>2855</v>
      </c>
      <c r="F383" t="s">
        <v>2895</v>
      </c>
      <c r="H383" t="str">
        <f>INDEX('Vensim Variables'!$B:$B,MATCH(EPS!$B383,'Vensim Variables'!$A:$A,0))</f>
        <v>g pollutant</v>
      </c>
      <c r="I383" t="str">
        <f t="shared" si="15"/>
        <v>BC</v>
      </c>
      <c r="J383">
        <f>INDEX(NoSettings!$C:$C,MATCH(EPS!$A383,NoSettings!$A:$A,0))</f>
        <v>4797740</v>
      </c>
      <c r="K383">
        <f t="shared" si="16"/>
        <v>1</v>
      </c>
      <c r="L383" s="5">
        <f t="shared" si="17"/>
        <v>4.7977400000000001E-6</v>
      </c>
    </row>
    <row r="384" spans="1:12">
      <c r="A384" t="s">
        <v>402</v>
      </c>
      <c r="B384" t="s">
        <v>1</v>
      </c>
      <c r="C384" t="s">
        <v>2868</v>
      </c>
      <c r="D384" t="s">
        <v>2863</v>
      </c>
      <c r="E384" t="s">
        <v>2855</v>
      </c>
      <c r="F384" t="s">
        <v>2896</v>
      </c>
      <c r="H384" t="str">
        <f>INDEX('Vensim Variables'!$B:$B,MATCH(EPS!$B384,'Vensim Variables'!$A:$A,0))</f>
        <v>g pollutant</v>
      </c>
      <c r="I384" t="str">
        <f t="shared" si="15"/>
        <v>BC</v>
      </c>
      <c r="J384">
        <f>INDEX(NoSettings!$C:$C,MATCH(EPS!$A384,NoSettings!$A:$A,0))</f>
        <v>8103100</v>
      </c>
      <c r="K384">
        <f t="shared" si="16"/>
        <v>1</v>
      </c>
      <c r="L384" s="5">
        <f t="shared" si="17"/>
        <v>8.1031000000000004E-6</v>
      </c>
    </row>
    <row r="385" spans="1:12">
      <c r="A385" t="s">
        <v>403</v>
      </c>
      <c r="B385" t="s">
        <v>1</v>
      </c>
      <c r="C385" t="s">
        <v>2868</v>
      </c>
      <c r="D385" t="s">
        <v>2863</v>
      </c>
      <c r="E385" t="s">
        <v>2855</v>
      </c>
      <c r="F385" t="s">
        <v>2897</v>
      </c>
      <c r="H385" t="str">
        <f>INDEX('Vensim Variables'!$B:$B,MATCH(EPS!$B385,'Vensim Variables'!$A:$A,0))</f>
        <v>g pollutant</v>
      </c>
      <c r="I385" t="str">
        <f t="shared" si="15"/>
        <v>BC</v>
      </c>
      <c r="J385">
        <f>INDEX(NoSettings!$C:$C,MATCH(EPS!$A385,NoSettings!$A:$A,0))</f>
        <v>890361000</v>
      </c>
      <c r="K385">
        <f t="shared" si="16"/>
        <v>1</v>
      </c>
      <c r="L385" s="5">
        <f t="shared" si="17"/>
        <v>8.90361E-4</v>
      </c>
    </row>
    <row r="386" spans="1:12">
      <c r="A386" t="s">
        <v>404</v>
      </c>
      <c r="B386" t="s">
        <v>1</v>
      </c>
      <c r="C386" t="s">
        <v>2868</v>
      </c>
      <c r="D386" t="s">
        <v>2863</v>
      </c>
      <c r="E386" t="s">
        <v>2855</v>
      </c>
      <c r="F386" t="s">
        <v>2898</v>
      </c>
      <c r="H386" t="str">
        <f>INDEX('Vensim Variables'!$B:$B,MATCH(EPS!$B386,'Vensim Variables'!$A:$A,0))</f>
        <v>g pollutant</v>
      </c>
      <c r="I386" t="str">
        <f t="shared" si="15"/>
        <v>BC</v>
      </c>
      <c r="J386">
        <f>INDEX(NoSettings!$C:$C,MATCH(EPS!$A386,NoSettings!$A:$A,0))</f>
        <v>291077</v>
      </c>
      <c r="K386">
        <f t="shared" si="16"/>
        <v>1</v>
      </c>
      <c r="L386" s="5">
        <f t="shared" si="17"/>
        <v>2.9107700000000001E-7</v>
      </c>
    </row>
    <row r="387" spans="1:12">
      <c r="A387" t="s">
        <v>405</v>
      </c>
      <c r="B387" t="s">
        <v>1</v>
      </c>
      <c r="C387" t="s">
        <v>2868</v>
      </c>
      <c r="D387" t="s">
        <v>2863</v>
      </c>
      <c r="E387" t="s">
        <v>2855</v>
      </c>
      <c r="F387" t="s">
        <v>2899</v>
      </c>
      <c r="H387" t="str">
        <f>INDEX('Vensim Variables'!$B:$B,MATCH(EPS!$B387,'Vensim Variables'!$A:$A,0))</f>
        <v>g pollutant</v>
      </c>
      <c r="I387" t="str">
        <f t="shared" ref="I387:I450" si="18">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65049900</v>
      </c>
      <c r="K387">
        <f t="shared" ref="K387:K450" si="19">IF(I387="CO2",1,IF(I387="CH4",28,IF(I387="N2O",265,IF(I387="F gases",1,1))))</f>
        <v>1</v>
      </c>
      <c r="L387" s="5">
        <f t="shared" ref="L387:L450" si="20">IF(H387="g pollutant",K387*J387/10^12,IF(H387="MMTCO2e",J387,IF(H387="MWh",J387,0)))</f>
        <v>6.5049900000000002E-5</v>
      </c>
    </row>
    <row r="388" spans="1:12">
      <c r="A388" t="s">
        <v>406</v>
      </c>
      <c r="B388" t="s">
        <v>1</v>
      </c>
      <c r="C388" t="s">
        <v>2868</v>
      </c>
      <c r="D388" t="s">
        <v>2863</v>
      </c>
      <c r="E388" t="s">
        <v>2855</v>
      </c>
      <c r="F388" t="s">
        <v>2900</v>
      </c>
      <c r="H388" t="str">
        <f>INDEX('Vensim Variables'!$B:$B,MATCH(EPS!$B388,'Vensim Variables'!$A:$A,0))</f>
        <v>g pollutant</v>
      </c>
      <c r="I388" t="str">
        <f t="shared" si="18"/>
        <v>BC</v>
      </c>
      <c r="J388">
        <f>INDEX(NoSettings!$C:$C,MATCH(EPS!$A388,NoSettings!$A:$A,0))</f>
        <v>0</v>
      </c>
      <c r="K388">
        <f t="shared" si="19"/>
        <v>1</v>
      </c>
      <c r="L388" s="5">
        <f t="shared" si="20"/>
        <v>0</v>
      </c>
    </row>
    <row r="389" spans="1:12">
      <c r="A389" t="s">
        <v>407</v>
      </c>
      <c r="B389" t="s">
        <v>1</v>
      </c>
      <c r="C389" t="s">
        <v>2868</v>
      </c>
      <c r="D389" t="s">
        <v>2863</v>
      </c>
      <c r="E389" t="s">
        <v>2855</v>
      </c>
      <c r="F389" t="s">
        <v>2901</v>
      </c>
      <c r="H389" t="str">
        <f>INDEX('Vensim Variables'!$B:$B,MATCH(EPS!$B389,'Vensim Variables'!$A:$A,0))</f>
        <v>g pollutant</v>
      </c>
      <c r="I389" t="str">
        <f t="shared" si="18"/>
        <v>BC</v>
      </c>
      <c r="J389">
        <f>INDEX(NoSettings!$C:$C,MATCH(EPS!$A389,NoSettings!$A:$A,0))</f>
        <v>0</v>
      </c>
      <c r="K389">
        <f t="shared" si="19"/>
        <v>1</v>
      </c>
      <c r="L389" s="5">
        <f t="shared" si="20"/>
        <v>0</v>
      </c>
    </row>
    <row r="390" spans="1:12">
      <c r="A390" t="s">
        <v>408</v>
      </c>
      <c r="B390" t="s">
        <v>1</v>
      </c>
      <c r="C390" t="s">
        <v>2868</v>
      </c>
      <c r="D390" t="s">
        <v>2863</v>
      </c>
      <c r="E390" t="s">
        <v>2855</v>
      </c>
      <c r="F390" t="s">
        <v>2902</v>
      </c>
      <c r="H390" t="str">
        <f>INDEX('Vensim Variables'!$B:$B,MATCH(EPS!$B390,'Vensim Variables'!$A:$A,0))</f>
        <v>g pollutant</v>
      </c>
      <c r="I390" t="str">
        <f t="shared" si="18"/>
        <v>BC</v>
      </c>
      <c r="J390">
        <f>INDEX(NoSettings!$C:$C,MATCH(EPS!$A390,NoSettings!$A:$A,0))</f>
        <v>39572.800000000003</v>
      </c>
      <c r="K390">
        <f t="shared" si="19"/>
        <v>1</v>
      </c>
      <c r="L390" s="5">
        <f t="shared" si="20"/>
        <v>3.9572800000000002E-8</v>
      </c>
    </row>
    <row r="391" spans="1:12">
      <c r="A391" t="s">
        <v>409</v>
      </c>
      <c r="B391" t="s">
        <v>1</v>
      </c>
      <c r="C391" t="s">
        <v>2868</v>
      </c>
      <c r="D391" t="s">
        <v>2863</v>
      </c>
      <c r="E391" t="s">
        <v>2855</v>
      </c>
      <c r="F391" t="s">
        <v>2903</v>
      </c>
      <c r="H391" t="str">
        <f>INDEX('Vensim Variables'!$B:$B,MATCH(EPS!$B391,'Vensim Variables'!$A:$A,0))</f>
        <v>g pollutant</v>
      </c>
      <c r="I391" t="str">
        <f t="shared" si="18"/>
        <v>BC</v>
      </c>
      <c r="J391">
        <f>INDEX(NoSettings!$C:$C,MATCH(EPS!$A391,NoSettings!$A:$A,0))</f>
        <v>0</v>
      </c>
      <c r="K391">
        <f t="shared" si="19"/>
        <v>1</v>
      </c>
      <c r="L391" s="5">
        <f t="shared" si="20"/>
        <v>0</v>
      </c>
    </row>
    <row r="392" spans="1:12">
      <c r="A392" t="s">
        <v>410</v>
      </c>
      <c r="B392" t="s">
        <v>1</v>
      </c>
      <c r="C392" t="s">
        <v>2868</v>
      </c>
      <c r="D392" t="s">
        <v>2863</v>
      </c>
      <c r="E392" t="s">
        <v>2856</v>
      </c>
      <c r="F392" t="s">
        <v>2894</v>
      </c>
      <c r="H392" t="str">
        <f>INDEX('Vensim Variables'!$B:$B,MATCH(EPS!$B392,'Vensim Variables'!$A:$A,0))</f>
        <v>g pollutant</v>
      </c>
      <c r="I392" t="str">
        <f t="shared" si="18"/>
        <v>BC</v>
      </c>
      <c r="J392">
        <f>INDEX(NoSettings!$C:$C,MATCH(EPS!$A392,NoSettings!$A:$A,0))</f>
        <v>0</v>
      </c>
      <c r="K392">
        <f t="shared" si="19"/>
        <v>1</v>
      </c>
      <c r="L392" s="5">
        <f t="shared" si="20"/>
        <v>0</v>
      </c>
    </row>
    <row r="393" spans="1:12">
      <c r="A393" t="s">
        <v>411</v>
      </c>
      <c r="B393" t="s">
        <v>1</v>
      </c>
      <c r="C393" t="s">
        <v>2868</v>
      </c>
      <c r="D393" t="s">
        <v>2863</v>
      </c>
      <c r="E393" t="s">
        <v>2856</v>
      </c>
      <c r="F393" t="s">
        <v>2895</v>
      </c>
      <c r="H393" t="str">
        <f>INDEX('Vensim Variables'!$B:$B,MATCH(EPS!$B393,'Vensim Variables'!$A:$A,0))</f>
        <v>g pollutant</v>
      </c>
      <c r="I393" t="str">
        <f t="shared" si="18"/>
        <v>BC</v>
      </c>
      <c r="J393">
        <f>INDEX(NoSettings!$C:$C,MATCH(EPS!$A393,NoSettings!$A:$A,0))</f>
        <v>3573070</v>
      </c>
      <c r="K393">
        <f t="shared" si="19"/>
        <v>1</v>
      </c>
      <c r="L393" s="5">
        <f t="shared" si="20"/>
        <v>3.5730700000000002E-6</v>
      </c>
    </row>
    <row r="394" spans="1:12">
      <c r="A394" t="s">
        <v>412</v>
      </c>
      <c r="B394" t="s">
        <v>1</v>
      </c>
      <c r="C394" t="s">
        <v>2868</v>
      </c>
      <c r="D394" t="s">
        <v>2863</v>
      </c>
      <c r="E394" t="s">
        <v>2856</v>
      </c>
      <c r="F394" t="s">
        <v>2896</v>
      </c>
      <c r="H394" t="str">
        <f>INDEX('Vensim Variables'!$B:$B,MATCH(EPS!$B394,'Vensim Variables'!$A:$A,0))</f>
        <v>g pollutant</v>
      </c>
      <c r="I394" t="str">
        <f t="shared" si="18"/>
        <v>BC</v>
      </c>
      <c r="J394">
        <f>INDEX(NoSettings!$C:$C,MATCH(EPS!$A394,NoSettings!$A:$A,0))</f>
        <v>0</v>
      </c>
      <c r="K394">
        <f t="shared" si="19"/>
        <v>1</v>
      </c>
      <c r="L394" s="5">
        <f t="shared" si="20"/>
        <v>0</v>
      </c>
    </row>
    <row r="395" spans="1:12">
      <c r="A395" t="s">
        <v>413</v>
      </c>
      <c r="B395" t="s">
        <v>1</v>
      </c>
      <c r="C395" t="s">
        <v>2868</v>
      </c>
      <c r="D395" t="s">
        <v>2863</v>
      </c>
      <c r="E395" t="s">
        <v>2856</v>
      </c>
      <c r="F395" t="s">
        <v>2897</v>
      </c>
      <c r="H395" t="str">
        <f>INDEX('Vensim Variables'!$B:$B,MATCH(EPS!$B395,'Vensim Variables'!$A:$A,0))</f>
        <v>g pollutant</v>
      </c>
      <c r="I395" t="str">
        <f t="shared" si="18"/>
        <v>BC</v>
      </c>
      <c r="J395">
        <f>INDEX(NoSettings!$C:$C,MATCH(EPS!$A395,NoSettings!$A:$A,0))</f>
        <v>26965500000</v>
      </c>
      <c r="K395">
        <f t="shared" si="19"/>
        <v>1</v>
      </c>
      <c r="L395" s="5">
        <f t="shared" si="20"/>
        <v>2.69655E-2</v>
      </c>
    </row>
    <row r="396" spans="1:12">
      <c r="A396" t="s">
        <v>414</v>
      </c>
      <c r="B396" t="s">
        <v>1</v>
      </c>
      <c r="C396" t="s">
        <v>2868</v>
      </c>
      <c r="D396" t="s">
        <v>2863</v>
      </c>
      <c r="E396" t="s">
        <v>2856</v>
      </c>
      <c r="F396" t="s">
        <v>2898</v>
      </c>
      <c r="H396" t="str">
        <f>INDEX('Vensim Variables'!$B:$B,MATCH(EPS!$B396,'Vensim Variables'!$A:$A,0))</f>
        <v>g pollutant</v>
      </c>
      <c r="I396" t="str">
        <f t="shared" si="18"/>
        <v>BC</v>
      </c>
      <c r="J396">
        <f>INDEX(NoSettings!$C:$C,MATCH(EPS!$A396,NoSettings!$A:$A,0))</f>
        <v>0</v>
      </c>
      <c r="K396">
        <f t="shared" si="19"/>
        <v>1</v>
      </c>
      <c r="L396" s="5">
        <f t="shared" si="20"/>
        <v>0</v>
      </c>
    </row>
    <row r="397" spans="1:12">
      <c r="A397" t="s">
        <v>415</v>
      </c>
      <c r="B397" t="s">
        <v>1</v>
      </c>
      <c r="C397" t="s">
        <v>2868</v>
      </c>
      <c r="D397" t="s">
        <v>2863</v>
      </c>
      <c r="E397" t="s">
        <v>2856</v>
      </c>
      <c r="F397" t="s">
        <v>2899</v>
      </c>
      <c r="H397" t="str">
        <f>INDEX('Vensim Variables'!$B:$B,MATCH(EPS!$B397,'Vensim Variables'!$A:$A,0))</f>
        <v>g pollutant</v>
      </c>
      <c r="I397" t="str">
        <f t="shared" si="18"/>
        <v>BC</v>
      </c>
      <c r="J397">
        <f>INDEX(NoSettings!$C:$C,MATCH(EPS!$A397,NoSettings!$A:$A,0))</f>
        <v>1970090000</v>
      </c>
      <c r="K397">
        <f t="shared" si="19"/>
        <v>1</v>
      </c>
      <c r="L397" s="5">
        <f t="shared" si="20"/>
        <v>1.9700899999999999E-3</v>
      </c>
    </row>
    <row r="398" spans="1:12">
      <c r="A398" t="s">
        <v>416</v>
      </c>
      <c r="B398" t="s">
        <v>1</v>
      </c>
      <c r="C398" t="s">
        <v>2868</v>
      </c>
      <c r="D398" t="s">
        <v>2863</v>
      </c>
      <c r="E398" t="s">
        <v>2856</v>
      </c>
      <c r="F398" t="s">
        <v>2900</v>
      </c>
      <c r="H398" t="str">
        <f>INDEX('Vensim Variables'!$B:$B,MATCH(EPS!$B398,'Vensim Variables'!$A:$A,0))</f>
        <v>g pollutant</v>
      </c>
      <c r="I398" t="str">
        <f t="shared" si="18"/>
        <v>BC</v>
      </c>
      <c r="J398">
        <f>INDEX(NoSettings!$C:$C,MATCH(EPS!$A398,NoSettings!$A:$A,0))</f>
        <v>0</v>
      </c>
      <c r="K398">
        <f t="shared" si="19"/>
        <v>1</v>
      </c>
      <c r="L398" s="5">
        <f t="shared" si="20"/>
        <v>0</v>
      </c>
    </row>
    <row r="399" spans="1:12">
      <c r="A399" t="s">
        <v>417</v>
      </c>
      <c r="B399" t="s">
        <v>1</v>
      </c>
      <c r="C399" t="s">
        <v>2868</v>
      </c>
      <c r="D399" t="s">
        <v>2863</v>
      </c>
      <c r="E399" t="s">
        <v>2856</v>
      </c>
      <c r="F399" t="s">
        <v>2901</v>
      </c>
      <c r="H399" t="str">
        <f>INDEX('Vensim Variables'!$B:$B,MATCH(EPS!$B399,'Vensim Variables'!$A:$A,0))</f>
        <v>g pollutant</v>
      </c>
      <c r="I399" t="str">
        <f t="shared" si="18"/>
        <v>BC</v>
      </c>
      <c r="J399">
        <f>INDEX(NoSettings!$C:$C,MATCH(EPS!$A399,NoSettings!$A:$A,0))</f>
        <v>0</v>
      </c>
      <c r="K399">
        <f t="shared" si="19"/>
        <v>1</v>
      </c>
      <c r="L399" s="5">
        <f t="shared" si="20"/>
        <v>0</v>
      </c>
    </row>
    <row r="400" spans="1:12">
      <c r="A400" t="s">
        <v>418</v>
      </c>
      <c r="B400" t="s">
        <v>1</v>
      </c>
      <c r="C400" t="s">
        <v>2868</v>
      </c>
      <c r="D400" t="s">
        <v>2863</v>
      </c>
      <c r="E400" t="s">
        <v>2856</v>
      </c>
      <c r="F400" t="s">
        <v>2902</v>
      </c>
      <c r="H400" t="str">
        <f>INDEX('Vensim Variables'!$B:$B,MATCH(EPS!$B400,'Vensim Variables'!$A:$A,0))</f>
        <v>g pollutant</v>
      </c>
      <c r="I400" t="str">
        <f t="shared" si="18"/>
        <v>BC</v>
      </c>
      <c r="J400">
        <f>INDEX(NoSettings!$C:$C,MATCH(EPS!$A400,NoSettings!$A:$A,0))</f>
        <v>80703.7</v>
      </c>
      <c r="K400">
        <f t="shared" si="19"/>
        <v>1</v>
      </c>
      <c r="L400" s="5">
        <f t="shared" si="20"/>
        <v>8.0703700000000003E-8</v>
      </c>
    </row>
    <row r="401" spans="1:12">
      <c r="A401" t="s">
        <v>419</v>
      </c>
      <c r="B401" t="s">
        <v>1</v>
      </c>
      <c r="C401" t="s">
        <v>2868</v>
      </c>
      <c r="D401" t="s">
        <v>2863</v>
      </c>
      <c r="E401" t="s">
        <v>2856</v>
      </c>
      <c r="F401" t="s">
        <v>2903</v>
      </c>
      <c r="H401" t="str">
        <f>INDEX('Vensim Variables'!$B:$B,MATCH(EPS!$B401,'Vensim Variables'!$A:$A,0))</f>
        <v>g pollutant</v>
      </c>
      <c r="I401" t="str">
        <f t="shared" si="18"/>
        <v>BC</v>
      </c>
      <c r="J401">
        <f>INDEX(NoSettings!$C:$C,MATCH(EPS!$A401,NoSettings!$A:$A,0))</f>
        <v>0</v>
      </c>
      <c r="K401">
        <f t="shared" si="19"/>
        <v>1</v>
      </c>
      <c r="L401" s="5">
        <f t="shared" si="20"/>
        <v>0</v>
      </c>
    </row>
    <row r="402" spans="1:12">
      <c r="A402" t="s">
        <v>420</v>
      </c>
      <c r="B402" t="s">
        <v>1</v>
      </c>
      <c r="C402" t="s">
        <v>2868</v>
      </c>
      <c r="D402" t="s">
        <v>2864</v>
      </c>
      <c r="E402" t="s">
        <v>2855</v>
      </c>
      <c r="F402" t="s">
        <v>2894</v>
      </c>
      <c r="H402" t="str">
        <f>INDEX('Vensim Variables'!$B:$B,MATCH(EPS!$B402,'Vensim Variables'!$A:$A,0))</f>
        <v>g pollutant</v>
      </c>
      <c r="I402" t="str">
        <f t="shared" si="18"/>
        <v>OC</v>
      </c>
      <c r="J402">
        <f>INDEX(NoSettings!$C:$C,MATCH(EPS!$A402,NoSettings!$A:$A,0))</f>
        <v>0</v>
      </c>
      <c r="K402">
        <f t="shared" si="19"/>
        <v>1</v>
      </c>
      <c r="L402" s="5">
        <f t="shared" si="20"/>
        <v>0</v>
      </c>
    </row>
    <row r="403" spans="1:12">
      <c r="A403" t="s">
        <v>421</v>
      </c>
      <c r="B403" t="s">
        <v>1</v>
      </c>
      <c r="C403" t="s">
        <v>2868</v>
      </c>
      <c r="D403" t="s">
        <v>2864</v>
      </c>
      <c r="E403" t="s">
        <v>2855</v>
      </c>
      <c r="F403" t="s">
        <v>2895</v>
      </c>
      <c r="H403" t="str">
        <f>INDEX('Vensim Variables'!$B:$B,MATCH(EPS!$B403,'Vensim Variables'!$A:$A,0))</f>
        <v>g pollutant</v>
      </c>
      <c r="I403" t="str">
        <f t="shared" si="18"/>
        <v>OC</v>
      </c>
      <c r="J403">
        <f>INDEX(NoSettings!$C:$C,MATCH(EPS!$A403,NoSettings!$A:$A,0))</f>
        <v>8723160</v>
      </c>
      <c r="K403">
        <f t="shared" si="19"/>
        <v>1</v>
      </c>
      <c r="L403" s="5">
        <f t="shared" si="20"/>
        <v>8.7231600000000004E-6</v>
      </c>
    </row>
    <row r="404" spans="1:12">
      <c r="A404" t="s">
        <v>422</v>
      </c>
      <c r="B404" t="s">
        <v>1</v>
      </c>
      <c r="C404" t="s">
        <v>2868</v>
      </c>
      <c r="D404" t="s">
        <v>2864</v>
      </c>
      <c r="E404" t="s">
        <v>2855</v>
      </c>
      <c r="F404" t="s">
        <v>2896</v>
      </c>
      <c r="H404" t="str">
        <f>INDEX('Vensim Variables'!$B:$B,MATCH(EPS!$B404,'Vensim Variables'!$A:$A,0))</f>
        <v>g pollutant</v>
      </c>
      <c r="I404" t="str">
        <f t="shared" si="18"/>
        <v>OC</v>
      </c>
      <c r="J404">
        <f>INDEX(NoSettings!$C:$C,MATCH(EPS!$A404,NoSettings!$A:$A,0))</f>
        <v>22848500</v>
      </c>
      <c r="K404">
        <f t="shared" si="19"/>
        <v>1</v>
      </c>
      <c r="L404" s="5">
        <f t="shared" si="20"/>
        <v>2.28485E-5</v>
      </c>
    </row>
    <row r="405" spans="1:12">
      <c r="A405" t="s">
        <v>423</v>
      </c>
      <c r="B405" t="s">
        <v>1</v>
      </c>
      <c r="C405" t="s">
        <v>2868</v>
      </c>
      <c r="D405" t="s">
        <v>2864</v>
      </c>
      <c r="E405" t="s">
        <v>2855</v>
      </c>
      <c r="F405" t="s">
        <v>2897</v>
      </c>
      <c r="H405" t="str">
        <f>INDEX('Vensim Variables'!$B:$B,MATCH(EPS!$B405,'Vensim Variables'!$A:$A,0))</f>
        <v>g pollutant</v>
      </c>
      <c r="I405" t="str">
        <f t="shared" si="18"/>
        <v>OC</v>
      </c>
      <c r="J405">
        <f>INDEX(NoSettings!$C:$C,MATCH(EPS!$A405,NoSettings!$A:$A,0))</f>
        <v>485045000</v>
      </c>
      <c r="K405">
        <f t="shared" si="19"/>
        <v>1</v>
      </c>
      <c r="L405" s="5">
        <f t="shared" si="20"/>
        <v>4.8504499999999997E-4</v>
      </c>
    </row>
    <row r="406" spans="1:12">
      <c r="A406" t="s">
        <v>424</v>
      </c>
      <c r="B406" t="s">
        <v>1</v>
      </c>
      <c r="C406" t="s">
        <v>2868</v>
      </c>
      <c r="D406" t="s">
        <v>2864</v>
      </c>
      <c r="E406" t="s">
        <v>2855</v>
      </c>
      <c r="F406" t="s">
        <v>2898</v>
      </c>
      <c r="H406" t="str">
        <f>INDEX('Vensim Variables'!$B:$B,MATCH(EPS!$B406,'Vensim Variables'!$A:$A,0))</f>
        <v>g pollutant</v>
      </c>
      <c r="I406" t="str">
        <f t="shared" si="18"/>
        <v>OC</v>
      </c>
      <c r="J406">
        <f>INDEX(NoSettings!$C:$C,MATCH(EPS!$A406,NoSettings!$A:$A,0))</f>
        <v>820755</v>
      </c>
      <c r="K406">
        <f t="shared" si="19"/>
        <v>1</v>
      </c>
      <c r="L406" s="5">
        <f t="shared" si="20"/>
        <v>8.2075499999999997E-7</v>
      </c>
    </row>
    <row r="407" spans="1:12">
      <c r="A407" t="s">
        <v>425</v>
      </c>
      <c r="B407" t="s">
        <v>1</v>
      </c>
      <c r="C407" t="s">
        <v>2868</v>
      </c>
      <c r="D407" t="s">
        <v>2864</v>
      </c>
      <c r="E407" t="s">
        <v>2855</v>
      </c>
      <c r="F407" t="s">
        <v>2899</v>
      </c>
      <c r="H407" t="str">
        <f>INDEX('Vensim Variables'!$B:$B,MATCH(EPS!$B407,'Vensim Variables'!$A:$A,0))</f>
        <v>g pollutant</v>
      </c>
      <c r="I407" t="str">
        <f t="shared" si="18"/>
        <v>OC</v>
      </c>
      <c r="J407">
        <f>INDEX(NoSettings!$C:$C,MATCH(EPS!$A407,NoSettings!$A:$A,0))</f>
        <v>35437400</v>
      </c>
      <c r="K407">
        <f t="shared" si="19"/>
        <v>1</v>
      </c>
      <c r="L407" s="5">
        <f t="shared" si="20"/>
        <v>3.5437400000000001E-5</v>
      </c>
    </row>
    <row r="408" spans="1:12">
      <c r="A408" t="s">
        <v>426</v>
      </c>
      <c r="B408" t="s">
        <v>1</v>
      </c>
      <c r="C408" t="s">
        <v>2868</v>
      </c>
      <c r="D408" t="s">
        <v>2864</v>
      </c>
      <c r="E408" t="s">
        <v>2855</v>
      </c>
      <c r="F408" t="s">
        <v>2900</v>
      </c>
      <c r="H408" t="str">
        <f>INDEX('Vensim Variables'!$B:$B,MATCH(EPS!$B408,'Vensim Variables'!$A:$A,0))</f>
        <v>g pollutant</v>
      </c>
      <c r="I408" t="str">
        <f t="shared" si="18"/>
        <v>OC</v>
      </c>
      <c r="J408">
        <f>INDEX(NoSettings!$C:$C,MATCH(EPS!$A408,NoSettings!$A:$A,0))</f>
        <v>0</v>
      </c>
      <c r="K408">
        <f t="shared" si="19"/>
        <v>1</v>
      </c>
      <c r="L408" s="5">
        <f t="shared" si="20"/>
        <v>0</v>
      </c>
    </row>
    <row r="409" spans="1:12">
      <c r="A409" t="s">
        <v>427</v>
      </c>
      <c r="B409" t="s">
        <v>1</v>
      </c>
      <c r="C409" t="s">
        <v>2868</v>
      </c>
      <c r="D409" t="s">
        <v>2864</v>
      </c>
      <c r="E409" t="s">
        <v>2855</v>
      </c>
      <c r="F409" t="s">
        <v>2901</v>
      </c>
      <c r="H409" t="str">
        <f>INDEX('Vensim Variables'!$B:$B,MATCH(EPS!$B409,'Vensim Variables'!$A:$A,0))</f>
        <v>g pollutant</v>
      </c>
      <c r="I409" t="str">
        <f t="shared" si="18"/>
        <v>OC</v>
      </c>
      <c r="J409">
        <f>INDEX(NoSettings!$C:$C,MATCH(EPS!$A409,NoSettings!$A:$A,0))</f>
        <v>0</v>
      </c>
      <c r="K409">
        <f t="shared" si="19"/>
        <v>1</v>
      </c>
      <c r="L409" s="5">
        <f t="shared" si="20"/>
        <v>0</v>
      </c>
    </row>
    <row r="410" spans="1:12">
      <c r="A410" t="s">
        <v>428</v>
      </c>
      <c r="B410" t="s">
        <v>1</v>
      </c>
      <c r="C410" t="s">
        <v>2868</v>
      </c>
      <c r="D410" t="s">
        <v>2864</v>
      </c>
      <c r="E410" t="s">
        <v>2855</v>
      </c>
      <c r="F410" t="s">
        <v>2902</v>
      </c>
      <c r="H410" t="str">
        <f>INDEX('Vensim Variables'!$B:$B,MATCH(EPS!$B410,'Vensim Variables'!$A:$A,0))</f>
        <v>g pollutant</v>
      </c>
      <c r="I410" t="str">
        <f t="shared" si="18"/>
        <v>OC</v>
      </c>
      <c r="J410">
        <f>INDEX(NoSettings!$C:$C,MATCH(EPS!$A410,NoSettings!$A:$A,0))</f>
        <v>73209.600000000006</v>
      </c>
      <c r="K410">
        <f t="shared" si="19"/>
        <v>1</v>
      </c>
      <c r="L410" s="5">
        <f t="shared" si="20"/>
        <v>7.320960000000001E-8</v>
      </c>
    </row>
    <row r="411" spans="1:12">
      <c r="A411" t="s">
        <v>429</v>
      </c>
      <c r="B411" t="s">
        <v>1</v>
      </c>
      <c r="C411" t="s">
        <v>2868</v>
      </c>
      <c r="D411" t="s">
        <v>2864</v>
      </c>
      <c r="E411" t="s">
        <v>2855</v>
      </c>
      <c r="F411" t="s">
        <v>2903</v>
      </c>
      <c r="H411" t="str">
        <f>INDEX('Vensim Variables'!$B:$B,MATCH(EPS!$B411,'Vensim Variables'!$A:$A,0))</f>
        <v>g pollutant</v>
      </c>
      <c r="I411" t="str">
        <f t="shared" si="18"/>
        <v>OC</v>
      </c>
      <c r="J411">
        <f>INDEX(NoSettings!$C:$C,MATCH(EPS!$A411,NoSettings!$A:$A,0))</f>
        <v>0</v>
      </c>
      <c r="K411">
        <f t="shared" si="19"/>
        <v>1</v>
      </c>
      <c r="L411" s="5">
        <f t="shared" si="20"/>
        <v>0</v>
      </c>
    </row>
    <row r="412" spans="1:12">
      <c r="A412" t="s">
        <v>430</v>
      </c>
      <c r="B412" t="s">
        <v>1</v>
      </c>
      <c r="C412" t="s">
        <v>2868</v>
      </c>
      <c r="D412" t="s">
        <v>2864</v>
      </c>
      <c r="E412" t="s">
        <v>2856</v>
      </c>
      <c r="F412" t="s">
        <v>2894</v>
      </c>
      <c r="H412" t="str">
        <f>INDEX('Vensim Variables'!$B:$B,MATCH(EPS!$B412,'Vensim Variables'!$A:$A,0))</f>
        <v>g pollutant</v>
      </c>
      <c r="I412" t="str">
        <f t="shared" si="18"/>
        <v>OC</v>
      </c>
      <c r="J412">
        <f>INDEX(NoSettings!$C:$C,MATCH(EPS!$A412,NoSettings!$A:$A,0))</f>
        <v>0</v>
      </c>
      <c r="K412">
        <f t="shared" si="19"/>
        <v>1</v>
      </c>
      <c r="L412" s="5">
        <f t="shared" si="20"/>
        <v>0</v>
      </c>
    </row>
    <row r="413" spans="1:12">
      <c r="A413" t="s">
        <v>431</v>
      </c>
      <c r="B413" t="s">
        <v>1</v>
      </c>
      <c r="C413" t="s">
        <v>2868</v>
      </c>
      <c r="D413" t="s">
        <v>2864</v>
      </c>
      <c r="E413" t="s">
        <v>2856</v>
      </c>
      <c r="F413" t="s">
        <v>2895</v>
      </c>
      <c r="H413" t="str">
        <f>INDEX('Vensim Variables'!$B:$B,MATCH(EPS!$B413,'Vensim Variables'!$A:$A,0))</f>
        <v>g pollutant</v>
      </c>
      <c r="I413" t="str">
        <f t="shared" si="18"/>
        <v>OC</v>
      </c>
      <c r="J413">
        <f>INDEX(NoSettings!$C:$C,MATCH(EPS!$A413,NoSettings!$A:$A,0))</f>
        <v>6496490</v>
      </c>
      <c r="K413">
        <f t="shared" si="19"/>
        <v>1</v>
      </c>
      <c r="L413" s="5">
        <f t="shared" si="20"/>
        <v>6.4964899999999997E-6</v>
      </c>
    </row>
    <row r="414" spans="1:12">
      <c r="A414" t="s">
        <v>432</v>
      </c>
      <c r="B414" t="s">
        <v>1</v>
      </c>
      <c r="C414" t="s">
        <v>2868</v>
      </c>
      <c r="D414" t="s">
        <v>2864</v>
      </c>
      <c r="E414" t="s">
        <v>2856</v>
      </c>
      <c r="F414" t="s">
        <v>2896</v>
      </c>
      <c r="H414" t="str">
        <f>INDEX('Vensim Variables'!$B:$B,MATCH(EPS!$B414,'Vensim Variables'!$A:$A,0))</f>
        <v>g pollutant</v>
      </c>
      <c r="I414" t="str">
        <f t="shared" si="18"/>
        <v>OC</v>
      </c>
      <c r="J414">
        <f>INDEX(NoSettings!$C:$C,MATCH(EPS!$A414,NoSettings!$A:$A,0))</f>
        <v>0</v>
      </c>
      <c r="K414">
        <f t="shared" si="19"/>
        <v>1</v>
      </c>
      <c r="L414" s="5">
        <f t="shared" si="20"/>
        <v>0</v>
      </c>
    </row>
    <row r="415" spans="1:12">
      <c r="A415" t="s">
        <v>433</v>
      </c>
      <c r="B415" t="s">
        <v>1</v>
      </c>
      <c r="C415" t="s">
        <v>2868</v>
      </c>
      <c r="D415" t="s">
        <v>2864</v>
      </c>
      <c r="E415" t="s">
        <v>2856</v>
      </c>
      <c r="F415" t="s">
        <v>2897</v>
      </c>
      <c r="H415" t="str">
        <f>INDEX('Vensim Variables'!$B:$B,MATCH(EPS!$B415,'Vensim Variables'!$A:$A,0))</f>
        <v>g pollutant</v>
      </c>
      <c r="I415" t="str">
        <f t="shared" si="18"/>
        <v>OC</v>
      </c>
      <c r="J415">
        <f>INDEX(NoSettings!$C:$C,MATCH(EPS!$A415,NoSettings!$A:$A,0))</f>
        <v>14690100000</v>
      </c>
      <c r="K415">
        <f t="shared" si="19"/>
        <v>1</v>
      </c>
      <c r="L415" s="5">
        <f t="shared" si="20"/>
        <v>1.4690099999999999E-2</v>
      </c>
    </row>
    <row r="416" spans="1:12">
      <c r="A416" t="s">
        <v>434</v>
      </c>
      <c r="B416" t="s">
        <v>1</v>
      </c>
      <c r="C416" t="s">
        <v>2868</v>
      </c>
      <c r="D416" t="s">
        <v>2864</v>
      </c>
      <c r="E416" t="s">
        <v>2856</v>
      </c>
      <c r="F416" t="s">
        <v>2898</v>
      </c>
      <c r="H416" t="str">
        <f>INDEX('Vensim Variables'!$B:$B,MATCH(EPS!$B416,'Vensim Variables'!$A:$A,0))</f>
        <v>g pollutant</v>
      </c>
      <c r="I416" t="str">
        <f t="shared" si="18"/>
        <v>OC</v>
      </c>
      <c r="J416">
        <f>INDEX(NoSettings!$C:$C,MATCH(EPS!$A416,NoSettings!$A:$A,0))</f>
        <v>0</v>
      </c>
      <c r="K416">
        <f t="shared" si="19"/>
        <v>1</v>
      </c>
      <c r="L416" s="5">
        <f t="shared" si="20"/>
        <v>0</v>
      </c>
    </row>
    <row r="417" spans="1:12">
      <c r="A417" t="s">
        <v>435</v>
      </c>
      <c r="B417" t="s">
        <v>1</v>
      </c>
      <c r="C417" t="s">
        <v>2868</v>
      </c>
      <c r="D417" t="s">
        <v>2864</v>
      </c>
      <c r="E417" t="s">
        <v>2856</v>
      </c>
      <c r="F417" t="s">
        <v>2899</v>
      </c>
      <c r="H417" t="str">
        <f>INDEX('Vensim Variables'!$B:$B,MATCH(EPS!$B417,'Vensim Variables'!$A:$A,0))</f>
        <v>g pollutant</v>
      </c>
      <c r="I417" t="str">
        <f t="shared" si="18"/>
        <v>OC</v>
      </c>
      <c r="J417">
        <f>INDEX(NoSettings!$C:$C,MATCH(EPS!$A417,NoSettings!$A:$A,0))</f>
        <v>1073250000</v>
      </c>
      <c r="K417">
        <f t="shared" si="19"/>
        <v>1</v>
      </c>
      <c r="L417" s="5">
        <f t="shared" si="20"/>
        <v>1.07325E-3</v>
      </c>
    </row>
    <row r="418" spans="1:12">
      <c r="A418" t="s">
        <v>436</v>
      </c>
      <c r="B418" t="s">
        <v>1</v>
      </c>
      <c r="C418" t="s">
        <v>2868</v>
      </c>
      <c r="D418" t="s">
        <v>2864</v>
      </c>
      <c r="E418" t="s">
        <v>2856</v>
      </c>
      <c r="F418" t="s">
        <v>2900</v>
      </c>
      <c r="H418" t="str">
        <f>INDEX('Vensim Variables'!$B:$B,MATCH(EPS!$B418,'Vensim Variables'!$A:$A,0))</f>
        <v>g pollutant</v>
      </c>
      <c r="I418" t="str">
        <f t="shared" si="18"/>
        <v>OC</v>
      </c>
      <c r="J418">
        <f>INDEX(NoSettings!$C:$C,MATCH(EPS!$A418,NoSettings!$A:$A,0))</f>
        <v>0</v>
      </c>
      <c r="K418">
        <f t="shared" si="19"/>
        <v>1</v>
      </c>
      <c r="L418" s="5">
        <f t="shared" si="20"/>
        <v>0</v>
      </c>
    </row>
    <row r="419" spans="1:12">
      <c r="A419" t="s">
        <v>437</v>
      </c>
      <c r="B419" t="s">
        <v>1</v>
      </c>
      <c r="C419" t="s">
        <v>2868</v>
      </c>
      <c r="D419" t="s">
        <v>2864</v>
      </c>
      <c r="E419" t="s">
        <v>2856</v>
      </c>
      <c r="F419" t="s">
        <v>2901</v>
      </c>
      <c r="H419" t="str">
        <f>INDEX('Vensim Variables'!$B:$B,MATCH(EPS!$B419,'Vensim Variables'!$A:$A,0))</f>
        <v>g pollutant</v>
      </c>
      <c r="I419" t="str">
        <f t="shared" si="18"/>
        <v>OC</v>
      </c>
      <c r="J419">
        <f>INDEX(NoSettings!$C:$C,MATCH(EPS!$A419,NoSettings!$A:$A,0))</f>
        <v>0</v>
      </c>
      <c r="K419">
        <f t="shared" si="19"/>
        <v>1</v>
      </c>
      <c r="L419" s="5">
        <f t="shared" si="20"/>
        <v>0</v>
      </c>
    </row>
    <row r="420" spans="1:12">
      <c r="A420" t="s">
        <v>438</v>
      </c>
      <c r="B420" t="s">
        <v>1</v>
      </c>
      <c r="C420" t="s">
        <v>2868</v>
      </c>
      <c r="D420" t="s">
        <v>2864</v>
      </c>
      <c r="E420" t="s">
        <v>2856</v>
      </c>
      <c r="F420" t="s">
        <v>2902</v>
      </c>
      <c r="H420" t="str">
        <f>INDEX('Vensim Variables'!$B:$B,MATCH(EPS!$B420,'Vensim Variables'!$A:$A,0))</f>
        <v>g pollutant</v>
      </c>
      <c r="I420" t="str">
        <f t="shared" si="18"/>
        <v>OC</v>
      </c>
      <c r="J420">
        <f>INDEX(NoSettings!$C:$C,MATCH(EPS!$A420,NoSettings!$A:$A,0))</f>
        <v>149302</v>
      </c>
      <c r="K420">
        <f t="shared" si="19"/>
        <v>1</v>
      </c>
      <c r="L420" s="5">
        <f t="shared" si="20"/>
        <v>1.49302E-7</v>
      </c>
    </row>
    <row r="421" spans="1:12">
      <c r="A421" t="s">
        <v>439</v>
      </c>
      <c r="B421" t="s">
        <v>1</v>
      </c>
      <c r="C421" t="s">
        <v>2868</v>
      </c>
      <c r="D421" t="s">
        <v>2864</v>
      </c>
      <c r="E421" t="s">
        <v>2856</v>
      </c>
      <c r="F421" t="s">
        <v>2903</v>
      </c>
      <c r="H421" t="str">
        <f>INDEX('Vensim Variables'!$B:$B,MATCH(EPS!$B421,'Vensim Variables'!$A:$A,0))</f>
        <v>g pollutant</v>
      </c>
      <c r="I421" t="str">
        <f t="shared" si="18"/>
        <v>OC</v>
      </c>
      <c r="J421">
        <f>INDEX(NoSettings!$C:$C,MATCH(EPS!$A421,NoSettings!$A:$A,0))</f>
        <v>0</v>
      </c>
      <c r="K421">
        <f t="shared" si="19"/>
        <v>1</v>
      </c>
      <c r="L421" s="5">
        <f t="shared" si="20"/>
        <v>0</v>
      </c>
    </row>
    <row r="422" spans="1:12">
      <c r="A422" t="s">
        <v>440</v>
      </c>
      <c r="B422" t="s">
        <v>1</v>
      </c>
      <c r="C422" t="s">
        <v>2868</v>
      </c>
      <c r="D422" t="s">
        <v>2865</v>
      </c>
      <c r="E422" t="s">
        <v>2855</v>
      </c>
      <c r="F422" t="s">
        <v>2894</v>
      </c>
      <c r="H422" t="str">
        <f>INDEX('Vensim Variables'!$B:$B,MATCH(EPS!$B422,'Vensim Variables'!$A:$A,0))</f>
        <v>g pollutant</v>
      </c>
      <c r="I422" t="str">
        <f t="shared" si="18"/>
        <v>CH4</v>
      </c>
      <c r="J422">
        <f>INDEX(NoSettings!$C:$C,MATCH(EPS!$A422,NoSettings!$A:$A,0))</f>
        <v>0</v>
      </c>
      <c r="K422">
        <f t="shared" si="19"/>
        <v>28</v>
      </c>
      <c r="L422" s="5">
        <f t="shared" si="20"/>
        <v>0</v>
      </c>
    </row>
    <row r="423" spans="1:12">
      <c r="A423" t="s">
        <v>441</v>
      </c>
      <c r="B423" t="s">
        <v>1</v>
      </c>
      <c r="C423" t="s">
        <v>2868</v>
      </c>
      <c r="D423" t="s">
        <v>2865</v>
      </c>
      <c r="E423" t="s">
        <v>2855</v>
      </c>
      <c r="F423" t="s">
        <v>2895</v>
      </c>
      <c r="H423" t="str">
        <f>INDEX('Vensim Variables'!$B:$B,MATCH(EPS!$B423,'Vensim Variables'!$A:$A,0))</f>
        <v>g pollutant</v>
      </c>
      <c r="I423" t="str">
        <f t="shared" si="18"/>
        <v>CH4</v>
      </c>
      <c r="J423">
        <f>INDEX(NoSettings!$C:$C,MATCH(EPS!$A423,NoSettings!$A:$A,0))</f>
        <v>21807900</v>
      </c>
      <c r="K423">
        <f t="shared" si="19"/>
        <v>28</v>
      </c>
      <c r="L423" s="5">
        <f t="shared" si="20"/>
        <v>6.1062119999999995E-4</v>
      </c>
    </row>
    <row r="424" spans="1:12">
      <c r="A424" t="s">
        <v>442</v>
      </c>
      <c r="B424" t="s">
        <v>1</v>
      </c>
      <c r="C424" t="s">
        <v>2868</v>
      </c>
      <c r="D424" t="s">
        <v>2865</v>
      </c>
      <c r="E424" t="s">
        <v>2855</v>
      </c>
      <c r="F424" t="s">
        <v>2896</v>
      </c>
      <c r="H424" t="str">
        <f>INDEX('Vensim Variables'!$B:$B,MATCH(EPS!$B424,'Vensim Variables'!$A:$A,0))</f>
        <v>g pollutant</v>
      </c>
      <c r="I424" t="str">
        <f t="shared" si="18"/>
        <v>CH4</v>
      </c>
      <c r="J424">
        <f>INDEX(NoSettings!$C:$C,MATCH(EPS!$A424,NoSettings!$A:$A,0))</f>
        <v>68476900</v>
      </c>
      <c r="K424">
        <f t="shared" si="19"/>
        <v>28</v>
      </c>
      <c r="L424" s="5">
        <f t="shared" si="20"/>
        <v>1.9173532E-3</v>
      </c>
    </row>
    <row r="425" spans="1:12">
      <c r="A425" t="s">
        <v>443</v>
      </c>
      <c r="B425" t="s">
        <v>1</v>
      </c>
      <c r="C425" t="s">
        <v>2868</v>
      </c>
      <c r="D425" t="s">
        <v>2865</v>
      </c>
      <c r="E425" t="s">
        <v>2855</v>
      </c>
      <c r="F425" t="s">
        <v>2897</v>
      </c>
      <c r="H425" t="str">
        <f>INDEX('Vensim Variables'!$B:$B,MATCH(EPS!$B425,'Vensim Variables'!$A:$A,0))</f>
        <v>g pollutant</v>
      </c>
      <c r="I425" t="str">
        <f t="shared" si="18"/>
        <v>CH4</v>
      </c>
      <c r="J425">
        <f>INDEX(NoSettings!$C:$C,MATCH(EPS!$A425,NoSettings!$A:$A,0))</f>
        <v>541143000</v>
      </c>
      <c r="K425">
        <f t="shared" si="19"/>
        <v>28</v>
      </c>
      <c r="L425" s="5">
        <f t="shared" si="20"/>
        <v>1.5152004E-2</v>
      </c>
    </row>
    <row r="426" spans="1:12">
      <c r="A426" t="s">
        <v>444</v>
      </c>
      <c r="B426" t="s">
        <v>1</v>
      </c>
      <c r="C426" t="s">
        <v>2868</v>
      </c>
      <c r="D426" t="s">
        <v>2865</v>
      </c>
      <c r="E426" t="s">
        <v>2855</v>
      </c>
      <c r="F426" t="s">
        <v>2898</v>
      </c>
      <c r="H426" t="str">
        <f>INDEX('Vensim Variables'!$B:$B,MATCH(EPS!$B426,'Vensim Variables'!$A:$A,0))</f>
        <v>g pollutant</v>
      </c>
      <c r="I426" t="str">
        <f t="shared" si="18"/>
        <v>CH4</v>
      </c>
      <c r="J426">
        <f>INDEX(NoSettings!$C:$C,MATCH(EPS!$A426,NoSettings!$A:$A,0))</f>
        <v>0</v>
      </c>
      <c r="K426">
        <f t="shared" si="19"/>
        <v>28</v>
      </c>
      <c r="L426" s="5">
        <f t="shared" si="20"/>
        <v>0</v>
      </c>
    </row>
    <row r="427" spans="1:12">
      <c r="A427" t="s">
        <v>445</v>
      </c>
      <c r="B427" t="s">
        <v>1</v>
      </c>
      <c r="C427" t="s">
        <v>2868</v>
      </c>
      <c r="D427" t="s">
        <v>2865</v>
      </c>
      <c r="E427" t="s">
        <v>2855</v>
      </c>
      <c r="F427" t="s">
        <v>2899</v>
      </c>
      <c r="H427" t="str">
        <f>INDEX('Vensim Variables'!$B:$B,MATCH(EPS!$B427,'Vensim Variables'!$A:$A,0))</f>
        <v>g pollutant</v>
      </c>
      <c r="I427" t="str">
        <f t="shared" si="18"/>
        <v>CH4</v>
      </c>
      <c r="J427">
        <f>INDEX(NoSettings!$C:$C,MATCH(EPS!$A427,NoSettings!$A:$A,0))</f>
        <v>0</v>
      </c>
      <c r="K427">
        <f t="shared" si="19"/>
        <v>28</v>
      </c>
      <c r="L427" s="5">
        <f t="shared" si="20"/>
        <v>0</v>
      </c>
    </row>
    <row r="428" spans="1:12">
      <c r="A428" t="s">
        <v>446</v>
      </c>
      <c r="B428" t="s">
        <v>1</v>
      </c>
      <c r="C428" t="s">
        <v>2868</v>
      </c>
      <c r="D428" t="s">
        <v>2865</v>
      </c>
      <c r="E428" t="s">
        <v>2855</v>
      </c>
      <c r="F428" t="s">
        <v>2900</v>
      </c>
      <c r="H428" t="str">
        <f>INDEX('Vensim Variables'!$B:$B,MATCH(EPS!$B428,'Vensim Variables'!$A:$A,0))</f>
        <v>g pollutant</v>
      </c>
      <c r="I428" t="str">
        <f t="shared" si="18"/>
        <v>CH4</v>
      </c>
      <c r="J428">
        <f>INDEX(NoSettings!$C:$C,MATCH(EPS!$A428,NoSettings!$A:$A,0))</f>
        <v>0</v>
      </c>
      <c r="K428">
        <f t="shared" si="19"/>
        <v>28</v>
      </c>
      <c r="L428" s="5">
        <f t="shared" si="20"/>
        <v>0</v>
      </c>
    </row>
    <row r="429" spans="1:12">
      <c r="A429" t="s">
        <v>447</v>
      </c>
      <c r="B429" t="s">
        <v>1</v>
      </c>
      <c r="C429" t="s">
        <v>2868</v>
      </c>
      <c r="D429" t="s">
        <v>2865</v>
      </c>
      <c r="E429" t="s">
        <v>2855</v>
      </c>
      <c r="F429" t="s">
        <v>2901</v>
      </c>
      <c r="H429" t="str">
        <f>INDEX('Vensim Variables'!$B:$B,MATCH(EPS!$B429,'Vensim Variables'!$A:$A,0))</f>
        <v>g pollutant</v>
      </c>
      <c r="I429" t="str">
        <f t="shared" si="18"/>
        <v>CH4</v>
      </c>
      <c r="J429">
        <f>INDEX(NoSettings!$C:$C,MATCH(EPS!$A429,NoSettings!$A:$A,0))</f>
        <v>0</v>
      </c>
      <c r="K429">
        <f t="shared" si="19"/>
        <v>28</v>
      </c>
      <c r="L429" s="5">
        <f t="shared" si="20"/>
        <v>0</v>
      </c>
    </row>
    <row r="430" spans="1:12">
      <c r="A430" t="s">
        <v>448</v>
      </c>
      <c r="B430" t="s">
        <v>1</v>
      </c>
      <c r="C430" t="s">
        <v>2868</v>
      </c>
      <c r="D430" t="s">
        <v>2865</v>
      </c>
      <c r="E430" t="s">
        <v>2855</v>
      </c>
      <c r="F430" t="s">
        <v>2902</v>
      </c>
      <c r="H430" t="str">
        <f>INDEX('Vensim Variables'!$B:$B,MATCH(EPS!$B430,'Vensim Variables'!$A:$A,0))</f>
        <v>g pollutant</v>
      </c>
      <c r="I430" t="str">
        <f t="shared" si="18"/>
        <v>CH4</v>
      </c>
      <c r="J430">
        <f>INDEX(NoSettings!$C:$C,MATCH(EPS!$A430,NoSettings!$A:$A,0))</f>
        <v>5935920</v>
      </c>
      <c r="K430">
        <f t="shared" si="19"/>
        <v>28</v>
      </c>
      <c r="L430" s="5">
        <f t="shared" si="20"/>
        <v>1.6620576E-4</v>
      </c>
    </row>
    <row r="431" spans="1:12">
      <c r="A431" t="s">
        <v>449</v>
      </c>
      <c r="B431" t="s">
        <v>1</v>
      </c>
      <c r="C431" t="s">
        <v>2868</v>
      </c>
      <c r="D431" t="s">
        <v>2865</v>
      </c>
      <c r="E431" t="s">
        <v>2855</v>
      </c>
      <c r="F431" t="s">
        <v>2903</v>
      </c>
      <c r="H431" t="str">
        <f>INDEX('Vensim Variables'!$B:$B,MATCH(EPS!$B431,'Vensim Variables'!$A:$A,0))</f>
        <v>g pollutant</v>
      </c>
      <c r="I431" t="str">
        <f t="shared" si="18"/>
        <v>CH4</v>
      </c>
      <c r="J431">
        <f>INDEX(NoSettings!$C:$C,MATCH(EPS!$A431,NoSettings!$A:$A,0))</f>
        <v>0</v>
      </c>
      <c r="K431">
        <f t="shared" si="19"/>
        <v>28</v>
      </c>
      <c r="L431" s="5">
        <f t="shared" si="20"/>
        <v>0</v>
      </c>
    </row>
    <row r="432" spans="1:12">
      <c r="A432" t="s">
        <v>450</v>
      </c>
      <c r="B432" t="s">
        <v>1</v>
      </c>
      <c r="C432" t="s">
        <v>2868</v>
      </c>
      <c r="D432" t="s">
        <v>2865</v>
      </c>
      <c r="E432" t="s">
        <v>2856</v>
      </c>
      <c r="F432" t="s">
        <v>2894</v>
      </c>
      <c r="H432" t="str">
        <f>INDEX('Vensim Variables'!$B:$B,MATCH(EPS!$B432,'Vensim Variables'!$A:$A,0))</f>
        <v>g pollutant</v>
      </c>
      <c r="I432" t="str">
        <f t="shared" si="18"/>
        <v>CH4</v>
      </c>
      <c r="J432">
        <f>INDEX(NoSettings!$C:$C,MATCH(EPS!$A432,NoSettings!$A:$A,0))</f>
        <v>0</v>
      </c>
      <c r="K432">
        <f t="shared" si="19"/>
        <v>28</v>
      </c>
      <c r="L432" s="5">
        <f t="shared" si="20"/>
        <v>0</v>
      </c>
    </row>
    <row r="433" spans="1:12">
      <c r="A433" t="s">
        <v>451</v>
      </c>
      <c r="B433" t="s">
        <v>1</v>
      </c>
      <c r="C433" t="s">
        <v>2868</v>
      </c>
      <c r="D433" t="s">
        <v>2865</v>
      </c>
      <c r="E433" t="s">
        <v>2856</v>
      </c>
      <c r="F433" t="s">
        <v>2895</v>
      </c>
      <c r="H433" t="str">
        <f>INDEX('Vensim Variables'!$B:$B,MATCH(EPS!$B433,'Vensim Variables'!$A:$A,0))</f>
        <v>g pollutant</v>
      </c>
      <c r="I433" t="str">
        <f t="shared" si="18"/>
        <v>CH4</v>
      </c>
      <c r="J433">
        <f>INDEX(NoSettings!$C:$C,MATCH(EPS!$A433,NoSettings!$A:$A,0))</f>
        <v>16241200</v>
      </c>
      <c r="K433">
        <f t="shared" si="19"/>
        <v>28</v>
      </c>
      <c r="L433" s="5">
        <f t="shared" si="20"/>
        <v>4.547536E-4</v>
      </c>
    </row>
    <row r="434" spans="1:12">
      <c r="A434" t="s">
        <v>452</v>
      </c>
      <c r="B434" t="s">
        <v>1</v>
      </c>
      <c r="C434" t="s">
        <v>2868</v>
      </c>
      <c r="D434" t="s">
        <v>2865</v>
      </c>
      <c r="E434" t="s">
        <v>2856</v>
      </c>
      <c r="F434" t="s">
        <v>2896</v>
      </c>
      <c r="H434" t="str">
        <f>INDEX('Vensim Variables'!$B:$B,MATCH(EPS!$B434,'Vensim Variables'!$A:$A,0))</f>
        <v>g pollutant</v>
      </c>
      <c r="I434" t="str">
        <f t="shared" si="18"/>
        <v>CH4</v>
      </c>
      <c r="J434">
        <f>INDEX(NoSettings!$C:$C,MATCH(EPS!$A434,NoSettings!$A:$A,0))</f>
        <v>0</v>
      </c>
      <c r="K434">
        <f t="shared" si="19"/>
        <v>28</v>
      </c>
      <c r="L434" s="5">
        <f t="shared" si="20"/>
        <v>0</v>
      </c>
    </row>
    <row r="435" spans="1:12">
      <c r="A435" t="s">
        <v>453</v>
      </c>
      <c r="B435" t="s">
        <v>1</v>
      </c>
      <c r="C435" t="s">
        <v>2868</v>
      </c>
      <c r="D435" t="s">
        <v>2865</v>
      </c>
      <c r="E435" t="s">
        <v>2856</v>
      </c>
      <c r="F435" t="s">
        <v>2897</v>
      </c>
      <c r="H435" t="str">
        <f>INDEX('Vensim Variables'!$B:$B,MATCH(EPS!$B435,'Vensim Variables'!$A:$A,0))</f>
        <v>g pollutant</v>
      </c>
      <c r="I435" t="str">
        <f t="shared" si="18"/>
        <v>CH4</v>
      </c>
      <c r="J435">
        <f>INDEX(NoSettings!$C:$C,MATCH(EPS!$A435,NoSettings!$A:$A,0))</f>
        <v>16389100000</v>
      </c>
      <c r="K435">
        <f t="shared" si="19"/>
        <v>28</v>
      </c>
      <c r="L435" s="5">
        <f t="shared" si="20"/>
        <v>0.45889479999999999</v>
      </c>
    </row>
    <row r="436" spans="1:12">
      <c r="A436" t="s">
        <v>454</v>
      </c>
      <c r="B436" t="s">
        <v>1</v>
      </c>
      <c r="C436" t="s">
        <v>2868</v>
      </c>
      <c r="D436" t="s">
        <v>2865</v>
      </c>
      <c r="E436" t="s">
        <v>2856</v>
      </c>
      <c r="F436" t="s">
        <v>2898</v>
      </c>
      <c r="H436" t="str">
        <f>INDEX('Vensim Variables'!$B:$B,MATCH(EPS!$B436,'Vensim Variables'!$A:$A,0))</f>
        <v>g pollutant</v>
      </c>
      <c r="I436" t="str">
        <f t="shared" si="18"/>
        <v>CH4</v>
      </c>
      <c r="J436">
        <f>INDEX(NoSettings!$C:$C,MATCH(EPS!$A436,NoSettings!$A:$A,0))</f>
        <v>0</v>
      </c>
      <c r="K436">
        <f t="shared" si="19"/>
        <v>28</v>
      </c>
      <c r="L436" s="5">
        <f t="shared" si="20"/>
        <v>0</v>
      </c>
    </row>
    <row r="437" spans="1:12">
      <c r="A437" t="s">
        <v>455</v>
      </c>
      <c r="B437" t="s">
        <v>1</v>
      </c>
      <c r="C437" t="s">
        <v>2868</v>
      </c>
      <c r="D437" t="s">
        <v>2865</v>
      </c>
      <c r="E437" t="s">
        <v>2856</v>
      </c>
      <c r="F437" t="s">
        <v>2899</v>
      </c>
      <c r="H437" t="str">
        <f>INDEX('Vensim Variables'!$B:$B,MATCH(EPS!$B437,'Vensim Variables'!$A:$A,0))</f>
        <v>g pollutant</v>
      </c>
      <c r="I437" t="str">
        <f t="shared" si="18"/>
        <v>CH4</v>
      </c>
      <c r="J437">
        <f>INDEX(NoSettings!$C:$C,MATCH(EPS!$A437,NoSettings!$A:$A,0))</f>
        <v>0</v>
      </c>
      <c r="K437">
        <f t="shared" si="19"/>
        <v>28</v>
      </c>
      <c r="L437" s="5">
        <f t="shared" si="20"/>
        <v>0</v>
      </c>
    </row>
    <row r="438" spans="1:12">
      <c r="A438" t="s">
        <v>456</v>
      </c>
      <c r="B438" t="s">
        <v>1</v>
      </c>
      <c r="C438" t="s">
        <v>2868</v>
      </c>
      <c r="D438" t="s">
        <v>2865</v>
      </c>
      <c r="E438" t="s">
        <v>2856</v>
      </c>
      <c r="F438" t="s">
        <v>2900</v>
      </c>
      <c r="H438" t="str">
        <f>INDEX('Vensim Variables'!$B:$B,MATCH(EPS!$B438,'Vensim Variables'!$A:$A,0))</f>
        <v>g pollutant</v>
      </c>
      <c r="I438" t="str">
        <f t="shared" si="18"/>
        <v>CH4</v>
      </c>
      <c r="J438">
        <f>INDEX(NoSettings!$C:$C,MATCH(EPS!$A438,NoSettings!$A:$A,0))</f>
        <v>0</v>
      </c>
      <c r="K438">
        <f t="shared" si="19"/>
        <v>28</v>
      </c>
      <c r="L438" s="5">
        <f t="shared" si="20"/>
        <v>0</v>
      </c>
    </row>
    <row r="439" spans="1:12">
      <c r="A439" t="s">
        <v>457</v>
      </c>
      <c r="B439" t="s">
        <v>1</v>
      </c>
      <c r="C439" t="s">
        <v>2868</v>
      </c>
      <c r="D439" t="s">
        <v>2865</v>
      </c>
      <c r="E439" t="s">
        <v>2856</v>
      </c>
      <c r="F439" t="s">
        <v>2901</v>
      </c>
      <c r="H439" t="str">
        <f>INDEX('Vensim Variables'!$B:$B,MATCH(EPS!$B439,'Vensim Variables'!$A:$A,0))</f>
        <v>g pollutant</v>
      </c>
      <c r="I439" t="str">
        <f t="shared" si="18"/>
        <v>CH4</v>
      </c>
      <c r="J439">
        <f>INDEX(NoSettings!$C:$C,MATCH(EPS!$A439,NoSettings!$A:$A,0))</f>
        <v>0</v>
      </c>
      <c r="K439">
        <f t="shared" si="19"/>
        <v>28</v>
      </c>
      <c r="L439" s="5">
        <f t="shared" si="20"/>
        <v>0</v>
      </c>
    </row>
    <row r="440" spans="1:12">
      <c r="A440" t="s">
        <v>458</v>
      </c>
      <c r="B440" t="s">
        <v>1</v>
      </c>
      <c r="C440" t="s">
        <v>2868</v>
      </c>
      <c r="D440" t="s">
        <v>2865</v>
      </c>
      <c r="E440" t="s">
        <v>2856</v>
      </c>
      <c r="F440" t="s">
        <v>2902</v>
      </c>
      <c r="H440" t="str">
        <f>INDEX('Vensim Variables'!$B:$B,MATCH(EPS!$B440,'Vensim Variables'!$A:$A,0))</f>
        <v>g pollutant</v>
      </c>
      <c r="I440" t="str">
        <f t="shared" si="18"/>
        <v>CH4</v>
      </c>
      <c r="J440">
        <f>INDEX(NoSettings!$C:$C,MATCH(EPS!$A440,NoSettings!$A:$A,0))</f>
        <v>12105600</v>
      </c>
      <c r="K440">
        <f t="shared" si="19"/>
        <v>28</v>
      </c>
      <c r="L440" s="5">
        <f t="shared" si="20"/>
        <v>3.3895680000000001E-4</v>
      </c>
    </row>
    <row r="441" spans="1:12">
      <c r="A441" t="s">
        <v>459</v>
      </c>
      <c r="B441" t="s">
        <v>1</v>
      </c>
      <c r="C441" t="s">
        <v>2868</v>
      </c>
      <c r="D441" t="s">
        <v>2865</v>
      </c>
      <c r="E441" t="s">
        <v>2856</v>
      </c>
      <c r="F441" t="s">
        <v>2903</v>
      </c>
      <c r="H441" t="str">
        <f>INDEX('Vensim Variables'!$B:$B,MATCH(EPS!$B441,'Vensim Variables'!$A:$A,0))</f>
        <v>g pollutant</v>
      </c>
      <c r="I441" t="str">
        <f t="shared" si="18"/>
        <v>CH4</v>
      </c>
      <c r="J441">
        <f>INDEX(NoSettings!$C:$C,MATCH(EPS!$A441,NoSettings!$A:$A,0))</f>
        <v>0</v>
      </c>
      <c r="K441">
        <f t="shared" si="19"/>
        <v>28</v>
      </c>
      <c r="L441" s="5">
        <f t="shared" si="20"/>
        <v>0</v>
      </c>
    </row>
    <row r="442" spans="1:12">
      <c r="A442" t="s">
        <v>460</v>
      </c>
      <c r="B442" t="s">
        <v>1</v>
      </c>
      <c r="C442" t="s">
        <v>2868</v>
      </c>
      <c r="D442" t="s">
        <v>2866</v>
      </c>
      <c r="E442" t="s">
        <v>2855</v>
      </c>
      <c r="F442" t="s">
        <v>2894</v>
      </c>
      <c r="H442" t="str">
        <f>INDEX('Vensim Variables'!$B:$B,MATCH(EPS!$B442,'Vensim Variables'!$A:$A,0))</f>
        <v>g pollutant</v>
      </c>
      <c r="I442" t="str">
        <f t="shared" si="18"/>
        <v>N2O</v>
      </c>
      <c r="J442">
        <f>INDEX(NoSettings!$C:$C,MATCH(EPS!$A442,NoSettings!$A:$A,0))</f>
        <v>0</v>
      </c>
      <c r="K442">
        <f t="shared" si="19"/>
        <v>265</v>
      </c>
      <c r="L442" s="5">
        <f t="shared" si="20"/>
        <v>0</v>
      </c>
    </row>
    <row r="443" spans="1:12">
      <c r="A443" t="s">
        <v>461</v>
      </c>
      <c r="B443" t="s">
        <v>1</v>
      </c>
      <c r="C443" t="s">
        <v>2868</v>
      </c>
      <c r="D443" t="s">
        <v>2866</v>
      </c>
      <c r="E443" t="s">
        <v>2855</v>
      </c>
      <c r="F443" t="s">
        <v>2895</v>
      </c>
      <c r="H443" t="str">
        <f>INDEX('Vensim Variables'!$B:$B,MATCH(EPS!$B443,'Vensim Variables'!$A:$A,0))</f>
        <v>g pollutant</v>
      </c>
      <c r="I443" t="str">
        <f t="shared" si="18"/>
        <v>N2O</v>
      </c>
      <c r="J443">
        <f>INDEX(NoSettings!$C:$C,MATCH(EPS!$A443,NoSettings!$A:$A,0))</f>
        <v>2180790</v>
      </c>
      <c r="K443">
        <f t="shared" si="19"/>
        <v>265</v>
      </c>
      <c r="L443" s="5">
        <f t="shared" si="20"/>
        <v>5.7790935000000005E-4</v>
      </c>
    </row>
    <row r="444" spans="1:12">
      <c r="A444" t="s">
        <v>462</v>
      </c>
      <c r="B444" t="s">
        <v>1</v>
      </c>
      <c r="C444" t="s">
        <v>2868</v>
      </c>
      <c r="D444" t="s">
        <v>2866</v>
      </c>
      <c r="E444" t="s">
        <v>2855</v>
      </c>
      <c r="F444" t="s">
        <v>2896</v>
      </c>
      <c r="H444" t="str">
        <f>INDEX('Vensim Variables'!$B:$B,MATCH(EPS!$B444,'Vensim Variables'!$A:$A,0))</f>
        <v>g pollutant</v>
      </c>
      <c r="I444" t="str">
        <f t="shared" si="18"/>
        <v>N2O</v>
      </c>
      <c r="J444">
        <f>INDEX(NoSettings!$C:$C,MATCH(EPS!$A444,NoSettings!$A:$A,0))</f>
        <v>13695400</v>
      </c>
      <c r="K444">
        <f t="shared" si="19"/>
        <v>265</v>
      </c>
      <c r="L444" s="5">
        <f t="shared" si="20"/>
        <v>3.6292809999999998E-3</v>
      </c>
    </row>
    <row r="445" spans="1:12">
      <c r="A445" t="s">
        <v>463</v>
      </c>
      <c r="B445" t="s">
        <v>1</v>
      </c>
      <c r="C445" t="s">
        <v>2868</v>
      </c>
      <c r="D445" t="s">
        <v>2866</v>
      </c>
      <c r="E445" t="s">
        <v>2855</v>
      </c>
      <c r="F445" t="s">
        <v>2897</v>
      </c>
      <c r="H445" t="str">
        <f>INDEX('Vensim Variables'!$B:$B,MATCH(EPS!$B445,'Vensim Variables'!$A:$A,0))</f>
        <v>g pollutant</v>
      </c>
      <c r="I445" t="str">
        <f t="shared" si="18"/>
        <v>N2O</v>
      </c>
      <c r="J445">
        <f>INDEX(NoSettings!$C:$C,MATCH(EPS!$A445,NoSettings!$A:$A,0))</f>
        <v>108229000</v>
      </c>
      <c r="K445">
        <f t="shared" si="19"/>
        <v>265</v>
      </c>
      <c r="L445" s="5">
        <f t="shared" si="20"/>
        <v>2.8680685000000001E-2</v>
      </c>
    </row>
    <row r="446" spans="1:12">
      <c r="A446" t="s">
        <v>464</v>
      </c>
      <c r="B446" t="s">
        <v>1</v>
      </c>
      <c r="C446" t="s">
        <v>2868</v>
      </c>
      <c r="D446" t="s">
        <v>2866</v>
      </c>
      <c r="E446" t="s">
        <v>2855</v>
      </c>
      <c r="F446" t="s">
        <v>2898</v>
      </c>
      <c r="H446" t="str">
        <f>INDEX('Vensim Variables'!$B:$B,MATCH(EPS!$B446,'Vensim Variables'!$A:$A,0))</f>
        <v>g pollutant</v>
      </c>
      <c r="I446" t="str">
        <f t="shared" si="18"/>
        <v>N2O</v>
      </c>
      <c r="J446">
        <f>INDEX(NoSettings!$C:$C,MATCH(EPS!$A446,NoSettings!$A:$A,0))</f>
        <v>0</v>
      </c>
      <c r="K446">
        <f t="shared" si="19"/>
        <v>265</v>
      </c>
      <c r="L446" s="5">
        <f t="shared" si="20"/>
        <v>0</v>
      </c>
    </row>
    <row r="447" spans="1:12">
      <c r="A447" t="s">
        <v>465</v>
      </c>
      <c r="B447" t="s">
        <v>1</v>
      </c>
      <c r="C447" t="s">
        <v>2868</v>
      </c>
      <c r="D447" t="s">
        <v>2866</v>
      </c>
      <c r="E447" t="s">
        <v>2855</v>
      </c>
      <c r="F447" t="s">
        <v>2899</v>
      </c>
      <c r="H447" t="str">
        <f>INDEX('Vensim Variables'!$B:$B,MATCH(EPS!$B447,'Vensim Variables'!$A:$A,0))</f>
        <v>g pollutant</v>
      </c>
      <c r="I447" t="str">
        <f t="shared" si="18"/>
        <v>N2O</v>
      </c>
      <c r="J447">
        <f>INDEX(NoSettings!$C:$C,MATCH(EPS!$A447,NoSettings!$A:$A,0))</f>
        <v>0</v>
      </c>
      <c r="K447">
        <f t="shared" si="19"/>
        <v>265</v>
      </c>
      <c r="L447" s="5">
        <f t="shared" si="20"/>
        <v>0</v>
      </c>
    </row>
    <row r="448" spans="1:12">
      <c r="A448" t="s">
        <v>466</v>
      </c>
      <c r="B448" t="s">
        <v>1</v>
      </c>
      <c r="C448" t="s">
        <v>2868</v>
      </c>
      <c r="D448" t="s">
        <v>2866</v>
      </c>
      <c r="E448" t="s">
        <v>2855</v>
      </c>
      <c r="F448" t="s">
        <v>2900</v>
      </c>
      <c r="H448" t="str">
        <f>INDEX('Vensim Variables'!$B:$B,MATCH(EPS!$B448,'Vensim Variables'!$A:$A,0))</f>
        <v>g pollutant</v>
      </c>
      <c r="I448" t="str">
        <f t="shared" si="18"/>
        <v>N2O</v>
      </c>
      <c r="J448">
        <f>INDEX(NoSettings!$C:$C,MATCH(EPS!$A448,NoSettings!$A:$A,0))</f>
        <v>0</v>
      </c>
      <c r="K448">
        <f t="shared" si="19"/>
        <v>265</v>
      </c>
      <c r="L448" s="5">
        <f t="shared" si="20"/>
        <v>0</v>
      </c>
    </row>
    <row r="449" spans="1:12">
      <c r="A449" t="s">
        <v>467</v>
      </c>
      <c r="B449" t="s">
        <v>1</v>
      </c>
      <c r="C449" t="s">
        <v>2868</v>
      </c>
      <c r="D449" t="s">
        <v>2866</v>
      </c>
      <c r="E449" t="s">
        <v>2855</v>
      </c>
      <c r="F449" t="s">
        <v>2901</v>
      </c>
      <c r="H449" t="str">
        <f>INDEX('Vensim Variables'!$B:$B,MATCH(EPS!$B449,'Vensim Variables'!$A:$A,0))</f>
        <v>g pollutant</v>
      </c>
      <c r="I449" t="str">
        <f t="shared" si="18"/>
        <v>N2O</v>
      </c>
      <c r="J449">
        <f>INDEX(NoSettings!$C:$C,MATCH(EPS!$A449,NoSettings!$A:$A,0))</f>
        <v>0</v>
      </c>
      <c r="K449">
        <f t="shared" si="19"/>
        <v>265</v>
      </c>
      <c r="L449" s="5">
        <f t="shared" si="20"/>
        <v>0</v>
      </c>
    </row>
    <row r="450" spans="1:12">
      <c r="A450" t="s">
        <v>468</v>
      </c>
      <c r="B450" t="s">
        <v>1</v>
      </c>
      <c r="C450" t="s">
        <v>2868</v>
      </c>
      <c r="D450" t="s">
        <v>2866</v>
      </c>
      <c r="E450" t="s">
        <v>2855</v>
      </c>
      <c r="F450" t="s">
        <v>2902</v>
      </c>
      <c r="H450" t="str">
        <f>INDEX('Vensim Variables'!$B:$B,MATCH(EPS!$B450,'Vensim Variables'!$A:$A,0))</f>
        <v>g pollutant</v>
      </c>
      <c r="I450" t="str">
        <f t="shared" si="18"/>
        <v>N2O</v>
      </c>
      <c r="J450">
        <f>INDEX(NoSettings!$C:$C,MATCH(EPS!$A450,NoSettings!$A:$A,0))</f>
        <v>1187180</v>
      </c>
      <c r="K450">
        <f t="shared" si="19"/>
        <v>265</v>
      </c>
      <c r="L450" s="5">
        <f t="shared" si="20"/>
        <v>3.146027E-4</v>
      </c>
    </row>
    <row r="451" spans="1:12">
      <c r="A451" t="s">
        <v>469</v>
      </c>
      <c r="B451" t="s">
        <v>1</v>
      </c>
      <c r="C451" t="s">
        <v>2868</v>
      </c>
      <c r="D451" t="s">
        <v>2866</v>
      </c>
      <c r="E451" t="s">
        <v>2855</v>
      </c>
      <c r="F451" t="s">
        <v>2903</v>
      </c>
      <c r="H451" t="str">
        <f>INDEX('Vensim Variables'!$B:$B,MATCH(EPS!$B451,'Vensim Variables'!$A:$A,0))</f>
        <v>g pollutant</v>
      </c>
      <c r="I451" t="str">
        <f t="shared" ref="I451:I514" si="21">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 t="shared" ref="K451:K514" si="22">IF(I451="CO2",1,IF(I451="CH4",28,IF(I451="N2O",265,IF(I451="F gases",1,1))))</f>
        <v>265</v>
      </c>
      <c r="L451" s="5">
        <f t="shared" ref="L451:L514" si="23">IF(H451="g pollutant",K451*J451/10^12,IF(H451="MMTCO2e",J451,IF(H451="MWh",J451,0)))</f>
        <v>0</v>
      </c>
    </row>
    <row r="452" spans="1:12">
      <c r="A452" t="s">
        <v>470</v>
      </c>
      <c r="B452" t="s">
        <v>1</v>
      </c>
      <c r="C452" t="s">
        <v>2868</v>
      </c>
      <c r="D452" t="s">
        <v>2866</v>
      </c>
      <c r="E452" t="s">
        <v>2856</v>
      </c>
      <c r="F452" t="s">
        <v>2894</v>
      </c>
      <c r="H452" t="str">
        <f>INDEX('Vensim Variables'!$B:$B,MATCH(EPS!$B452,'Vensim Variables'!$A:$A,0))</f>
        <v>g pollutant</v>
      </c>
      <c r="I452" t="str">
        <f t="shared" si="21"/>
        <v>N2O</v>
      </c>
      <c r="J452">
        <f>INDEX(NoSettings!$C:$C,MATCH(EPS!$A452,NoSettings!$A:$A,0))</f>
        <v>0</v>
      </c>
      <c r="K452">
        <f t="shared" si="22"/>
        <v>265</v>
      </c>
      <c r="L452" s="5">
        <f t="shared" si="23"/>
        <v>0</v>
      </c>
    </row>
    <row r="453" spans="1:12">
      <c r="A453" t="s">
        <v>471</v>
      </c>
      <c r="B453" t="s">
        <v>1</v>
      </c>
      <c r="C453" t="s">
        <v>2868</v>
      </c>
      <c r="D453" t="s">
        <v>2866</v>
      </c>
      <c r="E453" t="s">
        <v>2856</v>
      </c>
      <c r="F453" t="s">
        <v>2895</v>
      </c>
      <c r="H453" t="str">
        <f>INDEX('Vensim Variables'!$B:$B,MATCH(EPS!$B453,'Vensim Variables'!$A:$A,0))</f>
        <v>g pollutant</v>
      </c>
      <c r="I453" t="str">
        <f t="shared" si="21"/>
        <v>N2O</v>
      </c>
      <c r="J453">
        <f>INDEX(NoSettings!$C:$C,MATCH(EPS!$A453,NoSettings!$A:$A,0))</f>
        <v>1624120</v>
      </c>
      <c r="K453">
        <f t="shared" si="22"/>
        <v>265</v>
      </c>
      <c r="L453" s="5">
        <f t="shared" si="23"/>
        <v>4.3039180000000002E-4</v>
      </c>
    </row>
    <row r="454" spans="1:12">
      <c r="A454" t="s">
        <v>472</v>
      </c>
      <c r="B454" t="s">
        <v>1</v>
      </c>
      <c r="C454" t="s">
        <v>2868</v>
      </c>
      <c r="D454" t="s">
        <v>2866</v>
      </c>
      <c r="E454" t="s">
        <v>2856</v>
      </c>
      <c r="F454" t="s">
        <v>2896</v>
      </c>
      <c r="H454" t="str">
        <f>INDEX('Vensim Variables'!$B:$B,MATCH(EPS!$B454,'Vensim Variables'!$A:$A,0))</f>
        <v>g pollutant</v>
      </c>
      <c r="I454" t="str">
        <f t="shared" si="21"/>
        <v>N2O</v>
      </c>
      <c r="J454">
        <f>INDEX(NoSettings!$C:$C,MATCH(EPS!$A454,NoSettings!$A:$A,0))</f>
        <v>0</v>
      </c>
      <c r="K454">
        <f t="shared" si="22"/>
        <v>265</v>
      </c>
      <c r="L454" s="5">
        <f t="shared" si="23"/>
        <v>0</v>
      </c>
    </row>
    <row r="455" spans="1:12">
      <c r="A455" t="s">
        <v>473</v>
      </c>
      <c r="B455" t="s">
        <v>1</v>
      </c>
      <c r="C455" t="s">
        <v>2868</v>
      </c>
      <c r="D455" t="s">
        <v>2866</v>
      </c>
      <c r="E455" t="s">
        <v>2856</v>
      </c>
      <c r="F455" t="s">
        <v>2897</v>
      </c>
      <c r="H455" t="str">
        <f>INDEX('Vensim Variables'!$B:$B,MATCH(EPS!$B455,'Vensim Variables'!$A:$A,0))</f>
        <v>g pollutant</v>
      </c>
      <c r="I455" t="str">
        <f t="shared" si="21"/>
        <v>N2O</v>
      </c>
      <c r="J455">
        <f>INDEX(NoSettings!$C:$C,MATCH(EPS!$A455,NoSettings!$A:$A,0))</f>
        <v>3277820000</v>
      </c>
      <c r="K455">
        <f t="shared" si="22"/>
        <v>265</v>
      </c>
      <c r="L455" s="5">
        <f t="shared" si="23"/>
        <v>0.86862229999999996</v>
      </c>
    </row>
    <row r="456" spans="1:12">
      <c r="A456" t="s">
        <v>474</v>
      </c>
      <c r="B456" t="s">
        <v>1</v>
      </c>
      <c r="C456" t="s">
        <v>2868</v>
      </c>
      <c r="D456" t="s">
        <v>2866</v>
      </c>
      <c r="E456" t="s">
        <v>2856</v>
      </c>
      <c r="F456" t="s">
        <v>2898</v>
      </c>
      <c r="H456" t="str">
        <f>INDEX('Vensim Variables'!$B:$B,MATCH(EPS!$B456,'Vensim Variables'!$A:$A,0))</f>
        <v>g pollutant</v>
      </c>
      <c r="I456" t="str">
        <f t="shared" si="21"/>
        <v>N2O</v>
      </c>
      <c r="J456">
        <f>INDEX(NoSettings!$C:$C,MATCH(EPS!$A456,NoSettings!$A:$A,0))</f>
        <v>0</v>
      </c>
      <c r="K456">
        <f t="shared" si="22"/>
        <v>265</v>
      </c>
      <c r="L456" s="5">
        <f t="shared" si="23"/>
        <v>0</v>
      </c>
    </row>
    <row r="457" spans="1:12">
      <c r="A457" t="s">
        <v>475</v>
      </c>
      <c r="B457" t="s">
        <v>1</v>
      </c>
      <c r="C457" t="s">
        <v>2868</v>
      </c>
      <c r="D457" t="s">
        <v>2866</v>
      </c>
      <c r="E457" t="s">
        <v>2856</v>
      </c>
      <c r="F457" t="s">
        <v>2899</v>
      </c>
      <c r="H457" t="str">
        <f>INDEX('Vensim Variables'!$B:$B,MATCH(EPS!$B457,'Vensim Variables'!$A:$A,0))</f>
        <v>g pollutant</v>
      </c>
      <c r="I457" t="str">
        <f t="shared" si="21"/>
        <v>N2O</v>
      </c>
      <c r="J457">
        <f>INDEX(NoSettings!$C:$C,MATCH(EPS!$A457,NoSettings!$A:$A,0))</f>
        <v>0</v>
      </c>
      <c r="K457">
        <f t="shared" si="22"/>
        <v>265</v>
      </c>
      <c r="L457" s="5">
        <f t="shared" si="23"/>
        <v>0</v>
      </c>
    </row>
    <row r="458" spans="1:12">
      <c r="A458" t="s">
        <v>476</v>
      </c>
      <c r="B458" t="s">
        <v>1</v>
      </c>
      <c r="C458" t="s">
        <v>2868</v>
      </c>
      <c r="D458" t="s">
        <v>2866</v>
      </c>
      <c r="E458" t="s">
        <v>2856</v>
      </c>
      <c r="F458" t="s">
        <v>2900</v>
      </c>
      <c r="H458" t="str">
        <f>INDEX('Vensim Variables'!$B:$B,MATCH(EPS!$B458,'Vensim Variables'!$A:$A,0))</f>
        <v>g pollutant</v>
      </c>
      <c r="I458" t="str">
        <f t="shared" si="21"/>
        <v>N2O</v>
      </c>
      <c r="J458">
        <f>INDEX(NoSettings!$C:$C,MATCH(EPS!$A458,NoSettings!$A:$A,0))</f>
        <v>0</v>
      </c>
      <c r="K458">
        <f t="shared" si="22"/>
        <v>265</v>
      </c>
      <c r="L458" s="5">
        <f t="shared" si="23"/>
        <v>0</v>
      </c>
    </row>
    <row r="459" spans="1:12">
      <c r="A459" t="s">
        <v>477</v>
      </c>
      <c r="B459" t="s">
        <v>1</v>
      </c>
      <c r="C459" t="s">
        <v>2868</v>
      </c>
      <c r="D459" t="s">
        <v>2866</v>
      </c>
      <c r="E459" t="s">
        <v>2856</v>
      </c>
      <c r="F459" t="s">
        <v>2901</v>
      </c>
      <c r="H459" t="str">
        <f>INDEX('Vensim Variables'!$B:$B,MATCH(EPS!$B459,'Vensim Variables'!$A:$A,0))</f>
        <v>g pollutant</v>
      </c>
      <c r="I459" t="str">
        <f t="shared" si="21"/>
        <v>N2O</v>
      </c>
      <c r="J459">
        <f>INDEX(NoSettings!$C:$C,MATCH(EPS!$A459,NoSettings!$A:$A,0))</f>
        <v>0</v>
      </c>
      <c r="K459">
        <f t="shared" si="22"/>
        <v>265</v>
      </c>
      <c r="L459" s="5">
        <f t="shared" si="23"/>
        <v>0</v>
      </c>
    </row>
    <row r="460" spans="1:12">
      <c r="A460" t="s">
        <v>478</v>
      </c>
      <c r="B460" t="s">
        <v>1</v>
      </c>
      <c r="C460" t="s">
        <v>2868</v>
      </c>
      <c r="D460" t="s">
        <v>2866</v>
      </c>
      <c r="E460" t="s">
        <v>2856</v>
      </c>
      <c r="F460" t="s">
        <v>2902</v>
      </c>
      <c r="H460" t="str">
        <f>INDEX('Vensim Variables'!$B:$B,MATCH(EPS!$B460,'Vensim Variables'!$A:$A,0))</f>
        <v>g pollutant</v>
      </c>
      <c r="I460" t="str">
        <f t="shared" si="21"/>
        <v>N2O</v>
      </c>
      <c r="J460">
        <f>INDEX(NoSettings!$C:$C,MATCH(EPS!$A460,NoSettings!$A:$A,0))</f>
        <v>2421110</v>
      </c>
      <c r="K460">
        <f t="shared" si="22"/>
        <v>265</v>
      </c>
      <c r="L460" s="5">
        <f t="shared" si="23"/>
        <v>6.4159415000000005E-4</v>
      </c>
    </row>
    <row r="461" spans="1:12">
      <c r="A461" t="s">
        <v>479</v>
      </c>
      <c r="B461" t="s">
        <v>1</v>
      </c>
      <c r="C461" t="s">
        <v>2868</v>
      </c>
      <c r="D461" t="s">
        <v>2866</v>
      </c>
      <c r="E461" t="s">
        <v>2856</v>
      </c>
      <c r="F461" t="s">
        <v>2903</v>
      </c>
      <c r="H461" t="str">
        <f>INDEX('Vensim Variables'!$B:$B,MATCH(EPS!$B461,'Vensim Variables'!$A:$A,0))</f>
        <v>g pollutant</v>
      </c>
      <c r="I461" t="str">
        <f t="shared" si="21"/>
        <v>N2O</v>
      </c>
      <c r="J461">
        <f>INDEX(NoSettings!$C:$C,MATCH(EPS!$A461,NoSettings!$A:$A,0))</f>
        <v>0</v>
      </c>
      <c r="K461">
        <f t="shared" si="22"/>
        <v>265</v>
      </c>
      <c r="L461" s="5">
        <f t="shared" si="23"/>
        <v>0</v>
      </c>
    </row>
    <row r="462" spans="1:12">
      <c r="A462" t="s">
        <v>480</v>
      </c>
      <c r="B462" t="s">
        <v>1</v>
      </c>
      <c r="C462" t="s">
        <v>2868</v>
      </c>
      <c r="D462" t="s">
        <v>2867</v>
      </c>
      <c r="E462" t="s">
        <v>2855</v>
      </c>
      <c r="F462" t="s">
        <v>2894</v>
      </c>
      <c r="H462" t="str">
        <f>INDEX('Vensim Variables'!$B:$B,MATCH(EPS!$B462,'Vensim Variables'!$A:$A,0))</f>
        <v>g pollutant</v>
      </c>
      <c r="I462" t="str">
        <f t="shared" si="21"/>
        <v>F gases</v>
      </c>
      <c r="J462">
        <f>INDEX(NoSettings!$C:$C,MATCH(EPS!$A462,NoSettings!$A:$A,0))</f>
        <v>0</v>
      </c>
      <c r="K462">
        <f t="shared" si="22"/>
        <v>1</v>
      </c>
      <c r="L462" s="5">
        <f t="shared" si="23"/>
        <v>0</v>
      </c>
    </row>
    <row r="463" spans="1:12">
      <c r="A463" t="s">
        <v>481</v>
      </c>
      <c r="B463" t="s">
        <v>1</v>
      </c>
      <c r="C463" t="s">
        <v>2868</v>
      </c>
      <c r="D463" t="s">
        <v>2867</v>
      </c>
      <c r="E463" t="s">
        <v>2855</v>
      </c>
      <c r="F463" t="s">
        <v>2895</v>
      </c>
      <c r="H463" t="str">
        <f>INDEX('Vensim Variables'!$B:$B,MATCH(EPS!$B463,'Vensim Variables'!$A:$A,0))</f>
        <v>g pollutant</v>
      </c>
      <c r="I463" t="str">
        <f t="shared" si="21"/>
        <v>F gases</v>
      </c>
      <c r="J463">
        <f>INDEX(NoSettings!$C:$C,MATCH(EPS!$A463,NoSettings!$A:$A,0))</f>
        <v>0</v>
      </c>
      <c r="K463">
        <f t="shared" si="22"/>
        <v>1</v>
      </c>
      <c r="L463" s="5">
        <f t="shared" si="23"/>
        <v>0</v>
      </c>
    </row>
    <row r="464" spans="1:12">
      <c r="A464" t="s">
        <v>482</v>
      </c>
      <c r="B464" t="s">
        <v>1</v>
      </c>
      <c r="C464" t="s">
        <v>2868</v>
      </c>
      <c r="D464" t="s">
        <v>2867</v>
      </c>
      <c r="E464" t="s">
        <v>2855</v>
      </c>
      <c r="F464" t="s">
        <v>2896</v>
      </c>
      <c r="H464" t="str">
        <f>INDEX('Vensim Variables'!$B:$B,MATCH(EPS!$B464,'Vensim Variables'!$A:$A,0))</f>
        <v>g pollutant</v>
      </c>
      <c r="I464" t="str">
        <f t="shared" si="21"/>
        <v>F gases</v>
      </c>
      <c r="J464">
        <f>INDEX(NoSettings!$C:$C,MATCH(EPS!$A464,NoSettings!$A:$A,0))</f>
        <v>0</v>
      </c>
      <c r="K464">
        <f t="shared" si="22"/>
        <v>1</v>
      </c>
      <c r="L464" s="5">
        <f t="shared" si="23"/>
        <v>0</v>
      </c>
    </row>
    <row r="465" spans="1:12">
      <c r="A465" t="s">
        <v>483</v>
      </c>
      <c r="B465" t="s">
        <v>1</v>
      </c>
      <c r="C465" t="s">
        <v>2868</v>
      </c>
      <c r="D465" t="s">
        <v>2867</v>
      </c>
      <c r="E465" t="s">
        <v>2855</v>
      </c>
      <c r="F465" t="s">
        <v>2897</v>
      </c>
      <c r="H465" t="str">
        <f>INDEX('Vensim Variables'!$B:$B,MATCH(EPS!$B465,'Vensim Variables'!$A:$A,0))</f>
        <v>g pollutant</v>
      </c>
      <c r="I465" t="str">
        <f t="shared" si="21"/>
        <v>F gases</v>
      </c>
      <c r="J465">
        <f>INDEX(NoSettings!$C:$C,MATCH(EPS!$A465,NoSettings!$A:$A,0))</f>
        <v>0</v>
      </c>
      <c r="K465">
        <f t="shared" si="22"/>
        <v>1</v>
      </c>
      <c r="L465" s="5">
        <f t="shared" si="23"/>
        <v>0</v>
      </c>
    </row>
    <row r="466" spans="1:12">
      <c r="A466" t="s">
        <v>484</v>
      </c>
      <c r="B466" t="s">
        <v>1</v>
      </c>
      <c r="C466" t="s">
        <v>2868</v>
      </c>
      <c r="D466" t="s">
        <v>2867</v>
      </c>
      <c r="E466" t="s">
        <v>2855</v>
      </c>
      <c r="F466" t="s">
        <v>2898</v>
      </c>
      <c r="H466" t="str">
        <f>INDEX('Vensim Variables'!$B:$B,MATCH(EPS!$B466,'Vensim Variables'!$A:$A,0))</f>
        <v>g pollutant</v>
      </c>
      <c r="I466" t="str">
        <f t="shared" si="21"/>
        <v>F gases</v>
      </c>
      <c r="J466">
        <f>INDEX(NoSettings!$C:$C,MATCH(EPS!$A466,NoSettings!$A:$A,0))</f>
        <v>0</v>
      </c>
      <c r="K466">
        <f t="shared" si="22"/>
        <v>1</v>
      </c>
      <c r="L466" s="5">
        <f t="shared" si="23"/>
        <v>0</v>
      </c>
    </row>
    <row r="467" spans="1:12">
      <c r="A467" t="s">
        <v>485</v>
      </c>
      <c r="B467" t="s">
        <v>1</v>
      </c>
      <c r="C467" t="s">
        <v>2868</v>
      </c>
      <c r="D467" t="s">
        <v>2867</v>
      </c>
      <c r="E467" t="s">
        <v>2855</v>
      </c>
      <c r="F467" t="s">
        <v>2899</v>
      </c>
      <c r="H467" t="str">
        <f>INDEX('Vensim Variables'!$B:$B,MATCH(EPS!$B467,'Vensim Variables'!$A:$A,0))</f>
        <v>g pollutant</v>
      </c>
      <c r="I467" t="str">
        <f t="shared" si="21"/>
        <v>F gases</v>
      </c>
      <c r="J467">
        <f>INDEX(NoSettings!$C:$C,MATCH(EPS!$A467,NoSettings!$A:$A,0))</f>
        <v>0</v>
      </c>
      <c r="K467">
        <f t="shared" si="22"/>
        <v>1</v>
      </c>
      <c r="L467" s="5">
        <f t="shared" si="23"/>
        <v>0</v>
      </c>
    </row>
    <row r="468" spans="1:12">
      <c r="A468" t="s">
        <v>486</v>
      </c>
      <c r="B468" t="s">
        <v>1</v>
      </c>
      <c r="C468" t="s">
        <v>2868</v>
      </c>
      <c r="D468" t="s">
        <v>2867</v>
      </c>
      <c r="E468" t="s">
        <v>2855</v>
      </c>
      <c r="F468" t="s">
        <v>2900</v>
      </c>
      <c r="H468" t="str">
        <f>INDEX('Vensim Variables'!$B:$B,MATCH(EPS!$B468,'Vensim Variables'!$A:$A,0))</f>
        <v>g pollutant</v>
      </c>
      <c r="I468" t="str">
        <f t="shared" si="21"/>
        <v>F gases</v>
      </c>
      <c r="J468">
        <f>INDEX(NoSettings!$C:$C,MATCH(EPS!$A468,NoSettings!$A:$A,0))</f>
        <v>0</v>
      </c>
      <c r="K468">
        <f t="shared" si="22"/>
        <v>1</v>
      </c>
      <c r="L468" s="5">
        <f t="shared" si="23"/>
        <v>0</v>
      </c>
    </row>
    <row r="469" spans="1:12">
      <c r="A469" t="s">
        <v>487</v>
      </c>
      <c r="B469" t="s">
        <v>1</v>
      </c>
      <c r="C469" t="s">
        <v>2868</v>
      </c>
      <c r="D469" t="s">
        <v>2867</v>
      </c>
      <c r="E469" t="s">
        <v>2855</v>
      </c>
      <c r="F469" t="s">
        <v>2901</v>
      </c>
      <c r="H469" t="str">
        <f>INDEX('Vensim Variables'!$B:$B,MATCH(EPS!$B469,'Vensim Variables'!$A:$A,0))</f>
        <v>g pollutant</v>
      </c>
      <c r="I469" t="str">
        <f t="shared" si="21"/>
        <v>F gases</v>
      </c>
      <c r="J469">
        <f>INDEX(NoSettings!$C:$C,MATCH(EPS!$A469,NoSettings!$A:$A,0))</f>
        <v>0</v>
      </c>
      <c r="K469">
        <f t="shared" si="22"/>
        <v>1</v>
      </c>
      <c r="L469" s="5">
        <f t="shared" si="23"/>
        <v>0</v>
      </c>
    </row>
    <row r="470" spans="1:12">
      <c r="A470" t="s">
        <v>488</v>
      </c>
      <c r="B470" t="s">
        <v>1</v>
      </c>
      <c r="C470" t="s">
        <v>2868</v>
      </c>
      <c r="D470" t="s">
        <v>2867</v>
      </c>
      <c r="E470" t="s">
        <v>2855</v>
      </c>
      <c r="F470" t="s">
        <v>2902</v>
      </c>
      <c r="H470" t="str">
        <f>INDEX('Vensim Variables'!$B:$B,MATCH(EPS!$B470,'Vensim Variables'!$A:$A,0))</f>
        <v>g pollutant</v>
      </c>
      <c r="I470" t="str">
        <f t="shared" si="21"/>
        <v>F gases</v>
      </c>
      <c r="J470">
        <f>INDEX(NoSettings!$C:$C,MATCH(EPS!$A470,NoSettings!$A:$A,0))</f>
        <v>0</v>
      </c>
      <c r="K470">
        <f t="shared" si="22"/>
        <v>1</v>
      </c>
      <c r="L470" s="5">
        <f t="shared" si="23"/>
        <v>0</v>
      </c>
    </row>
    <row r="471" spans="1:12">
      <c r="A471" t="s">
        <v>489</v>
      </c>
      <c r="B471" t="s">
        <v>1</v>
      </c>
      <c r="C471" t="s">
        <v>2868</v>
      </c>
      <c r="D471" t="s">
        <v>2867</v>
      </c>
      <c r="E471" t="s">
        <v>2855</v>
      </c>
      <c r="F471" t="s">
        <v>2903</v>
      </c>
      <c r="H471" t="str">
        <f>INDEX('Vensim Variables'!$B:$B,MATCH(EPS!$B471,'Vensim Variables'!$A:$A,0))</f>
        <v>g pollutant</v>
      </c>
      <c r="I471" t="str">
        <f t="shared" si="21"/>
        <v>F gases</v>
      </c>
      <c r="J471">
        <f>INDEX(NoSettings!$C:$C,MATCH(EPS!$A471,NoSettings!$A:$A,0))</f>
        <v>0</v>
      </c>
      <c r="K471">
        <f t="shared" si="22"/>
        <v>1</v>
      </c>
      <c r="L471" s="5">
        <f t="shared" si="23"/>
        <v>0</v>
      </c>
    </row>
    <row r="472" spans="1:12">
      <c r="A472" t="s">
        <v>490</v>
      </c>
      <c r="B472" t="s">
        <v>1</v>
      </c>
      <c r="C472" t="s">
        <v>2868</v>
      </c>
      <c r="D472" t="s">
        <v>2867</v>
      </c>
      <c r="E472" t="s">
        <v>2856</v>
      </c>
      <c r="F472" t="s">
        <v>2894</v>
      </c>
      <c r="H472" t="str">
        <f>INDEX('Vensim Variables'!$B:$B,MATCH(EPS!$B472,'Vensim Variables'!$A:$A,0))</f>
        <v>g pollutant</v>
      </c>
      <c r="I472" t="str">
        <f t="shared" si="21"/>
        <v>F gases</v>
      </c>
      <c r="J472">
        <f>INDEX(NoSettings!$C:$C,MATCH(EPS!$A472,NoSettings!$A:$A,0))</f>
        <v>0</v>
      </c>
      <c r="K472">
        <f t="shared" si="22"/>
        <v>1</v>
      </c>
      <c r="L472" s="5">
        <f t="shared" si="23"/>
        <v>0</v>
      </c>
    </row>
    <row r="473" spans="1:12">
      <c r="A473" t="s">
        <v>491</v>
      </c>
      <c r="B473" t="s">
        <v>1</v>
      </c>
      <c r="C473" t="s">
        <v>2868</v>
      </c>
      <c r="D473" t="s">
        <v>2867</v>
      </c>
      <c r="E473" t="s">
        <v>2856</v>
      </c>
      <c r="F473" t="s">
        <v>2895</v>
      </c>
      <c r="H473" t="str">
        <f>INDEX('Vensim Variables'!$B:$B,MATCH(EPS!$B473,'Vensim Variables'!$A:$A,0))</f>
        <v>g pollutant</v>
      </c>
      <c r="I473" t="str">
        <f t="shared" si="21"/>
        <v>F gases</v>
      </c>
      <c r="J473">
        <f>INDEX(NoSettings!$C:$C,MATCH(EPS!$A473,NoSettings!$A:$A,0))</f>
        <v>0</v>
      </c>
      <c r="K473">
        <f t="shared" si="22"/>
        <v>1</v>
      </c>
      <c r="L473" s="5">
        <f t="shared" si="23"/>
        <v>0</v>
      </c>
    </row>
    <row r="474" spans="1:12">
      <c r="A474" t="s">
        <v>492</v>
      </c>
      <c r="B474" t="s">
        <v>1</v>
      </c>
      <c r="C474" t="s">
        <v>2868</v>
      </c>
      <c r="D474" t="s">
        <v>2867</v>
      </c>
      <c r="E474" t="s">
        <v>2856</v>
      </c>
      <c r="F474" t="s">
        <v>2896</v>
      </c>
      <c r="H474" t="str">
        <f>INDEX('Vensim Variables'!$B:$B,MATCH(EPS!$B474,'Vensim Variables'!$A:$A,0))</f>
        <v>g pollutant</v>
      </c>
      <c r="I474" t="str">
        <f t="shared" si="21"/>
        <v>F gases</v>
      </c>
      <c r="J474">
        <f>INDEX(NoSettings!$C:$C,MATCH(EPS!$A474,NoSettings!$A:$A,0))</f>
        <v>0</v>
      </c>
      <c r="K474">
        <f t="shared" si="22"/>
        <v>1</v>
      </c>
      <c r="L474" s="5">
        <f t="shared" si="23"/>
        <v>0</v>
      </c>
    </row>
    <row r="475" spans="1:12">
      <c r="A475" t="s">
        <v>493</v>
      </c>
      <c r="B475" t="s">
        <v>1</v>
      </c>
      <c r="C475" t="s">
        <v>2868</v>
      </c>
      <c r="D475" t="s">
        <v>2867</v>
      </c>
      <c r="E475" t="s">
        <v>2856</v>
      </c>
      <c r="F475" t="s">
        <v>2897</v>
      </c>
      <c r="H475" t="str">
        <f>INDEX('Vensim Variables'!$B:$B,MATCH(EPS!$B475,'Vensim Variables'!$A:$A,0))</f>
        <v>g pollutant</v>
      </c>
      <c r="I475" t="str">
        <f t="shared" si="21"/>
        <v>F gases</v>
      </c>
      <c r="J475">
        <f>INDEX(NoSettings!$C:$C,MATCH(EPS!$A475,NoSettings!$A:$A,0))</f>
        <v>0</v>
      </c>
      <c r="K475">
        <f t="shared" si="22"/>
        <v>1</v>
      </c>
      <c r="L475" s="5">
        <f t="shared" si="23"/>
        <v>0</v>
      </c>
    </row>
    <row r="476" spans="1:12">
      <c r="A476" t="s">
        <v>494</v>
      </c>
      <c r="B476" t="s">
        <v>1</v>
      </c>
      <c r="C476" t="s">
        <v>2868</v>
      </c>
      <c r="D476" t="s">
        <v>2867</v>
      </c>
      <c r="E476" t="s">
        <v>2856</v>
      </c>
      <c r="F476" t="s">
        <v>2898</v>
      </c>
      <c r="H476" t="str">
        <f>INDEX('Vensim Variables'!$B:$B,MATCH(EPS!$B476,'Vensim Variables'!$A:$A,0))</f>
        <v>g pollutant</v>
      </c>
      <c r="I476" t="str">
        <f t="shared" si="21"/>
        <v>F gases</v>
      </c>
      <c r="J476">
        <f>INDEX(NoSettings!$C:$C,MATCH(EPS!$A476,NoSettings!$A:$A,0))</f>
        <v>0</v>
      </c>
      <c r="K476">
        <f t="shared" si="22"/>
        <v>1</v>
      </c>
      <c r="L476" s="5">
        <f t="shared" si="23"/>
        <v>0</v>
      </c>
    </row>
    <row r="477" spans="1:12">
      <c r="A477" t="s">
        <v>495</v>
      </c>
      <c r="B477" t="s">
        <v>1</v>
      </c>
      <c r="C477" t="s">
        <v>2868</v>
      </c>
      <c r="D477" t="s">
        <v>2867</v>
      </c>
      <c r="E477" t="s">
        <v>2856</v>
      </c>
      <c r="F477" t="s">
        <v>2899</v>
      </c>
      <c r="H477" t="str">
        <f>INDEX('Vensim Variables'!$B:$B,MATCH(EPS!$B477,'Vensim Variables'!$A:$A,0))</f>
        <v>g pollutant</v>
      </c>
      <c r="I477" t="str">
        <f t="shared" si="21"/>
        <v>F gases</v>
      </c>
      <c r="J477">
        <f>INDEX(NoSettings!$C:$C,MATCH(EPS!$A477,NoSettings!$A:$A,0))</f>
        <v>0</v>
      </c>
      <c r="K477">
        <f t="shared" si="22"/>
        <v>1</v>
      </c>
      <c r="L477" s="5">
        <f t="shared" si="23"/>
        <v>0</v>
      </c>
    </row>
    <row r="478" spans="1:12">
      <c r="A478" t="s">
        <v>496</v>
      </c>
      <c r="B478" t="s">
        <v>1</v>
      </c>
      <c r="C478" t="s">
        <v>2868</v>
      </c>
      <c r="D478" t="s">
        <v>2867</v>
      </c>
      <c r="E478" t="s">
        <v>2856</v>
      </c>
      <c r="F478" t="s">
        <v>2900</v>
      </c>
      <c r="H478" t="str">
        <f>INDEX('Vensim Variables'!$B:$B,MATCH(EPS!$B478,'Vensim Variables'!$A:$A,0))</f>
        <v>g pollutant</v>
      </c>
      <c r="I478" t="str">
        <f t="shared" si="21"/>
        <v>F gases</v>
      </c>
      <c r="J478">
        <f>INDEX(NoSettings!$C:$C,MATCH(EPS!$A478,NoSettings!$A:$A,0))</f>
        <v>0</v>
      </c>
      <c r="K478">
        <f t="shared" si="22"/>
        <v>1</v>
      </c>
      <c r="L478" s="5">
        <f t="shared" si="23"/>
        <v>0</v>
      </c>
    </row>
    <row r="479" spans="1:12">
      <c r="A479" t="s">
        <v>497</v>
      </c>
      <c r="B479" t="s">
        <v>1</v>
      </c>
      <c r="C479" t="s">
        <v>2868</v>
      </c>
      <c r="D479" t="s">
        <v>2867</v>
      </c>
      <c r="E479" t="s">
        <v>2856</v>
      </c>
      <c r="F479" t="s">
        <v>2901</v>
      </c>
      <c r="H479" t="str">
        <f>INDEX('Vensim Variables'!$B:$B,MATCH(EPS!$B479,'Vensim Variables'!$A:$A,0))</f>
        <v>g pollutant</v>
      </c>
      <c r="I479" t="str">
        <f t="shared" si="21"/>
        <v>F gases</v>
      </c>
      <c r="J479">
        <f>INDEX(NoSettings!$C:$C,MATCH(EPS!$A479,NoSettings!$A:$A,0))</f>
        <v>0</v>
      </c>
      <c r="K479">
        <f t="shared" si="22"/>
        <v>1</v>
      </c>
      <c r="L479" s="5">
        <f t="shared" si="23"/>
        <v>0</v>
      </c>
    </row>
    <row r="480" spans="1:12">
      <c r="A480" t="s">
        <v>498</v>
      </c>
      <c r="B480" t="s">
        <v>1</v>
      </c>
      <c r="C480" t="s">
        <v>2868</v>
      </c>
      <c r="D480" t="s">
        <v>2867</v>
      </c>
      <c r="E480" t="s">
        <v>2856</v>
      </c>
      <c r="F480" t="s">
        <v>2902</v>
      </c>
      <c r="H480" t="str">
        <f>INDEX('Vensim Variables'!$B:$B,MATCH(EPS!$B480,'Vensim Variables'!$A:$A,0))</f>
        <v>g pollutant</v>
      </c>
      <c r="I480" t="str">
        <f t="shared" si="21"/>
        <v>F gases</v>
      </c>
      <c r="J480">
        <f>INDEX(NoSettings!$C:$C,MATCH(EPS!$A480,NoSettings!$A:$A,0))</f>
        <v>0</v>
      </c>
      <c r="K480">
        <f t="shared" si="22"/>
        <v>1</v>
      </c>
      <c r="L480" s="5">
        <f t="shared" si="23"/>
        <v>0</v>
      </c>
    </row>
    <row r="481" spans="1:12">
      <c r="A481" t="s">
        <v>499</v>
      </c>
      <c r="B481" t="s">
        <v>1</v>
      </c>
      <c r="C481" t="s">
        <v>2868</v>
      </c>
      <c r="D481" t="s">
        <v>2867</v>
      </c>
      <c r="E481" t="s">
        <v>2856</v>
      </c>
      <c r="F481" t="s">
        <v>2903</v>
      </c>
      <c r="H481" t="str">
        <f>INDEX('Vensim Variables'!$B:$B,MATCH(EPS!$B481,'Vensim Variables'!$A:$A,0))</f>
        <v>g pollutant</v>
      </c>
      <c r="I481" t="str">
        <f t="shared" si="21"/>
        <v>F gases</v>
      </c>
      <c r="J481">
        <f>INDEX(NoSettings!$C:$C,MATCH(EPS!$A481,NoSettings!$A:$A,0))</f>
        <v>0</v>
      </c>
      <c r="K481">
        <f t="shared" si="22"/>
        <v>1</v>
      </c>
      <c r="L481" s="5">
        <f t="shared" si="23"/>
        <v>0</v>
      </c>
    </row>
    <row r="482" spans="1:12">
      <c r="A482" t="s">
        <v>500</v>
      </c>
      <c r="B482" t="s">
        <v>1</v>
      </c>
      <c r="C482" t="s">
        <v>2869</v>
      </c>
      <c r="D482" t="s">
        <v>2854</v>
      </c>
      <c r="E482" t="s">
        <v>2855</v>
      </c>
      <c r="F482" t="s">
        <v>2894</v>
      </c>
      <c r="H482" t="str">
        <f>INDEX('Vensim Variables'!$B:$B,MATCH(EPS!$B482,'Vensim Variables'!$A:$A,0))</f>
        <v>g pollutant</v>
      </c>
      <c r="I482" t="str">
        <f t="shared" si="21"/>
        <v>CO2</v>
      </c>
      <c r="J482">
        <f>INDEX(NoSettings!$C:$C,MATCH(EPS!$A482,NoSettings!$A:$A,0))</f>
        <v>0</v>
      </c>
      <c r="K482">
        <f t="shared" si="22"/>
        <v>1</v>
      </c>
      <c r="L482" s="5">
        <f t="shared" si="23"/>
        <v>0</v>
      </c>
    </row>
    <row r="483" spans="1:12">
      <c r="A483" t="s">
        <v>501</v>
      </c>
      <c r="B483" t="s">
        <v>1</v>
      </c>
      <c r="C483" t="s">
        <v>2869</v>
      </c>
      <c r="D483" t="s">
        <v>2854</v>
      </c>
      <c r="E483" t="s">
        <v>2855</v>
      </c>
      <c r="F483" t="s">
        <v>2895</v>
      </c>
      <c r="H483" t="str">
        <f>INDEX('Vensim Variables'!$B:$B,MATCH(EPS!$B483,'Vensim Variables'!$A:$A,0))</f>
        <v>g pollutant</v>
      </c>
      <c r="I483" t="str">
        <f t="shared" si="21"/>
        <v>CO2</v>
      </c>
      <c r="J483">
        <f>INDEX(NoSettings!$C:$C,MATCH(EPS!$A483,NoSettings!$A:$A,0))</f>
        <v>0</v>
      </c>
      <c r="K483">
        <f t="shared" si="22"/>
        <v>1</v>
      </c>
      <c r="L483" s="5">
        <f t="shared" si="23"/>
        <v>0</v>
      </c>
    </row>
    <row r="484" spans="1:12">
      <c r="A484" t="s">
        <v>502</v>
      </c>
      <c r="B484" t="s">
        <v>1</v>
      </c>
      <c r="C484" t="s">
        <v>2869</v>
      </c>
      <c r="D484" t="s">
        <v>2854</v>
      </c>
      <c r="E484" t="s">
        <v>2855</v>
      </c>
      <c r="F484" t="s">
        <v>2896</v>
      </c>
      <c r="H484" t="str">
        <f>INDEX('Vensim Variables'!$B:$B,MATCH(EPS!$B484,'Vensim Variables'!$A:$A,0))</f>
        <v>g pollutant</v>
      </c>
      <c r="I484" t="str">
        <f t="shared" si="21"/>
        <v>CO2</v>
      </c>
      <c r="J484">
        <f>INDEX(NoSettings!$C:$C,MATCH(EPS!$A484,NoSettings!$A:$A,0))</f>
        <v>0</v>
      </c>
      <c r="K484">
        <f t="shared" si="22"/>
        <v>1</v>
      </c>
      <c r="L484" s="5">
        <f t="shared" si="23"/>
        <v>0</v>
      </c>
    </row>
    <row r="485" spans="1:12">
      <c r="A485" t="s">
        <v>503</v>
      </c>
      <c r="B485" t="s">
        <v>1</v>
      </c>
      <c r="C485" t="s">
        <v>2869</v>
      </c>
      <c r="D485" t="s">
        <v>2854</v>
      </c>
      <c r="E485" t="s">
        <v>2855</v>
      </c>
      <c r="F485" t="s">
        <v>2897</v>
      </c>
      <c r="H485" t="str">
        <f>INDEX('Vensim Variables'!$B:$B,MATCH(EPS!$B485,'Vensim Variables'!$A:$A,0))</f>
        <v>g pollutant</v>
      </c>
      <c r="I485" t="str">
        <f t="shared" si="21"/>
        <v>CO2</v>
      </c>
      <c r="J485">
        <f>INDEX(NoSettings!$C:$C,MATCH(EPS!$A485,NoSettings!$A:$A,0))</f>
        <v>0</v>
      </c>
      <c r="K485">
        <f t="shared" si="22"/>
        <v>1</v>
      </c>
      <c r="L485" s="5">
        <f t="shared" si="23"/>
        <v>0</v>
      </c>
    </row>
    <row r="486" spans="1:12">
      <c r="A486" t="s">
        <v>504</v>
      </c>
      <c r="B486" t="s">
        <v>1</v>
      </c>
      <c r="C486" t="s">
        <v>2869</v>
      </c>
      <c r="D486" t="s">
        <v>2854</v>
      </c>
      <c r="E486" t="s">
        <v>2855</v>
      </c>
      <c r="F486" t="s">
        <v>2898</v>
      </c>
      <c r="H486" t="str">
        <f>INDEX('Vensim Variables'!$B:$B,MATCH(EPS!$B486,'Vensim Variables'!$A:$A,0))</f>
        <v>g pollutant</v>
      </c>
      <c r="I486" t="str">
        <f t="shared" si="21"/>
        <v>CO2</v>
      </c>
      <c r="J486">
        <f>INDEX(NoSettings!$C:$C,MATCH(EPS!$A486,NoSettings!$A:$A,0))</f>
        <v>0</v>
      </c>
      <c r="K486">
        <f t="shared" si="22"/>
        <v>1</v>
      </c>
      <c r="L486" s="5">
        <f t="shared" si="23"/>
        <v>0</v>
      </c>
    </row>
    <row r="487" spans="1:12">
      <c r="A487" t="s">
        <v>505</v>
      </c>
      <c r="B487" t="s">
        <v>1</v>
      </c>
      <c r="C487" t="s">
        <v>2869</v>
      </c>
      <c r="D487" t="s">
        <v>2854</v>
      </c>
      <c r="E487" t="s">
        <v>2855</v>
      </c>
      <c r="F487" t="s">
        <v>2899</v>
      </c>
      <c r="H487" t="str">
        <f>INDEX('Vensim Variables'!$B:$B,MATCH(EPS!$B487,'Vensim Variables'!$A:$A,0))</f>
        <v>g pollutant</v>
      </c>
      <c r="I487" t="str">
        <f t="shared" si="21"/>
        <v>CO2</v>
      </c>
      <c r="J487">
        <f>INDEX(NoSettings!$C:$C,MATCH(EPS!$A487,NoSettings!$A:$A,0))</f>
        <v>0</v>
      </c>
      <c r="K487">
        <f t="shared" si="22"/>
        <v>1</v>
      </c>
      <c r="L487" s="5">
        <f t="shared" si="23"/>
        <v>0</v>
      </c>
    </row>
    <row r="488" spans="1:12">
      <c r="A488" t="s">
        <v>506</v>
      </c>
      <c r="B488" t="s">
        <v>1</v>
      </c>
      <c r="C488" t="s">
        <v>2869</v>
      </c>
      <c r="D488" t="s">
        <v>2854</v>
      </c>
      <c r="E488" t="s">
        <v>2855</v>
      </c>
      <c r="F488" t="s">
        <v>2900</v>
      </c>
      <c r="H488" t="str">
        <f>INDEX('Vensim Variables'!$B:$B,MATCH(EPS!$B488,'Vensim Variables'!$A:$A,0))</f>
        <v>g pollutant</v>
      </c>
      <c r="I488" t="str">
        <f t="shared" si="21"/>
        <v>CO2</v>
      </c>
      <c r="J488">
        <f>INDEX(NoSettings!$C:$C,MATCH(EPS!$A488,NoSettings!$A:$A,0))</f>
        <v>161780000000000</v>
      </c>
      <c r="K488">
        <f t="shared" si="22"/>
        <v>1</v>
      </c>
      <c r="L488" s="5">
        <f t="shared" si="23"/>
        <v>161.78</v>
      </c>
    </row>
    <row r="489" spans="1:12">
      <c r="A489" t="s">
        <v>507</v>
      </c>
      <c r="B489" t="s">
        <v>1</v>
      </c>
      <c r="C489" t="s">
        <v>2869</v>
      </c>
      <c r="D489" t="s">
        <v>2854</v>
      </c>
      <c r="E489" t="s">
        <v>2855</v>
      </c>
      <c r="F489" t="s">
        <v>2901</v>
      </c>
      <c r="H489" t="str">
        <f>INDEX('Vensim Variables'!$B:$B,MATCH(EPS!$B489,'Vensim Variables'!$A:$A,0))</f>
        <v>g pollutant</v>
      </c>
      <c r="I489" t="str">
        <f t="shared" si="21"/>
        <v>CO2</v>
      </c>
      <c r="J489">
        <f>INDEX(NoSettings!$C:$C,MATCH(EPS!$A489,NoSettings!$A:$A,0))</f>
        <v>0</v>
      </c>
      <c r="K489">
        <f t="shared" si="22"/>
        <v>1</v>
      </c>
      <c r="L489" s="5">
        <f t="shared" si="23"/>
        <v>0</v>
      </c>
    </row>
    <row r="490" spans="1:12">
      <c r="A490" t="s">
        <v>508</v>
      </c>
      <c r="B490" t="s">
        <v>1</v>
      </c>
      <c r="C490" t="s">
        <v>2869</v>
      </c>
      <c r="D490" t="s">
        <v>2854</v>
      </c>
      <c r="E490" t="s">
        <v>2855</v>
      </c>
      <c r="F490" t="s">
        <v>2902</v>
      </c>
      <c r="H490" t="str">
        <f>INDEX('Vensim Variables'!$B:$B,MATCH(EPS!$B490,'Vensim Variables'!$A:$A,0))</f>
        <v>g pollutant</v>
      </c>
      <c r="I490" t="str">
        <f t="shared" si="21"/>
        <v>CO2</v>
      </c>
      <c r="J490">
        <f>INDEX(NoSettings!$C:$C,MATCH(EPS!$A490,NoSettings!$A:$A,0))</f>
        <v>0</v>
      </c>
      <c r="K490">
        <f t="shared" si="22"/>
        <v>1</v>
      </c>
      <c r="L490" s="5">
        <f t="shared" si="23"/>
        <v>0</v>
      </c>
    </row>
    <row r="491" spans="1:12">
      <c r="A491" t="s">
        <v>509</v>
      </c>
      <c r="B491" t="s">
        <v>1</v>
      </c>
      <c r="C491" t="s">
        <v>2869</v>
      </c>
      <c r="D491" t="s">
        <v>2854</v>
      </c>
      <c r="E491" t="s">
        <v>2855</v>
      </c>
      <c r="F491" t="s">
        <v>2903</v>
      </c>
      <c r="H491" t="str">
        <f>INDEX('Vensim Variables'!$B:$B,MATCH(EPS!$B491,'Vensim Variables'!$A:$A,0))</f>
        <v>g pollutant</v>
      </c>
      <c r="I491" t="str">
        <f t="shared" si="21"/>
        <v>CO2</v>
      </c>
      <c r="J491">
        <f>INDEX(NoSettings!$C:$C,MATCH(EPS!$A491,NoSettings!$A:$A,0))</f>
        <v>0</v>
      </c>
      <c r="K491">
        <f t="shared" si="22"/>
        <v>1</v>
      </c>
      <c r="L491" s="5">
        <f t="shared" si="23"/>
        <v>0</v>
      </c>
    </row>
    <row r="492" spans="1:12">
      <c r="A492" t="s">
        <v>510</v>
      </c>
      <c r="B492" t="s">
        <v>1</v>
      </c>
      <c r="C492" t="s">
        <v>2869</v>
      </c>
      <c r="D492" t="s">
        <v>2854</v>
      </c>
      <c r="E492" t="s">
        <v>2856</v>
      </c>
      <c r="F492" t="s">
        <v>2894</v>
      </c>
      <c r="H492" t="str">
        <f>INDEX('Vensim Variables'!$B:$B,MATCH(EPS!$B492,'Vensim Variables'!$A:$A,0))</f>
        <v>g pollutant</v>
      </c>
      <c r="I492" t="str">
        <f t="shared" si="21"/>
        <v>CO2</v>
      </c>
      <c r="J492">
        <f>INDEX(NoSettings!$C:$C,MATCH(EPS!$A492,NoSettings!$A:$A,0))</f>
        <v>0</v>
      </c>
      <c r="K492">
        <f t="shared" si="22"/>
        <v>1</v>
      </c>
      <c r="L492" s="5">
        <f t="shared" si="23"/>
        <v>0</v>
      </c>
    </row>
    <row r="493" spans="1:12">
      <c r="A493" t="s">
        <v>511</v>
      </c>
      <c r="B493" t="s">
        <v>1</v>
      </c>
      <c r="C493" t="s">
        <v>2869</v>
      </c>
      <c r="D493" t="s">
        <v>2854</v>
      </c>
      <c r="E493" t="s">
        <v>2856</v>
      </c>
      <c r="F493" t="s">
        <v>2895</v>
      </c>
      <c r="H493" t="str">
        <f>INDEX('Vensim Variables'!$B:$B,MATCH(EPS!$B493,'Vensim Variables'!$A:$A,0))</f>
        <v>g pollutant</v>
      </c>
      <c r="I493" t="str">
        <f t="shared" si="21"/>
        <v>CO2</v>
      </c>
      <c r="J493">
        <f>INDEX(NoSettings!$C:$C,MATCH(EPS!$A493,NoSettings!$A:$A,0))</f>
        <v>0</v>
      </c>
      <c r="K493">
        <f t="shared" si="22"/>
        <v>1</v>
      </c>
      <c r="L493" s="5">
        <f t="shared" si="23"/>
        <v>0</v>
      </c>
    </row>
    <row r="494" spans="1:12">
      <c r="A494" t="s">
        <v>512</v>
      </c>
      <c r="B494" t="s">
        <v>1</v>
      </c>
      <c r="C494" t="s">
        <v>2869</v>
      </c>
      <c r="D494" t="s">
        <v>2854</v>
      </c>
      <c r="E494" t="s">
        <v>2856</v>
      </c>
      <c r="F494" t="s">
        <v>2896</v>
      </c>
      <c r="H494" t="str">
        <f>INDEX('Vensim Variables'!$B:$B,MATCH(EPS!$B494,'Vensim Variables'!$A:$A,0))</f>
        <v>g pollutant</v>
      </c>
      <c r="I494" t="str">
        <f t="shared" si="21"/>
        <v>CO2</v>
      </c>
      <c r="J494">
        <f>INDEX(NoSettings!$C:$C,MATCH(EPS!$A494,NoSettings!$A:$A,0))</f>
        <v>0</v>
      </c>
      <c r="K494">
        <f t="shared" si="22"/>
        <v>1</v>
      </c>
      <c r="L494" s="5">
        <f t="shared" si="23"/>
        <v>0</v>
      </c>
    </row>
    <row r="495" spans="1:12">
      <c r="A495" t="s">
        <v>513</v>
      </c>
      <c r="B495" t="s">
        <v>1</v>
      </c>
      <c r="C495" t="s">
        <v>2869</v>
      </c>
      <c r="D495" t="s">
        <v>2854</v>
      </c>
      <c r="E495" t="s">
        <v>2856</v>
      </c>
      <c r="F495" t="s">
        <v>2897</v>
      </c>
      <c r="H495" t="str">
        <f>INDEX('Vensim Variables'!$B:$B,MATCH(EPS!$B495,'Vensim Variables'!$A:$A,0))</f>
        <v>g pollutant</v>
      </c>
      <c r="I495" t="str">
        <f t="shared" si="21"/>
        <v>CO2</v>
      </c>
      <c r="J495">
        <f>INDEX(NoSettings!$C:$C,MATCH(EPS!$A495,NoSettings!$A:$A,0))</f>
        <v>0</v>
      </c>
      <c r="K495">
        <f t="shared" si="22"/>
        <v>1</v>
      </c>
      <c r="L495" s="5">
        <f t="shared" si="23"/>
        <v>0</v>
      </c>
    </row>
    <row r="496" spans="1:12">
      <c r="A496" t="s">
        <v>514</v>
      </c>
      <c r="B496" t="s">
        <v>1</v>
      </c>
      <c r="C496" t="s">
        <v>2869</v>
      </c>
      <c r="D496" t="s">
        <v>2854</v>
      </c>
      <c r="E496" t="s">
        <v>2856</v>
      </c>
      <c r="F496" t="s">
        <v>2898</v>
      </c>
      <c r="H496" t="str">
        <f>INDEX('Vensim Variables'!$B:$B,MATCH(EPS!$B496,'Vensim Variables'!$A:$A,0))</f>
        <v>g pollutant</v>
      </c>
      <c r="I496" t="str">
        <f t="shared" si="21"/>
        <v>CO2</v>
      </c>
      <c r="J496">
        <f>INDEX(NoSettings!$C:$C,MATCH(EPS!$A496,NoSettings!$A:$A,0))</f>
        <v>0</v>
      </c>
      <c r="K496">
        <f t="shared" si="22"/>
        <v>1</v>
      </c>
      <c r="L496" s="5">
        <f t="shared" si="23"/>
        <v>0</v>
      </c>
    </row>
    <row r="497" spans="1:12">
      <c r="A497" t="s">
        <v>515</v>
      </c>
      <c r="B497" t="s">
        <v>1</v>
      </c>
      <c r="C497" t="s">
        <v>2869</v>
      </c>
      <c r="D497" t="s">
        <v>2854</v>
      </c>
      <c r="E497" t="s">
        <v>2856</v>
      </c>
      <c r="F497" t="s">
        <v>2899</v>
      </c>
      <c r="H497" t="str">
        <f>INDEX('Vensim Variables'!$B:$B,MATCH(EPS!$B497,'Vensim Variables'!$A:$A,0))</f>
        <v>g pollutant</v>
      </c>
      <c r="I497" t="str">
        <f t="shared" si="21"/>
        <v>CO2</v>
      </c>
      <c r="J497">
        <f>INDEX(NoSettings!$C:$C,MATCH(EPS!$A497,NoSettings!$A:$A,0))</f>
        <v>0</v>
      </c>
      <c r="K497">
        <f t="shared" si="22"/>
        <v>1</v>
      </c>
      <c r="L497" s="5">
        <f t="shared" si="23"/>
        <v>0</v>
      </c>
    </row>
    <row r="498" spans="1:12">
      <c r="A498" t="s">
        <v>516</v>
      </c>
      <c r="B498" t="s">
        <v>1</v>
      </c>
      <c r="C498" t="s">
        <v>2869</v>
      </c>
      <c r="D498" t="s">
        <v>2854</v>
      </c>
      <c r="E498" t="s">
        <v>2856</v>
      </c>
      <c r="F498" t="s">
        <v>2900</v>
      </c>
      <c r="H498" t="str">
        <f>INDEX('Vensim Variables'!$B:$B,MATCH(EPS!$B498,'Vensim Variables'!$A:$A,0))</f>
        <v>g pollutant</v>
      </c>
      <c r="I498" t="str">
        <f t="shared" si="21"/>
        <v>CO2</v>
      </c>
      <c r="J498">
        <f>INDEX(NoSettings!$C:$C,MATCH(EPS!$A498,NoSettings!$A:$A,0))</f>
        <v>25884300000000</v>
      </c>
      <c r="K498">
        <f t="shared" si="22"/>
        <v>1</v>
      </c>
      <c r="L498" s="5">
        <f t="shared" si="23"/>
        <v>25.8843</v>
      </c>
    </row>
    <row r="499" spans="1:12">
      <c r="A499" t="s">
        <v>517</v>
      </c>
      <c r="B499" t="s">
        <v>1</v>
      </c>
      <c r="C499" t="s">
        <v>2869</v>
      </c>
      <c r="D499" t="s">
        <v>2854</v>
      </c>
      <c r="E499" t="s">
        <v>2856</v>
      </c>
      <c r="F499" t="s">
        <v>2901</v>
      </c>
      <c r="H499" t="str">
        <f>INDEX('Vensim Variables'!$B:$B,MATCH(EPS!$B499,'Vensim Variables'!$A:$A,0))</f>
        <v>g pollutant</v>
      </c>
      <c r="I499" t="str">
        <f t="shared" si="21"/>
        <v>CO2</v>
      </c>
      <c r="J499">
        <f>INDEX(NoSettings!$C:$C,MATCH(EPS!$A499,NoSettings!$A:$A,0))</f>
        <v>0</v>
      </c>
      <c r="K499">
        <f t="shared" si="22"/>
        <v>1</v>
      </c>
      <c r="L499" s="5">
        <f t="shared" si="23"/>
        <v>0</v>
      </c>
    </row>
    <row r="500" spans="1:12">
      <c r="A500" t="s">
        <v>518</v>
      </c>
      <c r="B500" t="s">
        <v>1</v>
      </c>
      <c r="C500" t="s">
        <v>2869</v>
      </c>
      <c r="D500" t="s">
        <v>2854</v>
      </c>
      <c r="E500" t="s">
        <v>2856</v>
      </c>
      <c r="F500" t="s">
        <v>2902</v>
      </c>
      <c r="H500" t="str">
        <f>INDEX('Vensim Variables'!$B:$B,MATCH(EPS!$B500,'Vensim Variables'!$A:$A,0))</f>
        <v>g pollutant</v>
      </c>
      <c r="I500" t="str">
        <f t="shared" si="21"/>
        <v>CO2</v>
      </c>
      <c r="J500">
        <f>INDEX(NoSettings!$C:$C,MATCH(EPS!$A500,NoSettings!$A:$A,0))</f>
        <v>0</v>
      </c>
      <c r="K500">
        <f t="shared" si="22"/>
        <v>1</v>
      </c>
      <c r="L500" s="5">
        <f t="shared" si="23"/>
        <v>0</v>
      </c>
    </row>
    <row r="501" spans="1:12">
      <c r="A501" t="s">
        <v>519</v>
      </c>
      <c r="B501" t="s">
        <v>1</v>
      </c>
      <c r="C501" t="s">
        <v>2869</v>
      </c>
      <c r="D501" t="s">
        <v>2854</v>
      </c>
      <c r="E501" t="s">
        <v>2856</v>
      </c>
      <c r="F501" t="s">
        <v>2903</v>
      </c>
      <c r="H501" t="str">
        <f>INDEX('Vensim Variables'!$B:$B,MATCH(EPS!$B501,'Vensim Variables'!$A:$A,0))</f>
        <v>g pollutant</v>
      </c>
      <c r="I501" t="str">
        <f t="shared" si="21"/>
        <v>CO2</v>
      </c>
      <c r="J501">
        <f>INDEX(NoSettings!$C:$C,MATCH(EPS!$A501,NoSettings!$A:$A,0))</f>
        <v>0</v>
      </c>
      <c r="K501">
        <f t="shared" si="22"/>
        <v>1</v>
      </c>
      <c r="L501" s="5">
        <f t="shared" si="23"/>
        <v>0</v>
      </c>
    </row>
    <row r="502" spans="1:12">
      <c r="A502" t="s">
        <v>520</v>
      </c>
      <c r="B502" t="s">
        <v>1</v>
      </c>
      <c r="C502" t="s">
        <v>2869</v>
      </c>
      <c r="D502" t="s">
        <v>2857</v>
      </c>
      <c r="E502" t="s">
        <v>2855</v>
      </c>
      <c r="F502" t="s">
        <v>2894</v>
      </c>
      <c r="H502" t="str">
        <f>INDEX('Vensim Variables'!$B:$B,MATCH(EPS!$B502,'Vensim Variables'!$A:$A,0))</f>
        <v>g pollutant</v>
      </c>
      <c r="I502" t="str">
        <f t="shared" si="21"/>
        <v>VOC</v>
      </c>
      <c r="J502">
        <f>INDEX(NoSettings!$C:$C,MATCH(EPS!$A502,NoSettings!$A:$A,0))</f>
        <v>0</v>
      </c>
      <c r="K502">
        <f t="shared" si="22"/>
        <v>1</v>
      </c>
      <c r="L502" s="5">
        <f t="shared" si="23"/>
        <v>0</v>
      </c>
    </row>
    <row r="503" spans="1:12">
      <c r="A503" t="s">
        <v>521</v>
      </c>
      <c r="B503" t="s">
        <v>1</v>
      </c>
      <c r="C503" t="s">
        <v>2869</v>
      </c>
      <c r="D503" t="s">
        <v>2857</v>
      </c>
      <c r="E503" t="s">
        <v>2855</v>
      </c>
      <c r="F503" t="s">
        <v>2895</v>
      </c>
      <c r="H503" t="str">
        <f>INDEX('Vensim Variables'!$B:$B,MATCH(EPS!$B503,'Vensim Variables'!$A:$A,0))</f>
        <v>g pollutant</v>
      </c>
      <c r="I503" t="str">
        <f t="shared" si="21"/>
        <v>VOC</v>
      </c>
      <c r="J503">
        <f>INDEX(NoSettings!$C:$C,MATCH(EPS!$A503,NoSettings!$A:$A,0))</f>
        <v>0</v>
      </c>
      <c r="K503">
        <f t="shared" si="22"/>
        <v>1</v>
      </c>
      <c r="L503" s="5">
        <f t="shared" si="23"/>
        <v>0</v>
      </c>
    </row>
    <row r="504" spans="1:12">
      <c r="A504" t="s">
        <v>522</v>
      </c>
      <c r="B504" t="s">
        <v>1</v>
      </c>
      <c r="C504" t="s">
        <v>2869</v>
      </c>
      <c r="D504" t="s">
        <v>2857</v>
      </c>
      <c r="E504" t="s">
        <v>2855</v>
      </c>
      <c r="F504" t="s">
        <v>2896</v>
      </c>
      <c r="H504" t="str">
        <f>INDEX('Vensim Variables'!$B:$B,MATCH(EPS!$B504,'Vensim Variables'!$A:$A,0))</f>
        <v>g pollutant</v>
      </c>
      <c r="I504" t="str">
        <f t="shared" si="21"/>
        <v>VOC</v>
      </c>
      <c r="J504">
        <f>INDEX(NoSettings!$C:$C,MATCH(EPS!$A504,NoSettings!$A:$A,0))</f>
        <v>0</v>
      </c>
      <c r="K504">
        <f t="shared" si="22"/>
        <v>1</v>
      </c>
      <c r="L504" s="5">
        <f t="shared" si="23"/>
        <v>0</v>
      </c>
    </row>
    <row r="505" spans="1:12">
      <c r="A505" t="s">
        <v>523</v>
      </c>
      <c r="B505" t="s">
        <v>1</v>
      </c>
      <c r="C505" t="s">
        <v>2869</v>
      </c>
      <c r="D505" t="s">
        <v>2857</v>
      </c>
      <c r="E505" t="s">
        <v>2855</v>
      </c>
      <c r="F505" t="s">
        <v>2897</v>
      </c>
      <c r="H505" t="str">
        <f>INDEX('Vensim Variables'!$B:$B,MATCH(EPS!$B505,'Vensim Variables'!$A:$A,0))</f>
        <v>g pollutant</v>
      </c>
      <c r="I505" t="str">
        <f t="shared" si="21"/>
        <v>VOC</v>
      </c>
      <c r="J505">
        <f>INDEX(NoSettings!$C:$C,MATCH(EPS!$A505,NoSettings!$A:$A,0))</f>
        <v>0</v>
      </c>
      <c r="K505">
        <f t="shared" si="22"/>
        <v>1</v>
      </c>
      <c r="L505" s="5">
        <f t="shared" si="23"/>
        <v>0</v>
      </c>
    </row>
    <row r="506" spans="1:12">
      <c r="A506" t="s">
        <v>524</v>
      </c>
      <c r="B506" t="s">
        <v>1</v>
      </c>
      <c r="C506" t="s">
        <v>2869</v>
      </c>
      <c r="D506" t="s">
        <v>2857</v>
      </c>
      <c r="E506" t="s">
        <v>2855</v>
      </c>
      <c r="F506" t="s">
        <v>2898</v>
      </c>
      <c r="H506" t="str">
        <f>INDEX('Vensim Variables'!$B:$B,MATCH(EPS!$B506,'Vensim Variables'!$A:$A,0))</f>
        <v>g pollutant</v>
      </c>
      <c r="I506" t="str">
        <f t="shared" si="21"/>
        <v>VOC</v>
      </c>
      <c r="J506">
        <f>INDEX(NoSettings!$C:$C,MATCH(EPS!$A506,NoSettings!$A:$A,0))</f>
        <v>0</v>
      </c>
      <c r="K506">
        <f t="shared" si="22"/>
        <v>1</v>
      </c>
      <c r="L506" s="5">
        <f t="shared" si="23"/>
        <v>0</v>
      </c>
    </row>
    <row r="507" spans="1:12">
      <c r="A507" t="s">
        <v>525</v>
      </c>
      <c r="B507" t="s">
        <v>1</v>
      </c>
      <c r="C507" t="s">
        <v>2869</v>
      </c>
      <c r="D507" t="s">
        <v>2857</v>
      </c>
      <c r="E507" t="s">
        <v>2855</v>
      </c>
      <c r="F507" t="s">
        <v>2899</v>
      </c>
      <c r="H507" t="str">
        <f>INDEX('Vensim Variables'!$B:$B,MATCH(EPS!$B507,'Vensim Variables'!$A:$A,0))</f>
        <v>g pollutant</v>
      </c>
      <c r="I507" t="str">
        <f t="shared" si="21"/>
        <v>VOC</v>
      </c>
      <c r="J507">
        <f>INDEX(NoSettings!$C:$C,MATCH(EPS!$A507,NoSettings!$A:$A,0))</f>
        <v>0</v>
      </c>
      <c r="K507">
        <f t="shared" si="22"/>
        <v>1</v>
      </c>
      <c r="L507" s="5">
        <f t="shared" si="23"/>
        <v>0</v>
      </c>
    </row>
    <row r="508" spans="1:12">
      <c r="A508" t="s">
        <v>526</v>
      </c>
      <c r="B508" t="s">
        <v>1</v>
      </c>
      <c r="C508" t="s">
        <v>2869</v>
      </c>
      <c r="D508" t="s">
        <v>2857</v>
      </c>
      <c r="E508" t="s">
        <v>2855</v>
      </c>
      <c r="F508" t="s">
        <v>2900</v>
      </c>
      <c r="H508" t="str">
        <f>INDEX('Vensim Variables'!$B:$B,MATCH(EPS!$B508,'Vensim Variables'!$A:$A,0))</f>
        <v>g pollutant</v>
      </c>
      <c r="I508" t="str">
        <f t="shared" si="21"/>
        <v>VOC</v>
      </c>
      <c r="J508">
        <f>INDEX(NoSettings!$C:$C,MATCH(EPS!$A508,NoSettings!$A:$A,0))</f>
        <v>70213800000</v>
      </c>
      <c r="K508">
        <f t="shared" si="22"/>
        <v>1</v>
      </c>
      <c r="L508" s="5">
        <f t="shared" si="23"/>
        <v>7.0213800000000007E-2</v>
      </c>
    </row>
    <row r="509" spans="1:12">
      <c r="A509" t="s">
        <v>527</v>
      </c>
      <c r="B509" t="s">
        <v>1</v>
      </c>
      <c r="C509" t="s">
        <v>2869</v>
      </c>
      <c r="D509" t="s">
        <v>2857</v>
      </c>
      <c r="E509" t="s">
        <v>2855</v>
      </c>
      <c r="F509" t="s">
        <v>2901</v>
      </c>
      <c r="H509" t="str">
        <f>INDEX('Vensim Variables'!$B:$B,MATCH(EPS!$B509,'Vensim Variables'!$A:$A,0))</f>
        <v>g pollutant</v>
      </c>
      <c r="I509" t="str">
        <f t="shared" si="21"/>
        <v>VOC</v>
      </c>
      <c r="J509">
        <f>INDEX(NoSettings!$C:$C,MATCH(EPS!$A509,NoSettings!$A:$A,0))</f>
        <v>0</v>
      </c>
      <c r="K509">
        <f t="shared" si="22"/>
        <v>1</v>
      </c>
      <c r="L509" s="5">
        <f t="shared" si="23"/>
        <v>0</v>
      </c>
    </row>
    <row r="510" spans="1:12">
      <c r="A510" t="s">
        <v>528</v>
      </c>
      <c r="B510" t="s">
        <v>1</v>
      </c>
      <c r="C510" t="s">
        <v>2869</v>
      </c>
      <c r="D510" t="s">
        <v>2857</v>
      </c>
      <c r="E510" t="s">
        <v>2855</v>
      </c>
      <c r="F510" t="s">
        <v>2902</v>
      </c>
      <c r="H510" t="str">
        <f>INDEX('Vensim Variables'!$B:$B,MATCH(EPS!$B510,'Vensim Variables'!$A:$A,0))</f>
        <v>g pollutant</v>
      </c>
      <c r="I510" t="str">
        <f t="shared" si="21"/>
        <v>VOC</v>
      </c>
      <c r="J510">
        <f>INDEX(NoSettings!$C:$C,MATCH(EPS!$A510,NoSettings!$A:$A,0))</f>
        <v>0</v>
      </c>
      <c r="K510">
        <f t="shared" si="22"/>
        <v>1</v>
      </c>
      <c r="L510" s="5">
        <f t="shared" si="23"/>
        <v>0</v>
      </c>
    </row>
    <row r="511" spans="1:12">
      <c r="A511" t="s">
        <v>529</v>
      </c>
      <c r="B511" t="s">
        <v>1</v>
      </c>
      <c r="C511" t="s">
        <v>2869</v>
      </c>
      <c r="D511" t="s">
        <v>2857</v>
      </c>
      <c r="E511" t="s">
        <v>2855</v>
      </c>
      <c r="F511" t="s">
        <v>2903</v>
      </c>
      <c r="H511" t="str">
        <f>INDEX('Vensim Variables'!$B:$B,MATCH(EPS!$B511,'Vensim Variables'!$A:$A,0))</f>
        <v>g pollutant</v>
      </c>
      <c r="I511" t="str">
        <f t="shared" si="21"/>
        <v>VOC</v>
      </c>
      <c r="J511">
        <f>INDEX(NoSettings!$C:$C,MATCH(EPS!$A511,NoSettings!$A:$A,0))</f>
        <v>0</v>
      </c>
      <c r="K511">
        <f t="shared" si="22"/>
        <v>1</v>
      </c>
      <c r="L511" s="5">
        <f t="shared" si="23"/>
        <v>0</v>
      </c>
    </row>
    <row r="512" spans="1:12">
      <c r="A512" t="s">
        <v>530</v>
      </c>
      <c r="B512" t="s">
        <v>1</v>
      </c>
      <c r="C512" t="s">
        <v>2869</v>
      </c>
      <c r="D512" t="s">
        <v>2857</v>
      </c>
      <c r="E512" t="s">
        <v>2856</v>
      </c>
      <c r="F512" t="s">
        <v>2894</v>
      </c>
      <c r="H512" t="str">
        <f>INDEX('Vensim Variables'!$B:$B,MATCH(EPS!$B512,'Vensim Variables'!$A:$A,0))</f>
        <v>g pollutant</v>
      </c>
      <c r="I512" t="str">
        <f t="shared" si="21"/>
        <v>VOC</v>
      </c>
      <c r="J512">
        <f>INDEX(NoSettings!$C:$C,MATCH(EPS!$A512,NoSettings!$A:$A,0))</f>
        <v>0</v>
      </c>
      <c r="K512">
        <f t="shared" si="22"/>
        <v>1</v>
      </c>
      <c r="L512" s="5">
        <f t="shared" si="23"/>
        <v>0</v>
      </c>
    </row>
    <row r="513" spans="1:12">
      <c r="A513" t="s">
        <v>531</v>
      </c>
      <c r="B513" t="s">
        <v>1</v>
      </c>
      <c r="C513" t="s">
        <v>2869</v>
      </c>
      <c r="D513" t="s">
        <v>2857</v>
      </c>
      <c r="E513" t="s">
        <v>2856</v>
      </c>
      <c r="F513" t="s">
        <v>2895</v>
      </c>
      <c r="H513" t="str">
        <f>INDEX('Vensim Variables'!$B:$B,MATCH(EPS!$B513,'Vensim Variables'!$A:$A,0))</f>
        <v>g pollutant</v>
      </c>
      <c r="I513" t="str">
        <f t="shared" si="21"/>
        <v>VOC</v>
      </c>
      <c r="J513">
        <f>INDEX(NoSettings!$C:$C,MATCH(EPS!$A513,NoSettings!$A:$A,0))</f>
        <v>0</v>
      </c>
      <c r="K513">
        <f t="shared" si="22"/>
        <v>1</v>
      </c>
      <c r="L513" s="5">
        <f t="shared" si="23"/>
        <v>0</v>
      </c>
    </row>
    <row r="514" spans="1:12">
      <c r="A514" t="s">
        <v>532</v>
      </c>
      <c r="B514" t="s">
        <v>1</v>
      </c>
      <c r="C514" t="s">
        <v>2869</v>
      </c>
      <c r="D514" t="s">
        <v>2857</v>
      </c>
      <c r="E514" t="s">
        <v>2856</v>
      </c>
      <c r="F514" t="s">
        <v>2896</v>
      </c>
      <c r="H514" t="str">
        <f>INDEX('Vensim Variables'!$B:$B,MATCH(EPS!$B514,'Vensim Variables'!$A:$A,0))</f>
        <v>g pollutant</v>
      </c>
      <c r="I514" t="str">
        <f t="shared" si="21"/>
        <v>VOC</v>
      </c>
      <c r="J514">
        <f>INDEX(NoSettings!$C:$C,MATCH(EPS!$A514,NoSettings!$A:$A,0))</f>
        <v>0</v>
      </c>
      <c r="K514">
        <f t="shared" si="22"/>
        <v>1</v>
      </c>
      <c r="L514" s="5">
        <f t="shared" si="23"/>
        <v>0</v>
      </c>
    </row>
    <row r="515" spans="1:12">
      <c r="A515" t="s">
        <v>533</v>
      </c>
      <c r="B515" t="s">
        <v>1</v>
      </c>
      <c r="C515" t="s">
        <v>2869</v>
      </c>
      <c r="D515" t="s">
        <v>2857</v>
      </c>
      <c r="E515" t="s">
        <v>2856</v>
      </c>
      <c r="F515" t="s">
        <v>2897</v>
      </c>
      <c r="H515" t="str">
        <f>INDEX('Vensim Variables'!$B:$B,MATCH(EPS!$B515,'Vensim Variables'!$A:$A,0))</f>
        <v>g pollutant</v>
      </c>
      <c r="I515" t="str">
        <f t="shared" ref="I515:I578" si="24">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 t="shared" ref="K515:K578" si="25">IF(I515="CO2",1,IF(I515="CH4",28,IF(I515="N2O",265,IF(I515="F gases",1,1))))</f>
        <v>1</v>
      </c>
      <c r="L515" s="5">
        <f t="shared" ref="L515:L578" si="26">IF(H515="g pollutant",K515*J515/10^12,IF(H515="MMTCO2e",J515,IF(H515="MWh",J515,0)))</f>
        <v>0</v>
      </c>
    </row>
    <row r="516" spans="1:12">
      <c r="A516" t="s">
        <v>534</v>
      </c>
      <c r="B516" t="s">
        <v>1</v>
      </c>
      <c r="C516" t="s">
        <v>2869</v>
      </c>
      <c r="D516" t="s">
        <v>2857</v>
      </c>
      <c r="E516" t="s">
        <v>2856</v>
      </c>
      <c r="F516" t="s">
        <v>2898</v>
      </c>
      <c r="H516" t="str">
        <f>INDEX('Vensim Variables'!$B:$B,MATCH(EPS!$B516,'Vensim Variables'!$A:$A,0))</f>
        <v>g pollutant</v>
      </c>
      <c r="I516" t="str">
        <f t="shared" si="24"/>
        <v>VOC</v>
      </c>
      <c r="J516">
        <f>INDEX(NoSettings!$C:$C,MATCH(EPS!$A516,NoSettings!$A:$A,0))</f>
        <v>0</v>
      </c>
      <c r="K516">
        <f t="shared" si="25"/>
        <v>1</v>
      </c>
      <c r="L516" s="5">
        <f t="shared" si="26"/>
        <v>0</v>
      </c>
    </row>
    <row r="517" spans="1:12">
      <c r="A517" t="s">
        <v>535</v>
      </c>
      <c r="B517" t="s">
        <v>1</v>
      </c>
      <c r="C517" t="s">
        <v>2869</v>
      </c>
      <c r="D517" t="s">
        <v>2857</v>
      </c>
      <c r="E517" t="s">
        <v>2856</v>
      </c>
      <c r="F517" t="s">
        <v>2899</v>
      </c>
      <c r="H517" t="str">
        <f>INDEX('Vensim Variables'!$B:$B,MATCH(EPS!$B517,'Vensim Variables'!$A:$A,0))</f>
        <v>g pollutant</v>
      </c>
      <c r="I517" t="str">
        <f t="shared" si="24"/>
        <v>VOC</v>
      </c>
      <c r="J517">
        <f>INDEX(NoSettings!$C:$C,MATCH(EPS!$A517,NoSettings!$A:$A,0))</f>
        <v>0</v>
      </c>
      <c r="K517">
        <f t="shared" si="25"/>
        <v>1</v>
      </c>
      <c r="L517" s="5">
        <f t="shared" si="26"/>
        <v>0</v>
      </c>
    </row>
    <row r="518" spans="1:12">
      <c r="A518" t="s">
        <v>536</v>
      </c>
      <c r="B518" t="s">
        <v>1</v>
      </c>
      <c r="C518" t="s">
        <v>2869</v>
      </c>
      <c r="D518" t="s">
        <v>2857</v>
      </c>
      <c r="E518" t="s">
        <v>2856</v>
      </c>
      <c r="F518" t="s">
        <v>2900</v>
      </c>
      <c r="H518" t="str">
        <f>INDEX('Vensim Variables'!$B:$B,MATCH(EPS!$B518,'Vensim Variables'!$A:$A,0))</f>
        <v>g pollutant</v>
      </c>
      <c r="I518" t="str">
        <f t="shared" si="24"/>
        <v>VOC</v>
      </c>
      <c r="J518">
        <f>INDEX(NoSettings!$C:$C,MATCH(EPS!$A518,NoSettings!$A:$A,0))</f>
        <v>11234000000</v>
      </c>
      <c r="K518">
        <f t="shared" si="25"/>
        <v>1</v>
      </c>
      <c r="L518" s="5">
        <f t="shared" si="26"/>
        <v>1.1233999999999999E-2</v>
      </c>
    </row>
    <row r="519" spans="1:12">
      <c r="A519" t="s">
        <v>537</v>
      </c>
      <c r="B519" t="s">
        <v>1</v>
      </c>
      <c r="C519" t="s">
        <v>2869</v>
      </c>
      <c r="D519" t="s">
        <v>2857</v>
      </c>
      <c r="E519" t="s">
        <v>2856</v>
      </c>
      <c r="F519" t="s">
        <v>2901</v>
      </c>
      <c r="H519" t="str">
        <f>INDEX('Vensim Variables'!$B:$B,MATCH(EPS!$B519,'Vensim Variables'!$A:$A,0))</f>
        <v>g pollutant</v>
      </c>
      <c r="I519" t="str">
        <f t="shared" si="24"/>
        <v>VOC</v>
      </c>
      <c r="J519">
        <f>INDEX(NoSettings!$C:$C,MATCH(EPS!$A519,NoSettings!$A:$A,0))</f>
        <v>0</v>
      </c>
      <c r="K519">
        <f t="shared" si="25"/>
        <v>1</v>
      </c>
      <c r="L519" s="5">
        <f t="shared" si="26"/>
        <v>0</v>
      </c>
    </row>
    <row r="520" spans="1:12">
      <c r="A520" t="s">
        <v>538</v>
      </c>
      <c r="B520" t="s">
        <v>1</v>
      </c>
      <c r="C520" t="s">
        <v>2869</v>
      </c>
      <c r="D520" t="s">
        <v>2857</v>
      </c>
      <c r="E520" t="s">
        <v>2856</v>
      </c>
      <c r="F520" t="s">
        <v>2902</v>
      </c>
      <c r="H520" t="str">
        <f>INDEX('Vensim Variables'!$B:$B,MATCH(EPS!$B520,'Vensim Variables'!$A:$A,0))</f>
        <v>g pollutant</v>
      </c>
      <c r="I520" t="str">
        <f t="shared" si="24"/>
        <v>VOC</v>
      </c>
      <c r="J520">
        <f>INDEX(NoSettings!$C:$C,MATCH(EPS!$A520,NoSettings!$A:$A,0))</f>
        <v>0</v>
      </c>
      <c r="K520">
        <f t="shared" si="25"/>
        <v>1</v>
      </c>
      <c r="L520" s="5">
        <f t="shared" si="26"/>
        <v>0</v>
      </c>
    </row>
    <row r="521" spans="1:12">
      <c r="A521" t="s">
        <v>539</v>
      </c>
      <c r="B521" t="s">
        <v>1</v>
      </c>
      <c r="C521" t="s">
        <v>2869</v>
      </c>
      <c r="D521" t="s">
        <v>2857</v>
      </c>
      <c r="E521" t="s">
        <v>2856</v>
      </c>
      <c r="F521" t="s">
        <v>2903</v>
      </c>
      <c r="H521" t="str">
        <f>INDEX('Vensim Variables'!$B:$B,MATCH(EPS!$B521,'Vensim Variables'!$A:$A,0))</f>
        <v>g pollutant</v>
      </c>
      <c r="I521" t="str">
        <f t="shared" si="24"/>
        <v>VOC</v>
      </c>
      <c r="J521">
        <f>INDEX(NoSettings!$C:$C,MATCH(EPS!$A521,NoSettings!$A:$A,0))</f>
        <v>0</v>
      </c>
      <c r="K521">
        <f t="shared" si="25"/>
        <v>1</v>
      </c>
      <c r="L521" s="5">
        <f t="shared" si="26"/>
        <v>0</v>
      </c>
    </row>
    <row r="522" spans="1:12">
      <c r="A522" t="s">
        <v>540</v>
      </c>
      <c r="B522" t="s">
        <v>1</v>
      </c>
      <c r="C522" t="s">
        <v>2869</v>
      </c>
      <c r="D522" t="s">
        <v>2858</v>
      </c>
      <c r="E522" t="s">
        <v>2855</v>
      </c>
      <c r="F522" t="s">
        <v>2894</v>
      </c>
      <c r="H522" t="str">
        <f>INDEX('Vensim Variables'!$B:$B,MATCH(EPS!$B522,'Vensim Variables'!$A:$A,0))</f>
        <v>g pollutant</v>
      </c>
      <c r="I522" t="str">
        <f t="shared" si="24"/>
        <v>CO</v>
      </c>
      <c r="J522">
        <f>INDEX(NoSettings!$C:$C,MATCH(EPS!$A522,NoSettings!$A:$A,0))</f>
        <v>0</v>
      </c>
      <c r="K522">
        <f t="shared" si="25"/>
        <v>1</v>
      </c>
      <c r="L522" s="5">
        <f t="shared" si="26"/>
        <v>0</v>
      </c>
    </row>
    <row r="523" spans="1:12">
      <c r="A523" t="s">
        <v>541</v>
      </c>
      <c r="B523" t="s">
        <v>1</v>
      </c>
      <c r="C523" t="s">
        <v>2869</v>
      </c>
      <c r="D523" t="s">
        <v>2858</v>
      </c>
      <c r="E523" t="s">
        <v>2855</v>
      </c>
      <c r="F523" t="s">
        <v>2895</v>
      </c>
      <c r="H523" t="str">
        <f>INDEX('Vensim Variables'!$B:$B,MATCH(EPS!$B523,'Vensim Variables'!$A:$A,0))</f>
        <v>g pollutant</v>
      </c>
      <c r="I523" t="str">
        <f t="shared" si="24"/>
        <v>CO</v>
      </c>
      <c r="J523">
        <f>INDEX(NoSettings!$C:$C,MATCH(EPS!$A523,NoSettings!$A:$A,0))</f>
        <v>0</v>
      </c>
      <c r="K523">
        <f t="shared" si="25"/>
        <v>1</v>
      </c>
      <c r="L523" s="5">
        <f t="shared" si="26"/>
        <v>0</v>
      </c>
    </row>
    <row r="524" spans="1:12">
      <c r="A524" t="s">
        <v>542</v>
      </c>
      <c r="B524" t="s">
        <v>1</v>
      </c>
      <c r="C524" t="s">
        <v>2869</v>
      </c>
      <c r="D524" t="s">
        <v>2858</v>
      </c>
      <c r="E524" t="s">
        <v>2855</v>
      </c>
      <c r="F524" t="s">
        <v>2896</v>
      </c>
      <c r="H524" t="str">
        <f>INDEX('Vensim Variables'!$B:$B,MATCH(EPS!$B524,'Vensim Variables'!$A:$A,0))</f>
        <v>g pollutant</v>
      </c>
      <c r="I524" t="str">
        <f t="shared" si="24"/>
        <v>CO</v>
      </c>
      <c r="J524">
        <f>INDEX(NoSettings!$C:$C,MATCH(EPS!$A524,NoSettings!$A:$A,0))</f>
        <v>0</v>
      </c>
      <c r="K524">
        <f t="shared" si="25"/>
        <v>1</v>
      </c>
      <c r="L524" s="5">
        <f t="shared" si="26"/>
        <v>0</v>
      </c>
    </row>
    <row r="525" spans="1:12">
      <c r="A525" t="s">
        <v>543</v>
      </c>
      <c r="B525" t="s">
        <v>1</v>
      </c>
      <c r="C525" t="s">
        <v>2869</v>
      </c>
      <c r="D525" t="s">
        <v>2858</v>
      </c>
      <c r="E525" t="s">
        <v>2855</v>
      </c>
      <c r="F525" t="s">
        <v>2897</v>
      </c>
      <c r="H525" t="str">
        <f>INDEX('Vensim Variables'!$B:$B,MATCH(EPS!$B525,'Vensim Variables'!$A:$A,0))</f>
        <v>g pollutant</v>
      </c>
      <c r="I525" t="str">
        <f t="shared" si="24"/>
        <v>CO</v>
      </c>
      <c r="J525">
        <f>INDEX(NoSettings!$C:$C,MATCH(EPS!$A525,NoSettings!$A:$A,0))</f>
        <v>0</v>
      </c>
      <c r="K525">
        <f t="shared" si="25"/>
        <v>1</v>
      </c>
      <c r="L525" s="5">
        <f t="shared" si="26"/>
        <v>0</v>
      </c>
    </row>
    <row r="526" spans="1:12">
      <c r="A526" t="s">
        <v>544</v>
      </c>
      <c r="B526" t="s">
        <v>1</v>
      </c>
      <c r="C526" t="s">
        <v>2869</v>
      </c>
      <c r="D526" t="s">
        <v>2858</v>
      </c>
      <c r="E526" t="s">
        <v>2855</v>
      </c>
      <c r="F526" t="s">
        <v>2898</v>
      </c>
      <c r="H526" t="str">
        <f>INDEX('Vensim Variables'!$B:$B,MATCH(EPS!$B526,'Vensim Variables'!$A:$A,0))</f>
        <v>g pollutant</v>
      </c>
      <c r="I526" t="str">
        <f t="shared" si="24"/>
        <v>CO</v>
      </c>
      <c r="J526">
        <f>INDEX(NoSettings!$C:$C,MATCH(EPS!$A526,NoSettings!$A:$A,0))</f>
        <v>0</v>
      </c>
      <c r="K526">
        <f t="shared" si="25"/>
        <v>1</v>
      </c>
      <c r="L526" s="5">
        <f t="shared" si="26"/>
        <v>0</v>
      </c>
    </row>
    <row r="527" spans="1:12">
      <c r="A527" t="s">
        <v>545</v>
      </c>
      <c r="B527" t="s">
        <v>1</v>
      </c>
      <c r="C527" t="s">
        <v>2869</v>
      </c>
      <c r="D527" t="s">
        <v>2858</v>
      </c>
      <c r="E527" t="s">
        <v>2855</v>
      </c>
      <c r="F527" t="s">
        <v>2899</v>
      </c>
      <c r="H527" t="str">
        <f>INDEX('Vensim Variables'!$B:$B,MATCH(EPS!$B527,'Vensim Variables'!$A:$A,0))</f>
        <v>g pollutant</v>
      </c>
      <c r="I527" t="str">
        <f t="shared" si="24"/>
        <v>CO</v>
      </c>
      <c r="J527">
        <f>INDEX(NoSettings!$C:$C,MATCH(EPS!$A527,NoSettings!$A:$A,0))</f>
        <v>0</v>
      </c>
      <c r="K527">
        <f t="shared" si="25"/>
        <v>1</v>
      </c>
      <c r="L527" s="5">
        <f t="shared" si="26"/>
        <v>0</v>
      </c>
    </row>
    <row r="528" spans="1:12">
      <c r="A528" t="s">
        <v>546</v>
      </c>
      <c r="B528" t="s">
        <v>1</v>
      </c>
      <c r="C528" t="s">
        <v>2869</v>
      </c>
      <c r="D528" t="s">
        <v>2858</v>
      </c>
      <c r="E528" t="s">
        <v>2855</v>
      </c>
      <c r="F528" t="s">
        <v>2900</v>
      </c>
      <c r="H528" t="str">
        <f>INDEX('Vensim Variables'!$B:$B,MATCH(EPS!$B528,'Vensim Variables'!$A:$A,0))</f>
        <v>g pollutant</v>
      </c>
      <c r="I528" t="str">
        <f t="shared" si="24"/>
        <v>CO</v>
      </c>
      <c r="J528">
        <f>INDEX(NoSettings!$C:$C,MATCH(EPS!$A528,NoSettings!$A:$A,0))</f>
        <v>518334000000</v>
      </c>
      <c r="K528">
        <f t="shared" si="25"/>
        <v>1</v>
      </c>
      <c r="L528" s="5">
        <f t="shared" si="26"/>
        <v>0.51833399999999996</v>
      </c>
    </row>
    <row r="529" spans="1:12">
      <c r="A529" t="s">
        <v>547</v>
      </c>
      <c r="B529" t="s">
        <v>1</v>
      </c>
      <c r="C529" t="s">
        <v>2869</v>
      </c>
      <c r="D529" t="s">
        <v>2858</v>
      </c>
      <c r="E529" t="s">
        <v>2855</v>
      </c>
      <c r="F529" t="s">
        <v>2901</v>
      </c>
      <c r="H529" t="str">
        <f>INDEX('Vensim Variables'!$B:$B,MATCH(EPS!$B529,'Vensim Variables'!$A:$A,0))</f>
        <v>g pollutant</v>
      </c>
      <c r="I529" t="str">
        <f t="shared" si="24"/>
        <v>CO</v>
      </c>
      <c r="J529">
        <f>INDEX(NoSettings!$C:$C,MATCH(EPS!$A529,NoSettings!$A:$A,0))</f>
        <v>0</v>
      </c>
      <c r="K529">
        <f t="shared" si="25"/>
        <v>1</v>
      </c>
      <c r="L529" s="5">
        <f t="shared" si="26"/>
        <v>0</v>
      </c>
    </row>
    <row r="530" spans="1:12">
      <c r="A530" t="s">
        <v>548</v>
      </c>
      <c r="B530" t="s">
        <v>1</v>
      </c>
      <c r="C530" t="s">
        <v>2869</v>
      </c>
      <c r="D530" t="s">
        <v>2858</v>
      </c>
      <c r="E530" t="s">
        <v>2855</v>
      </c>
      <c r="F530" t="s">
        <v>2902</v>
      </c>
      <c r="H530" t="str">
        <f>INDEX('Vensim Variables'!$B:$B,MATCH(EPS!$B530,'Vensim Variables'!$A:$A,0))</f>
        <v>g pollutant</v>
      </c>
      <c r="I530" t="str">
        <f t="shared" si="24"/>
        <v>CO</v>
      </c>
      <c r="J530">
        <f>INDEX(NoSettings!$C:$C,MATCH(EPS!$A530,NoSettings!$A:$A,0))</f>
        <v>0</v>
      </c>
      <c r="K530">
        <f t="shared" si="25"/>
        <v>1</v>
      </c>
      <c r="L530" s="5">
        <f t="shared" si="26"/>
        <v>0</v>
      </c>
    </row>
    <row r="531" spans="1:12">
      <c r="A531" t="s">
        <v>549</v>
      </c>
      <c r="B531" t="s">
        <v>1</v>
      </c>
      <c r="C531" t="s">
        <v>2869</v>
      </c>
      <c r="D531" t="s">
        <v>2858</v>
      </c>
      <c r="E531" t="s">
        <v>2855</v>
      </c>
      <c r="F531" t="s">
        <v>2903</v>
      </c>
      <c r="H531" t="str">
        <f>INDEX('Vensim Variables'!$B:$B,MATCH(EPS!$B531,'Vensim Variables'!$A:$A,0))</f>
        <v>g pollutant</v>
      </c>
      <c r="I531" t="str">
        <f t="shared" si="24"/>
        <v>CO</v>
      </c>
      <c r="J531">
        <f>INDEX(NoSettings!$C:$C,MATCH(EPS!$A531,NoSettings!$A:$A,0))</f>
        <v>0</v>
      </c>
      <c r="K531">
        <f t="shared" si="25"/>
        <v>1</v>
      </c>
      <c r="L531" s="5">
        <f t="shared" si="26"/>
        <v>0</v>
      </c>
    </row>
    <row r="532" spans="1:12">
      <c r="A532" t="s">
        <v>550</v>
      </c>
      <c r="B532" t="s">
        <v>1</v>
      </c>
      <c r="C532" t="s">
        <v>2869</v>
      </c>
      <c r="D532" t="s">
        <v>2858</v>
      </c>
      <c r="E532" t="s">
        <v>2856</v>
      </c>
      <c r="F532" t="s">
        <v>2894</v>
      </c>
      <c r="H532" t="str">
        <f>INDEX('Vensim Variables'!$B:$B,MATCH(EPS!$B532,'Vensim Variables'!$A:$A,0))</f>
        <v>g pollutant</v>
      </c>
      <c r="I532" t="str">
        <f t="shared" si="24"/>
        <v>CO</v>
      </c>
      <c r="J532">
        <f>INDEX(NoSettings!$C:$C,MATCH(EPS!$A532,NoSettings!$A:$A,0))</f>
        <v>0</v>
      </c>
      <c r="K532">
        <f t="shared" si="25"/>
        <v>1</v>
      </c>
      <c r="L532" s="5">
        <f t="shared" si="26"/>
        <v>0</v>
      </c>
    </row>
    <row r="533" spans="1:12">
      <c r="A533" t="s">
        <v>551</v>
      </c>
      <c r="B533" t="s">
        <v>1</v>
      </c>
      <c r="C533" t="s">
        <v>2869</v>
      </c>
      <c r="D533" t="s">
        <v>2858</v>
      </c>
      <c r="E533" t="s">
        <v>2856</v>
      </c>
      <c r="F533" t="s">
        <v>2895</v>
      </c>
      <c r="H533" t="str">
        <f>INDEX('Vensim Variables'!$B:$B,MATCH(EPS!$B533,'Vensim Variables'!$A:$A,0))</f>
        <v>g pollutant</v>
      </c>
      <c r="I533" t="str">
        <f t="shared" si="24"/>
        <v>CO</v>
      </c>
      <c r="J533">
        <f>INDEX(NoSettings!$C:$C,MATCH(EPS!$A533,NoSettings!$A:$A,0))</f>
        <v>0</v>
      </c>
      <c r="K533">
        <f t="shared" si="25"/>
        <v>1</v>
      </c>
      <c r="L533" s="5">
        <f t="shared" si="26"/>
        <v>0</v>
      </c>
    </row>
    <row r="534" spans="1:12">
      <c r="A534" t="s">
        <v>552</v>
      </c>
      <c r="B534" t="s">
        <v>1</v>
      </c>
      <c r="C534" t="s">
        <v>2869</v>
      </c>
      <c r="D534" t="s">
        <v>2858</v>
      </c>
      <c r="E534" t="s">
        <v>2856</v>
      </c>
      <c r="F534" t="s">
        <v>2896</v>
      </c>
      <c r="H534" t="str">
        <f>INDEX('Vensim Variables'!$B:$B,MATCH(EPS!$B534,'Vensim Variables'!$A:$A,0))</f>
        <v>g pollutant</v>
      </c>
      <c r="I534" t="str">
        <f t="shared" si="24"/>
        <v>CO</v>
      </c>
      <c r="J534">
        <f>INDEX(NoSettings!$C:$C,MATCH(EPS!$A534,NoSettings!$A:$A,0))</f>
        <v>0</v>
      </c>
      <c r="K534">
        <f t="shared" si="25"/>
        <v>1</v>
      </c>
      <c r="L534" s="5">
        <f t="shared" si="26"/>
        <v>0</v>
      </c>
    </row>
    <row r="535" spans="1:12">
      <c r="A535" t="s">
        <v>553</v>
      </c>
      <c r="B535" t="s">
        <v>1</v>
      </c>
      <c r="C535" t="s">
        <v>2869</v>
      </c>
      <c r="D535" t="s">
        <v>2858</v>
      </c>
      <c r="E535" t="s">
        <v>2856</v>
      </c>
      <c r="F535" t="s">
        <v>2897</v>
      </c>
      <c r="H535" t="str">
        <f>INDEX('Vensim Variables'!$B:$B,MATCH(EPS!$B535,'Vensim Variables'!$A:$A,0))</f>
        <v>g pollutant</v>
      </c>
      <c r="I535" t="str">
        <f t="shared" si="24"/>
        <v>CO</v>
      </c>
      <c r="J535">
        <f>INDEX(NoSettings!$C:$C,MATCH(EPS!$A535,NoSettings!$A:$A,0))</f>
        <v>0</v>
      </c>
      <c r="K535">
        <f t="shared" si="25"/>
        <v>1</v>
      </c>
      <c r="L535" s="5">
        <f t="shared" si="26"/>
        <v>0</v>
      </c>
    </row>
    <row r="536" spans="1:12">
      <c r="A536" t="s">
        <v>554</v>
      </c>
      <c r="B536" t="s">
        <v>1</v>
      </c>
      <c r="C536" t="s">
        <v>2869</v>
      </c>
      <c r="D536" t="s">
        <v>2858</v>
      </c>
      <c r="E536" t="s">
        <v>2856</v>
      </c>
      <c r="F536" t="s">
        <v>2898</v>
      </c>
      <c r="H536" t="str">
        <f>INDEX('Vensim Variables'!$B:$B,MATCH(EPS!$B536,'Vensim Variables'!$A:$A,0))</f>
        <v>g pollutant</v>
      </c>
      <c r="I536" t="str">
        <f t="shared" si="24"/>
        <v>CO</v>
      </c>
      <c r="J536">
        <f>INDEX(NoSettings!$C:$C,MATCH(EPS!$A536,NoSettings!$A:$A,0))</f>
        <v>0</v>
      </c>
      <c r="K536">
        <f t="shared" si="25"/>
        <v>1</v>
      </c>
      <c r="L536" s="5">
        <f t="shared" si="26"/>
        <v>0</v>
      </c>
    </row>
    <row r="537" spans="1:12">
      <c r="A537" t="s">
        <v>555</v>
      </c>
      <c r="B537" t="s">
        <v>1</v>
      </c>
      <c r="C537" t="s">
        <v>2869</v>
      </c>
      <c r="D537" t="s">
        <v>2858</v>
      </c>
      <c r="E537" t="s">
        <v>2856</v>
      </c>
      <c r="F537" t="s">
        <v>2899</v>
      </c>
      <c r="H537" t="str">
        <f>INDEX('Vensim Variables'!$B:$B,MATCH(EPS!$B537,'Vensim Variables'!$A:$A,0))</f>
        <v>g pollutant</v>
      </c>
      <c r="I537" t="str">
        <f t="shared" si="24"/>
        <v>CO</v>
      </c>
      <c r="J537">
        <f>INDEX(NoSettings!$C:$C,MATCH(EPS!$A537,NoSettings!$A:$A,0))</f>
        <v>0</v>
      </c>
      <c r="K537">
        <f t="shared" si="25"/>
        <v>1</v>
      </c>
      <c r="L537" s="5">
        <f t="shared" si="26"/>
        <v>0</v>
      </c>
    </row>
    <row r="538" spans="1:12">
      <c r="A538" t="s">
        <v>556</v>
      </c>
      <c r="B538" t="s">
        <v>1</v>
      </c>
      <c r="C538" t="s">
        <v>2869</v>
      </c>
      <c r="D538" t="s">
        <v>2858</v>
      </c>
      <c r="E538" t="s">
        <v>2856</v>
      </c>
      <c r="F538" t="s">
        <v>2900</v>
      </c>
      <c r="H538" t="str">
        <f>INDEX('Vensim Variables'!$B:$B,MATCH(EPS!$B538,'Vensim Variables'!$A:$A,0))</f>
        <v>g pollutant</v>
      </c>
      <c r="I538" t="str">
        <f t="shared" si="24"/>
        <v>CO</v>
      </c>
      <c r="J538">
        <f>INDEX(NoSettings!$C:$C,MATCH(EPS!$A538,NoSettings!$A:$A,0))</f>
        <v>82931800000</v>
      </c>
      <c r="K538">
        <f t="shared" si="25"/>
        <v>1</v>
      </c>
      <c r="L538" s="5">
        <f t="shared" si="26"/>
        <v>8.29318E-2</v>
      </c>
    </row>
    <row r="539" spans="1:12">
      <c r="A539" t="s">
        <v>557</v>
      </c>
      <c r="B539" t="s">
        <v>1</v>
      </c>
      <c r="C539" t="s">
        <v>2869</v>
      </c>
      <c r="D539" t="s">
        <v>2858</v>
      </c>
      <c r="E539" t="s">
        <v>2856</v>
      </c>
      <c r="F539" t="s">
        <v>2901</v>
      </c>
      <c r="H539" t="str">
        <f>INDEX('Vensim Variables'!$B:$B,MATCH(EPS!$B539,'Vensim Variables'!$A:$A,0))</f>
        <v>g pollutant</v>
      </c>
      <c r="I539" t="str">
        <f t="shared" si="24"/>
        <v>CO</v>
      </c>
      <c r="J539">
        <f>INDEX(NoSettings!$C:$C,MATCH(EPS!$A539,NoSettings!$A:$A,0))</f>
        <v>0</v>
      </c>
      <c r="K539">
        <f t="shared" si="25"/>
        <v>1</v>
      </c>
      <c r="L539" s="5">
        <f t="shared" si="26"/>
        <v>0</v>
      </c>
    </row>
    <row r="540" spans="1:12">
      <c r="A540" t="s">
        <v>558</v>
      </c>
      <c r="B540" t="s">
        <v>1</v>
      </c>
      <c r="C540" t="s">
        <v>2869</v>
      </c>
      <c r="D540" t="s">
        <v>2858</v>
      </c>
      <c r="E540" t="s">
        <v>2856</v>
      </c>
      <c r="F540" t="s">
        <v>2902</v>
      </c>
      <c r="H540" t="str">
        <f>INDEX('Vensim Variables'!$B:$B,MATCH(EPS!$B540,'Vensim Variables'!$A:$A,0))</f>
        <v>g pollutant</v>
      </c>
      <c r="I540" t="str">
        <f t="shared" si="24"/>
        <v>CO</v>
      </c>
      <c r="J540">
        <f>INDEX(NoSettings!$C:$C,MATCH(EPS!$A540,NoSettings!$A:$A,0))</f>
        <v>0</v>
      </c>
      <c r="K540">
        <f t="shared" si="25"/>
        <v>1</v>
      </c>
      <c r="L540" s="5">
        <f t="shared" si="26"/>
        <v>0</v>
      </c>
    </row>
    <row r="541" spans="1:12">
      <c r="A541" t="s">
        <v>559</v>
      </c>
      <c r="B541" t="s">
        <v>1</v>
      </c>
      <c r="C541" t="s">
        <v>2869</v>
      </c>
      <c r="D541" t="s">
        <v>2858</v>
      </c>
      <c r="E541" t="s">
        <v>2856</v>
      </c>
      <c r="F541" t="s">
        <v>2903</v>
      </c>
      <c r="H541" t="str">
        <f>INDEX('Vensim Variables'!$B:$B,MATCH(EPS!$B541,'Vensim Variables'!$A:$A,0))</f>
        <v>g pollutant</v>
      </c>
      <c r="I541" t="str">
        <f t="shared" si="24"/>
        <v>CO</v>
      </c>
      <c r="J541">
        <f>INDEX(NoSettings!$C:$C,MATCH(EPS!$A541,NoSettings!$A:$A,0))</f>
        <v>0</v>
      </c>
      <c r="K541">
        <f t="shared" si="25"/>
        <v>1</v>
      </c>
      <c r="L541" s="5">
        <f t="shared" si="26"/>
        <v>0</v>
      </c>
    </row>
    <row r="542" spans="1:12">
      <c r="A542" t="s">
        <v>560</v>
      </c>
      <c r="B542" t="s">
        <v>1</v>
      </c>
      <c r="C542" t="s">
        <v>2869</v>
      </c>
      <c r="D542" t="s">
        <v>2859</v>
      </c>
      <c r="E542" t="s">
        <v>2855</v>
      </c>
      <c r="F542" t="s">
        <v>2894</v>
      </c>
      <c r="H542" t="str">
        <f>INDEX('Vensim Variables'!$B:$B,MATCH(EPS!$B542,'Vensim Variables'!$A:$A,0))</f>
        <v>g pollutant</v>
      </c>
      <c r="I542" t="str">
        <f t="shared" si="24"/>
        <v>NOx</v>
      </c>
      <c r="J542">
        <f>INDEX(NoSettings!$C:$C,MATCH(EPS!$A542,NoSettings!$A:$A,0))</f>
        <v>0</v>
      </c>
      <c r="K542">
        <f t="shared" si="25"/>
        <v>1</v>
      </c>
      <c r="L542" s="5">
        <f t="shared" si="26"/>
        <v>0</v>
      </c>
    </row>
    <row r="543" spans="1:12">
      <c r="A543" t="s">
        <v>561</v>
      </c>
      <c r="B543" t="s">
        <v>1</v>
      </c>
      <c r="C543" t="s">
        <v>2869</v>
      </c>
      <c r="D543" t="s">
        <v>2859</v>
      </c>
      <c r="E543" t="s">
        <v>2855</v>
      </c>
      <c r="F543" t="s">
        <v>2895</v>
      </c>
      <c r="H543" t="str">
        <f>INDEX('Vensim Variables'!$B:$B,MATCH(EPS!$B543,'Vensim Variables'!$A:$A,0))</f>
        <v>g pollutant</v>
      </c>
      <c r="I543" t="str">
        <f t="shared" si="24"/>
        <v>NOx</v>
      </c>
      <c r="J543">
        <f>INDEX(NoSettings!$C:$C,MATCH(EPS!$A543,NoSettings!$A:$A,0))</f>
        <v>0</v>
      </c>
      <c r="K543">
        <f t="shared" si="25"/>
        <v>1</v>
      </c>
      <c r="L543" s="5">
        <f t="shared" si="26"/>
        <v>0</v>
      </c>
    </row>
    <row r="544" spans="1:12">
      <c r="A544" t="s">
        <v>562</v>
      </c>
      <c r="B544" t="s">
        <v>1</v>
      </c>
      <c r="C544" t="s">
        <v>2869</v>
      </c>
      <c r="D544" t="s">
        <v>2859</v>
      </c>
      <c r="E544" t="s">
        <v>2855</v>
      </c>
      <c r="F544" t="s">
        <v>2896</v>
      </c>
      <c r="H544" t="str">
        <f>INDEX('Vensim Variables'!$B:$B,MATCH(EPS!$B544,'Vensim Variables'!$A:$A,0))</f>
        <v>g pollutant</v>
      </c>
      <c r="I544" t="str">
        <f t="shared" si="24"/>
        <v>NOx</v>
      </c>
      <c r="J544">
        <f>INDEX(NoSettings!$C:$C,MATCH(EPS!$A544,NoSettings!$A:$A,0))</f>
        <v>0</v>
      </c>
      <c r="K544">
        <f t="shared" si="25"/>
        <v>1</v>
      </c>
      <c r="L544" s="5">
        <f t="shared" si="26"/>
        <v>0</v>
      </c>
    </row>
    <row r="545" spans="1:12">
      <c r="A545" t="s">
        <v>563</v>
      </c>
      <c r="B545" t="s">
        <v>1</v>
      </c>
      <c r="C545" t="s">
        <v>2869</v>
      </c>
      <c r="D545" t="s">
        <v>2859</v>
      </c>
      <c r="E545" t="s">
        <v>2855</v>
      </c>
      <c r="F545" t="s">
        <v>2897</v>
      </c>
      <c r="H545" t="str">
        <f>INDEX('Vensim Variables'!$B:$B,MATCH(EPS!$B545,'Vensim Variables'!$A:$A,0))</f>
        <v>g pollutant</v>
      </c>
      <c r="I545" t="str">
        <f t="shared" si="24"/>
        <v>NOx</v>
      </c>
      <c r="J545">
        <f>INDEX(NoSettings!$C:$C,MATCH(EPS!$A545,NoSettings!$A:$A,0))</f>
        <v>0</v>
      </c>
      <c r="K545">
        <f t="shared" si="25"/>
        <v>1</v>
      </c>
      <c r="L545" s="5">
        <f t="shared" si="26"/>
        <v>0</v>
      </c>
    </row>
    <row r="546" spans="1:12">
      <c r="A546" t="s">
        <v>564</v>
      </c>
      <c r="B546" t="s">
        <v>1</v>
      </c>
      <c r="C546" t="s">
        <v>2869</v>
      </c>
      <c r="D546" t="s">
        <v>2859</v>
      </c>
      <c r="E546" t="s">
        <v>2855</v>
      </c>
      <c r="F546" t="s">
        <v>2898</v>
      </c>
      <c r="H546" t="str">
        <f>INDEX('Vensim Variables'!$B:$B,MATCH(EPS!$B546,'Vensim Variables'!$A:$A,0))</f>
        <v>g pollutant</v>
      </c>
      <c r="I546" t="str">
        <f t="shared" si="24"/>
        <v>NOx</v>
      </c>
      <c r="J546">
        <f>INDEX(NoSettings!$C:$C,MATCH(EPS!$A546,NoSettings!$A:$A,0))</f>
        <v>0</v>
      </c>
      <c r="K546">
        <f t="shared" si="25"/>
        <v>1</v>
      </c>
      <c r="L546" s="5">
        <f t="shared" si="26"/>
        <v>0</v>
      </c>
    </row>
    <row r="547" spans="1:12">
      <c r="A547" t="s">
        <v>565</v>
      </c>
      <c r="B547" t="s">
        <v>1</v>
      </c>
      <c r="C547" t="s">
        <v>2869</v>
      </c>
      <c r="D547" t="s">
        <v>2859</v>
      </c>
      <c r="E547" t="s">
        <v>2855</v>
      </c>
      <c r="F547" t="s">
        <v>2899</v>
      </c>
      <c r="H547" t="str">
        <f>INDEX('Vensim Variables'!$B:$B,MATCH(EPS!$B547,'Vensim Variables'!$A:$A,0))</f>
        <v>g pollutant</v>
      </c>
      <c r="I547" t="str">
        <f t="shared" si="24"/>
        <v>NOx</v>
      </c>
      <c r="J547">
        <f>INDEX(NoSettings!$C:$C,MATCH(EPS!$A547,NoSettings!$A:$A,0))</f>
        <v>0</v>
      </c>
      <c r="K547">
        <f t="shared" si="25"/>
        <v>1</v>
      </c>
      <c r="L547" s="5">
        <f t="shared" si="26"/>
        <v>0</v>
      </c>
    </row>
    <row r="548" spans="1:12">
      <c r="A548" t="s">
        <v>566</v>
      </c>
      <c r="B548" t="s">
        <v>1</v>
      </c>
      <c r="C548" t="s">
        <v>2869</v>
      </c>
      <c r="D548" t="s">
        <v>2859</v>
      </c>
      <c r="E548" t="s">
        <v>2855</v>
      </c>
      <c r="F548" t="s">
        <v>2900</v>
      </c>
      <c r="H548" t="str">
        <f>INDEX('Vensim Variables'!$B:$B,MATCH(EPS!$B548,'Vensim Variables'!$A:$A,0))</f>
        <v>g pollutant</v>
      </c>
      <c r="I548" t="str">
        <f t="shared" si="24"/>
        <v>NOx</v>
      </c>
      <c r="J548">
        <f>INDEX(NoSettings!$C:$C,MATCH(EPS!$A548,NoSettings!$A:$A,0))</f>
        <v>154226000000</v>
      </c>
      <c r="K548">
        <f t="shared" si="25"/>
        <v>1</v>
      </c>
      <c r="L548" s="5">
        <f t="shared" si="26"/>
        <v>0.154226</v>
      </c>
    </row>
    <row r="549" spans="1:12">
      <c r="A549" t="s">
        <v>567</v>
      </c>
      <c r="B549" t="s">
        <v>1</v>
      </c>
      <c r="C549" t="s">
        <v>2869</v>
      </c>
      <c r="D549" t="s">
        <v>2859</v>
      </c>
      <c r="E549" t="s">
        <v>2855</v>
      </c>
      <c r="F549" t="s">
        <v>2901</v>
      </c>
      <c r="H549" t="str">
        <f>INDEX('Vensim Variables'!$B:$B,MATCH(EPS!$B549,'Vensim Variables'!$A:$A,0))</f>
        <v>g pollutant</v>
      </c>
      <c r="I549" t="str">
        <f t="shared" si="24"/>
        <v>NOx</v>
      </c>
      <c r="J549">
        <f>INDEX(NoSettings!$C:$C,MATCH(EPS!$A549,NoSettings!$A:$A,0))</f>
        <v>0</v>
      </c>
      <c r="K549">
        <f t="shared" si="25"/>
        <v>1</v>
      </c>
      <c r="L549" s="5">
        <f t="shared" si="26"/>
        <v>0</v>
      </c>
    </row>
    <row r="550" spans="1:12">
      <c r="A550" t="s">
        <v>568</v>
      </c>
      <c r="B550" t="s">
        <v>1</v>
      </c>
      <c r="C550" t="s">
        <v>2869</v>
      </c>
      <c r="D550" t="s">
        <v>2859</v>
      </c>
      <c r="E550" t="s">
        <v>2855</v>
      </c>
      <c r="F550" t="s">
        <v>2902</v>
      </c>
      <c r="H550" t="str">
        <f>INDEX('Vensim Variables'!$B:$B,MATCH(EPS!$B550,'Vensim Variables'!$A:$A,0))</f>
        <v>g pollutant</v>
      </c>
      <c r="I550" t="str">
        <f t="shared" si="24"/>
        <v>NOx</v>
      </c>
      <c r="J550">
        <f>INDEX(NoSettings!$C:$C,MATCH(EPS!$A550,NoSettings!$A:$A,0))</f>
        <v>0</v>
      </c>
      <c r="K550">
        <f t="shared" si="25"/>
        <v>1</v>
      </c>
      <c r="L550" s="5">
        <f t="shared" si="26"/>
        <v>0</v>
      </c>
    </row>
    <row r="551" spans="1:12">
      <c r="A551" t="s">
        <v>569</v>
      </c>
      <c r="B551" t="s">
        <v>1</v>
      </c>
      <c r="C551" t="s">
        <v>2869</v>
      </c>
      <c r="D551" t="s">
        <v>2859</v>
      </c>
      <c r="E551" t="s">
        <v>2855</v>
      </c>
      <c r="F551" t="s">
        <v>2903</v>
      </c>
      <c r="H551" t="str">
        <f>INDEX('Vensim Variables'!$B:$B,MATCH(EPS!$B551,'Vensim Variables'!$A:$A,0))</f>
        <v>g pollutant</v>
      </c>
      <c r="I551" t="str">
        <f t="shared" si="24"/>
        <v>NOx</v>
      </c>
      <c r="J551">
        <f>INDEX(NoSettings!$C:$C,MATCH(EPS!$A551,NoSettings!$A:$A,0))</f>
        <v>0</v>
      </c>
      <c r="K551">
        <f t="shared" si="25"/>
        <v>1</v>
      </c>
      <c r="L551" s="5">
        <f t="shared" si="26"/>
        <v>0</v>
      </c>
    </row>
    <row r="552" spans="1:12">
      <c r="A552" t="s">
        <v>570</v>
      </c>
      <c r="B552" t="s">
        <v>1</v>
      </c>
      <c r="C552" t="s">
        <v>2869</v>
      </c>
      <c r="D552" t="s">
        <v>2859</v>
      </c>
      <c r="E552" t="s">
        <v>2856</v>
      </c>
      <c r="F552" t="s">
        <v>2894</v>
      </c>
      <c r="H552" t="str">
        <f>INDEX('Vensim Variables'!$B:$B,MATCH(EPS!$B552,'Vensim Variables'!$A:$A,0))</f>
        <v>g pollutant</v>
      </c>
      <c r="I552" t="str">
        <f t="shared" si="24"/>
        <v>NOx</v>
      </c>
      <c r="J552">
        <f>INDEX(NoSettings!$C:$C,MATCH(EPS!$A552,NoSettings!$A:$A,0))</f>
        <v>0</v>
      </c>
      <c r="K552">
        <f t="shared" si="25"/>
        <v>1</v>
      </c>
      <c r="L552" s="5">
        <f t="shared" si="26"/>
        <v>0</v>
      </c>
    </row>
    <row r="553" spans="1:12">
      <c r="A553" t="s">
        <v>571</v>
      </c>
      <c r="B553" t="s">
        <v>1</v>
      </c>
      <c r="C553" t="s">
        <v>2869</v>
      </c>
      <c r="D553" t="s">
        <v>2859</v>
      </c>
      <c r="E553" t="s">
        <v>2856</v>
      </c>
      <c r="F553" t="s">
        <v>2895</v>
      </c>
      <c r="H553" t="str">
        <f>INDEX('Vensim Variables'!$B:$B,MATCH(EPS!$B553,'Vensim Variables'!$A:$A,0))</f>
        <v>g pollutant</v>
      </c>
      <c r="I553" t="str">
        <f t="shared" si="24"/>
        <v>NOx</v>
      </c>
      <c r="J553">
        <f>INDEX(NoSettings!$C:$C,MATCH(EPS!$A553,NoSettings!$A:$A,0))</f>
        <v>0</v>
      </c>
      <c r="K553">
        <f t="shared" si="25"/>
        <v>1</v>
      </c>
      <c r="L553" s="5">
        <f t="shared" si="26"/>
        <v>0</v>
      </c>
    </row>
    <row r="554" spans="1:12">
      <c r="A554" t="s">
        <v>572</v>
      </c>
      <c r="B554" t="s">
        <v>1</v>
      </c>
      <c r="C554" t="s">
        <v>2869</v>
      </c>
      <c r="D554" t="s">
        <v>2859</v>
      </c>
      <c r="E554" t="s">
        <v>2856</v>
      </c>
      <c r="F554" t="s">
        <v>2896</v>
      </c>
      <c r="H554" t="str">
        <f>INDEX('Vensim Variables'!$B:$B,MATCH(EPS!$B554,'Vensim Variables'!$A:$A,0))</f>
        <v>g pollutant</v>
      </c>
      <c r="I554" t="str">
        <f t="shared" si="24"/>
        <v>NOx</v>
      </c>
      <c r="J554">
        <f>INDEX(NoSettings!$C:$C,MATCH(EPS!$A554,NoSettings!$A:$A,0))</f>
        <v>0</v>
      </c>
      <c r="K554">
        <f t="shared" si="25"/>
        <v>1</v>
      </c>
      <c r="L554" s="5">
        <f t="shared" si="26"/>
        <v>0</v>
      </c>
    </row>
    <row r="555" spans="1:12">
      <c r="A555" t="s">
        <v>573</v>
      </c>
      <c r="B555" t="s">
        <v>1</v>
      </c>
      <c r="C555" t="s">
        <v>2869</v>
      </c>
      <c r="D555" t="s">
        <v>2859</v>
      </c>
      <c r="E555" t="s">
        <v>2856</v>
      </c>
      <c r="F555" t="s">
        <v>2897</v>
      </c>
      <c r="H555" t="str">
        <f>INDEX('Vensim Variables'!$B:$B,MATCH(EPS!$B555,'Vensim Variables'!$A:$A,0))</f>
        <v>g pollutant</v>
      </c>
      <c r="I555" t="str">
        <f t="shared" si="24"/>
        <v>NOx</v>
      </c>
      <c r="J555">
        <f>INDEX(NoSettings!$C:$C,MATCH(EPS!$A555,NoSettings!$A:$A,0))</f>
        <v>0</v>
      </c>
      <c r="K555">
        <f t="shared" si="25"/>
        <v>1</v>
      </c>
      <c r="L555" s="5">
        <f t="shared" si="26"/>
        <v>0</v>
      </c>
    </row>
    <row r="556" spans="1:12">
      <c r="A556" t="s">
        <v>574</v>
      </c>
      <c r="B556" t="s">
        <v>1</v>
      </c>
      <c r="C556" t="s">
        <v>2869</v>
      </c>
      <c r="D556" t="s">
        <v>2859</v>
      </c>
      <c r="E556" t="s">
        <v>2856</v>
      </c>
      <c r="F556" t="s">
        <v>2898</v>
      </c>
      <c r="H556" t="str">
        <f>INDEX('Vensim Variables'!$B:$B,MATCH(EPS!$B556,'Vensim Variables'!$A:$A,0))</f>
        <v>g pollutant</v>
      </c>
      <c r="I556" t="str">
        <f t="shared" si="24"/>
        <v>NOx</v>
      </c>
      <c r="J556">
        <f>INDEX(NoSettings!$C:$C,MATCH(EPS!$A556,NoSettings!$A:$A,0))</f>
        <v>0</v>
      </c>
      <c r="K556">
        <f t="shared" si="25"/>
        <v>1</v>
      </c>
      <c r="L556" s="5">
        <f t="shared" si="26"/>
        <v>0</v>
      </c>
    </row>
    <row r="557" spans="1:12">
      <c r="A557" t="s">
        <v>575</v>
      </c>
      <c r="B557" t="s">
        <v>1</v>
      </c>
      <c r="C557" t="s">
        <v>2869</v>
      </c>
      <c r="D557" t="s">
        <v>2859</v>
      </c>
      <c r="E557" t="s">
        <v>2856</v>
      </c>
      <c r="F557" t="s">
        <v>2899</v>
      </c>
      <c r="H557" t="str">
        <f>INDEX('Vensim Variables'!$B:$B,MATCH(EPS!$B557,'Vensim Variables'!$A:$A,0))</f>
        <v>g pollutant</v>
      </c>
      <c r="I557" t="str">
        <f t="shared" si="24"/>
        <v>NOx</v>
      </c>
      <c r="J557">
        <f>INDEX(NoSettings!$C:$C,MATCH(EPS!$A557,NoSettings!$A:$A,0))</f>
        <v>0</v>
      </c>
      <c r="K557">
        <f t="shared" si="25"/>
        <v>1</v>
      </c>
      <c r="L557" s="5">
        <f t="shared" si="26"/>
        <v>0</v>
      </c>
    </row>
    <row r="558" spans="1:12">
      <c r="A558" t="s">
        <v>576</v>
      </c>
      <c r="B558" t="s">
        <v>1</v>
      </c>
      <c r="C558" t="s">
        <v>2869</v>
      </c>
      <c r="D558" t="s">
        <v>2859</v>
      </c>
      <c r="E558" t="s">
        <v>2856</v>
      </c>
      <c r="F558" t="s">
        <v>2900</v>
      </c>
      <c r="H558" t="str">
        <f>INDEX('Vensim Variables'!$B:$B,MATCH(EPS!$B558,'Vensim Variables'!$A:$A,0))</f>
        <v>g pollutant</v>
      </c>
      <c r="I558" t="str">
        <f t="shared" si="24"/>
        <v>NOx</v>
      </c>
      <c r="J558">
        <f>INDEX(NoSettings!$C:$C,MATCH(EPS!$A558,NoSettings!$A:$A,0))</f>
        <v>24675700000</v>
      </c>
      <c r="K558">
        <f t="shared" si="25"/>
        <v>1</v>
      </c>
      <c r="L558" s="5">
        <f t="shared" si="26"/>
        <v>2.4675699999999998E-2</v>
      </c>
    </row>
    <row r="559" spans="1:12">
      <c r="A559" t="s">
        <v>577</v>
      </c>
      <c r="B559" t="s">
        <v>1</v>
      </c>
      <c r="C559" t="s">
        <v>2869</v>
      </c>
      <c r="D559" t="s">
        <v>2859</v>
      </c>
      <c r="E559" t="s">
        <v>2856</v>
      </c>
      <c r="F559" t="s">
        <v>2901</v>
      </c>
      <c r="H559" t="str">
        <f>INDEX('Vensim Variables'!$B:$B,MATCH(EPS!$B559,'Vensim Variables'!$A:$A,0))</f>
        <v>g pollutant</v>
      </c>
      <c r="I559" t="str">
        <f t="shared" si="24"/>
        <v>NOx</v>
      </c>
      <c r="J559">
        <f>INDEX(NoSettings!$C:$C,MATCH(EPS!$A559,NoSettings!$A:$A,0))</f>
        <v>0</v>
      </c>
      <c r="K559">
        <f t="shared" si="25"/>
        <v>1</v>
      </c>
      <c r="L559" s="5">
        <f t="shared" si="26"/>
        <v>0</v>
      </c>
    </row>
    <row r="560" spans="1:12">
      <c r="A560" t="s">
        <v>578</v>
      </c>
      <c r="B560" t="s">
        <v>1</v>
      </c>
      <c r="C560" t="s">
        <v>2869</v>
      </c>
      <c r="D560" t="s">
        <v>2859</v>
      </c>
      <c r="E560" t="s">
        <v>2856</v>
      </c>
      <c r="F560" t="s">
        <v>2902</v>
      </c>
      <c r="H560" t="str">
        <f>INDEX('Vensim Variables'!$B:$B,MATCH(EPS!$B560,'Vensim Variables'!$A:$A,0))</f>
        <v>g pollutant</v>
      </c>
      <c r="I560" t="str">
        <f t="shared" si="24"/>
        <v>NOx</v>
      </c>
      <c r="J560">
        <f>INDEX(NoSettings!$C:$C,MATCH(EPS!$A560,NoSettings!$A:$A,0))</f>
        <v>0</v>
      </c>
      <c r="K560">
        <f t="shared" si="25"/>
        <v>1</v>
      </c>
      <c r="L560" s="5">
        <f t="shared" si="26"/>
        <v>0</v>
      </c>
    </row>
    <row r="561" spans="1:12">
      <c r="A561" t="s">
        <v>579</v>
      </c>
      <c r="B561" t="s">
        <v>1</v>
      </c>
      <c r="C561" t="s">
        <v>2869</v>
      </c>
      <c r="D561" t="s">
        <v>2859</v>
      </c>
      <c r="E561" t="s">
        <v>2856</v>
      </c>
      <c r="F561" t="s">
        <v>2903</v>
      </c>
      <c r="H561" t="str">
        <f>INDEX('Vensim Variables'!$B:$B,MATCH(EPS!$B561,'Vensim Variables'!$A:$A,0))</f>
        <v>g pollutant</v>
      </c>
      <c r="I561" t="str">
        <f t="shared" si="24"/>
        <v>NOx</v>
      </c>
      <c r="J561">
        <f>INDEX(NoSettings!$C:$C,MATCH(EPS!$A561,NoSettings!$A:$A,0))</f>
        <v>0</v>
      </c>
      <c r="K561">
        <f t="shared" si="25"/>
        <v>1</v>
      </c>
      <c r="L561" s="5">
        <f t="shared" si="26"/>
        <v>0</v>
      </c>
    </row>
    <row r="562" spans="1:12">
      <c r="A562" t="s">
        <v>580</v>
      </c>
      <c r="B562" t="s">
        <v>1</v>
      </c>
      <c r="C562" t="s">
        <v>2869</v>
      </c>
      <c r="D562" t="s">
        <v>2860</v>
      </c>
      <c r="E562" t="s">
        <v>2855</v>
      </c>
      <c r="F562" t="s">
        <v>2894</v>
      </c>
      <c r="H562" t="str">
        <f>INDEX('Vensim Variables'!$B:$B,MATCH(EPS!$B562,'Vensim Variables'!$A:$A,0))</f>
        <v>g pollutant</v>
      </c>
      <c r="I562" t="str">
        <f t="shared" si="24"/>
        <v>PM10</v>
      </c>
      <c r="J562">
        <f>INDEX(NoSettings!$C:$C,MATCH(EPS!$A562,NoSettings!$A:$A,0))</f>
        <v>0</v>
      </c>
      <c r="K562">
        <f t="shared" si="25"/>
        <v>1</v>
      </c>
      <c r="L562" s="5">
        <f t="shared" si="26"/>
        <v>0</v>
      </c>
    </row>
    <row r="563" spans="1:12">
      <c r="A563" t="s">
        <v>581</v>
      </c>
      <c r="B563" t="s">
        <v>1</v>
      </c>
      <c r="C563" t="s">
        <v>2869</v>
      </c>
      <c r="D563" t="s">
        <v>2860</v>
      </c>
      <c r="E563" t="s">
        <v>2855</v>
      </c>
      <c r="F563" t="s">
        <v>2895</v>
      </c>
      <c r="H563" t="str">
        <f>INDEX('Vensim Variables'!$B:$B,MATCH(EPS!$B563,'Vensim Variables'!$A:$A,0))</f>
        <v>g pollutant</v>
      </c>
      <c r="I563" t="str">
        <f t="shared" si="24"/>
        <v>PM10</v>
      </c>
      <c r="J563">
        <f>INDEX(NoSettings!$C:$C,MATCH(EPS!$A563,NoSettings!$A:$A,0))</f>
        <v>0</v>
      </c>
      <c r="K563">
        <f t="shared" si="25"/>
        <v>1</v>
      </c>
      <c r="L563" s="5">
        <f t="shared" si="26"/>
        <v>0</v>
      </c>
    </row>
    <row r="564" spans="1:12">
      <c r="A564" t="s">
        <v>582</v>
      </c>
      <c r="B564" t="s">
        <v>1</v>
      </c>
      <c r="C564" t="s">
        <v>2869</v>
      </c>
      <c r="D564" t="s">
        <v>2860</v>
      </c>
      <c r="E564" t="s">
        <v>2855</v>
      </c>
      <c r="F564" t="s">
        <v>2896</v>
      </c>
      <c r="H564" t="str">
        <f>INDEX('Vensim Variables'!$B:$B,MATCH(EPS!$B564,'Vensim Variables'!$A:$A,0))</f>
        <v>g pollutant</v>
      </c>
      <c r="I564" t="str">
        <f t="shared" si="24"/>
        <v>PM10</v>
      </c>
      <c r="J564">
        <f>INDEX(NoSettings!$C:$C,MATCH(EPS!$A564,NoSettings!$A:$A,0))</f>
        <v>0</v>
      </c>
      <c r="K564">
        <f t="shared" si="25"/>
        <v>1</v>
      </c>
      <c r="L564" s="5">
        <f t="shared" si="26"/>
        <v>0</v>
      </c>
    </row>
    <row r="565" spans="1:12">
      <c r="A565" t="s">
        <v>583</v>
      </c>
      <c r="B565" t="s">
        <v>1</v>
      </c>
      <c r="C565" t="s">
        <v>2869</v>
      </c>
      <c r="D565" t="s">
        <v>2860</v>
      </c>
      <c r="E565" t="s">
        <v>2855</v>
      </c>
      <c r="F565" t="s">
        <v>2897</v>
      </c>
      <c r="H565" t="str">
        <f>INDEX('Vensim Variables'!$B:$B,MATCH(EPS!$B565,'Vensim Variables'!$A:$A,0))</f>
        <v>g pollutant</v>
      </c>
      <c r="I565" t="str">
        <f t="shared" si="24"/>
        <v>PM10</v>
      </c>
      <c r="J565">
        <f>INDEX(NoSettings!$C:$C,MATCH(EPS!$A565,NoSettings!$A:$A,0))</f>
        <v>0</v>
      </c>
      <c r="K565">
        <f t="shared" si="25"/>
        <v>1</v>
      </c>
      <c r="L565" s="5">
        <f t="shared" si="26"/>
        <v>0</v>
      </c>
    </row>
    <row r="566" spans="1:12">
      <c r="A566" t="s">
        <v>584</v>
      </c>
      <c r="B566" t="s">
        <v>1</v>
      </c>
      <c r="C566" t="s">
        <v>2869</v>
      </c>
      <c r="D566" t="s">
        <v>2860</v>
      </c>
      <c r="E566" t="s">
        <v>2855</v>
      </c>
      <c r="F566" t="s">
        <v>2898</v>
      </c>
      <c r="H566" t="str">
        <f>INDEX('Vensim Variables'!$B:$B,MATCH(EPS!$B566,'Vensim Variables'!$A:$A,0))</f>
        <v>g pollutant</v>
      </c>
      <c r="I566" t="str">
        <f t="shared" si="24"/>
        <v>PM10</v>
      </c>
      <c r="J566">
        <f>INDEX(NoSettings!$C:$C,MATCH(EPS!$A566,NoSettings!$A:$A,0))</f>
        <v>0</v>
      </c>
      <c r="K566">
        <f t="shared" si="25"/>
        <v>1</v>
      </c>
      <c r="L566" s="5">
        <f t="shared" si="26"/>
        <v>0</v>
      </c>
    </row>
    <row r="567" spans="1:12">
      <c r="A567" t="s">
        <v>585</v>
      </c>
      <c r="B567" t="s">
        <v>1</v>
      </c>
      <c r="C567" t="s">
        <v>2869</v>
      </c>
      <c r="D567" t="s">
        <v>2860</v>
      </c>
      <c r="E567" t="s">
        <v>2855</v>
      </c>
      <c r="F567" t="s">
        <v>2899</v>
      </c>
      <c r="H567" t="str">
        <f>INDEX('Vensim Variables'!$B:$B,MATCH(EPS!$B567,'Vensim Variables'!$A:$A,0))</f>
        <v>g pollutant</v>
      </c>
      <c r="I567" t="str">
        <f t="shared" si="24"/>
        <v>PM10</v>
      </c>
      <c r="J567">
        <f>INDEX(NoSettings!$C:$C,MATCH(EPS!$A567,NoSettings!$A:$A,0))</f>
        <v>0</v>
      </c>
      <c r="K567">
        <f t="shared" si="25"/>
        <v>1</v>
      </c>
      <c r="L567" s="5">
        <f t="shared" si="26"/>
        <v>0</v>
      </c>
    </row>
    <row r="568" spans="1:12">
      <c r="A568" t="s">
        <v>586</v>
      </c>
      <c r="B568" t="s">
        <v>1</v>
      </c>
      <c r="C568" t="s">
        <v>2869</v>
      </c>
      <c r="D568" t="s">
        <v>2860</v>
      </c>
      <c r="E568" t="s">
        <v>2855</v>
      </c>
      <c r="F568" t="s">
        <v>2900</v>
      </c>
      <c r="H568" t="str">
        <f>INDEX('Vensim Variables'!$B:$B,MATCH(EPS!$B568,'Vensim Variables'!$A:$A,0))</f>
        <v>g pollutant</v>
      </c>
      <c r="I568" t="str">
        <f t="shared" si="24"/>
        <v>PM10</v>
      </c>
      <c r="J568">
        <f>INDEX(NoSettings!$C:$C,MATCH(EPS!$A568,NoSettings!$A:$A,0))</f>
        <v>8350840000</v>
      </c>
      <c r="K568">
        <f t="shared" si="25"/>
        <v>1</v>
      </c>
      <c r="L568" s="5">
        <f t="shared" si="26"/>
        <v>8.35084E-3</v>
      </c>
    </row>
    <row r="569" spans="1:12">
      <c r="A569" t="s">
        <v>587</v>
      </c>
      <c r="B569" t="s">
        <v>1</v>
      </c>
      <c r="C569" t="s">
        <v>2869</v>
      </c>
      <c r="D569" t="s">
        <v>2860</v>
      </c>
      <c r="E569" t="s">
        <v>2855</v>
      </c>
      <c r="F569" t="s">
        <v>2901</v>
      </c>
      <c r="H569" t="str">
        <f>INDEX('Vensim Variables'!$B:$B,MATCH(EPS!$B569,'Vensim Variables'!$A:$A,0))</f>
        <v>g pollutant</v>
      </c>
      <c r="I569" t="str">
        <f t="shared" si="24"/>
        <v>PM10</v>
      </c>
      <c r="J569">
        <f>INDEX(NoSettings!$C:$C,MATCH(EPS!$A569,NoSettings!$A:$A,0))</f>
        <v>0</v>
      </c>
      <c r="K569">
        <f t="shared" si="25"/>
        <v>1</v>
      </c>
      <c r="L569" s="5">
        <f t="shared" si="26"/>
        <v>0</v>
      </c>
    </row>
    <row r="570" spans="1:12">
      <c r="A570" t="s">
        <v>588</v>
      </c>
      <c r="B570" t="s">
        <v>1</v>
      </c>
      <c r="C570" t="s">
        <v>2869</v>
      </c>
      <c r="D570" t="s">
        <v>2860</v>
      </c>
      <c r="E570" t="s">
        <v>2855</v>
      </c>
      <c r="F570" t="s">
        <v>2902</v>
      </c>
      <c r="H570" t="str">
        <f>INDEX('Vensim Variables'!$B:$B,MATCH(EPS!$B570,'Vensim Variables'!$A:$A,0))</f>
        <v>g pollutant</v>
      </c>
      <c r="I570" t="str">
        <f t="shared" si="24"/>
        <v>PM10</v>
      </c>
      <c r="J570">
        <f>INDEX(NoSettings!$C:$C,MATCH(EPS!$A570,NoSettings!$A:$A,0))</f>
        <v>0</v>
      </c>
      <c r="K570">
        <f t="shared" si="25"/>
        <v>1</v>
      </c>
      <c r="L570" s="5">
        <f t="shared" si="26"/>
        <v>0</v>
      </c>
    </row>
    <row r="571" spans="1:12">
      <c r="A571" t="s">
        <v>589</v>
      </c>
      <c r="B571" t="s">
        <v>1</v>
      </c>
      <c r="C571" t="s">
        <v>2869</v>
      </c>
      <c r="D571" t="s">
        <v>2860</v>
      </c>
      <c r="E571" t="s">
        <v>2855</v>
      </c>
      <c r="F571" t="s">
        <v>2903</v>
      </c>
      <c r="H571" t="str">
        <f>INDEX('Vensim Variables'!$B:$B,MATCH(EPS!$B571,'Vensim Variables'!$A:$A,0))</f>
        <v>g pollutant</v>
      </c>
      <c r="I571" t="str">
        <f t="shared" si="24"/>
        <v>PM10</v>
      </c>
      <c r="J571">
        <f>INDEX(NoSettings!$C:$C,MATCH(EPS!$A571,NoSettings!$A:$A,0))</f>
        <v>0</v>
      </c>
      <c r="K571">
        <f t="shared" si="25"/>
        <v>1</v>
      </c>
      <c r="L571" s="5">
        <f t="shared" si="26"/>
        <v>0</v>
      </c>
    </row>
    <row r="572" spans="1:12">
      <c r="A572" t="s">
        <v>590</v>
      </c>
      <c r="B572" t="s">
        <v>1</v>
      </c>
      <c r="C572" t="s">
        <v>2869</v>
      </c>
      <c r="D572" t="s">
        <v>2860</v>
      </c>
      <c r="E572" t="s">
        <v>2856</v>
      </c>
      <c r="F572" t="s">
        <v>2894</v>
      </c>
      <c r="H572" t="str">
        <f>INDEX('Vensim Variables'!$B:$B,MATCH(EPS!$B572,'Vensim Variables'!$A:$A,0))</f>
        <v>g pollutant</v>
      </c>
      <c r="I572" t="str">
        <f t="shared" si="24"/>
        <v>PM10</v>
      </c>
      <c r="J572">
        <f>INDEX(NoSettings!$C:$C,MATCH(EPS!$A572,NoSettings!$A:$A,0))</f>
        <v>0</v>
      </c>
      <c r="K572">
        <f t="shared" si="25"/>
        <v>1</v>
      </c>
      <c r="L572" s="5">
        <f t="shared" si="26"/>
        <v>0</v>
      </c>
    </row>
    <row r="573" spans="1:12">
      <c r="A573" t="s">
        <v>591</v>
      </c>
      <c r="B573" t="s">
        <v>1</v>
      </c>
      <c r="C573" t="s">
        <v>2869</v>
      </c>
      <c r="D573" t="s">
        <v>2860</v>
      </c>
      <c r="E573" t="s">
        <v>2856</v>
      </c>
      <c r="F573" t="s">
        <v>2895</v>
      </c>
      <c r="H573" t="str">
        <f>INDEX('Vensim Variables'!$B:$B,MATCH(EPS!$B573,'Vensim Variables'!$A:$A,0))</f>
        <v>g pollutant</v>
      </c>
      <c r="I573" t="str">
        <f t="shared" si="24"/>
        <v>PM10</v>
      </c>
      <c r="J573">
        <f>INDEX(NoSettings!$C:$C,MATCH(EPS!$A573,NoSettings!$A:$A,0))</f>
        <v>0</v>
      </c>
      <c r="K573">
        <f t="shared" si="25"/>
        <v>1</v>
      </c>
      <c r="L573" s="5">
        <f t="shared" si="26"/>
        <v>0</v>
      </c>
    </row>
    <row r="574" spans="1:12">
      <c r="A574" t="s">
        <v>592</v>
      </c>
      <c r="B574" t="s">
        <v>1</v>
      </c>
      <c r="C574" t="s">
        <v>2869</v>
      </c>
      <c r="D574" t="s">
        <v>2860</v>
      </c>
      <c r="E574" t="s">
        <v>2856</v>
      </c>
      <c r="F574" t="s">
        <v>2896</v>
      </c>
      <c r="H574" t="str">
        <f>INDEX('Vensim Variables'!$B:$B,MATCH(EPS!$B574,'Vensim Variables'!$A:$A,0))</f>
        <v>g pollutant</v>
      </c>
      <c r="I574" t="str">
        <f t="shared" si="24"/>
        <v>PM10</v>
      </c>
      <c r="J574">
        <f>INDEX(NoSettings!$C:$C,MATCH(EPS!$A574,NoSettings!$A:$A,0))</f>
        <v>0</v>
      </c>
      <c r="K574">
        <f t="shared" si="25"/>
        <v>1</v>
      </c>
      <c r="L574" s="5">
        <f t="shared" si="26"/>
        <v>0</v>
      </c>
    </row>
    <row r="575" spans="1:12">
      <c r="A575" t="s">
        <v>593</v>
      </c>
      <c r="B575" t="s">
        <v>1</v>
      </c>
      <c r="C575" t="s">
        <v>2869</v>
      </c>
      <c r="D575" t="s">
        <v>2860</v>
      </c>
      <c r="E575" t="s">
        <v>2856</v>
      </c>
      <c r="F575" t="s">
        <v>2897</v>
      </c>
      <c r="H575" t="str">
        <f>INDEX('Vensim Variables'!$B:$B,MATCH(EPS!$B575,'Vensim Variables'!$A:$A,0))</f>
        <v>g pollutant</v>
      </c>
      <c r="I575" t="str">
        <f t="shared" si="24"/>
        <v>PM10</v>
      </c>
      <c r="J575">
        <f>INDEX(NoSettings!$C:$C,MATCH(EPS!$A575,NoSettings!$A:$A,0))</f>
        <v>0</v>
      </c>
      <c r="K575">
        <f t="shared" si="25"/>
        <v>1</v>
      </c>
      <c r="L575" s="5">
        <f t="shared" si="26"/>
        <v>0</v>
      </c>
    </row>
    <row r="576" spans="1:12">
      <c r="A576" t="s">
        <v>594</v>
      </c>
      <c r="B576" t="s">
        <v>1</v>
      </c>
      <c r="C576" t="s">
        <v>2869</v>
      </c>
      <c r="D576" t="s">
        <v>2860</v>
      </c>
      <c r="E576" t="s">
        <v>2856</v>
      </c>
      <c r="F576" t="s">
        <v>2898</v>
      </c>
      <c r="H576" t="str">
        <f>INDEX('Vensim Variables'!$B:$B,MATCH(EPS!$B576,'Vensim Variables'!$A:$A,0))</f>
        <v>g pollutant</v>
      </c>
      <c r="I576" t="str">
        <f t="shared" si="24"/>
        <v>PM10</v>
      </c>
      <c r="J576">
        <f>INDEX(NoSettings!$C:$C,MATCH(EPS!$A576,NoSettings!$A:$A,0))</f>
        <v>0</v>
      </c>
      <c r="K576">
        <f t="shared" si="25"/>
        <v>1</v>
      </c>
      <c r="L576" s="5">
        <f t="shared" si="26"/>
        <v>0</v>
      </c>
    </row>
    <row r="577" spans="1:12">
      <c r="A577" t="s">
        <v>595</v>
      </c>
      <c r="B577" t="s">
        <v>1</v>
      </c>
      <c r="C577" t="s">
        <v>2869</v>
      </c>
      <c r="D577" t="s">
        <v>2860</v>
      </c>
      <c r="E577" t="s">
        <v>2856</v>
      </c>
      <c r="F577" t="s">
        <v>2899</v>
      </c>
      <c r="H577" t="str">
        <f>INDEX('Vensim Variables'!$B:$B,MATCH(EPS!$B577,'Vensim Variables'!$A:$A,0))</f>
        <v>g pollutant</v>
      </c>
      <c r="I577" t="str">
        <f t="shared" si="24"/>
        <v>PM10</v>
      </c>
      <c r="J577">
        <f>INDEX(NoSettings!$C:$C,MATCH(EPS!$A577,NoSettings!$A:$A,0))</f>
        <v>0</v>
      </c>
      <c r="K577">
        <f t="shared" si="25"/>
        <v>1</v>
      </c>
      <c r="L577" s="5">
        <f t="shared" si="26"/>
        <v>0</v>
      </c>
    </row>
    <row r="578" spans="1:12">
      <c r="A578" t="s">
        <v>596</v>
      </c>
      <c r="B578" t="s">
        <v>1</v>
      </c>
      <c r="C578" t="s">
        <v>2869</v>
      </c>
      <c r="D578" t="s">
        <v>2860</v>
      </c>
      <c r="E578" t="s">
        <v>2856</v>
      </c>
      <c r="F578" t="s">
        <v>2900</v>
      </c>
      <c r="H578" t="str">
        <f>INDEX('Vensim Variables'!$B:$B,MATCH(EPS!$B578,'Vensim Variables'!$A:$A,0))</f>
        <v>g pollutant</v>
      </c>
      <c r="I578" t="str">
        <f t="shared" si="24"/>
        <v>PM10</v>
      </c>
      <c r="J578">
        <f>INDEX(NoSettings!$C:$C,MATCH(EPS!$A578,NoSettings!$A:$A,0))</f>
        <v>1336110000</v>
      </c>
      <c r="K578">
        <f t="shared" si="25"/>
        <v>1</v>
      </c>
      <c r="L578" s="5">
        <f t="shared" si="26"/>
        <v>1.3361099999999999E-3</v>
      </c>
    </row>
    <row r="579" spans="1:12">
      <c r="A579" t="s">
        <v>597</v>
      </c>
      <c r="B579" t="s">
        <v>1</v>
      </c>
      <c r="C579" t="s">
        <v>2869</v>
      </c>
      <c r="D579" t="s">
        <v>2860</v>
      </c>
      <c r="E579" t="s">
        <v>2856</v>
      </c>
      <c r="F579" t="s">
        <v>2901</v>
      </c>
      <c r="H579" t="str">
        <f>INDEX('Vensim Variables'!$B:$B,MATCH(EPS!$B579,'Vensim Variables'!$A:$A,0))</f>
        <v>g pollutant</v>
      </c>
      <c r="I579" t="str">
        <f t="shared" ref="I579:I642" si="27">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 t="shared" ref="K579:K642" si="28">IF(I579="CO2",1,IF(I579="CH4",28,IF(I579="N2O",265,IF(I579="F gases",1,1))))</f>
        <v>1</v>
      </c>
      <c r="L579" s="5">
        <f t="shared" ref="L579:L642" si="29">IF(H579="g pollutant",K579*J579/10^12,IF(H579="MMTCO2e",J579,IF(H579="MWh",J579,0)))</f>
        <v>0</v>
      </c>
    </row>
    <row r="580" spans="1:12">
      <c r="A580" t="s">
        <v>598</v>
      </c>
      <c r="B580" t="s">
        <v>1</v>
      </c>
      <c r="C580" t="s">
        <v>2869</v>
      </c>
      <c r="D580" t="s">
        <v>2860</v>
      </c>
      <c r="E580" t="s">
        <v>2856</v>
      </c>
      <c r="F580" t="s">
        <v>2902</v>
      </c>
      <c r="H580" t="str">
        <f>INDEX('Vensim Variables'!$B:$B,MATCH(EPS!$B580,'Vensim Variables'!$A:$A,0))</f>
        <v>g pollutant</v>
      </c>
      <c r="I580" t="str">
        <f t="shared" si="27"/>
        <v>PM10</v>
      </c>
      <c r="J580">
        <f>INDEX(NoSettings!$C:$C,MATCH(EPS!$A580,NoSettings!$A:$A,0))</f>
        <v>0</v>
      </c>
      <c r="K580">
        <f t="shared" si="28"/>
        <v>1</v>
      </c>
      <c r="L580" s="5">
        <f t="shared" si="29"/>
        <v>0</v>
      </c>
    </row>
    <row r="581" spans="1:12">
      <c r="A581" t="s">
        <v>599</v>
      </c>
      <c r="B581" t="s">
        <v>1</v>
      </c>
      <c r="C581" t="s">
        <v>2869</v>
      </c>
      <c r="D581" t="s">
        <v>2860</v>
      </c>
      <c r="E581" t="s">
        <v>2856</v>
      </c>
      <c r="F581" t="s">
        <v>2903</v>
      </c>
      <c r="H581" t="str">
        <f>INDEX('Vensim Variables'!$B:$B,MATCH(EPS!$B581,'Vensim Variables'!$A:$A,0))</f>
        <v>g pollutant</v>
      </c>
      <c r="I581" t="str">
        <f t="shared" si="27"/>
        <v>PM10</v>
      </c>
      <c r="J581">
        <f>INDEX(NoSettings!$C:$C,MATCH(EPS!$A581,NoSettings!$A:$A,0))</f>
        <v>0</v>
      </c>
      <c r="K581">
        <f t="shared" si="28"/>
        <v>1</v>
      </c>
      <c r="L581" s="5">
        <f t="shared" si="29"/>
        <v>0</v>
      </c>
    </row>
    <row r="582" spans="1:12">
      <c r="A582" t="s">
        <v>600</v>
      </c>
      <c r="B582" t="s">
        <v>1</v>
      </c>
      <c r="C582" t="s">
        <v>2869</v>
      </c>
      <c r="D582" t="s">
        <v>2861</v>
      </c>
      <c r="E582" t="s">
        <v>2855</v>
      </c>
      <c r="F582" t="s">
        <v>2894</v>
      </c>
      <c r="H582" t="str">
        <f>INDEX('Vensim Variables'!$B:$B,MATCH(EPS!$B582,'Vensim Variables'!$A:$A,0))</f>
        <v>g pollutant</v>
      </c>
      <c r="I582" t="str">
        <f t="shared" si="27"/>
        <v>PM25</v>
      </c>
      <c r="J582">
        <f>INDEX(NoSettings!$C:$C,MATCH(EPS!$A582,NoSettings!$A:$A,0))</f>
        <v>0</v>
      </c>
      <c r="K582">
        <f t="shared" si="28"/>
        <v>1</v>
      </c>
      <c r="L582" s="5">
        <f t="shared" si="29"/>
        <v>0</v>
      </c>
    </row>
    <row r="583" spans="1:12">
      <c r="A583" t="s">
        <v>601</v>
      </c>
      <c r="B583" t="s">
        <v>1</v>
      </c>
      <c r="C583" t="s">
        <v>2869</v>
      </c>
      <c r="D583" t="s">
        <v>2861</v>
      </c>
      <c r="E583" t="s">
        <v>2855</v>
      </c>
      <c r="F583" t="s">
        <v>2895</v>
      </c>
      <c r="H583" t="str">
        <f>INDEX('Vensim Variables'!$B:$B,MATCH(EPS!$B583,'Vensim Variables'!$A:$A,0))</f>
        <v>g pollutant</v>
      </c>
      <c r="I583" t="str">
        <f t="shared" si="27"/>
        <v>PM25</v>
      </c>
      <c r="J583">
        <f>INDEX(NoSettings!$C:$C,MATCH(EPS!$A583,NoSettings!$A:$A,0))</f>
        <v>0</v>
      </c>
      <c r="K583">
        <f t="shared" si="28"/>
        <v>1</v>
      </c>
      <c r="L583" s="5">
        <f t="shared" si="29"/>
        <v>0</v>
      </c>
    </row>
    <row r="584" spans="1:12">
      <c r="A584" t="s">
        <v>602</v>
      </c>
      <c r="B584" t="s">
        <v>1</v>
      </c>
      <c r="C584" t="s">
        <v>2869</v>
      </c>
      <c r="D584" t="s">
        <v>2861</v>
      </c>
      <c r="E584" t="s">
        <v>2855</v>
      </c>
      <c r="F584" t="s">
        <v>2896</v>
      </c>
      <c r="H584" t="str">
        <f>INDEX('Vensim Variables'!$B:$B,MATCH(EPS!$B584,'Vensim Variables'!$A:$A,0))</f>
        <v>g pollutant</v>
      </c>
      <c r="I584" t="str">
        <f t="shared" si="27"/>
        <v>PM25</v>
      </c>
      <c r="J584">
        <f>INDEX(NoSettings!$C:$C,MATCH(EPS!$A584,NoSettings!$A:$A,0))</f>
        <v>0</v>
      </c>
      <c r="K584">
        <f t="shared" si="28"/>
        <v>1</v>
      </c>
      <c r="L584" s="5">
        <f t="shared" si="29"/>
        <v>0</v>
      </c>
    </row>
    <row r="585" spans="1:12">
      <c r="A585" t="s">
        <v>603</v>
      </c>
      <c r="B585" t="s">
        <v>1</v>
      </c>
      <c r="C585" t="s">
        <v>2869</v>
      </c>
      <c r="D585" t="s">
        <v>2861</v>
      </c>
      <c r="E585" t="s">
        <v>2855</v>
      </c>
      <c r="F585" t="s">
        <v>2897</v>
      </c>
      <c r="H585" t="str">
        <f>INDEX('Vensim Variables'!$B:$B,MATCH(EPS!$B585,'Vensim Variables'!$A:$A,0))</f>
        <v>g pollutant</v>
      </c>
      <c r="I585" t="str">
        <f t="shared" si="27"/>
        <v>PM25</v>
      </c>
      <c r="J585">
        <f>INDEX(NoSettings!$C:$C,MATCH(EPS!$A585,NoSettings!$A:$A,0))</f>
        <v>0</v>
      </c>
      <c r="K585">
        <f t="shared" si="28"/>
        <v>1</v>
      </c>
      <c r="L585" s="5">
        <f t="shared" si="29"/>
        <v>0</v>
      </c>
    </row>
    <row r="586" spans="1:12">
      <c r="A586" t="s">
        <v>604</v>
      </c>
      <c r="B586" t="s">
        <v>1</v>
      </c>
      <c r="C586" t="s">
        <v>2869</v>
      </c>
      <c r="D586" t="s">
        <v>2861</v>
      </c>
      <c r="E586" t="s">
        <v>2855</v>
      </c>
      <c r="F586" t="s">
        <v>2898</v>
      </c>
      <c r="H586" t="str">
        <f>INDEX('Vensim Variables'!$B:$B,MATCH(EPS!$B586,'Vensim Variables'!$A:$A,0))</f>
        <v>g pollutant</v>
      </c>
      <c r="I586" t="str">
        <f t="shared" si="27"/>
        <v>PM25</v>
      </c>
      <c r="J586">
        <f>INDEX(NoSettings!$C:$C,MATCH(EPS!$A586,NoSettings!$A:$A,0))</f>
        <v>0</v>
      </c>
      <c r="K586">
        <f t="shared" si="28"/>
        <v>1</v>
      </c>
      <c r="L586" s="5">
        <f t="shared" si="29"/>
        <v>0</v>
      </c>
    </row>
    <row r="587" spans="1:12">
      <c r="A587" t="s">
        <v>605</v>
      </c>
      <c r="B587" t="s">
        <v>1</v>
      </c>
      <c r="C587" t="s">
        <v>2869</v>
      </c>
      <c r="D587" t="s">
        <v>2861</v>
      </c>
      <c r="E587" t="s">
        <v>2855</v>
      </c>
      <c r="F587" t="s">
        <v>2899</v>
      </c>
      <c r="H587" t="str">
        <f>INDEX('Vensim Variables'!$B:$B,MATCH(EPS!$B587,'Vensim Variables'!$A:$A,0))</f>
        <v>g pollutant</v>
      </c>
      <c r="I587" t="str">
        <f t="shared" si="27"/>
        <v>PM25</v>
      </c>
      <c r="J587">
        <f>INDEX(NoSettings!$C:$C,MATCH(EPS!$A587,NoSettings!$A:$A,0))</f>
        <v>0</v>
      </c>
      <c r="K587">
        <f t="shared" si="28"/>
        <v>1</v>
      </c>
      <c r="L587" s="5">
        <f t="shared" si="29"/>
        <v>0</v>
      </c>
    </row>
    <row r="588" spans="1:12">
      <c r="A588" t="s">
        <v>606</v>
      </c>
      <c r="B588" t="s">
        <v>1</v>
      </c>
      <c r="C588" t="s">
        <v>2869</v>
      </c>
      <c r="D588" t="s">
        <v>2861</v>
      </c>
      <c r="E588" t="s">
        <v>2855</v>
      </c>
      <c r="F588" t="s">
        <v>2900</v>
      </c>
      <c r="H588" t="str">
        <f>INDEX('Vensim Variables'!$B:$B,MATCH(EPS!$B588,'Vensim Variables'!$A:$A,0))</f>
        <v>g pollutant</v>
      </c>
      <c r="I588" t="str">
        <f t="shared" si="27"/>
        <v>PM25</v>
      </c>
      <c r="J588">
        <f>INDEX(NoSettings!$C:$C,MATCH(EPS!$A588,NoSettings!$A:$A,0))</f>
        <v>7333860000</v>
      </c>
      <c r="K588">
        <f t="shared" si="28"/>
        <v>1</v>
      </c>
      <c r="L588" s="5">
        <f t="shared" si="29"/>
        <v>7.3338600000000002E-3</v>
      </c>
    </row>
    <row r="589" spans="1:12">
      <c r="A589" t="s">
        <v>607</v>
      </c>
      <c r="B589" t="s">
        <v>1</v>
      </c>
      <c r="C589" t="s">
        <v>2869</v>
      </c>
      <c r="D589" t="s">
        <v>2861</v>
      </c>
      <c r="E589" t="s">
        <v>2855</v>
      </c>
      <c r="F589" t="s">
        <v>2901</v>
      </c>
      <c r="H589" t="str">
        <f>INDEX('Vensim Variables'!$B:$B,MATCH(EPS!$B589,'Vensim Variables'!$A:$A,0))</f>
        <v>g pollutant</v>
      </c>
      <c r="I589" t="str">
        <f t="shared" si="27"/>
        <v>PM25</v>
      </c>
      <c r="J589">
        <f>INDEX(NoSettings!$C:$C,MATCH(EPS!$A589,NoSettings!$A:$A,0))</f>
        <v>0</v>
      </c>
      <c r="K589">
        <f t="shared" si="28"/>
        <v>1</v>
      </c>
      <c r="L589" s="5">
        <f t="shared" si="29"/>
        <v>0</v>
      </c>
    </row>
    <row r="590" spans="1:12">
      <c r="A590" t="s">
        <v>608</v>
      </c>
      <c r="B590" t="s">
        <v>1</v>
      </c>
      <c r="C590" t="s">
        <v>2869</v>
      </c>
      <c r="D590" t="s">
        <v>2861</v>
      </c>
      <c r="E590" t="s">
        <v>2855</v>
      </c>
      <c r="F590" t="s">
        <v>2902</v>
      </c>
      <c r="H590" t="str">
        <f>INDEX('Vensim Variables'!$B:$B,MATCH(EPS!$B590,'Vensim Variables'!$A:$A,0))</f>
        <v>g pollutant</v>
      </c>
      <c r="I590" t="str">
        <f t="shared" si="27"/>
        <v>PM25</v>
      </c>
      <c r="J590">
        <f>INDEX(NoSettings!$C:$C,MATCH(EPS!$A590,NoSettings!$A:$A,0))</f>
        <v>0</v>
      </c>
      <c r="K590">
        <f t="shared" si="28"/>
        <v>1</v>
      </c>
      <c r="L590" s="5">
        <f t="shared" si="29"/>
        <v>0</v>
      </c>
    </row>
    <row r="591" spans="1:12">
      <c r="A591" t="s">
        <v>609</v>
      </c>
      <c r="B591" t="s">
        <v>1</v>
      </c>
      <c r="C591" t="s">
        <v>2869</v>
      </c>
      <c r="D591" t="s">
        <v>2861</v>
      </c>
      <c r="E591" t="s">
        <v>2855</v>
      </c>
      <c r="F591" t="s">
        <v>2903</v>
      </c>
      <c r="H591" t="str">
        <f>INDEX('Vensim Variables'!$B:$B,MATCH(EPS!$B591,'Vensim Variables'!$A:$A,0))</f>
        <v>g pollutant</v>
      </c>
      <c r="I591" t="str">
        <f t="shared" si="27"/>
        <v>PM25</v>
      </c>
      <c r="J591">
        <f>INDEX(NoSettings!$C:$C,MATCH(EPS!$A591,NoSettings!$A:$A,0))</f>
        <v>0</v>
      </c>
      <c r="K591">
        <f t="shared" si="28"/>
        <v>1</v>
      </c>
      <c r="L591" s="5">
        <f t="shared" si="29"/>
        <v>0</v>
      </c>
    </row>
    <row r="592" spans="1:12">
      <c r="A592" t="s">
        <v>610</v>
      </c>
      <c r="B592" t="s">
        <v>1</v>
      </c>
      <c r="C592" t="s">
        <v>2869</v>
      </c>
      <c r="D592" t="s">
        <v>2861</v>
      </c>
      <c r="E592" t="s">
        <v>2856</v>
      </c>
      <c r="F592" t="s">
        <v>2894</v>
      </c>
      <c r="H592" t="str">
        <f>INDEX('Vensim Variables'!$B:$B,MATCH(EPS!$B592,'Vensim Variables'!$A:$A,0))</f>
        <v>g pollutant</v>
      </c>
      <c r="I592" t="str">
        <f t="shared" si="27"/>
        <v>PM25</v>
      </c>
      <c r="J592">
        <f>INDEX(NoSettings!$C:$C,MATCH(EPS!$A592,NoSettings!$A:$A,0))</f>
        <v>0</v>
      </c>
      <c r="K592">
        <f t="shared" si="28"/>
        <v>1</v>
      </c>
      <c r="L592" s="5">
        <f t="shared" si="29"/>
        <v>0</v>
      </c>
    </row>
    <row r="593" spans="1:12">
      <c r="A593" t="s">
        <v>611</v>
      </c>
      <c r="B593" t="s">
        <v>1</v>
      </c>
      <c r="C593" t="s">
        <v>2869</v>
      </c>
      <c r="D593" t="s">
        <v>2861</v>
      </c>
      <c r="E593" t="s">
        <v>2856</v>
      </c>
      <c r="F593" t="s">
        <v>2895</v>
      </c>
      <c r="H593" t="str">
        <f>INDEX('Vensim Variables'!$B:$B,MATCH(EPS!$B593,'Vensim Variables'!$A:$A,0))</f>
        <v>g pollutant</v>
      </c>
      <c r="I593" t="str">
        <f t="shared" si="27"/>
        <v>PM25</v>
      </c>
      <c r="J593">
        <f>INDEX(NoSettings!$C:$C,MATCH(EPS!$A593,NoSettings!$A:$A,0))</f>
        <v>0</v>
      </c>
      <c r="K593">
        <f t="shared" si="28"/>
        <v>1</v>
      </c>
      <c r="L593" s="5">
        <f t="shared" si="29"/>
        <v>0</v>
      </c>
    </row>
    <row r="594" spans="1:12">
      <c r="A594" t="s">
        <v>612</v>
      </c>
      <c r="B594" t="s">
        <v>1</v>
      </c>
      <c r="C594" t="s">
        <v>2869</v>
      </c>
      <c r="D594" t="s">
        <v>2861</v>
      </c>
      <c r="E594" t="s">
        <v>2856</v>
      </c>
      <c r="F594" t="s">
        <v>2896</v>
      </c>
      <c r="H594" t="str">
        <f>INDEX('Vensim Variables'!$B:$B,MATCH(EPS!$B594,'Vensim Variables'!$A:$A,0))</f>
        <v>g pollutant</v>
      </c>
      <c r="I594" t="str">
        <f t="shared" si="27"/>
        <v>PM25</v>
      </c>
      <c r="J594">
        <f>INDEX(NoSettings!$C:$C,MATCH(EPS!$A594,NoSettings!$A:$A,0))</f>
        <v>0</v>
      </c>
      <c r="K594">
        <f t="shared" si="28"/>
        <v>1</v>
      </c>
      <c r="L594" s="5">
        <f t="shared" si="29"/>
        <v>0</v>
      </c>
    </row>
    <row r="595" spans="1:12">
      <c r="A595" t="s">
        <v>613</v>
      </c>
      <c r="B595" t="s">
        <v>1</v>
      </c>
      <c r="C595" t="s">
        <v>2869</v>
      </c>
      <c r="D595" t="s">
        <v>2861</v>
      </c>
      <c r="E595" t="s">
        <v>2856</v>
      </c>
      <c r="F595" t="s">
        <v>2897</v>
      </c>
      <c r="H595" t="str">
        <f>INDEX('Vensim Variables'!$B:$B,MATCH(EPS!$B595,'Vensim Variables'!$A:$A,0))</f>
        <v>g pollutant</v>
      </c>
      <c r="I595" t="str">
        <f t="shared" si="27"/>
        <v>PM25</v>
      </c>
      <c r="J595">
        <f>INDEX(NoSettings!$C:$C,MATCH(EPS!$A595,NoSettings!$A:$A,0))</f>
        <v>0</v>
      </c>
      <c r="K595">
        <f t="shared" si="28"/>
        <v>1</v>
      </c>
      <c r="L595" s="5">
        <f t="shared" si="29"/>
        <v>0</v>
      </c>
    </row>
    <row r="596" spans="1:12">
      <c r="A596" t="s">
        <v>614</v>
      </c>
      <c r="B596" t="s">
        <v>1</v>
      </c>
      <c r="C596" t="s">
        <v>2869</v>
      </c>
      <c r="D596" t="s">
        <v>2861</v>
      </c>
      <c r="E596" t="s">
        <v>2856</v>
      </c>
      <c r="F596" t="s">
        <v>2898</v>
      </c>
      <c r="H596" t="str">
        <f>INDEX('Vensim Variables'!$B:$B,MATCH(EPS!$B596,'Vensim Variables'!$A:$A,0))</f>
        <v>g pollutant</v>
      </c>
      <c r="I596" t="str">
        <f t="shared" si="27"/>
        <v>PM25</v>
      </c>
      <c r="J596">
        <f>INDEX(NoSettings!$C:$C,MATCH(EPS!$A596,NoSettings!$A:$A,0))</f>
        <v>0</v>
      </c>
      <c r="K596">
        <f t="shared" si="28"/>
        <v>1</v>
      </c>
      <c r="L596" s="5">
        <f t="shared" si="29"/>
        <v>0</v>
      </c>
    </row>
    <row r="597" spans="1:12">
      <c r="A597" t="s">
        <v>615</v>
      </c>
      <c r="B597" t="s">
        <v>1</v>
      </c>
      <c r="C597" t="s">
        <v>2869</v>
      </c>
      <c r="D597" t="s">
        <v>2861</v>
      </c>
      <c r="E597" t="s">
        <v>2856</v>
      </c>
      <c r="F597" t="s">
        <v>2899</v>
      </c>
      <c r="H597" t="str">
        <f>INDEX('Vensim Variables'!$B:$B,MATCH(EPS!$B597,'Vensim Variables'!$A:$A,0))</f>
        <v>g pollutant</v>
      </c>
      <c r="I597" t="str">
        <f t="shared" si="27"/>
        <v>PM25</v>
      </c>
      <c r="J597">
        <f>INDEX(NoSettings!$C:$C,MATCH(EPS!$A597,NoSettings!$A:$A,0))</f>
        <v>0</v>
      </c>
      <c r="K597">
        <f t="shared" si="28"/>
        <v>1</v>
      </c>
      <c r="L597" s="5">
        <f t="shared" si="29"/>
        <v>0</v>
      </c>
    </row>
    <row r="598" spans="1:12">
      <c r="A598" t="s">
        <v>616</v>
      </c>
      <c r="B598" t="s">
        <v>1</v>
      </c>
      <c r="C598" t="s">
        <v>2869</v>
      </c>
      <c r="D598" t="s">
        <v>2861</v>
      </c>
      <c r="E598" t="s">
        <v>2856</v>
      </c>
      <c r="F598" t="s">
        <v>2900</v>
      </c>
      <c r="H598" t="str">
        <f>INDEX('Vensim Variables'!$B:$B,MATCH(EPS!$B598,'Vensim Variables'!$A:$A,0))</f>
        <v>g pollutant</v>
      </c>
      <c r="I598" t="str">
        <f t="shared" si="27"/>
        <v>PM25</v>
      </c>
      <c r="J598">
        <f>INDEX(NoSettings!$C:$C,MATCH(EPS!$A598,NoSettings!$A:$A,0))</f>
        <v>1173390000</v>
      </c>
      <c r="K598">
        <f t="shared" si="28"/>
        <v>1</v>
      </c>
      <c r="L598" s="5">
        <f t="shared" si="29"/>
        <v>1.1733900000000001E-3</v>
      </c>
    </row>
    <row r="599" spans="1:12">
      <c r="A599" t="s">
        <v>617</v>
      </c>
      <c r="B599" t="s">
        <v>1</v>
      </c>
      <c r="C599" t="s">
        <v>2869</v>
      </c>
      <c r="D599" t="s">
        <v>2861</v>
      </c>
      <c r="E599" t="s">
        <v>2856</v>
      </c>
      <c r="F599" t="s">
        <v>2901</v>
      </c>
      <c r="H599" t="str">
        <f>INDEX('Vensim Variables'!$B:$B,MATCH(EPS!$B599,'Vensim Variables'!$A:$A,0))</f>
        <v>g pollutant</v>
      </c>
      <c r="I599" t="str">
        <f t="shared" si="27"/>
        <v>PM25</v>
      </c>
      <c r="J599">
        <f>INDEX(NoSettings!$C:$C,MATCH(EPS!$A599,NoSettings!$A:$A,0))</f>
        <v>0</v>
      </c>
      <c r="K599">
        <f t="shared" si="28"/>
        <v>1</v>
      </c>
      <c r="L599" s="5">
        <f t="shared" si="29"/>
        <v>0</v>
      </c>
    </row>
    <row r="600" spans="1:12">
      <c r="A600" t="s">
        <v>618</v>
      </c>
      <c r="B600" t="s">
        <v>1</v>
      </c>
      <c r="C600" t="s">
        <v>2869</v>
      </c>
      <c r="D600" t="s">
        <v>2861</v>
      </c>
      <c r="E600" t="s">
        <v>2856</v>
      </c>
      <c r="F600" t="s">
        <v>2902</v>
      </c>
      <c r="H600" t="str">
        <f>INDEX('Vensim Variables'!$B:$B,MATCH(EPS!$B600,'Vensim Variables'!$A:$A,0))</f>
        <v>g pollutant</v>
      </c>
      <c r="I600" t="str">
        <f t="shared" si="27"/>
        <v>PM25</v>
      </c>
      <c r="J600">
        <f>INDEX(NoSettings!$C:$C,MATCH(EPS!$A600,NoSettings!$A:$A,0))</f>
        <v>0</v>
      </c>
      <c r="K600">
        <f t="shared" si="28"/>
        <v>1</v>
      </c>
      <c r="L600" s="5">
        <f t="shared" si="29"/>
        <v>0</v>
      </c>
    </row>
    <row r="601" spans="1:12">
      <c r="A601" t="s">
        <v>619</v>
      </c>
      <c r="B601" t="s">
        <v>1</v>
      </c>
      <c r="C601" t="s">
        <v>2869</v>
      </c>
      <c r="D601" t="s">
        <v>2861</v>
      </c>
      <c r="E601" t="s">
        <v>2856</v>
      </c>
      <c r="F601" t="s">
        <v>2903</v>
      </c>
      <c r="H601" t="str">
        <f>INDEX('Vensim Variables'!$B:$B,MATCH(EPS!$B601,'Vensim Variables'!$A:$A,0))</f>
        <v>g pollutant</v>
      </c>
      <c r="I601" t="str">
        <f t="shared" si="27"/>
        <v>PM25</v>
      </c>
      <c r="J601">
        <f>INDEX(NoSettings!$C:$C,MATCH(EPS!$A601,NoSettings!$A:$A,0))</f>
        <v>0</v>
      </c>
      <c r="K601">
        <f t="shared" si="28"/>
        <v>1</v>
      </c>
      <c r="L601" s="5">
        <f t="shared" si="29"/>
        <v>0</v>
      </c>
    </row>
    <row r="602" spans="1:12">
      <c r="A602" t="s">
        <v>620</v>
      </c>
      <c r="B602" t="s">
        <v>1</v>
      </c>
      <c r="C602" t="s">
        <v>2869</v>
      </c>
      <c r="D602" t="s">
        <v>2862</v>
      </c>
      <c r="E602" t="s">
        <v>2855</v>
      </c>
      <c r="F602" t="s">
        <v>2894</v>
      </c>
      <c r="H602" t="str">
        <f>INDEX('Vensim Variables'!$B:$B,MATCH(EPS!$B602,'Vensim Variables'!$A:$A,0))</f>
        <v>g pollutant</v>
      </c>
      <c r="I602" t="str">
        <f t="shared" si="27"/>
        <v>SOx</v>
      </c>
      <c r="J602">
        <f>INDEX(NoSettings!$C:$C,MATCH(EPS!$A602,NoSettings!$A:$A,0))</f>
        <v>0</v>
      </c>
      <c r="K602">
        <f t="shared" si="28"/>
        <v>1</v>
      </c>
      <c r="L602" s="5">
        <f t="shared" si="29"/>
        <v>0</v>
      </c>
    </row>
    <row r="603" spans="1:12">
      <c r="A603" t="s">
        <v>621</v>
      </c>
      <c r="B603" t="s">
        <v>1</v>
      </c>
      <c r="C603" t="s">
        <v>2869</v>
      </c>
      <c r="D603" t="s">
        <v>2862</v>
      </c>
      <c r="E603" t="s">
        <v>2855</v>
      </c>
      <c r="F603" t="s">
        <v>2895</v>
      </c>
      <c r="H603" t="str">
        <f>INDEX('Vensim Variables'!$B:$B,MATCH(EPS!$B603,'Vensim Variables'!$A:$A,0))</f>
        <v>g pollutant</v>
      </c>
      <c r="I603" t="str">
        <f t="shared" si="27"/>
        <v>SOx</v>
      </c>
      <c r="J603">
        <f>INDEX(NoSettings!$C:$C,MATCH(EPS!$A603,NoSettings!$A:$A,0))</f>
        <v>0</v>
      </c>
      <c r="K603">
        <f t="shared" si="28"/>
        <v>1</v>
      </c>
      <c r="L603" s="5">
        <f t="shared" si="29"/>
        <v>0</v>
      </c>
    </row>
    <row r="604" spans="1:12">
      <c r="A604" t="s">
        <v>622</v>
      </c>
      <c r="B604" t="s">
        <v>1</v>
      </c>
      <c r="C604" t="s">
        <v>2869</v>
      </c>
      <c r="D604" t="s">
        <v>2862</v>
      </c>
      <c r="E604" t="s">
        <v>2855</v>
      </c>
      <c r="F604" t="s">
        <v>2896</v>
      </c>
      <c r="H604" t="str">
        <f>INDEX('Vensim Variables'!$B:$B,MATCH(EPS!$B604,'Vensim Variables'!$A:$A,0))</f>
        <v>g pollutant</v>
      </c>
      <c r="I604" t="str">
        <f t="shared" si="27"/>
        <v>SOx</v>
      </c>
      <c r="J604">
        <f>INDEX(NoSettings!$C:$C,MATCH(EPS!$A604,NoSettings!$A:$A,0))</f>
        <v>0</v>
      </c>
      <c r="K604">
        <f t="shared" si="28"/>
        <v>1</v>
      </c>
      <c r="L604" s="5">
        <f t="shared" si="29"/>
        <v>0</v>
      </c>
    </row>
    <row r="605" spans="1:12">
      <c r="A605" t="s">
        <v>623</v>
      </c>
      <c r="B605" t="s">
        <v>1</v>
      </c>
      <c r="C605" t="s">
        <v>2869</v>
      </c>
      <c r="D605" t="s">
        <v>2862</v>
      </c>
      <c r="E605" t="s">
        <v>2855</v>
      </c>
      <c r="F605" t="s">
        <v>2897</v>
      </c>
      <c r="H605" t="str">
        <f>INDEX('Vensim Variables'!$B:$B,MATCH(EPS!$B605,'Vensim Variables'!$A:$A,0))</f>
        <v>g pollutant</v>
      </c>
      <c r="I605" t="str">
        <f t="shared" si="27"/>
        <v>SOx</v>
      </c>
      <c r="J605">
        <f>INDEX(NoSettings!$C:$C,MATCH(EPS!$A605,NoSettings!$A:$A,0))</f>
        <v>0</v>
      </c>
      <c r="K605">
        <f t="shared" si="28"/>
        <v>1</v>
      </c>
      <c r="L605" s="5">
        <f t="shared" si="29"/>
        <v>0</v>
      </c>
    </row>
    <row r="606" spans="1:12">
      <c r="A606" t="s">
        <v>624</v>
      </c>
      <c r="B606" t="s">
        <v>1</v>
      </c>
      <c r="C606" t="s">
        <v>2869</v>
      </c>
      <c r="D606" t="s">
        <v>2862</v>
      </c>
      <c r="E606" t="s">
        <v>2855</v>
      </c>
      <c r="F606" t="s">
        <v>2898</v>
      </c>
      <c r="H606" t="str">
        <f>INDEX('Vensim Variables'!$B:$B,MATCH(EPS!$B606,'Vensim Variables'!$A:$A,0))</f>
        <v>g pollutant</v>
      </c>
      <c r="I606" t="str">
        <f t="shared" si="27"/>
        <v>SOx</v>
      </c>
      <c r="J606">
        <f>INDEX(NoSettings!$C:$C,MATCH(EPS!$A606,NoSettings!$A:$A,0))</f>
        <v>0</v>
      </c>
      <c r="K606">
        <f t="shared" si="28"/>
        <v>1</v>
      </c>
      <c r="L606" s="5">
        <f t="shared" si="29"/>
        <v>0</v>
      </c>
    </row>
    <row r="607" spans="1:12">
      <c r="A607" t="s">
        <v>625</v>
      </c>
      <c r="B607" t="s">
        <v>1</v>
      </c>
      <c r="C607" t="s">
        <v>2869</v>
      </c>
      <c r="D607" t="s">
        <v>2862</v>
      </c>
      <c r="E607" t="s">
        <v>2855</v>
      </c>
      <c r="F607" t="s">
        <v>2899</v>
      </c>
      <c r="H607" t="str">
        <f>INDEX('Vensim Variables'!$B:$B,MATCH(EPS!$B607,'Vensim Variables'!$A:$A,0))</f>
        <v>g pollutant</v>
      </c>
      <c r="I607" t="str">
        <f t="shared" si="27"/>
        <v>SOx</v>
      </c>
      <c r="J607">
        <f>INDEX(NoSettings!$C:$C,MATCH(EPS!$A607,NoSettings!$A:$A,0))</f>
        <v>0</v>
      </c>
      <c r="K607">
        <f t="shared" si="28"/>
        <v>1</v>
      </c>
      <c r="L607" s="5">
        <f t="shared" si="29"/>
        <v>0</v>
      </c>
    </row>
    <row r="608" spans="1:12">
      <c r="A608" t="s">
        <v>626</v>
      </c>
      <c r="B608" t="s">
        <v>1</v>
      </c>
      <c r="C608" t="s">
        <v>2869</v>
      </c>
      <c r="D608" t="s">
        <v>2862</v>
      </c>
      <c r="E608" t="s">
        <v>2855</v>
      </c>
      <c r="F608" t="s">
        <v>2900</v>
      </c>
      <c r="H608" t="str">
        <f>INDEX('Vensim Variables'!$B:$B,MATCH(EPS!$B608,'Vensim Variables'!$A:$A,0))</f>
        <v>g pollutant</v>
      </c>
      <c r="I608" t="str">
        <f t="shared" si="27"/>
        <v>SOx</v>
      </c>
      <c r="J608">
        <f>INDEX(NoSettings!$C:$C,MATCH(EPS!$A608,NoSettings!$A:$A,0))</f>
        <v>21107800000</v>
      </c>
      <c r="K608">
        <f t="shared" si="28"/>
        <v>1</v>
      </c>
      <c r="L608" s="5">
        <f t="shared" si="29"/>
        <v>2.1107799999999999E-2</v>
      </c>
    </row>
    <row r="609" spans="1:12">
      <c r="A609" t="s">
        <v>627</v>
      </c>
      <c r="B609" t="s">
        <v>1</v>
      </c>
      <c r="C609" t="s">
        <v>2869</v>
      </c>
      <c r="D609" t="s">
        <v>2862</v>
      </c>
      <c r="E609" t="s">
        <v>2855</v>
      </c>
      <c r="F609" t="s">
        <v>2901</v>
      </c>
      <c r="H609" t="str">
        <f>INDEX('Vensim Variables'!$B:$B,MATCH(EPS!$B609,'Vensim Variables'!$A:$A,0))</f>
        <v>g pollutant</v>
      </c>
      <c r="I609" t="str">
        <f t="shared" si="27"/>
        <v>SOx</v>
      </c>
      <c r="J609">
        <f>INDEX(NoSettings!$C:$C,MATCH(EPS!$A609,NoSettings!$A:$A,0))</f>
        <v>0</v>
      </c>
      <c r="K609">
        <f t="shared" si="28"/>
        <v>1</v>
      </c>
      <c r="L609" s="5">
        <f t="shared" si="29"/>
        <v>0</v>
      </c>
    </row>
    <row r="610" spans="1:12">
      <c r="A610" t="s">
        <v>628</v>
      </c>
      <c r="B610" t="s">
        <v>1</v>
      </c>
      <c r="C610" t="s">
        <v>2869</v>
      </c>
      <c r="D610" t="s">
        <v>2862</v>
      </c>
      <c r="E610" t="s">
        <v>2855</v>
      </c>
      <c r="F610" t="s">
        <v>2902</v>
      </c>
      <c r="H610" t="str">
        <f>INDEX('Vensim Variables'!$B:$B,MATCH(EPS!$B610,'Vensim Variables'!$A:$A,0))</f>
        <v>g pollutant</v>
      </c>
      <c r="I610" t="str">
        <f t="shared" si="27"/>
        <v>SOx</v>
      </c>
      <c r="J610">
        <f>INDEX(NoSettings!$C:$C,MATCH(EPS!$A610,NoSettings!$A:$A,0))</f>
        <v>0</v>
      </c>
      <c r="K610">
        <f t="shared" si="28"/>
        <v>1</v>
      </c>
      <c r="L610" s="5">
        <f t="shared" si="29"/>
        <v>0</v>
      </c>
    </row>
    <row r="611" spans="1:12">
      <c r="A611" t="s">
        <v>629</v>
      </c>
      <c r="B611" t="s">
        <v>1</v>
      </c>
      <c r="C611" t="s">
        <v>2869</v>
      </c>
      <c r="D611" t="s">
        <v>2862</v>
      </c>
      <c r="E611" t="s">
        <v>2855</v>
      </c>
      <c r="F611" t="s">
        <v>2903</v>
      </c>
      <c r="H611" t="str">
        <f>INDEX('Vensim Variables'!$B:$B,MATCH(EPS!$B611,'Vensim Variables'!$A:$A,0))</f>
        <v>g pollutant</v>
      </c>
      <c r="I611" t="str">
        <f t="shared" si="27"/>
        <v>SOx</v>
      </c>
      <c r="J611">
        <f>INDEX(NoSettings!$C:$C,MATCH(EPS!$A611,NoSettings!$A:$A,0))</f>
        <v>0</v>
      </c>
      <c r="K611">
        <f t="shared" si="28"/>
        <v>1</v>
      </c>
      <c r="L611" s="5">
        <f t="shared" si="29"/>
        <v>0</v>
      </c>
    </row>
    <row r="612" spans="1:12">
      <c r="A612" t="s">
        <v>630</v>
      </c>
      <c r="B612" t="s">
        <v>1</v>
      </c>
      <c r="C612" t="s">
        <v>2869</v>
      </c>
      <c r="D612" t="s">
        <v>2862</v>
      </c>
      <c r="E612" t="s">
        <v>2856</v>
      </c>
      <c r="F612" t="s">
        <v>2894</v>
      </c>
      <c r="H612" t="str">
        <f>INDEX('Vensim Variables'!$B:$B,MATCH(EPS!$B612,'Vensim Variables'!$A:$A,0))</f>
        <v>g pollutant</v>
      </c>
      <c r="I612" t="str">
        <f t="shared" si="27"/>
        <v>SOx</v>
      </c>
      <c r="J612">
        <f>INDEX(NoSettings!$C:$C,MATCH(EPS!$A612,NoSettings!$A:$A,0))</f>
        <v>0</v>
      </c>
      <c r="K612">
        <f t="shared" si="28"/>
        <v>1</v>
      </c>
      <c r="L612" s="5">
        <f t="shared" si="29"/>
        <v>0</v>
      </c>
    </row>
    <row r="613" spans="1:12">
      <c r="A613" t="s">
        <v>631</v>
      </c>
      <c r="B613" t="s">
        <v>1</v>
      </c>
      <c r="C613" t="s">
        <v>2869</v>
      </c>
      <c r="D613" t="s">
        <v>2862</v>
      </c>
      <c r="E613" t="s">
        <v>2856</v>
      </c>
      <c r="F613" t="s">
        <v>2895</v>
      </c>
      <c r="H613" t="str">
        <f>INDEX('Vensim Variables'!$B:$B,MATCH(EPS!$B613,'Vensim Variables'!$A:$A,0))</f>
        <v>g pollutant</v>
      </c>
      <c r="I613" t="str">
        <f t="shared" si="27"/>
        <v>SOx</v>
      </c>
      <c r="J613">
        <f>INDEX(NoSettings!$C:$C,MATCH(EPS!$A613,NoSettings!$A:$A,0))</f>
        <v>0</v>
      </c>
      <c r="K613">
        <f t="shared" si="28"/>
        <v>1</v>
      </c>
      <c r="L613" s="5">
        <f t="shared" si="29"/>
        <v>0</v>
      </c>
    </row>
    <row r="614" spans="1:12">
      <c r="A614" t="s">
        <v>632</v>
      </c>
      <c r="B614" t="s">
        <v>1</v>
      </c>
      <c r="C614" t="s">
        <v>2869</v>
      </c>
      <c r="D614" t="s">
        <v>2862</v>
      </c>
      <c r="E614" t="s">
        <v>2856</v>
      </c>
      <c r="F614" t="s">
        <v>2896</v>
      </c>
      <c r="H614" t="str">
        <f>INDEX('Vensim Variables'!$B:$B,MATCH(EPS!$B614,'Vensim Variables'!$A:$A,0))</f>
        <v>g pollutant</v>
      </c>
      <c r="I614" t="str">
        <f t="shared" si="27"/>
        <v>SOx</v>
      </c>
      <c r="J614">
        <f>INDEX(NoSettings!$C:$C,MATCH(EPS!$A614,NoSettings!$A:$A,0))</f>
        <v>0</v>
      </c>
      <c r="K614">
        <f t="shared" si="28"/>
        <v>1</v>
      </c>
      <c r="L614" s="5">
        <f t="shared" si="29"/>
        <v>0</v>
      </c>
    </row>
    <row r="615" spans="1:12">
      <c r="A615" t="s">
        <v>633</v>
      </c>
      <c r="B615" t="s">
        <v>1</v>
      </c>
      <c r="C615" t="s">
        <v>2869</v>
      </c>
      <c r="D615" t="s">
        <v>2862</v>
      </c>
      <c r="E615" t="s">
        <v>2856</v>
      </c>
      <c r="F615" t="s">
        <v>2897</v>
      </c>
      <c r="H615" t="str">
        <f>INDEX('Vensim Variables'!$B:$B,MATCH(EPS!$B615,'Vensim Variables'!$A:$A,0))</f>
        <v>g pollutant</v>
      </c>
      <c r="I615" t="str">
        <f t="shared" si="27"/>
        <v>SOx</v>
      </c>
      <c r="J615">
        <f>INDEX(NoSettings!$C:$C,MATCH(EPS!$A615,NoSettings!$A:$A,0))</f>
        <v>0</v>
      </c>
      <c r="K615">
        <f t="shared" si="28"/>
        <v>1</v>
      </c>
      <c r="L615" s="5">
        <f t="shared" si="29"/>
        <v>0</v>
      </c>
    </row>
    <row r="616" spans="1:12">
      <c r="A616" t="s">
        <v>634</v>
      </c>
      <c r="B616" t="s">
        <v>1</v>
      </c>
      <c r="C616" t="s">
        <v>2869</v>
      </c>
      <c r="D616" t="s">
        <v>2862</v>
      </c>
      <c r="E616" t="s">
        <v>2856</v>
      </c>
      <c r="F616" t="s">
        <v>2898</v>
      </c>
      <c r="H616" t="str">
        <f>INDEX('Vensim Variables'!$B:$B,MATCH(EPS!$B616,'Vensim Variables'!$A:$A,0))</f>
        <v>g pollutant</v>
      </c>
      <c r="I616" t="str">
        <f t="shared" si="27"/>
        <v>SOx</v>
      </c>
      <c r="J616">
        <f>INDEX(NoSettings!$C:$C,MATCH(EPS!$A616,NoSettings!$A:$A,0))</f>
        <v>0</v>
      </c>
      <c r="K616">
        <f t="shared" si="28"/>
        <v>1</v>
      </c>
      <c r="L616" s="5">
        <f t="shared" si="29"/>
        <v>0</v>
      </c>
    </row>
    <row r="617" spans="1:12">
      <c r="A617" t="s">
        <v>635</v>
      </c>
      <c r="B617" t="s">
        <v>1</v>
      </c>
      <c r="C617" t="s">
        <v>2869</v>
      </c>
      <c r="D617" t="s">
        <v>2862</v>
      </c>
      <c r="E617" t="s">
        <v>2856</v>
      </c>
      <c r="F617" t="s">
        <v>2899</v>
      </c>
      <c r="H617" t="str">
        <f>INDEX('Vensim Variables'!$B:$B,MATCH(EPS!$B617,'Vensim Variables'!$A:$A,0))</f>
        <v>g pollutant</v>
      </c>
      <c r="I617" t="str">
        <f t="shared" si="27"/>
        <v>SOx</v>
      </c>
      <c r="J617">
        <f>INDEX(NoSettings!$C:$C,MATCH(EPS!$A617,NoSettings!$A:$A,0))</f>
        <v>0</v>
      </c>
      <c r="K617">
        <f t="shared" si="28"/>
        <v>1</v>
      </c>
      <c r="L617" s="5">
        <f t="shared" si="29"/>
        <v>0</v>
      </c>
    </row>
    <row r="618" spans="1:12">
      <c r="A618" t="s">
        <v>636</v>
      </c>
      <c r="B618" t="s">
        <v>1</v>
      </c>
      <c r="C618" t="s">
        <v>2869</v>
      </c>
      <c r="D618" t="s">
        <v>2862</v>
      </c>
      <c r="E618" t="s">
        <v>2856</v>
      </c>
      <c r="F618" t="s">
        <v>2900</v>
      </c>
      <c r="H618" t="str">
        <f>INDEX('Vensim Variables'!$B:$B,MATCH(EPS!$B618,'Vensim Variables'!$A:$A,0))</f>
        <v>g pollutant</v>
      </c>
      <c r="I618" t="str">
        <f t="shared" si="27"/>
        <v>SOx</v>
      </c>
      <c r="J618">
        <f>INDEX(NoSettings!$C:$C,MATCH(EPS!$A618,NoSettings!$A:$A,0))</f>
        <v>3377180000</v>
      </c>
      <c r="K618">
        <f t="shared" si="28"/>
        <v>1</v>
      </c>
      <c r="L618" s="5">
        <f t="shared" si="29"/>
        <v>3.37718E-3</v>
      </c>
    </row>
    <row r="619" spans="1:12">
      <c r="A619" t="s">
        <v>637</v>
      </c>
      <c r="B619" t="s">
        <v>1</v>
      </c>
      <c r="C619" t="s">
        <v>2869</v>
      </c>
      <c r="D619" t="s">
        <v>2862</v>
      </c>
      <c r="E619" t="s">
        <v>2856</v>
      </c>
      <c r="F619" t="s">
        <v>2901</v>
      </c>
      <c r="H619" t="str">
        <f>INDEX('Vensim Variables'!$B:$B,MATCH(EPS!$B619,'Vensim Variables'!$A:$A,0))</f>
        <v>g pollutant</v>
      </c>
      <c r="I619" t="str">
        <f t="shared" si="27"/>
        <v>SOx</v>
      </c>
      <c r="J619">
        <f>INDEX(NoSettings!$C:$C,MATCH(EPS!$A619,NoSettings!$A:$A,0))</f>
        <v>0</v>
      </c>
      <c r="K619">
        <f t="shared" si="28"/>
        <v>1</v>
      </c>
      <c r="L619" s="5">
        <f t="shared" si="29"/>
        <v>0</v>
      </c>
    </row>
    <row r="620" spans="1:12">
      <c r="A620" t="s">
        <v>638</v>
      </c>
      <c r="B620" t="s">
        <v>1</v>
      </c>
      <c r="C620" t="s">
        <v>2869</v>
      </c>
      <c r="D620" t="s">
        <v>2862</v>
      </c>
      <c r="E620" t="s">
        <v>2856</v>
      </c>
      <c r="F620" t="s">
        <v>2902</v>
      </c>
      <c r="H620" t="str">
        <f>INDEX('Vensim Variables'!$B:$B,MATCH(EPS!$B620,'Vensim Variables'!$A:$A,0))</f>
        <v>g pollutant</v>
      </c>
      <c r="I620" t="str">
        <f t="shared" si="27"/>
        <v>SOx</v>
      </c>
      <c r="J620">
        <f>INDEX(NoSettings!$C:$C,MATCH(EPS!$A620,NoSettings!$A:$A,0))</f>
        <v>0</v>
      </c>
      <c r="K620">
        <f t="shared" si="28"/>
        <v>1</v>
      </c>
      <c r="L620" s="5">
        <f t="shared" si="29"/>
        <v>0</v>
      </c>
    </row>
    <row r="621" spans="1:12">
      <c r="A621" t="s">
        <v>639</v>
      </c>
      <c r="B621" t="s">
        <v>1</v>
      </c>
      <c r="C621" t="s">
        <v>2869</v>
      </c>
      <c r="D621" t="s">
        <v>2862</v>
      </c>
      <c r="E621" t="s">
        <v>2856</v>
      </c>
      <c r="F621" t="s">
        <v>2903</v>
      </c>
      <c r="H621" t="str">
        <f>INDEX('Vensim Variables'!$B:$B,MATCH(EPS!$B621,'Vensim Variables'!$A:$A,0))</f>
        <v>g pollutant</v>
      </c>
      <c r="I621" t="str">
        <f t="shared" si="27"/>
        <v>SOx</v>
      </c>
      <c r="J621">
        <f>INDEX(NoSettings!$C:$C,MATCH(EPS!$A621,NoSettings!$A:$A,0))</f>
        <v>0</v>
      </c>
      <c r="K621">
        <f t="shared" si="28"/>
        <v>1</v>
      </c>
      <c r="L621" s="5">
        <f t="shared" si="29"/>
        <v>0</v>
      </c>
    </row>
    <row r="622" spans="1:12">
      <c r="A622" t="s">
        <v>640</v>
      </c>
      <c r="B622" t="s">
        <v>1</v>
      </c>
      <c r="C622" t="s">
        <v>2869</v>
      </c>
      <c r="D622" t="s">
        <v>2863</v>
      </c>
      <c r="E622" t="s">
        <v>2855</v>
      </c>
      <c r="F622" t="s">
        <v>2894</v>
      </c>
      <c r="H622" t="str">
        <f>INDEX('Vensim Variables'!$B:$B,MATCH(EPS!$B622,'Vensim Variables'!$A:$A,0))</f>
        <v>g pollutant</v>
      </c>
      <c r="I622" t="str">
        <f t="shared" si="27"/>
        <v>BC</v>
      </c>
      <c r="J622">
        <f>INDEX(NoSettings!$C:$C,MATCH(EPS!$A622,NoSettings!$A:$A,0))</f>
        <v>0</v>
      </c>
      <c r="K622">
        <f t="shared" si="28"/>
        <v>1</v>
      </c>
      <c r="L622" s="5">
        <f t="shared" si="29"/>
        <v>0</v>
      </c>
    </row>
    <row r="623" spans="1:12">
      <c r="A623" t="s">
        <v>641</v>
      </c>
      <c r="B623" t="s">
        <v>1</v>
      </c>
      <c r="C623" t="s">
        <v>2869</v>
      </c>
      <c r="D623" t="s">
        <v>2863</v>
      </c>
      <c r="E623" t="s">
        <v>2855</v>
      </c>
      <c r="F623" t="s">
        <v>2895</v>
      </c>
      <c r="H623" t="str">
        <f>INDEX('Vensim Variables'!$B:$B,MATCH(EPS!$B623,'Vensim Variables'!$A:$A,0))</f>
        <v>g pollutant</v>
      </c>
      <c r="I623" t="str">
        <f t="shared" si="27"/>
        <v>BC</v>
      </c>
      <c r="J623">
        <f>INDEX(NoSettings!$C:$C,MATCH(EPS!$A623,NoSettings!$A:$A,0))</f>
        <v>0</v>
      </c>
      <c r="K623">
        <f t="shared" si="28"/>
        <v>1</v>
      </c>
      <c r="L623" s="5">
        <f t="shared" si="29"/>
        <v>0</v>
      </c>
    </row>
    <row r="624" spans="1:12">
      <c r="A624" t="s">
        <v>642</v>
      </c>
      <c r="B624" t="s">
        <v>1</v>
      </c>
      <c r="C624" t="s">
        <v>2869</v>
      </c>
      <c r="D624" t="s">
        <v>2863</v>
      </c>
      <c r="E624" t="s">
        <v>2855</v>
      </c>
      <c r="F624" t="s">
        <v>2896</v>
      </c>
      <c r="H624" t="str">
        <f>INDEX('Vensim Variables'!$B:$B,MATCH(EPS!$B624,'Vensim Variables'!$A:$A,0))</f>
        <v>g pollutant</v>
      </c>
      <c r="I624" t="str">
        <f t="shared" si="27"/>
        <v>BC</v>
      </c>
      <c r="J624">
        <f>INDEX(NoSettings!$C:$C,MATCH(EPS!$A624,NoSettings!$A:$A,0))</f>
        <v>0</v>
      </c>
      <c r="K624">
        <f t="shared" si="28"/>
        <v>1</v>
      </c>
      <c r="L624" s="5">
        <f t="shared" si="29"/>
        <v>0</v>
      </c>
    </row>
    <row r="625" spans="1:12">
      <c r="A625" t="s">
        <v>643</v>
      </c>
      <c r="B625" t="s">
        <v>1</v>
      </c>
      <c r="C625" t="s">
        <v>2869</v>
      </c>
      <c r="D625" t="s">
        <v>2863</v>
      </c>
      <c r="E625" t="s">
        <v>2855</v>
      </c>
      <c r="F625" t="s">
        <v>2897</v>
      </c>
      <c r="H625" t="str">
        <f>INDEX('Vensim Variables'!$B:$B,MATCH(EPS!$B625,'Vensim Variables'!$A:$A,0))</f>
        <v>g pollutant</v>
      </c>
      <c r="I625" t="str">
        <f t="shared" si="27"/>
        <v>BC</v>
      </c>
      <c r="J625">
        <f>INDEX(NoSettings!$C:$C,MATCH(EPS!$A625,NoSettings!$A:$A,0))</f>
        <v>0</v>
      </c>
      <c r="K625">
        <f t="shared" si="28"/>
        <v>1</v>
      </c>
      <c r="L625" s="5">
        <f t="shared" si="29"/>
        <v>0</v>
      </c>
    </row>
    <row r="626" spans="1:12">
      <c r="A626" t="s">
        <v>644</v>
      </c>
      <c r="B626" t="s">
        <v>1</v>
      </c>
      <c r="C626" t="s">
        <v>2869</v>
      </c>
      <c r="D626" t="s">
        <v>2863</v>
      </c>
      <c r="E626" t="s">
        <v>2855</v>
      </c>
      <c r="F626" t="s">
        <v>2898</v>
      </c>
      <c r="H626" t="str">
        <f>INDEX('Vensim Variables'!$B:$B,MATCH(EPS!$B626,'Vensim Variables'!$A:$A,0))</f>
        <v>g pollutant</v>
      </c>
      <c r="I626" t="str">
        <f t="shared" si="27"/>
        <v>BC</v>
      </c>
      <c r="J626">
        <f>INDEX(NoSettings!$C:$C,MATCH(EPS!$A626,NoSettings!$A:$A,0))</f>
        <v>0</v>
      </c>
      <c r="K626">
        <f t="shared" si="28"/>
        <v>1</v>
      </c>
      <c r="L626" s="5">
        <f t="shared" si="29"/>
        <v>0</v>
      </c>
    </row>
    <row r="627" spans="1:12">
      <c r="A627" t="s">
        <v>645</v>
      </c>
      <c r="B627" t="s">
        <v>1</v>
      </c>
      <c r="C627" t="s">
        <v>2869</v>
      </c>
      <c r="D627" t="s">
        <v>2863</v>
      </c>
      <c r="E627" t="s">
        <v>2855</v>
      </c>
      <c r="F627" t="s">
        <v>2899</v>
      </c>
      <c r="H627" t="str">
        <f>INDEX('Vensim Variables'!$B:$B,MATCH(EPS!$B627,'Vensim Variables'!$A:$A,0))</f>
        <v>g pollutant</v>
      </c>
      <c r="I627" t="str">
        <f t="shared" si="27"/>
        <v>BC</v>
      </c>
      <c r="J627">
        <f>INDEX(NoSettings!$C:$C,MATCH(EPS!$A627,NoSettings!$A:$A,0))</f>
        <v>0</v>
      </c>
      <c r="K627">
        <f t="shared" si="28"/>
        <v>1</v>
      </c>
      <c r="L627" s="5">
        <f t="shared" si="29"/>
        <v>0</v>
      </c>
    </row>
    <row r="628" spans="1:12">
      <c r="A628" t="s">
        <v>646</v>
      </c>
      <c r="B628" t="s">
        <v>1</v>
      </c>
      <c r="C628" t="s">
        <v>2869</v>
      </c>
      <c r="D628" t="s">
        <v>2863</v>
      </c>
      <c r="E628" t="s">
        <v>2855</v>
      </c>
      <c r="F628" t="s">
        <v>2900</v>
      </c>
      <c r="H628" t="str">
        <f>INDEX('Vensim Variables'!$B:$B,MATCH(EPS!$B628,'Vensim Variables'!$A:$A,0))</f>
        <v>g pollutant</v>
      </c>
      <c r="I628" t="str">
        <f t="shared" si="27"/>
        <v>BC</v>
      </c>
      <c r="J628">
        <f>INDEX(NoSettings!$C:$C,MATCH(EPS!$A628,NoSettings!$A:$A,0))</f>
        <v>2526760000</v>
      </c>
      <c r="K628">
        <f t="shared" si="28"/>
        <v>1</v>
      </c>
      <c r="L628" s="5">
        <f t="shared" si="29"/>
        <v>2.5267599999999999E-3</v>
      </c>
    </row>
    <row r="629" spans="1:12">
      <c r="A629" t="s">
        <v>647</v>
      </c>
      <c r="B629" t="s">
        <v>1</v>
      </c>
      <c r="C629" t="s">
        <v>2869</v>
      </c>
      <c r="D629" t="s">
        <v>2863</v>
      </c>
      <c r="E629" t="s">
        <v>2855</v>
      </c>
      <c r="F629" t="s">
        <v>2901</v>
      </c>
      <c r="H629" t="str">
        <f>INDEX('Vensim Variables'!$B:$B,MATCH(EPS!$B629,'Vensim Variables'!$A:$A,0))</f>
        <v>g pollutant</v>
      </c>
      <c r="I629" t="str">
        <f t="shared" si="27"/>
        <v>BC</v>
      </c>
      <c r="J629">
        <f>INDEX(NoSettings!$C:$C,MATCH(EPS!$A629,NoSettings!$A:$A,0))</f>
        <v>0</v>
      </c>
      <c r="K629">
        <f t="shared" si="28"/>
        <v>1</v>
      </c>
      <c r="L629" s="5">
        <f t="shared" si="29"/>
        <v>0</v>
      </c>
    </row>
    <row r="630" spans="1:12">
      <c r="A630" t="s">
        <v>648</v>
      </c>
      <c r="B630" t="s">
        <v>1</v>
      </c>
      <c r="C630" t="s">
        <v>2869</v>
      </c>
      <c r="D630" t="s">
        <v>2863</v>
      </c>
      <c r="E630" t="s">
        <v>2855</v>
      </c>
      <c r="F630" t="s">
        <v>2902</v>
      </c>
      <c r="H630" t="str">
        <f>INDEX('Vensim Variables'!$B:$B,MATCH(EPS!$B630,'Vensim Variables'!$A:$A,0))</f>
        <v>g pollutant</v>
      </c>
      <c r="I630" t="str">
        <f t="shared" si="27"/>
        <v>BC</v>
      </c>
      <c r="J630">
        <f>INDEX(NoSettings!$C:$C,MATCH(EPS!$A630,NoSettings!$A:$A,0))</f>
        <v>0</v>
      </c>
      <c r="K630">
        <f t="shared" si="28"/>
        <v>1</v>
      </c>
      <c r="L630" s="5">
        <f t="shared" si="29"/>
        <v>0</v>
      </c>
    </row>
    <row r="631" spans="1:12">
      <c r="A631" t="s">
        <v>649</v>
      </c>
      <c r="B631" t="s">
        <v>1</v>
      </c>
      <c r="C631" t="s">
        <v>2869</v>
      </c>
      <c r="D631" t="s">
        <v>2863</v>
      </c>
      <c r="E631" t="s">
        <v>2855</v>
      </c>
      <c r="F631" t="s">
        <v>2903</v>
      </c>
      <c r="H631" t="str">
        <f>INDEX('Vensim Variables'!$B:$B,MATCH(EPS!$B631,'Vensim Variables'!$A:$A,0))</f>
        <v>g pollutant</v>
      </c>
      <c r="I631" t="str">
        <f t="shared" si="27"/>
        <v>BC</v>
      </c>
      <c r="J631">
        <f>INDEX(NoSettings!$C:$C,MATCH(EPS!$A631,NoSettings!$A:$A,0))</f>
        <v>0</v>
      </c>
      <c r="K631">
        <f t="shared" si="28"/>
        <v>1</v>
      </c>
      <c r="L631" s="5">
        <f t="shared" si="29"/>
        <v>0</v>
      </c>
    </row>
    <row r="632" spans="1:12">
      <c r="A632" t="s">
        <v>650</v>
      </c>
      <c r="B632" t="s">
        <v>1</v>
      </c>
      <c r="C632" t="s">
        <v>2869</v>
      </c>
      <c r="D632" t="s">
        <v>2863</v>
      </c>
      <c r="E632" t="s">
        <v>2856</v>
      </c>
      <c r="F632" t="s">
        <v>2894</v>
      </c>
      <c r="H632" t="str">
        <f>INDEX('Vensim Variables'!$B:$B,MATCH(EPS!$B632,'Vensim Variables'!$A:$A,0))</f>
        <v>g pollutant</v>
      </c>
      <c r="I632" t="str">
        <f t="shared" si="27"/>
        <v>BC</v>
      </c>
      <c r="J632">
        <f>INDEX(NoSettings!$C:$C,MATCH(EPS!$A632,NoSettings!$A:$A,0))</f>
        <v>0</v>
      </c>
      <c r="K632">
        <f t="shared" si="28"/>
        <v>1</v>
      </c>
      <c r="L632" s="5">
        <f t="shared" si="29"/>
        <v>0</v>
      </c>
    </row>
    <row r="633" spans="1:12">
      <c r="A633" t="s">
        <v>651</v>
      </c>
      <c r="B633" t="s">
        <v>1</v>
      </c>
      <c r="C633" t="s">
        <v>2869</v>
      </c>
      <c r="D633" t="s">
        <v>2863</v>
      </c>
      <c r="E633" t="s">
        <v>2856</v>
      </c>
      <c r="F633" t="s">
        <v>2895</v>
      </c>
      <c r="H633" t="str">
        <f>INDEX('Vensim Variables'!$B:$B,MATCH(EPS!$B633,'Vensim Variables'!$A:$A,0))</f>
        <v>g pollutant</v>
      </c>
      <c r="I633" t="str">
        <f t="shared" si="27"/>
        <v>BC</v>
      </c>
      <c r="J633">
        <f>INDEX(NoSettings!$C:$C,MATCH(EPS!$A633,NoSettings!$A:$A,0))</f>
        <v>0</v>
      </c>
      <c r="K633">
        <f t="shared" si="28"/>
        <v>1</v>
      </c>
      <c r="L633" s="5">
        <f t="shared" si="29"/>
        <v>0</v>
      </c>
    </row>
    <row r="634" spans="1:12">
      <c r="A634" t="s">
        <v>652</v>
      </c>
      <c r="B634" t="s">
        <v>1</v>
      </c>
      <c r="C634" t="s">
        <v>2869</v>
      </c>
      <c r="D634" t="s">
        <v>2863</v>
      </c>
      <c r="E634" t="s">
        <v>2856</v>
      </c>
      <c r="F634" t="s">
        <v>2896</v>
      </c>
      <c r="H634" t="str">
        <f>INDEX('Vensim Variables'!$B:$B,MATCH(EPS!$B634,'Vensim Variables'!$A:$A,0))</f>
        <v>g pollutant</v>
      </c>
      <c r="I634" t="str">
        <f t="shared" si="27"/>
        <v>BC</v>
      </c>
      <c r="J634">
        <f>INDEX(NoSettings!$C:$C,MATCH(EPS!$A634,NoSettings!$A:$A,0))</f>
        <v>0</v>
      </c>
      <c r="K634">
        <f t="shared" si="28"/>
        <v>1</v>
      </c>
      <c r="L634" s="5">
        <f t="shared" si="29"/>
        <v>0</v>
      </c>
    </row>
    <row r="635" spans="1:12">
      <c r="A635" t="s">
        <v>653</v>
      </c>
      <c r="B635" t="s">
        <v>1</v>
      </c>
      <c r="C635" t="s">
        <v>2869</v>
      </c>
      <c r="D635" t="s">
        <v>2863</v>
      </c>
      <c r="E635" t="s">
        <v>2856</v>
      </c>
      <c r="F635" t="s">
        <v>2897</v>
      </c>
      <c r="H635" t="str">
        <f>INDEX('Vensim Variables'!$B:$B,MATCH(EPS!$B635,'Vensim Variables'!$A:$A,0))</f>
        <v>g pollutant</v>
      </c>
      <c r="I635" t="str">
        <f t="shared" si="27"/>
        <v>BC</v>
      </c>
      <c r="J635">
        <f>INDEX(NoSettings!$C:$C,MATCH(EPS!$A635,NoSettings!$A:$A,0))</f>
        <v>0</v>
      </c>
      <c r="K635">
        <f t="shared" si="28"/>
        <v>1</v>
      </c>
      <c r="L635" s="5">
        <f t="shared" si="29"/>
        <v>0</v>
      </c>
    </row>
    <row r="636" spans="1:12">
      <c r="A636" t="s">
        <v>654</v>
      </c>
      <c r="B636" t="s">
        <v>1</v>
      </c>
      <c r="C636" t="s">
        <v>2869</v>
      </c>
      <c r="D636" t="s">
        <v>2863</v>
      </c>
      <c r="E636" t="s">
        <v>2856</v>
      </c>
      <c r="F636" t="s">
        <v>2898</v>
      </c>
      <c r="H636" t="str">
        <f>INDEX('Vensim Variables'!$B:$B,MATCH(EPS!$B636,'Vensim Variables'!$A:$A,0))</f>
        <v>g pollutant</v>
      </c>
      <c r="I636" t="str">
        <f t="shared" si="27"/>
        <v>BC</v>
      </c>
      <c r="J636">
        <f>INDEX(NoSettings!$C:$C,MATCH(EPS!$A636,NoSettings!$A:$A,0))</f>
        <v>0</v>
      </c>
      <c r="K636">
        <f t="shared" si="28"/>
        <v>1</v>
      </c>
      <c r="L636" s="5">
        <f t="shared" si="29"/>
        <v>0</v>
      </c>
    </row>
    <row r="637" spans="1:12">
      <c r="A637" t="s">
        <v>655</v>
      </c>
      <c r="B637" t="s">
        <v>1</v>
      </c>
      <c r="C637" t="s">
        <v>2869</v>
      </c>
      <c r="D637" t="s">
        <v>2863</v>
      </c>
      <c r="E637" t="s">
        <v>2856</v>
      </c>
      <c r="F637" t="s">
        <v>2899</v>
      </c>
      <c r="H637" t="str">
        <f>INDEX('Vensim Variables'!$B:$B,MATCH(EPS!$B637,'Vensim Variables'!$A:$A,0))</f>
        <v>g pollutant</v>
      </c>
      <c r="I637" t="str">
        <f t="shared" si="27"/>
        <v>BC</v>
      </c>
      <c r="J637">
        <f>INDEX(NoSettings!$C:$C,MATCH(EPS!$A637,NoSettings!$A:$A,0))</f>
        <v>0</v>
      </c>
      <c r="K637">
        <f t="shared" si="28"/>
        <v>1</v>
      </c>
      <c r="L637" s="5">
        <f t="shared" si="29"/>
        <v>0</v>
      </c>
    </row>
    <row r="638" spans="1:12">
      <c r="A638" t="s">
        <v>656</v>
      </c>
      <c r="B638" t="s">
        <v>1</v>
      </c>
      <c r="C638" t="s">
        <v>2869</v>
      </c>
      <c r="D638" t="s">
        <v>2863</v>
      </c>
      <c r="E638" t="s">
        <v>2856</v>
      </c>
      <c r="F638" t="s">
        <v>2900</v>
      </c>
      <c r="H638" t="str">
        <f>INDEX('Vensim Variables'!$B:$B,MATCH(EPS!$B638,'Vensim Variables'!$A:$A,0))</f>
        <v>g pollutant</v>
      </c>
      <c r="I638" t="str">
        <f t="shared" si="27"/>
        <v>BC</v>
      </c>
      <c r="J638">
        <f>INDEX(NoSettings!$C:$C,MATCH(EPS!$A638,NoSettings!$A:$A,0))</f>
        <v>404273000</v>
      </c>
      <c r="K638">
        <f t="shared" si="28"/>
        <v>1</v>
      </c>
      <c r="L638" s="5">
        <f t="shared" si="29"/>
        <v>4.0427300000000002E-4</v>
      </c>
    </row>
    <row r="639" spans="1:12">
      <c r="A639" t="s">
        <v>657</v>
      </c>
      <c r="B639" t="s">
        <v>1</v>
      </c>
      <c r="C639" t="s">
        <v>2869</v>
      </c>
      <c r="D639" t="s">
        <v>2863</v>
      </c>
      <c r="E639" t="s">
        <v>2856</v>
      </c>
      <c r="F639" t="s">
        <v>2901</v>
      </c>
      <c r="H639" t="str">
        <f>INDEX('Vensim Variables'!$B:$B,MATCH(EPS!$B639,'Vensim Variables'!$A:$A,0))</f>
        <v>g pollutant</v>
      </c>
      <c r="I639" t="str">
        <f t="shared" si="27"/>
        <v>BC</v>
      </c>
      <c r="J639">
        <f>INDEX(NoSettings!$C:$C,MATCH(EPS!$A639,NoSettings!$A:$A,0))</f>
        <v>0</v>
      </c>
      <c r="K639">
        <f t="shared" si="28"/>
        <v>1</v>
      </c>
      <c r="L639" s="5">
        <f t="shared" si="29"/>
        <v>0</v>
      </c>
    </row>
    <row r="640" spans="1:12">
      <c r="A640" t="s">
        <v>658</v>
      </c>
      <c r="B640" t="s">
        <v>1</v>
      </c>
      <c r="C640" t="s">
        <v>2869</v>
      </c>
      <c r="D640" t="s">
        <v>2863</v>
      </c>
      <c r="E640" t="s">
        <v>2856</v>
      </c>
      <c r="F640" t="s">
        <v>2902</v>
      </c>
      <c r="H640" t="str">
        <f>INDEX('Vensim Variables'!$B:$B,MATCH(EPS!$B640,'Vensim Variables'!$A:$A,0))</f>
        <v>g pollutant</v>
      </c>
      <c r="I640" t="str">
        <f t="shared" si="27"/>
        <v>BC</v>
      </c>
      <c r="J640">
        <f>INDEX(NoSettings!$C:$C,MATCH(EPS!$A640,NoSettings!$A:$A,0))</f>
        <v>0</v>
      </c>
      <c r="K640">
        <f t="shared" si="28"/>
        <v>1</v>
      </c>
      <c r="L640" s="5">
        <f t="shared" si="29"/>
        <v>0</v>
      </c>
    </row>
    <row r="641" spans="1:12">
      <c r="A641" t="s">
        <v>659</v>
      </c>
      <c r="B641" t="s">
        <v>1</v>
      </c>
      <c r="C641" t="s">
        <v>2869</v>
      </c>
      <c r="D641" t="s">
        <v>2863</v>
      </c>
      <c r="E641" t="s">
        <v>2856</v>
      </c>
      <c r="F641" t="s">
        <v>2903</v>
      </c>
      <c r="H641" t="str">
        <f>INDEX('Vensim Variables'!$B:$B,MATCH(EPS!$B641,'Vensim Variables'!$A:$A,0))</f>
        <v>g pollutant</v>
      </c>
      <c r="I641" t="str">
        <f t="shared" si="27"/>
        <v>BC</v>
      </c>
      <c r="J641">
        <f>INDEX(NoSettings!$C:$C,MATCH(EPS!$A641,NoSettings!$A:$A,0))</f>
        <v>0</v>
      </c>
      <c r="K641">
        <f t="shared" si="28"/>
        <v>1</v>
      </c>
      <c r="L641" s="5">
        <f t="shared" si="29"/>
        <v>0</v>
      </c>
    </row>
    <row r="642" spans="1:12">
      <c r="A642" t="s">
        <v>660</v>
      </c>
      <c r="B642" t="s">
        <v>1</v>
      </c>
      <c r="C642" t="s">
        <v>2869</v>
      </c>
      <c r="D642" t="s">
        <v>2864</v>
      </c>
      <c r="E642" t="s">
        <v>2855</v>
      </c>
      <c r="F642" t="s">
        <v>2894</v>
      </c>
      <c r="H642" t="str">
        <f>INDEX('Vensim Variables'!$B:$B,MATCH(EPS!$B642,'Vensim Variables'!$A:$A,0))</f>
        <v>g pollutant</v>
      </c>
      <c r="I642" t="str">
        <f t="shared" si="27"/>
        <v>OC</v>
      </c>
      <c r="J642">
        <f>INDEX(NoSettings!$C:$C,MATCH(EPS!$A642,NoSettings!$A:$A,0))</f>
        <v>0</v>
      </c>
      <c r="K642">
        <f t="shared" si="28"/>
        <v>1</v>
      </c>
      <c r="L642" s="5">
        <f t="shared" si="29"/>
        <v>0</v>
      </c>
    </row>
    <row r="643" spans="1:12">
      <c r="A643" t="s">
        <v>661</v>
      </c>
      <c r="B643" t="s">
        <v>1</v>
      </c>
      <c r="C643" t="s">
        <v>2869</v>
      </c>
      <c r="D643" t="s">
        <v>2864</v>
      </c>
      <c r="E643" t="s">
        <v>2855</v>
      </c>
      <c r="F643" t="s">
        <v>2895</v>
      </c>
      <c r="H643" t="str">
        <f>INDEX('Vensim Variables'!$B:$B,MATCH(EPS!$B643,'Vensim Variables'!$A:$A,0))</f>
        <v>g pollutant</v>
      </c>
      <c r="I643" t="str">
        <f t="shared" ref="I643:I706" si="3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 t="shared" ref="K643:K706" si="31">IF(I643="CO2",1,IF(I643="CH4",28,IF(I643="N2O",265,IF(I643="F gases",1,1))))</f>
        <v>1</v>
      </c>
      <c r="L643" s="5">
        <f t="shared" ref="L643:L706" si="32">IF(H643="g pollutant",K643*J643/10^12,IF(H643="MMTCO2e",J643,IF(H643="MWh",J643,0)))</f>
        <v>0</v>
      </c>
    </row>
    <row r="644" spans="1:12">
      <c r="A644" t="s">
        <v>662</v>
      </c>
      <c r="B644" t="s">
        <v>1</v>
      </c>
      <c r="C644" t="s">
        <v>2869</v>
      </c>
      <c r="D644" t="s">
        <v>2864</v>
      </c>
      <c r="E644" t="s">
        <v>2855</v>
      </c>
      <c r="F644" t="s">
        <v>2896</v>
      </c>
      <c r="H644" t="str">
        <f>INDEX('Vensim Variables'!$B:$B,MATCH(EPS!$B644,'Vensim Variables'!$A:$A,0))</f>
        <v>g pollutant</v>
      </c>
      <c r="I644" t="str">
        <f t="shared" si="30"/>
        <v>OC</v>
      </c>
      <c r="J644">
        <f>INDEX(NoSettings!$C:$C,MATCH(EPS!$A644,NoSettings!$A:$A,0))</f>
        <v>0</v>
      </c>
      <c r="K644">
        <f t="shared" si="31"/>
        <v>1</v>
      </c>
      <c r="L644" s="5">
        <f t="shared" si="32"/>
        <v>0</v>
      </c>
    </row>
    <row r="645" spans="1:12">
      <c r="A645" t="s">
        <v>663</v>
      </c>
      <c r="B645" t="s">
        <v>1</v>
      </c>
      <c r="C645" t="s">
        <v>2869</v>
      </c>
      <c r="D645" t="s">
        <v>2864</v>
      </c>
      <c r="E645" t="s">
        <v>2855</v>
      </c>
      <c r="F645" t="s">
        <v>2897</v>
      </c>
      <c r="H645" t="str">
        <f>INDEX('Vensim Variables'!$B:$B,MATCH(EPS!$B645,'Vensim Variables'!$A:$A,0))</f>
        <v>g pollutant</v>
      </c>
      <c r="I645" t="str">
        <f t="shared" si="30"/>
        <v>OC</v>
      </c>
      <c r="J645">
        <f>INDEX(NoSettings!$C:$C,MATCH(EPS!$A645,NoSettings!$A:$A,0))</f>
        <v>0</v>
      </c>
      <c r="K645">
        <f t="shared" si="31"/>
        <v>1</v>
      </c>
      <c r="L645" s="5">
        <f t="shared" si="32"/>
        <v>0</v>
      </c>
    </row>
    <row r="646" spans="1:12">
      <c r="A646" t="s">
        <v>664</v>
      </c>
      <c r="B646" t="s">
        <v>1</v>
      </c>
      <c r="C646" t="s">
        <v>2869</v>
      </c>
      <c r="D646" t="s">
        <v>2864</v>
      </c>
      <c r="E646" t="s">
        <v>2855</v>
      </c>
      <c r="F646" t="s">
        <v>2898</v>
      </c>
      <c r="H646" t="str">
        <f>INDEX('Vensim Variables'!$B:$B,MATCH(EPS!$B646,'Vensim Variables'!$A:$A,0))</f>
        <v>g pollutant</v>
      </c>
      <c r="I646" t="str">
        <f t="shared" si="30"/>
        <v>OC</v>
      </c>
      <c r="J646">
        <f>INDEX(NoSettings!$C:$C,MATCH(EPS!$A646,NoSettings!$A:$A,0))</f>
        <v>0</v>
      </c>
      <c r="K646">
        <f t="shared" si="31"/>
        <v>1</v>
      </c>
      <c r="L646" s="5">
        <f t="shared" si="32"/>
        <v>0</v>
      </c>
    </row>
    <row r="647" spans="1:12">
      <c r="A647" t="s">
        <v>665</v>
      </c>
      <c r="B647" t="s">
        <v>1</v>
      </c>
      <c r="C647" t="s">
        <v>2869</v>
      </c>
      <c r="D647" t="s">
        <v>2864</v>
      </c>
      <c r="E647" t="s">
        <v>2855</v>
      </c>
      <c r="F647" t="s">
        <v>2899</v>
      </c>
      <c r="H647" t="str">
        <f>INDEX('Vensim Variables'!$B:$B,MATCH(EPS!$B647,'Vensim Variables'!$A:$A,0))</f>
        <v>g pollutant</v>
      </c>
      <c r="I647" t="str">
        <f t="shared" si="30"/>
        <v>OC</v>
      </c>
      <c r="J647">
        <f>INDEX(NoSettings!$C:$C,MATCH(EPS!$A647,NoSettings!$A:$A,0))</f>
        <v>0</v>
      </c>
      <c r="K647">
        <f t="shared" si="31"/>
        <v>1</v>
      </c>
      <c r="L647" s="5">
        <f t="shared" si="32"/>
        <v>0</v>
      </c>
    </row>
    <row r="648" spans="1:12">
      <c r="A648" t="s">
        <v>666</v>
      </c>
      <c r="B648" t="s">
        <v>1</v>
      </c>
      <c r="C648" t="s">
        <v>2869</v>
      </c>
      <c r="D648" t="s">
        <v>2864</v>
      </c>
      <c r="E648" t="s">
        <v>2855</v>
      </c>
      <c r="F648" t="s">
        <v>2900</v>
      </c>
      <c r="H648" t="str">
        <f>INDEX('Vensim Variables'!$B:$B,MATCH(EPS!$B648,'Vensim Variables'!$A:$A,0))</f>
        <v>g pollutant</v>
      </c>
      <c r="I648" t="str">
        <f t="shared" si="30"/>
        <v>OC</v>
      </c>
      <c r="J648">
        <f>INDEX(NoSettings!$C:$C,MATCH(EPS!$A648,NoSettings!$A:$A,0))</f>
        <v>1384340000</v>
      </c>
      <c r="K648">
        <f t="shared" si="31"/>
        <v>1</v>
      </c>
      <c r="L648" s="5">
        <f t="shared" si="32"/>
        <v>1.38434E-3</v>
      </c>
    </row>
    <row r="649" spans="1:12">
      <c r="A649" t="s">
        <v>667</v>
      </c>
      <c r="B649" t="s">
        <v>1</v>
      </c>
      <c r="C649" t="s">
        <v>2869</v>
      </c>
      <c r="D649" t="s">
        <v>2864</v>
      </c>
      <c r="E649" t="s">
        <v>2855</v>
      </c>
      <c r="F649" t="s">
        <v>2901</v>
      </c>
      <c r="H649" t="str">
        <f>INDEX('Vensim Variables'!$B:$B,MATCH(EPS!$B649,'Vensim Variables'!$A:$A,0))</f>
        <v>g pollutant</v>
      </c>
      <c r="I649" t="str">
        <f t="shared" si="30"/>
        <v>OC</v>
      </c>
      <c r="J649">
        <f>INDEX(NoSettings!$C:$C,MATCH(EPS!$A649,NoSettings!$A:$A,0))</f>
        <v>0</v>
      </c>
      <c r="K649">
        <f t="shared" si="31"/>
        <v>1</v>
      </c>
      <c r="L649" s="5">
        <f t="shared" si="32"/>
        <v>0</v>
      </c>
    </row>
    <row r="650" spans="1:12">
      <c r="A650" t="s">
        <v>668</v>
      </c>
      <c r="B650" t="s">
        <v>1</v>
      </c>
      <c r="C650" t="s">
        <v>2869</v>
      </c>
      <c r="D650" t="s">
        <v>2864</v>
      </c>
      <c r="E650" t="s">
        <v>2855</v>
      </c>
      <c r="F650" t="s">
        <v>2902</v>
      </c>
      <c r="H650" t="str">
        <f>INDEX('Vensim Variables'!$B:$B,MATCH(EPS!$B650,'Vensim Variables'!$A:$A,0))</f>
        <v>g pollutant</v>
      </c>
      <c r="I650" t="str">
        <f t="shared" si="30"/>
        <v>OC</v>
      </c>
      <c r="J650">
        <f>INDEX(NoSettings!$C:$C,MATCH(EPS!$A650,NoSettings!$A:$A,0))</f>
        <v>0</v>
      </c>
      <c r="K650">
        <f t="shared" si="31"/>
        <v>1</v>
      </c>
      <c r="L650" s="5">
        <f t="shared" si="32"/>
        <v>0</v>
      </c>
    </row>
    <row r="651" spans="1:12">
      <c r="A651" t="s">
        <v>669</v>
      </c>
      <c r="B651" t="s">
        <v>1</v>
      </c>
      <c r="C651" t="s">
        <v>2869</v>
      </c>
      <c r="D651" t="s">
        <v>2864</v>
      </c>
      <c r="E651" t="s">
        <v>2855</v>
      </c>
      <c r="F651" t="s">
        <v>2903</v>
      </c>
      <c r="H651" t="str">
        <f>INDEX('Vensim Variables'!$B:$B,MATCH(EPS!$B651,'Vensim Variables'!$A:$A,0))</f>
        <v>g pollutant</v>
      </c>
      <c r="I651" t="str">
        <f t="shared" si="30"/>
        <v>OC</v>
      </c>
      <c r="J651">
        <f>INDEX(NoSettings!$C:$C,MATCH(EPS!$A651,NoSettings!$A:$A,0))</f>
        <v>0</v>
      </c>
      <c r="K651">
        <f t="shared" si="31"/>
        <v>1</v>
      </c>
      <c r="L651" s="5">
        <f t="shared" si="32"/>
        <v>0</v>
      </c>
    </row>
    <row r="652" spans="1:12">
      <c r="A652" t="s">
        <v>670</v>
      </c>
      <c r="B652" t="s">
        <v>1</v>
      </c>
      <c r="C652" t="s">
        <v>2869</v>
      </c>
      <c r="D652" t="s">
        <v>2864</v>
      </c>
      <c r="E652" t="s">
        <v>2856</v>
      </c>
      <c r="F652" t="s">
        <v>2894</v>
      </c>
      <c r="H652" t="str">
        <f>INDEX('Vensim Variables'!$B:$B,MATCH(EPS!$B652,'Vensim Variables'!$A:$A,0))</f>
        <v>g pollutant</v>
      </c>
      <c r="I652" t="str">
        <f t="shared" si="30"/>
        <v>OC</v>
      </c>
      <c r="J652">
        <f>INDEX(NoSettings!$C:$C,MATCH(EPS!$A652,NoSettings!$A:$A,0))</f>
        <v>0</v>
      </c>
      <c r="K652">
        <f t="shared" si="31"/>
        <v>1</v>
      </c>
      <c r="L652" s="5">
        <f t="shared" si="32"/>
        <v>0</v>
      </c>
    </row>
    <row r="653" spans="1:12">
      <c r="A653" t="s">
        <v>671</v>
      </c>
      <c r="B653" t="s">
        <v>1</v>
      </c>
      <c r="C653" t="s">
        <v>2869</v>
      </c>
      <c r="D653" t="s">
        <v>2864</v>
      </c>
      <c r="E653" t="s">
        <v>2856</v>
      </c>
      <c r="F653" t="s">
        <v>2895</v>
      </c>
      <c r="H653" t="str">
        <f>INDEX('Vensim Variables'!$B:$B,MATCH(EPS!$B653,'Vensim Variables'!$A:$A,0))</f>
        <v>g pollutant</v>
      </c>
      <c r="I653" t="str">
        <f t="shared" si="30"/>
        <v>OC</v>
      </c>
      <c r="J653">
        <f>INDEX(NoSettings!$C:$C,MATCH(EPS!$A653,NoSettings!$A:$A,0))</f>
        <v>0</v>
      </c>
      <c r="K653">
        <f t="shared" si="31"/>
        <v>1</v>
      </c>
      <c r="L653" s="5">
        <f t="shared" si="32"/>
        <v>0</v>
      </c>
    </row>
    <row r="654" spans="1:12">
      <c r="A654" t="s">
        <v>672</v>
      </c>
      <c r="B654" t="s">
        <v>1</v>
      </c>
      <c r="C654" t="s">
        <v>2869</v>
      </c>
      <c r="D654" t="s">
        <v>2864</v>
      </c>
      <c r="E654" t="s">
        <v>2856</v>
      </c>
      <c r="F654" t="s">
        <v>2896</v>
      </c>
      <c r="H654" t="str">
        <f>INDEX('Vensim Variables'!$B:$B,MATCH(EPS!$B654,'Vensim Variables'!$A:$A,0))</f>
        <v>g pollutant</v>
      </c>
      <c r="I654" t="str">
        <f t="shared" si="30"/>
        <v>OC</v>
      </c>
      <c r="J654">
        <f>INDEX(NoSettings!$C:$C,MATCH(EPS!$A654,NoSettings!$A:$A,0))</f>
        <v>0</v>
      </c>
      <c r="K654">
        <f t="shared" si="31"/>
        <v>1</v>
      </c>
      <c r="L654" s="5">
        <f t="shared" si="32"/>
        <v>0</v>
      </c>
    </row>
    <row r="655" spans="1:12">
      <c r="A655" t="s">
        <v>673</v>
      </c>
      <c r="B655" t="s">
        <v>1</v>
      </c>
      <c r="C655" t="s">
        <v>2869</v>
      </c>
      <c r="D655" t="s">
        <v>2864</v>
      </c>
      <c r="E655" t="s">
        <v>2856</v>
      </c>
      <c r="F655" t="s">
        <v>2897</v>
      </c>
      <c r="H655" t="str">
        <f>INDEX('Vensim Variables'!$B:$B,MATCH(EPS!$B655,'Vensim Variables'!$A:$A,0))</f>
        <v>g pollutant</v>
      </c>
      <c r="I655" t="str">
        <f t="shared" si="30"/>
        <v>OC</v>
      </c>
      <c r="J655">
        <f>INDEX(NoSettings!$C:$C,MATCH(EPS!$A655,NoSettings!$A:$A,0))</f>
        <v>0</v>
      </c>
      <c r="K655">
        <f t="shared" si="31"/>
        <v>1</v>
      </c>
      <c r="L655" s="5">
        <f t="shared" si="32"/>
        <v>0</v>
      </c>
    </row>
    <row r="656" spans="1:12">
      <c r="A656" t="s">
        <v>674</v>
      </c>
      <c r="B656" t="s">
        <v>1</v>
      </c>
      <c r="C656" t="s">
        <v>2869</v>
      </c>
      <c r="D656" t="s">
        <v>2864</v>
      </c>
      <c r="E656" t="s">
        <v>2856</v>
      </c>
      <c r="F656" t="s">
        <v>2898</v>
      </c>
      <c r="H656" t="str">
        <f>INDEX('Vensim Variables'!$B:$B,MATCH(EPS!$B656,'Vensim Variables'!$A:$A,0))</f>
        <v>g pollutant</v>
      </c>
      <c r="I656" t="str">
        <f t="shared" si="30"/>
        <v>OC</v>
      </c>
      <c r="J656">
        <f>INDEX(NoSettings!$C:$C,MATCH(EPS!$A656,NoSettings!$A:$A,0))</f>
        <v>0</v>
      </c>
      <c r="K656">
        <f t="shared" si="31"/>
        <v>1</v>
      </c>
      <c r="L656" s="5">
        <f t="shared" si="32"/>
        <v>0</v>
      </c>
    </row>
    <row r="657" spans="1:12">
      <c r="A657" t="s">
        <v>675</v>
      </c>
      <c r="B657" t="s">
        <v>1</v>
      </c>
      <c r="C657" t="s">
        <v>2869</v>
      </c>
      <c r="D657" t="s">
        <v>2864</v>
      </c>
      <c r="E657" t="s">
        <v>2856</v>
      </c>
      <c r="F657" t="s">
        <v>2899</v>
      </c>
      <c r="H657" t="str">
        <f>INDEX('Vensim Variables'!$B:$B,MATCH(EPS!$B657,'Vensim Variables'!$A:$A,0))</f>
        <v>g pollutant</v>
      </c>
      <c r="I657" t="str">
        <f t="shared" si="30"/>
        <v>OC</v>
      </c>
      <c r="J657">
        <f>INDEX(NoSettings!$C:$C,MATCH(EPS!$A657,NoSettings!$A:$A,0))</f>
        <v>0</v>
      </c>
      <c r="K657">
        <f t="shared" si="31"/>
        <v>1</v>
      </c>
      <c r="L657" s="5">
        <f t="shared" si="32"/>
        <v>0</v>
      </c>
    </row>
    <row r="658" spans="1:12">
      <c r="A658" t="s">
        <v>676</v>
      </c>
      <c r="B658" t="s">
        <v>1</v>
      </c>
      <c r="C658" t="s">
        <v>2869</v>
      </c>
      <c r="D658" t="s">
        <v>2864</v>
      </c>
      <c r="E658" t="s">
        <v>2856</v>
      </c>
      <c r="F658" t="s">
        <v>2900</v>
      </c>
      <c r="H658" t="str">
        <f>INDEX('Vensim Variables'!$B:$B,MATCH(EPS!$B658,'Vensim Variables'!$A:$A,0))</f>
        <v>g pollutant</v>
      </c>
      <c r="I658" t="str">
        <f t="shared" si="30"/>
        <v>OC</v>
      </c>
      <c r="J658">
        <f>INDEX(NoSettings!$C:$C,MATCH(EPS!$A658,NoSettings!$A:$A,0))</f>
        <v>221490000</v>
      </c>
      <c r="K658">
        <f t="shared" si="31"/>
        <v>1</v>
      </c>
      <c r="L658" s="5">
        <f t="shared" si="32"/>
        <v>2.2149E-4</v>
      </c>
    </row>
    <row r="659" spans="1:12">
      <c r="A659" t="s">
        <v>677</v>
      </c>
      <c r="B659" t="s">
        <v>1</v>
      </c>
      <c r="C659" t="s">
        <v>2869</v>
      </c>
      <c r="D659" t="s">
        <v>2864</v>
      </c>
      <c r="E659" t="s">
        <v>2856</v>
      </c>
      <c r="F659" t="s">
        <v>2901</v>
      </c>
      <c r="H659" t="str">
        <f>INDEX('Vensim Variables'!$B:$B,MATCH(EPS!$B659,'Vensim Variables'!$A:$A,0))</f>
        <v>g pollutant</v>
      </c>
      <c r="I659" t="str">
        <f t="shared" si="30"/>
        <v>OC</v>
      </c>
      <c r="J659">
        <f>INDEX(NoSettings!$C:$C,MATCH(EPS!$A659,NoSettings!$A:$A,0))</f>
        <v>0</v>
      </c>
      <c r="K659">
        <f t="shared" si="31"/>
        <v>1</v>
      </c>
      <c r="L659" s="5">
        <f t="shared" si="32"/>
        <v>0</v>
      </c>
    </row>
    <row r="660" spans="1:12">
      <c r="A660" t="s">
        <v>678</v>
      </c>
      <c r="B660" t="s">
        <v>1</v>
      </c>
      <c r="C660" t="s">
        <v>2869</v>
      </c>
      <c r="D660" t="s">
        <v>2864</v>
      </c>
      <c r="E660" t="s">
        <v>2856</v>
      </c>
      <c r="F660" t="s">
        <v>2902</v>
      </c>
      <c r="H660" t="str">
        <f>INDEX('Vensim Variables'!$B:$B,MATCH(EPS!$B660,'Vensim Variables'!$A:$A,0))</f>
        <v>g pollutant</v>
      </c>
      <c r="I660" t="str">
        <f t="shared" si="30"/>
        <v>OC</v>
      </c>
      <c r="J660">
        <f>INDEX(NoSettings!$C:$C,MATCH(EPS!$A660,NoSettings!$A:$A,0))</f>
        <v>0</v>
      </c>
      <c r="K660">
        <f t="shared" si="31"/>
        <v>1</v>
      </c>
      <c r="L660" s="5">
        <f t="shared" si="32"/>
        <v>0</v>
      </c>
    </row>
    <row r="661" spans="1:12">
      <c r="A661" t="s">
        <v>679</v>
      </c>
      <c r="B661" t="s">
        <v>1</v>
      </c>
      <c r="C661" t="s">
        <v>2869</v>
      </c>
      <c r="D661" t="s">
        <v>2864</v>
      </c>
      <c r="E661" t="s">
        <v>2856</v>
      </c>
      <c r="F661" t="s">
        <v>2903</v>
      </c>
      <c r="H661" t="str">
        <f>INDEX('Vensim Variables'!$B:$B,MATCH(EPS!$B661,'Vensim Variables'!$A:$A,0))</f>
        <v>g pollutant</v>
      </c>
      <c r="I661" t="str">
        <f t="shared" si="30"/>
        <v>OC</v>
      </c>
      <c r="J661">
        <f>INDEX(NoSettings!$C:$C,MATCH(EPS!$A661,NoSettings!$A:$A,0))</f>
        <v>0</v>
      </c>
      <c r="K661">
        <f t="shared" si="31"/>
        <v>1</v>
      </c>
      <c r="L661" s="5">
        <f t="shared" si="32"/>
        <v>0</v>
      </c>
    </row>
    <row r="662" spans="1:12">
      <c r="A662" t="s">
        <v>680</v>
      </c>
      <c r="B662" t="s">
        <v>1</v>
      </c>
      <c r="C662" t="s">
        <v>2869</v>
      </c>
      <c r="D662" t="s">
        <v>2865</v>
      </c>
      <c r="E662" t="s">
        <v>2855</v>
      </c>
      <c r="F662" t="s">
        <v>2894</v>
      </c>
      <c r="H662" t="str">
        <f>INDEX('Vensim Variables'!$B:$B,MATCH(EPS!$B662,'Vensim Variables'!$A:$A,0))</f>
        <v>g pollutant</v>
      </c>
      <c r="I662" t="str">
        <f t="shared" si="30"/>
        <v>CH4</v>
      </c>
      <c r="J662">
        <f>INDEX(NoSettings!$C:$C,MATCH(EPS!$A662,NoSettings!$A:$A,0))</f>
        <v>0</v>
      </c>
      <c r="K662">
        <f t="shared" si="31"/>
        <v>28</v>
      </c>
      <c r="L662" s="5">
        <f t="shared" si="32"/>
        <v>0</v>
      </c>
    </row>
    <row r="663" spans="1:12">
      <c r="A663" t="s">
        <v>681</v>
      </c>
      <c r="B663" t="s">
        <v>1</v>
      </c>
      <c r="C663" t="s">
        <v>2869</v>
      </c>
      <c r="D663" t="s">
        <v>2865</v>
      </c>
      <c r="E663" t="s">
        <v>2855</v>
      </c>
      <c r="F663" t="s">
        <v>2895</v>
      </c>
      <c r="H663" t="str">
        <f>INDEX('Vensim Variables'!$B:$B,MATCH(EPS!$B663,'Vensim Variables'!$A:$A,0))</f>
        <v>g pollutant</v>
      </c>
      <c r="I663" t="str">
        <f t="shared" si="30"/>
        <v>CH4</v>
      </c>
      <c r="J663">
        <f>INDEX(NoSettings!$C:$C,MATCH(EPS!$A663,NoSettings!$A:$A,0))</f>
        <v>0</v>
      </c>
      <c r="K663">
        <f t="shared" si="31"/>
        <v>28</v>
      </c>
      <c r="L663" s="5">
        <f t="shared" si="32"/>
        <v>0</v>
      </c>
    </row>
    <row r="664" spans="1:12">
      <c r="A664" t="s">
        <v>682</v>
      </c>
      <c r="B664" t="s">
        <v>1</v>
      </c>
      <c r="C664" t="s">
        <v>2869</v>
      </c>
      <c r="D664" t="s">
        <v>2865</v>
      </c>
      <c r="E664" t="s">
        <v>2855</v>
      </c>
      <c r="F664" t="s">
        <v>2896</v>
      </c>
      <c r="H664" t="str">
        <f>INDEX('Vensim Variables'!$B:$B,MATCH(EPS!$B664,'Vensim Variables'!$A:$A,0))</f>
        <v>g pollutant</v>
      </c>
      <c r="I664" t="str">
        <f t="shared" si="30"/>
        <v>CH4</v>
      </c>
      <c r="J664">
        <f>INDEX(NoSettings!$C:$C,MATCH(EPS!$A664,NoSettings!$A:$A,0))</f>
        <v>0</v>
      </c>
      <c r="K664">
        <f t="shared" si="31"/>
        <v>28</v>
      </c>
      <c r="L664" s="5">
        <f t="shared" si="32"/>
        <v>0</v>
      </c>
    </row>
    <row r="665" spans="1:12">
      <c r="A665" t="s">
        <v>683</v>
      </c>
      <c r="B665" t="s">
        <v>1</v>
      </c>
      <c r="C665" t="s">
        <v>2869</v>
      </c>
      <c r="D665" t="s">
        <v>2865</v>
      </c>
      <c r="E665" t="s">
        <v>2855</v>
      </c>
      <c r="F665" t="s">
        <v>2897</v>
      </c>
      <c r="H665" t="str">
        <f>INDEX('Vensim Variables'!$B:$B,MATCH(EPS!$B665,'Vensim Variables'!$A:$A,0))</f>
        <v>g pollutant</v>
      </c>
      <c r="I665" t="str">
        <f t="shared" si="30"/>
        <v>CH4</v>
      </c>
      <c r="J665">
        <f>INDEX(NoSettings!$C:$C,MATCH(EPS!$A665,NoSettings!$A:$A,0))</f>
        <v>0</v>
      </c>
      <c r="K665">
        <f t="shared" si="31"/>
        <v>28</v>
      </c>
      <c r="L665" s="5">
        <f t="shared" si="32"/>
        <v>0</v>
      </c>
    </row>
    <row r="666" spans="1:12">
      <c r="A666" t="s">
        <v>684</v>
      </c>
      <c r="B666" t="s">
        <v>1</v>
      </c>
      <c r="C666" t="s">
        <v>2869</v>
      </c>
      <c r="D666" t="s">
        <v>2865</v>
      </c>
      <c r="E666" t="s">
        <v>2855</v>
      </c>
      <c r="F666" t="s">
        <v>2898</v>
      </c>
      <c r="H666" t="str">
        <f>INDEX('Vensim Variables'!$B:$B,MATCH(EPS!$B666,'Vensim Variables'!$A:$A,0))</f>
        <v>g pollutant</v>
      </c>
      <c r="I666" t="str">
        <f t="shared" si="30"/>
        <v>CH4</v>
      </c>
      <c r="J666">
        <f>INDEX(NoSettings!$C:$C,MATCH(EPS!$A666,NoSettings!$A:$A,0))</f>
        <v>0</v>
      </c>
      <c r="K666">
        <f t="shared" si="31"/>
        <v>28</v>
      </c>
      <c r="L666" s="5">
        <f t="shared" si="32"/>
        <v>0</v>
      </c>
    </row>
    <row r="667" spans="1:12">
      <c r="A667" t="s">
        <v>685</v>
      </c>
      <c r="B667" t="s">
        <v>1</v>
      </c>
      <c r="C667" t="s">
        <v>2869</v>
      </c>
      <c r="D667" t="s">
        <v>2865</v>
      </c>
      <c r="E667" t="s">
        <v>2855</v>
      </c>
      <c r="F667" t="s">
        <v>2899</v>
      </c>
      <c r="H667" t="str">
        <f>INDEX('Vensim Variables'!$B:$B,MATCH(EPS!$B667,'Vensim Variables'!$A:$A,0))</f>
        <v>g pollutant</v>
      </c>
      <c r="I667" t="str">
        <f t="shared" si="30"/>
        <v>CH4</v>
      </c>
      <c r="J667">
        <f>INDEX(NoSettings!$C:$C,MATCH(EPS!$A667,NoSettings!$A:$A,0))</f>
        <v>0</v>
      </c>
      <c r="K667">
        <f t="shared" si="31"/>
        <v>28</v>
      </c>
      <c r="L667" s="5">
        <f t="shared" si="32"/>
        <v>0</v>
      </c>
    </row>
    <row r="668" spans="1:12">
      <c r="A668" t="s">
        <v>686</v>
      </c>
      <c r="B668" t="s">
        <v>1</v>
      </c>
      <c r="C668" t="s">
        <v>2869</v>
      </c>
      <c r="D668" t="s">
        <v>2865</v>
      </c>
      <c r="E668" t="s">
        <v>2855</v>
      </c>
      <c r="F668" t="s">
        <v>2900</v>
      </c>
      <c r="H668" t="str">
        <f>INDEX('Vensim Variables'!$B:$B,MATCH(EPS!$B668,'Vensim Variables'!$A:$A,0))</f>
        <v>g pollutant</v>
      </c>
      <c r="I668" t="str">
        <f t="shared" si="30"/>
        <v>CH4</v>
      </c>
      <c r="J668">
        <f>INDEX(NoSettings!$C:$C,MATCH(EPS!$A668,NoSettings!$A:$A,0))</f>
        <v>6720090000</v>
      </c>
      <c r="K668">
        <f t="shared" si="31"/>
        <v>28</v>
      </c>
      <c r="L668" s="5">
        <f t="shared" si="32"/>
        <v>0.18816252</v>
      </c>
    </row>
    <row r="669" spans="1:12">
      <c r="A669" t="s">
        <v>687</v>
      </c>
      <c r="B669" t="s">
        <v>1</v>
      </c>
      <c r="C669" t="s">
        <v>2869</v>
      </c>
      <c r="D669" t="s">
        <v>2865</v>
      </c>
      <c r="E669" t="s">
        <v>2855</v>
      </c>
      <c r="F669" t="s">
        <v>2901</v>
      </c>
      <c r="H669" t="str">
        <f>INDEX('Vensim Variables'!$B:$B,MATCH(EPS!$B669,'Vensim Variables'!$A:$A,0))</f>
        <v>g pollutant</v>
      </c>
      <c r="I669" t="str">
        <f t="shared" si="30"/>
        <v>CH4</v>
      </c>
      <c r="J669">
        <f>INDEX(NoSettings!$C:$C,MATCH(EPS!$A669,NoSettings!$A:$A,0))</f>
        <v>0</v>
      </c>
      <c r="K669">
        <f t="shared" si="31"/>
        <v>28</v>
      </c>
      <c r="L669" s="5">
        <f t="shared" si="32"/>
        <v>0</v>
      </c>
    </row>
    <row r="670" spans="1:12">
      <c r="A670" t="s">
        <v>688</v>
      </c>
      <c r="B670" t="s">
        <v>1</v>
      </c>
      <c r="C670" t="s">
        <v>2869</v>
      </c>
      <c r="D670" t="s">
        <v>2865</v>
      </c>
      <c r="E670" t="s">
        <v>2855</v>
      </c>
      <c r="F670" t="s">
        <v>2902</v>
      </c>
      <c r="H670" t="str">
        <f>INDEX('Vensim Variables'!$B:$B,MATCH(EPS!$B670,'Vensim Variables'!$A:$A,0))</f>
        <v>g pollutant</v>
      </c>
      <c r="I670" t="str">
        <f t="shared" si="30"/>
        <v>CH4</v>
      </c>
      <c r="J670">
        <f>INDEX(NoSettings!$C:$C,MATCH(EPS!$A670,NoSettings!$A:$A,0))</f>
        <v>0</v>
      </c>
      <c r="K670">
        <f t="shared" si="31"/>
        <v>28</v>
      </c>
      <c r="L670" s="5">
        <f t="shared" si="32"/>
        <v>0</v>
      </c>
    </row>
    <row r="671" spans="1:12">
      <c r="A671" t="s">
        <v>689</v>
      </c>
      <c r="B671" t="s">
        <v>1</v>
      </c>
      <c r="C671" t="s">
        <v>2869</v>
      </c>
      <c r="D671" t="s">
        <v>2865</v>
      </c>
      <c r="E671" t="s">
        <v>2855</v>
      </c>
      <c r="F671" t="s">
        <v>2903</v>
      </c>
      <c r="H671" t="str">
        <f>INDEX('Vensim Variables'!$B:$B,MATCH(EPS!$B671,'Vensim Variables'!$A:$A,0))</f>
        <v>g pollutant</v>
      </c>
      <c r="I671" t="str">
        <f t="shared" si="30"/>
        <v>CH4</v>
      </c>
      <c r="J671">
        <f>INDEX(NoSettings!$C:$C,MATCH(EPS!$A671,NoSettings!$A:$A,0))</f>
        <v>0</v>
      </c>
      <c r="K671">
        <f t="shared" si="31"/>
        <v>28</v>
      </c>
      <c r="L671" s="5">
        <f t="shared" si="32"/>
        <v>0</v>
      </c>
    </row>
    <row r="672" spans="1:12">
      <c r="A672" t="s">
        <v>690</v>
      </c>
      <c r="B672" t="s">
        <v>1</v>
      </c>
      <c r="C672" t="s">
        <v>2869</v>
      </c>
      <c r="D672" t="s">
        <v>2865</v>
      </c>
      <c r="E672" t="s">
        <v>2856</v>
      </c>
      <c r="F672" t="s">
        <v>2894</v>
      </c>
      <c r="H672" t="str">
        <f>INDEX('Vensim Variables'!$B:$B,MATCH(EPS!$B672,'Vensim Variables'!$A:$A,0))</f>
        <v>g pollutant</v>
      </c>
      <c r="I672" t="str">
        <f t="shared" si="30"/>
        <v>CH4</v>
      </c>
      <c r="J672">
        <f>INDEX(NoSettings!$C:$C,MATCH(EPS!$A672,NoSettings!$A:$A,0))</f>
        <v>0</v>
      </c>
      <c r="K672">
        <f t="shared" si="31"/>
        <v>28</v>
      </c>
      <c r="L672" s="5">
        <f t="shared" si="32"/>
        <v>0</v>
      </c>
    </row>
    <row r="673" spans="1:12">
      <c r="A673" t="s">
        <v>691</v>
      </c>
      <c r="B673" t="s">
        <v>1</v>
      </c>
      <c r="C673" t="s">
        <v>2869</v>
      </c>
      <c r="D673" t="s">
        <v>2865</v>
      </c>
      <c r="E673" t="s">
        <v>2856</v>
      </c>
      <c r="F673" t="s">
        <v>2895</v>
      </c>
      <c r="H673" t="str">
        <f>INDEX('Vensim Variables'!$B:$B,MATCH(EPS!$B673,'Vensim Variables'!$A:$A,0))</f>
        <v>g pollutant</v>
      </c>
      <c r="I673" t="str">
        <f t="shared" si="30"/>
        <v>CH4</v>
      </c>
      <c r="J673">
        <f>INDEX(NoSettings!$C:$C,MATCH(EPS!$A673,NoSettings!$A:$A,0))</f>
        <v>0</v>
      </c>
      <c r="K673">
        <f t="shared" si="31"/>
        <v>28</v>
      </c>
      <c r="L673" s="5">
        <f t="shared" si="32"/>
        <v>0</v>
      </c>
    </row>
    <row r="674" spans="1:12">
      <c r="A674" t="s">
        <v>692</v>
      </c>
      <c r="B674" t="s">
        <v>1</v>
      </c>
      <c r="C674" t="s">
        <v>2869</v>
      </c>
      <c r="D674" t="s">
        <v>2865</v>
      </c>
      <c r="E674" t="s">
        <v>2856</v>
      </c>
      <c r="F674" t="s">
        <v>2896</v>
      </c>
      <c r="H674" t="str">
        <f>INDEX('Vensim Variables'!$B:$B,MATCH(EPS!$B674,'Vensim Variables'!$A:$A,0))</f>
        <v>g pollutant</v>
      </c>
      <c r="I674" t="str">
        <f t="shared" si="30"/>
        <v>CH4</v>
      </c>
      <c r="J674">
        <f>INDEX(NoSettings!$C:$C,MATCH(EPS!$A674,NoSettings!$A:$A,0))</f>
        <v>0</v>
      </c>
      <c r="K674">
        <f t="shared" si="31"/>
        <v>28</v>
      </c>
      <c r="L674" s="5">
        <f t="shared" si="32"/>
        <v>0</v>
      </c>
    </row>
    <row r="675" spans="1:12">
      <c r="A675" t="s">
        <v>693</v>
      </c>
      <c r="B675" t="s">
        <v>1</v>
      </c>
      <c r="C675" t="s">
        <v>2869</v>
      </c>
      <c r="D675" t="s">
        <v>2865</v>
      </c>
      <c r="E675" t="s">
        <v>2856</v>
      </c>
      <c r="F675" t="s">
        <v>2897</v>
      </c>
      <c r="H675" t="str">
        <f>INDEX('Vensim Variables'!$B:$B,MATCH(EPS!$B675,'Vensim Variables'!$A:$A,0))</f>
        <v>g pollutant</v>
      </c>
      <c r="I675" t="str">
        <f t="shared" si="30"/>
        <v>CH4</v>
      </c>
      <c r="J675">
        <f>INDEX(NoSettings!$C:$C,MATCH(EPS!$A675,NoSettings!$A:$A,0))</f>
        <v>0</v>
      </c>
      <c r="K675">
        <f t="shared" si="31"/>
        <v>28</v>
      </c>
      <c r="L675" s="5">
        <f t="shared" si="32"/>
        <v>0</v>
      </c>
    </row>
    <row r="676" spans="1:12">
      <c r="A676" t="s">
        <v>694</v>
      </c>
      <c r="B676" t="s">
        <v>1</v>
      </c>
      <c r="C676" t="s">
        <v>2869</v>
      </c>
      <c r="D676" t="s">
        <v>2865</v>
      </c>
      <c r="E676" t="s">
        <v>2856</v>
      </c>
      <c r="F676" t="s">
        <v>2898</v>
      </c>
      <c r="H676" t="str">
        <f>INDEX('Vensim Variables'!$B:$B,MATCH(EPS!$B676,'Vensim Variables'!$A:$A,0))</f>
        <v>g pollutant</v>
      </c>
      <c r="I676" t="str">
        <f t="shared" si="30"/>
        <v>CH4</v>
      </c>
      <c r="J676">
        <f>INDEX(NoSettings!$C:$C,MATCH(EPS!$A676,NoSettings!$A:$A,0))</f>
        <v>0</v>
      </c>
      <c r="K676">
        <f t="shared" si="31"/>
        <v>28</v>
      </c>
      <c r="L676" s="5">
        <f t="shared" si="32"/>
        <v>0</v>
      </c>
    </row>
    <row r="677" spans="1:12">
      <c r="A677" t="s">
        <v>695</v>
      </c>
      <c r="B677" t="s">
        <v>1</v>
      </c>
      <c r="C677" t="s">
        <v>2869</v>
      </c>
      <c r="D677" t="s">
        <v>2865</v>
      </c>
      <c r="E677" t="s">
        <v>2856</v>
      </c>
      <c r="F677" t="s">
        <v>2899</v>
      </c>
      <c r="H677" t="str">
        <f>INDEX('Vensim Variables'!$B:$B,MATCH(EPS!$B677,'Vensim Variables'!$A:$A,0))</f>
        <v>g pollutant</v>
      </c>
      <c r="I677" t="str">
        <f t="shared" si="30"/>
        <v>CH4</v>
      </c>
      <c r="J677">
        <f>INDEX(NoSettings!$C:$C,MATCH(EPS!$A677,NoSettings!$A:$A,0))</f>
        <v>0</v>
      </c>
      <c r="K677">
        <f t="shared" si="31"/>
        <v>28</v>
      </c>
      <c r="L677" s="5">
        <f t="shared" si="32"/>
        <v>0</v>
      </c>
    </row>
    <row r="678" spans="1:12">
      <c r="A678" t="s">
        <v>696</v>
      </c>
      <c r="B678" t="s">
        <v>1</v>
      </c>
      <c r="C678" t="s">
        <v>2869</v>
      </c>
      <c r="D678" t="s">
        <v>2865</v>
      </c>
      <c r="E678" t="s">
        <v>2856</v>
      </c>
      <c r="F678" t="s">
        <v>2900</v>
      </c>
      <c r="H678" t="str">
        <f>INDEX('Vensim Variables'!$B:$B,MATCH(EPS!$B678,'Vensim Variables'!$A:$A,0))</f>
        <v>g pollutant</v>
      </c>
      <c r="I678" t="str">
        <f t="shared" si="30"/>
        <v>CH4</v>
      </c>
      <c r="J678">
        <f>INDEX(NoSettings!$C:$C,MATCH(EPS!$A678,NoSettings!$A:$A,0))</f>
        <v>1075190000</v>
      </c>
      <c r="K678">
        <f t="shared" si="31"/>
        <v>28</v>
      </c>
      <c r="L678" s="5">
        <f t="shared" si="32"/>
        <v>3.0105320000000001E-2</v>
      </c>
    </row>
    <row r="679" spans="1:12">
      <c r="A679" t="s">
        <v>697</v>
      </c>
      <c r="B679" t="s">
        <v>1</v>
      </c>
      <c r="C679" t="s">
        <v>2869</v>
      </c>
      <c r="D679" t="s">
        <v>2865</v>
      </c>
      <c r="E679" t="s">
        <v>2856</v>
      </c>
      <c r="F679" t="s">
        <v>2901</v>
      </c>
      <c r="H679" t="str">
        <f>INDEX('Vensim Variables'!$B:$B,MATCH(EPS!$B679,'Vensim Variables'!$A:$A,0))</f>
        <v>g pollutant</v>
      </c>
      <c r="I679" t="str">
        <f t="shared" si="30"/>
        <v>CH4</v>
      </c>
      <c r="J679">
        <f>INDEX(NoSettings!$C:$C,MATCH(EPS!$A679,NoSettings!$A:$A,0))</f>
        <v>0</v>
      </c>
      <c r="K679">
        <f t="shared" si="31"/>
        <v>28</v>
      </c>
      <c r="L679" s="5">
        <f t="shared" si="32"/>
        <v>0</v>
      </c>
    </row>
    <row r="680" spans="1:12">
      <c r="A680" t="s">
        <v>698</v>
      </c>
      <c r="B680" t="s">
        <v>1</v>
      </c>
      <c r="C680" t="s">
        <v>2869</v>
      </c>
      <c r="D680" t="s">
        <v>2865</v>
      </c>
      <c r="E680" t="s">
        <v>2856</v>
      </c>
      <c r="F680" t="s">
        <v>2902</v>
      </c>
      <c r="H680" t="str">
        <f>INDEX('Vensim Variables'!$B:$B,MATCH(EPS!$B680,'Vensim Variables'!$A:$A,0))</f>
        <v>g pollutant</v>
      </c>
      <c r="I680" t="str">
        <f t="shared" si="30"/>
        <v>CH4</v>
      </c>
      <c r="J680">
        <f>INDEX(NoSettings!$C:$C,MATCH(EPS!$A680,NoSettings!$A:$A,0))</f>
        <v>0</v>
      </c>
      <c r="K680">
        <f t="shared" si="31"/>
        <v>28</v>
      </c>
      <c r="L680" s="5">
        <f t="shared" si="32"/>
        <v>0</v>
      </c>
    </row>
    <row r="681" spans="1:12">
      <c r="A681" t="s">
        <v>699</v>
      </c>
      <c r="B681" t="s">
        <v>1</v>
      </c>
      <c r="C681" t="s">
        <v>2869</v>
      </c>
      <c r="D681" t="s">
        <v>2865</v>
      </c>
      <c r="E681" t="s">
        <v>2856</v>
      </c>
      <c r="F681" t="s">
        <v>2903</v>
      </c>
      <c r="H681" t="str">
        <f>INDEX('Vensim Variables'!$B:$B,MATCH(EPS!$B681,'Vensim Variables'!$A:$A,0))</f>
        <v>g pollutant</v>
      </c>
      <c r="I681" t="str">
        <f t="shared" si="30"/>
        <v>CH4</v>
      </c>
      <c r="J681">
        <f>INDEX(NoSettings!$C:$C,MATCH(EPS!$A681,NoSettings!$A:$A,0))</f>
        <v>0</v>
      </c>
      <c r="K681">
        <f t="shared" si="31"/>
        <v>28</v>
      </c>
      <c r="L681" s="5">
        <f t="shared" si="32"/>
        <v>0</v>
      </c>
    </row>
    <row r="682" spans="1:12">
      <c r="A682" t="s">
        <v>700</v>
      </c>
      <c r="B682" t="s">
        <v>1</v>
      </c>
      <c r="C682" t="s">
        <v>2869</v>
      </c>
      <c r="D682" t="s">
        <v>2866</v>
      </c>
      <c r="E682" t="s">
        <v>2855</v>
      </c>
      <c r="F682" t="s">
        <v>2894</v>
      </c>
      <c r="H682" t="str">
        <f>INDEX('Vensim Variables'!$B:$B,MATCH(EPS!$B682,'Vensim Variables'!$A:$A,0))</f>
        <v>g pollutant</v>
      </c>
      <c r="I682" t="str">
        <f t="shared" si="30"/>
        <v>N2O</v>
      </c>
      <c r="J682">
        <f>INDEX(NoSettings!$C:$C,MATCH(EPS!$A682,NoSettings!$A:$A,0))</f>
        <v>0</v>
      </c>
      <c r="K682">
        <f t="shared" si="31"/>
        <v>265</v>
      </c>
      <c r="L682" s="5">
        <f t="shared" si="32"/>
        <v>0</v>
      </c>
    </row>
    <row r="683" spans="1:12">
      <c r="A683" t="s">
        <v>701</v>
      </c>
      <c r="B683" t="s">
        <v>1</v>
      </c>
      <c r="C683" t="s">
        <v>2869</v>
      </c>
      <c r="D683" t="s">
        <v>2866</v>
      </c>
      <c r="E683" t="s">
        <v>2855</v>
      </c>
      <c r="F683" t="s">
        <v>2895</v>
      </c>
      <c r="H683" t="str">
        <f>INDEX('Vensim Variables'!$B:$B,MATCH(EPS!$B683,'Vensim Variables'!$A:$A,0))</f>
        <v>g pollutant</v>
      </c>
      <c r="I683" t="str">
        <f t="shared" si="30"/>
        <v>N2O</v>
      </c>
      <c r="J683">
        <f>INDEX(NoSettings!$C:$C,MATCH(EPS!$A683,NoSettings!$A:$A,0))</f>
        <v>0</v>
      </c>
      <c r="K683">
        <f t="shared" si="31"/>
        <v>265</v>
      </c>
      <c r="L683" s="5">
        <f t="shared" si="32"/>
        <v>0</v>
      </c>
    </row>
    <row r="684" spans="1:12">
      <c r="A684" t="s">
        <v>702</v>
      </c>
      <c r="B684" t="s">
        <v>1</v>
      </c>
      <c r="C684" t="s">
        <v>2869</v>
      </c>
      <c r="D684" t="s">
        <v>2866</v>
      </c>
      <c r="E684" t="s">
        <v>2855</v>
      </c>
      <c r="F684" t="s">
        <v>2896</v>
      </c>
      <c r="H684" t="str">
        <f>INDEX('Vensim Variables'!$B:$B,MATCH(EPS!$B684,'Vensim Variables'!$A:$A,0))</f>
        <v>g pollutant</v>
      </c>
      <c r="I684" t="str">
        <f t="shared" si="30"/>
        <v>N2O</v>
      </c>
      <c r="J684">
        <f>INDEX(NoSettings!$C:$C,MATCH(EPS!$A684,NoSettings!$A:$A,0))</f>
        <v>0</v>
      </c>
      <c r="K684">
        <f t="shared" si="31"/>
        <v>265</v>
      </c>
      <c r="L684" s="5">
        <f t="shared" si="32"/>
        <v>0</v>
      </c>
    </row>
    <row r="685" spans="1:12">
      <c r="A685" t="s">
        <v>703</v>
      </c>
      <c r="B685" t="s">
        <v>1</v>
      </c>
      <c r="C685" t="s">
        <v>2869</v>
      </c>
      <c r="D685" t="s">
        <v>2866</v>
      </c>
      <c r="E685" t="s">
        <v>2855</v>
      </c>
      <c r="F685" t="s">
        <v>2897</v>
      </c>
      <c r="H685" t="str">
        <f>INDEX('Vensim Variables'!$B:$B,MATCH(EPS!$B685,'Vensim Variables'!$A:$A,0))</f>
        <v>g pollutant</v>
      </c>
      <c r="I685" t="str">
        <f t="shared" si="30"/>
        <v>N2O</v>
      </c>
      <c r="J685">
        <f>INDEX(NoSettings!$C:$C,MATCH(EPS!$A685,NoSettings!$A:$A,0))</f>
        <v>0</v>
      </c>
      <c r="K685">
        <f t="shared" si="31"/>
        <v>265</v>
      </c>
      <c r="L685" s="5">
        <f t="shared" si="32"/>
        <v>0</v>
      </c>
    </row>
    <row r="686" spans="1:12">
      <c r="A686" t="s">
        <v>704</v>
      </c>
      <c r="B686" t="s">
        <v>1</v>
      </c>
      <c r="C686" t="s">
        <v>2869</v>
      </c>
      <c r="D686" t="s">
        <v>2866</v>
      </c>
      <c r="E686" t="s">
        <v>2855</v>
      </c>
      <c r="F686" t="s">
        <v>2898</v>
      </c>
      <c r="H686" t="str">
        <f>INDEX('Vensim Variables'!$B:$B,MATCH(EPS!$B686,'Vensim Variables'!$A:$A,0))</f>
        <v>g pollutant</v>
      </c>
      <c r="I686" t="str">
        <f t="shared" si="30"/>
        <v>N2O</v>
      </c>
      <c r="J686">
        <f>INDEX(NoSettings!$C:$C,MATCH(EPS!$A686,NoSettings!$A:$A,0))</f>
        <v>0</v>
      </c>
      <c r="K686">
        <f t="shared" si="31"/>
        <v>265</v>
      </c>
      <c r="L686" s="5">
        <f t="shared" si="32"/>
        <v>0</v>
      </c>
    </row>
    <row r="687" spans="1:12">
      <c r="A687" t="s">
        <v>705</v>
      </c>
      <c r="B687" t="s">
        <v>1</v>
      </c>
      <c r="C687" t="s">
        <v>2869</v>
      </c>
      <c r="D687" t="s">
        <v>2866</v>
      </c>
      <c r="E687" t="s">
        <v>2855</v>
      </c>
      <c r="F687" t="s">
        <v>2899</v>
      </c>
      <c r="H687" t="str">
        <f>INDEX('Vensim Variables'!$B:$B,MATCH(EPS!$B687,'Vensim Variables'!$A:$A,0))</f>
        <v>g pollutant</v>
      </c>
      <c r="I687" t="str">
        <f t="shared" si="30"/>
        <v>N2O</v>
      </c>
      <c r="J687">
        <f>INDEX(NoSettings!$C:$C,MATCH(EPS!$A687,NoSettings!$A:$A,0))</f>
        <v>0</v>
      </c>
      <c r="K687">
        <f t="shared" si="31"/>
        <v>265</v>
      </c>
      <c r="L687" s="5">
        <f t="shared" si="32"/>
        <v>0</v>
      </c>
    </row>
    <row r="688" spans="1:12">
      <c r="A688" t="s">
        <v>706</v>
      </c>
      <c r="B688" t="s">
        <v>1</v>
      </c>
      <c r="C688" t="s">
        <v>2869</v>
      </c>
      <c r="D688" t="s">
        <v>2866</v>
      </c>
      <c r="E688" t="s">
        <v>2855</v>
      </c>
      <c r="F688" t="s">
        <v>2900</v>
      </c>
      <c r="H688" t="str">
        <f>INDEX('Vensim Variables'!$B:$B,MATCH(EPS!$B688,'Vensim Variables'!$A:$A,0))</f>
        <v>g pollutant</v>
      </c>
      <c r="I688" t="str">
        <f t="shared" si="30"/>
        <v>N2O</v>
      </c>
      <c r="J688">
        <f>INDEX(NoSettings!$C:$C,MATCH(EPS!$A688,NoSettings!$A:$A,0))</f>
        <v>1344020000</v>
      </c>
      <c r="K688">
        <f t="shared" si="31"/>
        <v>265</v>
      </c>
      <c r="L688" s="5">
        <f t="shared" si="32"/>
        <v>0.35616530000000002</v>
      </c>
    </row>
    <row r="689" spans="1:12">
      <c r="A689" t="s">
        <v>707</v>
      </c>
      <c r="B689" t="s">
        <v>1</v>
      </c>
      <c r="C689" t="s">
        <v>2869</v>
      </c>
      <c r="D689" t="s">
        <v>2866</v>
      </c>
      <c r="E689" t="s">
        <v>2855</v>
      </c>
      <c r="F689" t="s">
        <v>2901</v>
      </c>
      <c r="H689" t="str">
        <f>INDEX('Vensim Variables'!$B:$B,MATCH(EPS!$B689,'Vensim Variables'!$A:$A,0))</f>
        <v>g pollutant</v>
      </c>
      <c r="I689" t="str">
        <f t="shared" si="30"/>
        <v>N2O</v>
      </c>
      <c r="J689">
        <f>INDEX(NoSettings!$C:$C,MATCH(EPS!$A689,NoSettings!$A:$A,0))</f>
        <v>0</v>
      </c>
      <c r="K689">
        <f t="shared" si="31"/>
        <v>265</v>
      </c>
      <c r="L689" s="5">
        <f t="shared" si="32"/>
        <v>0</v>
      </c>
    </row>
    <row r="690" spans="1:12">
      <c r="A690" t="s">
        <v>708</v>
      </c>
      <c r="B690" t="s">
        <v>1</v>
      </c>
      <c r="C690" t="s">
        <v>2869</v>
      </c>
      <c r="D690" t="s">
        <v>2866</v>
      </c>
      <c r="E690" t="s">
        <v>2855</v>
      </c>
      <c r="F690" t="s">
        <v>2902</v>
      </c>
      <c r="H690" t="str">
        <f>INDEX('Vensim Variables'!$B:$B,MATCH(EPS!$B690,'Vensim Variables'!$A:$A,0))</f>
        <v>g pollutant</v>
      </c>
      <c r="I690" t="str">
        <f t="shared" si="30"/>
        <v>N2O</v>
      </c>
      <c r="J690">
        <f>INDEX(NoSettings!$C:$C,MATCH(EPS!$A690,NoSettings!$A:$A,0))</f>
        <v>0</v>
      </c>
      <c r="K690">
        <f t="shared" si="31"/>
        <v>265</v>
      </c>
      <c r="L690" s="5">
        <f t="shared" si="32"/>
        <v>0</v>
      </c>
    </row>
    <row r="691" spans="1:12">
      <c r="A691" t="s">
        <v>709</v>
      </c>
      <c r="B691" t="s">
        <v>1</v>
      </c>
      <c r="C691" t="s">
        <v>2869</v>
      </c>
      <c r="D691" t="s">
        <v>2866</v>
      </c>
      <c r="E691" t="s">
        <v>2855</v>
      </c>
      <c r="F691" t="s">
        <v>2903</v>
      </c>
      <c r="H691" t="str">
        <f>INDEX('Vensim Variables'!$B:$B,MATCH(EPS!$B691,'Vensim Variables'!$A:$A,0))</f>
        <v>g pollutant</v>
      </c>
      <c r="I691" t="str">
        <f t="shared" si="30"/>
        <v>N2O</v>
      </c>
      <c r="J691">
        <f>INDEX(NoSettings!$C:$C,MATCH(EPS!$A691,NoSettings!$A:$A,0))</f>
        <v>0</v>
      </c>
      <c r="K691">
        <f t="shared" si="31"/>
        <v>265</v>
      </c>
      <c r="L691" s="5">
        <f t="shared" si="32"/>
        <v>0</v>
      </c>
    </row>
    <row r="692" spans="1:12">
      <c r="A692" t="s">
        <v>710</v>
      </c>
      <c r="B692" t="s">
        <v>1</v>
      </c>
      <c r="C692" t="s">
        <v>2869</v>
      </c>
      <c r="D692" t="s">
        <v>2866</v>
      </c>
      <c r="E692" t="s">
        <v>2856</v>
      </c>
      <c r="F692" t="s">
        <v>2894</v>
      </c>
      <c r="H692" t="str">
        <f>INDEX('Vensim Variables'!$B:$B,MATCH(EPS!$B692,'Vensim Variables'!$A:$A,0))</f>
        <v>g pollutant</v>
      </c>
      <c r="I692" t="str">
        <f t="shared" si="30"/>
        <v>N2O</v>
      </c>
      <c r="J692">
        <f>INDEX(NoSettings!$C:$C,MATCH(EPS!$A692,NoSettings!$A:$A,0))</f>
        <v>0</v>
      </c>
      <c r="K692">
        <f t="shared" si="31"/>
        <v>265</v>
      </c>
      <c r="L692" s="5">
        <f t="shared" si="32"/>
        <v>0</v>
      </c>
    </row>
    <row r="693" spans="1:12">
      <c r="A693" t="s">
        <v>711</v>
      </c>
      <c r="B693" t="s">
        <v>1</v>
      </c>
      <c r="C693" t="s">
        <v>2869</v>
      </c>
      <c r="D693" t="s">
        <v>2866</v>
      </c>
      <c r="E693" t="s">
        <v>2856</v>
      </c>
      <c r="F693" t="s">
        <v>2895</v>
      </c>
      <c r="H693" t="str">
        <f>INDEX('Vensim Variables'!$B:$B,MATCH(EPS!$B693,'Vensim Variables'!$A:$A,0))</f>
        <v>g pollutant</v>
      </c>
      <c r="I693" t="str">
        <f t="shared" si="30"/>
        <v>N2O</v>
      </c>
      <c r="J693">
        <f>INDEX(NoSettings!$C:$C,MATCH(EPS!$A693,NoSettings!$A:$A,0))</f>
        <v>0</v>
      </c>
      <c r="K693">
        <f t="shared" si="31"/>
        <v>265</v>
      </c>
      <c r="L693" s="5">
        <f t="shared" si="32"/>
        <v>0</v>
      </c>
    </row>
    <row r="694" spans="1:12">
      <c r="A694" t="s">
        <v>712</v>
      </c>
      <c r="B694" t="s">
        <v>1</v>
      </c>
      <c r="C694" t="s">
        <v>2869</v>
      </c>
      <c r="D694" t="s">
        <v>2866</v>
      </c>
      <c r="E694" t="s">
        <v>2856</v>
      </c>
      <c r="F694" t="s">
        <v>2896</v>
      </c>
      <c r="H694" t="str">
        <f>INDEX('Vensim Variables'!$B:$B,MATCH(EPS!$B694,'Vensim Variables'!$A:$A,0))</f>
        <v>g pollutant</v>
      </c>
      <c r="I694" t="str">
        <f t="shared" si="30"/>
        <v>N2O</v>
      </c>
      <c r="J694">
        <f>INDEX(NoSettings!$C:$C,MATCH(EPS!$A694,NoSettings!$A:$A,0))</f>
        <v>0</v>
      </c>
      <c r="K694">
        <f t="shared" si="31"/>
        <v>265</v>
      </c>
      <c r="L694" s="5">
        <f t="shared" si="32"/>
        <v>0</v>
      </c>
    </row>
    <row r="695" spans="1:12">
      <c r="A695" t="s">
        <v>713</v>
      </c>
      <c r="B695" t="s">
        <v>1</v>
      </c>
      <c r="C695" t="s">
        <v>2869</v>
      </c>
      <c r="D695" t="s">
        <v>2866</v>
      </c>
      <c r="E695" t="s">
        <v>2856</v>
      </c>
      <c r="F695" t="s">
        <v>2897</v>
      </c>
      <c r="H695" t="str">
        <f>INDEX('Vensim Variables'!$B:$B,MATCH(EPS!$B695,'Vensim Variables'!$A:$A,0))</f>
        <v>g pollutant</v>
      </c>
      <c r="I695" t="str">
        <f t="shared" si="30"/>
        <v>N2O</v>
      </c>
      <c r="J695">
        <f>INDEX(NoSettings!$C:$C,MATCH(EPS!$A695,NoSettings!$A:$A,0))</f>
        <v>0</v>
      </c>
      <c r="K695">
        <f t="shared" si="31"/>
        <v>265</v>
      </c>
      <c r="L695" s="5">
        <f t="shared" si="32"/>
        <v>0</v>
      </c>
    </row>
    <row r="696" spans="1:12">
      <c r="A696" t="s">
        <v>714</v>
      </c>
      <c r="B696" t="s">
        <v>1</v>
      </c>
      <c r="C696" t="s">
        <v>2869</v>
      </c>
      <c r="D696" t="s">
        <v>2866</v>
      </c>
      <c r="E696" t="s">
        <v>2856</v>
      </c>
      <c r="F696" t="s">
        <v>2898</v>
      </c>
      <c r="H696" t="str">
        <f>INDEX('Vensim Variables'!$B:$B,MATCH(EPS!$B696,'Vensim Variables'!$A:$A,0))</f>
        <v>g pollutant</v>
      </c>
      <c r="I696" t="str">
        <f t="shared" si="30"/>
        <v>N2O</v>
      </c>
      <c r="J696">
        <f>INDEX(NoSettings!$C:$C,MATCH(EPS!$A696,NoSettings!$A:$A,0))</f>
        <v>0</v>
      </c>
      <c r="K696">
        <f t="shared" si="31"/>
        <v>265</v>
      </c>
      <c r="L696" s="5">
        <f t="shared" si="32"/>
        <v>0</v>
      </c>
    </row>
    <row r="697" spans="1:12">
      <c r="A697" t="s">
        <v>715</v>
      </c>
      <c r="B697" t="s">
        <v>1</v>
      </c>
      <c r="C697" t="s">
        <v>2869</v>
      </c>
      <c r="D697" t="s">
        <v>2866</v>
      </c>
      <c r="E697" t="s">
        <v>2856</v>
      </c>
      <c r="F697" t="s">
        <v>2899</v>
      </c>
      <c r="H697" t="str">
        <f>INDEX('Vensim Variables'!$B:$B,MATCH(EPS!$B697,'Vensim Variables'!$A:$A,0))</f>
        <v>g pollutant</v>
      </c>
      <c r="I697" t="str">
        <f t="shared" si="30"/>
        <v>N2O</v>
      </c>
      <c r="J697">
        <f>INDEX(NoSettings!$C:$C,MATCH(EPS!$A697,NoSettings!$A:$A,0))</f>
        <v>0</v>
      </c>
      <c r="K697">
        <f t="shared" si="31"/>
        <v>265</v>
      </c>
      <c r="L697" s="5">
        <f t="shared" si="32"/>
        <v>0</v>
      </c>
    </row>
    <row r="698" spans="1:12">
      <c r="A698" t="s">
        <v>716</v>
      </c>
      <c r="B698" t="s">
        <v>1</v>
      </c>
      <c r="C698" t="s">
        <v>2869</v>
      </c>
      <c r="D698" t="s">
        <v>2866</v>
      </c>
      <c r="E698" t="s">
        <v>2856</v>
      </c>
      <c r="F698" t="s">
        <v>2900</v>
      </c>
      <c r="H698" t="str">
        <f>INDEX('Vensim Variables'!$B:$B,MATCH(EPS!$B698,'Vensim Variables'!$A:$A,0))</f>
        <v>g pollutant</v>
      </c>
      <c r="I698" t="str">
        <f t="shared" si="30"/>
        <v>N2O</v>
      </c>
      <c r="J698">
        <f>INDEX(NoSettings!$C:$C,MATCH(EPS!$A698,NoSettings!$A:$A,0))</f>
        <v>215039000</v>
      </c>
      <c r="K698">
        <f t="shared" si="31"/>
        <v>265</v>
      </c>
      <c r="L698" s="5">
        <f t="shared" si="32"/>
        <v>5.6985334999999998E-2</v>
      </c>
    </row>
    <row r="699" spans="1:12">
      <c r="A699" t="s">
        <v>717</v>
      </c>
      <c r="B699" t="s">
        <v>1</v>
      </c>
      <c r="C699" t="s">
        <v>2869</v>
      </c>
      <c r="D699" t="s">
        <v>2866</v>
      </c>
      <c r="E699" t="s">
        <v>2856</v>
      </c>
      <c r="F699" t="s">
        <v>2901</v>
      </c>
      <c r="H699" t="str">
        <f>INDEX('Vensim Variables'!$B:$B,MATCH(EPS!$B699,'Vensim Variables'!$A:$A,0))</f>
        <v>g pollutant</v>
      </c>
      <c r="I699" t="str">
        <f t="shared" si="30"/>
        <v>N2O</v>
      </c>
      <c r="J699">
        <f>INDEX(NoSettings!$C:$C,MATCH(EPS!$A699,NoSettings!$A:$A,0))</f>
        <v>0</v>
      </c>
      <c r="K699">
        <f t="shared" si="31"/>
        <v>265</v>
      </c>
      <c r="L699" s="5">
        <f t="shared" si="32"/>
        <v>0</v>
      </c>
    </row>
    <row r="700" spans="1:12">
      <c r="A700" t="s">
        <v>718</v>
      </c>
      <c r="B700" t="s">
        <v>1</v>
      </c>
      <c r="C700" t="s">
        <v>2869</v>
      </c>
      <c r="D700" t="s">
        <v>2866</v>
      </c>
      <c r="E700" t="s">
        <v>2856</v>
      </c>
      <c r="F700" t="s">
        <v>2902</v>
      </c>
      <c r="H700" t="str">
        <f>INDEX('Vensim Variables'!$B:$B,MATCH(EPS!$B700,'Vensim Variables'!$A:$A,0))</f>
        <v>g pollutant</v>
      </c>
      <c r="I700" t="str">
        <f t="shared" si="30"/>
        <v>N2O</v>
      </c>
      <c r="J700">
        <f>INDEX(NoSettings!$C:$C,MATCH(EPS!$A700,NoSettings!$A:$A,0))</f>
        <v>0</v>
      </c>
      <c r="K700">
        <f t="shared" si="31"/>
        <v>265</v>
      </c>
      <c r="L700" s="5">
        <f t="shared" si="32"/>
        <v>0</v>
      </c>
    </row>
    <row r="701" spans="1:12">
      <c r="A701" t="s">
        <v>719</v>
      </c>
      <c r="B701" t="s">
        <v>1</v>
      </c>
      <c r="C701" t="s">
        <v>2869</v>
      </c>
      <c r="D701" t="s">
        <v>2866</v>
      </c>
      <c r="E701" t="s">
        <v>2856</v>
      </c>
      <c r="F701" t="s">
        <v>2903</v>
      </c>
      <c r="H701" t="str">
        <f>INDEX('Vensim Variables'!$B:$B,MATCH(EPS!$B701,'Vensim Variables'!$A:$A,0))</f>
        <v>g pollutant</v>
      </c>
      <c r="I701" t="str">
        <f t="shared" si="30"/>
        <v>N2O</v>
      </c>
      <c r="J701">
        <f>INDEX(NoSettings!$C:$C,MATCH(EPS!$A701,NoSettings!$A:$A,0))</f>
        <v>0</v>
      </c>
      <c r="K701">
        <f t="shared" si="31"/>
        <v>265</v>
      </c>
      <c r="L701" s="5">
        <f t="shared" si="32"/>
        <v>0</v>
      </c>
    </row>
    <row r="702" spans="1:12">
      <c r="A702" t="s">
        <v>720</v>
      </c>
      <c r="B702" t="s">
        <v>1</v>
      </c>
      <c r="C702" t="s">
        <v>2869</v>
      </c>
      <c r="D702" t="s">
        <v>2867</v>
      </c>
      <c r="E702" t="s">
        <v>2855</v>
      </c>
      <c r="F702" t="s">
        <v>2894</v>
      </c>
      <c r="H702" t="str">
        <f>INDEX('Vensim Variables'!$B:$B,MATCH(EPS!$B702,'Vensim Variables'!$A:$A,0))</f>
        <v>g pollutant</v>
      </c>
      <c r="I702" t="str">
        <f t="shared" si="30"/>
        <v>F gases</v>
      </c>
      <c r="J702">
        <f>INDEX(NoSettings!$C:$C,MATCH(EPS!$A702,NoSettings!$A:$A,0))</f>
        <v>0</v>
      </c>
      <c r="K702">
        <f t="shared" si="31"/>
        <v>1</v>
      </c>
      <c r="L702" s="5">
        <f t="shared" si="32"/>
        <v>0</v>
      </c>
    </row>
    <row r="703" spans="1:12">
      <c r="A703" t="s">
        <v>721</v>
      </c>
      <c r="B703" t="s">
        <v>1</v>
      </c>
      <c r="C703" t="s">
        <v>2869</v>
      </c>
      <c r="D703" t="s">
        <v>2867</v>
      </c>
      <c r="E703" t="s">
        <v>2855</v>
      </c>
      <c r="F703" t="s">
        <v>2895</v>
      </c>
      <c r="H703" t="str">
        <f>INDEX('Vensim Variables'!$B:$B,MATCH(EPS!$B703,'Vensim Variables'!$A:$A,0))</f>
        <v>g pollutant</v>
      </c>
      <c r="I703" t="str">
        <f t="shared" si="30"/>
        <v>F gases</v>
      </c>
      <c r="J703">
        <f>INDEX(NoSettings!$C:$C,MATCH(EPS!$A703,NoSettings!$A:$A,0))</f>
        <v>0</v>
      </c>
      <c r="K703">
        <f t="shared" si="31"/>
        <v>1</v>
      </c>
      <c r="L703" s="5">
        <f t="shared" si="32"/>
        <v>0</v>
      </c>
    </row>
    <row r="704" spans="1:12">
      <c r="A704" t="s">
        <v>722</v>
      </c>
      <c r="B704" t="s">
        <v>1</v>
      </c>
      <c r="C704" t="s">
        <v>2869</v>
      </c>
      <c r="D704" t="s">
        <v>2867</v>
      </c>
      <c r="E704" t="s">
        <v>2855</v>
      </c>
      <c r="F704" t="s">
        <v>2896</v>
      </c>
      <c r="H704" t="str">
        <f>INDEX('Vensim Variables'!$B:$B,MATCH(EPS!$B704,'Vensim Variables'!$A:$A,0))</f>
        <v>g pollutant</v>
      </c>
      <c r="I704" t="str">
        <f t="shared" si="30"/>
        <v>F gases</v>
      </c>
      <c r="J704">
        <f>INDEX(NoSettings!$C:$C,MATCH(EPS!$A704,NoSettings!$A:$A,0))</f>
        <v>0</v>
      </c>
      <c r="K704">
        <f t="shared" si="31"/>
        <v>1</v>
      </c>
      <c r="L704" s="5">
        <f t="shared" si="32"/>
        <v>0</v>
      </c>
    </row>
    <row r="705" spans="1:12">
      <c r="A705" t="s">
        <v>723</v>
      </c>
      <c r="B705" t="s">
        <v>1</v>
      </c>
      <c r="C705" t="s">
        <v>2869</v>
      </c>
      <c r="D705" t="s">
        <v>2867</v>
      </c>
      <c r="E705" t="s">
        <v>2855</v>
      </c>
      <c r="F705" t="s">
        <v>2897</v>
      </c>
      <c r="H705" t="str">
        <f>INDEX('Vensim Variables'!$B:$B,MATCH(EPS!$B705,'Vensim Variables'!$A:$A,0))</f>
        <v>g pollutant</v>
      </c>
      <c r="I705" t="str">
        <f t="shared" si="30"/>
        <v>F gases</v>
      </c>
      <c r="J705">
        <f>INDEX(NoSettings!$C:$C,MATCH(EPS!$A705,NoSettings!$A:$A,0))</f>
        <v>0</v>
      </c>
      <c r="K705">
        <f t="shared" si="31"/>
        <v>1</v>
      </c>
      <c r="L705" s="5">
        <f t="shared" si="32"/>
        <v>0</v>
      </c>
    </row>
    <row r="706" spans="1:12">
      <c r="A706" t="s">
        <v>724</v>
      </c>
      <c r="B706" t="s">
        <v>1</v>
      </c>
      <c r="C706" t="s">
        <v>2869</v>
      </c>
      <c r="D706" t="s">
        <v>2867</v>
      </c>
      <c r="E706" t="s">
        <v>2855</v>
      </c>
      <c r="F706" t="s">
        <v>2898</v>
      </c>
      <c r="H706" t="str">
        <f>INDEX('Vensim Variables'!$B:$B,MATCH(EPS!$B706,'Vensim Variables'!$A:$A,0))</f>
        <v>g pollutant</v>
      </c>
      <c r="I706" t="str">
        <f t="shared" si="30"/>
        <v>F gases</v>
      </c>
      <c r="J706">
        <f>INDEX(NoSettings!$C:$C,MATCH(EPS!$A706,NoSettings!$A:$A,0))</f>
        <v>0</v>
      </c>
      <c r="K706">
        <f t="shared" si="31"/>
        <v>1</v>
      </c>
      <c r="L706" s="5">
        <f t="shared" si="32"/>
        <v>0</v>
      </c>
    </row>
    <row r="707" spans="1:12">
      <c r="A707" t="s">
        <v>725</v>
      </c>
      <c r="B707" t="s">
        <v>1</v>
      </c>
      <c r="C707" t="s">
        <v>2869</v>
      </c>
      <c r="D707" t="s">
        <v>2867</v>
      </c>
      <c r="E707" t="s">
        <v>2855</v>
      </c>
      <c r="F707" t="s">
        <v>2899</v>
      </c>
      <c r="H707" t="str">
        <f>INDEX('Vensim Variables'!$B:$B,MATCH(EPS!$B707,'Vensim Variables'!$A:$A,0))</f>
        <v>g pollutant</v>
      </c>
      <c r="I707" t="str">
        <f t="shared" ref="I707:I770" si="33">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 t="shared" ref="K707:K770" si="34">IF(I707="CO2",1,IF(I707="CH4",28,IF(I707="N2O",265,IF(I707="F gases",1,1))))</f>
        <v>1</v>
      </c>
      <c r="L707" s="5">
        <f t="shared" ref="L707:L770" si="35">IF(H707="g pollutant",K707*J707/10^12,IF(H707="MMTCO2e",J707,IF(H707="MWh",J707,0)))</f>
        <v>0</v>
      </c>
    </row>
    <row r="708" spans="1:12">
      <c r="A708" t="s">
        <v>726</v>
      </c>
      <c r="B708" t="s">
        <v>1</v>
      </c>
      <c r="C708" t="s">
        <v>2869</v>
      </c>
      <c r="D708" t="s">
        <v>2867</v>
      </c>
      <c r="E708" t="s">
        <v>2855</v>
      </c>
      <c r="F708" t="s">
        <v>2900</v>
      </c>
      <c r="H708" t="str">
        <f>INDEX('Vensim Variables'!$B:$B,MATCH(EPS!$B708,'Vensim Variables'!$A:$A,0))</f>
        <v>g pollutant</v>
      </c>
      <c r="I708" t="str">
        <f t="shared" si="33"/>
        <v>F gases</v>
      </c>
      <c r="J708">
        <f>INDEX(NoSettings!$C:$C,MATCH(EPS!$A708,NoSettings!$A:$A,0))</f>
        <v>0</v>
      </c>
      <c r="K708">
        <f t="shared" si="34"/>
        <v>1</v>
      </c>
      <c r="L708" s="5">
        <f t="shared" si="35"/>
        <v>0</v>
      </c>
    </row>
    <row r="709" spans="1:12">
      <c r="A709" t="s">
        <v>727</v>
      </c>
      <c r="B709" t="s">
        <v>1</v>
      </c>
      <c r="C709" t="s">
        <v>2869</v>
      </c>
      <c r="D709" t="s">
        <v>2867</v>
      </c>
      <c r="E709" t="s">
        <v>2855</v>
      </c>
      <c r="F709" t="s">
        <v>2901</v>
      </c>
      <c r="H709" t="str">
        <f>INDEX('Vensim Variables'!$B:$B,MATCH(EPS!$B709,'Vensim Variables'!$A:$A,0))</f>
        <v>g pollutant</v>
      </c>
      <c r="I709" t="str">
        <f t="shared" si="33"/>
        <v>F gases</v>
      </c>
      <c r="J709">
        <f>INDEX(NoSettings!$C:$C,MATCH(EPS!$A709,NoSettings!$A:$A,0))</f>
        <v>0</v>
      </c>
      <c r="K709">
        <f t="shared" si="34"/>
        <v>1</v>
      </c>
      <c r="L709" s="5">
        <f t="shared" si="35"/>
        <v>0</v>
      </c>
    </row>
    <row r="710" spans="1:12">
      <c r="A710" t="s">
        <v>728</v>
      </c>
      <c r="B710" t="s">
        <v>1</v>
      </c>
      <c r="C710" t="s">
        <v>2869</v>
      </c>
      <c r="D710" t="s">
        <v>2867</v>
      </c>
      <c r="E710" t="s">
        <v>2855</v>
      </c>
      <c r="F710" t="s">
        <v>2902</v>
      </c>
      <c r="H710" t="str">
        <f>INDEX('Vensim Variables'!$B:$B,MATCH(EPS!$B710,'Vensim Variables'!$A:$A,0))</f>
        <v>g pollutant</v>
      </c>
      <c r="I710" t="str">
        <f t="shared" si="33"/>
        <v>F gases</v>
      </c>
      <c r="J710">
        <f>INDEX(NoSettings!$C:$C,MATCH(EPS!$A710,NoSettings!$A:$A,0))</f>
        <v>0</v>
      </c>
      <c r="K710">
        <f t="shared" si="34"/>
        <v>1</v>
      </c>
      <c r="L710" s="5">
        <f t="shared" si="35"/>
        <v>0</v>
      </c>
    </row>
    <row r="711" spans="1:12">
      <c r="A711" t="s">
        <v>729</v>
      </c>
      <c r="B711" t="s">
        <v>1</v>
      </c>
      <c r="C711" t="s">
        <v>2869</v>
      </c>
      <c r="D711" t="s">
        <v>2867</v>
      </c>
      <c r="E711" t="s">
        <v>2855</v>
      </c>
      <c r="F711" t="s">
        <v>2903</v>
      </c>
      <c r="H711" t="str">
        <f>INDEX('Vensim Variables'!$B:$B,MATCH(EPS!$B711,'Vensim Variables'!$A:$A,0))</f>
        <v>g pollutant</v>
      </c>
      <c r="I711" t="str">
        <f t="shared" si="33"/>
        <v>F gases</v>
      </c>
      <c r="J711">
        <f>INDEX(NoSettings!$C:$C,MATCH(EPS!$A711,NoSettings!$A:$A,0))</f>
        <v>0</v>
      </c>
      <c r="K711">
        <f t="shared" si="34"/>
        <v>1</v>
      </c>
      <c r="L711" s="5">
        <f t="shared" si="35"/>
        <v>0</v>
      </c>
    </row>
    <row r="712" spans="1:12">
      <c r="A712" t="s">
        <v>730</v>
      </c>
      <c r="B712" t="s">
        <v>1</v>
      </c>
      <c r="C712" t="s">
        <v>2869</v>
      </c>
      <c r="D712" t="s">
        <v>2867</v>
      </c>
      <c r="E712" t="s">
        <v>2856</v>
      </c>
      <c r="F712" t="s">
        <v>2894</v>
      </c>
      <c r="H712" t="str">
        <f>INDEX('Vensim Variables'!$B:$B,MATCH(EPS!$B712,'Vensim Variables'!$A:$A,0))</f>
        <v>g pollutant</v>
      </c>
      <c r="I712" t="str">
        <f t="shared" si="33"/>
        <v>F gases</v>
      </c>
      <c r="J712">
        <f>INDEX(NoSettings!$C:$C,MATCH(EPS!$A712,NoSettings!$A:$A,0))</f>
        <v>0</v>
      </c>
      <c r="K712">
        <f t="shared" si="34"/>
        <v>1</v>
      </c>
      <c r="L712" s="5">
        <f t="shared" si="35"/>
        <v>0</v>
      </c>
    </row>
    <row r="713" spans="1:12">
      <c r="A713" t="s">
        <v>731</v>
      </c>
      <c r="B713" t="s">
        <v>1</v>
      </c>
      <c r="C713" t="s">
        <v>2869</v>
      </c>
      <c r="D713" t="s">
        <v>2867</v>
      </c>
      <c r="E713" t="s">
        <v>2856</v>
      </c>
      <c r="F713" t="s">
        <v>2895</v>
      </c>
      <c r="H713" t="str">
        <f>INDEX('Vensim Variables'!$B:$B,MATCH(EPS!$B713,'Vensim Variables'!$A:$A,0))</f>
        <v>g pollutant</v>
      </c>
      <c r="I713" t="str">
        <f t="shared" si="33"/>
        <v>F gases</v>
      </c>
      <c r="J713">
        <f>INDEX(NoSettings!$C:$C,MATCH(EPS!$A713,NoSettings!$A:$A,0))</f>
        <v>0</v>
      </c>
      <c r="K713">
        <f t="shared" si="34"/>
        <v>1</v>
      </c>
      <c r="L713" s="5">
        <f t="shared" si="35"/>
        <v>0</v>
      </c>
    </row>
    <row r="714" spans="1:12">
      <c r="A714" t="s">
        <v>732</v>
      </c>
      <c r="B714" t="s">
        <v>1</v>
      </c>
      <c r="C714" t="s">
        <v>2869</v>
      </c>
      <c r="D714" t="s">
        <v>2867</v>
      </c>
      <c r="E714" t="s">
        <v>2856</v>
      </c>
      <c r="F714" t="s">
        <v>2896</v>
      </c>
      <c r="H714" t="str">
        <f>INDEX('Vensim Variables'!$B:$B,MATCH(EPS!$B714,'Vensim Variables'!$A:$A,0))</f>
        <v>g pollutant</v>
      </c>
      <c r="I714" t="str">
        <f t="shared" si="33"/>
        <v>F gases</v>
      </c>
      <c r="J714">
        <f>INDEX(NoSettings!$C:$C,MATCH(EPS!$A714,NoSettings!$A:$A,0))</f>
        <v>0</v>
      </c>
      <c r="K714">
        <f t="shared" si="34"/>
        <v>1</v>
      </c>
      <c r="L714" s="5">
        <f t="shared" si="35"/>
        <v>0</v>
      </c>
    </row>
    <row r="715" spans="1:12">
      <c r="A715" t="s">
        <v>733</v>
      </c>
      <c r="B715" t="s">
        <v>1</v>
      </c>
      <c r="C715" t="s">
        <v>2869</v>
      </c>
      <c r="D715" t="s">
        <v>2867</v>
      </c>
      <c r="E715" t="s">
        <v>2856</v>
      </c>
      <c r="F715" t="s">
        <v>2897</v>
      </c>
      <c r="H715" t="str">
        <f>INDEX('Vensim Variables'!$B:$B,MATCH(EPS!$B715,'Vensim Variables'!$A:$A,0))</f>
        <v>g pollutant</v>
      </c>
      <c r="I715" t="str">
        <f t="shared" si="33"/>
        <v>F gases</v>
      </c>
      <c r="J715">
        <f>INDEX(NoSettings!$C:$C,MATCH(EPS!$A715,NoSettings!$A:$A,0))</f>
        <v>0</v>
      </c>
      <c r="K715">
        <f t="shared" si="34"/>
        <v>1</v>
      </c>
      <c r="L715" s="5">
        <f t="shared" si="35"/>
        <v>0</v>
      </c>
    </row>
    <row r="716" spans="1:12">
      <c r="A716" t="s">
        <v>734</v>
      </c>
      <c r="B716" t="s">
        <v>1</v>
      </c>
      <c r="C716" t="s">
        <v>2869</v>
      </c>
      <c r="D716" t="s">
        <v>2867</v>
      </c>
      <c r="E716" t="s">
        <v>2856</v>
      </c>
      <c r="F716" t="s">
        <v>2898</v>
      </c>
      <c r="H716" t="str">
        <f>INDEX('Vensim Variables'!$B:$B,MATCH(EPS!$B716,'Vensim Variables'!$A:$A,0))</f>
        <v>g pollutant</v>
      </c>
      <c r="I716" t="str">
        <f t="shared" si="33"/>
        <v>F gases</v>
      </c>
      <c r="J716">
        <f>INDEX(NoSettings!$C:$C,MATCH(EPS!$A716,NoSettings!$A:$A,0))</f>
        <v>0</v>
      </c>
      <c r="K716">
        <f t="shared" si="34"/>
        <v>1</v>
      </c>
      <c r="L716" s="5">
        <f t="shared" si="35"/>
        <v>0</v>
      </c>
    </row>
    <row r="717" spans="1:12">
      <c r="A717" t="s">
        <v>735</v>
      </c>
      <c r="B717" t="s">
        <v>1</v>
      </c>
      <c r="C717" t="s">
        <v>2869</v>
      </c>
      <c r="D717" t="s">
        <v>2867</v>
      </c>
      <c r="E717" t="s">
        <v>2856</v>
      </c>
      <c r="F717" t="s">
        <v>2899</v>
      </c>
      <c r="H717" t="str">
        <f>INDEX('Vensim Variables'!$B:$B,MATCH(EPS!$B717,'Vensim Variables'!$A:$A,0))</f>
        <v>g pollutant</v>
      </c>
      <c r="I717" t="str">
        <f t="shared" si="33"/>
        <v>F gases</v>
      </c>
      <c r="J717">
        <f>INDEX(NoSettings!$C:$C,MATCH(EPS!$A717,NoSettings!$A:$A,0))</f>
        <v>0</v>
      </c>
      <c r="K717">
        <f t="shared" si="34"/>
        <v>1</v>
      </c>
      <c r="L717" s="5">
        <f t="shared" si="35"/>
        <v>0</v>
      </c>
    </row>
    <row r="718" spans="1:12">
      <c r="A718" t="s">
        <v>736</v>
      </c>
      <c r="B718" t="s">
        <v>1</v>
      </c>
      <c r="C718" t="s">
        <v>2869</v>
      </c>
      <c r="D718" t="s">
        <v>2867</v>
      </c>
      <c r="E718" t="s">
        <v>2856</v>
      </c>
      <c r="F718" t="s">
        <v>2900</v>
      </c>
      <c r="H718" t="str">
        <f>INDEX('Vensim Variables'!$B:$B,MATCH(EPS!$B718,'Vensim Variables'!$A:$A,0))</f>
        <v>g pollutant</v>
      </c>
      <c r="I718" t="str">
        <f t="shared" si="33"/>
        <v>F gases</v>
      </c>
      <c r="J718">
        <f>INDEX(NoSettings!$C:$C,MATCH(EPS!$A718,NoSettings!$A:$A,0))</f>
        <v>0</v>
      </c>
      <c r="K718">
        <f t="shared" si="34"/>
        <v>1</v>
      </c>
      <c r="L718" s="5">
        <f t="shared" si="35"/>
        <v>0</v>
      </c>
    </row>
    <row r="719" spans="1:12">
      <c r="A719" t="s">
        <v>737</v>
      </c>
      <c r="B719" t="s">
        <v>1</v>
      </c>
      <c r="C719" t="s">
        <v>2869</v>
      </c>
      <c r="D719" t="s">
        <v>2867</v>
      </c>
      <c r="E719" t="s">
        <v>2856</v>
      </c>
      <c r="F719" t="s">
        <v>2901</v>
      </c>
      <c r="H719" t="str">
        <f>INDEX('Vensim Variables'!$B:$B,MATCH(EPS!$B719,'Vensim Variables'!$A:$A,0))</f>
        <v>g pollutant</v>
      </c>
      <c r="I719" t="str">
        <f t="shared" si="33"/>
        <v>F gases</v>
      </c>
      <c r="J719">
        <f>INDEX(NoSettings!$C:$C,MATCH(EPS!$A719,NoSettings!$A:$A,0))</f>
        <v>0</v>
      </c>
      <c r="K719">
        <f t="shared" si="34"/>
        <v>1</v>
      </c>
      <c r="L719" s="5">
        <f t="shared" si="35"/>
        <v>0</v>
      </c>
    </row>
    <row r="720" spans="1:12">
      <c r="A720" t="s">
        <v>738</v>
      </c>
      <c r="B720" t="s">
        <v>1</v>
      </c>
      <c r="C720" t="s">
        <v>2869</v>
      </c>
      <c r="D720" t="s">
        <v>2867</v>
      </c>
      <c r="E720" t="s">
        <v>2856</v>
      </c>
      <c r="F720" t="s">
        <v>2902</v>
      </c>
      <c r="H720" t="str">
        <f>INDEX('Vensim Variables'!$B:$B,MATCH(EPS!$B720,'Vensim Variables'!$A:$A,0))</f>
        <v>g pollutant</v>
      </c>
      <c r="I720" t="str">
        <f t="shared" si="33"/>
        <v>F gases</v>
      </c>
      <c r="J720">
        <f>INDEX(NoSettings!$C:$C,MATCH(EPS!$A720,NoSettings!$A:$A,0))</f>
        <v>0</v>
      </c>
      <c r="K720">
        <f t="shared" si="34"/>
        <v>1</v>
      </c>
      <c r="L720" s="5">
        <f t="shared" si="35"/>
        <v>0</v>
      </c>
    </row>
    <row r="721" spans="1:12">
      <c r="A721" t="s">
        <v>739</v>
      </c>
      <c r="B721" t="s">
        <v>1</v>
      </c>
      <c r="C721" t="s">
        <v>2869</v>
      </c>
      <c r="D721" t="s">
        <v>2867</v>
      </c>
      <c r="E721" t="s">
        <v>2856</v>
      </c>
      <c r="F721" t="s">
        <v>2903</v>
      </c>
      <c r="H721" t="str">
        <f>INDEX('Vensim Variables'!$B:$B,MATCH(EPS!$B721,'Vensim Variables'!$A:$A,0))</f>
        <v>g pollutant</v>
      </c>
      <c r="I721" t="str">
        <f t="shared" si="33"/>
        <v>F gases</v>
      </c>
      <c r="J721">
        <f>INDEX(NoSettings!$C:$C,MATCH(EPS!$A721,NoSettings!$A:$A,0))</f>
        <v>0</v>
      </c>
      <c r="K721">
        <f t="shared" si="34"/>
        <v>1</v>
      </c>
      <c r="L721" s="5">
        <f t="shared" si="35"/>
        <v>0</v>
      </c>
    </row>
    <row r="722" spans="1:12">
      <c r="A722" t="s">
        <v>740</v>
      </c>
      <c r="B722" t="s">
        <v>1</v>
      </c>
      <c r="C722" t="s">
        <v>2870</v>
      </c>
      <c r="D722" t="s">
        <v>2854</v>
      </c>
      <c r="E722" t="s">
        <v>2855</v>
      </c>
      <c r="F722" t="s">
        <v>2894</v>
      </c>
      <c r="H722" t="str">
        <f>INDEX('Vensim Variables'!$B:$B,MATCH(EPS!$B722,'Vensim Variables'!$A:$A,0))</f>
        <v>g pollutant</v>
      </c>
      <c r="I722" t="str">
        <f t="shared" si="33"/>
        <v>CO2</v>
      </c>
      <c r="J722">
        <f>INDEX(NoSettings!$C:$C,MATCH(EPS!$A722,NoSettings!$A:$A,0))</f>
        <v>0</v>
      </c>
      <c r="K722">
        <f t="shared" si="34"/>
        <v>1</v>
      </c>
      <c r="L722" s="5">
        <f t="shared" si="35"/>
        <v>0</v>
      </c>
    </row>
    <row r="723" spans="1:12">
      <c r="A723" t="s">
        <v>741</v>
      </c>
      <c r="B723" t="s">
        <v>1</v>
      </c>
      <c r="C723" t="s">
        <v>2870</v>
      </c>
      <c r="D723" t="s">
        <v>2854</v>
      </c>
      <c r="E723" t="s">
        <v>2855</v>
      </c>
      <c r="F723" t="s">
        <v>2895</v>
      </c>
      <c r="H723" t="str">
        <f>INDEX('Vensim Variables'!$B:$B,MATCH(EPS!$B723,'Vensim Variables'!$A:$A,0))</f>
        <v>g pollutant</v>
      </c>
      <c r="I723" t="str">
        <f t="shared" si="33"/>
        <v>CO2</v>
      </c>
      <c r="J723">
        <f>INDEX(NoSettings!$C:$C,MATCH(EPS!$A723,NoSettings!$A:$A,0))</f>
        <v>0</v>
      </c>
      <c r="K723">
        <f t="shared" si="34"/>
        <v>1</v>
      </c>
      <c r="L723" s="5">
        <f t="shared" si="35"/>
        <v>0</v>
      </c>
    </row>
    <row r="724" spans="1:12">
      <c r="A724" t="s">
        <v>742</v>
      </c>
      <c r="B724" t="s">
        <v>1</v>
      </c>
      <c r="C724" t="s">
        <v>2870</v>
      </c>
      <c r="D724" t="s">
        <v>2854</v>
      </c>
      <c r="E724" t="s">
        <v>2855</v>
      </c>
      <c r="F724" t="s">
        <v>2896</v>
      </c>
      <c r="H724" t="str">
        <f>INDEX('Vensim Variables'!$B:$B,MATCH(EPS!$B724,'Vensim Variables'!$A:$A,0))</f>
        <v>g pollutant</v>
      </c>
      <c r="I724" t="str">
        <f t="shared" si="33"/>
        <v>CO2</v>
      </c>
      <c r="J724">
        <f>INDEX(NoSettings!$C:$C,MATCH(EPS!$A724,NoSettings!$A:$A,0))</f>
        <v>0</v>
      </c>
      <c r="K724">
        <f t="shared" si="34"/>
        <v>1</v>
      </c>
      <c r="L724" s="5">
        <f t="shared" si="35"/>
        <v>0</v>
      </c>
    </row>
    <row r="725" spans="1:12">
      <c r="A725" t="s">
        <v>743</v>
      </c>
      <c r="B725" t="s">
        <v>1</v>
      </c>
      <c r="C725" t="s">
        <v>2870</v>
      </c>
      <c r="D725" t="s">
        <v>2854</v>
      </c>
      <c r="E725" t="s">
        <v>2855</v>
      </c>
      <c r="F725" t="s">
        <v>2897</v>
      </c>
      <c r="H725" t="str">
        <f>INDEX('Vensim Variables'!$B:$B,MATCH(EPS!$B725,'Vensim Variables'!$A:$A,0))</f>
        <v>g pollutant</v>
      </c>
      <c r="I725" t="str">
        <f t="shared" si="33"/>
        <v>CO2</v>
      </c>
      <c r="J725">
        <f>INDEX(NoSettings!$C:$C,MATCH(EPS!$A725,NoSettings!$A:$A,0))</f>
        <v>1767200000000</v>
      </c>
      <c r="K725">
        <f t="shared" si="34"/>
        <v>1</v>
      </c>
      <c r="L725" s="5">
        <f t="shared" si="35"/>
        <v>1.7672000000000001</v>
      </c>
    </row>
    <row r="726" spans="1:12">
      <c r="A726" t="s">
        <v>744</v>
      </c>
      <c r="B726" t="s">
        <v>1</v>
      </c>
      <c r="C726" t="s">
        <v>2870</v>
      </c>
      <c r="D726" t="s">
        <v>2854</v>
      </c>
      <c r="E726" t="s">
        <v>2855</v>
      </c>
      <c r="F726" t="s">
        <v>2898</v>
      </c>
      <c r="H726" t="str">
        <f>INDEX('Vensim Variables'!$B:$B,MATCH(EPS!$B726,'Vensim Variables'!$A:$A,0))</f>
        <v>g pollutant</v>
      </c>
      <c r="I726" t="str">
        <f t="shared" si="33"/>
        <v>CO2</v>
      </c>
      <c r="J726">
        <f>INDEX(NoSettings!$C:$C,MATCH(EPS!$A726,NoSettings!$A:$A,0))</f>
        <v>0</v>
      </c>
      <c r="K726">
        <f t="shared" si="34"/>
        <v>1</v>
      </c>
      <c r="L726" s="5">
        <f t="shared" si="35"/>
        <v>0</v>
      </c>
    </row>
    <row r="727" spans="1:12">
      <c r="A727" t="s">
        <v>745</v>
      </c>
      <c r="B727" t="s">
        <v>1</v>
      </c>
      <c r="C727" t="s">
        <v>2870</v>
      </c>
      <c r="D727" t="s">
        <v>2854</v>
      </c>
      <c r="E727" t="s">
        <v>2855</v>
      </c>
      <c r="F727" t="s">
        <v>2899</v>
      </c>
      <c r="H727" t="str">
        <f>INDEX('Vensim Variables'!$B:$B,MATCH(EPS!$B727,'Vensim Variables'!$A:$A,0))</f>
        <v>g pollutant</v>
      </c>
      <c r="I727" t="str">
        <f t="shared" si="33"/>
        <v>CO2</v>
      </c>
      <c r="J727">
        <f>INDEX(NoSettings!$C:$C,MATCH(EPS!$A727,NoSettings!$A:$A,0))</f>
        <v>0</v>
      </c>
      <c r="K727">
        <f t="shared" si="34"/>
        <v>1</v>
      </c>
      <c r="L727" s="5">
        <f t="shared" si="35"/>
        <v>0</v>
      </c>
    </row>
    <row r="728" spans="1:12">
      <c r="A728" t="s">
        <v>746</v>
      </c>
      <c r="B728" t="s">
        <v>1</v>
      </c>
      <c r="C728" t="s">
        <v>2870</v>
      </c>
      <c r="D728" t="s">
        <v>2854</v>
      </c>
      <c r="E728" t="s">
        <v>2855</v>
      </c>
      <c r="F728" t="s">
        <v>2900</v>
      </c>
      <c r="H728" t="str">
        <f>INDEX('Vensim Variables'!$B:$B,MATCH(EPS!$B728,'Vensim Variables'!$A:$A,0))</f>
        <v>g pollutant</v>
      </c>
      <c r="I728" t="str">
        <f t="shared" si="33"/>
        <v>CO2</v>
      </c>
      <c r="J728">
        <f>INDEX(NoSettings!$C:$C,MATCH(EPS!$A728,NoSettings!$A:$A,0))</f>
        <v>0</v>
      </c>
      <c r="K728">
        <f t="shared" si="34"/>
        <v>1</v>
      </c>
      <c r="L728" s="5">
        <f t="shared" si="35"/>
        <v>0</v>
      </c>
    </row>
    <row r="729" spans="1:12">
      <c r="A729" t="s">
        <v>747</v>
      </c>
      <c r="B729" t="s">
        <v>1</v>
      </c>
      <c r="C729" t="s">
        <v>2870</v>
      </c>
      <c r="D729" t="s">
        <v>2854</v>
      </c>
      <c r="E729" t="s">
        <v>2855</v>
      </c>
      <c r="F729" t="s">
        <v>2901</v>
      </c>
      <c r="H729" t="str">
        <f>INDEX('Vensim Variables'!$B:$B,MATCH(EPS!$B729,'Vensim Variables'!$A:$A,0))</f>
        <v>g pollutant</v>
      </c>
      <c r="I729" t="str">
        <f t="shared" si="33"/>
        <v>CO2</v>
      </c>
      <c r="J729">
        <f>INDEX(NoSettings!$C:$C,MATCH(EPS!$A729,NoSettings!$A:$A,0))</f>
        <v>0</v>
      </c>
      <c r="K729">
        <f t="shared" si="34"/>
        <v>1</v>
      </c>
      <c r="L729" s="5">
        <f t="shared" si="35"/>
        <v>0</v>
      </c>
    </row>
    <row r="730" spans="1:12">
      <c r="A730" t="s">
        <v>748</v>
      </c>
      <c r="B730" t="s">
        <v>1</v>
      </c>
      <c r="C730" t="s">
        <v>2870</v>
      </c>
      <c r="D730" t="s">
        <v>2854</v>
      </c>
      <c r="E730" t="s">
        <v>2855</v>
      </c>
      <c r="F730" t="s">
        <v>2902</v>
      </c>
      <c r="H730" t="str">
        <f>INDEX('Vensim Variables'!$B:$B,MATCH(EPS!$B730,'Vensim Variables'!$A:$A,0))</f>
        <v>g pollutant</v>
      </c>
      <c r="I730" t="str">
        <f t="shared" si="33"/>
        <v>CO2</v>
      </c>
      <c r="J730">
        <f>INDEX(NoSettings!$C:$C,MATCH(EPS!$A730,NoSettings!$A:$A,0))</f>
        <v>0</v>
      </c>
      <c r="K730">
        <f t="shared" si="34"/>
        <v>1</v>
      </c>
      <c r="L730" s="5">
        <f t="shared" si="35"/>
        <v>0</v>
      </c>
    </row>
    <row r="731" spans="1:12">
      <c r="A731" t="s">
        <v>749</v>
      </c>
      <c r="B731" t="s">
        <v>1</v>
      </c>
      <c r="C731" t="s">
        <v>2870</v>
      </c>
      <c r="D731" t="s">
        <v>2854</v>
      </c>
      <c r="E731" t="s">
        <v>2855</v>
      </c>
      <c r="F731" t="s">
        <v>2903</v>
      </c>
      <c r="H731" t="str">
        <f>INDEX('Vensim Variables'!$B:$B,MATCH(EPS!$B731,'Vensim Variables'!$A:$A,0))</f>
        <v>g pollutant</v>
      </c>
      <c r="I731" t="str">
        <f t="shared" si="33"/>
        <v>CO2</v>
      </c>
      <c r="J731">
        <f>INDEX(NoSettings!$C:$C,MATCH(EPS!$A731,NoSettings!$A:$A,0))</f>
        <v>0</v>
      </c>
      <c r="K731">
        <f t="shared" si="34"/>
        <v>1</v>
      </c>
      <c r="L731" s="5">
        <f t="shared" si="35"/>
        <v>0</v>
      </c>
    </row>
    <row r="732" spans="1:12">
      <c r="A732" t="s">
        <v>750</v>
      </c>
      <c r="B732" t="s">
        <v>1</v>
      </c>
      <c r="C732" t="s">
        <v>2870</v>
      </c>
      <c r="D732" t="s">
        <v>2854</v>
      </c>
      <c r="E732" t="s">
        <v>2856</v>
      </c>
      <c r="F732" t="s">
        <v>2894</v>
      </c>
      <c r="H732" t="str">
        <f>INDEX('Vensim Variables'!$B:$B,MATCH(EPS!$B732,'Vensim Variables'!$A:$A,0))</f>
        <v>g pollutant</v>
      </c>
      <c r="I732" t="str">
        <f t="shared" si="33"/>
        <v>CO2</v>
      </c>
      <c r="J732">
        <f>INDEX(NoSettings!$C:$C,MATCH(EPS!$A732,NoSettings!$A:$A,0))</f>
        <v>0</v>
      </c>
      <c r="K732">
        <f t="shared" si="34"/>
        <v>1</v>
      </c>
      <c r="L732" s="5">
        <f t="shared" si="35"/>
        <v>0</v>
      </c>
    </row>
    <row r="733" spans="1:12">
      <c r="A733" t="s">
        <v>751</v>
      </c>
      <c r="B733" t="s">
        <v>1</v>
      </c>
      <c r="C733" t="s">
        <v>2870</v>
      </c>
      <c r="D733" t="s">
        <v>2854</v>
      </c>
      <c r="E733" t="s">
        <v>2856</v>
      </c>
      <c r="F733" t="s">
        <v>2895</v>
      </c>
      <c r="H733" t="str">
        <f>INDEX('Vensim Variables'!$B:$B,MATCH(EPS!$B733,'Vensim Variables'!$A:$A,0))</f>
        <v>g pollutant</v>
      </c>
      <c r="I733" t="str">
        <f t="shared" si="33"/>
        <v>CO2</v>
      </c>
      <c r="J733">
        <f>INDEX(NoSettings!$C:$C,MATCH(EPS!$A733,NoSettings!$A:$A,0))</f>
        <v>0</v>
      </c>
      <c r="K733">
        <f t="shared" si="34"/>
        <v>1</v>
      </c>
      <c r="L733" s="5">
        <f t="shared" si="35"/>
        <v>0</v>
      </c>
    </row>
    <row r="734" spans="1:12">
      <c r="A734" t="s">
        <v>752</v>
      </c>
      <c r="B734" t="s">
        <v>1</v>
      </c>
      <c r="C734" t="s">
        <v>2870</v>
      </c>
      <c r="D734" t="s">
        <v>2854</v>
      </c>
      <c r="E734" t="s">
        <v>2856</v>
      </c>
      <c r="F734" t="s">
        <v>2896</v>
      </c>
      <c r="H734" t="str">
        <f>INDEX('Vensim Variables'!$B:$B,MATCH(EPS!$B734,'Vensim Variables'!$A:$A,0))</f>
        <v>g pollutant</v>
      </c>
      <c r="I734" t="str">
        <f t="shared" si="33"/>
        <v>CO2</v>
      </c>
      <c r="J734">
        <f>INDEX(NoSettings!$C:$C,MATCH(EPS!$A734,NoSettings!$A:$A,0))</f>
        <v>0</v>
      </c>
      <c r="K734">
        <f t="shared" si="34"/>
        <v>1</v>
      </c>
      <c r="L734" s="5">
        <f t="shared" si="35"/>
        <v>0</v>
      </c>
    </row>
    <row r="735" spans="1:12">
      <c r="A735" t="s">
        <v>753</v>
      </c>
      <c r="B735" t="s">
        <v>1</v>
      </c>
      <c r="C735" t="s">
        <v>2870</v>
      </c>
      <c r="D735" t="s">
        <v>2854</v>
      </c>
      <c r="E735" t="s">
        <v>2856</v>
      </c>
      <c r="F735" t="s">
        <v>2897</v>
      </c>
      <c r="H735" t="str">
        <f>INDEX('Vensim Variables'!$B:$B,MATCH(EPS!$B735,'Vensim Variables'!$A:$A,0))</f>
        <v>g pollutant</v>
      </c>
      <c r="I735" t="str">
        <f t="shared" si="33"/>
        <v>CO2</v>
      </c>
      <c r="J735">
        <f>INDEX(NoSettings!$C:$C,MATCH(EPS!$A735,NoSettings!$A:$A,0))</f>
        <v>38662000000000</v>
      </c>
      <c r="K735">
        <f t="shared" si="34"/>
        <v>1</v>
      </c>
      <c r="L735" s="5">
        <f t="shared" si="35"/>
        <v>38.661999999999999</v>
      </c>
    </row>
    <row r="736" spans="1:12">
      <c r="A736" t="s">
        <v>754</v>
      </c>
      <c r="B736" t="s">
        <v>1</v>
      </c>
      <c r="C736" t="s">
        <v>2870</v>
      </c>
      <c r="D736" t="s">
        <v>2854</v>
      </c>
      <c r="E736" t="s">
        <v>2856</v>
      </c>
      <c r="F736" t="s">
        <v>2898</v>
      </c>
      <c r="H736" t="str">
        <f>INDEX('Vensim Variables'!$B:$B,MATCH(EPS!$B736,'Vensim Variables'!$A:$A,0))</f>
        <v>g pollutant</v>
      </c>
      <c r="I736" t="str">
        <f t="shared" si="33"/>
        <v>CO2</v>
      </c>
      <c r="J736">
        <f>INDEX(NoSettings!$C:$C,MATCH(EPS!$A736,NoSettings!$A:$A,0))</f>
        <v>0</v>
      </c>
      <c r="K736">
        <f t="shared" si="34"/>
        <v>1</v>
      </c>
      <c r="L736" s="5">
        <f t="shared" si="35"/>
        <v>0</v>
      </c>
    </row>
    <row r="737" spans="1:12">
      <c r="A737" t="s">
        <v>755</v>
      </c>
      <c r="B737" t="s">
        <v>1</v>
      </c>
      <c r="C737" t="s">
        <v>2870</v>
      </c>
      <c r="D737" t="s">
        <v>2854</v>
      </c>
      <c r="E737" t="s">
        <v>2856</v>
      </c>
      <c r="F737" t="s">
        <v>2899</v>
      </c>
      <c r="H737" t="str">
        <f>INDEX('Vensim Variables'!$B:$B,MATCH(EPS!$B737,'Vensim Variables'!$A:$A,0))</f>
        <v>g pollutant</v>
      </c>
      <c r="I737" t="str">
        <f t="shared" si="33"/>
        <v>CO2</v>
      </c>
      <c r="J737">
        <f>INDEX(NoSettings!$C:$C,MATCH(EPS!$A737,NoSettings!$A:$A,0))</f>
        <v>0</v>
      </c>
      <c r="K737">
        <f t="shared" si="34"/>
        <v>1</v>
      </c>
      <c r="L737" s="5">
        <f t="shared" si="35"/>
        <v>0</v>
      </c>
    </row>
    <row r="738" spans="1:12">
      <c r="A738" t="s">
        <v>756</v>
      </c>
      <c r="B738" t="s">
        <v>1</v>
      </c>
      <c r="C738" t="s">
        <v>2870</v>
      </c>
      <c r="D738" t="s">
        <v>2854</v>
      </c>
      <c r="E738" t="s">
        <v>2856</v>
      </c>
      <c r="F738" t="s">
        <v>2900</v>
      </c>
      <c r="H738" t="str">
        <f>INDEX('Vensim Variables'!$B:$B,MATCH(EPS!$B738,'Vensim Variables'!$A:$A,0))</f>
        <v>g pollutant</v>
      </c>
      <c r="I738" t="str">
        <f t="shared" si="33"/>
        <v>CO2</v>
      </c>
      <c r="J738">
        <f>INDEX(NoSettings!$C:$C,MATCH(EPS!$A738,NoSettings!$A:$A,0))</f>
        <v>0</v>
      </c>
      <c r="K738">
        <f t="shared" si="34"/>
        <v>1</v>
      </c>
      <c r="L738" s="5">
        <f t="shared" si="35"/>
        <v>0</v>
      </c>
    </row>
    <row r="739" spans="1:12">
      <c r="A739" t="s">
        <v>757</v>
      </c>
      <c r="B739" t="s">
        <v>1</v>
      </c>
      <c r="C739" t="s">
        <v>2870</v>
      </c>
      <c r="D739" t="s">
        <v>2854</v>
      </c>
      <c r="E739" t="s">
        <v>2856</v>
      </c>
      <c r="F739" t="s">
        <v>2901</v>
      </c>
      <c r="H739" t="str">
        <f>INDEX('Vensim Variables'!$B:$B,MATCH(EPS!$B739,'Vensim Variables'!$A:$A,0))</f>
        <v>g pollutant</v>
      </c>
      <c r="I739" t="str">
        <f t="shared" si="33"/>
        <v>CO2</v>
      </c>
      <c r="J739">
        <f>INDEX(NoSettings!$C:$C,MATCH(EPS!$A739,NoSettings!$A:$A,0))</f>
        <v>0</v>
      </c>
      <c r="K739">
        <f t="shared" si="34"/>
        <v>1</v>
      </c>
      <c r="L739" s="5">
        <f t="shared" si="35"/>
        <v>0</v>
      </c>
    </row>
    <row r="740" spans="1:12">
      <c r="A740" t="s">
        <v>758</v>
      </c>
      <c r="B740" t="s">
        <v>1</v>
      </c>
      <c r="C740" t="s">
        <v>2870</v>
      </c>
      <c r="D740" t="s">
        <v>2854</v>
      </c>
      <c r="E740" t="s">
        <v>2856</v>
      </c>
      <c r="F740" t="s">
        <v>2902</v>
      </c>
      <c r="H740" t="str">
        <f>INDEX('Vensim Variables'!$B:$B,MATCH(EPS!$B740,'Vensim Variables'!$A:$A,0))</f>
        <v>g pollutant</v>
      </c>
      <c r="I740" t="str">
        <f t="shared" si="33"/>
        <v>CO2</v>
      </c>
      <c r="J740">
        <f>INDEX(NoSettings!$C:$C,MATCH(EPS!$A740,NoSettings!$A:$A,0))</f>
        <v>0</v>
      </c>
      <c r="K740">
        <f t="shared" si="34"/>
        <v>1</v>
      </c>
      <c r="L740" s="5">
        <f t="shared" si="35"/>
        <v>0</v>
      </c>
    </row>
    <row r="741" spans="1:12">
      <c r="A741" t="s">
        <v>759</v>
      </c>
      <c r="B741" t="s">
        <v>1</v>
      </c>
      <c r="C741" t="s">
        <v>2870</v>
      </c>
      <c r="D741" t="s">
        <v>2854</v>
      </c>
      <c r="E741" t="s">
        <v>2856</v>
      </c>
      <c r="F741" t="s">
        <v>2903</v>
      </c>
      <c r="H741" t="str">
        <f>INDEX('Vensim Variables'!$B:$B,MATCH(EPS!$B741,'Vensim Variables'!$A:$A,0))</f>
        <v>g pollutant</v>
      </c>
      <c r="I741" t="str">
        <f t="shared" si="33"/>
        <v>CO2</v>
      </c>
      <c r="J741">
        <f>INDEX(NoSettings!$C:$C,MATCH(EPS!$A741,NoSettings!$A:$A,0))</f>
        <v>0</v>
      </c>
      <c r="K741">
        <f t="shared" si="34"/>
        <v>1</v>
      </c>
      <c r="L741" s="5">
        <f t="shared" si="35"/>
        <v>0</v>
      </c>
    </row>
    <row r="742" spans="1:12">
      <c r="A742" t="s">
        <v>760</v>
      </c>
      <c r="B742" t="s">
        <v>1</v>
      </c>
      <c r="C742" t="s">
        <v>2870</v>
      </c>
      <c r="D742" t="s">
        <v>2857</v>
      </c>
      <c r="E742" t="s">
        <v>2855</v>
      </c>
      <c r="F742" t="s">
        <v>2894</v>
      </c>
      <c r="H742" t="str">
        <f>INDEX('Vensim Variables'!$B:$B,MATCH(EPS!$B742,'Vensim Variables'!$A:$A,0))</f>
        <v>g pollutant</v>
      </c>
      <c r="I742" t="str">
        <f t="shared" si="33"/>
        <v>VOC</v>
      </c>
      <c r="J742">
        <f>INDEX(NoSettings!$C:$C,MATCH(EPS!$A742,NoSettings!$A:$A,0))</f>
        <v>0</v>
      </c>
      <c r="K742">
        <f t="shared" si="34"/>
        <v>1</v>
      </c>
      <c r="L742" s="5">
        <f t="shared" si="35"/>
        <v>0</v>
      </c>
    </row>
    <row r="743" spans="1:12">
      <c r="A743" t="s">
        <v>761</v>
      </c>
      <c r="B743" t="s">
        <v>1</v>
      </c>
      <c r="C743" t="s">
        <v>2870</v>
      </c>
      <c r="D743" t="s">
        <v>2857</v>
      </c>
      <c r="E743" t="s">
        <v>2855</v>
      </c>
      <c r="F743" t="s">
        <v>2895</v>
      </c>
      <c r="H743" t="str">
        <f>INDEX('Vensim Variables'!$B:$B,MATCH(EPS!$B743,'Vensim Variables'!$A:$A,0))</f>
        <v>g pollutant</v>
      </c>
      <c r="I743" t="str">
        <f t="shared" si="33"/>
        <v>VOC</v>
      </c>
      <c r="J743">
        <f>INDEX(NoSettings!$C:$C,MATCH(EPS!$A743,NoSettings!$A:$A,0))</f>
        <v>0</v>
      </c>
      <c r="K743">
        <f t="shared" si="34"/>
        <v>1</v>
      </c>
      <c r="L743" s="5">
        <f t="shared" si="35"/>
        <v>0</v>
      </c>
    </row>
    <row r="744" spans="1:12">
      <c r="A744" t="s">
        <v>762</v>
      </c>
      <c r="B744" t="s">
        <v>1</v>
      </c>
      <c r="C744" t="s">
        <v>2870</v>
      </c>
      <c r="D744" t="s">
        <v>2857</v>
      </c>
      <c r="E744" t="s">
        <v>2855</v>
      </c>
      <c r="F744" t="s">
        <v>2896</v>
      </c>
      <c r="H744" t="str">
        <f>INDEX('Vensim Variables'!$B:$B,MATCH(EPS!$B744,'Vensim Variables'!$A:$A,0))</f>
        <v>g pollutant</v>
      </c>
      <c r="I744" t="str">
        <f t="shared" si="33"/>
        <v>VOC</v>
      </c>
      <c r="J744">
        <f>INDEX(NoSettings!$C:$C,MATCH(EPS!$A744,NoSettings!$A:$A,0))</f>
        <v>0</v>
      </c>
      <c r="K744">
        <f t="shared" si="34"/>
        <v>1</v>
      </c>
      <c r="L744" s="5">
        <f t="shared" si="35"/>
        <v>0</v>
      </c>
    </row>
    <row r="745" spans="1:12">
      <c r="A745" t="s">
        <v>763</v>
      </c>
      <c r="B745" t="s">
        <v>1</v>
      </c>
      <c r="C745" t="s">
        <v>2870</v>
      </c>
      <c r="D745" t="s">
        <v>2857</v>
      </c>
      <c r="E745" t="s">
        <v>2855</v>
      </c>
      <c r="F745" t="s">
        <v>2897</v>
      </c>
      <c r="H745" t="str">
        <f>INDEX('Vensim Variables'!$B:$B,MATCH(EPS!$B745,'Vensim Variables'!$A:$A,0))</f>
        <v>g pollutant</v>
      </c>
      <c r="I745" t="str">
        <f t="shared" si="33"/>
        <v>VOC</v>
      </c>
      <c r="J745">
        <f>INDEX(NoSettings!$C:$C,MATCH(EPS!$A745,NoSettings!$A:$A,0))</f>
        <v>1128070000</v>
      </c>
      <c r="K745">
        <f t="shared" si="34"/>
        <v>1</v>
      </c>
      <c r="L745" s="5">
        <f t="shared" si="35"/>
        <v>1.1280699999999999E-3</v>
      </c>
    </row>
    <row r="746" spans="1:12">
      <c r="A746" t="s">
        <v>764</v>
      </c>
      <c r="B746" t="s">
        <v>1</v>
      </c>
      <c r="C746" t="s">
        <v>2870</v>
      </c>
      <c r="D746" t="s">
        <v>2857</v>
      </c>
      <c r="E746" t="s">
        <v>2855</v>
      </c>
      <c r="F746" t="s">
        <v>2898</v>
      </c>
      <c r="H746" t="str">
        <f>INDEX('Vensim Variables'!$B:$B,MATCH(EPS!$B746,'Vensim Variables'!$A:$A,0))</f>
        <v>g pollutant</v>
      </c>
      <c r="I746" t="str">
        <f t="shared" si="33"/>
        <v>VOC</v>
      </c>
      <c r="J746">
        <f>INDEX(NoSettings!$C:$C,MATCH(EPS!$A746,NoSettings!$A:$A,0))</f>
        <v>0</v>
      </c>
      <c r="K746">
        <f t="shared" si="34"/>
        <v>1</v>
      </c>
      <c r="L746" s="5">
        <f t="shared" si="35"/>
        <v>0</v>
      </c>
    </row>
    <row r="747" spans="1:12">
      <c r="A747" t="s">
        <v>765</v>
      </c>
      <c r="B747" t="s">
        <v>1</v>
      </c>
      <c r="C747" t="s">
        <v>2870</v>
      </c>
      <c r="D747" t="s">
        <v>2857</v>
      </c>
      <c r="E747" t="s">
        <v>2855</v>
      </c>
      <c r="F747" t="s">
        <v>2899</v>
      </c>
      <c r="H747" t="str">
        <f>INDEX('Vensim Variables'!$B:$B,MATCH(EPS!$B747,'Vensim Variables'!$A:$A,0))</f>
        <v>g pollutant</v>
      </c>
      <c r="I747" t="str">
        <f t="shared" si="33"/>
        <v>VOC</v>
      </c>
      <c r="J747">
        <f>INDEX(NoSettings!$C:$C,MATCH(EPS!$A747,NoSettings!$A:$A,0))</f>
        <v>0</v>
      </c>
      <c r="K747">
        <f t="shared" si="34"/>
        <v>1</v>
      </c>
      <c r="L747" s="5">
        <f t="shared" si="35"/>
        <v>0</v>
      </c>
    </row>
    <row r="748" spans="1:12">
      <c r="A748" t="s">
        <v>766</v>
      </c>
      <c r="B748" t="s">
        <v>1</v>
      </c>
      <c r="C748" t="s">
        <v>2870</v>
      </c>
      <c r="D748" t="s">
        <v>2857</v>
      </c>
      <c r="E748" t="s">
        <v>2855</v>
      </c>
      <c r="F748" t="s">
        <v>2900</v>
      </c>
      <c r="H748" t="str">
        <f>INDEX('Vensim Variables'!$B:$B,MATCH(EPS!$B748,'Vensim Variables'!$A:$A,0))</f>
        <v>g pollutant</v>
      </c>
      <c r="I748" t="str">
        <f t="shared" si="33"/>
        <v>VOC</v>
      </c>
      <c r="J748">
        <f>INDEX(NoSettings!$C:$C,MATCH(EPS!$A748,NoSettings!$A:$A,0))</f>
        <v>0</v>
      </c>
      <c r="K748">
        <f t="shared" si="34"/>
        <v>1</v>
      </c>
      <c r="L748" s="5">
        <f t="shared" si="35"/>
        <v>0</v>
      </c>
    </row>
    <row r="749" spans="1:12">
      <c r="A749" t="s">
        <v>767</v>
      </c>
      <c r="B749" t="s">
        <v>1</v>
      </c>
      <c r="C749" t="s">
        <v>2870</v>
      </c>
      <c r="D749" t="s">
        <v>2857</v>
      </c>
      <c r="E749" t="s">
        <v>2855</v>
      </c>
      <c r="F749" t="s">
        <v>2901</v>
      </c>
      <c r="H749" t="str">
        <f>INDEX('Vensim Variables'!$B:$B,MATCH(EPS!$B749,'Vensim Variables'!$A:$A,0))</f>
        <v>g pollutant</v>
      </c>
      <c r="I749" t="str">
        <f t="shared" si="33"/>
        <v>VOC</v>
      </c>
      <c r="J749">
        <f>INDEX(NoSettings!$C:$C,MATCH(EPS!$A749,NoSettings!$A:$A,0))</f>
        <v>0</v>
      </c>
      <c r="K749">
        <f t="shared" si="34"/>
        <v>1</v>
      </c>
      <c r="L749" s="5">
        <f t="shared" si="35"/>
        <v>0</v>
      </c>
    </row>
    <row r="750" spans="1:12">
      <c r="A750" t="s">
        <v>768</v>
      </c>
      <c r="B750" t="s">
        <v>1</v>
      </c>
      <c r="C750" t="s">
        <v>2870</v>
      </c>
      <c r="D750" t="s">
        <v>2857</v>
      </c>
      <c r="E750" t="s">
        <v>2855</v>
      </c>
      <c r="F750" t="s">
        <v>2902</v>
      </c>
      <c r="H750" t="str">
        <f>INDEX('Vensim Variables'!$B:$B,MATCH(EPS!$B750,'Vensim Variables'!$A:$A,0))</f>
        <v>g pollutant</v>
      </c>
      <c r="I750" t="str">
        <f t="shared" si="33"/>
        <v>VOC</v>
      </c>
      <c r="J750">
        <f>INDEX(NoSettings!$C:$C,MATCH(EPS!$A750,NoSettings!$A:$A,0))</f>
        <v>0</v>
      </c>
      <c r="K750">
        <f t="shared" si="34"/>
        <v>1</v>
      </c>
      <c r="L750" s="5">
        <f t="shared" si="35"/>
        <v>0</v>
      </c>
    </row>
    <row r="751" spans="1:12">
      <c r="A751" t="s">
        <v>769</v>
      </c>
      <c r="B751" t="s">
        <v>1</v>
      </c>
      <c r="C751" t="s">
        <v>2870</v>
      </c>
      <c r="D751" t="s">
        <v>2857</v>
      </c>
      <c r="E751" t="s">
        <v>2855</v>
      </c>
      <c r="F751" t="s">
        <v>2903</v>
      </c>
      <c r="H751" t="str">
        <f>INDEX('Vensim Variables'!$B:$B,MATCH(EPS!$B751,'Vensim Variables'!$A:$A,0))</f>
        <v>g pollutant</v>
      </c>
      <c r="I751" t="str">
        <f t="shared" si="33"/>
        <v>VOC</v>
      </c>
      <c r="J751">
        <f>INDEX(NoSettings!$C:$C,MATCH(EPS!$A751,NoSettings!$A:$A,0))</f>
        <v>0</v>
      </c>
      <c r="K751">
        <f t="shared" si="34"/>
        <v>1</v>
      </c>
      <c r="L751" s="5">
        <f t="shared" si="35"/>
        <v>0</v>
      </c>
    </row>
    <row r="752" spans="1:12">
      <c r="A752" t="s">
        <v>770</v>
      </c>
      <c r="B752" t="s">
        <v>1</v>
      </c>
      <c r="C752" t="s">
        <v>2870</v>
      </c>
      <c r="D752" t="s">
        <v>2857</v>
      </c>
      <c r="E752" t="s">
        <v>2856</v>
      </c>
      <c r="F752" t="s">
        <v>2894</v>
      </c>
      <c r="H752" t="str">
        <f>INDEX('Vensim Variables'!$B:$B,MATCH(EPS!$B752,'Vensim Variables'!$A:$A,0))</f>
        <v>g pollutant</v>
      </c>
      <c r="I752" t="str">
        <f t="shared" si="33"/>
        <v>VOC</v>
      </c>
      <c r="J752">
        <f>INDEX(NoSettings!$C:$C,MATCH(EPS!$A752,NoSettings!$A:$A,0))</f>
        <v>0</v>
      </c>
      <c r="K752">
        <f t="shared" si="34"/>
        <v>1</v>
      </c>
      <c r="L752" s="5">
        <f t="shared" si="35"/>
        <v>0</v>
      </c>
    </row>
    <row r="753" spans="1:12">
      <c r="A753" t="s">
        <v>771</v>
      </c>
      <c r="B753" t="s">
        <v>1</v>
      </c>
      <c r="C753" t="s">
        <v>2870</v>
      </c>
      <c r="D753" t="s">
        <v>2857</v>
      </c>
      <c r="E753" t="s">
        <v>2856</v>
      </c>
      <c r="F753" t="s">
        <v>2895</v>
      </c>
      <c r="H753" t="str">
        <f>INDEX('Vensim Variables'!$B:$B,MATCH(EPS!$B753,'Vensim Variables'!$A:$A,0))</f>
        <v>g pollutant</v>
      </c>
      <c r="I753" t="str">
        <f t="shared" si="33"/>
        <v>VOC</v>
      </c>
      <c r="J753">
        <f>INDEX(NoSettings!$C:$C,MATCH(EPS!$A753,NoSettings!$A:$A,0))</f>
        <v>0</v>
      </c>
      <c r="K753">
        <f t="shared" si="34"/>
        <v>1</v>
      </c>
      <c r="L753" s="5">
        <f t="shared" si="35"/>
        <v>0</v>
      </c>
    </row>
    <row r="754" spans="1:12">
      <c r="A754" t="s">
        <v>772</v>
      </c>
      <c r="B754" t="s">
        <v>1</v>
      </c>
      <c r="C754" t="s">
        <v>2870</v>
      </c>
      <c r="D754" t="s">
        <v>2857</v>
      </c>
      <c r="E754" t="s">
        <v>2856</v>
      </c>
      <c r="F754" t="s">
        <v>2896</v>
      </c>
      <c r="H754" t="str">
        <f>INDEX('Vensim Variables'!$B:$B,MATCH(EPS!$B754,'Vensim Variables'!$A:$A,0))</f>
        <v>g pollutant</v>
      </c>
      <c r="I754" t="str">
        <f t="shared" si="33"/>
        <v>VOC</v>
      </c>
      <c r="J754">
        <f>INDEX(NoSettings!$C:$C,MATCH(EPS!$A754,NoSettings!$A:$A,0))</f>
        <v>0</v>
      </c>
      <c r="K754">
        <f t="shared" si="34"/>
        <v>1</v>
      </c>
      <c r="L754" s="5">
        <f t="shared" si="35"/>
        <v>0</v>
      </c>
    </row>
    <row r="755" spans="1:12">
      <c r="A755" t="s">
        <v>773</v>
      </c>
      <c r="B755" t="s">
        <v>1</v>
      </c>
      <c r="C755" t="s">
        <v>2870</v>
      </c>
      <c r="D755" t="s">
        <v>2857</v>
      </c>
      <c r="E755" t="s">
        <v>2856</v>
      </c>
      <c r="F755" t="s">
        <v>2897</v>
      </c>
      <c r="H755" t="str">
        <f>INDEX('Vensim Variables'!$B:$B,MATCH(EPS!$B755,'Vensim Variables'!$A:$A,0))</f>
        <v>g pollutant</v>
      </c>
      <c r="I755" t="str">
        <f t="shared" si="33"/>
        <v>VOC</v>
      </c>
      <c r="J755">
        <f>INDEX(NoSettings!$C:$C,MATCH(EPS!$A755,NoSettings!$A:$A,0))</f>
        <v>24679500000</v>
      </c>
      <c r="K755">
        <f t="shared" si="34"/>
        <v>1</v>
      </c>
      <c r="L755" s="5">
        <f t="shared" si="35"/>
        <v>2.46795E-2</v>
      </c>
    </row>
    <row r="756" spans="1:12">
      <c r="A756" t="s">
        <v>774</v>
      </c>
      <c r="B756" t="s">
        <v>1</v>
      </c>
      <c r="C756" t="s">
        <v>2870</v>
      </c>
      <c r="D756" t="s">
        <v>2857</v>
      </c>
      <c r="E756" t="s">
        <v>2856</v>
      </c>
      <c r="F756" t="s">
        <v>2898</v>
      </c>
      <c r="H756" t="str">
        <f>INDEX('Vensim Variables'!$B:$B,MATCH(EPS!$B756,'Vensim Variables'!$A:$A,0))</f>
        <v>g pollutant</v>
      </c>
      <c r="I756" t="str">
        <f t="shared" si="33"/>
        <v>VOC</v>
      </c>
      <c r="J756">
        <f>INDEX(NoSettings!$C:$C,MATCH(EPS!$A756,NoSettings!$A:$A,0))</f>
        <v>0</v>
      </c>
      <c r="K756">
        <f t="shared" si="34"/>
        <v>1</v>
      </c>
      <c r="L756" s="5">
        <f t="shared" si="35"/>
        <v>0</v>
      </c>
    </row>
    <row r="757" spans="1:12">
      <c r="A757" t="s">
        <v>775</v>
      </c>
      <c r="B757" t="s">
        <v>1</v>
      </c>
      <c r="C757" t="s">
        <v>2870</v>
      </c>
      <c r="D757" t="s">
        <v>2857</v>
      </c>
      <c r="E757" t="s">
        <v>2856</v>
      </c>
      <c r="F757" t="s">
        <v>2899</v>
      </c>
      <c r="H757" t="str">
        <f>INDEX('Vensim Variables'!$B:$B,MATCH(EPS!$B757,'Vensim Variables'!$A:$A,0))</f>
        <v>g pollutant</v>
      </c>
      <c r="I757" t="str">
        <f t="shared" si="33"/>
        <v>VOC</v>
      </c>
      <c r="J757">
        <f>INDEX(NoSettings!$C:$C,MATCH(EPS!$A757,NoSettings!$A:$A,0))</f>
        <v>0</v>
      </c>
      <c r="K757">
        <f t="shared" si="34"/>
        <v>1</v>
      </c>
      <c r="L757" s="5">
        <f t="shared" si="35"/>
        <v>0</v>
      </c>
    </row>
    <row r="758" spans="1:12">
      <c r="A758" t="s">
        <v>776</v>
      </c>
      <c r="B758" t="s">
        <v>1</v>
      </c>
      <c r="C758" t="s">
        <v>2870</v>
      </c>
      <c r="D758" t="s">
        <v>2857</v>
      </c>
      <c r="E758" t="s">
        <v>2856</v>
      </c>
      <c r="F758" t="s">
        <v>2900</v>
      </c>
      <c r="H758" t="str">
        <f>INDEX('Vensim Variables'!$B:$B,MATCH(EPS!$B758,'Vensim Variables'!$A:$A,0))</f>
        <v>g pollutant</v>
      </c>
      <c r="I758" t="str">
        <f t="shared" si="33"/>
        <v>VOC</v>
      </c>
      <c r="J758">
        <f>INDEX(NoSettings!$C:$C,MATCH(EPS!$A758,NoSettings!$A:$A,0))</f>
        <v>0</v>
      </c>
      <c r="K758">
        <f t="shared" si="34"/>
        <v>1</v>
      </c>
      <c r="L758" s="5">
        <f t="shared" si="35"/>
        <v>0</v>
      </c>
    </row>
    <row r="759" spans="1:12">
      <c r="A759" t="s">
        <v>777</v>
      </c>
      <c r="B759" t="s">
        <v>1</v>
      </c>
      <c r="C759" t="s">
        <v>2870</v>
      </c>
      <c r="D759" t="s">
        <v>2857</v>
      </c>
      <c r="E759" t="s">
        <v>2856</v>
      </c>
      <c r="F759" t="s">
        <v>2901</v>
      </c>
      <c r="H759" t="str">
        <f>INDEX('Vensim Variables'!$B:$B,MATCH(EPS!$B759,'Vensim Variables'!$A:$A,0))</f>
        <v>g pollutant</v>
      </c>
      <c r="I759" t="str">
        <f t="shared" si="33"/>
        <v>VOC</v>
      </c>
      <c r="J759">
        <f>INDEX(NoSettings!$C:$C,MATCH(EPS!$A759,NoSettings!$A:$A,0))</f>
        <v>0</v>
      </c>
      <c r="K759">
        <f t="shared" si="34"/>
        <v>1</v>
      </c>
      <c r="L759" s="5">
        <f t="shared" si="35"/>
        <v>0</v>
      </c>
    </row>
    <row r="760" spans="1:12">
      <c r="A760" t="s">
        <v>778</v>
      </c>
      <c r="B760" t="s">
        <v>1</v>
      </c>
      <c r="C760" t="s">
        <v>2870</v>
      </c>
      <c r="D760" t="s">
        <v>2857</v>
      </c>
      <c r="E760" t="s">
        <v>2856</v>
      </c>
      <c r="F760" t="s">
        <v>2902</v>
      </c>
      <c r="H760" t="str">
        <f>INDEX('Vensim Variables'!$B:$B,MATCH(EPS!$B760,'Vensim Variables'!$A:$A,0))</f>
        <v>g pollutant</v>
      </c>
      <c r="I760" t="str">
        <f t="shared" si="33"/>
        <v>VOC</v>
      </c>
      <c r="J760">
        <f>INDEX(NoSettings!$C:$C,MATCH(EPS!$A760,NoSettings!$A:$A,0))</f>
        <v>0</v>
      </c>
      <c r="K760">
        <f t="shared" si="34"/>
        <v>1</v>
      </c>
      <c r="L760" s="5">
        <f t="shared" si="35"/>
        <v>0</v>
      </c>
    </row>
    <row r="761" spans="1:12">
      <c r="A761" t="s">
        <v>779</v>
      </c>
      <c r="B761" t="s">
        <v>1</v>
      </c>
      <c r="C761" t="s">
        <v>2870</v>
      </c>
      <c r="D761" t="s">
        <v>2857</v>
      </c>
      <c r="E761" t="s">
        <v>2856</v>
      </c>
      <c r="F761" t="s">
        <v>2903</v>
      </c>
      <c r="H761" t="str">
        <f>INDEX('Vensim Variables'!$B:$B,MATCH(EPS!$B761,'Vensim Variables'!$A:$A,0))</f>
        <v>g pollutant</v>
      </c>
      <c r="I761" t="str">
        <f t="shared" si="33"/>
        <v>VOC</v>
      </c>
      <c r="J761">
        <f>INDEX(NoSettings!$C:$C,MATCH(EPS!$A761,NoSettings!$A:$A,0))</f>
        <v>0</v>
      </c>
      <c r="K761">
        <f t="shared" si="34"/>
        <v>1</v>
      </c>
      <c r="L761" s="5">
        <f t="shared" si="35"/>
        <v>0</v>
      </c>
    </row>
    <row r="762" spans="1:12">
      <c r="A762" t="s">
        <v>780</v>
      </c>
      <c r="B762" t="s">
        <v>1</v>
      </c>
      <c r="C762" t="s">
        <v>2870</v>
      </c>
      <c r="D762" t="s">
        <v>2858</v>
      </c>
      <c r="E762" t="s">
        <v>2855</v>
      </c>
      <c r="F762" t="s">
        <v>2894</v>
      </c>
      <c r="H762" t="str">
        <f>INDEX('Vensim Variables'!$B:$B,MATCH(EPS!$B762,'Vensim Variables'!$A:$A,0))</f>
        <v>g pollutant</v>
      </c>
      <c r="I762" t="str">
        <f t="shared" si="33"/>
        <v>CO</v>
      </c>
      <c r="J762">
        <f>INDEX(NoSettings!$C:$C,MATCH(EPS!$A762,NoSettings!$A:$A,0))</f>
        <v>0</v>
      </c>
      <c r="K762">
        <f t="shared" si="34"/>
        <v>1</v>
      </c>
      <c r="L762" s="5">
        <f t="shared" si="35"/>
        <v>0</v>
      </c>
    </row>
    <row r="763" spans="1:12">
      <c r="A763" t="s">
        <v>781</v>
      </c>
      <c r="B763" t="s">
        <v>1</v>
      </c>
      <c r="C763" t="s">
        <v>2870</v>
      </c>
      <c r="D763" t="s">
        <v>2858</v>
      </c>
      <c r="E763" t="s">
        <v>2855</v>
      </c>
      <c r="F763" t="s">
        <v>2895</v>
      </c>
      <c r="H763" t="str">
        <f>INDEX('Vensim Variables'!$B:$B,MATCH(EPS!$B763,'Vensim Variables'!$A:$A,0))</f>
        <v>g pollutant</v>
      </c>
      <c r="I763" t="str">
        <f t="shared" si="33"/>
        <v>CO</v>
      </c>
      <c r="J763">
        <f>INDEX(NoSettings!$C:$C,MATCH(EPS!$A763,NoSettings!$A:$A,0))</f>
        <v>0</v>
      </c>
      <c r="K763">
        <f t="shared" si="34"/>
        <v>1</v>
      </c>
      <c r="L763" s="5">
        <f t="shared" si="35"/>
        <v>0</v>
      </c>
    </row>
    <row r="764" spans="1:12">
      <c r="A764" t="s">
        <v>782</v>
      </c>
      <c r="B764" t="s">
        <v>1</v>
      </c>
      <c r="C764" t="s">
        <v>2870</v>
      </c>
      <c r="D764" t="s">
        <v>2858</v>
      </c>
      <c r="E764" t="s">
        <v>2855</v>
      </c>
      <c r="F764" t="s">
        <v>2896</v>
      </c>
      <c r="H764" t="str">
        <f>INDEX('Vensim Variables'!$B:$B,MATCH(EPS!$B764,'Vensim Variables'!$A:$A,0))</f>
        <v>g pollutant</v>
      </c>
      <c r="I764" t="str">
        <f t="shared" si="33"/>
        <v>CO</v>
      </c>
      <c r="J764">
        <f>INDEX(NoSettings!$C:$C,MATCH(EPS!$A764,NoSettings!$A:$A,0))</f>
        <v>0</v>
      </c>
      <c r="K764">
        <f t="shared" si="34"/>
        <v>1</v>
      </c>
      <c r="L764" s="5">
        <f t="shared" si="35"/>
        <v>0</v>
      </c>
    </row>
    <row r="765" spans="1:12">
      <c r="A765" t="s">
        <v>783</v>
      </c>
      <c r="B765" t="s">
        <v>1</v>
      </c>
      <c r="C765" t="s">
        <v>2870</v>
      </c>
      <c r="D765" t="s">
        <v>2858</v>
      </c>
      <c r="E765" t="s">
        <v>2855</v>
      </c>
      <c r="F765" t="s">
        <v>2897</v>
      </c>
      <c r="H765" t="str">
        <f>INDEX('Vensim Variables'!$B:$B,MATCH(EPS!$B765,'Vensim Variables'!$A:$A,0))</f>
        <v>g pollutant</v>
      </c>
      <c r="I765" t="str">
        <f t="shared" si="33"/>
        <v>CO</v>
      </c>
      <c r="J765">
        <f>INDEX(NoSettings!$C:$C,MATCH(EPS!$A765,NoSettings!$A:$A,0))</f>
        <v>4611110000</v>
      </c>
      <c r="K765">
        <f t="shared" si="34"/>
        <v>1</v>
      </c>
      <c r="L765" s="5">
        <f t="shared" si="35"/>
        <v>4.6111099999999999E-3</v>
      </c>
    </row>
    <row r="766" spans="1:12">
      <c r="A766" t="s">
        <v>784</v>
      </c>
      <c r="B766" t="s">
        <v>1</v>
      </c>
      <c r="C766" t="s">
        <v>2870</v>
      </c>
      <c r="D766" t="s">
        <v>2858</v>
      </c>
      <c r="E766" t="s">
        <v>2855</v>
      </c>
      <c r="F766" t="s">
        <v>2898</v>
      </c>
      <c r="H766" t="str">
        <f>INDEX('Vensim Variables'!$B:$B,MATCH(EPS!$B766,'Vensim Variables'!$A:$A,0))</f>
        <v>g pollutant</v>
      </c>
      <c r="I766" t="str">
        <f t="shared" si="33"/>
        <v>CO</v>
      </c>
      <c r="J766">
        <f>INDEX(NoSettings!$C:$C,MATCH(EPS!$A766,NoSettings!$A:$A,0))</f>
        <v>0</v>
      </c>
      <c r="K766">
        <f t="shared" si="34"/>
        <v>1</v>
      </c>
      <c r="L766" s="5">
        <f t="shared" si="35"/>
        <v>0</v>
      </c>
    </row>
    <row r="767" spans="1:12">
      <c r="A767" t="s">
        <v>785</v>
      </c>
      <c r="B767" t="s">
        <v>1</v>
      </c>
      <c r="C767" t="s">
        <v>2870</v>
      </c>
      <c r="D767" t="s">
        <v>2858</v>
      </c>
      <c r="E767" t="s">
        <v>2855</v>
      </c>
      <c r="F767" t="s">
        <v>2899</v>
      </c>
      <c r="H767" t="str">
        <f>INDEX('Vensim Variables'!$B:$B,MATCH(EPS!$B767,'Vensim Variables'!$A:$A,0))</f>
        <v>g pollutant</v>
      </c>
      <c r="I767" t="str">
        <f t="shared" si="33"/>
        <v>CO</v>
      </c>
      <c r="J767">
        <f>INDEX(NoSettings!$C:$C,MATCH(EPS!$A767,NoSettings!$A:$A,0))</f>
        <v>0</v>
      </c>
      <c r="K767">
        <f t="shared" si="34"/>
        <v>1</v>
      </c>
      <c r="L767" s="5">
        <f t="shared" si="35"/>
        <v>0</v>
      </c>
    </row>
    <row r="768" spans="1:12">
      <c r="A768" t="s">
        <v>786</v>
      </c>
      <c r="B768" t="s">
        <v>1</v>
      </c>
      <c r="C768" t="s">
        <v>2870</v>
      </c>
      <c r="D768" t="s">
        <v>2858</v>
      </c>
      <c r="E768" t="s">
        <v>2855</v>
      </c>
      <c r="F768" t="s">
        <v>2900</v>
      </c>
      <c r="H768" t="str">
        <f>INDEX('Vensim Variables'!$B:$B,MATCH(EPS!$B768,'Vensim Variables'!$A:$A,0))</f>
        <v>g pollutant</v>
      </c>
      <c r="I768" t="str">
        <f t="shared" si="33"/>
        <v>CO</v>
      </c>
      <c r="J768">
        <f>INDEX(NoSettings!$C:$C,MATCH(EPS!$A768,NoSettings!$A:$A,0))</f>
        <v>0</v>
      </c>
      <c r="K768">
        <f t="shared" si="34"/>
        <v>1</v>
      </c>
      <c r="L768" s="5">
        <f t="shared" si="35"/>
        <v>0</v>
      </c>
    </row>
    <row r="769" spans="1:12">
      <c r="A769" t="s">
        <v>787</v>
      </c>
      <c r="B769" t="s">
        <v>1</v>
      </c>
      <c r="C769" t="s">
        <v>2870</v>
      </c>
      <c r="D769" t="s">
        <v>2858</v>
      </c>
      <c r="E769" t="s">
        <v>2855</v>
      </c>
      <c r="F769" t="s">
        <v>2901</v>
      </c>
      <c r="H769" t="str">
        <f>INDEX('Vensim Variables'!$B:$B,MATCH(EPS!$B769,'Vensim Variables'!$A:$A,0))</f>
        <v>g pollutant</v>
      </c>
      <c r="I769" t="str">
        <f t="shared" si="33"/>
        <v>CO</v>
      </c>
      <c r="J769">
        <f>INDEX(NoSettings!$C:$C,MATCH(EPS!$A769,NoSettings!$A:$A,0))</f>
        <v>0</v>
      </c>
      <c r="K769">
        <f t="shared" si="34"/>
        <v>1</v>
      </c>
      <c r="L769" s="5">
        <f t="shared" si="35"/>
        <v>0</v>
      </c>
    </row>
    <row r="770" spans="1:12">
      <c r="A770" t="s">
        <v>788</v>
      </c>
      <c r="B770" t="s">
        <v>1</v>
      </c>
      <c r="C770" t="s">
        <v>2870</v>
      </c>
      <c r="D770" t="s">
        <v>2858</v>
      </c>
      <c r="E770" t="s">
        <v>2855</v>
      </c>
      <c r="F770" t="s">
        <v>2902</v>
      </c>
      <c r="H770" t="str">
        <f>INDEX('Vensim Variables'!$B:$B,MATCH(EPS!$B770,'Vensim Variables'!$A:$A,0))</f>
        <v>g pollutant</v>
      </c>
      <c r="I770" t="str">
        <f t="shared" si="33"/>
        <v>CO</v>
      </c>
      <c r="J770">
        <f>INDEX(NoSettings!$C:$C,MATCH(EPS!$A770,NoSettings!$A:$A,0))</f>
        <v>0</v>
      </c>
      <c r="K770">
        <f t="shared" si="34"/>
        <v>1</v>
      </c>
      <c r="L770" s="5">
        <f t="shared" si="35"/>
        <v>0</v>
      </c>
    </row>
    <row r="771" spans="1:12">
      <c r="A771" t="s">
        <v>789</v>
      </c>
      <c r="B771" t="s">
        <v>1</v>
      </c>
      <c r="C771" t="s">
        <v>2870</v>
      </c>
      <c r="D771" t="s">
        <v>2858</v>
      </c>
      <c r="E771" t="s">
        <v>2855</v>
      </c>
      <c r="F771" t="s">
        <v>2903</v>
      </c>
      <c r="H771" t="str">
        <f>INDEX('Vensim Variables'!$B:$B,MATCH(EPS!$B771,'Vensim Variables'!$A:$A,0))</f>
        <v>g pollutant</v>
      </c>
      <c r="I771" t="str">
        <f t="shared" ref="I771:I834" si="36">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 t="shared" ref="K771:K834" si="37">IF(I771="CO2",1,IF(I771="CH4",28,IF(I771="N2O",265,IF(I771="F gases",1,1))))</f>
        <v>1</v>
      </c>
      <c r="L771" s="5">
        <f t="shared" ref="L771:L834" si="38">IF(H771="g pollutant",K771*J771/10^12,IF(H771="MMTCO2e",J771,IF(H771="MWh",J771,0)))</f>
        <v>0</v>
      </c>
    </row>
    <row r="772" spans="1:12">
      <c r="A772" t="s">
        <v>790</v>
      </c>
      <c r="B772" t="s">
        <v>1</v>
      </c>
      <c r="C772" t="s">
        <v>2870</v>
      </c>
      <c r="D772" t="s">
        <v>2858</v>
      </c>
      <c r="E772" t="s">
        <v>2856</v>
      </c>
      <c r="F772" t="s">
        <v>2894</v>
      </c>
      <c r="H772" t="str">
        <f>INDEX('Vensim Variables'!$B:$B,MATCH(EPS!$B772,'Vensim Variables'!$A:$A,0))</f>
        <v>g pollutant</v>
      </c>
      <c r="I772" t="str">
        <f t="shared" si="36"/>
        <v>CO</v>
      </c>
      <c r="J772">
        <f>INDEX(NoSettings!$C:$C,MATCH(EPS!$A772,NoSettings!$A:$A,0))</f>
        <v>0</v>
      </c>
      <c r="K772">
        <f t="shared" si="37"/>
        <v>1</v>
      </c>
      <c r="L772" s="5">
        <f t="shared" si="38"/>
        <v>0</v>
      </c>
    </row>
    <row r="773" spans="1:12">
      <c r="A773" t="s">
        <v>791</v>
      </c>
      <c r="B773" t="s">
        <v>1</v>
      </c>
      <c r="C773" t="s">
        <v>2870</v>
      </c>
      <c r="D773" t="s">
        <v>2858</v>
      </c>
      <c r="E773" t="s">
        <v>2856</v>
      </c>
      <c r="F773" t="s">
        <v>2895</v>
      </c>
      <c r="H773" t="str">
        <f>INDEX('Vensim Variables'!$B:$B,MATCH(EPS!$B773,'Vensim Variables'!$A:$A,0))</f>
        <v>g pollutant</v>
      </c>
      <c r="I773" t="str">
        <f t="shared" si="36"/>
        <v>CO</v>
      </c>
      <c r="J773">
        <f>INDEX(NoSettings!$C:$C,MATCH(EPS!$A773,NoSettings!$A:$A,0))</f>
        <v>0</v>
      </c>
      <c r="K773">
        <f t="shared" si="37"/>
        <v>1</v>
      </c>
      <c r="L773" s="5">
        <f t="shared" si="38"/>
        <v>0</v>
      </c>
    </row>
    <row r="774" spans="1:12">
      <c r="A774" t="s">
        <v>792</v>
      </c>
      <c r="B774" t="s">
        <v>1</v>
      </c>
      <c r="C774" t="s">
        <v>2870</v>
      </c>
      <c r="D774" t="s">
        <v>2858</v>
      </c>
      <c r="E774" t="s">
        <v>2856</v>
      </c>
      <c r="F774" t="s">
        <v>2896</v>
      </c>
      <c r="H774" t="str">
        <f>INDEX('Vensim Variables'!$B:$B,MATCH(EPS!$B774,'Vensim Variables'!$A:$A,0))</f>
        <v>g pollutant</v>
      </c>
      <c r="I774" t="str">
        <f t="shared" si="36"/>
        <v>CO</v>
      </c>
      <c r="J774">
        <f>INDEX(NoSettings!$C:$C,MATCH(EPS!$A774,NoSettings!$A:$A,0))</f>
        <v>0</v>
      </c>
      <c r="K774">
        <f t="shared" si="37"/>
        <v>1</v>
      </c>
      <c r="L774" s="5">
        <f t="shared" si="38"/>
        <v>0</v>
      </c>
    </row>
    <row r="775" spans="1:12">
      <c r="A775" t="s">
        <v>793</v>
      </c>
      <c r="B775" t="s">
        <v>1</v>
      </c>
      <c r="C775" t="s">
        <v>2870</v>
      </c>
      <c r="D775" t="s">
        <v>2858</v>
      </c>
      <c r="E775" t="s">
        <v>2856</v>
      </c>
      <c r="F775" t="s">
        <v>2897</v>
      </c>
      <c r="H775" t="str">
        <f>INDEX('Vensim Variables'!$B:$B,MATCH(EPS!$B775,'Vensim Variables'!$A:$A,0))</f>
        <v>g pollutant</v>
      </c>
      <c r="I775" t="str">
        <f t="shared" si="36"/>
        <v>CO</v>
      </c>
      <c r="J775">
        <f>INDEX(NoSettings!$C:$C,MATCH(EPS!$A775,NoSettings!$A:$A,0))</f>
        <v>100880000000</v>
      </c>
      <c r="K775">
        <f t="shared" si="37"/>
        <v>1</v>
      </c>
      <c r="L775" s="5">
        <f t="shared" si="38"/>
        <v>0.10088</v>
      </c>
    </row>
    <row r="776" spans="1:12">
      <c r="A776" t="s">
        <v>794</v>
      </c>
      <c r="B776" t="s">
        <v>1</v>
      </c>
      <c r="C776" t="s">
        <v>2870</v>
      </c>
      <c r="D776" t="s">
        <v>2858</v>
      </c>
      <c r="E776" t="s">
        <v>2856</v>
      </c>
      <c r="F776" t="s">
        <v>2898</v>
      </c>
      <c r="H776" t="str">
        <f>INDEX('Vensim Variables'!$B:$B,MATCH(EPS!$B776,'Vensim Variables'!$A:$A,0))</f>
        <v>g pollutant</v>
      </c>
      <c r="I776" t="str">
        <f t="shared" si="36"/>
        <v>CO</v>
      </c>
      <c r="J776">
        <f>INDEX(NoSettings!$C:$C,MATCH(EPS!$A776,NoSettings!$A:$A,0))</f>
        <v>0</v>
      </c>
      <c r="K776">
        <f t="shared" si="37"/>
        <v>1</v>
      </c>
      <c r="L776" s="5">
        <f t="shared" si="38"/>
        <v>0</v>
      </c>
    </row>
    <row r="777" spans="1:12">
      <c r="A777" t="s">
        <v>795</v>
      </c>
      <c r="B777" t="s">
        <v>1</v>
      </c>
      <c r="C777" t="s">
        <v>2870</v>
      </c>
      <c r="D777" t="s">
        <v>2858</v>
      </c>
      <c r="E777" t="s">
        <v>2856</v>
      </c>
      <c r="F777" t="s">
        <v>2899</v>
      </c>
      <c r="H777" t="str">
        <f>INDEX('Vensim Variables'!$B:$B,MATCH(EPS!$B777,'Vensim Variables'!$A:$A,0))</f>
        <v>g pollutant</v>
      </c>
      <c r="I777" t="str">
        <f t="shared" si="36"/>
        <v>CO</v>
      </c>
      <c r="J777">
        <f>INDEX(NoSettings!$C:$C,MATCH(EPS!$A777,NoSettings!$A:$A,0))</f>
        <v>0</v>
      </c>
      <c r="K777">
        <f t="shared" si="37"/>
        <v>1</v>
      </c>
      <c r="L777" s="5">
        <f t="shared" si="38"/>
        <v>0</v>
      </c>
    </row>
    <row r="778" spans="1:12">
      <c r="A778" t="s">
        <v>796</v>
      </c>
      <c r="B778" t="s">
        <v>1</v>
      </c>
      <c r="C778" t="s">
        <v>2870</v>
      </c>
      <c r="D778" t="s">
        <v>2858</v>
      </c>
      <c r="E778" t="s">
        <v>2856</v>
      </c>
      <c r="F778" t="s">
        <v>2900</v>
      </c>
      <c r="H778" t="str">
        <f>INDEX('Vensim Variables'!$B:$B,MATCH(EPS!$B778,'Vensim Variables'!$A:$A,0))</f>
        <v>g pollutant</v>
      </c>
      <c r="I778" t="str">
        <f t="shared" si="36"/>
        <v>CO</v>
      </c>
      <c r="J778">
        <f>INDEX(NoSettings!$C:$C,MATCH(EPS!$A778,NoSettings!$A:$A,0))</f>
        <v>0</v>
      </c>
      <c r="K778">
        <f t="shared" si="37"/>
        <v>1</v>
      </c>
      <c r="L778" s="5">
        <f t="shared" si="38"/>
        <v>0</v>
      </c>
    </row>
    <row r="779" spans="1:12">
      <c r="A779" t="s">
        <v>797</v>
      </c>
      <c r="B779" t="s">
        <v>1</v>
      </c>
      <c r="C779" t="s">
        <v>2870</v>
      </c>
      <c r="D779" t="s">
        <v>2858</v>
      </c>
      <c r="E779" t="s">
        <v>2856</v>
      </c>
      <c r="F779" t="s">
        <v>2901</v>
      </c>
      <c r="H779" t="str">
        <f>INDEX('Vensim Variables'!$B:$B,MATCH(EPS!$B779,'Vensim Variables'!$A:$A,0))</f>
        <v>g pollutant</v>
      </c>
      <c r="I779" t="str">
        <f t="shared" si="36"/>
        <v>CO</v>
      </c>
      <c r="J779">
        <f>INDEX(NoSettings!$C:$C,MATCH(EPS!$A779,NoSettings!$A:$A,0))</f>
        <v>0</v>
      </c>
      <c r="K779">
        <f t="shared" si="37"/>
        <v>1</v>
      </c>
      <c r="L779" s="5">
        <f t="shared" si="38"/>
        <v>0</v>
      </c>
    </row>
    <row r="780" spans="1:12">
      <c r="A780" t="s">
        <v>798</v>
      </c>
      <c r="B780" t="s">
        <v>1</v>
      </c>
      <c r="C780" t="s">
        <v>2870</v>
      </c>
      <c r="D780" t="s">
        <v>2858</v>
      </c>
      <c r="E780" t="s">
        <v>2856</v>
      </c>
      <c r="F780" t="s">
        <v>2902</v>
      </c>
      <c r="H780" t="str">
        <f>INDEX('Vensim Variables'!$B:$B,MATCH(EPS!$B780,'Vensim Variables'!$A:$A,0))</f>
        <v>g pollutant</v>
      </c>
      <c r="I780" t="str">
        <f t="shared" si="36"/>
        <v>CO</v>
      </c>
      <c r="J780">
        <f>INDEX(NoSettings!$C:$C,MATCH(EPS!$A780,NoSettings!$A:$A,0))</f>
        <v>0</v>
      </c>
      <c r="K780">
        <f t="shared" si="37"/>
        <v>1</v>
      </c>
      <c r="L780" s="5">
        <f t="shared" si="38"/>
        <v>0</v>
      </c>
    </row>
    <row r="781" spans="1:12">
      <c r="A781" t="s">
        <v>799</v>
      </c>
      <c r="B781" t="s">
        <v>1</v>
      </c>
      <c r="C781" t="s">
        <v>2870</v>
      </c>
      <c r="D781" t="s">
        <v>2858</v>
      </c>
      <c r="E781" t="s">
        <v>2856</v>
      </c>
      <c r="F781" t="s">
        <v>2903</v>
      </c>
      <c r="H781" t="str">
        <f>INDEX('Vensim Variables'!$B:$B,MATCH(EPS!$B781,'Vensim Variables'!$A:$A,0))</f>
        <v>g pollutant</v>
      </c>
      <c r="I781" t="str">
        <f t="shared" si="36"/>
        <v>CO</v>
      </c>
      <c r="J781">
        <f>INDEX(NoSettings!$C:$C,MATCH(EPS!$A781,NoSettings!$A:$A,0))</f>
        <v>0</v>
      </c>
      <c r="K781">
        <f t="shared" si="37"/>
        <v>1</v>
      </c>
      <c r="L781" s="5">
        <f t="shared" si="38"/>
        <v>0</v>
      </c>
    </row>
    <row r="782" spans="1:12">
      <c r="A782" t="s">
        <v>800</v>
      </c>
      <c r="B782" t="s">
        <v>1</v>
      </c>
      <c r="C782" t="s">
        <v>2870</v>
      </c>
      <c r="D782" t="s">
        <v>2859</v>
      </c>
      <c r="E782" t="s">
        <v>2855</v>
      </c>
      <c r="F782" t="s">
        <v>2894</v>
      </c>
      <c r="H782" t="str">
        <f>INDEX('Vensim Variables'!$B:$B,MATCH(EPS!$B782,'Vensim Variables'!$A:$A,0))</f>
        <v>g pollutant</v>
      </c>
      <c r="I782" t="str">
        <f t="shared" si="36"/>
        <v>NOx</v>
      </c>
      <c r="J782">
        <f>INDEX(NoSettings!$C:$C,MATCH(EPS!$A782,NoSettings!$A:$A,0))</f>
        <v>0</v>
      </c>
      <c r="K782">
        <f t="shared" si="37"/>
        <v>1</v>
      </c>
      <c r="L782" s="5">
        <f t="shared" si="38"/>
        <v>0</v>
      </c>
    </row>
    <row r="783" spans="1:12">
      <c r="A783" t="s">
        <v>801</v>
      </c>
      <c r="B783" t="s">
        <v>1</v>
      </c>
      <c r="C783" t="s">
        <v>2870</v>
      </c>
      <c r="D783" t="s">
        <v>2859</v>
      </c>
      <c r="E783" t="s">
        <v>2855</v>
      </c>
      <c r="F783" t="s">
        <v>2895</v>
      </c>
      <c r="H783" t="str">
        <f>INDEX('Vensim Variables'!$B:$B,MATCH(EPS!$B783,'Vensim Variables'!$A:$A,0))</f>
        <v>g pollutant</v>
      </c>
      <c r="I783" t="str">
        <f t="shared" si="36"/>
        <v>NOx</v>
      </c>
      <c r="J783">
        <f>INDEX(NoSettings!$C:$C,MATCH(EPS!$A783,NoSettings!$A:$A,0))</f>
        <v>0</v>
      </c>
      <c r="K783">
        <f t="shared" si="37"/>
        <v>1</v>
      </c>
      <c r="L783" s="5">
        <f t="shared" si="38"/>
        <v>0</v>
      </c>
    </row>
    <row r="784" spans="1:12">
      <c r="A784" t="s">
        <v>802</v>
      </c>
      <c r="B784" t="s">
        <v>1</v>
      </c>
      <c r="C784" t="s">
        <v>2870</v>
      </c>
      <c r="D784" t="s">
        <v>2859</v>
      </c>
      <c r="E784" t="s">
        <v>2855</v>
      </c>
      <c r="F784" t="s">
        <v>2896</v>
      </c>
      <c r="H784" t="str">
        <f>INDEX('Vensim Variables'!$B:$B,MATCH(EPS!$B784,'Vensim Variables'!$A:$A,0))</f>
        <v>g pollutant</v>
      </c>
      <c r="I784" t="str">
        <f t="shared" si="36"/>
        <v>NOx</v>
      </c>
      <c r="J784">
        <f>INDEX(NoSettings!$C:$C,MATCH(EPS!$A784,NoSettings!$A:$A,0))</f>
        <v>0</v>
      </c>
      <c r="K784">
        <f t="shared" si="37"/>
        <v>1</v>
      </c>
      <c r="L784" s="5">
        <f t="shared" si="38"/>
        <v>0</v>
      </c>
    </row>
    <row r="785" spans="1:12">
      <c r="A785" t="s">
        <v>803</v>
      </c>
      <c r="B785" t="s">
        <v>1</v>
      </c>
      <c r="C785" t="s">
        <v>2870</v>
      </c>
      <c r="D785" t="s">
        <v>2859</v>
      </c>
      <c r="E785" t="s">
        <v>2855</v>
      </c>
      <c r="F785" t="s">
        <v>2897</v>
      </c>
      <c r="H785" t="str">
        <f>INDEX('Vensim Variables'!$B:$B,MATCH(EPS!$B785,'Vensim Variables'!$A:$A,0))</f>
        <v>g pollutant</v>
      </c>
      <c r="I785" t="str">
        <f t="shared" si="36"/>
        <v>NOx</v>
      </c>
      <c r="J785">
        <f>INDEX(NoSettings!$C:$C,MATCH(EPS!$A785,NoSettings!$A:$A,0))</f>
        <v>23776800000</v>
      </c>
      <c r="K785">
        <f t="shared" si="37"/>
        <v>1</v>
      </c>
      <c r="L785" s="5">
        <f t="shared" si="38"/>
        <v>2.3776800000000001E-2</v>
      </c>
    </row>
    <row r="786" spans="1:12">
      <c r="A786" t="s">
        <v>804</v>
      </c>
      <c r="B786" t="s">
        <v>1</v>
      </c>
      <c r="C786" t="s">
        <v>2870</v>
      </c>
      <c r="D786" t="s">
        <v>2859</v>
      </c>
      <c r="E786" t="s">
        <v>2855</v>
      </c>
      <c r="F786" t="s">
        <v>2898</v>
      </c>
      <c r="H786" t="str">
        <f>INDEX('Vensim Variables'!$B:$B,MATCH(EPS!$B786,'Vensim Variables'!$A:$A,0))</f>
        <v>g pollutant</v>
      </c>
      <c r="I786" t="str">
        <f t="shared" si="36"/>
        <v>NOx</v>
      </c>
      <c r="J786">
        <f>INDEX(NoSettings!$C:$C,MATCH(EPS!$A786,NoSettings!$A:$A,0))</f>
        <v>0</v>
      </c>
      <c r="K786">
        <f t="shared" si="37"/>
        <v>1</v>
      </c>
      <c r="L786" s="5">
        <f t="shared" si="38"/>
        <v>0</v>
      </c>
    </row>
    <row r="787" spans="1:12">
      <c r="A787" t="s">
        <v>805</v>
      </c>
      <c r="B787" t="s">
        <v>1</v>
      </c>
      <c r="C787" t="s">
        <v>2870</v>
      </c>
      <c r="D787" t="s">
        <v>2859</v>
      </c>
      <c r="E787" t="s">
        <v>2855</v>
      </c>
      <c r="F787" t="s">
        <v>2899</v>
      </c>
      <c r="H787" t="str">
        <f>INDEX('Vensim Variables'!$B:$B,MATCH(EPS!$B787,'Vensim Variables'!$A:$A,0))</f>
        <v>g pollutant</v>
      </c>
      <c r="I787" t="str">
        <f t="shared" si="36"/>
        <v>NOx</v>
      </c>
      <c r="J787">
        <f>INDEX(NoSettings!$C:$C,MATCH(EPS!$A787,NoSettings!$A:$A,0))</f>
        <v>0</v>
      </c>
      <c r="K787">
        <f t="shared" si="37"/>
        <v>1</v>
      </c>
      <c r="L787" s="5">
        <f t="shared" si="38"/>
        <v>0</v>
      </c>
    </row>
    <row r="788" spans="1:12">
      <c r="A788" t="s">
        <v>806</v>
      </c>
      <c r="B788" t="s">
        <v>1</v>
      </c>
      <c r="C788" t="s">
        <v>2870</v>
      </c>
      <c r="D788" t="s">
        <v>2859</v>
      </c>
      <c r="E788" t="s">
        <v>2855</v>
      </c>
      <c r="F788" t="s">
        <v>2900</v>
      </c>
      <c r="H788" t="str">
        <f>INDEX('Vensim Variables'!$B:$B,MATCH(EPS!$B788,'Vensim Variables'!$A:$A,0))</f>
        <v>g pollutant</v>
      </c>
      <c r="I788" t="str">
        <f t="shared" si="36"/>
        <v>NOx</v>
      </c>
      <c r="J788">
        <f>INDEX(NoSettings!$C:$C,MATCH(EPS!$A788,NoSettings!$A:$A,0))</f>
        <v>0</v>
      </c>
      <c r="K788">
        <f t="shared" si="37"/>
        <v>1</v>
      </c>
      <c r="L788" s="5">
        <f t="shared" si="38"/>
        <v>0</v>
      </c>
    </row>
    <row r="789" spans="1:12">
      <c r="A789" t="s">
        <v>807</v>
      </c>
      <c r="B789" t="s">
        <v>1</v>
      </c>
      <c r="C789" t="s">
        <v>2870</v>
      </c>
      <c r="D789" t="s">
        <v>2859</v>
      </c>
      <c r="E789" t="s">
        <v>2855</v>
      </c>
      <c r="F789" t="s">
        <v>2901</v>
      </c>
      <c r="H789" t="str">
        <f>INDEX('Vensim Variables'!$B:$B,MATCH(EPS!$B789,'Vensim Variables'!$A:$A,0))</f>
        <v>g pollutant</v>
      </c>
      <c r="I789" t="str">
        <f t="shared" si="36"/>
        <v>NOx</v>
      </c>
      <c r="J789">
        <f>INDEX(NoSettings!$C:$C,MATCH(EPS!$A789,NoSettings!$A:$A,0))</f>
        <v>0</v>
      </c>
      <c r="K789">
        <f t="shared" si="37"/>
        <v>1</v>
      </c>
      <c r="L789" s="5">
        <f t="shared" si="38"/>
        <v>0</v>
      </c>
    </row>
    <row r="790" spans="1:12">
      <c r="A790" t="s">
        <v>808</v>
      </c>
      <c r="B790" t="s">
        <v>1</v>
      </c>
      <c r="C790" t="s">
        <v>2870</v>
      </c>
      <c r="D790" t="s">
        <v>2859</v>
      </c>
      <c r="E790" t="s">
        <v>2855</v>
      </c>
      <c r="F790" t="s">
        <v>2902</v>
      </c>
      <c r="H790" t="str">
        <f>INDEX('Vensim Variables'!$B:$B,MATCH(EPS!$B790,'Vensim Variables'!$A:$A,0))</f>
        <v>g pollutant</v>
      </c>
      <c r="I790" t="str">
        <f t="shared" si="36"/>
        <v>NOx</v>
      </c>
      <c r="J790">
        <f>INDEX(NoSettings!$C:$C,MATCH(EPS!$A790,NoSettings!$A:$A,0))</f>
        <v>0</v>
      </c>
      <c r="K790">
        <f t="shared" si="37"/>
        <v>1</v>
      </c>
      <c r="L790" s="5">
        <f t="shared" si="38"/>
        <v>0</v>
      </c>
    </row>
    <row r="791" spans="1:12">
      <c r="A791" t="s">
        <v>809</v>
      </c>
      <c r="B791" t="s">
        <v>1</v>
      </c>
      <c r="C791" t="s">
        <v>2870</v>
      </c>
      <c r="D791" t="s">
        <v>2859</v>
      </c>
      <c r="E791" t="s">
        <v>2855</v>
      </c>
      <c r="F791" t="s">
        <v>2903</v>
      </c>
      <c r="H791" t="str">
        <f>INDEX('Vensim Variables'!$B:$B,MATCH(EPS!$B791,'Vensim Variables'!$A:$A,0))</f>
        <v>g pollutant</v>
      </c>
      <c r="I791" t="str">
        <f t="shared" si="36"/>
        <v>NOx</v>
      </c>
      <c r="J791">
        <f>INDEX(NoSettings!$C:$C,MATCH(EPS!$A791,NoSettings!$A:$A,0))</f>
        <v>0</v>
      </c>
      <c r="K791">
        <f t="shared" si="37"/>
        <v>1</v>
      </c>
      <c r="L791" s="5">
        <f t="shared" si="38"/>
        <v>0</v>
      </c>
    </row>
    <row r="792" spans="1:12">
      <c r="A792" t="s">
        <v>810</v>
      </c>
      <c r="B792" t="s">
        <v>1</v>
      </c>
      <c r="C792" t="s">
        <v>2870</v>
      </c>
      <c r="D792" t="s">
        <v>2859</v>
      </c>
      <c r="E792" t="s">
        <v>2856</v>
      </c>
      <c r="F792" t="s">
        <v>2894</v>
      </c>
      <c r="H792" t="str">
        <f>INDEX('Vensim Variables'!$B:$B,MATCH(EPS!$B792,'Vensim Variables'!$A:$A,0))</f>
        <v>g pollutant</v>
      </c>
      <c r="I792" t="str">
        <f t="shared" si="36"/>
        <v>NOx</v>
      </c>
      <c r="J792">
        <f>INDEX(NoSettings!$C:$C,MATCH(EPS!$A792,NoSettings!$A:$A,0))</f>
        <v>0</v>
      </c>
      <c r="K792">
        <f t="shared" si="37"/>
        <v>1</v>
      </c>
      <c r="L792" s="5">
        <f t="shared" si="38"/>
        <v>0</v>
      </c>
    </row>
    <row r="793" spans="1:12">
      <c r="A793" t="s">
        <v>811</v>
      </c>
      <c r="B793" t="s">
        <v>1</v>
      </c>
      <c r="C793" t="s">
        <v>2870</v>
      </c>
      <c r="D793" t="s">
        <v>2859</v>
      </c>
      <c r="E793" t="s">
        <v>2856</v>
      </c>
      <c r="F793" t="s">
        <v>2895</v>
      </c>
      <c r="H793" t="str">
        <f>INDEX('Vensim Variables'!$B:$B,MATCH(EPS!$B793,'Vensim Variables'!$A:$A,0))</f>
        <v>g pollutant</v>
      </c>
      <c r="I793" t="str">
        <f t="shared" si="36"/>
        <v>NOx</v>
      </c>
      <c r="J793">
        <f>INDEX(NoSettings!$C:$C,MATCH(EPS!$A793,NoSettings!$A:$A,0))</f>
        <v>0</v>
      </c>
      <c r="K793">
        <f t="shared" si="37"/>
        <v>1</v>
      </c>
      <c r="L793" s="5">
        <f t="shared" si="38"/>
        <v>0</v>
      </c>
    </row>
    <row r="794" spans="1:12">
      <c r="A794" t="s">
        <v>812</v>
      </c>
      <c r="B794" t="s">
        <v>1</v>
      </c>
      <c r="C794" t="s">
        <v>2870</v>
      </c>
      <c r="D794" t="s">
        <v>2859</v>
      </c>
      <c r="E794" t="s">
        <v>2856</v>
      </c>
      <c r="F794" t="s">
        <v>2896</v>
      </c>
      <c r="H794" t="str">
        <f>INDEX('Vensim Variables'!$B:$B,MATCH(EPS!$B794,'Vensim Variables'!$A:$A,0))</f>
        <v>g pollutant</v>
      </c>
      <c r="I794" t="str">
        <f t="shared" si="36"/>
        <v>NOx</v>
      </c>
      <c r="J794">
        <f>INDEX(NoSettings!$C:$C,MATCH(EPS!$A794,NoSettings!$A:$A,0))</f>
        <v>0</v>
      </c>
      <c r="K794">
        <f t="shared" si="37"/>
        <v>1</v>
      </c>
      <c r="L794" s="5">
        <f t="shared" si="38"/>
        <v>0</v>
      </c>
    </row>
    <row r="795" spans="1:12">
      <c r="A795" t="s">
        <v>813</v>
      </c>
      <c r="B795" t="s">
        <v>1</v>
      </c>
      <c r="C795" t="s">
        <v>2870</v>
      </c>
      <c r="D795" t="s">
        <v>2859</v>
      </c>
      <c r="E795" t="s">
        <v>2856</v>
      </c>
      <c r="F795" t="s">
        <v>2897</v>
      </c>
      <c r="H795" t="str">
        <f>INDEX('Vensim Variables'!$B:$B,MATCH(EPS!$B795,'Vensim Variables'!$A:$A,0))</f>
        <v>g pollutant</v>
      </c>
      <c r="I795" t="str">
        <f t="shared" si="36"/>
        <v>NOx</v>
      </c>
      <c r="J795">
        <f>INDEX(NoSettings!$C:$C,MATCH(EPS!$A795,NoSettings!$A:$A,0))</f>
        <v>520178000000</v>
      </c>
      <c r="K795">
        <f t="shared" si="37"/>
        <v>1</v>
      </c>
      <c r="L795" s="5">
        <f t="shared" si="38"/>
        <v>0.52017800000000003</v>
      </c>
    </row>
    <row r="796" spans="1:12">
      <c r="A796" t="s">
        <v>814</v>
      </c>
      <c r="B796" t="s">
        <v>1</v>
      </c>
      <c r="C796" t="s">
        <v>2870</v>
      </c>
      <c r="D796" t="s">
        <v>2859</v>
      </c>
      <c r="E796" t="s">
        <v>2856</v>
      </c>
      <c r="F796" t="s">
        <v>2898</v>
      </c>
      <c r="H796" t="str">
        <f>INDEX('Vensim Variables'!$B:$B,MATCH(EPS!$B796,'Vensim Variables'!$A:$A,0))</f>
        <v>g pollutant</v>
      </c>
      <c r="I796" t="str">
        <f t="shared" si="36"/>
        <v>NOx</v>
      </c>
      <c r="J796">
        <f>INDEX(NoSettings!$C:$C,MATCH(EPS!$A796,NoSettings!$A:$A,0))</f>
        <v>0</v>
      </c>
      <c r="K796">
        <f t="shared" si="37"/>
        <v>1</v>
      </c>
      <c r="L796" s="5">
        <f t="shared" si="38"/>
        <v>0</v>
      </c>
    </row>
    <row r="797" spans="1:12">
      <c r="A797" t="s">
        <v>815</v>
      </c>
      <c r="B797" t="s">
        <v>1</v>
      </c>
      <c r="C797" t="s">
        <v>2870</v>
      </c>
      <c r="D797" t="s">
        <v>2859</v>
      </c>
      <c r="E797" t="s">
        <v>2856</v>
      </c>
      <c r="F797" t="s">
        <v>2899</v>
      </c>
      <c r="H797" t="str">
        <f>INDEX('Vensim Variables'!$B:$B,MATCH(EPS!$B797,'Vensim Variables'!$A:$A,0))</f>
        <v>g pollutant</v>
      </c>
      <c r="I797" t="str">
        <f t="shared" si="36"/>
        <v>NOx</v>
      </c>
      <c r="J797">
        <f>INDEX(NoSettings!$C:$C,MATCH(EPS!$A797,NoSettings!$A:$A,0))</f>
        <v>0</v>
      </c>
      <c r="K797">
        <f t="shared" si="37"/>
        <v>1</v>
      </c>
      <c r="L797" s="5">
        <f t="shared" si="38"/>
        <v>0</v>
      </c>
    </row>
    <row r="798" spans="1:12">
      <c r="A798" t="s">
        <v>816</v>
      </c>
      <c r="B798" t="s">
        <v>1</v>
      </c>
      <c r="C798" t="s">
        <v>2870</v>
      </c>
      <c r="D798" t="s">
        <v>2859</v>
      </c>
      <c r="E798" t="s">
        <v>2856</v>
      </c>
      <c r="F798" t="s">
        <v>2900</v>
      </c>
      <c r="H798" t="str">
        <f>INDEX('Vensim Variables'!$B:$B,MATCH(EPS!$B798,'Vensim Variables'!$A:$A,0))</f>
        <v>g pollutant</v>
      </c>
      <c r="I798" t="str">
        <f t="shared" si="36"/>
        <v>NOx</v>
      </c>
      <c r="J798">
        <f>INDEX(NoSettings!$C:$C,MATCH(EPS!$A798,NoSettings!$A:$A,0))</f>
        <v>0</v>
      </c>
      <c r="K798">
        <f t="shared" si="37"/>
        <v>1</v>
      </c>
      <c r="L798" s="5">
        <f t="shared" si="38"/>
        <v>0</v>
      </c>
    </row>
    <row r="799" spans="1:12">
      <c r="A799" t="s">
        <v>817</v>
      </c>
      <c r="B799" t="s">
        <v>1</v>
      </c>
      <c r="C799" t="s">
        <v>2870</v>
      </c>
      <c r="D799" t="s">
        <v>2859</v>
      </c>
      <c r="E799" t="s">
        <v>2856</v>
      </c>
      <c r="F799" t="s">
        <v>2901</v>
      </c>
      <c r="H799" t="str">
        <f>INDEX('Vensim Variables'!$B:$B,MATCH(EPS!$B799,'Vensim Variables'!$A:$A,0))</f>
        <v>g pollutant</v>
      </c>
      <c r="I799" t="str">
        <f t="shared" si="36"/>
        <v>NOx</v>
      </c>
      <c r="J799">
        <f>INDEX(NoSettings!$C:$C,MATCH(EPS!$A799,NoSettings!$A:$A,0))</f>
        <v>0</v>
      </c>
      <c r="K799">
        <f t="shared" si="37"/>
        <v>1</v>
      </c>
      <c r="L799" s="5">
        <f t="shared" si="38"/>
        <v>0</v>
      </c>
    </row>
    <row r="800" spans="1:12">
      <c r="A800" t="s">
        <v>818</v>
      </c>
      <c r="B800" t="s">
        <v>1</v>
      </c>
      <c r="C800" t="s">
        <v>2870</v>
      </c>
      <c r="D800" t="s">
        <v>2859</v>
      </c>
      <c r="E800" t="s">
        <v>2856</v>
      </c>
      <c r="F800" t="s">
        <v>2902</v>
      </c>
      <c r="H800" t="str">
        <f>INDEX('Vensim Variables'!$B:$B,MATCH(EPS!$B800,'Vensim Variables'!$A:$A,0))</f>
        <v>g pollutant</v>
      </c>
      <c r="I800" t="str">
        <f t="shared" si="36"/>
        <v>NOx</v>
      </c>
      <c r="J800">
        <f>INDEX(NoSettings!$C:$C,MATCH(EPS!$A800,NoSettings!$A:$A,0))</f>
        <v>0</v>
      </c>
      <c r="K800">
        <f t="shared" si="37"/>
        <v>1</v>
      </c>
      <c r="L800" s="5">
        <f t="shared" si="38"/>
        <v>0</v>
      </c>
    </row>
    <row r="801" spans="1:12">
      <c r="A801" t="s">
        <v>819</v>
      </c>
      <c r="B801" t="s">
        <v>1</v>
      </c>
      <c r="C801" t="s">
        <v>2870</v>
      </c>
      <c r="D801" t="s">
        <v>2859</v>
      </c>
      <c r="E801" t="s">
        <v>2856</v>
      </c>
      <c r="F801" t="s">
        <v>2903</v>
      </c>
      <c r="H801" t="str">
        <f>INDEX('Vensim Variables'!$B:$B,MATCH(EPS!$B801,'Vensim Variables'!$A:$A,0))</f>
        <v>g pollutant</v>
      </c>
      <c r="I801" t="str">
        <f t="shared" si="36"/>
        <v>NOx</v>
      </c>
      <c r="J801">
        <f>INDEX(NoSettings!$C:$C,MATCH(EPS!$A801,NoSettings!$A:$A,0))</f>
        <v>0</v>
      </c>
      <c r="K801">
        <f t="shared" si="37"/>
        <v>1</v>
      </c>
      <c r="L801" s="5">
        <f t="shared" si="38"/>
        <v>0</v>
      </c>
    </row>
    <row r="802" spans="1:12">
      <c r="A802" t="s">
        <v>820</v>
      </c>
      <c r="B802" t="s">
        <v>1</v>
      </c>
      <c r="C802" t="s">
        <v>2870</v>
      </c>
      <c r="D802" t="s">
        <v>2860</v>
      </c>
      <c r="E802" t="s">
        <v>2855</v>
      </c>
      <c r="F802" t="s">
        <v>2894</v>
      </c>
      <c r="H802" t="str">
        <f>INDEX('Vensim Variables'!$B:$B,MATCH(EPS!$B802,'Vensim Variables'!$A:$A,0))</f>
        <v>g pollutant</v>
      </c>
      <c r="I802" t="str">
        <f t="shared" si="36"/>
        <v>PM10</v>
      </c>
      <c r="J802">
        <f>INDEX(NoSettings!$C:$C,MATCH(EPS!$A802,NoSettings!$A:$A,0))</f>
        <v>0</v>
      </c>
      <c r="K802">
        <f t="shared" si="37"/>
        <v>1</v>
      </c>
      <c r="L802" s="5">
        <f t="shared" si="38"/>
        <v>0</v>
      </c>
    </row>
    <row r="803" spans="1:12">
      <c r="A803" t="s">
        <v>821</v>
      </c>
      <c r="B803" t="s">
        <v>1</v>
      </c>
      <c r="C803" t="s">
        <v>2870</v>
      </c>
      <c r="D803" t="s">
        <v>2860</v>
      </c>
      <c r="E803" t="s">
        <v>2855</v>
      </c>
      <c r="F803" t="s">
        <v>2895</v>
      </c>
      <c r="H803" t="str">
        <f>INDEX('Vensim Variables'!$B:$B,MATCH(EPS!$B803,'Vensim Variables'!$A:$A,0))</f>
        <v>g pollutant</v>
      </c>
      <c r="I803" t="str">
        <f t="shared" si="36"/>
        <v>PM10</v>
      </c>
      <c r="J803">
        <f>INDEX(NoSettings!$C:$C,MATCH(EPS!$A803,NoSettings!$A:$A,0))</f>
        <v>0</v>
      </c>
      <c r="K803">
        <f t="shared" si="37"/>
        <v>1</v>
      </c>
      <c r="L803" s="5">
        <f t="shared" si="38"/>
        <v>0</v>
      </c>
    </row>
    <row r="804" spans="1:12">
      <c r="A804" t="s">
        <v>822</v>
      </c>
      <c r="B804" t="s">
        <v>1</v>
      </c>
      <c r="C804" t="s">
        <v>2870</v>
      </c>
      <c r="D804" t="s">
        <v>2860</v>
      </c>
      <c r="E804" t="s">
        <v>2855</v>
      </c>
      <c r="F804" t="s">
        <v>2896</v>
      </c>
      <c r="H804" t="str">
        <f>INDEX('Vensim Variables'!$B:$B,MATCH(EPS!$B804,'Vensim Variables'!$A:$A,0))</f>
        <v>g pollutant</v>
      </c>
      <c r="I804" t="str">
        <f t="shared" si="36"/>
        <v>PM10</v>
      </c>
      <c r="J804">
        <f>INDEX(NoSettings!$C:$C,MATCH(EPS!$A804,NoSettings!$A:$A,0))</f>
        <v>0</v>
      </c>
      <c r="K804">
        <f t="shared" si="37"/>
        <v>1</v>
      </c>
      <c r="L804" s="5">
        <f t="shared" si="38"/>
        <v>0</v>
      </c>
    </row>
    <row r="805" spans="1:12">
      <c r="A805" t="s">
        <v>823</v>
      </c>
      <c r="B805" t="s">
        <v>1</v>
      </c>
      <c r="C805" t="s">
        <v>2870</v>
      </c>
      <c r="D805" t="s">
        <v>2860</v>
      </c>
      <c r="E805" t="s">
        <v>2855</v>
      </c>
      <c r="F805" t="s">
        <v>2897</v>
      </c>
      <c r="H805" t="str">
        <f>INDEX('Vensim Variables'!$B:$B,MATCH(EPS!$B805,'Vensim Variables'!$A:$A,0))</f>
        <v>g pollutant</v>
      </c>
      <c r="I805" t="str">
        <f t="shared" si="36"/>
        <v>PM10</v>
      </c>
      <c r="J805">
        <f>INDEX(NoSettings!$C:$C,MATCH(EPS!$A805,NoSettings!$A:$A,0))</f>
        <v>678964000</v>
      </c>
      <c r="K805">
        <f t="shared" si="37"/>
        <v>1</v>
      </c>
      <c r="L805" s="5">
        <f t="shared" si="38"/>
        <v>6.78964E-4</v>
      </c>
    </row>
    <row r="806" spans="1:12">
      <c r="A806" t="s">
        <v>824</v>
      </c>
      <c r="B806" t="s">
        <v>1</v>
      </c>
      <c r="C806" t="s">
        <v>2870</v>
      </c>
      <c r="D806" t="s">
        <v>2860</v>
      </c>
      <c r="E806" t="s">
        <v>2855</v>
      </c>
      <c r="F806" t="s">
        <v>2898</v>
      </c>
      <c r="H806" t="str">
        <f>INDEX('Vensim Variables'!$B:$B,MATCH(EPS!$B806,'Vensim Variables'!$A:$A,0))</f>
        <v>g pollutant</v>
      </c>
      <c r="I806" t="str">
        <f t="shared" si="36"/>
        <v>PM10</v>
      </c>
      <c r="J806">
        <f>INDEX(NoSettings!$C:$C,MATCH(EPS!$A806,NoSettings!$A:$A,0))</f>
        <v>0</v>
      </c>
      <c r="K806">
        <f t="shared" si="37"/>
        <v>1</v>
      </c>
      <c r="L806" s="5">
        <f t="shared" si="38"/>
        <v>0</v>
      </c>
    </row>
    <row r="807" spans="1:12">
      <c r="A807" t="s">
        <v>825</v>
      </c>
      <c r="B807" t="s">
        <v>1</v>
      </c>
      <c r="C807" t="s">
        <v>2870</v>
      </c>
      <c r="D807" t="s">
        <v>2860</v>
      </c>
      <c r="E807" t="s">
        <v>2855</v>
      </c>
      <c r="F807" t="s">
        <v>2899</v>
      </c>
      <c r="H807" t="str">
        <f>INDEX('Vensim Variables'!$B:$B,MATCH(EPS!$B807,'Vensim Variables'!$A:$A,0))</f>
        <v>g pollutant</v>
      </c>
      <c r="I807" t="str">
        <f t="shared" si="36"/>
        <v>PM10</v>
      </c>
      <c r="J807">
        <f>INDEX(NoSettings!$C:$C,MATCH(EPS!$A807,NoSettings!$A:$A,0))</f>
        <v>0</v>
      </c>
      <c r="K807">
        <f t="shared" si="37"/>
        <v>1</v>
      </c>
      <c r="L807" s="5">
        <f t="shared" si="38"/>
        <v>0</v>
      </c>
    </row>
    <row r="808" spans="1:12">
      <c r="A808" t="s">
        <v>826</v>
      </c>
      <c r="B808" t="s">
        <v>1</v>
      </c>
      <c r="C808" t="s">
        <v>2870</v>
      </c>
      <c r="D808" t="s">
        <v>2860</v>
      </c>
      <c r="E808" t="s">
        <v>2855</v>
      </c>
      <c r="F808" t="s">
        <v>2900</v>
      </c>
      <c r="H808" t="str">
        <f>INDEX('Vensim Variables'!$B:$B,MATCH(EPS!$B808,'Vensim Variables'!$A:$A,0))</f>
        <v>g pollutant</v>
      </c>
      <c r="I808" t="str">
        <f t="shared" si="36"/>
        <v>PM10</v>
      </c>
      <c r="J808">
        <f>INDEX(NoSettings!$C:$C,MATCH(EPS!$A808,NoSettings!$A:$A,0))</f>
        <v>0</v>
      </c>
      <c r="K808">
        <f t="shared" si="37"/>
        <v>1</v>
      </c>
      <c r="L808" s="5">
        <f t="shared" si="38"/>
        <v>0</v>
      </c>
    </row>
    <row r="809" spans="1:12">
      <c r="A809" t="s">
        <v>827</v>
      </c>
      <c r="B809" t="s">
        <v>1</v>
      </c>
      <c r="C809" t="s">
        <v>2870</v>
      </c>
      <c r="D809" t="s">
        <v>2860</v>
      </c>
      <c r="E809" t="s">
        <v>2855</v>
      </c>
      <c r="F809" t="s">
        <v>2901</v>
      </c>
      <c r="H809" t="str">
        <f>INDEX('Vensim Variables'!$B:$B,MATCH(EPS!$B809,'Vensim Variables'!$A:$A,0))</f>
        <v>g pollutant</v>
      </c>
      <c r="I809" t="str">
        <f t="shared" si="36"/>
        <v>PM10</v>
      </c>
      <c r="J809">
        <f>INDEX(NoSettings!$C:$C,MATCH(EPS!$A809,NoSettings!$A:$A,0))</f>
        <v>0</v>
      </c>
      <c r="K809">
        <f t="shared" si="37"/>
        <v>1</v>
      </c>
      <c r="L809" s="5">
        <f t="shared" si="38"/>
        <v>0</v>
      </c>
    </row>
    <row r="810" spans="1:12">
      <c r="A810" t="s">
        <v>828</v>
      </c>
      <c r="B810" t="s">
        <v>1</v>
      </c>
      <c r="C810" t="s">
        <v>2870</v>
      </c>
      <c r="D810" t="s">
        <v>2860</v>
      </c>
      <c r="E810" t="s">
        <v>2855</v>
      </c>
      <c r="F810" t="s">
        <v>2902</v>
      </c>
      <c r="H810" t="str">
        <f>INDEX('Vensim Variables'!$B:$B,MATCH(EPS!$B810,'Vensim Variables'!$A:$A,0))</f>
        <v>g pollutant</v>
      </c>
      <c r="I810" t="str">
        <f t="shared" si="36"/>
        <v>PM10</v>
      </c>
      <c r="J810">
        <f>INDEX(NoSettings!$C:$C,MATCH(EPS!$A810,NoSettings!$A:$A,0))</f>
        <v>0</v>
      </c>
      <c r="K810">
        <f t="shared" si="37"/>
        <v>1</v>
      </c>
      <c r="L810" s="5">
        <f t="shared" si="38"/>
        <v>0</v>
      </c>
    </row>
    <row r="811" spans="1:12">
      <c r="A811" t="s">
        <v>829</v>
      </c>
      <c r="B811" t="s">
        <v>1</v>
      </c>
      <c r="C811" t="s">
        <v>2870</v>
      </c>
      <c r="D811" t="s">
        <v>2860</v>
      </c>
      <c r="E811" t="s">
        <v>2855</v>
      </c>
      <c r="F811" t="s">
        <v>2903</v>
      </c>
      <c r="H811" t="str">
        <f>INDEX('Vensim Variables'!$B:$B,MATCH(EPS!$B811,'Vensim Variables'!$A:$A,0))</f>
        <v>g pollutant</v>
      </c>
      <c r="I811" t="str">
        <f t="shared" si="36"/>
        <v>PM10</v>
      </c>
      <c r="J811">
        <f>INDEX(NoSettings!$C:$C,MATCH(EPS!$A811,NoSettings!$A:$A,0))</f>
        <v>0</v>
      </c>
      <c r="K811">
        <f t="shared" si="37"/>
        <v>1</v>
      </c>
      <c r="L811" s="5">
        <f t="shared" si="38"/>
        <v>0</v>
      </c>
    </row>
    <row r="812" spans="1:12">
      <c r="A812" t="s">
        <v>830</v>
      </c>
      <c r="B812" t="s">
        <v>1</v>
      </c>
      <c r="C812" t="s">
        <v>2870</v>
      </c>
      <c r="D812" t="s">
        <v>2860</v>
      </c>
      <c r="E812" t="s">
        <v>2856</v>
      </c>
      <c r="F812" t="s">
        <v>2894</v>
      </c>
      <c r="H812" t="str">
        <f>INDEX('Vensim Variables'!$B:$B,MATCH(EPS!$B812,'Vensim Variables'!$A:$A,0))</f>
        <v>g pollutant</v>
      </c>
      <c r="I812" t="str">
        <f t="shared" si="36"/>
        <v>PM10</v>
      </c>
      <c r="J812">
        <f>INDEX(NoSettings!$C:$C,MATCH(EPS!$A812,NoSettings!$A:$A,0))</f>
        <v>0</v>
      </c>
      <c r="K812">
        <f t="shared" si="37"/>
        <v>1</v>
      </c>
      <c r="L812" s="5">
        <f t="shared" si="38"/>
        <v>0</v>
      </c>
    </row>
    <row r="813" spans="1:12">
      <c r="A813" t="s">
        <v>831</v>
      </c>
      <c r="B813" t="s">
        <v>1</v>
      </c>
      <c r="C813" t="s">
        <v>2870</v>
      </c>
      <c r="D813" t="s">
        <v>2860</v>
      </c>
      <c r="E813" t="s">
        <v>2856</v>
      </c>
      <c r="F813" t="s">
        <v>2895</v>
      </c>
      <c r="H813" t="str">
        <f>INDEX('Vensim Variables'!$B:$B,MATCH(EPS!$B813,'Vensim Variables'!$A:$A,0))</f>
        <v>g pollutant</v>
      </c>
      <c r="I813" t="str">
        <f t="shared" si="36"/>
        <v>PM10</v>
      </c>
      <c r="J813">
        <f>INDEX(NoSettings!$C:$C,MATCH(EPS!$A813,NoSettings!$A:$A,0))</f>
        <v>0</v>
      </c>
      <c r="K813">
        <f t="shared" si="37"/>
        <v>1</v>
      </c>
      <c r="L813" s="5">
        <f t="shared" si="38"/>
        <v>0</v>
      </c>
    </row>
    <row r="814" spans="1:12">
      <c r="A814" t="s">
        <v>832</v>
      </c>
      <c r="B814" t="s">
        <v>1</v>
      </c>
      <c r="C814" t="s">
        <v>2870</v>
      </c>
      <c r="D814" t="s">
        <v>2860</v>
      </c>
      <c r="E814" t="s">
        <v>2856</v>
      </c>
      <c r="F814" t="s">
        <v>2896</v>
      </c>
      <c r="H814" t="str">
        <f>INDEX('Vensim Variables'!$B:$B,MATCH(EPS!$B814,'Vensim Variables'!$A:$A,0))</f>
        <v>g pollutant</v>
      </c>
      <c r="I814" t="str">
        <f t="shared" si="36"/>
        <v>PM10</v>
      </c>
      <c r="J814">
        <f>INDEX(NoSettings!$C:$C,MATCH(EPS!$A814,NoSettings!$A:$A,0))</f>
        <v>0</v>
      </c>
      <c r="K814">
        <f t="shared" si="37"/>
        <v>1</v>
      </c>
      <c r="L814" s="5">
        <f t="shared" si="38"/>
        <v>0</v>
      </c>
    </row>
    <row r="815" spans="1:12">
      <c r="A815" t="s">
        <v>833</v>
      </c>
      <c r="B815" t="s">
        <v>1</v>
      </c>
      <c r="C815" t="s">
        <v>2870</v>
      </c>
      <c r="D815" t="s">
        <v>2860</v>
      </c>
      <c r="E815" t="s">
        <v>2856</v>
      </c>
      <c r="F815" t="s">
        <v>2897</v>
      </c>
      <c r="H815" t="str">
        <f>INDEX('Vensim Variables'!$B:$B,MATCH(EPS!$B815,'Vensim Variables'!$A:$A,0))</f>
        <v>g pollutant</v>
      </c>
      <c r="I815" t="str">
        <f t="shared" si="36"/>
        <v>PM10</v>
      </c>
      <c r="J815">
        <f>INDEX(NoSettings!$C:$C,MATCH(EPS!$A815,NoSettings!$A:$A,0))</f>
        <v>14854100000</v>
      </c>
      <c r="K815">
        <f t="shared" si="37"/>
        <v>1</v>
      </c>
      <c r="L815" s="5">
        <f t="shared" si="38"/>
        <v>1.48541E-2</v>
      </c>
    </row>
    <row r="816" spans="1:12">
      <c r="A816" t="s">
        <v>834</v>
      </c>
      <c r="B816" t="s">
        <v>1</v>
      </c>
      <c r="C816" t="s">
        <v>2870</v>
      </c>
      <c r="D816" t="s">
        <v>2860</v>
      </c>
      <c r="E816" t="s">
        <v>2856</v>
      </c>
      <c r="F816" t="s">
        <v>2898</v>
      </c>
      <c r="H816" t="str">
        <f>INDEX('Vensim Variables'!$B:$B,MATCH(EPS!$B816,'Vensim Variables'!$A:$A,0))</f>
        <v>g pollutant</v>
      </c>
      <c r="I816" t="str">
        <f t="shared" si="36"/>
        <v>PM10</v>
      </c>
      <c r="J816">
        <f>INDEX(NoSettings!$C:$C,MATCH(EPS!$A816,NoSettings!$A:$A,0))</f>
        <v>0</v>
      </c>
      <c r="K816">
        <f t="shared" si="37"/>
        <v>1</v>
      </c>
      <c r="L816" s="5">
        <f t="shared" si="38"/>
        <v>0</v>
      </c>
    </row>
    <row r="817" spans="1:12">
      <c r="A817" t="s">
        <v>835</v>
      </c>
      <c r="B817" t="s">
        <v>1</v>
      </c>
      <c r="C817" t="s">
        <v>2870</v>
      </c>
      <c r="D817" t="s">
        <v>2860</v>
      </c>
      <c r="E817" t="s">
        <v>2856</v>
      </c>
      <c r="F817" t="s">
        <v>2899</v>
      </c>
      <c r="H817" t="str">
        <f>INDEX('Vensim Variables'!$B:$B,MATCH(EPS!$B817,'Vensim Variables'!$A:$A,0))</f>
        <v>g pollutant</v>
      </c>
      <c r="I817" t="str">
        <f t="shared" si="36"/>
        <v>PM10</v>
      </c>
      <c r="J817">
        <f>INDEX(NoSettings!$C:$C,MATCH(EPS!$A817,NoSettings!$A:$A,0))</f>
        <v>0</v>
      </c>
      <c r="K817">
        <f t="shared" si="37"/>
        <v>1</v>
      </c>
      <c r="L817" s="5">
        <f t="shared" si="38"/>
        <v>0</v>
      </c>
    </row>
    <row r="818" spans="1:12">
      <c r="A818" t="s">
        <v>836</v>
      </c>
      <c r="B818" t="s">
        <v>1</v>
      </c>
      <c r="C818" t="s">
        <v>2870</v>
      </c>
      <c r="D818" t="s">
        <v>2860</v>
      </c>
      <c r="E818" t="s">
        <v>2856</v>
      </c>
      <c r="F818" t="s">
        <v>2900</v>
      </c>
      <c r="H818" t="str">
        <f>INDEX('Vensim Variables'!$B:$B,MATCH(EPS!$B818,'Vensim Variables'!$A:$A,0))</f>
        <v>g pollutant</v>
      </c>
      <c r="I818" t="str">
        <f t="shared" si="36"/>
        <v>PM10</v>
      </c>
      <c r="J818">
        <f>INDEX(NoSettings!$C:$C,MATCH(EPS!$A818,NoSettings!$A:$A,0))</f>
        <v>0</v>
      </c>
      <c r="K818">
        <f t="shared" si="37"/>
        <v>1</v>
      </c>
      <c r="L818" s="5">
        <f t="shared" si="38"/>
        <v>0</v>
      </c>
    </row>
    <row r="819" spans="1:12">
      <c r="A819" t="s">
        <v>837</v>
      </c>
      <c r="B819" t="s">
        <v>1</v>
      </c>
      <c r="C819" t="s">
        <v>2870</v>
      </c>
      <c r="D819" t="s">
        <v>2860</v>
      </c>
      <c r="E819" t="s">
        <v>2856</v>
      </c>
      <c r="F819" t="s">
        <v>2901</v>
      </c>
      <c r="H819" t="str">
        <f>INDEX('Vensim Variables'!$B:$B,MATCH(EPS!$B819,'Vensim Variables'!$A:$A,0))</f>
        <v>g pollutant</v>
      </c>
      <c r="I819" t="str">
        <f t="shared" si="36"/>
        <v>PM10</v>
      </c>
      <c r="J819">
        <f>INDEX(NoSettings!$C:$C,MATCH(EPS!$A819,NoSettings!$A:$A,0))</f>
        <v>0</v>
      </c>
      <c r="K819">
        <f t="shared" si="37"/>
        <v>1</v>
      </c>
      <c r="L819" s="5">
        <f t="shared" si="38"/>
        <v>0</v>
      </c>
    </row>
    <row r="820" spans="1:12">
      <c r="A820" t="s">
        <v>838</v>
      </c>
      <c r="B820" t="s">
        <v>1</v>
      </c>
      <c r="C820" t="s">
        <v>2870</v>
      </c>
      <c r="D820" t="s">
        <v>2860</v>
      </c>
      <c r="E820" t="s">
        <v>2856</v>
      </c>
      <c r="F820" t="s">
        <v>2902</v>
      </c>
      <c r="H820" t="str">
        <f>INDEX('Vensim Variables'!$B:$B,MATCH(EPS!$B820,'Vensim Variables'!$A:$A,0))</f>
        <v>g pollutant</v>
      </c>
      <c r="I820" t="str">
        <f t="shared" si="36"/>
        <v>PM10</v>
      </c>
      <c r="J820">
        <f>INDEX(NoSettings!$C:$C,MATCH(EPS!$A820,NoSettings!$A:$A,0))</f>
        <v>0</v>
      </c>
      <c r="K820">
        <f t="shared" si="37"/>
        <v>1</v>
      </c>
      <c r="L820" s="5">
        <f t="shared" si="38"/>
        <v>0</v>
      </c>
    </row>
    <row r="821" spans="1:12">
      <c r="A821" t="s">
        <v>839</v>
      </c>
      <c r="B821" t="s">
        <v>1</v>
      </c>
      <c r="C821" t="s">
        <v>2870</v>
      </c>
      <c r="D821" t="s">
        <v>2860</v>
      </c>
      <c r="E821" t="s">
        <v>2856</v>
      </c>
      <c r="F821" t="s">
        <v>2903</v>
      </c>
      <c r="H821" t="str">
        <f>INDEX('Vensim Variables'!$B:$B,MATCH(EPS!$B821,'Vensim Variables'!$A:$A,0))</f>
        <v>g pollutant</v>
      </c>
      <c r="I821" t="str">
        <f t="shared" si="36"/>
        <v>PM10</v>
      </c>
      <c r="J821">
        <f>INDEX(NoSettings!$C:$C,MATCH(EPS!$A821,NoSettings!$A:$A,0))</f>
        <v>0</v>
      </c>
      <c r="K821">
        <f t="shared" si="37"/>
        <v>1</v>
      </c>
      <c r="L821" s="5">
        <f t="shared" si="38"/>
        <v>0</v>
      </c>
    </row>
    <row r="822" spans="1:12">
      <c r="A822" t="s">
        <v>840</v>
      </c>
      <c r="B822" t="s">
        <v>1</v>
      </c>
      <c r="C822" t="s">
        <v>2870</v>
      </c>
      <c r="D822" t="s">
        <v>2861</v>
      </c>
      <c r="E822" t="s">
        <v>2855</v>
      </c>
      <c r="F822" t="s">
        <v>2894</v>
      </c>
      <c r="H822" t="str">
        <f>INDEX('Vensim Variables'!$B:$B,MATCH(EPS!$B822,'Vensim Variables'!$A:$A,0))</f>
        <v>g pollutant</v>
      </c>
      <c r="I822" t="str">
        <f t="shared" si="36"/>
        <v>PM25</v>
      </c>
      <c r="J822">
        <f>INDEX(NoSettings!$C:$C,MATCH(EPS!$A822,NoSettings!$A:$A,0))</f>
        <v>0</v>
      </c>
      <c r="K822">
        <f t="shared" si="37"/>
        <v>1</v>
      </c>
      <c r="L822" s="5">
        <f t="shared" si="38"/>
        <v>0</v>
      </c>
    </row>
    <row r="823" spans="1:12">
      <c r="A823" t="s">
        <v>841</v>
      </c>
      <c r="B823" t="s">
        <v>1</v>
      </c>
      <c r="C823" t="s">
        <v>2870</v>
      </c>
      <c r="D823" t="s">
        <v>2861</v>
      </c>
      <c r="E823" t="s">
        <v>2855</v>
      </c>
      <c r="F823" t="s">
        <v>2895</v>
      </c>
      <c r="H823" t="str">
        <f>INDEX('Vensim Variables'!$B:$B,MATCH(EPS!$B823,'Vensim Variables'!$A:$A,0))</f>
        <v>g pollutant</v>
      </c>
      <c r="I823" t="str">
        <f t="shared" si="36"/>
        <v>PM25</v>
      </c>
      <c r="J823">
        <f>INDEX(NoSettings!$C:$C,MATCH(EPS!$A823,NoSettings!$A:$A,0))</f>
        <v>0</v>
      </c>
      <c r="K823">
        <f t="shared" si="37"/>
        <v>1</v>
      </c>
      <c r="L823" s="5">
        <f t="shared" si="38"/>
        <v>0</v>
      </c>
    </row>
    <row r="824" spans="1:12">
      <c r="A824" t="s">
        <v>842</v>
      </c>
      <c r="B824" t="s">
        <v>1</v>
      </c>
      <c r="C824" t="s">
        <v>2870</v>
      </c>
      <c r="D824" t="s">
        <v>2861</v>
      </c>
      <c r="E824" t="s">
        <v>2855</v>
      </c>
      <c r="F824" t="s">
        <v>2896</v>
      </c>
      <c r="H824" t="str">
        <f>INDEX('Vensim Variables'!$B:$B,MATCH(EPS!$B824,'Vensim Variables'!$A:$A,0))</f>
        <v>g pollutant</v>
      </c>
      <c r="I824" t="str">
        <f t="shared" si="36"/>
        <v>PM25</v>
      </c>
      <c r="J824">
        <f>INDEX(NoSettings!$C:$C,MATCH(EPS!$A824,NoSettings!$A:$A,0))</f>
        <v>0</v>
      </c>
      <c r="K824">
        <f t="shared" si="37"/>
        <v>1</v>
      </c>
      <c r="L824" s="5">
        <f t="shared" si="38"/>
        <v>0</v>
      </c>
    </row>
    <row r="825" spans="1:12">
      <c r="A825" t="s">
        <v>843</v>
      </c>
      <c r="B825" t="s">
        <v>1</v>
      </c>
      <c r="C825" t="s">
        <v>2870</v>
      </c>
      <c r="D825" t="s">
        <v>2861</v>
      </c>
      <c r="E825" t="s">
        <v>2855</v>
      </c>
      <c r="F825" t="s">
        <v>2897</v>
      </c>
      <c r="H825" t="str">
        <f>INDEX('Vensim Variables'!$B:$B,MATCH(EPS!$B825,'Vensim Variables'!$A:$A,0))</f>
        <v>g pollutant</v>
      </c>
      <c r="I825" t="str">
        <f t="shared" si="36"/>
        <v>PM25</v>
      </c>
      <c r="J825">
        <f>INDEX(NoSettings!$C:$C,MATCH(EPS!$A825,NoSettings!$A:$A,0))</f>
        <v>655319000</v>
      </c>
      <c r="K825">
        <f t="shared" si="37"/>
        <v>1</v>
      </c>
      <c r="L825" s="5">
        <f t="shared" si="38"/>
        <v>6.5531900000000002E-4</v>
      </c>
    </row>
    <row r="826" spans="1:12">
      <c r="A826" t="s">
        <v>844</v>
      </c>
      <c r="B826" t="s">
        <v>1</v>
      </c>
      <c r="C826" t="s">
        <v>2870</v>
      </c>
      <c r="D826" t="s">
        <v>2861</v>
      </c>
      <c r="E826" t="s">
        <v>2855</v>
      </c>
      <c r="F826" t="s">
        <v>2898</v>
      </c>
      <c r="H826" t="str">
        <f>INDEX('Vensim Variables'!$B:$B,MATCH(EPS!$B826,'Vensim Variables'!$A:$A,0))</f>
        <v>g pollutant</v>
      </c>
      <c r="I826" t="str">
        <f t="shared" si="36"/>
        <v>PM25</v>
      </c>
      <c r="J826">
        <f>INDEX(NoSettings!$C:$C,MATCH(EPS!$A826,NoSettings!$A:$A,0))</f>
        <v>0</v>
      </c>
      <c r="K826">
        <f t="shared" si="37"/>
        <v>1</v>
      </c>
      <c r="L826" s="5">
        <f t="shared" si="38"/>
        <v>0</v>
      </c>
    </row>
    <row r="827" spans="1:12">
      <c r="A827" t="s">
        <v>845</v>
      </c>
      <c r="B827" t="s">
        <v>1</v>
      </c>
      <c r="C827" t="s">
        <v>2870</v>
      </c>
      <c r="D827" t="s">
        <v>2861</v>
      </c>
      <c r="E827" t="s">
        <v>2855</v>
      </c>
      <c r="F827" t="s">
        <v>2899</v>
      </c>
      <c r="H827" t="str">
        <f>INDEX('Vensim Variables'!$B:$B,MATCH(EPS!$B827,'Vensim Variables'!$A:$A,0))</f>
        <v>g pollutant</v>
      </c>
      <c r="I827" t="str">
        <f t="shared" si="36"/>
        <v>PM25</v>
      </c>
      <c r="J827">
        <f>INDEX(NoSettings!$C:$C,MATCH(EPS!$A827,NoSettings!$A:$A,0))</f>
        <v>0</v>
      </c>
      <c r="K827">
        <f t="shared" si="37"/>
        <v>1</v>
      </c>
      <c r="L827" s="5">
        <f t="shared" si="38"/>
        <v>0</v>
      </c>
    </row>
    <row r="828" spans="1:12">
      <c r="A828" t="s">
        <v>846</v>
      </c>
      <c r="B828" t="s">
        <v>1</v>
      </c>
      <c r="C828" t="s">
        <v>2870</v>
      </c>
      <c r="D828" t="s">
        <v>2861</v>
      </c>
      <c r="E828" t="s">
        <v>2855</v>
      </c>
      <c r="F828" t="s">
        <v>2900</v>
      </c>
      <c r="H828" t="str">
        <f>INDEX('Vensim Variables'!$B:$B,MATCH(EPS!$B828,'Vensim Variables'!$A:$A,0))</f>
        <v>g pollutant</v>
      </c>
      <c r="I828" t="str">
        <f t="shared" si="36"/>
        <v>PM25</v>
      </c>
      <c r="J828">
        <f>INDEX(NoSettings!$C:$C,MATCH(EPS!$A828,NoSettings!$A:$A,0))</f>
        <v>0</v>
      </c>
      <c r="K828">
        <f t="shared" si="37"/>
        <v>1</v>
      </c>
      <c r="L828" s="5">
        <f t="shared" si="38"/>
        <v>0</v>
      </c>
    </row>
    <row r="829" spans="1:12">
      <c r="A829" t="s">
        <v>847</v>
      </c>
      <c r="B829" t="s">
        <v>1</v>
      </c>
      <c r="C829" t="s">
        <v>2870</v>
      </c>
      <c r="D829" t="s">
        <v>2861</v>
      </c>
      <c r="E829" t="s">
        <v>2855</v>
      </c>
      <c r="F829" t="s">
        <v>2901</v>
      </c>
      <c r="H829" t="str">
        <f>INDEX('Vensim Variables'!$B:$B,MATCH(EPS!$B829,'Vensim Variables'!$A:$A,0))</f>
        <v>g pollutant</v>
      </c>
      <c r="I829" t="str">
        <f t="shared" si="36"/>
        <v>PM25</v>
      </c>
      <c r="J829">
        <f>INDEX(NoSettings!$C:$C,MATCH(EPS!$A829,NoSettings!$A:$A,0))</f>
        <v>0</v>
      </c>
      <c r="K829">
        <f t="shared" si="37"/>
        <v>1</v>
      </c>
      <c r="L829" s="5">
        <f t="shared" si="38"/>
        <v>0</v>
      </c>
    </row>
    <row r="830" spans="1:12">
      <c r="A830" t="s">
        <v>848</v>
      </c>
      <c r="B830" t="s">
        <v>1</v>
      </c>
      <c r="C830" t="s">
        <v>2870</v>
      </c>
      <c r="D830" t="s">
        <v>2861</v>
      </c>
      <c r="E830" t="s">
        <v>2855</v>
      </c>
      <c r="F830" t="s">
        <v>2902</v>
      </c>
      <c r="H830" t="str">
        <f>INDEX('Vensim Variables'!$B:$B,MATCH(EPS!$B830,'Vensim Variables'!$A:$A,0))</f>
        <v>g pollutant</v>
      </c>
      <c r="I830" t="str">
        <f t="shared" si="36"/>
        <v>PM25</v>
      </c>
      <c r="J830">
        <f>INDEX(NoSettings!$C:$C,MATCH(EPS!$A830,NoSettings!$A:$A,0))</f>
        <v>0</v>
      </c>
      <c r="K830">
        <f t="shared" si="37"/>
        <v>1</v>
      </c>
      <c r="L830" s="5">
        <f t="shared" si="38"/>
        <v>0</v>
      </c>
    </row>
    <row r="831" spans="1:12">
      <c r="A831" t="s">
        <v>849</v>
      </c>
      <c r="B831" t="s">
        <v>1</v>
      </c>
      <c r="C831" t="s">
        <v>2870</v>
      </c>
      <c r="D831" t="s">
        <v>2861</v>
      </c>
      <c r="E831" t="s">
        <v>2855</v>
      </c>
      <c r="F831" t="s">
        <v>2903</v>
      </c>
      <c r="H831" t="str">
        <f>INDEX('Vensim Variables'!$B:$B,MATCH(EPS!$B831,'Vensim Variables'!$A:$A,0))</f>
        <v>g pollutant</v>
      </c>
      <c r="I831" t="str">
        <f t="shared" si="36"/>
        <v>PM25</v>
      </c>
      <c r="J831">
        <f>INDEX(NoSettings!$C:$C,MATCH(EPS!$A831,NoSettings!$A:$A,0))</f>
        <v>0</v>
      </c>
      <c r="K831">
        <f t="shared" si="37"/>
        <v>1</v>
      </c>
      <c r="L831" s="5">
        <f t="shared" si="38"/>
        <v>0</v>
      </c>
    </row>
    <row r="832" spans="1:12">
      <c r="A832" t="s">
        <v>850</v>
      </c>
      <c r="B832" t="s">
        <v>1</v>
      </c>
      <c r="C832" t="s">
        <v>2870</v>
      </c>
      <c r="D832" t="s">
        <v>2861</v>
      </c>
      <c r="E832" t="s">
        <v>2856</v>
      </c>
      <c r="F832" t="s">
        <v>2894</v>
      </c>
      <c r="H832" t="str">
        <f>INDEX('Vensim Variables'!$B:$B,MATCH(EPS!$B832,'Vensim Variables'!$A:$A,0))</f>
        <v>g pollutant</v>
      </c>
      <c r="I832" t="str">
        <f t="shared" si="36"/>
        <v>PM25</v>
      </c>
      <c r="J832">
        <f>INDEX(NoSettings!$C:$C,MATCH(EPS!$A832,NoSettings!$A:$A,0))</f>
        <v>0</v>
      </c>
      <c r="K832">
        <f t="shared" si="37"/>
        <v>1</v>
      </c>
      <c r="L832" s="5">
        <f t="shared" si="38"/>
        <v>0</v>
      </c>
    </row>
    <row r="833" spans="1:12">
      <c r="A833" t="s">
        <v>851</v>
      </c>
      <c r="B833" t="s">
        <v>1</v>
      </c>
      <c r="C833" t="s">
        <v>2870</v>
      </c>
      <c r="D833" t="s">
        <v>2861</v>
      </c>
      <c r="E833" t="s">
        <v>2856</v>
      </c>
      <c r="F833" t="s">
        <v>2895</v>
      </c>
      <c r="H833" t="str">
        <f>INDEX('Vensim Variables'!$B:$B,MATCH(EPS!$B833,'Vensim Variables'!$A:$A,0))</f>
        <v>g pollutant</v>
      </c>
      <c r="I833" t="str">
        <f t="shared" si="36"/>
        <v>PM25</v>
      </c>
      <c r="J833">
        <f>INDEX(NoSettings!$C:$C,MATCH(EPS!$A833,NoSettings!$A:$A,0))</f>
        <v>0</v>
      </c>
      <c r="K833">
        <f t="shared" si="37"/>
        <v>1</v>
      </c>
      <c r="L833" s="5">
        <f t="shared" si="38"/>
        <v>0</v>
      </c>
    </row>
    <row r="834" spans="1:12">
      <c r="A834" t="s">
        <v>852</v>
      </c>
      <c r="B834" t="s">
        <v>1</v>
      </c>
      <c r="C834" t="s">
        <v>2870</v>
      </c>
      <c r="D834" t="s">
        <v>2861</v>
      </c>
      <c r="E834" t="s">
        <v>2856</v>
      </c>
      <c r="F834" t="s">
        <v>2896</v>
      </c>
      <c r="H834" t="str">
        <f>INDEX('Vensim Variables'!$B:$B,MATCH(EPS!$B834,'Vensim Variables'!$A:$A,0))</f>
        <v>g pollutant</v>
      </c>
      <c r="I834" t="str">
        <f t="shared" si="36"/>
        <v>PM25</v>
      </c>
      <c r="J834">
        <f>INDEX(NoSettings!$C:$C,MATCH(EPS!$A834,NoSettings!$A:$A,0))</f>
        <v>0</v>
      </c>
      <c r="K834">
        <f t="shared" si="37"/>
        <v>1</v>
      </c>
      <c r="L834" s="5">
        <f t="shared" si="38"/>
        <v>0</v>
      </c>
    </row>
    <row r="835" spans="1:12">
      <c r="A835" t="s">
        <v>853</v>
      </c>
      <c r="B835" t="s">
        <v>1</v>
      </c>
      <c r="C835" t="s">
        <v>2870</v>
      </c>
      <c r="D835" t="s">
        <v>2861</v>
      </c>
      <c r="E835" t="s">
        <v>2856</v>
      </c>
      <c r="F835" t="s">
        <v>2897</v>
      </c>
      <c r="H835" t="str">
        <f>INDEX('Vensim Variables'!$B:$B,MATCH(EPS!$B835,'Vensim Variables'!$A:$A,0))</f>
        <v>g pollutant</v>
      </c>
      <c r="I835" t="str">
        <f t="shared" ref="I835:I898" si="39">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14336800000</v>
      </c>
      <c r="K835">
        <f t="shared" ref="K835:K898" si="40">IF(I835="CO2",1,IF(I835="CH4",28,IF(I835="N2O",265,IF(I835="F gases",1,1))))</f>
        <v>1</v>
      </c>
      <c r="L835" s="5">
        <f t="shared" ref="L835:L898" si="41">IF(H835="g pollutant",K835*J835/10^12,IF(H835="MMTCO2e",J835,IF(H835="MWh",J835,0)))</f>
        <v>1.43368E-2</v>
      </c>
    </row>
    <row r="836" spans="1:12">
      <c r="A836" t="s">
        <v>854</v>
      </c>
      <c r="B836" t="s">
        <v>1</v>
      </c>
      <c r="C836" t="s">
        <v>2870</v>
      </c>
      <c r="D836" t="s">
        <v>2861</v>
      </c>
      <c r="E836" t="s">
        <v>2856</v>
      </c>
      <c r="F836" t="s">
        <v>2898</v>
      </c>
      <c r="H836" t="str">
        <f>INDEX('Vensim Variables'!$B:$B,MATCH(EPS!$B836,'Vensim Variables'!$A:$A,0))</f>
        <v>g pollutant</v>
      </c>
      <c r="I836" t="str">
        <f t="shared" si="39"/>
        <v>PM25</v>
      </c>
      <c r="J836">
        <f>INDEX(NoSettings!$C:$C,MATCH(EPS!$A836,NoSettings!$A:$A,0))</f>
        <v>0</v>
      </c>
      <c r="K836">
        <f t="shared" si="40"/>
        <v>1</v>
      </c>
      <c r="L836" s="5">
        <f t="shared" si="41"/>
        <v>0</v>
      </c>
    </row>
    <row r="837" spans="1:12">
      <c r="A837" t="s">
        <v>855</v>
      </c>
      <c r="B837" t="s">
        <v>1</v>
      </c>
      <c r="C837" t="s">
        <v>2870</v>
      </c>
      <c r="D837" t="s">
        <v>2861</v>
      </c>
      <c r="E837" t="s">
        <v>2856</v>
      </c>
      <c r="F837" t="s">
        <v>2899</v>
      </c>
      <c r="H837" t="str">
        <f>INDEX('Vensim Variables'!$B:$B,MATCH(EPS!$B837,'Vensim Variables'!$A:$A,0))</f>
        <v>g pollutant</v>
      </c>
      <c r="I837" t="str">
        <f t="shared" si="39"/>
        <v>PM25</v>
      </c>
      <c r="J837">
        <f>INDEX(NoSettings!$C:$C,MATCH(EPS!$A837,NoSettings!$A:$A,0))</f>
        <v>0</v>
      </c>
      <c r="K837">
        <f t="shared" si="40"/>
        <v>1</v>
      </c>
      <c r="L837" s="5">
        <f t="shared" si="41"/>
        <v>0</v>
      </c>
    </row>
    <row r="838" spans="1:12">
      <c r="A838" t="s">
        <v>856</v>
      </c>
      <c r="B838" t="s">
        <v>1</v>
      </c>
      <c r="C838" t="s">
        <v>2870</v>
      </c>
      <c r="D838" t="s">
        <v>2861</v>
      </c>
      <c r="E838" t="s">
        <v>2856</v>
      </c>
      <c r="F838" t="s">
        <v>2900</v>
      </c>
      <c r="H838" t="str">
        <f>INDEX('Vensim Variables'!$B:$B,MATCH(EPS!$B838,'Vensim Variables'!$A:$A,0))</f>
        <v>g pollutant</v>
      </c>
      <c r="I838" t="str">
        <f t="shared" si="39"/>
        <v>PM25</v>
      </c>
      <c r="J838">
        <f>INDEX(NoSettings!$C:$C,MATCH(EPS!$A838,NoSettings!$A:$A,0))</f>
        <v>0</v>
      </c>
      <c r="K838">
        <f t="shared" si="40"/>
        <v>1</v>
      </c>
      <c r="L838" s="5">
        <f t="shared" si="41"/>
        <v>0</v>
      </c>
    </row>
    <row r="839" spans="1:12">
      <c r="A839" t="s">
        <v>857</v>
      </c>
      <c r="B839" t="s">
        <v>1</v>
      </c>
      <c r="C839" t="s">
        <v>2870</v>
      </c>
      <c r="D839" t="s">
        <v>2861</v>
      </c>
      <c r="E839" t="s">
        <v>2856</v>
      </c>
      <c r="F839" t="s">
        <v>2901</v>
      </c>
      <c r="H839" t="str">
        <f>INDEX('Vensim Variables'!$B:$B,MATCH(EPS!$B839,'Vensim Variables'!$A:$A,0))</f>
        <v>g pollutant</v>
      </c>
      <c r="I839" t="str">
        <f t="shared" si="39"/>
        <v>PM25</v>
      </c>
      <c r="J839">
        <f>INDEX(NoSettings!$C:$C,MATCH(EPS!$A839,NoSettings!$A:$A,0))</f>
        <v>0</v>
      </c>
      <c r="K839">
        <f t="shared" si="40"/>
        <v>1</v>
      </c>
      <c r="L839" s="5">
        <f t="shared" si="41"/>
        <v>0</v>
      </c>
    </row>
    <row r="840" spans="1:12">
      <c r="A840" t="s">
        <v>858</v>
      </c>
      <c r="B840" t="s">
        <v>1</v>
      </c>
      <c r="C840" t="s">
        <v>2870</v>
      </c>
      <c r="D840" t="s">
        <v>2861</v>
      </c>
      <c r="E840" t="s">
        <v>2856</v>
      </c>
      <c r="F840" t="s">
        <v>2902</v>
      </c>
      <c r="H840" t="str">
        <f>INDEX('Vensim Variables'!$B:$B,MATCH(EPS!$B840,'Vensim Variables'!$A:$A,0))</f>
        <v>g pollutant</v>
      </c>
      <c r="I840" t="str">
        <f t="shared" si="39"/>
        <v>PM25</v>
      </c>
      <c r="J840">
        <f>INDEX(NoSettings!$C:$C,MATCH(EPS!$A840,NoSettings!$A:$A,0))</f>
        <v>0</v>
      </c>
      <c r="K840">
        <f t="shared" si="40"/>
        <v>1</v>
      </c>
      <c r="L840" s="5">
        <f t="shared" si="41"/>
        <v>0</v>
      </c>
    </row>
    <row r="841" spans="1:12">
      <c r="A841" t="s">
        <v>859</v>
      </c>
      <c r="B841" t="s">
        <v>1</v>
      </c>
      <c r="C841" t="s">
        <v>2870</v>
      </c>
      <c r="D841" t="s">
        <v>2861</v>
      </c>
      <c r="E841" t="s">
        <v>2856</v>
      </c>
      <c r="F841" t="s">
        <v>2903</v>
      </c>
      <c r="H841" t="str">
        <f>INDEX('Vensim Variables'!$B:$B,MATCH(EPS!$B841,'Vensim Variables'!$A:$A,0))</f>
        <v>g pollutant</v>
      </c>
      <c r="I841" t="str">
        <f t="shared" si="39"/>
        <v>PM25</v>
      </c>
      <c r="J841">
        <f>INDEX(NoSettings!$C:$C,MATCH(EPS!$A841,NoSettings!$A:$A,0))</f>
        <v>0</v>
      </c>
      <c r="K841">
        <f t="shared" si="40"/>
        <v>1</v>
      </c>
      <c r="L841" s="5">
        <f t="shared" si="41"/>
        <v>0</v>
      </c>
    </row>
    <row r="842" spans="1:12">
      <c r="A842" t="s">
        <v>860</v>
      </c>
      <c r="B842" t="s">
        <v>1</v>
      </c>
      <c r="C842" t="s">
        <v>2870</v>
      </c>
      <c r="D842" t="s">
        <v>2862</v>
      </c>
      <c r="E842" t="s">
        <v>2855</v>
      </c>
      <c r="F842" t="s">
        <v>2894</v>
      </c>
      <c r="H842" t="str">
        <f>INDEX('Vensim Variables'!$B:$B,MATCH(EPS!$B842,'Vensim Variables'!$A:$A,0))</f>
        <v>g pollutant</v>
      </c>
      <c r="I842" t="str">
        <f t="shared" si="39"/>
        <v>SOx</v>
      </c>
      <c r="J842">
        <f>INDEX(NoSettings!$C:$C,MATCH(EPS!$A842,NoSettings!$A:$A,0))</f>
        <v>0</v>
      </c>
      <c r="K842">
        <f t="shared" si="40"/>
        <v>1</v>
      </c>
      <c r="L842" s="5">
        <f t="shared" si="41"/>
        <v>0</v>
      </c>
    </row>
    <row r="843" spans="1:12">
      <c r="A843" t="s">
        <v>861</v>
      </c>
      <c r="B843" t="s">
        <v>1</v>
      </c>
      <c r="C843" t="s">
        <v>2870</v>
      </c>
      <c r="D843" t="s">
        <v>2862</v>
      </c>
      <c r="E843" t="s">
        <v>2855</v>
      </c>
      <c r="F843" t="s">
        <v>2895</v>
      </c>
      <c r="H843" t="str">
        <f>INDEX('Vensim Variables'!$B:$B,MATCH(EPS!$B843,'Vensim Variables'!$A:$A,0))</f>
        <v>g pollutant</v>
      </c>
      <c r="I843" t="str">
        <f t="shared" si="39"/>
        <v>SOx</v>
      </c>
      <c r="J843">
        <f>INDEX(NoSettings!$C:$C,MATCH(EPS!$A843,NoSettings!$A:$A,0))</f>
        <v>0</v>
      </c>
      <c r="K843">
        <f t="shared" si="40"/>
        <v>1</v>
      </c>
      <c r="L843" s="5">
        <f t="shared" si="41"/>
        <v>0</v>
      </c>
    </row>
    <row r="844" spans="1:12">
      <c r="A844" t="s">
        <v>862</v>
      </c>
      <c r="B844" t="s">
        <v>1</v>
      </c>
      <c r="C844" t="s">
        <v>2870</v>
      </c>
      <c r="D844" t="s">
        <v>2862</v>
      </c>
      <c r="E844" t="s">
        <v>2855</v>
      </c>
      <c r="F844" t="s">
        <v>2896</v>
      </c>
      <c r="H844" t="str">
        <f>INDEX('Vensim Variables'!$B:$B,MATCH(EPS!$B844,'Vensim Variables'!$A:$A,0))</f>
        <v>g pollutant</v>
      </c>
      <c r="I844" t="str">
        <f t="shared" si="39"/>
        <v>SOx</v>
      </c>
      <c r="J844">
        <f>INDEX(NoSettings!$C:$C,MATCH(EPS!$A844,NoSettings!$A:$A,0))</f>
        <v>0</v>
      </c>
      <c r="K844">
        <f t="shared" si="40"/>
        <v>1</v>
      </c>
      <c r="L844" s="5">
        <f t="shared" si="41"/>
        <v>0</v>
      </c>
    </row>
    <row r="845" spans="1:12">
      <c r="A845" t="s">
        <v>863</v>
      </c>
      <c r="B845" t="s">
        <v>1</v>
      </c>
      <c r="C845" t="s">
        <v>2870</v>
      </c>
      <c r="D845" t="s">
        <v>2862</v>
      </c>
      <c r="E845" t="s">
        <v>2855</v>
      </c>
      <c r="F845" t="s">
        <v>2897</v>
      </c>
      <c r="H845" t="str">
        <f>INDEX('Vensim Variables'!$B:$B,MATCH(EPS!$B845,'Vensim Variables'!$A:$A,0))</f>
        <v>g pollutant</v>
      </c>
      <c r="I845" t="str">
        <f t="shared" si="39"/>
        <v>SOx</v>
      </c>
      <c r="J845">
        <f>INDEX(NoSettings!$C:$C,MATCH(EPS!$A845,NoSettings!$A:$A,0))</f>
        <v>28216700</v>
      </c>
      <c r="K845">
        <f t="shared" si="40"/>
        <v>1</v>
      </c>
      <c r="L845" s="5">
        <f t="shared" si="41"/>
        <v>2.82167E-5</v>
      </c>
    </row>
    <row r="846" spans="1:12">
      <c r="A846" t="s">
        <v>864</v>
      </c>
      <c r="B846" t="s">
        <v>1</v>
      </c>
      <c r="C846" t="s">
        <v>2870</v>
      </c>
      <c r="D846" t="s">
        <v>2862</v>
      </c>
      <c r="E846" t="s">
        <v>2855</v>
      </c>
      <c r="F846" t="s">
        <v>2898</v>
      </c>
      <c r="H846" t="str">
        <f>INDEX('Vensim Variables'!$B:$B,MATCH(EPS!$B846,'Vensim Variables'!$A:$A,0))</f>
        <v>g pollutant</v>
      </c>
      <c r="I846" t="str">
        <f t="shared" si="39"/>
        <v>SOx</v>
      </c>
      <c r="J846">
        <f>INDEX(NoSettings!$C:$C,MATCH(EPS!$A846,NoSettings!$A:$A,0))</f>
        <v>0</v>
      </c>
      <c r="K846">
        <f t="shared" si="40"/>
        <v>1</v>
      </c>
      <c r="L846" s="5">
        <f t="shared" si="41"/>
        <v>0</v>
      </c>
    </row>
    <row r="847" spans="1:12">
      <c r="A847" t="s">
        <v>865</v>
      </c>
      <c r="B847" t="s">
        <v>1</v>
      </c>
      <c r="C847" t="s">
        <v>2870</v>
      </c>
      <c r="D847" t="s">
        <v>2862</v>
      </c>
      <c r="E847" t="s">
        <v>2855</v>
      </c>
      <c r="F847" t="s">
        <v>2899</v>
      </c>
      <c r="H847" t="str">
        <f>INDEX('Vensim Variables'!$B:$B,MATCH(EPS!$B847,'Vensim Variables'!$A:$A,0))</f>
        <v>g pollutant</v>
      </c>
      <c r="I847" t="str">
        <f t="shared" si="39"/>
        <v>SOx</v>
      </c>
      <c r="J847">
        <f>INDEX(NoSettings!$C:$C,MATCH(EPS!$A847,NoSettings!$A:$A,0))</f>
        <v>0</v>
      </c>
      <c r="K847">
        <f t="shared" si="40"/>
        <v>1</v>
      </c>
      <c r="L847" s="5">
        <f t="shared" si="41"/>
        <v>0</v>
      </c>
    </row>
    <row r="848" spans="1:12">
      <c r="A848" t="s">
        <v>866</v>
      </c>
      <c r="B848" t="s">
        <v>1</v>
      </c>
      <c r="C848" t="s">
        <v>2870</v>
      </c>
      <c r="D848" t="s">
        <v>2862</v>
      </c>
      <c r="E848" t="s">
        <v>2855</v>
      </c>
      <c r="F848" t="s">
        <v>2900</v>
      </c>
      <c r="H848" t="str">
        <f>INDEX('Vensim Variables'!$B:$B,MATCH(EPS!$B848,'Vensim Variables'!$A:$A,0))</f>
        <v>g pollutant</v>
      </c>
      <c r="I848" t="str">
        <f t="shared" si="39"/>
        <v>SOx</v>
      </c>
      <c r="J848">
        <f>INDEX(NoSettings!$C:$C,MATCH(EPS!$A848,NoSettings!$A:$A,0))</f>
        <v>0</v>
      </c>
      <c r="K848">
        <f t="shared" si="40"/>
        <v>1</v>
      </c>
      <c r="L848" s="5">
        <f t="shared" si="41"/>
        <v>0</v>
      </c>
    </row>
    <row r="849" spans="1:12">
      <c r="A849" t="s">
        <v>867</v>
      </c>
      <c r="B849" t="s">
        <v>1</v>
      </c>
      <c r="C849" t="s">
        <v>2870</v>
      </c>
      <c r="D849" t="s">
        <v>2862</v>
      </c>
      <c r="E849" t="s">
        <v>2855</v>
      </c>
      <c r="F849" t="s">
        <v>2901</v>
      </c>
      <c r="H849" t="str">
        <f>INDEX('Vensim Variables'!$B:$B,MATCH(EPS!$B849,'Vensim Variables'!$A:$A,0))</f>
        <v>g pollutant</v>
      </c>
      <c r="I849" t="str">
        <f t="shared" si="39"/>
        <v>SOx</v>
      </c>
      <c r="J849">
        <f>INDEX(NoSettings!$C:$C,MATCH(EPS!$A849,NoSettings!$A:$A,0))</f>
        <v>0</v>
      </c>
      <c r="K849">
        <f t="shared" si="40"/>
        <v>1</v>
      </c>
      <c r="L849" s="5">
        <f t="shared" si="41"/>
        <v>0</v>
      </c>
    </row>
    <row r="850" spans="1:12">
      <c r="A850" t="s">
        <v>868</v>
      </c>
      <c r="B850" t="s">
        <v>1</v>
      </c>
      <c r="C850" t="s">
        <v>2870</v>
      </c>
      <c r="D850" t="s">
        <v>2862</v>
      </c>
      <c r="E850" t="s">
        <v>2855</v>
      </c>
      <c r="F850" t="s">
        <v>2902</v>
      </c>
      <c r="H850" t="str">
        <f>INDEX('Vensim Variables'!$B:$B,MATCH(EPS!$B850,'Vensim Variables'!$A:$A,0))</f>
        <v>g pollutant</v>
      </c>
      <c r="I850" t="str">
        <f t="shared" si="39"/>
        <v>SOx</v>
      </c>
      <c r="J850">
        <f>INDEX(NoSettings!$C:$C,MATCH(EPS!$A850,NoSettings!$A:$A,0))</f>
        <v>0</v>
      </c>
      <c r="K850">
        <f t="shared" si="40"/>
        <v>1</v>
      </c>
      <c r="L850" s="5">
        <f t="shared" si="41"/>
        <v>0</v>
      </c>
    </row>
    <row r="851" spans="1:12">
      <c r="A851" t="s">
        <v>869</v>
      </c>
      <c r="B851" t="s">
        <v>1</v>
      </c>
      <c r="C851" t="s">
        <v>2870</v>
      </c>
      <c r="D851" t="s">
        <v>2862</v>
      </c>
      <c r="E851" t="s">
        <v>2855</v>
      </c>
      <c r="F851" t="s">
        <v>2903</v>
      </c>
      <c r="H851" t="str">
        <f>INDEX('Vensim Variables'!$B:$B,MATCH(EPS!$B851,'Vensim Variables'!$A:$A,0))</f>
        <v>g pollutant</v>
      </c>
      <c r="I851" t="str">
        <f t="shared" si="39"/>
        <v>SOx</v>
      </c>
      <c r="J851">
        <f>INDEX(NoSettings!$C:$C,MATCH(EPS!$A851,NoSettings!$A:$A,0))</f>
        <v>0</v>
      </c>
      <c r="K851">
        <f t="shared" si="40"/>
        <v>1</v>
      </c>
      <c r="L851" s="5">
        <f t="shared" si="41"/>
        <v>0</v>
      </c>
    </row>
    <row r="852" spans="1:12">
      <c r="A852" t="s">
        <v>870</v>
      </c>
      <c r="B852" t="s">
        <v>1</v>
      </c>
      <c r="C852" t="s">
        <v>2870</v>
      </c>
      <c r="D852" t="s">
        <v>2862</v>
      </c>
      <c r="E852" t="s">
        <v>2856</v>
      </c>
      <c r="F852" t="s">
        <v>2894</v>
      </c>
      <c r="H852" t="str">
        <f>INDEX('Vensim Variables'!$B:$B,MATCH(EPS!$B852,'Vensim Variables'!$A:$A,0))</f>
        <v>g pollutant</v>
      </c>
      <c r="I852" t="str">
        <f t="shared" si="39"/>
        <v>SOx</v>
      </c>
      <c r="J852">
        <f>INDEX(NoSettings!$C:$C,MATCH(EPS!$A852,NoSettings!$A:$A,0))</f>
        <v>0</v>
      </c>
      <c r="K852">
        <f t="shared" si="40"/>
        <v>1</v>
      </c>
      <c r="L852" s="5">
        <f t="shared" si="41"/>
        <v>0</v>
      </c>
    </row>
    <row r="853" spans="1:12">
      <c r="A853" t="s">
        <v>871</v>
      </c>
      <c r="B853" t="s">
        <v>1</v>
      </c>
      <c r="C853" t="s">
        <v>2870</v>
      </c>
      <c r="D853" t="s">
        <v>2862</v>
      </c>
      <c r="E853" t="s">
        <v>2856</v>
      </c>
      <c r="F853" t="s">
        <v>2895</v>
      </c>
      <c r="H853" t="str">
        <f>INDEX('Vensim Variables'!$B:$B,MATCH(EPS!$B853,'Vensim Variables'!$A:$A,0))</f>
        <v>g pollutant</v>
      </c>
      <c r="I853" t="str">
        <f t="shared" si="39"/>
        <v>SOx</v>
      </c>
      <c r="J853">
        <f>INDEX(NoSettings!$C:$C,MATCH(EPS!$A853,NoSettings!$A:$A,0))</f>
        <v>0</v>
      </c>
      <c r="K853">
        <f t="shared" si="40"/>
        <v>1</v>
      </c>
      <c r="L853" s="5">
        <f t="shared" si="41"/>
        <v>0</v>
      </c>
    </row>
    <row r="854" spans="1:12">
      <c r="A854" t="s">
        <v>872</v>
      </c>
      <c r="B854" t="s">
        <v>1</v>
      </c>
      <c r="C854" t="s">
        <v>2870</v>
      </c>
      <c r="D854" t="s">
        <v>2862</v>
      </c>
      <c r="E854" t="s">
        <v>2856</v>
      </c>
      <c r="F854" t="s">
        <v>2896</v>
      </c>
      <c r="H854" t="str">
        <f>INDEX('Vensim Variables'!$B:$B,MATCH(EPS!$B854,'Vensim Variables'!$A:$A,0))</f>
        <v>g pollutant</v>
      </c>
      <c r="I854" t="str">
        <f t="shared" si="39"/>
        <v>SOx</v>
      </c>
      <c r="J854">
        <f>INDEX(NoSettings!$C:$C,MATCH(EPS!$A854,NoSettings!$A:$A,0))</f>
        <v>0</v>
      </c>
      <c r="K854">
        <f t="shared" si="40"/>
        <v>1</v>
      </c>
      <c r="L854" s="5">
        <f t="shared" si="41"/>
        <v>0</v>
      </c>
    </row>
    <row r="855" spans="1:12">
      <c r="A855" t="s">
        <v>873</v>
      </c>
      <c r="B855" t="s">
        <v>1</v>
      </c>
      <c r="C855" t="s">
        <v>2870</v>
      </c>
      <c r="D855" t="s">
        <v>2862</v>
      </c>
      <c r="E855" t="s">
        <v>2856</v>
      </c>
      <c r="F855" t="s">
        <v>2897</v>
      </c>
      <c r="H855" t="str">
        <f>INDEX('Vensim Variables'!$B:$B,MATCH(EPS!$B855,'Vensim Variables'!$A:$A,0))</f>
        <v>g pollutant</v>
      </c>
      <c r="I855" t="str">
        <f t="shared" si="39"/>
        <v>SOx</v>
      </c>
      <c r="J855">
        <f>INDEX(NoSettings!$C:$C,MATCH(EPS!$A855,NoSettings!$A:$A,0))</f>
        <v>617313000</v>
      </c>
      <c r="K855">
        <f t="shared" si="40"/>
        <v>1</v>
      </c>
      <c r="L855" s="5">
        <f t="shared" si="41"/>
        <v>6.1731299999999998E-4</v>
      </c>
    </row>
    <row r="856" spans="1:12">
      <c r="A856" t="s">
        <v>874</v>
      </c>
      <c r="B856" t="s">
        <v>1</v>
      </c>
      <c r="C856" t="s">
        <v>2870</v>
      </c>
      <c r="D856" t="s">
        <v>2862</v>
      </c>
      <c r="E856" t="s">
        <v>2856</v>
      </c>
      <c r="F856" t="s">
        <v>2898</v>
      </c>
      <c r="H856" t="str">
        <f>INDEX('Vensim Variables'!$B:$B,MATCH(EPS!$B856,'Vensim Variables'!$A:$A,0))</f>
        <v>g pollutant</v>
      </c>
      <c r="I856" t="str">
        <f t="shared" si="39"/>
        <v>SOx</v>
      </c>
      <c r="J856">
        <f>INDEX(NoSettings!$C:$C,MATCH(EPS!$A856,NoSettings!$A:$A,0))</f>
        <v>0</v>
      </c>
      <c r="K856">
        <f t="shared" si="40"/>
        <v>1</v>
      </c>
      <c r="L856" s="5">
        <f t="shared" si="41"/>
        <v>0</v>
      </c>
    </row>
    <row r="857" spans="1:12">
      <c r="A857" t="s">
        <v>875</v>
      </c>
      <c r="B857" t="s">
        <v>1</v>
      </c>
      <c r="C857" t="s">
        <v>2870</v>
      </c>
      <c r="D857" t="s">
        <v>2862</v>
      </c>
      <c r="E857" t="s">
        <v>2856</v>
      </c>
      <c r="F857" t="s">
        <v>2899</v>
      </c>
      <c r="H857" t="str">
        <f>INDEX('Vensim Variables'!$B:$B,MATCH(EPS!$B857,'Vensim Variables'!$A:$A,0))</f>
        <v>g pollutant</v>
      </c>
      <c r="I857" t="str">
        <f t="shared" si="39"/>
        <v>SOx</v>
      </c>
      <c r="J857">
        <f>INDEX(NoSettings!$C:$C,MATCH(EPS!$A857,NoSettings!$A:$A,0))</f>
        <v>0</v>
      </c>
      <c r="K857">
        <f t="shared" si="40"/>
        <v>1</v>
      </c>
      <c r="L857" s="5">
        <f t="shared" si="41"/>
        <v>0</v>
      </c>
    </row>
    <row r="858" spans="1:12">
      <c r="A858" t="s">
        <v>876</v>
      </c>
      <c r="B858" t="s">
        <v>1</v>
      </c>
      <c r="C858" t="s">
        <v>2870</v>
      </c>
      <c r="D858" t="s">
        <v>2862</v>
      </c>
      <c r="E858" t="s">
        <v>2856</v>
      </c>
      <c r="F858" t="s">
        <v>2900</v>
      </c>
      <c r="H858" t="str">
        <f>INDEX('Vensim Variables'!$B:$B,MATCH(EPS!$B858,'Vensim Variables'!$A:$A,0))</f>
        <v>g pollutant</v>
      </c>
      <c r="I858" t="str">
        <f t="shared" si="39"/>
        <v>SOx</v>
      </c>
      <c r="J858">
        <f>INDEX(NoSettings!$C:$C,MATCH(EPS!$A858,NoSettings!$A:$A,0))</f>
        <v>0</v>
      </c>
      <c r="K858">
        <f t="shared" si="40"/>
        <v>1</v>
      </c>
      <c r="L858" s="5">
        <f t="shared" si="41"/>
        <v>0</v>
      </c>
    </row>
    <row r="859" spans="1:12">
      <c r="A859" t="s">
        <v>877</v>
      </c>
      <c r="B859" t="s">
        <v>1</v>
      </c>
      <c r="C859" t="s">
        <v>2870</v>
      </c>
      <c r="D859" t="s">
        <v>2862</v>
      </c>
      <c r="E859" t="s">
        <v>2856</v>
      </c>
      <c r="F859" t="s">
        <v>2901</v>
      </c>
      <c r="H859" t="str">
        <f>INDEX('Vensim Variables'!$B:$B,MATCH(EPS!$B859,'Vensim Variables'!$A:$A,0))</f>
        <v>g pollutant</v>
      </c>
      <c r="I859" t="str">
        <f t="shared" si="39"/>
        <v>SOx</v>
      </c>
      <c r="J859">
        <f>INDEX(NoSettings!$C:$C,MATCH(EPS!$A859,NoSettings!$A:$A,0))</f>
        <v>0</v>
      </c>
      <c r="K859">
        <f t="shared" si="40"/>
        <v>1</v>
      </c>
      <c r="L859" s="5">
        <f t="shared" si="41"/>
        <v>0</v>
      </c>
    </row>
    <row r="860" spans="1:12">
      <c r="A860" t="s">
        <v>878</v>
      </c>
      <c r="B860" t="s">
        <v>1</v>
      </c>
      <c r="C860" t="s">
        <v>2870</v>
      </c>
      <c r="D860" t="s">
        <v>2862</v>
      </c>
      <c r="E860" t="s">
        <v>2856</v>
      </c>
      <c r="F860" t="s">
        <v>2902</v>
      </c>
      <c r="H860" t="str">
        <f>INDEX('Vensim Variables'!$B:$B,MATCH(EPS!$B860,'Vensim Variables'!$A:$A,0))</f>
        <v>g pollutant</v>
      </c>
      <c r="I860" t="str">
        <f t="shared" si="39"/>
        <v>SOx</v>
      </c>
      <c r="J860">
        <f>INDEX(NoSettings!$C:$C,MATCH(EPS!$A860,NoSettings!$A:$A,0))</f>
        <v>0</v>
      </c>
      <c r="K860">
        <f t="shared" si="40"/>
        <v>1</v>
      </c>
      <c r="L860" s="5">
        <f t="shared" si="41"/>
        <v>0</v>
      </c>
    </row>
    <row r="861" spans="1:12">
      <c r="A861" t="s">
        <v>879</v>
      </c>
      <c r="B861" t="s">
        <v>1</v>
      </c>
      <c r="C861" t="s">
        <v>2870</v>
      </c>
      <c r="D861" t="s">
        <v>2862</v>
      </c>
      <c r="E861" t="s">
        <v>2856</v>
      </c>
      <c r="F861" t="s">
        <v>2903</v>
      </c>
      <c r="H861" t="str">
        <f>INDEX('Vensim Variables'!$B:$B,MATCH(EPS!$B861,'Vensim Variables'!$A:$A,0))</f>
        <v>g pollutant</v>
      </c>
      <c r="I861" t="str">
        <f t="shared" si="39"/>
        <v>SOx</v>
      </c>
      <c r="J861">
        <f>INDEX(NoSettings!$C:$C,MATCH(EPS!$A861,NoSettings!$A:$A,0))</f>
        <v>0</v>
      </c>
      <c r="K861">
        <f t="shared" si="40"/>
        <v>1</v>
      </c>
      <c r="L861" s="5">
        <f t="shared" si="41"/>
        <v>0</v>
      </c>
    </row>
    <row r="862" spans="1:12">
      <c r="A862" t="s">
        <v>880</v>
      </c>
      <c r="B862" t="s">
        <v>1</v>
      </c>
      <c r="C862" t="s">
        <v>2870</v>
      </c>
      <c r="D862" t="s">
        <v>2863</v>
      </c>
      <c r="E862" t="s">
        <v>2855</v>
      </c>
      <c r="F862" t="s">
        <v>2894</v>
      </c>
      <c r="H862" t="str">
        <f>INDEX('Vensim Variables'!$B:$B,MATCH(EPS!$B862,'Vensim Variables'!$A:$A,0))</f>
        <v>g pollutant</v>
      </c>
      <c r="I862" t="str">
        <f t="shared" si="39"/>
        <v>BC</v>
      </c>
      <c r="J862">
        <f>INDEX(NoSettings!$C:$C,MATCH(EPS!$A862,NoSettings!$A:$A,0))</f>
        <v>0</v>
      </c>
      <c r="K862">
        <f t="shared" si="40"/>
        <v>1</v>
      </c>
      <c r="L862" s="5">
        <f t="shared" si="41"/>
        <v>0</v>
      </c>
    </row>
    <row r="863" spans="1:12">
      <c r="A863" t="s">
        <v>881</v>
      </c>
      <c r="B863" t="s">
        <v>1</v>
      </c>
      <c r="C863" t="s">
        <v>2870</v>
      </c>
      <c r="D863" t="s">
        <v>2863</v>
      </c>
      <c r="E863" t="s">
        <v>2855</v>
      </c>
      <c r="F863" t="s">
        <v>2895</v>
      </c>
      <c r="H863" t="str">
        <f>INDEX('Vensim Variables'!$B:$B,MATCH(EPS!$B863,'Vensim Variables'!$A:$A,0))</f>
        <v>g pollutant</v>
      </c>
      <c r="I863" t="str">
        <f t="shared" si="39"/>
        <v>BC</v>
      </c>
      <c r="J863">
        <f>INDEX(NoSettings!$C:$C,MATCH(EPS!$A863,NoSettings!$A:$A,0))</f>
        <v>0</v>
      </c>
      <c r="K863">
        <f t="shared" si="40"/>
        <v>1</v>
      </c>
      <c r="L863" s="5">
        <f t="shared" si="41"/>
        <v>0</v>
      </c>
    </row>
    <row r="864" spans="1:12">
      <c r="A864" t="s">
        <v>882</v>
      </c>
      <c r="B864" t="s">
        <v>1</v>
      </c>
      <c r="C864" t="s">
        <v>2870</v>
      </c>
      <c r="D864" t="s">
        <v>2863</v>
      </c>
      <c r="E864" t="s">
        <v>2855</v>
      </c>
      <c r="F864" t="s">
        <v>2896</v>
      </c>
      <c r="H864" t="str">
        <f>INDEX('Vensim Variables'!$B:$B,MATCH(EPS!$B864,'Vensim Variables'!$A:$A,0))</f>
        <v>g pollutant</v>
      </c>
      <c r="I864" t="str">
        <f t="shared" si="39"/>
        <v>BC</v>
      </c>
      <c r="J864">
        <f>INDEX(NoSettings!$C:$C,MATCH(EPS!$A864,NoSettings!$A:$A,0))</f>
        <v>0</v>
      </c>
      <c r="K864">
        <f t="shared" si="40"/>
        <v>1</v>
      </c>
      <c r="L864" s="5">
        <f t="shared" si="41"/>
        <v>0</v>
      </c>
    </row>
    <row r="865" spans="1:12">
      <c r="A865" t="s">
        <v>883</v>
      </c>
      <c r="B865" t="s">
        <v>1</v>
      </c>
      <c r="C865" t="s">
        <v>2870</v>
      </c>
      <c r="D865" t="s">
        <v>2863</v>
      </c>
      <c r="E865" t="s">
        <v>2855</v>
      </c>
      <c r="F865" t="s">
        <v>2897</v>
      </c>
      <c r="H865" t="str">
        <f>INDEX('Vensim Variables'!$B:$B,MATCH(EPS!$B865,'Vensim Variables'!$A:$A,0))</f>
        <v>g pollutant</v>
      </c>
      <c r="I865" t="str">
        <f t="shared" si="39"/>
        <v>BC</v>
      </c>
      <c r="J865">
        <f>INDEX(NoSettings!$C:$C,MATCH(EPS!$A865,NoSettings!$A:$A,0))</f>
        <v>505377000</v>
      </c>
      <c r="K865">
        <f t="shared" si="40"/>
        <v>1</v>
      </c>
      <c r="L865" s="5">
        <f t="shared" si="41"/>
        <v>5.05377E-4</v>
      </c>
    </row>
    <row r="866" spans="1:12">
      <c r="A866" t="s">
        <v>884</v>
      </c>
      <c r="B866" t="s">
        <v>1</v>
      </c>
      <c r="C866" t="s">
        <v>2870</v>
      </c>
      <c r="D866" t="s">
        <v>2863</v>
      </c>
      <c r="E866" t="s">
        <v>2855</v>
      </c>
      <c r="F866" t="s">
        <v>2898</v>
      </c>
      <c r="H866" t="str">
        <f>INDEX('Vensim Variables'!$B:$B,MATCH(EPS!$B866,'Vensim Variables'!$A:$A,0))</f>
        <v>g pollutant</v>
      </c>
      <c r="I866" t="str">
        <f t="shared" si="39"/>
        <v>BC</v>
      </c>
      <c r="J866">
        <f>INDEX(NoSettings!$C:$C,MATCH(EPS!$A866,NoSettings!$A:$A,0))</f>
        <v>0</v>
      </c>
      <c r="K866">
        <f t="shared" si="40"/>
        <v>1</v>
      </c>
      <c r="L866" s="5">
        <f t="shared" si="41"/>
        <v>0</v>
      </c>
    </row>
    <row r="867" spans="1:12">
      <c r="A867" t="s">
        <v>885</v>
      </c>
      <c r="B867" t="s">
        <v>1</v>
      </c>
      <c r="C867" t="s">
        <v>2870</v>
      </c>
      <c r="D867" t="s">
        <v>2863</v>
      </c>
      <c r="E867" t="s">
        <v>2855</v>
      </c>
      <c r="F867" t="s">
        <v>2899</v>
      </c>
      <c r="H867" t="str">
        <f>INDEX('Vensim Variables'!$B:$B,MATCH(EPS!$B867,'Vensim Variables'!$A:$A,0))</f>
        <v>g pollutant</v>
      </c>
      <c r="I867" t="str">
        <f t="shared" si="39"/>
        <v>BC</v>
      </c>
      <c r="J867">
        <f>INDEX(NoSettings!$C:$C,MATCH(EPS!$A867,NoSettings!$A:$A,0))</f>
        <v>0</v>
      </c>
      <c r="K867">
        <f t="shared" si="40"/>
        <v>1</v>
      </c>
      <c r="L867" s="5">
        <f t="shared" si="41"/>
        <v>0</v>
      </c>
    </row>
    <row r="868" spans="1:12">
      <c r="A868" t="s">
        <v>886</v>
      </c>
      <c r="B868" t="s">
        <v>1</v>
      </c>
      <c r="C868" t="s">
        <v>2870</v>
      </c>
      <c r="D868" t="s">
        <v>2863</v>
      </c>
      <c r="E868" t="s">
        <v>2855</v>
      </c>
      <c r="F868" t="s">
        <v>2900</v>
      </c>
      <c r="H868" t="str">
        <f>INDEX('Vensim Variables'!$B:$B,MATCH(EPS!$B868,'Vensim Variables'!$A:$A,0))</f>
        <v>g pollutant</v>
      </c>
      <c r="I868" t="str">
        <f t="shared" si="39"/>
        <v>BC</v>
      </c>
      <c r="J868">
        <f>INDEX(NoSettings!$C:$C,MATCH(EPS!$A868,NoSettings!$A:$A,0))</f>
        <v>0</v>
      </c>
      <c r="K868">
        <f t="shared" si="40"/>
        <v>1</v>
      </c>
      <c r="L868" s="5">
        <f t="shared" si="41"/>
        <v>0</v>
      </c>
    </row>
    <row r="869" spans="1:12">
      <c r="A869" t="s">
        <v>887</v>
      </c>
      <c r="B869" t="s">
        <v>1</v>
      </c>
      <c r="C869" t="s">
        <v>2870</v>
      </c>
      <c r="D869" t="s">
        <v>2863</v>
      </c>
      <c r="E869" t="s">
        <v>2855</v>
      </c>
      <c r="F869" t="s">
        <v>2901</v>
      </c>
      <c r="H869" t="str">
        <f>INDEX('Vensim Variables'!$B:$B,MATCH(EPS!$B869,'Vensim Variables'!$A:$A,0))</f>
        <v>g pollutant</v>
      </c>
      <c r="I869" t="str">
        <f t="shared" si="39"/>
        <v>BC</v>
      </c>
      <c r="J869">
        <f>INDEX(NoSettings!$C:$C,MATCH(EPS!$A869,NoSettings!$A:$A,0))</f>
        <v>0</v>
      </c>
      <c r="K869">
        <f t="shared" si="40"/>
        <v>1</v>
      </c>
      <c r="L869" s="5">
        <f t="shared" si="41"/>
        <v>0</v>
      </c>
    </row>
    <row r="870" spans="1:12">
      <c r="A870" t="s">
        <v>888</v>
      </c>
      <c r="B870" t="s">
        <v>1</v>
      </c>
      <c r="C870" t="s">
        <v>2870</v>
      </c>
      <c r="D870" t="s">
        <v>2863</v>
      </c>
      <c r="E870" t="s">
        <v>2855</v>
      </c>
      <c r="F870" t="s">
        <v>2902</v>
      </c>
      <c r="H870" t="str">
        <f>INDEX('Vensim Variables'!$B:$B,MATCH(EPS!$B870,'Vensim Variables'!$A:$A,0))</f>
        <v>g pollutant</v>
      </c>
      <c r="I870" t="str">
        <f t="shared" si="39"/>
        <v>BC</v>
      </c>
      <c r="J870">
        <f>INDEX(NoSettings!$C:$C,MATCH(EPS!$A870,NoSettings!$A:$A,0))</f>
        <v>0</v>
      </c>
      <c r="K870">
        <f t="shared" si="40"/>
        <v>1</v>
      </c>
      <c r="L870" s="5">
        <f t="shared" si="41"/>
        <v>0</v>
      </c>
    </row>
    <row r="871" spans="1:12">
      <c r="A871" t="s">
        <v>889</v>
      </c>
      <c r="B871" t="s">
        <v>1</v>
      </c>
      <c r="C871" t="s">
        <v>2870</v>
      </c>
      <c r="D871" t="s">
        <v>2863</v>
      </c>
      <c r="E871" t="s">
        <v>2855</v>
      </c>
      <c r="F871" t="s">
        <v>2903</v>
      </c>
      <c r="H871" t="str">
        <f>INDEX('Vensim Variables'!$B:$B,MATCH(EPS!$B871,'Vensim Variables'!$A:$A,0))</f>
        <v>g pollutant</v>
      </c>
      <c r="I871" t="str">
        <f t="shared" si="39"/>
        <v>BC</v>
      </c>
      <c r="J871">
        <f>INDEX(NoSettings!$C:$C,MATCH(EPS!$A871,NoSettings!$A:$A,0))</f>
        <v>0</v>
      </c>
      <c r="K871">
        <f t="shared" si="40"/>
        <v>1</v>
      </c>
      <c r="L871" s="5">
        <f t="shared" si="41"/>
        <v>0</v>
      </c>
    </row>
    <row r="872" spans="1:12">
      <c r="A872" t="s">
        <v>890</v>
      </c>
      <c r="B872" t="s">
        <v>1</v>
      </c>
      <c r="C872" t="s">
        <v>2870</v>
      </c>
      <c r="D872" t="s">
        <v>2863</v>
      </c>
      <c r="E872" t="s">
        <v>2856</v>
      </c>
      <c r="F872" t="s">
        <v>2894</v>
      </c>
      <c r="H872" t="str">
        <f>INDEX('Vensim Variables'!$B:$B,MATCH(EPS!$B872,'Vensim Variables'!$A:$A,0))</f>
        <v>g pollutant</v>
      </c>
      <c r="I872" t="str">
        <f t="shared" si="39"/>
        <v>BC</v>
      </c>
      <c r="J872">
        <f>INDEX(NoSettings!$C:$C,MATCH(EPS!$A872,NoSettings!$A:$A,0))</f>
        <v>0</v>
      </c>
      <c r="K872">
        <f t="shared" si="40"/>
        <v>1</v>
      </c>
      <c r="L872" s="5">
        <f t="shared" si="41"/>
        <v>0</v>
      </c>
    </row>
    <row r="873" spans="1:12">
      <c r="A873" t="s">
        <v>891</v>
      </c>
      <c r="B873" t="s">
        <v>1</v>
      </c>
      <c r="C873" t="s">
        <v>2870</v>
      </c>
      <c r="D873" t="s">
        <v>2863</v>
      </c>
      <c r="E873" t="s">
        <v>2856</v>
      </c>
      <c r="F873" t="s">
        <v>2895</v>
      </c>
      <c r="H873" t="str">
        <f>INDEX('Vensim Variables'!$B:$B,MATCH(EPS!$B873,'Vensim Variables'!$A:$A,0))</f>
        <v>g pollutant</v>
      </c>
      <c r="I873" t="str">
        <f t="shared" si="39"/>
        <v>BC</v>
      </c>
      <c r="J873">
        <f>INDEX(NoSettings!$C:$C,MATCH(EPS!$A873,NoSettings!$A:$A,0))</f>
        <v>0</v>
      </c>
      <c r="K873">
        <f t="shared" si="40"/>
        <v>1</v>
      </c>
      <c r="L873" s="5">
        <f t="shared" si="41"/>
        <v>0</v>
      </c>
    </row>
    <row r="874" spans="1:12">
      <c r="A874" t="s">
        <v>892</v>
      </c>
      <c r="B874" t="s">
        <v>1</v>
      </c>
      <c r="C874" t="s">
        <v>2870</v>
      </c>
      <c r="D874" t="s">
        <v>2863</v>
      </c>
      <c r="E874" t="s">
        <v>2856</v>
      </c>
      <c r="F874" t="s">
        <v>2896</v>
      </c>
      <c r="H874" t="str">
        <f>INDEX('Vensim Variables'!$B:$B,MATCH(EPS!$B874,'Vensim Variables'!$A:$A,0))</f>
        <v>g pollutant</v>
      </c>
      <c r="I874" t="str">
        <f t="shared" si="39"/>
        <v>BC</v>
      </c>
      <c r="J874">
        <f>INDEX(NoSettings!$C:$C,MATCH(EPS!$A874,NoSettings!$A:$A,0))</f>
        <v>0</v>
      </c>
      <c r="K874">
        <f t="shared" si="40"/>
        <v>1</v>
      </c>
      <c r="L874" s="5">
        <f t="shared" si="41"/>
        <v>0</v>
      </c>
    </row>
    <row r="875" spans="1:12">
      <c r="A875" t="s">
        <v>893</v>
      </c>
      <c r="B875" t="s">
        <v>1</v>
      </c>
      <c r="C875" t="s">
        <v>2870</v>
      </c>
      <c r="D875" t="s">
        <v>2863</v>
      </c>
      <c r="E875" t="s">
        <v>2856</v>
      </c>
      <c r="F875" t="s">
        <v>2897</v>
      </c>
      <c r="H875" t="str">
        <f>INDEX('Vensim Variables'!$B:$B,MATCH(EPS!$B875,'Vensim Variables'!$A:$A,0))</f>
        <v>g pollutant</v>
      </c>
      <c r="I875" t="str">
        <f t="shared" si="39"/>
        <v>BC</v>
      </c>
      <c r="J875">
        <f>INDEX(NoSettings!$C:$C,MATCH(EPS!$A875,NoSettings!$A:$A,0))</f>
        <v>11056400000</v>
      </c>
      <c r="K875">
        <f t="shared" si="40"/>
        <v>1</v>
      </c>
      <c r="L875" s="5">
        <f t="shared" si="41"/>
        <v>1.1056399999999999E-2</v>
      </c>
    </row>
    <row r="876" spans="1:12">
      <c r="A876" t="s">
        <v>894</v>
      </c>
      <c r="B876" t="s">
        <v>1</v>
      </c>
      <c r="C876" t="s">
        <v>2870</v>
      </c>
      <c r="D876" t="s">
        <v>2863</v>
      </c>
      <c r="E876" t="s">
        <v>2856</v>
      </c>
      <c r="F876" t="s">
        <v>2898</v>
      </c>
      <c r="H876" t="str">
        <f>INDEX('Vensim Variables'!$B:$B,MATCH(EPS!$B876,'Vensim Variables'!$A:$A,0))</f>
        <v>g pollutant</v>
      </c>
      <c r="I876" t="str">
        <f t="shared" si="39"/>
        <v>BC</v>
      </c>
      <c r="J876">
        <f>INDEX(NoSettings!$C:$C,MATCH(EPS!$A876,NoSettings!$A:$A,0))</f>
        <v>0</v>
      </c>
      <c r="K876">
        <f t="shared" si="40"/>
        <v>1</v>
      </c>
      <c r="L876" s="5">
        <f t="shared" si="41"/>
        <v>0</v>
      </c>
    </row>
    <row r="877" spans="1:12">
      <c r="A877" t="s">
        <v>895</v>
      </c>
      <c r="B877" t="s">
        <v>1</v>
      </c>
      <c r="C877" t="s">
        <v>2870</v>
      </c>
      <c r="D877" t="s">
        <v>2863</v>
      </c>
      <c r="E877" t="s">
        <v>2856</v>
      </c>
      <c r="F877" t="s">
        <v>2899</v>
      </c>
      <c r="H877" t="str">
        <f>INDEX('Vensim Variables'!$B:$B,MATCH(EPS!$B877,'Vensim Variables'!$A:$A,0))</f>
        <v>g pollutant</v>
      </c>
      <c r="I877" t="str">
        <f t="shared" si="39"/>
        <v>BC</v>
      </c>
      <c r="J877">
        <f>INDEX(NoSettings!$C:$C,MATCH(EPS!$A877,NoSettings!$A:$A,0))</f>
        <v>0</v>
      </c>
      <c r="K877">
        <f t="shared" si="40"/>
        <v>1</v>
      </c>
      <c r="L877" s="5">
        <f t="shared" si="41"/>
        <v>0</v>
      </c>
    </row>
    <row r="878" spans="1:12">
      <c r="A878" t="s">
        <v>896</v>
      </c>
      <c r="B878" t="s">
        <v>1</v>
      </c>
      <c r="C878" t="s">
        <v>2870</v>
      </c>
      <c r="D878" t="s">
        <v>2863</v>
      </c>
      <c r="E878" t="s">
        <v>2856</v>
      </c>
      <c r="F878" t="s">
        <v>2900</v>
      </c>
      <c r="H878" t="str">
        <f>INDEX('Vensim Variables'!$B:$B,MATCH(EPS!$B878,'Vensim Variables'!$A:$A,0))</f>
        <v>g pollutant</v>
      </c>
      <c r="I878" t="str">
        <f t="shared" si="39"/>
        <v>BC</v>
      </c>
      <c r="J878">
        <f>INDEX(NoSettings!$C:$C,MATCH(EPS!$A878,NoSettings!$A:$A,0))</f>
        <v>0</v>
      </c>
      <c r="K878">
        <f t="shared" si="40"/>
        <v>1</v>
      </c>
      <c r="L878" s="5">
        <f t="shared" si="41"/>
        <v>0</v>
      </c>
    </row>
    <row r="879" spans="1:12">
      <c r="A879" t="s">
        <v>897</v>
      </c>
      <c r="B879" t="s">
        <v>1</v>
      </c>
      <c r="C879" t="s">
        <v>2870</v>
      </c>
      <c r="D879" t="s">
        <v>2863</v>
      </c>
      <c r="E879" t="s">
        <v>2856</v>
      </c>
      <c r="F879" t="s">
        <v>2901</v>
      </c>
      <c r="H879" t="str">
        <f>INDEX('Vensim Variables'!$B:$B,MATCH(EPS!$B879,'Vensim Variables'!$A:$A,0))</f>
        <v>g pollutant</v>
      </c>
      <c r="I879" t="str">
        <f t="shared" si="39"/>
        <v>BC</v>
      </c>
      <c r="J879">
        <f>INDEX(NoSettings!$C:$C,MATCH(EPS!$A879,NoSettings!$A:$A,0))</f>
        <v>0</v>
      </c>
      <c r="K879">
        <f t="shared" si="40"/>
        <v>1</v>
      </c>
      <c r="L879" s="5">
        <f t="shared" si="41"/>
        <v>0</v>
      </c>
    </row>
    <row r="880" spans="1:12">
      <c r="A880" t="s">
        <v>898</v>
      </c>
      <c r="B880" t="s">
        <v>1</v>
      </c>
      <c r="C880" t="s">
        <v>2870</v>
      </c>
      <c r="D880" t="s">
        <v>2863</v>
      </c>
      <c r="E880" t="s">
        <v>2856</v>
      </c>
      <c r="F880" t="s">
        <v>2902</v>
      </c>
      <c r="H880" t="str">
        <f>INDEX('Vensim Variables'!$B:$B,MATCH(EPS!$B880,'Vensim Variables'!$A:$A,0))</f>
        <v>g pollutant</v>
      </c>
      <c r="I880" t="str">
        <f t="shared" si="39"/>
        <v>BC</v>
      </c>
      <c r="J880">
        <f>INDEX(NoSettings!$C:$C,MATCH(EPS!$A880,NoSettings!$A:$A,0))</f>
        <v>0</v>
      </c>
      <c r="K880">
        <f t="shared" si="40"/>
        <v>1</v>
      </c>
      <c r="L880" s="5">
        <f t="shared" si="41"/>
        <v>0</v>
      </c>
    </row>
    <row r="881" spans="1:12">
      <c r="A881" t="s">
        <v>899</v>
      </c>
      <c r="B881" t="s">
        <v>1</v>
      </c>
      <c r="C881" t="s">
        <v>2870</v>
      </c>
      <c r="D881" t="s">
        <v>2863</v>
      </c>
      <c r="E881" t="s">
        <v>2856</v>
      </c>
      <c r="F881" t="s">
        <v>2903</v>
      </c>
      <c r="H881" t="str">
        <f>INDEX('Vensim Variables'!$B:$B,MATCH(EPS!$B881,'Vensim Variables'!$A:$A,0))</f>
        <v>g pollutant</v>
      </c>
      <c r="I881" t="str">
        <f t="shared" si="39"/>
        <v>BC</v>
      </c>
      <c r="J881">
        <f>INDEX(NoSettings!$C:$C,MATCH(EPS!$A881,NoSettings!$A:$A,0))</f>
        <v>0</v>
      </c>
      <c r="K881">
        <f t="shared" si="40"/>
        <v>1</v>
      </c>
      <c r="L881" s="5">
        <f t="shared" si="41"/>
        <v>0</v>
      </c>
    </row>
    <row r="882" spans="1:12">
      <c r="A882" t="s">
        <v>900</v>
      </c>
      <c r="B882" t="s">
        <v>1</v>
      </c>
      <c r="C882" t="s">
        <v>2870</v>
      </c>
      <c r="D882" t="s">
        <v>2864</v>
      </c>
      <c r="E882" t="s">
        <v>2855</v>
      </c>
      <c r="F882" t="s">
        <v>2894</v>
      </c>
      <c r="H882" t="str">
        <f>INDEX('Vensim Variables'!$B:$B,MATCH(EPS!$B882,'Vensim Variables'!$A:$A,0))</f>
        <v>g pollutant</v>
      </c>
      <c r="I882" t="str">
        <f t="shared" si="39"/>
        <v>OC</v>
      </c>
      <c r="J882">
        <f>INDEX(NoSettings!$C:$C,MATCH(EPS!$A882,NoSettings!$A:$A,0))</f>
        <v>0</v>
      </c>
      <c r="K882">
        <f t="shared" si="40"/>
        <v>1</v>
      </c>
      <c r="L882" s="5">
        <f t="shared" si="41"/>
        <v>0</v>
      </c>
    </row>
    <row r="883" spans="1:12">
      <c r="A883" t="s">
        <v>901</v>
      </c>
      <c r="B883" t="s">
        <v>1</v>
      </c>
      <c r="C883" t="s">
        <v>2870</v>
      </c>
      <c r="D883" t="s">
        <v>2864</v>
      </c>
      <c r="E883" t="s">
        <v>2855</v>
      </c>
      <c r="F883" t="s">
        <v>2895</v>
      </c>
      <c r="H883" t="str">
        <f>INDEX('Vensim Variables'!$B:$B,MATCH(EPS!$B883,'Vensim Variables'!$A:$A,0))</f>
        <v>g pollutant</v>
      </c>
      <c r="I883" t="str">
        <f t="shared" si="39"/>
        <v>OC</v>
      </c>
      <c r="J883">
        <f>INDEX(NoSettings!$C:$C,MATCH(EPS!$A883,NoSettings!$A:$A,0))</f>
        <v>0</v>
      </c>
      <c r="K883">
        <f t="shared" si="40"/>
        <v>1</v>
      </c>
      <c r="L883" s="5">
        <f t="shared" si="41"/>
        <v>0</v>
      </c>
    </row>
    <row r="884" spans="1:12">
      <c r="A884" t="s">
        <v>902</v>
      </c>
      <c r="B884" t="s">
        <v>1</v>
      </c>
      <c r="C884" t="s">
        <v>2870</v>
      </c>
      <c r="D884" t="s">
        <v>2864</v>
      </c>
      <c r="E884" t="s">
        <v>2855</v>
      </c>
      <c r="F884" t="s">
        <v>2896</v>
      </c>
      <c r="H884" t="str">
        <f>INDEX('Vensim Variables'!$B:$B,MATCH(EPS!$B884,'Vensim Variables'!$A:$A,0))</f>
        <v>g pollutant</v>
      </c>
      <c r="I884" t="str">
        <f t="shared" si="39"/>
        <v>OC</v>
      </c>
      <c r="J884">
        <f>INDEX(NoSettings!$C:$C,MATCH(EPS!$A884,NoSettings!$A:$A,0))</f>
        <v>0</v>
      </c>
      <c r="K884">
        <f t="shared" si="40"/>
        <v>1</v>
      </c>
      <c r="L884" s="5">
        <f t="shared" si="41"/>
        <v>0</v>
      </c>
    </row>
    <row r="885" spans="1:12">
      <c r="A885" t="s">
        <v>903</v>
      </c>
      <c r="B885" t="s">
        <v>1</v>
      </c>
      <c r="C885" t="s">
        <v>2870</v>
      </c>
      <c r="D885" t="s">
        <v>2864</v>
      </c>
      <c r="E885" t="s">
        <v>2855</v>
      </c>
      <c r="F885" t="s">
        <v>2897</v>
      </c>
      <c r="H885" t="str">
        <f>INDEX('Vensim Variables'!$B:$B,MATCH(EPS!$B885,'Vensim Variables'!$A:$A,0))</f>
        <v>g pollutant</v>
      </c>
      <c r="I885" t="str">
        <f t="shared" si="39"/>
        <v>OC</v>
      </c>
      <c r="J885">
        <f>INDEX(NoSettings!$C:$C,MATCH(EPS!$A885,NoSettings!$A:$A,0))</f>
        <v>115081000</v>
      </c>
      <c r="K885">
        <f t="shared" si="40"/>
        <v>1</v>
      </c>
      <c r="L885" s="5">
        <f t="shared" si="41"/>
        <v>1.15081E-4</v>
      </c>
    </row>
    <row r="886" spans="1:12">
      <c r="A886" t="s">
        <v>904</v>
      </c>
      <c r="B886" t="s">
        <v>1</v>
      </c>
      <c r="C886" t="s">
        <v>2870</v>
      </c>
      <c r="D886" t="s">
        <v>2864</v>
      </c>
      <c r="E886" t="s">
        <v>2855</v>
      </c>
      <c r="F886" t="s">
        <v>2898</v>
      </c>
      <c r="H886" t="str">
        <f>INDEX('Vensim Variables'!$B:$B,MATCH(EPS!$B886,'Vensim Variables'!$A:$A,0))</f>
        <v>g pollutant</v>
      </c>
      <c r="I886" t="str">
        <f t="shared" si="39"/>
        <v>OC</v>
      </c>
      <c r="J886">
        <f>INDEX(NoSettings!$C:$C,MATCH(EPS!$A886,NoSettings!$A:$A,0))</f>
        <v>0</v>
      </c>
      <c r="K886">
        <f t="shared" si="40"/>
        <v>1</v>
      </c>
      <c r="L886" s="5">
        <f t="shared" si="41"/>
        <v>0</v>
      </c>
    </row>
    <row r="887" spans="1:12">
      <c r="A887" t="s">
        <v>905</v>
      </c>
      <c r="B887" t="s">
        <v>1</v>
      </c>
      <c r="C887" t="s">
        <v>2870</v>
      </c>
      <c r="D887" t="s">
        <v>2864</v>
      </c>
      <c r="E887" t="s">
        <v>2855</v>
      </c>
      <c r="F887" t="s">
        <v>2899</v>
      </c>
      <c r="H887" t="str">
        <f>INDEX('Vensim Variables'!$B:$B,MATCH(EPS!$B887,'Vensim Variables'!$A:$A,0))</f>
        <v>g pollutant</v>
      </c>
      <c r="I887" t="str">
        <f t="shared" si="39"/>
        <v>OC</v>
      </c>
      <c r="J887">
        <f>INDEX(NoSettings!$C:$C,MATCH(EPS!$A887,NoSettings!$A:$A,0))</f>
        <v>0</v>
      </c>
      <c r="K887">
        <f t="shared" si="40"/>
        <v>1</v>
      </c>
      <c r="L887" s="5">
        <f t="shared" si="41"/>
        <v>0</v>
      </c>
    </row>
    <row r="888" spans="1:12">
      <c r="A888" t="s">
        <v>906</v>
      </c>
      <c r="B888" t="s">
        <v>1</v>
      </c>
      <c r="C888" t="s">
        <v>2870</v>
      </c>
      <c r="D888" t="s">
        <v>2864</v>
      </c>
      <c r="E888" t="s">
        <v>2855</v>
      </c>
      <c r="F888" t="s">
        <v>2900</v>
      </c>
      <c r="H888" t="str">
        <f>INDEX('Vensim Variables'!$B:$B,MATCH(EPS!$B888,'Vensim Variables'!$A:$A,0))</f>
        <v>g pollutant</v>
      </c>
      <c r="I888" t="str">
        <f t="shared" si="39"/>
        <v>OC</v>
      </c>
      <c r="J888">
        <f>INDEX(NoSettings!$C:$C,MATCH(EPS!$A888,NoSettings!$A:$A,0))</f>
        <v>0</v>
      </c>
      <c r="K888">
        <f t="shared" si="40"/>
        <v>1</v>
      </c>
      <c r="L888" s="5">
        <f t="shared" si="41"/>
        <v>0</v>
      </c>
    </row>
    <row r="889" spans="1:12">
      <c r="A889" t="s">
        <v>907</v>
      </c>
      <c r="B889" t="s">
        <v>1</v>
      </c>
      <c r="C889" t="s">
        <v>2870</v>
      </c>
      <c r="D889" t="s">
        <v>2864</v>
      </c>
      <c r="E889" t="s">
        <v>2855</v>
      </c>
      <c r="F889" t="s">
        <v>2901</v>
      </c>
      <c r="H889" t="str">
        <f>INDEX('Vensim Variables'!$B:$B,MATCH(EPS!$B889,'Vensim Variables'!$A:$A,0))</f>
        <v>g pollutant</v>
      </c>
      <c r="I889" t="str">
        <f t="shared" si="39"/>
        <v>OC</v>
      </c>
      <c r="J889">
        <f>INDEX(NoSettings!$C:$C,MATCH(EPS!$A889,NoSettings!$A:$A,0))</f>
        <v>0</v>
      </c>
      <c r="K889">
        <f t="shared" si="40"/>
        <v>1</v>
      </c>
      <c r="L889" s="5">
        <f t="shared" si="41"/>
        <v>0</v>
      </c>
    </row>
    <row r="890" spans="1:12">
      <c r="A890" t="s">
        <v>908</v>
      </c>
      <c r="B890" t="s">
        <v>1</v>
      </c>
      <c r="C890" t="s">
        <v>2870</v>
      </c>
      <c r="D890" t="s">
        <v>2864</v>
      </c>
      <c r="E890" t="s">
        <v>2855</v>
      </c>
      <c r="F890" t="s">
        <v>2902</v>
      </c>
      <c r="H890" t="str">
        <f>INDEX('Vensim Variables'!$B:$B,MATCH(EPS!$B890,'Vensim Variables'!$A:$A,0))</f>
        <v>g pollutant</v>
      </c>
      <c r="I890" t="str">
        <f t="shared" si="39"/>
        <v>OC</v>
      </c>
      <c r="J890">
        <f>INDEX(NoSettings!$C:$C,MATCH(EPS!$A890,NoSettings!$A:$A,0))</f>
        <v>0</v>
      </c>
      <c r="K890">
        <f t="shared" si="40"/>
        <v>1</v>
      </c>
      <c r="L890" s="5">
        <f t="shared" si="41"/>
        <v>0</v>
      </c>
    </row>
    <row r="891" spans="1:12">
      <c r="A891" t="s">
        <v>909</v>
      </c>
      <c r="B891" t="s">
        <v>1</v>
      </c>
      <c r="C891" t="s">
        <v>2870</v>
      </c>
      <c r="D891" t="s">
        <v>2864</v>
      </c>
      <c r="E891" t="s">
        <v>2855</v>
      </c>
      <c r="F891" t="s">
        <v>2903</v>
      </c>
      <c r="H891" t="str">
        <f>INDEX('Vensim Variables'!$B:$B,MATCH(EPS!$B891,'Vensim Variables'!$A:$A,0))</f>
        <v>g pollutant</v>
      </c>
      <c r="I891" t="str">
        <f t="shared" si="39"/>
        <v>OC</v>
      </c>
      <c r="J891">
        <f>INDEX(NoSettings!$C:$C,MATCH(EPS!$A891,NoSettings!$A:$A,0))</f>
        <v>0</v>
      </c>
      <c r="K891">
        <f t="shared" si="40"/>
        <v>1</v>
      </c>
      <c r="L891" s="5">
        <f t="shared" si="41"/>
        <v>0</v>
      </c>
    </row>
    <row r="892" spans="1:12">
      <c r="A892" t="s">
        <v>910</v>
      </c>
      <c r="B892" t="s">
        <v>1</v>
      </c>
      <c r="C892" t="s">
        <v>2870</v>
      </c>
      <c r="D892" t="s">
        <v>2864</v>
      </c>
      <c r="E892" t="s">
        <v>2856</v>
      </c>
      <c r="F892" t="s">
        <v>2894</v>
      </c>
      <c r="H892" t="str">
        <f>INDEX('Vensim Variables'!$B:$B,MATCH(EPS!$B892,'Vensim Variables'!$A:$A,0))</f>
        <v>g pollutant</v>
      </c>
      <c r="I892" t="str">
        <f t="shared" si="39"/>
        <v>OC</v>
      </c>
      <c r="J892">
        <f>INDEX(NoSettings!$C:$C,MATCH(EPS!$A892,NoSettings!$A:$A,0))</f>
        <v>0</v>
      </c>
      <c r="K892">
        <f t="shared" si="40"/>
        <v>1</v>
      </c>
      <c r="L892" s="5">
        <f t="shared" si="41"/>
        <v>0</v>
      </c>
    </row>
    <row r="893" spans="1:12">
      <c r="A893" t="s">
        <v>911</v>
      </c>
      <c r="B893" t="s">
        <v>1</v>
      </c>
      <c r="C893" t="s">
        <v>2870</v>
      </c>
      <c r="D893" t="s">
        <v>2864</v>
      </c>
      <c r="E893" t="s">
        <v>2856</v>
      </c>
      <c r="F893" t="s">
        <v>2895</v>
      </c>
      <c r="H893" t="str">
        <f>INDEX('Vensim Variables'!$B:$B,MATCH(EPS!$B893,'Vensim Variables'!$A:$A,0))</f>
        <v>g pollutant</v>
      </c>
      <c r="I893" t="str">
        <f t="shared" si="39"/>
        <v>OC</v>
      </c>
      <c r="J893">
        <f>INDEX(NoSettings!$C:$C,MATCH(EPS!$A893,NoSettings!$A:$A,0))</f>
        <v>0</v>
      </c>
      <c r="K893">
        <f t="shared" si="40"/>
        <v>1</v>
      </c>
      <c r="L893" s="5">
        <f t="shared" si="41"/>
        <v>0</v>
      </c>
    </row>
    <row r="894" spans="1:12">
      <c r="A894" t="s">
        <v>912</v>
      </c>
      <c r="B894" t="s">
        <v>1</v>
      </c>
      <c r="C894" t="s">
        <v>2870</v>
      </c>
      <c r="D894" t="s">
        <v>2864</v>
      </c>
      <c r="E894" t="s">
        <v>2856</v>
      </c>
      <c r="F894" t="s">
        <v>2896</v>
      </c>
      <c r="H894" t="str">
        <f>INDEX('Vensim Variables'!$B:$B,MATCH(EPS!$B894,'Vensim Variables'!$A:$A,0))</f>
        <v>g pollutant</v>
      </c>
      <c r="I894" t="str">
        <f t="shared" si="39"/>
        <v>OC</v>
      </c>
      <c r="J894">
        <f>INDEX(NoSettings!$C:$C,MATCH(EPS!$A894,NoSettings!$A:$A,0))</f>
        <v>0</v>
      </c>
      <c r="K894">
        <f t="shared" si="40"/>
        <v>1</v>
      </c>
      <c r="L894" s="5">
        <f t="shared" si="41"/>
        <v>0</v>
      </c>
    </row>
    <row r="895" spans="1:12">
      <c r="A895" t="s">
        <v>913</v>
      </c>
      <c r="B895" t="s">
        <v>1</v>
      </c>
      <c r="C895" t="s">
        <v>2870</v>
      </c>
      <c r="D895" t="s">
        <v>2864</v>
      </c>
      <c r="E895" t="s">
        <v>2856</v>
      </c>
      <c r="F895" t="s">
        <v>2897</v>
      </c>
      <c r="H895" t="str">
        <f>INDEX('Vensim Variables'!$B:$B,MATCH(EPS!$B895,'Vensim Variables'!$A:$A,0))</f>
        <v>g pollutant</v>
      </c>
      <c r="I895" t="str">
        <f t="shared" si="39"/>
        <v>OC</v>
      </c>
      <c r="J895">
        <f>INDEX(NoSettings!$C:$C,MATCH(EPS!$A895,NoSettings!$A:$A,0))</f>
        <v>2517700000</v>
      </c>
      <c r="K895">
        <f t="shared" si="40"/>
        <v>1</v>
      </c>
      <c r="L895" s="5">
        <f t="shared" si="41"/>
        <v>2.5176999999999999E-3</v>
      </c>
    </row>
    <row r="896" spans="1:12">
      <c r="A896" t="s">
        <v>914</v>
      </c>
      <c r="B896" t="s">
        <v>1</v>
      </c>
      <c r="C896" t="s">
        <v>2870</v>
      </c>
      <c r="D896" t="s">
        <v>2864</v>
      </c>
      <c r="E896" t="s">
        <v>2856</v>
      </c>
      <c r="F896" t="s">
        <v>2898</v>
      </c>
      <c r="H896" t="str">
        <f>INDEX('Vensim Variables'!$B:$B,MATCH(EPS!$B896,'Vensim Variables'!$A:$A,0))</f>
        <v>g pollutant</v>
      </c>
      <c r="I896" t="str">
        <f t="shared" si="39"/>
        <v>OC</v>
      </c>
      <c r="J896">
        <f>INDEX(NoSettings!$C:$C,MATCH(EPS!$A896,NoSettings!$A:$A,0))</f>
        <v>0</v>
      </c>
      <c r="K896">
        <f t="shared" si="40"/>
        <v>1</v>
      </c>
      <c r="L896" s="5">
        <f t="shared" si="41"/>
        <v>0</v>
      </c>
    </row>
    <row r="897" spans="1:12">
      <c r="A897" t="s">
        <v>915</v>
      </c>
      <c r="B897" t="s">
        <v>1</v>
      </c>
      <c r="C897" t="s">
        <v>2870</v>
      </c>
      <c r="D897" t="s">
        <v>2864</v>
      </c>
      <c r="E897" t="s">
        <v>2856</v>
      </c>
      <c r="F897" t="s">
        <v>2899</v>
      </c>
      <c r="H897" t="str">
        <f>INDEX('Vensim Variables'!$B:$B,MATCH(EPS!$B897,'Vensim Variables'!$A:$A,0))</f>
        <v>g pollutant</v>
      </c>
      <c r="I897" t="str">
        <f t="shared" si="39"/>
        <v>OC</v>
      </c>
      <c r="J897">
        <f>INDEX(NoSettings!$C:$C,MATCH(EPS!$A897,NoSettings!$A:$A,0))</f>
        <v>0</v>
      </c>
      <c r="K897">
        <f t="shared" si="40"/>
        <v>1</v>
      </c>
      <c r="L897" s="5">
        <f t="shared" si="41"/>
        <v>0</v>
      </c>
    </row>
    <row r="898" spans="1:12">
      <c r="A898" t="s">
        <v>916</v>
      </c>
      <c r="B898" t="s">
        <v>1</v>
      </c>
      <c r="C898" t="s">
        <v>2870</v>
      </c>
      <c r="D898" t="s">
        <v>2864</v>
      </c>
      <c r="E898" t="s">
        <v>2856</v>
      </c>
      <c r="F898" t="s">
        <v>2900</v>
      </c>
      <c r="H898" t="str">
        <f>INDEX('Vensim Variables'!$B:$B,MATCH(EPS!$B898,'Vensim Variables'!$A:$A,0))</f>
        <v>g pollutant</v>
      </c>
      <c r="I898" t="str">
        <f t="shared" si="39"/>
        <v>OC</v>
      </c>
      <c r="J898">
        <f>INDEX(NoSettings!$C:$C,MATCH(EPS!$A898,NoSettings!$A:$A,0))</f>
        <v>0</v>
      </c>
      <c r="K898">
        <f t="shared" si="40"/>
        <v>1</v>
      </c>
      <c r="L898" s="5">
        <f t="shared" si="41"/>
        <v>0</v>
      </c>
    </row>
    <row r="899" spans="1:12">
      <c r="A899" t="s">
        <v>917</v>
      </c>
      <c r="B899" t="s">
        <v>1</v>
      </c>
      <c r="C899" t="s">
        <v>2870</v>
      </c>
      <c r="D899" t="s">
        <v>2864</v>
      </c>
      <c r="E899" t="s">
        <v>2856</v>
      </c>
      <c r="F899" t="s">
        <v>2901</v>
      </c>
      <c r="H899" t="str">
        <f>INDEX('Vensim Variables'!$B:$B,MATCH(EPS!$B899,'Vensim Variables'!$A:$A,0))</f>
        <v>g pollutant</v>
      </c>
      <c r="I899" t="str">
        <f t="shared" ref="I899:I962" si="42">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 t="shared" ref="K899:K962" si="43">IF(I899="CO2",1,IF(I899="CH4",28,IF(I899="N2O",265,IF(I899="F gases",1,1))))</f>
        <v>1</v>
      </c>
      <c r="L899" s="5">
        <f t="shared" ref="L899:L962" si="44">IF(H899="g pollutant",K899*J899/10^12,IF(H899="MMTCO2e",J899,IF(H899="MWh",J899,0)))</f>
        <v>0</v>
      </c>
    </row>
    <row r="900" spans="1:12">
      <c r="A900" t="s">
        <v>918</v>
      </c>
      <c r="B900" t="s">
        <v>1</v>
      </c>
      <c r="C900" t="s">
        <v>2870</v>
      </c>
      <c r="D900" t="s">
        <v>2864</v>
      </c>
      <c r="E900" t="s">
        <v>2856</v>
      </c>
      <c r="F900" t="s">
        <v>2902</v>
      </c>
      <c r="H900" t="str">
        <f>INDEX('Vensim Variables'!$B:$B,MATCH(EPS!$B900,'Vensim Variables'!$A:$A,0))</f>
        <v>g pollutant</v>
      </c>
      <c r="I900" t="str">
        <f t="shared" si="42"/>
        <v>OC</v>
      </c>
      <c r="J900">
        <f>INDEX(NoSettings!$C:$C,MATCH(EPS!$A900,NoSettings!$A:$A,0))</f>
        <v>0</v>
      </c>
      <c r="K900">
        <f t="shared" si="43"/>
        <v>1</v>
      </c>
      <c r="L900" s="5">
        <f t="shared" si="44"/>
        <v>0</v>
      </c>
    </row>
    <row r="901" spans="1:12">
      <c r="A901" t="s">
        <v>919</v>
      </c>
      <c r="B901" t="s">
        <v>1</v>
      </c>
      <c r="C901" t="s">
        <v>2870</v>
      </c>
      <c r="D901" t="s">
        <v>2864</v>
      </c>
      <c r="E901" t="s">
        <v>2856</v>
      </c>
      <c r="F901" t="s">
        <v>2903</v>
      </c>
      <c r="H901" t="str">
        <f>INDEX('Vensim Variables'!$B:$B,MATCH(EPS!$B901,'Vensim Variables'!$A:$A,0))</f>
        <v>g pollutant</v>
      </c>
      <c r="I901" t="str">
        <f t="shared" si="42"/>
        <v>OC</v>
      </c>
      <c r="J901">
        <f>INDEX(NoSettings!$C:$C,MATCH(EPS!$A901,NoSettings!$A:$A,0))</f>
        <v>0</v>
      </c>
      <c r="K901">
        <f t="shared" si="43"/>
        <v>1</v>
      </c>
      <c r="L901" s="5">
        <f t="shared" si="44"/>
        <v>0</v>
      </c>
    </row>
    <row r="902" spans="1:12">
      <c r="A902" t="s">
        <v>920</v>
      </c>
      <c r="B902" t="s">
        <v>1</v>
      </c>
      <c r="C902" t="s">
        <v>2870</v>
      </c>
      <c r="D902" t="s">
        <v>2865</v>
      </c>
      <c r="E902" t="s">
        <v>2855</v>
      </c>
      <c r="F902" t="s">
        <v>2894</v>
      </c>
      <c r="H902" t="str">
        <f>INDEX('Vensim Variables'!$B:$B,MATCH(EPS!$B902,'Vensim Variables'!$A:$A,0))</f>
        <v>g pollutant</v>
      </c>
      <c r="I902" t="str">
        <f t="shared" si="42"/>
        <v>CH4</v>
      </c>
      <c r="J902">
        <f>INDEX(NoSettings!$C:$C,MATCH(EPS!$A902,NoSettings!$A:$A,0))</f>
        <v>0</v>
      </c>
      <c r="K902">
        <f t="shared" si="43"/>
        <v>28</v>
      </c>
      <c r="L902" s="5">
        <f t="shared" si="44"/>
        <v>0</v>
      </c>
    </row>
    <row r="903" spans="1:12">
      <c r="A903" t="s">
        <v>921</v>
      </c>
      <c r="B903" t="s">
        <v>1</v>
      </c>
      <c r="C903" t="s">
        <v>2870</v>
      </c>
      <c r="D903" t="s">
        <v>2865</v>
      </c>
      <c r="E903" t="s">
        <v>2855</v>
      </c>
      <c r="F903" t="s">
        <v>2895</v>
      </c>
      <c r="H903" t="str">
        <f>INDEX('Vensim Variables'!$B:$B,MATCH(EPS!$B903,'Vensim Variables'!$A:$A,0))</f>
        <v>g pollutant</v>
      </c>
      <c r="I903" t="str">
        <f t="shared" si="42"/>
        <v>CH4</v>
      </c>
      <c r="J903">
        <f>INDEX(NoSettings!$C:$C,MATCH(EPS!$A903,NoSettings!$A:$A,0))</f>
        <v>0</v>
      </c>
      <c r="K903">
        <f t="shared" si="43"/>
        <v>28</v>
      </c>
      <c r="L903" s="5">
        <f t="shared" si="44"/>
        <v>0</v>
      </c>
    </row>
    <row r="904" spans="1:12">
      <c r="A904" t="s">
        <v>922</v>
      </c>
      <c r="B904" t="s">
        <v>1</v>
      </c>
      <c r="C904" t="s">
        <v>2870</v>
      </c>
      <c r="D904" t="s">
        <v>2865</v>
      </c>
      <c r="E904" t="s">
        <v>2855</v>
      </c>
      <c r="F904" t="s">
        <v>2896</v>
      </c>
      <c r="H904" t="str">
        <f>INDEX('Vensim Variables'!$B:$B,MATCH(EPS!$B904,'Vensim Variables'!$A:$A,0))</f>
        <v>g pollutant</v>
      </c>
      <c r="I904" t="str">
        <f t="shared" si="42"/>
        <v>CH4</v>
      </c>
      <c r="J904">
        <f>INDEX(NoSettings!$C:$C,MATCH(EPS!$A904,NoSettings!$A:$A,0))</f>
        <v>0</v>
      </c>
      <c r="K904">
        <f t="shared" si="43"/>
        <v>28</v>
      </c>
      <c r="L904" s="5">
        <f t="shared" si="44"/>
        <v>0</v>
      </c>
    </row>
    <row r="905" spans="1:12">
      <c r="A905" t="s">
        <v>923</v>
      </c>
      <c r="B905" t="s">
        <v>1</v>
      </c>
      <c r="C905" t="s">
        <v>2870</v>
      </c>
      <c r="D905" t="s">
        <v>2865</v>
      </c>
      <c r="E905" t="s">
        <v>2855</v>
      </c>
      <c r="F905" t="s">
        <v>2897</v>
      </c>
      <c r="H905" t="str">
        <f>INDEX('Vensim Variables'!$B:$B,MATCH(EPS!$B905,'Vensim Variables'!$A:$A,0))</f>
        <v>g pollutant</v>
      </c>
      <c r="I905" t="str">
        <f t="shared" si="42"/>
        <v>CH4</v>
      </c>
      <c r="J905">
        <f>INDEX(NoSettings!$C:$C,MATCH(EPS!$A905,NoSettings!$A:$A,0))</f>
        <v>71434800</v>
      </c>
      <c r="K905">
        <f t="shared" si="43"/>
        <v>28</v>
      </c>
      <c r="L905" s="5">
        <f t="shared" si="44"/>
        <v>2.0001744000000001E-3</v>
      </c>
    </row>
    <row r="906" spans="1:12">
      <c r="A906" t="s">
        <v>924</v>
      </c>
      <c r="B906" t="s">
        <v>1</v>
      </c>
      <c r="C906" t="s">
        <v>2870</v>
      </c>
      <c r="D906" t="s">
        <v>2865</v>
      </c>
      <c r="E906" t="s">
        <v>2855</v>
      </c>
      <c r="F906" t="s">
        <v>2898</v>
      </c>
      <c r="H906" t="str">
        <f>INDEX('Vensim Variables'!$B:$B,MATCH(EPS!$B906,'Vensim Variables'!$A:$A,0))</f>
        <v>g pollutant</v>
      </c>
      <c r="I906" t="str">
        <f t="shared" si="42"/>
        <v>CH4</v>
      </c>
      <c r="J906">
        <f>INDEX(NoSettings!$C:$C,MATCH(EPS!$A906,NoSettings!$A:$A,0))</f>
        <v>0</v>
      </c>
      <c r="K906">
        <f t="shared" si="43"/>
        <v>28</v>
      </c>
      <c r="L906" s="5">
        <f t="shared" si="44"/>
        <v>0</v>
      </c>
    </row>
    <row r="907" spans="1:12">
      <c r="A907" t="s">
        <v>925</v>
      </c>
      <c r="B907" t="s">
        <v>1</v>
      </c>
      <c r="C907" t="s">
        <v>2870</v>
      </c>
      <c r="D907" t="s">
        <v>2865</v>
      </c>
      <c r="E907" t="s">
        <v>2855</v>
      </c>
      <c r="F907" t="s">
        <v>2899</v>
      </c>
      <c r="H907" t="str">
        <f>INDEX('Vensim Variables'!$B:$B,MATCH(EPS!$B907,'Vensim Variables'!$A:$A,0))</f>
        <v>g pollutant</v>
      </c>
      <c r="I907" t="str">
        <f t="shared" si="42"/>
        <v>CH4</v>
      </c>
      <c r="J907">
        <f>INDEX(NoSettings!$C:$C,MATCH(EPS!$A907,NoSettings!$A:$A,0))</f>
        <v>0</v>
      </c>
      <c r="K907">
        <f t="shared" si="43"/>
        <v>28</v>
      </c>
      <c r="L907" s="5">
        <f t="shared" si="44"/>
        <v>0</v>
      </c>
    </row>
    <row r="908" spans="1:12">
      <c r="A908" t="s">
        <v>926</v>
      </c>
      <c r="B908" t="s">
        <v>1</v>
      </c>
      <c r="C908" t="s">
        <v>2870</v>
      </c>
      <c r="D908" t="s">
        <v>2865</v>
      </c>
      <c r="E908" t="s">
        <v>2855</v>
      </c>
      <c r="F908" t="s">
        <v>2900</v>
      </c>
      <c r="H908" t="str">
        <f>INDEX('Vensim Variables'!$B:$B,MATCH(EPS!$B908,'Vensim Variables'!$A:$A,0))</f>
        <v>g pollutant</v>
      </c>
      <c r="I908" t="str">
        <f t="shared" si="42"/>
        <v>CH4</v>
      </c>
      <c r="J908">
        <f>INDEX(NoSettings!$C:$C,MATCH(EPS!$A908,NoSettings!$A:$A,0))</f>
        <v>0</v>
      </c>
      <c r="K908">
        <f t="shared" si="43"/>
        <v>28</v>
      </c>
      <c r="L908" s="5">
        <f t="shared" si="44"/>
        <v>0</v>
      </c>
    </row>
    <row r="909" spans="1:12">
      <c r="A909" t="s">
        <v>927</v>
      </c>
      <c r="B909" t="s">
        <v>1</v>
      </c>
      <c r="C909" t="s">
        <v>2870</v>
      </c>
      <c r="D909" t="s">
        <v>2865</v>
      </c>
      <c r="E909" t="s">
        <v>2855</v>
      </c>
      <c r="F909" t="s">
        <v>2901</v>
      </c>
      <c r="H909" t="str">
        <f>INDEX('Vensim Variables'!$B:$B,MATCH(EPS!$B909,'Vensim Variables'!$A:$A,0))</f>
        <v>g pollutant</v>
      </c>
      <c r="I909" t="str">
        <f t="shared" si="42"/>
        <v>CH4</v>
      </c>
      <c r="J909">
        <f>INDEX(NoSettings!$C:$C,MATCH(EPS!$A909,NoSettings!$A:$A,0))</f>
        <v>0</v>
      </c>
      <c r="K909">
        <f t="shared" si="43"/>
        <v>28</v>
      </c>
      <c r="L909" s="5">
        <f t="shared" si="44"/>
        <v>0</v>
      </c>
    </row>
    <row r="910" spans="1:12">
      <c r="A910" t="s">
        <v>928</v>
      </c>
      <c r="B910" t="s">
        <v>1</v>
      </c>
      <c r="C910" t="s">
        <v>2870</v>
      </c>
      <c r="D910" t="s">
        <v>2865</v>
      </c>
      <c r="E910" t="s">
        <v>2855</v>
      </c>
      <c r="F910" t="s">
        <v>2902</v>
      </c>
      <c r="H910" t="str">
        <f>INDEX('Vensim Variables'!$B:$B,MATCH(EPS!$B910,'Vensim Variables'!$A:$A,0))</f>
        <v>g pollutant</v>
      </c>
      <c r="I910" t="str">
        <f t="shared" si="42"/>
        <v>CH4</v>
      </c>
      <c r="J910">
        <f>INDEX(NoSettings!$C:$C,MATCH(EPS!$A910,NoSettings!$A:$A,0))</f>
        <v>0</v>
      </c>
      <c r="K910">
        <f t="shared" si="43"/>
        <v>28</v>
      </c>
      <c r="L910" s="5">
        <f t="shared" si="44"/>
        <v>0</v>
      </c>
    </row>
    <row r="911" spans="1:12">
      <c r="A911" t="s">
        <v>929</v>
      </c>
      <c r="B911" t="s">
        <v>1</v>
      </c>
      <c r="C911" t="s">
        <v>2870</v>
      </c>
      <c r="D911" t="s">
        <v>2865</v>
      </c>
      <c r="E911" t="s">
        <v>2855</v>
      </c>
      <c r="F911" t="s">
        <v>2903</v>
      </c>
      <c r="H911" t="str">
        <f>INDEX('Vensim Variables'!$B:$B,MATCH(EPS!$B911,'Vensim Variables'!$A:$A,0))</f>
        <v>g pollutant</v>
      </c>
      <c r="I911" t="str">
        <f t="shared" si="42"/>
        <v>CH4</v>
      </c>
      <c r="J911">
        <f>INDEX(NoSettings!$C:$C,MATCH(EPS!$A911,NoSettings!$A:$A,0))</f>
        <v>0</v>
      </c>
      <c r="K911">
        <f t="shared" si="43"/>
        <v>28</v>
      </c>
      <c r="L911" s="5">
        <f t="shared" si="44"/>
        <v>0</v>
      </c>
    </row>
    <row r="912" spans="1:12">
      <c r="A912" t="s">
        <v>930</v>
      </c>
      <c r="B912" t="s">
        <v>1</v>
      </c>
      <c r="C912" t="s">
        <v>2870</v>
      </c>
      <c r="D912" t="s">
        <v>2865</v>
      </c>
      <c r="E912" t="s">
        <v>2856</v>
      </c>
      <c r="F912" t="s">
        <v>2894</v>
      </c>
      <c r="H912" t="str">
        <f>INDEX('Vensim Variables'!$B:$B,MATCH(EPS!$B912,'Vensim Variables'!$A:$A,0))</f>
        <v>g pollutant</v>
      </c>
      <c r="I912" t="str">
        <f t="shared" si="42"/>
        <v>CH4</v>
      </c>
      <c r="J912">
        <f>INDEX(NoSettings!$C:$C,MATCH(EPS!$A912,NoSettings!$A:$A,0))</f>
        <v>0</v>
      </c>
      <c r="K912">
        <f t="shared" si="43"/>
        <v>28</v>
      </c>
      <c r="L912" s="5">
        <f t="shared" si="44"/>
        <v>0</v>
      </c>
    </row>
    <row r="913" spans="1:12">
      <c r="A913" t="s">
        <v>931</v>
      </c>
      <c r="B913" t="s">
        <v>1</v>
      </c>
      <c r="C913" t="s">
        <v>2870</v>
      </c>
      <c r="D913" t="s">
        <v>2865</v>
      </c>
      <c r="E913" t="s">
        <v>2856</v>
      </c>
      <c r="F913" t="s">
        <v>2895</v>
      </c>
      <c r="H913" t="str">
        <f>INDEX('Vensim Variables'!$B:$B,MATCH(EPS!$B913,'Vensim Variables'!$A:$A,0))</f>
        <v>g pollutant</v>
      </c>
      <c r="I913" t="str">
        <f t="shared" si="42"/>
        <v>CH4</v>
      </c>
      <c r="J913">
        <f>INDEX(NoSettings!$C:$C,MATCH(EPS!$A913,NoSettings!$A:$A,0))</f>
        <v>0</v>
      </c>
      <c r="K913">
        <f t="shared" si="43"/>
        <v>28</v>
      </c>
      <c r="L913" s="5">
        <f t="shared" si="44"/>
        <v>0</v>
      </c>
    </row>
    <row r="914" spans="1:12">
      <c r="A914" t="s">
        <v>932</v>
      </c>
      <c r="B914" t="s">
        <v>1</v>
      </c>
      <c r="C914" t="s">
        <v>2870</v>
      </c>
      <c r="D914" t="s">
        <v>2865</v>
      </c>
      <c r="E914" t="s">
        <v>2856</v>
      </c>
      <c r="F914" t="s">
        <v>2896</v>
      </c>
      <c r="H914" t="str">
        <f>INDEX('Vensim Variables'!$B:$B,MATCH(EPS!$B914,'Vensim Variables'!$A:$A,0))</f>
        <v>g pollutant</v>
      </c>
      <c r="I914" t="str">
        <f t="shared" si="42"/>
        <v>CH4</v>
      </c>
      <c r="J914">
        <f>INDEX(NoSettings!$C:$C,MATCH(EPS!$A914,NoSettings!$A:$A,0))</f>
        <v>0</v>
      </c>
      <c r="K914">
        <f t="shared" si="43"/>
        <v>28</v>
      </c>
      <c r="L914" s="5">
        <f t="shared" si="44"/>
        <v>0</v>
      </c>
    </row>
    <row r="915" spans="1:12">
      <c r="A915" t="s">
        <v>933</v>
      </c>
      <c r="B915" t="s">
        <v>1</v>
      </c>
      <c r="C915" t="s">
        <v>2870</v>
      </c>
      <c r="D915" t="s">
        <v>2865</v>
      </c>
      <c r="E915" t="s">
        <v>2856</v>
      </c>
      <c r="F915" t="s">
        <v>2897</v>
      </c>
      <c r="H915" t="str">
        <f>INDEX('Vensim Variables'!$B:$B,MATCH(EPS!$B915,'Vensim Variables'!$A:$A,0))</f>
        <v>g pollutant</v>
      </c>
      <c r="I915" t="str">
        <f t="shared" si="42"/>
        <v>CH4</v>
      </c>
      <c r="J915">
        <f>INDEX(NoSettings!$C:$C,MATCH(EPS!$A915,NoSettings!$A:$A,0))</f>
        <v>1562820000</v>
      </c>
      <c r="K915">
        <f t="shared" si="43"/>
        <v>28</v>
      </c>
      <c r="L915" s="5">
        <f t="shared" si="44"/>
        <v>4.375896E-2</v>
      </c>
    </row>
    <row r="916" spans="1:12">
      <c r="A916" t="s">
        <v>934</v>
      </c>
      <c r="B916" t="s">
        <v>1</v>
      </c>
      <c r="C916" t="s">
        <v>2870</v>
      </c>
      <c r="D916" t="s">
        <v>2865</v>
      </c>
      <c r="E916" t="s">
        <v>2856</v>
      </c>
      <c r="F916" t="s">
        <v>2898</v>
      </c>
      <c r="H916" t="str">
        <f>INDEX('Vensim Variables'!$B:$B,MATCH(EPS!$B916,'Vensim Variables'!$A:$A,0))</f>
        <v>g pollutant</v>
      </c>
      <c r="I916" t="str">
        <f t="shared" si="42"/>
        <v>CH4</v>
      </c>
      <c r="J916">
        <f>INDEX(NoSettings!$C:$C,MATCH(EPS!$A916,NoSettings!$A:$A,0))</f>
        <v>0</v>
      </c>
      <c r="K916">
        <f t="shared" si="43"/>
        <v>28</v>
      </c>
      <c r="L916" s="5">
        <f t="shared" si="44"/>
        <v>0</v>
      </c>
    </row>
    <row r="917" spans="1:12">
      <c r="A917" t="s">
        <v>935</v>
      </c>
      <c r="B917" t="s">
        <v>1</v>
      </c>
      <c r="C917" t="s">
        <v>2870</v>
      </c>
      <c r="D917" t="s">
        <v>2865</v>
      </c>
      <c r="E917" t="s">
        <v>2856</v>
      </c>
      <c r="F917" t="s">
        <v>2899</v>
      </c>
      <c r="H917" t="str">
        <f>INDEX('Vensim Variables'!$B:$B,MATCH(EPS!$B917,'Vensim Variables'!$A:$A,0))</f>
        <v>g pollutant</v>
      </c>
      <c r="I917" t="str">
        <f t="shared" si="42"/>
        <v>CH4</v>
      </c>
      <c r="J917">
        <f>INDEX(NoSettings!$C:$C,MATCH(EPS!$A917,NoSettings!$A:$A,0))</f>
        <v>0</v>
      </c>
      <c r="K917">
        <f t="shared" si="43"/>
        <v>28</v>
      </c>
      <c r="L917" s="5">
        <f t="shared" si="44"/>
        <v>0</v>
      </c>
    </row>
    <row r="918" spans="1:12">
      <c r="A918" t="s">
        <v>936</v>
      </c>
      <c r="B918" t="s">
        <v>1</v>
      </c>
      <c r="C918" t="s">
        <v>2870</v>
      </c>
      <c r="D918" t="s">
        <v>2865</v>
      </c>
      <c r="E918" t="s">
        <v>2856</v>
      </c>
      <c r="F918" t="s">
        <v>2900</v>
      </c>
      <c r="H918" t="str">
        <f>INDEX('Vensim Variables'!$B:$B,MATCH(EPS!$B918,'Vensim Variables'!$A:$A,0))</f>
        <v>g pollutant</v>
      </c>
      <c r="I918" t="str">
        <f t="shared" si="42"/>
        <v>CH4</v>
      </c>
      <c r="J918">
        <f>INDEX(NoSettings!$C:$C,MATCH(EPS!$A918,NoSettings!$A:$A,0))</f>
        <v>0</v>
      </c>
      <c r="K918">
        <f t="shared" si="43"/>
        <v>28</v>
      </c>
      <c r="L918" s="5">
        <f t="shared" si="44"/>
        <v>0</v>
      </c>
    </row>
    <row r="919" spans="1:12">
      <c r="A919" t="s">
        <v>937</v>
      </c>
      <c r="B919" t="s">
        <v>1</v>
      </c>
      <c r="C919" t="s">
        <v>2870</v>
      </c>
      <c r="D919" t="s">
        <v>2865</v>
      </c>
      <c r="E919" t="s">
        <v>2856</v>
      </c>
      <c r="F919" t="s">
        <v>2901</v>
      </c>
      <c r="H919" t="str">
        <f>INDEX('Vensim Variables'!$B:$B,MATCH(EPS!$B919,'Vensim Variables'!$A:$A,0))</f>
        <v>g pollutant</v>
      </c>
      <c r="I919" t="str">
        <f t="shared" si="42"/>
        <v>CH4</v>
      </c>
      <c r="J919">
        <f>INDEX(NoSettings!$C:$C,MATCH(EPS!$A919,NoSettings!$A:$A,0))</f>
        <v>0</v>
      </c>
      <c r="K919">
        <f t="shared" si="43"/>
        <v>28</v>
      </c>
      <c r="L919" s="5">
        <f t="shared" si="44"/>
        <v>0</v>
      </c>
    </row>
    <row r="920" spans="1:12">
      <c r="A920" t="s">
        <v>938</v>
      </c>
      <c r="B920" t="s">
        <v>1</v>
      </c>
      <c r="C920" t="s">
        <v>2870</v>
      </c>
      <c r="D920" t="s">
        <v>2865</v>
      </c>
      <c r="E920" t="s">
        <v>2856</v>
      </c>
      <c r="F920" t="s">
        <v>2902</v>
      </c>
      <c r="H920" t="str">
        <f>INDEX('Vensim Variables'!$B:$B,MATCH(EPS!$B920,'Vensim Variables'!$A:$A,0))</f>
        <v>g pollutant</v>
      </c>
      <c r="I920" t="str">
        <f t="shared" si="42"/>
        <v>CH4</v>
      </c>
      <c r="J920">
        <f>INDEX(NoSettings!$C:$C,MATCH(EPS!$A920,NoSettings!$A:$A,0))</f>
        <v>0</v>
      </c>
      <c r="K920">
        <f t="shared" si="43"/>
        <v>28</v>
      </c>
      <c r="L920" s="5">
        <f t="shared" si="44"/>
        <v>0</v>
      </c>
    </row>
    <row r="921" spans="1:12">
      <c r="A921" t="s">
        <v>939</v>
      </c>
      <c r="B921" t="s">
        <v>1</v>
      </c>
      <c r="C921" t="s">
        <v>2870</v>
      </c>
      <c r="D921" t="s">
        <v>2865</v>
      </c>
      <c r="E921" t="s">
        <v>2856</v>
      </c>
      <c r="F921" t="s">
        <v>2903</v>
      </c>
      <c r="H921" t="str">
        <f>INDEX('Vensim Variables'!$B:$B,MATCH(EPS!$B921,'Vensim Variables'!$A:$A,0))</f>
        <v>g pollutant</v>
      </c>
      <c r="I921" t="str">
        <f t="shared" si="42"/>
        <v>CH4</v>
      </c>
      <c r="J921">
        <f>INDEX(NoSettings!$C:$C,MATCH(EPS!$A921,NoSettings!$A:$A,0))</f>
        <v>0</v>
      </c>
      <c r="K921">
        <f t="shared" si="43"/>
        <v>28</v>
      </c>
      <c r="L921" s="5">
        <f t="shared" si="44"/>
        <v>0</v>
      </c>
    </row>
    <row r="922" spans="1:12">
      <c r="A922" t="s">
        <v>940</v>
      </c>
      <c r="B922" t="s">
        <v>1</v>
      </c>
      <c r="C922" t="s">
        <v>2870</v>
      </c>
      <c r="D922" t="s">
        <v>2866</v>
      </c>
      <c r="E922" t="s">
        <v>2855</v>
      </c>
      <c r="F922" t="s">
        <v>2894</v>
      </c>
      <c r="H922" t="str">
        <f>INDEX('Vensim Variables'!$B:$B,MATCH(EPS!$B922,'Vensim Variables'!$A:$A,0))</f>
        <v>g pollutant</v>
      </c>
      <c r="I922" t="str">
        <f t="shared" si="42"/>
        <v>N2O</v>
      </c>
      <c r="J922">
        <f>INDEX(NoSettings!$C:$C,MATCH(EPS!$A922,NoSettings!$A:$A,0))</f>
        <v>0</v>
      </c>
      <c r="K922">
        <f t="shared" si="43"/>
        <v>265</v>
      </c>
      <c r="L922" s="5">
        <f t="shared" si="44"/>
        <v>0</v>
      </c>
    </row>
    <row r="923" spans="1:12">
      <c r="A923" t="s">
        <v>941</v>
      </c>
      <c r="B923" t="s">
        <v>1</v>
      </c>
      <c r="C923" t="s">
        <v>2870</v>
      </c>
      <c r="D923" t="s">
        <v>2866</v>
      </c>
      <c r="E923" t="s">
        <v>2855</v>
      </c>
      <c r="F923" t="s">
        <v>2895</v>
      </c>
      <c r="H923" t="str">
        <f>INDEX('Vensim Variables'!$B:$B,MATCH(EPS!$B923,'Vensim Variables'!$A:$A,0))</f>
        <v>g pollutant</v>
      </c>
      <c r="I923" t="str">
        <f t="shared" si="42"/>
        <v>N2O</v>
      </c>
      <c r="J923">
        <f>INDEX(NoSettings!$C:$C,MATCH(EPS!$A923,NoSettings!$A:$A,0))</f>
        <v>0</v>
      </c>
      <c r="K923">
        <f t="shared" si="43"/>
        <v>265</v>
      </c>
      <c r="L923" s="5">
        <f t="shared" si="44"/>
        <v>0</v>
      </c>
    </row>
    <row r="924" spans="1:12">
      <c r="A924" t="s">
        <v>942</v>
      </c>
      <c r="B924" t="s">
        <v>1</v>
      </c>
      <c r="C924" t="s">
        <v>2870</v>
      </c>
      <c r="D924" t="s">
        <v>2866</v>
      </c>
      <c r="E924" t="s">
        <v>2855</v>
      </c>
      <c r="F924" t="s">
        <v>2896</v>
      </c>
      <c r="H924" t="str">
        <f>INDEX('Vensim Variables'!$B:$B,MATCH(EPS!$B924,'Vensim Variables'!$A:$A,0))</f>
        <v>g pollutant</v>
      </c>
      <c r="I924" t="str">
        <f t="shared" si="42"/>
        <v>N2O</v>
      </c>
      <c r="J924">
        <f>INDEX(NoSettings!$C:$C,MATCH(EPS!$A924,NoSettings!$A:$A,0))</f>
        <v>0</v>
      </c>
      <c r="K924">
        <f t="shared" si="43"/>
        <v>265</v>
      </c>
      <c r="L924" s="5">
        <f t="shared" si="44"/>
        <v>0</v>
      </c>
    </row>
    <row r="925" spans="1:12">
      <c r="A925" t="s">
        <v>943</v>
      </c>
      <c r="B925" t="s">
        <v>1</v>
      </c>
      <c r="C925" t="s">
        <v>2870</v>
      </c>
      <c r="D925" t="s">
        <v>2866</v>
      </c>
      <c r="E925" t="s">
        <v>2855</v>
      </c>
      <c r="F925" t="s">
        <v>2897</v>
      </c>
      <c r="H925" t="str">
        <f>INDEX('Vensim Variables'!$B:$B,MATCH(EPS!$B925,'Vensim Variables'!$A:$A,0))</f>
        <v>g pollutant</v>
      </c>
      <c r="I925" t="str">
        <f t="shared" si="42"/>
        <v>N2O</v>
      </c>
      <c r="J925">
        <f>INDEX(NoSettings!$C:$C,MATCH(EPS!$A925,NoSettings!$A:$A,0))</f>
        <v>14287000</v>
      </c>
      <c r="K925">
        <f t="shared" si="43"/>
        <v>265</v>
      </c>
      <c r="L925" s="5">
        <f t="shared" si="44"/>
        <v>3.786055E-3</v>
      </c>
    </row>
    <row r="926" spans="1:12">
      <c r="A926" t="s">
        <v>944</v>
      </c>
      <c r="B926" t="s">
        <v>1</v>
      </c>
      <c r="C926" t="s">
        <v>2870</v>
      </c>
      <c r="D926" t="s">
        <v>2866</v>
      </c>
      <c r="E926" t="s">
        <v>2855</v>
      </c>
      <c r="F926" t="s">
        <v>2898</v>
      </c>
      <c r="H926" t="str">
        <f>INDEX('Vensim Variables'!$B:$B,MATCH(EPS!$B926,'Vensim Variables'!$A:$A,0))</f>
        <v>g pollutant</v>
      </c>
      <c r="I926" t="str">
        <f t="shared" si="42"/>
        <v>N2O</v>
      </c>
      <c r="J926">
        <f>INDEX(NoSettings!$C:$C,MATCH(EPS!$A926,NoSettings!$A:$A,0))</f>
        <v>0</v>
      </c>
      <c r="K926">
        <f t="shared" si="43"/>
        <v>265</v>
      </c>
      <c r="L926" s="5">
        <f t="shared" si="44"/>
        <v>0</v>
      </c>
    </row>
    <row r="927" spans="1:12">
      <c r="A927" t="s">
        <v>945</v>
      </c>
      <c r="B927" t="s">
        <v>1</v>
      </c>
      <c r="C927" t="s">
        <v>2870</v>
      </c>
      <c r="D927" t="s">
        <v>2866</v>
      </c>
      <c r="E927" t="s">
        <v>2855</v>
      </c>
      <c r="F927" t="s">
        <v>2899</v>
      </c>
      <c r="H927" t="str">
        <f>INDEX('Vensim Variables'!$B:$B,MATCH(EPS!$B927,'Vensim Variables'!$A:$A,0))</f>
        <v>g pollutant</v>
      </c>
      <c r="I927" t="str">
        <f t="shared" si="42"/>
        <v>N2O</v>
      </c>
      <c r="J927">
        <f>INDEX(NoSettings!$C:$C,MATCH(EPS!$A927,NoSettings!$A:$A,0))</f>
        <v>0</v>
      </c>
      <c r="K927">
        <f t="shared" si="43"/>
        <v>265</v>
      </c>
      <c r="L927" s="5">
        <f t="shared" si="44"/>
        <v>0</v>
      </c>
    </row>
    <row r="928" spans="1:12">
      <c r="A928" t="s">
        <v>946</v>
      </c>
      <c r="B928" t="s">
        <v>1</v>
      </c>
      <c r="C928" t="s">
        <v>2870</v>
      </c>
      <c r="D928" t="s">
        <v>2866</v>
      </c>
      <c r="E928" t="s">
        <v>2855</v>
      </c>
      <c r="F928" t="s">
        <v>2900</v>
      </c>
      <c r="H928" t="str">
        <f>INDEX('Vensim Variables'!$B:$B,MATCH(EPS!$B928,'Vensim Variables'!$A:$A,0))</f>
        <v>g pollutant</v>
      </c>
      <c r="I928" t="str">
        <f t="shared" si="42"/>
        <v>N2O</v>
      </c>
      <c r="J928">
        <f>INDEX(NoSettings!$C:$C,MATCH(EPS!$A928,NoSettings!$A:$A,0))</f>
        <v>0</v>
      </c>
      <c r="K928">
        <f t="shared" si="43"/>
        <v>265</v>
      </c>
      <c r="L928" s="5">
        <f t="shared" si="44"/>
        <v>0</v>
      </c>
    </row>
    <row r="929" spans="1:12">
      <c r="A929" t="s">
        <v>947</v>
      </c>
      <c r="B929" t="s">
        <v>1</v>
      </c>
      <c r="C929" t="s">
        <v>2870</v>
      </c>
      <c r="D929" t="s">
        <v>2866</v>
      </c>
      <c r="E929" t="s">
        <v>2855</v>
      </c>
      <c r="F929" t="s">
        <v>2901</v>
      </c>
      <c r="H929" t="str">
        <f>INDEX('Vensim Variables'!$B:$B,MATCH(EPS!$B929,'Vensim Variables'!$A:$A,0))</f>
        <v>g pollutant</v>
      </c>
      <c r="I929" t="str">
        <f t="shared" si="42"/>
        <v>N2O</v>
      </c>
      <c r="J929">
        <f>INDEX(NoSettings!$C:$C,MATCH(EPS!$A929,NoSettings!$A:$A,0))</f>
        <v>0</v>
      </c>
      <c r="K929">
        <f t="shared" si="43"/>
        <v>265</v>
      </c>
      <c r="L929" s="5">
        <f t="shared" si="44"/>
        <v>0</v>
      </c>
    </row>
    <row r="930" spans="1:12">
      <c r="A930" t="s">
        <v>948</v>
      </c>
      <c r="B930" t="s">
        <v>1</v>
      </c>
      <c r="C930" t="s">
        <v>2870</v>
      </c>
      <c r="D930" t="s">
        <v>2866</v>
      </c>
      <c r="E930" t="s">
        <v>2855</v>
      </c>
      <c r="F930" t="s">
        <v>2902</v>
      </c>
      <c r="H930" t="str">
        <f>INDEX('Vensim Variables'!$B:$B,MATCH(EPS!$B930,'Vensim Variables'!$A:$A,0))</f>
        <v>g pollutant</v>
      </c>
      <c r="I930" t="str">
        <f t="shared" si="42"/>
        <v>N2O</v>
      </c>
      <c r="J930">
        <f>INDEX(NoSettings!$C:$C,MATCH(EPS!$A930,NoSettings!$A:$A,0))</f>
        <v>0</v>
      </c>
      <c r="K930">
        <f t="shared" si="43"/>
        <v>265</v>
      </c>
      <c r="L930" s="5">
        <f t="shared" si="44"/>
        <v>0</v>
      </c>
    </row>
    <row r="931" spans="1:12">
      <c r="A931" t="s">
        <v>949</v>
      </c>
      <c r="B931" t="s">
        <v>1</v>
      </c>
      <c r="C931" t="s">
        <v>2870</v>
      </c>
      <c r="D931" t="s">
        <v>2866</v>
      </c>
      <c r="E931" t="s">
        <v>2855</v>
      </c>
      <c r="F931" t="s">
        <v>2903</v>
      </c>
      <c r="H931" t="str">
        <f>INDEX('Vensim Variables'!$B:$B,MATCH(EPS!$B931,'Vensim Variables'!$A:$A,0))</f>
        <v>g pollutant</v>
      </c>
      <c r="I931" t="str">
        <f t="shared" si="42"/>
        <v>N2O</v>
      </c>
      <c r="J931">
        <f>INDEX(NoSettings!$C:$C,MATCH(EPS!$A931,NoSettings!$A:$A,0))</f>
        <v>0</v>
      </c>
      <c r="K931">
        <f t="shared" si="43"/>
        <v>265</v>
      </c>
      <c r="L931" s="5">
        <f t="shared" si="44"/>
        <v>0</v>
      </c>
    </row>
    <row r="932" spans="1:12">
      <c r="A932" t="s">
        <v>950</v>
      </c>
      <c r="B932" t="s">
        <v>1</v>
      </c>
      <c r="C932" t="s">
        <v>2870</v>
      </c>
      <c r="D932" t="s">
        <v>2866</v>
      </c>
      <c r="E932" t="s">
        <v>2856</v>
      </c>
      <c r="F932" t="s">
        <v>2894</v>
      </c>
      <c r="H932" t="str">
        <f>INDEX('Vensim Variables'!$B:$B,MATCH(EPS!$B932,'Vensim Variables'!$A:$A,0))</f>
        <v>g pollutant</v>
      </c>
      <c r="I932" t="str">
        <f t="shared" si="42"/>
        <v>N2O</v>
      </c>
      <c r="J932">
        <f>INDEX(NoSettings!$C:$C,MATCH(EPS!$A932,NoSettings!$A:$A,0))</f>
        <v>0</v>
      </c>
      <c r="K932">
        <f t="shared" si="43"/>
        <v>265</v>
      </c>
      <c r="L932" s="5">
        <f t="shared" si="44"/>
        <v>0</v>
      </c>
    </row>
    <row r="933" spans="1:12">
      <c r="A933" t="s">
        <v>951</v>
      </c>
      <c r="B933" t="s">
        <v>1</v>
      </c>
      <c r="C933" t="s">
        <v>2870</v>
      </c>
      <c r="D933" t="s">
        <v>2866</v>
      </c>
      <c r="E933" t="s">
        <v>2856</v>
      </c>
      <c r="F933" t="s">
        <v>2895</v>
      </c>
      <c r="H933" t="str">
        <f>INDEX('Vensim Variables'!$B:$B,MATCH(EPS!$B933,'Vensim Variables'!$A:$A,0))</f>
        <v>g pollutant</v>
      </c>
      <c r="I933" t="str">
        <f t="shared" si="42"/>
        <v>N2O</v>
      </c>
      <c r="J933">
        <f>INDEX(NoSettings!$C:$C,MATCH(EPS!$A933,NoSettings!$A:$A,0))</f>
        <v>0</v>
      </c>
      <c r="K933">
        <f t="shared" si="43"/>
        <v>265</v>
      </c>
      <c r="L933" s="5">
        <f t="shared" si="44"/>
        <v>0</v>
      </c>
    </row>
    <row r="934" spans="1:12">
      <c r="A934" t="s">
        <v>952</v>
      </c>
      <c r="B934" t="s">
        <v>1</v>
      </c>
      <c r="C934" t="s">
        <v>2870</v>
      </c>
      <c r="D934" t="s">
        <v>2866</v>
      </c>
      <c r="E934" t="s">
        <v>2856</v>
      </c>
      <c r="F934" t="s">
        <v>2896</v>
      </c>
      <c r="H934" t="str">
        <f>INDEX('Vensim Variables'!$B:$B,MATCH(EPS!$B934,'Vensim Variables'!$A:$A,0))</f>
        <v>g pollutant</v>
      </c>
      <c r="I934" t="str">
        <f t="shared" si="42"/>
        <v>N2O</v>
      </c>
      <c r="J934">
        <f>INDEX(NoSettings!$C:$C,MATCH(EPS!$A934,NoSettings!$A:$A,0))</f>
        <v>0</v>
      </c>
      <c r="K934">
        <f t="shared" si="43"/>
        <v>265</v>
      </c>
      <c r="L934" s="5">
        <f t="shared" si="44"/>
        <v>0</v>
      </c>
    </row>
    <row r="935" spans="1:12">
      <c r="A935" t="s">
        <v>953</v>
      </c>
      <c r="B935" t="s">
        <v>1</v>
      </c>
      <c r="C935" t="s">
        <v>2870</v>
      </c>
      <c r="D935" t="s">
        <v>2866</v>
      </c>
      <c r="E935" t="s">
        <v>2856</v>
      </c>
      <c r="F935" t="s">
        <v>2897</v>
      </c>
      <c r="H935" t="str">
        <f>INDEX('Vensim Variables'!$B:$B,MATCH(EPS!$B935,'Vensim Variables'!$A:$A,0))</f>
        <v>g pollutant</v>
      </c>
      <c r="I935" t="str">
        <f t="shared" si="42"/>
        <v>N2O</v>
      </c>
      <c r="J935">
        <f>INDEX(NoSettings!$C:$C,MATCH(EPS!$A935,NoSettings!$A:$A,0))</f>
        <v>312564000</v>
      </c>
      <c r="K935">
        <f t="shared" si="43"/>
        <v>265</v>
      </c>
      <c r="L935" s="5">
        <f t="shared" si="44"/>
        <v>8.2829459999999994E-2</v>
      </c>
    </row>
    <row r="936" spans="1:12">
      <c r="A936" t="s">
        <v>954</v>
      </c>
      <c r="B936" t="s">
        <v>1</v>
      </c>
      <c r="C936" t="s">
        <v>2870</v>
      </c>
      <c r="D936" t="s">
        <v>2866</v>
      </c>
      <c r="E936" t="s">
        <v>2856</v>
      </c>
      <c r="F936" t="s">
        <v>2898</v>
      </c>
      <c r="H936" t="str">
        <f>INDEX('Vensim Variables'!$B:$B,MATCH(EPS!$B936,'Vensim Variables'!$A:$A,0))</f>
        <v>g pollutant</v>
      </c>
      <c r="I936" t="str">
        <f t="shared" si="42"/>
        <v>N2O</v>
      </c>
      <c r="J936">
        <f>INDEX(NoSettings!$C:$C,MATCH(EPS!$A936,NoSettings!$A:$A,0))</f>
        <v>0</v>
      </c>
      <c r="K936">
        <f t="shared" si="43"/>
        <v>265</v>
      </c>
      <c r="L936" s="5">
        <f t="shared" si="44"/>
        <v>0</v>
      </c>
    </row>
    <row r="937" spans="1:12">
      <c r="A937" t="s">
        <v>955</v>
      </c>
      <c r="B937" t="s">
        <v>1</v>
      </c>
      <c r="C937" t="s">
        <v>2870</v>
      </c>
      <c r="D937" t="s">
        <v>2866</v>
      </c>
      <c r="E937" t="s">
        <v>2856</v>
      </c>
      <c r="F937" t="s">
        <v>2899</v>
      </c>
      <c r="H937" t="str">
        <f>INDEX('Vensim Variables'!$B:$B,MATCH(EPS!$B937,'Vensim Variables'!$A:$A,0))</f>
        <v>g pollutant</v>
      </c>
      <c r="I937" t="str">
        <f t="shared" si="42"/>
        <v>N2O</v>
      </c>
      <c r="J937">
        <f>INDEX(NoSettings!$C:$C,MATCH(EPS!$A937,NoSettings!$A:$A,0))</f>
        <v>0</v>
      </c>
      <c r="K937">
        <f t="shared" si="43"/>
        <v>265</v>
      </c>
      <c r="L937" s="5">
        <f t="shared" si="44"/>
        <v>0</v>
      </c>
    </row>
    <row r="938" spans="1:12">
      <c r="A938" t="s">
        <v>956</v>
      </c>
      <c r="B938" t="s">
        <v>1</v>
      </c>
      <c r="C938" t="s">
        <v>2870</v>
      </c>
      <c r="D938" t="s">
        <v>2866</v>
      </c>
      <c r="E938" t="s">
        <v>2856</v>
      </c>
      <c r="F938" t="s">
        <v>2900</v>
      </c>
      <c r="H938" t="str">
        <f>INDEX('Vensim Variables'!$B:$B,MATCH(EPS!$B938,'Vensim Variables'!$A:$A,0))</f>
        <v>g pollutant</v>
      </c>
      <c r="I938" t="str">
        <f t="shared" si="42"/>
        <v>N2O</v>
      </c>
      <c r="J938">
        <f>INDEX(NoSettings!$C:$C,MATCH(EPS!$A938,NoSettings!$A:$A,0))</f>
        <v>0</v>
      </c>
      <c r="K938">
        <f t="shared" si="43"/>
        <v>265</v>
      </c>
      <c r="L938" s="5">
        <f t="shared" si="44"/>
        <v>0</v>
      </c>
    </row>
    <row r="939" spans="1:12">
      <c r="A939" t="s">
        <v>957</v>
      </c>
      <c r="B939" t="s">
        <v>1</v>
      </c>
      <c r="C939" t="s">
        <v>2870</v>
      </c>
      <c r="D939" t="s">
        <v>2866</v>
      </c>
      <c r="E939" t="s">
        <v>2856</v>
      </c>
      <c r="F939" t="s">
        <v>2901</v>
      </c>
      <c r="H939" t="str">
        <f>INDEX('Vensim Variables'!$B:$B,MATCH(EPS!$B939,'Vensim Variables'!$A:$A,0))</f>
        <v>g pollutant</v>
      </c>
      <c r="I939" t="str">
        <f t="shared" si="42"/>
        <v>N2O</v>
      </c>
      <c r="J939">
        <f>INDEX(NoSettings!$C:$C,MATCH(EPS!$A939,NoSettings!$A:$A,0))</f>
        <v>0</v>
      </c>
      <c r="K939">
        <f t="shared" si="43"/>
        <v>265</v>
      </c>
      <c r="L939" s="5">
        <f t="shared" si="44"/>
        <v>0</v>
      </c>
    </row>
    <row r="940" spans="1:12">
      <c r="A940" t="s">
        <v>958</v>
      </c>
      <c r="B940" t="s">
        <v>1</v>
      </c>
      <c r="C940" t="s">
        <v>2870</v>
      </c>
      <c r="D940" t="s">
        <v>2866</v>
      </c>
      <c r="E940" t="s">
        <v>2856</v>
      </c>
      <c r="F940" t="s">
        <v>2902</v>
      </c>
      <c r="H940" t="str">
        <f>INDEX('Vensim Variables'!$B:$B,MATCH(EPS!$B940,'Vensim Variables'!$A:$A,0))</f>
        <v>g pollutant</v>
      </c>
      <c r="I940" t="str">
        <f t="shared" si="42"/>
        <v>N2O</v>
      </c>
      <c r="J940">
        <f>INDEX(NoSettings!$C:$C,MATCH(EPS!$A940,NoSettings!$A:$A,0))</f>
        <v>0</v>
      </c>
      <c r="K940">
        <f t="shared" si="43"/>
        <v>265</v>
      </c>
      <c r="L940" s="5">
        <f t="shared" si="44"/>
        <v>0</v>
      </c>
    </row>
    <row r="941" spans="1:12">
      <c r="A941" t="s">
        <v>959</v>
      </c>
      <c r="B941" t="s">
        <v>1</v>
      </c>
      <c r="C941" t="s">
        <v>2870</v>
      </c>
      <c r="D941" t="s">
        <v>2866</v>
      </c>
      <c r="E941" t="s">
        <v>2856</v>
      </c>
      <c r="F941" t="s">
        <v>2903</v>
      </c>
      <c r="H941" t="str">
        <f>INDEX('Vensim Variables'!$B:$B,MATCH(EPS!$B941,'Vensim Variables'!$A:$A,0))</f>
        <v>g pollutant</v>
      </c>
      <c r="I941" t="str">
        <f t="shared" si="42"/>
        <v>N2O</v>
      </c>
      <c r="J941">
        <f>INDEX(NoSettings!$C:$C,MATCH(EPS!$A941,NoSettings!$A:$A,0))</f>
        <v>0</v>
      </c>
      <c r="K941">
        <f t="shared" si="43"/>
        <v>265</v>
      </c>
      <c r="L941" s="5">
        <f t="shared" si="44"/>
        <v>0</v>
      </c>
    </row>
    <row r="942" spans="1:12">
      <c r="A942" t="s">
        <v>960</v>
      </c>
      <c r="B942" t="s">
        <v>1</v>
      </c>
      <c r="C942" t="s">
        <v>2870</v>
      </c>
      <c r="D942" t="s">
        <v>2867</v>
      </c>
      <c r="E942" t="s">
        <v>2855</v>
      </c>
      <c r="F942" t="s">
        <v>2894</v>
      </c>
      <c r="H942" t="str">
        <f>INDEX('Vensim Variables'!$B:$B,MATCH(EPS!$B942,'Vensim Variables'!$A:$A,0))</f>
        <v>g pollutant</v>
      </c>
      <c r="I942" t="str">
        <f t="shared" si="42"/>
        <v>F gases</v>
      </c>
      <c r="J942">
        <f>INDEX(NoSettings!$C:$C,MATCH(EPS!$A942,NoSettings!$A:$A,0))</f>
        <v>0</v>
      </c>
      <c r="K942">
        <f t="shared" si="43"/>
        <v>1</v>
      </c>
      <c r="L942" s="5">
        <f t="shared" si="44"/>
        <v>0</v>
      </c>
    </row>
    <row r="943" spans="1:12">
      <c r="A943" t="s">
        <v>961</v>
      </c>
      <c r="B943" t="s">
        <v>1</v>
      </c>
      <c r="C943" t="s">
        <v>2870</v>
      </c>
      <c r="D943" t="s">
        <v>2867</v>
      </c>
      <c r="E943" t="s">
        <v>2855</v>
      </c>
      <c r="F943" t="s">
        <v>2895</v>
      </c>
      <c r="H943" t="str">
        <f>INDEX('Vensim Variables'!$B:$B,MATCH(EPS!$B943,'Vensim Variables'!$A:$A,0))</f>
        <v>g pollutant</v>
      </c>
      <c r="I943" t="str">
        <f t="shared" si="42"/>
        <v>F gases</v>
      </c>
      <c r="J943">
        <f>INDEX(NoSettings!$C:$C,MATCH(EPS!$A943,NoSettings!$A:$A,0))</f>
        <v>0</v>
      </c>
      <c r="K943">
        <f t="shared" si="43"/>
        <v>1</v>
      </c>
      <c r="L943" s="5">
        <f t="shared" si="44"/>
        <v>0</v>
      </c>
    </row>
    <row r="944" spans="1:12">
      <c r="A944" t="s">
        <v>962</v>
      </c>
      <c r="B944" t="s">
        <v>1</v>
      </c>
      <c r="C944" t="s">
        <v>2870</v>
      </c>
      <c r="D944" t="s">
        <v>2867</v>
      </c>
      <c r="E944" t="s">
        <v>2855</v>
      </c>
      <c r="F944" t="s">
        <v>2896</v>
      </c>
      <c r="H944" t="str">
        <f>INDEX('Vensim Variables'!$B:$B,MATCH(EPS!$B944,'Vensim Variables'!$A:$A,0))</f>
        <v>g pollutant</v>
      </c>
      <c r="I944" t="str">
        <f t="shared" si="42"/>
        <v>F gases</v>
      </c>
      <c r="J944">
        <f>INDEX(NoSettings!$C:$C,MATCH(EPS!$A944,NoSettings!$A:$A,0))</f>
        <v>0</v>
      </c>
      <c r="K944">
        <f t="shared" si="43"/>
        <v>1</v>
      </c>
      <c r="L944" s="5">
        <f t="shared" si="44"/>
        <v>0</v>
      </c>
    </row>
    <row r="945" spans="1:12">
      <c r="A945" t="s">
        <v>963</v>
      </c>
      <c r="B945" t="s">
        <v>1</v>
      </c>
      <c r="C945" t="s">
        <v>2870</v>
      </c>
      <c r="D945" t="s">
        <v>2867</v>
      </c>
      <c r="E945" t="s">
        <v>2855</v>
      </c>
      <c r="F945" t="s">
        <v>2897</v>
      </c>
      <c r="H945" t="str">
        <f>INDEX('Vensim Variables'!$B:$B,MATCH(EPS!$B945,'Vensim Variables'!$A:$A,0))</f>
        <v>g pollutant</v>
      </c>
      <c r="I945" t="str">
        <f t="shared" si="42"/>
        <v>F gases</v>
      </c>
      <c r="J945">
        <f>INDEX(NoSettings!$C:$C,MATCH(EPS!$A945,NoSettings!$A:$A,0))</f>
        <v>0</v>
      </c>
      <c r="K945">
        <f t="shared" si="43"/>
        <v>1</v>
      </c>
      <c r="L945" s="5">
        <f t="shared" si="44"/>
        <v>0</v>
      </c>
    </row>
    <row r="946" spans="1:12">
      <c r="A946" t="s">
        <v>964</v>
      </c>
      <c r="B946" t="s">
        <v>1</v>
      </c>
      <c r="C946" t="s">
        <v>2870</v>
      </c>
      <c r="D946" t="s">
        <v>2867</v>
      </c>
      <c r="E946" t="s">
        <v>2855</v>
      </c>
      <c r="F946" t="s">
        <v>2898</v>
      </c>
      <c r="H946" t="str">
        <f>INDEX('Vensim Variables'!$B:$B,MATCH(EPS!$B946,'Vensim Variables'!$A:$A,0))</f>
        <v>g pollutant</v>
      </c>
      <c r="I946" t="str">
        <f t="shared" si="42"/>
        <v>F gases</v>
      </c>
      <c r="J946">
        <f>INDEX(NoSettings!$C:$C,MATCH(EPS!$A946,NoSettings!$A:$A,0))</f>
        <v>0</v>
      </c>
      <c r="K946">
        <f t="shared" si="43"/>
        <v>1</v>
      </c>
      <c r="L946" s="5">
        <f t="shared" si="44"/>
        <v>0</v>
      </c>
    </row>
    <row r="947" spans="1:12">
      <c r="A947" t="s">
        <v>965</v>
      </c>
      <c r="B947" t="s">
        <v>1</v>
      </c>
      <c r="C947" t="s">
        <v>2870</v>
      </c>
      <c r="D947" t="s">
        <v>2867</v>
      </c>
      <c r="E947" t="s">
        <v>2855</v>
      </c>
      <c r="F947" t="s">
        <v>2899</v>
      </c>
      <c r="H947" t="str">
        <f>INDEX('Vensim Variables'!$B:$B,MATCH(EPS!$B947,'Vensim Variables'!$A:$A,0))</f>
        <v>g pollutant</v>
      </c>
      <c r="I947" t="str">
        <f t="shared" si="42"/>
        <v>F gases</v>
      </c>
      <c r="J947">
        <f>INDEX(NoSettings!$C:$C,MATCH(EPS!$A947,NoSettings!$A:$A,0))</f>
        <v>0</v>
      </c>
      <c r="K947">
        <f t="shared" si="43"/>
        <v>1</v>
      </c>
      <c r="L947" s="5">
        <f t="shared" si="44"/>
        <v>0</v>
      </c>
    </row>
    <row r="948" spans="1:12">
      <c r="A948" t="s">
        <v>966</v>
      </c>
      <c r="B948" t="s">
        <v>1</v>
      </c>
      <c r="C948" t="s">
        <v>2870</v>
      </c>
      <c r="D948" t="s">
        <v>2867</v>
      </c>
      <c r="E948" t="s">
        <v>2855</v>
      </c>
      <c r="F948" t="s">
        <v>2900</v>
      </c>
      <c r="H948" t="str">
        <f>INDEX('Vensim Variables'!$B:$B,MATCH(EPS!$B948,'Vensim Variables'!$A:$A,0))</f>
        <v>g pollutant</v>
      </c>
      <c r="I948" t="str">
        <f t="shared" si="42"/>
        <v>F gases</v>
      </c>
      <c r="J948">
        <f>INDEX(NoSettings!$C:$C,MATCH(EPS!$A948,NoSettings!$A:$A,0))</f>
        <v>0</v>
      </c>
      <c r="K948">
        <f t="shared" si="43"/>
        <v>1</v>
      </c>
      <c r="L948" s="5">
        <f t="shared" si="44"/>
        <v>0</v>
      </c>
    </row>
    <row r="949" spans="1:12">
      <c r="A949" t="s">
        <v>967</v>
      </c>
      <c r="B949" t="s">
        <v>1</v>
      </c>
      <c r="C949" t="s">
        <v>2870</v>
      </c>
      <c r="D949" t="s">
        <v>2867</v>
      </c>
      <c r="E949" t="s">
        <v>2855</v>
      </c>
      <c r="F949" t="s">
        <v>2901</v>
      </c>
      <c r="H949" t="str">
        <f>INDEX('Vensim Variables'!$B:$B,MATCH(EPS!$B949,'Vensim Variables'!$A:$A,0))</f>
        <v>g pollutant</v>
      </c>
      <c r="I949" t="str">
        <f t="shared" si="42"/>
        <v>F gases</v>
      </c>
      <c r="J949">
        <f>INDEX(NoSettings!$C:$C,MATCH(EPS!$A949,NoSettings!$A:$A,0))</f>
        <v>0</v>
      </c>
      <c r="K949">
        <f t="shared" si="43"/>
        <v>1</v>
      </c>
      <c r="L949" s="5">
        <f t="shared" si="44"/>
        <v>0</v>
      </c>
    </row>
    <row r="950" spans="1:12">
      <c r="A950" t="s">
        <v>968</v>
      </c>
      <c r="B950" t="s">
        <v>1</v>
      </c>
      <c r="C950" t="s">
        <v>2870</v>
      </c>
      <c r="D950" t="s">
        <v>2867</v>
      </c>
      <c r="E950" t="s">
        <v>2855</v>
      </c>
      <c r="F950" t="s">
        <v>2902</v>
      </c>
      <c r="H950" t="str">
        <f>INDEX('Vensim Variables'!$B:$B,MATCH(EPS!$B950,'Vensim Variables'!$A:$A,0))</f>
        <v>g pollutant</v>
      </c>
      <c r="I950" t="str">
        <f t="shared" si="42"/>
        <v>F gases</v>
      </c>
      <c r="J950">
        <f>INDEX(NoSettings!$C:$C,MATCH(EPS!$A950,NoSettings!$A:$A,0))</f>
        <v>0</v>
      </c>
      <c r="K950">
        <f t="shared" si="43"/>
        <v>1</v>
      </c>
      <c r="L950" s="5">
        <f t="shared" si="44"/>
        <v>0</v>
      </c>
    </row>
    <row r="951" spans="1:12">
      <c r="A951" t="s">
        <v>969</v>
      </c>
      <c r="B951" t="s">
        <v>1</v>
      </c>
      <c r="C951" t="s">
        <v>2870</v>
      </c>
      <c r="D951" t="s">
        <v>2867</v>
      </c>
      <c r="E951" t="s">
        <v>2855</v>
      </c>
      <c r="F951" t="s">
        <v>2903</v>
      </c>
      <c r="H951" t="str">
        <f>INDEX('Vensim Variables'!$B:$B,MATCH(EPS!$B951,'Vensim Variables'!$A:$A,0))</f>
        <v>g pollutant</v>
      </c>
      <c r="I951" t="str">
        <f t="shared" si="42"/>
        <v>F gases</v>
      </c>
      <c r="J951">
        <f>INDEX(NoSettings!$C:$C,MATCH(EPS!$A951,NoSettings!$A:$A,0))</f>
        <v>0</v>
      </c>
      <c r="K951">
        <f t="shared" si="43"/>
        <v>1</v>
      </c>
      <c r="L951" s="5">
        <f t="shared" si="44"/>
        <v>0</v>
      </c>
    </row>
    <row r="952" spans="1:12">
      <c r="A952" t="s">
        <v>970</v>
      </c>
      <c r="B952" t="s">
        <v>1</v>
      </c>
      <c r="C952" t="s">
        <v>2870</v>
      </c>
      <c r="D952" t="s">
        <v>2867</v>
      </c>
      <c r="E952" t="s">
        <v>2856</v>
      </c>
      <c r="F952" t="s">
        <v>2894</v>
      </c>
      <c r="H952" t="str">
        <f>INDEX('Vensim Variables'!$B:$B,MATCH(EPS!$B952,'Vensim Variables'!$A:$A,0))</f>
        <v>g pollutant</v>
      </c>
      <c r="I952" t="str">
        <f t="shared" si="42"/>
        <v>F gases</v>
      </c>
      <c r="J952">
        <f>INDEX(NoSettings!$C:$C,MATCH(EPS!$A952,NoSettings!$A:$A,0))</f>
        <v>0</v>
      </c>
      <c r="K952">
        <f t="shared" si="43"/>
        <v>1</v>
      </c>
      <c r="L952" s="5">
        <f t="shared" si="44"/>
        <v>0</v>
      </c>
    </row>
    <row r="953" spans="1:12">
      <c r="A953" t="s">
        <v>971</v>
      </c>
      <c r="B953" t="s">
        <v>1</v>
      </c>
      <c r="C953" t="s">
        <v>2870</v>
      </c>
      <c r="D953" t="s">
        <v>2867</v>
      </c>
      <c r="E953" t="s">
        <v>2856</v>
      </c>
      <c r="F953" t="s">
        <v>2895</v>
      </c>
      <c r="H953" t="str">
        <f>INDEX('Vensim Variables'!$B:$B,MATCH(EPS!$B953,'Vensim Variables'!$A:$A,0))</f>
        <v>g pollutant</v>
      </c>
      <c r="I953" t="str">
        <f t="shared" si="42"/>
        <v>F gases</v>
      </c>
      <c r="J953">
        <f>INDEX(NoSettings!$C:$C,MATCH(EPS!$A953,NoSettings!$A:$A,0))</f>
        <v>0</v>
      </c>
      <c r="K953">
        <f t="shared" si="43"/>
        <v>1</v>
      </c>
      <c r="L953" s="5">
        <f t="shared" si="44"/>
        <v>0</v>
      </c>
    </row>
    <row r="954" spans="1:12">
      <c r="A954" t="s">
        <v>972</v>
      </c>
      <c r="B954" t="s">
        <v>1</v>
      </c>
      <c r="C954" t="s">
        <v>2870</v>
      </c>
      <c r="D954" t="s">
        <v>2867</v>
      </c>
      <c r="E954" t="s">
        <v>2856</v>
      </c>
      <c r="F954" t="s">
        <v>2896</v>
      </c>
      <c r="H954" t="str">
        <f>INDEX('Vensim Variables'!$B:$B,MATCH(EPS!$B954,'Vensim Variables'!$A:$A,0))</f>
        <v>g pollutant</v>
      </c>
      <c r="I954" t="str">
        <f t="shared" si="42"/>
        <v>F gases</v>
      </c>
      <c r="J954">
        <f>INDEX(NoSettings!$C:$C,MATCH(EPS!$A954,NoSettings!$A:$A,0))</f>
        <v>0</v>
      </c>
      <c r="K954">
        <f t="shared" si="43"/>
        <v>1</v>
      </c>
      <c r="L954" s="5">
        <f t="shared" si="44"/>
        <v>0</v>
      </c>
    </row>
    <row r="955" spans="1:12">
      <c r="A955" t="s">
        <v>973</v>
      </c>
      <c r="B955" t="s">
        <v>1</v>
      </c>
      <c r="C955" t="s">
        <v>2870</v>
      </c>
      <c r="D955" t="s">
        <v>2867</v>
      </c>
      <c r="E955" t="s">
        <v>2856</v>
      </c>
      <c r="F955" t="s">
        <v>2897</v>
      </c>
      <c r="H955" t="str">
        <f>INDEX('Vensim Variables'!$B:$B,MATCH(EPS!$B955,'Vensim Variables'!$A:$A,0))</f>
        <v>g pollutant</v>
      </c>
      <c r="I955" t="str">
        <f t="shared" si="42"/>
        <v>F gases</v>
      </c>
      <c r="J955">
        <f>INDEX(NoSettings!$C:$C,MATCH(EPS!$A955,NoSettings!$A:$A,0))</f>
        <v>0</v>
      </c>
      <c r="K955">
        <f t="shared" si="43"/>
        <v>1</v>
      </c>
      <c r="L955" s="5">
        <f t="shared" si="44"/>
        <v>0</v>
      </c>
    </row>
    <row r="956" spans="1:12">
      <c r="A956" t="s">
        <v>974</v>
      </c>
      <c r="B956" t="s">
        <v>1</v>
      </c>
      <c r="C956" t="s">
        <v>2870</v>
      </c>
      <c r="D956" t="s">
        <v>2867</v>
      </c>
      <c r="E956" t="s">
        <v>2856</v>
      </c>
      <c r="F956" t="s">
        <v>2898</v>
      </c>
      <c r="H956" t="str">
        <f>INDEX('Vensim Variables'!$B:$B,MATCH(EPS!$B956,'Vensim Variables'!$A:$A,0))</f>
        <v>g pollutant</v>
      </c>
      <c r="I956" t="str">
        <f t="shared" si="42"/>
        <v>F gases</v>
      </c>
      <c r="J956">
        <f>INDEX(NoSettings!$C:$C,MATCH(EPS!$A956,NoSettings!$A:$A,0))</f>
        <v>0</v>
      </c>
      <c r="K956">
        <f t="shared" si="43"/>
        <v>1</v>
      </c>
      <c r="L956" s="5">
        <f t="shared" si="44"/>
        <v>0</v>
      </c>
    </row>
    <row r="957" spans="1:12">
      <c r="A957" t="s">
        <v>975</v>
      </c>
      <c r="B957" t="s">
        <v>1</v>
      </c>
      <c r="C957" t="s">
        <v>2870</v>
      </c>
      <c r="D957" t="s">
        <v>2867</v>
      </c>
      <c r="E957" t="s">
        <v>2856</v>
      </c>
      <c r="F957" t="s">
        <v>2899</v>
      </c>
      <c r="H957" t="str">
        <f>INDEX('Vensim Variables'!$B:$B,MATCH(EPS!$B957,'Vensim Variables'!$A:$A,0))</f>
        <v>g pollutant</v>
      </c>
      <c r="I957" t="str">
        <f t="shared" si="42"/>
        <v>F gases</v>
      </c>
      <c r="J957">
        <f>INDEX(NoSettings!$C:$C,MATCH(EPS!$A957,NoSettings!$A:$A,0))</f>
        <v>0</v>
      </c>
      <c r="K957">
        <f t="shared" si="43"/>
        <v>1</v>
      </c>
      <c r="L957" s="5">
        <f t="shared" si="44"/>
        <v>0</v>
      </c>
    </row>
    <row r="958" spans="1:12">
      <c r="A958" t="s">
        <v>976</v>
      </c>
      <c r="B958" t="s">
        <v>1</v>
      </c>
      <c r="C958" t="s">
        <v>2870</v>
      </c>
      <c r="D958" t="s">
        <v>2867</v>
      </c>
      <c r="E958" t="s">
        <v>2856</v>
      </c>
      <c r="F958" t="s">
        <v>2900</v>
      </c>
      <c r="H958" t="str">
        <f>INDEX('Vensim Variables'!$B:$B,MATCH(EPS!$B958,'Vensim Variables'!$A:$A,0))</f>
        <v>g pollutant</v>
      </c>
      <c r="I958" t="str">
        <f t="shared" si="42"/>
        <v>F gases</v>
      </c>
      <c r="J958">
        <f>INDEX(NoSettings!$C:$C,MATCH(EPS!$A958,NoSettings!$A:$A,0))</f>
        <v>0</v>
      </c>
      <c r="K958">
        <f t="shared" si="43"/>
        <v>1</v>
      </c>
      <c r="L958" s="5">
        <f t="shared" si="44"/>
        <v>0</v>
      </c>
    </row>
    <row r="959" spans="1:12">
      <c r="A959" t="s">
        <v>977</v>
      </c>
      <c r="B959" t="s">
        <v>1</v>
      </c>
      <c r="C959" t="s">
        <v>2870</v>
      </c>
      <c r="D959" t="s">
        <v>2867</v>
      </c>
      <c r="E959" t="s">
        <v>2856</v>
      </c>
      <c r="F959" t="s">
        <v>2901</v>
      </c>
      <c r="H959" t="str">
        <f>INDEX('Vensim Variables'!$B:$B,MATCH(EPS!$B959,'Vensim Variables'!$A:$A,0))</f>
        <v>g pollutant</v>
      </c>
      <c r="I959" t="str">
        <f t="shared" si="42"/>
        <v>F gases</v>
      </c>
      <c r="J959">
        <f>INDEX(NoSettings!$C:$C,MATCH(EPS!$A959,NoSettings!$A:$A,0))</f>
        <v>0</v>
      </c>
      <c r="K959">
        <f t="shared" si="43"/>
        <v>1</v>
      </c>
      <c r="L959" s="5">
        <f t="shared" si="44"/>
        <v>0</v>
      </c>
    </row>
    <row r="960" spans="1:12">
      <c r="A960" t="s">
        <v>978</v>
      </c>
      <c r="B960" t="s">
        <v>1</v>
      </c>
      <c r="C960" t="s">
        <v>2870</v>
      </c>
      <c r="D960" t="s">
        <v>2867</v>
      </c>
      <c r="E960" t="s">
        <v>2856</v>
      </c>
      <c r="F960" t="s">
        <v>2902</v>
      </c>
      <c r="H960" t="str">
        <f>INDEX('Vensim Variables'!$B:$B,MATCH(EPS!$B960,'Vensim Variables'!$A:$A,0))</f>
        <v>g pollutant</v>
      </c>
      <c r="I960" t="str">
        <f t="shared" si="42"/>
        <v>F gases</v>
      </c>
      <c r="J960">
        <f>INDEX(NoSettings!$C:$C,MATCH(EPS!$A960,NoSettings!$A:$A,0))</f>
        <v>0</v>
      </c>
      <c r="K960">
        <f t="shared" si="43"/>
        <v>1</v>
      </c>
      <c r="L960" s="5">
        <f t="shared" si="44"/>
        <v>0</v>
      </c>
    </row>
    <row r="961" spans="1:12">
      <c r="A961" t="s">
        <v>979</v>
      </c>
      <c r="B961" t="s">
        <v>1</v>
      </c>
      <c r="C961" t="s">
        <v>2870</v>
      </c>
      <c r="D961" t="s">
        <v>2867</v>
      </c>
      <c r="E961" t="s">
        <v>2856</v>
      </c>
      <c r="F961" t="s">
        <v>2903</v>
      </c>
      <c r="H961" t="str">
        <f>INDEX('Vensim Variables'!$B:$B,MATCH(EPS!$B961,'Vensim Variables'!$A:$A,0))</f>
        <v>g pollutant</v>
      </c>
      <c r="I961" t="str">
        <f t="shared" si="42"/>
        <v>F gases</v>
      </c>
      <c r="J961">
        <f>INDEX(NoSettings!$C:$C,MATCH(EPS!$A961,NoSettings!$A:$A,0))</f>
        <v>0</v>
      </c>
      <c r="K961">
        <f t="shared" si="43"/>
        <v>1</v>
      </c>
      <c r="L961" s="5">
        <f t="shared" si="44"/>
        <v>0</v>
      </c>
    </row>
    <row r="962" spans="1:12">
      <c r="A962" t="s">
        <v>980</v>
      </c>
      <c r="B962" t="s">
        <v>1</v>
      </c>
      <c r="C962" t="s">
        <v>2871</v>
      </c>
      <c r="D962" t="s">
        <v>2854</v>
      </c>
      <c r="E962" t="s">
        <v>2855</v>
      </c>
      <c r="F962" t="s">
        <v>2894</v>
      </c>
      <c r="H962" t="str">
        <f>INDEX('Vensim Variables'!$B:$B,MATCH(EPS!$B962,'Vensim Variables'!$A:$A,0))</f>
        <v>g pollutant</v>
      </c>
      <c r="I962" t="str">
        <f t="shared" si="42"/>
        <v>CO2</v>
      </c>
      <c r="J962">
        <f>INDEX(NoSettings!$C:$C,MATCH(EPS!$A962,NoSettings!$A:$A,0))</f>
        <v>0</v>
      </c>
      <c r="K962">
        <f t="shared" si="43"/>
        <v>1</v>
      </c>
      <c r="L962" s="5">
        <f t="shared" si="44"/>
        <v>0</v>
      </c>
    </row>
    <row r="963" spans="1:12">
      <c r="A963" t="s">
        <v>981</v>
      </c>
      <c r="B963" t="s">
        <v>1</v>
      </c>
      <c r="C963" t="s">
        <v>2871</v>
      </c>
      <c r="D963" t="s">
        <v>2854</v>
      </c>
      <c r="E963" t="s">
        <v>2855</v>
      </c>
      <c r="F963" t="s">
        <v>2895</v>
      </c>
      <c r="H963" t="str">
        <f>INDEX('Vensim Variables'!$B:$B,MATCH(EPS!$B963,'Vensim Variables'!$A:$A,0))</f>
        <v>g pollutant</v>
      </c>
      <c r="I963" t="str">
        <f t="shared" ref="I963:I1026" si="45">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 t="shared" ref="K963:K1026" si="46">IF(I963="CO2",1,IF(I963="CH4",28,IF(I963="N2O",265,IF(I963="F gases",1,1))))</f>
        <v>1</v>
      </c>
      <c r="L963" s="5">
        <f t="shared" ref="L963:L1026" si="47">IF(H963="g pollutant",K963*J963/10^12,IF(H963="MMTCO2e",J963,IF(H963="MWh",J963,0)))</f>
        <v>0</v>
      </c>
    </row>
    <row r="964" spans="1:12">
      <c r="A964" t="s">
        <v>982</v>
      </c>
      <c r="B964" t="s">
        <v>1</v>
      </c>
      <c r="C964" t="s">
        <v>2871</v>
      </c>
      <c r="D964" t="s">
        <v>2854</v>
      </c>
      <c r="E964" t="s">
        <v>2855</v>
      </c>
      <c r="F964" t="s">
        <v>2896</v>
      </c>
      <c r="H964" t="str">
        <f>INDEX('Vensim Variables'!$B:$B,MATCH(EPS!$B964,'Vensim Variables'!$A:$A,0))</f>
        <v>g pollutant</v>
      </c>
      <c r="I964" t="str">
        <f t="shared" si="45"/>
        <v>CO2</v>
      </c>
      <c r="J964">
        <f>INDEX(NoSettings!$C:$C,MATCH(EPS!$A964,NoSettings!$A:$A,0))</f>
        <v>14058000000000</v>
      </c>
      <c r="K964">
        <f t="shared" si="46"/>
        <v>1</v>
      </c>
      <c r="L964" s="5">
        <f t="shared" si="47"/>
        <v>14.058</v>
      </c>
    </row>
    <row r="965" spans="1:12">
      <c r="A965" t="s">
        <v>983</v>
      </c>
      <c r="B965" t="s">
        <v>1</v>
      </c>
      <c r="C965" t="s">
        <v>2871</v>
      </c>
      <c r="D965" t="s">
        <v>2854</v>
      </c>
      <c r="E965" t="s">
        <v>2855</v>
      </c>
      <c r="F965" t="s">
        <v>2897</v>
      </c>
      <c r="H965" t="str">
        <f>INDEX('Vensim Variables'!$B:$B,MATCH(EPS!$B965,'Vensim Variables'!$A:$A,0))</f>
        <v>g pollutant</v>
      </c>
      <c r="I965" t="str">
        <f t="shared" si="45"/>
        <v>CO2</v>
      </c>
      <c r="J965">
        <f>INDEX(NoSettings!$C:$C,MATCH(EPS!$A965,NoSettings!$A:$A,0))</f>
        <v>3895040000000</v>
      </c>
      <c r="K965">
        <f t="shared" si="46"/>
        <v>1</v>
      </c>
      <c r="L965" s="5">
        <f t="shared" si="47"/>
        <v>3.8950399999999998</v>
      </c>
    </row>
    <row r="966" spans="1:12">
      <c r="A966" t="s">
        <v>984</v>
      </c>
      <c r="B966" t="s">
        <v>1</v>
      </c>
      <c r="C966" t="s">
        <v>2871</v>
      </c>
      <c r="D966" t="s">
        <v>2854</v>
      </c>
      <c r="E966" t="s">
        <v>2855</v>
      </c>
      <c r="F966" t="s">
        <v>2898</v>
      </c>
      <c r="H966" t="str">
        <f>INDEX('Vensim Variables'!$B:$B,MATCH(EPS!$B966,'Vensim Variables'!$A:$A,0))</f>
        <v>g pollutant</v>
      </c>
      <c r="I966" t="str">
        <f t="shared" si="45"/>
        <v>CO2</v>
      </c>
      <c r="J966">
        <f>INDEX(NoSettings!$C:$C,MATCH(EPS!$A966,NoSettings!$A:$A,0))</f>
        <v>0</v>
      </c>
      <c r="K966">
        <f t="shared" si="46"/>
        <v>1</v>
      </c>
      <c r="L966" s="5">
        <f t="shared" si="47"/>
        <v>0</v>
      </c>
    </row>
    <row r="967" spans="1:12">
      <c r="A967" t="s">
        <v>985</v>
      </c>
      <c r="B967" t="s">
        <v>1</v>
      </c>
      <c r="C967" t="s">
        <v>2871</v>
      </c>
      <c r="D967" t="s">
        <v>2854</v>
      </c>
      <c r="E967" t="s">
        <v>2855</v>
      </c>
      <c r="F967" t="s">
        <v>2899</v>
      </c>
      <c r="H967" t="str">
        <f>INDEX('Vensim Variables'!$B:$B,MATCH(EPS!$B967,'Vensim Variables'!$A:$A,0))</f>
        <v>g pollutant</v>
      </c>
      <c r="I967" t="str">
        <f t="shared" si="45"/>
        <v>CO2</v>
      </c>
      <c r="J967">
        <f>INDEX(NoSettings!$C:$C,MATCH(EPS!$A967,NoSettings!$A:$A,0))</f>
        <v>0</v>
      </c>
      <c r="K967">
        <f t="shared" si="46"/>
        <v>1</v>
      </c>
      <c r="L967" s="5">
        <f t="shared" si="47"/>
        <v>0</v>
      </c>
    </row>
    <row r="968" spans="1:12">
      <c r="A968" t="s">
        <v>986</v>
      </c>
      <c r="B968" t="s">
        <v>1</v>
      </c>
      <c r="C968" t="s">
        <v>2871</v>
      </c>
      <c r="D968" t="s">
        <v>2854</v>
      </c>
      <c r="E968" t="s">
        <v>2855</v>
      </c>
      <c r="F968" t="s">
        <v>2900</v>
      </c>
      <c r="H968" t="str">
        <f>INDEX('Vensim Variables'!$B:$B,MATCH(EPS!$B968,'Vensim Variables'!$A:$A,0))</f>
        <v>g pollutant</v>
      </c>
      <c r="I968" t="str">
        <f t="shared" si="45"/>
        <v>CO2</v>
      </c>
      <c r="J968">
        <f>INDEX(NoSettings!$C:$C,MATCH(EPS!$A968,NoSettings!$A:$A,0))</f>
        <v>0</v>
      </c>
      <c r="K968">
        <f t="shared" si="46"/>
        <v>1</v>
      </c>
      <c r="L968" s="5">
        <f t="shared" si="47"/>
        <v>0</v>
      </c>
    </row>
    <row r="969" spans="1:12">
      <c r="A969" t="s">
        <v>987</v>
      </c>
      <c r="B969" t="s">
        <v>1</v>
      </c>
      <c r="C969" t="s">
        <v>2871</v>
      </c>
      <c r="D969" t="s">
        <v>2854</v>
      </c>
      <c r="E969" t="s">
        <v>2855</v>
      </c>
      <c r="F969" t="s">
        <v>2901</v>
      </c>
      <c r="H969" t="str">
        <f>INDEX('Vensim Variables'!$B:$B,MATCH(EPS!$B969,'Vensim Variables'!$A:$A,0))</f>
        <v>g pollutant</v>
      </c>
      <c r="I969" t="str">
        <f t="shared" si="45"/>
        <v>CO2</v>
      </c>
      <c r="J969">
        <f>INDEX(NoSettings!$C:$C,MATCH(EPS!$A969,NoSettings!$A:$A,0))</f>
        <v>0</v>
      </c>
      <c r="K969">
        <f t="shared" si="46"/>
        <v>1</v>
      </c>
      <c r="L969" s="5">
        <f t="shared" si="47"/>
        <v>0</v>
      </c>
    </row>
    <row r="970" spans="1:12">
      <c r="A970" t="s">
        <v>988</v>
      </c>
      <c r="B970" t="s">
        <v>1</v>
      </c>
      <c r="C970" t="s">
        <v>2871</v>
      </c>
      <c r="D970" t="s">
        <v>2854</v>
      </c>
      <c r="E970" t="s">
        <v>2855</v>
      </c>
      <c r="F970" t="s">
        <v>2902</v>
      </c>
      <c r="H970" t="str">
        <f>INDEX('Vensim Variables'!$B:$B,MATCH(EPS!$B970,'Vensim Variables'!$A:$A,0))</f>
        <v>g pollutant</v>
      </c>
      <c r="I970" t="str">
        <f t="shared" si="45"/>
        <v>CO2</v>
      </c>
      <c r="J970">
        <f>INDEX(NoSettings!$C:$C,MATCH(EPS!$A970,NoSettings!$A:$A,0))</f>
        <v>0</v>
      </c>
      <c r="K970">
        <f t="shared" si="46"/>
        <v>1</v>
      </c>
      <c r="L970" s="5">
        <f t="shared" si="47"/>
        <v>0</v>
      </c>
    </row>
    <row r="971" spans="1:12">
      <c r="A971" t="s">
        <v>989</v>
      </c>
      <c r="B971" t="s">
        <v>1</v>
      </c>
      <c r="C971" t="s">
        <v>2871</v>
      </c>
      <c r="D971" t="s">
        <v>2854</v>
      </c>
      <c r="E971" t="s">
        <v>2855</v>
      </c>
      <c r="F971" t="s">
        <v>2903</v>
      </c>
      <c r="H971" t="str">
        <f>INDEX('Vensim Variables'!$B:$B,MATCH(EPS!$B971,'Vensim Variables'!$A:$A,0))</f>
        <v>g pollutant</v>
      </c>
      <c r="I971" t="str">
        <f t="shared" si="45"/>
        <v>CO2</v>
      </c>
      <c r="J971">
        <f>INDEX(NoSettings!$C:$C,MATCH(EPS!$A971,NoSettings!$A:$A,0))</f>
        <v>0</v>
      </c>
      <c r="K971">
        <f t="shared" si="46"/>
        <v>1</v>
      </c>
      <c r="L971" s="5">
        <f t="shared" si="47"/>
        <v>0</v>
      </c>
    </row>
    <row r="972" spans="1:12">
      <c r="A972" t="s">
        <v>990</v>
      </c>
      <c r="B972" t="s">
        <v>1</v>
      </c>
      <c r="C972" t="s">
        <v>2871</v>
      </c>
      <c r="D972" t="s">
        <v>2854</v>
      </c>
      <c r="E972" t="s">
        <v>2856</v>
      </c>
      <c r="F972" t="s">
        <v>2894</v>
      </c>
      <c r="H972" t="str">
        <f>INDEX('Vensim Variables'!$B:$B,MATCH(EPS!$B972,'Vensim Variables'!$A:$A,0))</f>
        <v>g pollutant</v>
      </c>
      <c r="I972" t="str">
        <f t="shared" si="45"/>
        <v>CO2</v>
      </c>
      <c r="J972">
        <f>INDEX(NoSettings!$C:$C,MATCH(EPS!$A972,NoSettings!$A:$A,0))</f>
        <v>0</v>
      </c>
      <c r="K972">
        <f t="shared" si="46"/>
        <v>1</v>
      </c>
      <c r="L972" s="5">
        <f t="shared" si="47"/>
        <v>0</v>
      </c>
    </row>
    <row r="973" spans="1:12">
      <c r="A973" t="s">
        <v>991</v>
      </c>
      <c r="B973" t="s">
        <v>1</v>
      </c>
      <c r="C973" t="s">
        <v>2871</v>
      </c>
      <c r="D973" t="s">
        <v>2854</v>
      </c>
      <c r="E973" t="s">
        <v>2856</v>
      </c>
      <c r="F973" t="s">
        <v>2895</v>
      </c>
      <c r="H973" t="str">
        <f>INDEX('Vensim Variables'!$B:$B,MATCH(EPS!$B973,'Vensim Variables'!$A:$A,0))</f>
        <v>g pollutant</v>
      </c>
      <c r="I973" t="str">
        <f t="shared" si="45"/>
        <v>CO2</v>
      </c>
      <c r="J973">
        <f>INDEX(NoSettings!$C:$C,MATCH(EPS!$A973,NoSettings!$A:$A,0))</f>
        <v>0</v>
      </c>
      <c r="K973">
        <f t="shared" si="46"/>
        <v>1</v>
      </c>
      <c r="L973" s="5">
        <f t="shared" si="47"/>
        <v>0</v>
      </c>
    </row>
    <row r="974" spans="1:12">
      <c r="A974" t="s">
        <v>992</v>
      </c>
      <c r="B974" t="s">
        <v>1</v>
      </c>
      <c r="C974" t="s">
        <v>2871</v>
      </c>
      <c r="D974" t="s">
        <v>2854</v>
      </c>
      <c r="E974" t="s">
        <v>2856</v>
      </c>
      <c r="F974" t="s">
        <v>2896</v>
      </c>
      <c r="H974" t="str">
        <f>INDEX('Vensim Variables'!$B:$B,MATCH(EPS!$B974,'Vensim Variables'!$A:$A,0))</f>
        <v>g pollutant</v>
      </c>
      <c r="I974" t="str">
        <f t="shared" si="45"/>
        <v>CO2</v>
      </c>
      <c r="J974">
        <f>INDEX(NoSettings!$C:$C,MATCH(EPS!$A974,NoSettings!$A:$A,0))</f>
        <v>0</v>
      </c>
      <c r="K974">
        <f t="shared" si="46"/>
        <v>1</v>
      </c>
      <c r="L974" s="5">
        <f t="shared" si="47"/>
        <v>0</v>
      </c>
    </row>
    <row r="975" spans="1:12">
      <c r="A975" t="s">
        <v>993</v>
      </c>
      <c r="B975" t="s">
        <v>1</v>
      </c>
      <c r="C975" t="s">
        <v>2871</v>
      </c>
      <c r="D975" t="s">
        <v>2854</v>
      </c>
      <c r="E975" t="s">
        <v>2856</v>
      </c>
      <c r="F975" t="s">
        <v>2897</v>
      </c>
      <c r="H975" t="str">
        <f>INDEX('Vensim Variables'!$B:$B,MATCH(EPS!$B975,'Vensim Variables'!$A:$A,0))</f>
        <v>g pollutant</v>
      </c>
      <c r="I975" t="str">
        <f t="shared" si="45"/>
        <v>CO2</v>
      </c>
      <c r="J975">
        <f>INDEX(NoSettings!$C:$C,MATCH(EPS!$A975,NoSettings!$A:$A,0))</f>
        <v>34922500000000</v>
      </c>
      <c r="K975">
        <f t="shared" si="46"/>
        <v>1</v>
      </c>
      <c r="L975" s="5">
        <f t="shared" si="47"/>
        <v>34.922499999999999</v>
      </c>
    </row>
    <row r="976" spans="1:12">
      <c r="A976" t="s">
        <v>994</v>
      </c>
      <c r="B976" t="s">
        <v>1</v>
      </c>
      <c r="C976" t="s">
        <v>2871</v>
      </c>
      <c r="D976" t="s">
        <v>2854</v>
      </c>
      <c r="E976" t="s">
        <v>2856</v>
      </c>
      <c r="F976" t="s">
        <v>2898</v>
      </c>
      <c r="H976" t="str">
        <f>INDEX('Vensim Variables'!$B:$B,MATCH(EPS!$B976,'Vensim Variables'!$A:$A,0))</f>
        <v>g pollutant</v>
      </c>
      <c r="I976" t="str">
        <f t="shared" si="45"/>
        <v>CO2</v>
      </c>
      <c r="J976">
        <f>INDEX(NoSettings!$C:$C,MATCH(EPS!$A976,NoSettings!$A:$A,0))</f>
        <v>0</v>
      </c>
      <c r="K976">
        <f t="shared" si="46"/>
        <v>1</v>
      </c>
      <c r="L976" s="5">
        <f t="shared" si="47"/>
        <v>0</v>
      </c>
    </row>
    <row r="977" spans="1:12">
      <c r="A977" t="s">
        <v>995</v>
      </c>
      <c r="B977" t="s">
        <v>1</v>
      </c>
      <c r="C977" t="s">
        <v>2871</v>
      </c>
      <c r="D977" t="s">
        <v>2854</v>
      </c>
      <c r="E977" t="s">
        <v>2856</v>
      </c>
      <c r="F977" t="s">
        <v>2899</v>
      </c>
      <c r="H977" t="str">
        <f>INDEX('Vensim Variables'!$B:$B,MATCH(EPS!$B977,'Vensim Variables'!$A:$A,0))</f>
        <v>g pollutant</v>
      </c>
      <c r="I977" t="str">
        <f t="shared" si="45"/>
        <v>CO2</v>
      </c>
      <c r="J977">
        <f>INDEX(NoSettings!$C:$C,MATCH(EPS!$A977,NoSettings!$A:$A,0))</f>
        <v>0</v>
      </c>
      <c r="K977">
        <f t="shared" si="46"/>
        <v>1</v>
      </c>
      <c r="L977" s="5">
        <f t="shared" si="47"/>
        <v>0</v>
      </c>
    </row>
    <row r="978" spans="1:12">
      <c r="A978" t="s">
        <v>996</v>
      </c>
      <c r="B978" t="s">
        <v>1</v>
      </c>
      <c r="C978" t="s">
        <v>2871</v>
      </c>
      <c r="D978" t="s">
        <v>2854</v>
      </c>
      <c r="E978" t="s">
        <v>2856</v>
      </c>
      <c r="F978" t="s">
        <v>2900</v>
      </c>
      <c r="H978" t="str">
        <f>INDEX('Vensim Variables'!$B:$B,MATCH(EPS!$B978,'Vensim Variables'!$A:$A,0))</f>
        <v>g pollutant</v>
      </c>
      <c r="I978" t="str">
        <f t="shared" si="45"/>
        <v>CO2</v>
      </c>
      <c r="J978">
        <f>INDEX(NoSettings!$C:$C,MATCH(EPS!$A978,NoSettings!$A:$A,0))</f>
        <v>0</v>
      </c>
      <c r="K978">
        <f t="shared" si="46"/>
        <v>1</v>
      </c>
      <c r="L978" s="5">
        <f t="shared" si="47"/>
        <v>0</v>
      </c>
    </row>
    <row r="979" spans="1:12">
      <c r="A979" t="s">
        <v>997</v>
      </c>
      <c r="B979" t="s">
        <v>1</v>
      </c>
      <c r="C979" t="s">
        <v>2871</v>
      </c>
      <c r="D979" t="s">
        <v>2854</v>
      </c>
      <c r="E979" t="s">
        <v>2856</v>
      </c>
      <c r="F979" t="s">
        <v>2901</v>
      </c>
      <c r="H979" t="str">
        <f>INDEX('Vensim Variables'!$B:$B,MATCH(EPS!$B979,'Vensim Variables'!$A:$A,0))</f>
        <v>g pollutant</v>
      </c>
      <c r="I979" t="str">
        <f t="shared" si="45"/>
        <v>CO2</v>
      </c>
      <c r="J979">
        <f>INDEX(NoSettings!$C:$C,MATCH(EPS!$A979,NoSettings!$A:$A,0))</f>
        <v>41806200000000</v>
      </c>
      <c r="K979">
        <f t="shared" si="46"/>
        <v>1</v>
      </c>
      <c r="L979" s="5">
        <f t="shared" si="47"/>
        <v>41.806199999999997</v>
      </c>
    </row>
    <row r="980" spans="1:12">
      <c r="A980" t="s">
        <v>998</v>
      </c>
      <c r="B980" t="s">
        <v>1</v>
      </c>
      <c r="C980" t="s">
        <v>2871</v>
      </c>
      <c r="D980" t="s">
        <v>2854</v>
      </c>
      <c r="E980" t="s">
        <v>2856</v>
      </c>
      <c r="F980" t="s">
        <v>2902</v>
      </c>
      <c r="H980" t="str">
        <f>INDEX('Vensim Variables'!$B:$B,MATCH(EPS!$B980,'Vensim Variables'!$A:$A,0))</f>
        <v>g pollutant</v>
      </c>
      <c r="I980" t="str">
        <f t="shared" si="45"/>
        <v>CO2</v>
      </c>
      <c r="J980">
        <f>INDEX(NoSettings!$C:$C,MATCH(EPS!$A980,NoSettings!$A:$A,0))</f>
        <v>0</v>
      </c>
      <c r="K980">
        <f t="shared" si="46"/>
        <v>1</v>
      </c>
      <c r="L980" s="5">
        <f t="shared" si="47"/>
        <v>0</v>
      </c>
    </row>
    <row r="981" spans="1:12">
      <c r="A981" t="s">
        <v>999</v>
      </c>
      <c r="B981" t="s">
        <v>1</v>
      </c>
      <c r="C981" t="s">
        <v>2871</v>
      </c>
      <c r="D981" t="s">
        <v>2854</v>
      </c>
      <c r="E981" t="s">
        <v>2856</v>
      </c>
      <c r="F981" t="s">
        <v>2903</v>
      </c>
      <c r="H981" t="str">
        <f>INDEX('Vensim Variables'!$B:$B,MATCH(EPS!$B981,'Vensim Variables'!$A:$A,0))</f>
        <v>g pollutant</v>
      </c>
      <c r="I981" t="str">
        <f t="shared" si="45"/>
        <v>CO2</v>
      </c>
      <c r="J981">
        <f>INDEX(NoSettings!$C:$C,MATCH(EPS!$A981,NoSettings!$A:$A,0))</f>
        <v>0</v>
      </c>
      <c r="K981">
        <f t="shared" si="46"/>
        <v>1</v>
      </c>
      <c r="L981" s="5">
        <f t="shared" si="47"/>
        <v>0</v>
      </c>
    </row>
    <row r="982" spans="1:12">
      <c r="A982" t="s">
        <v>1000</v>
      </c>
      <c r="B982" t="s">
        <v>1</v>
      </c>
      <c r="C982" t="s">
        <v>2871</v>
      </c>
      <c r="D982" t="s">
        <v>2857</v>
      </c>
      <c r="E982" t="s">
        <v>2855</v>
      </c>
      <c r="F982" t="s">
        <v>2894</v>
      </c>
      <c r="H982" t="str">
        <f>INDEX('Vensim Variables'!$B:$B,MATCH(EPS!$B982,'Vensim Variables'!$A:$A,0))</f>
        <v>g pollutant</v>
      </c>
      <c r="I982" t="str">
        <f t="shared" si="45"/>
        <v>VOC</v>
      </c>
      <c r="J982">
        <f>INDEX(NoSettings!$C:$C,MATCH(EPS!$A982,NoSettings!$A:$A,0))</f>
        <v>0</v>
      </c>
      <c r="K982">
        <f t="shared" si="46"/>
        <v>1</v>
      </c>
      <c r="L982" s="5">
        <f t="shared" si="47"/>
        <v>0</v>
      </c>
    </row>
    <row r="983" spans="1:12">
      <c r="A983" t="s">
        <v>1001</v>
      </c>
      <c r="B983" t="s">
        <v>1</v>
      </c>
      <c r="C983" t="s">
        <v>2871</v>
      </c>
      <c r="D983" t="s">
        <v>2857</v>
      </c>
      <c r="E983" t="s">
        <v>2855</v>
      </c>
      <c r="F983" t="s">
        <v>2895</v>
      </c>
      <c r="H983" t="str">
        <f>INDEX('Vensim Variables'!$B:$B,MATCH(EPS!$B983,'Vensim Variables'!$A:$A,0))</f>
        <v>g pollutant</v>
      </c>
      <c r="I983" t="str">
        <f t="shared" si="45"/>
        <v>VOC</v>
      </c>
      <c r="J983">
        <f>INDEX(NoSettings!$C:$C,MATCH(EPS!$A983,NoSettings!$A:$A,0))</f>
        <v>0</v>
      </c>
      <c r="K983">
        <f t="shared" si="46"/>
        <v>1</v>
      </c>
      <c r="L983" s="5">
        <f t="shared" si="47"/>
        <v>0</v>
      </c>
    </row>
    <row r="984" spans="1:12">
      <c r="A984" t="s">
        <v>1002</v>
      </c>
      <c r="B984" t="s">
        <v>1</v>
      </c>
      <c r="C984" t="s">
        <v>2871</v>
      </c>
      <c r="D984" t="s">
        <v>2857</v>
      </c>
      <c r="E984" t="s">
        <v>2855</v>
      </c>
      <c r="F984" t="s">
        <v>2896</v>
      </c>
      <c r="H984" t="str">
        <f>INDEX('Vensim Variables'!$B:$B,MATCH(EPS!$B984,'Vensim Variables'!$A:$A,0))</f>
        <v>g pollutant</v>
      </c>
      <c r="I984" t="str">
        <f t="shared" si="45"/>
        <v>VOC</v>
      </c>
      <c r="J984">
        <f>INDEX(NoSettings!$C:$C,MATCH(EPS!$A984,NoSettings!$A:$A,0))</f>
        <v>9972740000</v>
      </c>
      <c r="K984">
        <f t="shared" si="46"/>
        <v>1</v>
      </c>
      <c r="L984" s="5">
        <f t="shared" si="47"/>
        <v>9.9727400000000008E-3</v>
      </c>
    </row>
    <row r="985" spans="1:12">
      <c r="A985" t="s">
        <v>1003</v>
      </c>
      <c r="B985" t="s">
        <v>1</v>
      </c>
      <c r="C985" t="s">
        <v>2871</v>
      </c>
      <c r="D985" t="s">
        <v>2857</v>
      </c>
      <c r="E985" t="s">
        <v>2855</v>
      </c>
      <c r="F985" t="s">
        <v>2897</v>
      </c>
      <c r="H985" t="str">
        <f>INDEX('Vensim Variables'!$B:$B,MATCH(EPS!$B985,'Vensim Variables'!$A:$A,0))</f>
        <v>g pollutant</v>
      </c>
      <c r="I985" t="str">
        <f t="shared" si="45"/>
        <v>VOC</v>
      </c>
      <c r="J985">
        <f>INDEX(NoSettings!$C:$C,MATCH(EPS!$A985,NoSettings!$A:$A,0))</f>
        <v>1861710000</v>
      </c>
      <c r="K985">
        <f t="shared" si="46"/>
        <v>1</v>
      </c>
      <c r="L985" s="5">
        <f t="shared" si="47"/>
        <v>1.8617099999999999E-3</v>
      </c>
    </row>
    <row r="986" spans="1:12">
      <c r="A986" t="s">
        <v>1004</v>
      </c>
      <c r="B986" t="s">
        <v>1</v>
      </c>
      <c r="C986" t="s">
        <v>2871</v>
      </c>
      <c r="D986" t="s">
        <v>2857</v>
      </c>
      <c r="E986" t="s">
        <v>2855</v>
      </c>
      <c r="F986" t="s">
        <v>2898</v>
      </c>
      <c r="H986" t="str">
        <f>INDEX('Vensim Variables'!$B:$B,MATCH(EPS!$B986,'Vensim Variables'!$A:$A,0))</f>
        <v>g pollutant</v>
      </c>
      <c r="I986" t="str">
        <f t="shared" si="45"/>
        <v>VOC</v>
      </c>
      <c r="J986">
        <f>INDEX(NoSettings!$C:$C,MATCH(EPS!$A986,NoSettings!$A:$A,0))</f>
        <v>0</v>
      </c>
      <c r="K986">
        <f t="shared" si="46"/>
        <v>1</v>
      </c>
      <c r="L986" s="5">
        <f t="shared" si="47"/>
        <v>0</v>
      </c>
    </row>
    <row r="987" spans="1:12">
      <c r="A987" t="s">
        <v>1005</v>
      </c>
      <c r="B987" t="s">
        <v>1</v>
      </c>
      <c r="C987" t="s">
        <v>2871</v>
      </c>
      <c r="D987" t="s">
        <v>2857</v>
      </c>
      <c r="E987" t="s">
        <v>2855</v>
      </c>
      <c r="F987" t="s">
        <v>2899</v>
      </c>
      <c r="H987" t="str">
        <f>INDEX('Vensim Variables'!$B:$B,MATCH(EPS!$B987,'Vensim Variables'!$A:$A,0))</f>
        <v>g pollutant</v>
      </c>
      <c r="I987" t="str">
        <f t="shared" si="45"/>
        <v>VOC</v>
      </c>
      <c r="J987">
        <f>INDEX(NoSettings!$C:$C,MATCH(EPS!$A987,NoSettings!$A:$A,0))</f>
        <v>0</v>
      </c>
      <c r="K987">
        <f t="shared" si="46"/>
        <v>1</v>
      </c>
      <c r="L987" s="5">
        <f t="shared" si="47"/>
        <v>0</v>
      </c>
    </row>
    <row r="988" spans="1:12">
      <c r="A988" t="s">
        <v>1006</v>
      </c>
      <c r="B988" t="s">
        <v>1</v>
      </c>
      <c r="C988" t="s">
        <v>2871</v>
      </c>
      <c r="D988" t="s">
        <v>2857</v>
      </c>
      <c r="E988" t="s">
        <v>2855</v>
      </c>
      <c r="F988" t="s">
        <v>2900</v>
      </c>
      <c r="H988" t="str">
        <f>INDEX('Vensim Variables'!$B:$B,MATCH(EPS!$B988,'Vensim Variables'!$A:$A,0))</f>
        <v>g pollutant</v>
      </c>
      <c r="I988" t="str">
        <f t="shared" si="45"/>
        <v>VOC</v>
      </c>
      <c r="J988">
        <f>INDEX(NoSettings!$C:$C,MATCH(EPS!$A988,NoSettings!$A:$A,0))</f>
        <v>0</v>
      </c>
      <c r="K988">
        <f t="shared" si="46"/>
        <v>1</v>
      </c>
      <c r="L988" s="5">
        <f t="shared" si="47"/>
        <v>0</v>
      </c>
    </row>
    <row r="989" spans="1:12">
      <c r="A989" t="s">
        <v>1007</v>
      </c>
      <c r="B989" t="s">
        <v>1</v>
      </c>
      <c r="C989" t="s">
        <v>2871</v>
      </c>
      <c r="D989" t="s">
        <v>2857</v>
      </c>
      <c r="E989" t="s">
        <v>2855</v>
      </c>
      <c r="F989" t="s">
        <v>2901</v>
      </c>
      <c r="H989" t="str">
        <f>INDEX('Vensim Variables'!$B:$B,MATCH(EPS!$B989,'Vensim Variables'!$A:$A,0))</f>
        <v>g pollutant</v>
      </c>
      <c r="I989" t="str">
        <f t="shared" si="45"/>
        <v>VOC</v>
      </c>
      <c r="J989">
        <f>INDEX(NoSettings!$C:$C,MATCH(EPS!$A989,NoSettings!$A:$A,0))</f>
        <v>0</v>
      </c>
      <c r="K989">
        <f t="shared" si="46"/>
        <v>1</v>
      </c>
      <c r="L989" s="5">
        <f t="shared" si="47"/>
        <v>0</v>
      </c>
    </row>
    <row r="990" spans="1:12">
      <c r="A990" t="s">
        <v>1008</v>
      </c>
      <c r="B990" t="s">
        <v>1</v>
      </c>
      <c r="C990" t="s">
        <v>2871</v>
      </c>
      <c r="D990" t="s">
        <v>2857</v>
      </c>
      <c r="E990" t="s">
        <v>2855</v>
      </c>
      <c r="F990" t="s">
        <v>2902</v>
      </c>
      <c r="H990" t="str">
        <f>INDEX('Vensim Variables'!$B:$B,MATCH(EPS!$B990,'Vensim Variables'!$A:$A,0))</f>
        <v>g pollutant</v>
      </c>
      <c r="I990" t="str">
        <f t="shared" si="45"/>
        <v>VOC</v>
      </c>
      <c r="J990">
        <f>INDEX(NoSettings!$C:$C,MATCH(EPS!$A990,NoSettings!$A:$A,0))</f>
        <v>0</v>
      </c>
      <c r="K990">
        <f t="shared" si="46"/>
        <v>1</v>
      </c>
      <c r="L990" s="5">
        <f t="shared" si="47"/>
        <v>0</v>
      </c>
    </row>
    <row r="991" spans="1:12">
      <c r="A991" t="s">
        <v>1009</v>
      </c>
      <c r="B991" t="s">
        <v>1</v>
      </c>
      <c r="C991" t="s">
        <v>2871</v>
      </c>
      <c r="D991" t="s">
        <v>2857</v>
      </c>
      <c r="E991" t="s">
        <v>2855</v>
      </c>
      <c r="F991" t="s">
        <v>2903</v>
      </c>
      <c r="H991" t="str">
        <f>INDEX('Vensim Variables'!$B:$B,MATCH(EPS!$B991,'Vensim Variables'!$A:$A,0))</f>
        <v>g pollutant</v>
      </c>
      <c r="I991" t="str">
        <f t="shared" si="45"/>
        <v>VOC</v>
      </c>
      <c r="J991">
        <f>INDEX(NoSettings!$C:$C,MATCH(EPS!$A991,NoSettings!$A:$A,0))</f>
        <v>0</v>
      </c>
      <c r="K991">
        <f t="shared" si="46"/>
        <v>1</v>
      </c>
      <c r="L991" s="5">
        <f t="shared" si="47"/>
        <v>0</v>
      </c>
    </row>
    <row r="992" spans="1:12">
      <c r="A992" t="s">
        <v>1010</v>
      </c>
      <c r="B992" t="s">
        <v>1</v>
      </c>
      <c r="C992" t="s">
        <v>2871</v>
      </c>
      <c r="D992" t="s">
        <v>2857</v>
      </c>
      <c r="E992" t="s">
        <v>2856</v>
      </c>
      <c r="F992" t="s">
        <v>2894</v>
      </c>
      <c r="H992" t="str">
        <f>INDEX('Vensim Variables'!$B:$B,MATCH(EPS!$B992,'Vensim Variables'!$A:$A,0))</f>
        <v>g pollutant</v>
      </c>
      <c r="I992" t="str">
        <f t="shared" si="45"/>
        <v>VOC</v>
      </c>
      <c r="J992">
        <f>INDEX(NoSettings!$C:$C,MATCH(EPS!$A992,NoSettings!$A:$A,0))</f>
        <v>0</v>
      </c>
      <c r="K992">
        <f t="shared" si="46"/>
        <v>1</v>
      </c>
      <c r="L992" s="5">
        <f t="shared" si="47"/>
        <v>0</v>
      </c>
    </row>
    <row r="993" spans="1:12">
      <c r="A993" t="s">
        <v>1011</v>
      </c>
      <c r="B993" t="s">
        <v>1</v>
      </c>
      <c r="C993" t="s">
        <v>2871</v>
      </c>
      <c r="D993" t="s">
        <v>2857</v>
      </c>
      <c r="E993" t="s">
        <v>2856</v>
      </c>
      <c r="F993" t="s">
        <v>2895</v>
      </c>
      <c r="H993" t="str">
        <f>INDEX('Vensim Variables'!$B:$B,MATCH(EPS!$B993,'Vensim Variables'!$A:$A,0))</f>
        <v>g pollutant</v>
      </c>
      <c r="I993" t="str">
        <f t="shared" si="45"/>
        <v>VOC</v>
      </c>
      <c r="J993">
        <f>INDEX(NoSettings!$C:$C,MATCH(EPS!$A993,NoSettings!$A:$A,0))</f>
        <v>0</v>
      </c>
      <c r="K993">
        <f t="shared" si="46"/>
        <v>1</v>
      </c>
      <c r="L993" s="5">
        <f t="shared" si="47"/>
        <v>0</v>
      </c>
    </row>
    <row r="994" spans="1:12">
      <c r="A994" t="s">
        <v>1012</v>
      </c>
      <c r="B994" t="s">
        <v>1</v>
      </c>
      <c r="C994" t="s">
        <v>2871</v>
      </c>
      <c r="D994" t="s">
        <v>2857</v>
      </c>
      <c r="E994" t="s">
        <v>2856</v>
      </c>
      <c r="F994" t="s">
        <v>2896</v>
      </c>
      <c r="H994" t="str">
        <f>INDEX('Vensim Variables'!$B:$B,MATCH(EPS!$B994,'Vensim Variables'!$A:$A,0))</f>
        <v>g pollutant</v>
      </c>
      <c r="I994" t="str">
        <f t="shared" si="45"/>
        <v>VOC</v>
      </c>
      <c r="J994">
        <f>INDEX(NoSettings!$C:$C,MATCH(EPS!$A994,NoSettings!$A:$A,0))</f>
        <v>0</v>
      </c>
      <c r="K994">
        <f t="shared" si="46"/>
        <v>1</v>
      </c>
      <c r="L994" s="5">
        <f t="shared" si="47"/>
        <v>0</v>
      </c>
    </row>
    <row r="995" spans="1:12">
      <c r="A995" t="s">
        <v>1013</v>
      </c>
      <c r="B995" t="s">
        <v>1</v>
      </c>
      <c r="C995" t="s">
        <v>2871</v>
      </c>
      <c r="D995" t="s">
        <v>2857</v>
      </c>
      <c r="E995" t="s">
        <v>2856</v>
      </c>
      <c r="F995" t="s">
        <v>2897</v>
      </c>
      <c r="H995" t="str">
        <f>INDEX('Vensim Variables'!$B:$B,MATCH(EPS!$B995,'Vensim Variables'!$A:$A,0))</f>
        <v>g pollutant</v>
      </c>
      <c r="I995" t="str">
        <f t="shared" si="45"/>
        <v>VOC</v>
      </c>
      <c r="J995">
        <f>INDEX(NoSettings!$C:$C,MATCH(EPS!$A995,NoSettings!$A:$A,0))</f>
        <v>16691900000</v>
      </c>
      <c r="K995">
        <f t="shared" si="46"/>
        <v>1</v>
      </c>
      <c r="L995" s="5">
        <f t="shared" si="47"/>
        <v>1.6691899999999999E-2</v>
      </c>
    </row>
    <row r="996" spans="1:12">
      <c r="A996" t="s">
        <v>1014</v>
      </c>
      <c r="B996" t="s">
        <v>1</v>
      </c>
      <c r="C996" t="s">
        <v>2871</v>
      </c>
      <c r="D996" t="s">
        <v>2857</v>
      </c>
      <c r="E996" t="s">
        <v>2856</v>
      </c>
      <c r="F996" t="s">
        <v>2898</v>
      </c>
      <c r="H996" t="str">
        <f>INDEX('Vensim Variables'!$B:$B,MATCH(EPS!$B996,'Vensim Variables'!$A:$A,0))</f>
        <v>g pollutant</v>
      </c>
      <c r="I996" t="str">
        <f t="shared" si="45"/>
        <v>VOC</v>
      </c>
      <c r="J996">
        <f>INDEX(NoSettings!$C:$C,MATCH(EPS!$A996,NoSettings!$A:$A,0))</f>
        <v>0</v>
      </c>
      <c r="K996">
        <f t="shared" si="46"/>
        <v>1</v>
      </c>
      <c r="L996" s="5">
        <f t="shared" si="47"/>
        <v>0</v>
      </c>
    </row>
    <row r="997" spans="1:12">
      <c r="A997" t="s">
        <v>1015</v>
      </c>
      <c r="B997" t="s">
        <v>1</v>
      </c>
      <c r="C997" t="s">
        <v>2871</v>
      </c>
      <c r="D997" t="s">
        <v>2857</v>
      </c>
      <c r="E997" t="s">
        <v>2856</v>
      </c>
      <c r="F997" t="s">
        <v>2899</v>
      </c>
      <c r="H997" t="str">
        <f>INDEX('Vensim Variables'!$B:$B,MATCH(EPS!$B997,'Vensim Variables'!$A:$A,0))</f>
        <v>g pollutant</v>
      </c>
      <c r="I997" t="str">
        <f t="shared" si="45"/>
        <v>VOC</v>
      </c>
      <c r="J997">
        <f>INDEX(NoSettings!$C:$C,MATCH(EPS!$A997,NoSettings!$A:$A,0))</f>
        <v>0</v>
      </c>
      <c r="K997">
        <f t="shared" si="46"/>
        <v>1</v>
      </c>
      <c r="L997" s="5">
        <f t="shared" si="47"/>
        <v>0</v>
      </c>
    </row>
    <row r="998" spans="1:12">
      <c r="A998" t="s">
        <v>1016</v>
      </c>
      <c r="B998" t="s">
        <v>1</v>
      </c>
      <c r="C998" t="s">
        <v>2871</v>
      </c>
      <c r="D998" t="s">
        <v>2857</v>
      </c>
      <c r="E998" t="s">
        <v>2856</v>
      </c>
      <c r="F998" t="s">
        <v>2900</v>
      </c>
      <c r="H998" t="str">
        <f>INDEX('Vensim Variables'!$B:$B,MATCH(EPS!$B998,'Vensim Variables'!$A:$A,0))</f>
        <v>g pollutant</v>
      </c>
      <c r="I998" t="str">
        <f t="shared" si="45"/>
        <v>VOC</v>
      </c>
      <c r="J998">
        <f>INDEX(NoSettings!$C:$C,MATCH(EPS!$A998,NoSettings!$A:$A,0))</f>
        <v>0</v>
      </c>
      <c r="K998">
        <f t="shared" si="46"/>
        <v>1</v>
      </c>
      <c r="L998" s="5">
        <f t="shared" si="47"/>
        <v>0</v>
      </c>
    </row>
    <row r="999" spans="1:12">
      <c r="A999" t="s">
        <v>1017</v>
      </c>
      <c r="B999" t="s">
        <v>1</v>
      </c>
      <c r="C999" t="s">
        <v>2871</v>
      </c>
      <c r="D999" t="s">
        <v>2857</v>
      </c>
      <c r="E999" t="s">
        <v>2856</v>
      </c>
      <c r="F999" t="s">
        <v>2901</v>
      </c>
      <c r="H999" t="str">
        <f>INDEX('Vensim Variables'!$B:$B,MATCH(EPS!$B999,'Vensim Variables'!$A:$A,0))</f>
        <v>g pollutant</v>
      </c>
      <c r="I999" t="str">
        <f t="shared" si="45"/>
        <v>VOC</v>
      </c>
      <c r="J999">
        <f>INDEX(NoSettings!$C:$C,MATCH(EPS!$A999,NoSettings!$A:$A,0))</f>
        <v>19697400000</v>
      </c>
      <c r="K999">
        <f t="shared" si="46"/>
        <v>1</v>
      </c>
      <c r="L999" s="5">
        <f t="shared" si="47"/>
        <v>1.96974E-2</v>
      </c>
    </row>
    <row r="1000" spans="1:12">
      <c r="A1000" t="s">
        <v>1018</v>
      </c>
      <c r="B1000" t="s">
        <v>1</v>
      </c>
      <c r="C1000" t="s">
        <v>2871</v>
      </c>
      <c r="D1000" t="s">
        <v>2857</v>
      </c>
      <c r="E1000" t="s">
        <v>2856</v>
      </c>
      <c r="F1000" t="s">
        <v>2902</v>
      </c>
      <c r="H1000" t="str">
        <f>INDEX('Vensim Variables'!$B:$B,MATCH(EPS!$B1000,'Vensim Variables'!$A:$A,0))</f>
        <v>g pollutant</v>
      </c>
      <c r="I1000" t="str">
        <f t="shared" si="45"/>
        <v>VOC</v>
      </c>
      <c r="J1000">
        <f>INDEX(NoSettings!$C:$C,MATCH(EPS!$A1000,NoSettings!$A:$A,0))</f>
        <v>0</v>
      </c>
      <c r="K1000">
        <f t="shared" si="46"/>
        <v>1</v>
      </c>
      <c r="L1000" s="5">
        <f t="shared" si="47"/>
        <v>0</v>
      </c>
    </row>
    <row r="1001" spans="1:12">
      <c r="A1001" t="s">
        <v>1019</v>
      </c>
      <c r="B1001" t="s">
        <v>1</v>
      </c>
      <c r="C1001" t="s">
        <v>2871</v>
      </c>
      <c r="D1001" t="s">
        <v>2857</v>
      </c>
      <c r="E1001" t="s">
        <v>2856</v>
      </c>
      <c r="F1001" t="s">
        <v>2903</v>
      </c>
      <c r="H1001" t="str">
        <f>INDEX('Vensim Variables'!$B:$B,MATCH(EPS!$B1001,'Vensim Variables'!$A:$A,0))</f>
        <v>g pollutant</v>
      </c>
      <c r="I1001" t="str">
        <f t="shared" si="45"/>
        <v>VOC</v>
      </c>
      <c r="J1001">
        <f>INDEX(NoSettings!$C:$C,MATCH(EPS!$A1001,NoSettings!$A:$A,0))</f>
        <v>0</v>
      </c>
      <c r="K1001">
        <f t="shared" si="46"/>
        <v>1</v>
      </c>
      <c r="L1001" s="5">
        <f t="shared" si="47"/>
        <v>0</v>
      </c>
    </row>
    <row r="1002" spans="1:12">
      <c r="A1002" t="s">
        <v>1020</v>
      </c>
      <c r="B1002" t="s">
        <v>1</v>
      </c>
      <c r="C1002" t="s">
        <v>2871</v>
      </c>
      <c r="D1002" t="s">
        <v>2858</v>
      </c>
      <c r="E1002" t="s">
        <v>2855</v>
      </c>
      <c r="F1002" t="s">
        <v>2894</v>
      </c>
      <c r="H1002" t="str">
        <f>INDEX('Vensim Variables'!$B:$B,MATCH(EPS!$B1002,'Vensim Variables'!$A:$A,0))</f>
        <v>g pollutant</v>
      </c>
      <c r="I1002" t="str">
        <f t="shared" si="45"/>
        <v>CO</v>
      </c>
      <c r="J1002">
        <f>INDEX(NoSettings!$C:$C,MATCH(EPS!$A1002,NoSettings!$A:$A,0))</f>
        <v>0</v>
      </c>
      <c r="K1002">
        <f t="shared" si="46"/>
        <v>1</v>
      </c>
      <c r="L1002" s="5">
        <f t="shared" si="47"/>
        <v>0</v>
      </c>
    </row>
    <row r="1003" spans="1:12">
      <c r="A1003" t="s">
        <v>1021</v>
      </c>
      <c r="B1003" t="s">
        <v>1</v>
      </c>
      <c r="C1003" t="s">
        <v>2871</v>
      </c>
      <c r="D1003" t="s">
        <v>2858</v>
      </c>
      <c r="E1003" t="s">
        <v>2855</v>
      </c>
      <c r="F1003" t="s">
        <v>2895</v>
      </c>
      <c r="H1003" t="str">
        <f>INDEX('Vensim Variables'!$B:$B,MATCH(EPS!$B1003,'Vensim Variables'!$A:$A,0))</f>
        <v>g pollutant</v>
      </c>
      <c r="I1003" t="str">
        <f t="shared" si="45"/>
        <v>CO</v>
      </c>
      <c r="J1003">
        <f>INDEX(NoSettings!$C:$C,MATCH(EPS!$A1003,NoSettings!$A:$A,0))</f>
        <v>0</v>
      </c>
      <c r="K1003">
        <f t="shared" si="46"/>
        <v>1</v>
      </c>
      <c r="L1003" s="5">
        <f t="shared" si="47"/>
        <v>0</v>
      </c>
    </row>
    <row r="1004" spans="1:12">
      <c r="A1004" t="s">
        <v>1022</v>
      </c>
      <c r="B1004" t="s">
        <v>1</v>
      </c>
      <c r="C1004" t="s">
        <v>2871</v>
      </c>
      <c r="D1004" t="s">
        <v>2858</v>
      </c>
      <c r="E1004" t="s">
        <v>2855</v>
      </c>
      <c r="F1004" t="s">
        <v>2896</v>
      </c>
      <c r="H1004" t="str">
        <f>INDEX('Vensim Variables'!$B:$B,MATCH(EPS!$B1004,'Vensim Variables'!$A:$A,0))</f>
        <v>g pollutant</v>
      </c>
      <c r="I1004" t="str">
        <f t="shared" si="45"/>
        <v>CO</v>
      </c>
      <c r="J1004">
        <f>INDEX(NoSettings!$C:$C,MATCH(EPS!$A1004,NoSettings!$A:$A,0))</f>
        <v>112860000000</v>
      </c>
      <c r="K1004">
        <f t="shared" si="46"/>
        <v>1</v>
      </c>
      <c r="L1004" s="5">
        <f t="shared" si="47"/>
        <v>0.11286</v>
      </c>
    </row>
    <row r="1005" spans="1:12">
      <c r="A1005" t="s">
        <v>1023</v>
      </c>
      <c r="B1005" t="s">
        <v>1</v>
      </c>
      <c r="C1005" t="s">
        <v>2871</v>
      </c>
      <c r="D1005" t="s">
        <v>2858</v>
      </c>
      <c r="E1005" t="s">
        <v>2855</v>
      </c>
      <c r="F1005" t="s">
        <v>2897</v>
      </c>
      <c r="H1005" t="str">
        <f>INDEX('Vensim Variables'!$B:$B,MATCH(EPS!$B1005,'Vensim Variables'!$A:$A,0))</f>
        <v>g pollutant</v>
      </c>
      <c r="I1005" t="str">
        <f t="shared" si="45"/>
        <v>CO</v>
      </c>
      <c r="J1005">
        <f>INDEX(NoSettings!$C:$C,MATCH(EPS!$A1005,NoSettings!$A:$A,0))</f>
        <v>4193250000</v>
      </c>
      <c r="K1005">
        <f t="shared" si="46"/>
        <v>1</v>
      </c>
      <c r="L1005" s="5">
        <f t="shared" si="47"/>
        <v>4.1932499999999999E-3</v>
      </c>
    </row>
    <row r="1006" spans="1:12">
      <c r="A1006" t="s">
        <v>1024</v>
      </c>
      <c r="B1006" t="s">
        <v>1</v>
      </c>
      <c r="C1006" t="s">
        <v>2871</v>
      </c>
      <c r="D1006" t="s">
        <v>2858</v>
      </c>
      <c r="E1006" t="s">
        <v>2855</v>
      </c>
      <c r="F1006" t="s">
        <v>2898</v>
      </c>
      <c r="H1006" t="str">
        <f>INDEX('Vensim Variables'!$B:$B,MATCH(EPS!$B1006,'Vensim Variables'!$A:$A,0))</f>
        <v>g pollutant</v>
      </c>
      <c r="I1006" t="str">
        <f t="shared" si="45"/>
        <v>CO</v>
      </c>
      <c r="J1006">
        <f>INDEX(NoSettings!$C:$C,MATCH(EPS!$A1006,NoSettings!$A:$A,0))</f>
        <v>0</v>
      </c>
      <c r="K1006">
        <f t="shared" si="46"/>
        <v>1</v>
      </c>
      <c r="L1006" s="5">
        <f t="shared" si="47"/>
        <v>0</v>
      </c>
    </row>
    <row r="1007" spans="1:12">
      <c r="A1007" t="s">
        <v>1025</v>
      </c>
      <c r="B1007" t="s">
        <v>1</v>
      </c>
      <c r="C1007" t="s">
        <v>2871</v>
      </c>
      <c r="D1007" t="s">
        <v>2858</v>
      </c>
      <c r="E1007" t="s">
        <v>2855</v>
      </c>
      <c r="F1007" t="s">
        <v>2899</v>
      </c>
      <c r="H1007" t="str">
        <f>INDEX('Vensim Variables'!$B:$B,MATCH(EPS!$B1007,'Vensim Variables'!$A:$A,0))</f>
        <v>g pollutant</v>
      </c>
      <c r="I1007" t="str">
        <f t="shared" si="45"/>
        <v>CO</v>
      </c>
      <c r="J1007">
        <f>INDEX(NoSettings!$C:$C,MATCH(EPS!$A1007,NoSettings!$A:$A,0))</f>
        <v>0</v>
      </c>
      <c r="K1007">
        <f t="shared" si="46"/>
        <v>1</v>
      </c>
      <c r="L1007" s="5">
        <f t="shared" si="47"/>
        <v>0</v>
      </c>
    </row>
    <row r="1008" spans="1:12">
      <c r="A1008" t="s">
        <v>1026</v>
      </c>
      <c r="B1008" t="s">
        <v>1</v>
      </c>
      <c r="C1008" t="s">
        <v>2871</v>
      </c>
      <c r="D1008" t="s">
        <v>2858</v>
      </c>
      <c r="E1008" t="s">
        <v>2855</v>
      </c>
      <c r="F1008" t="s">
        <v>2900</v>
      </c>
      <c r="H1008" t="str">
        <f>INDEX('Vensim Variables'!$B:$B,MATCH(EPS!$B1008,'Vensim Variables'!$A:$A,0))</f>
        <v>g pollutant</v>
      </c>
      <c r="I1008" t="str">
        <f t="shared" si="45"/>
        <v>CO</v>
      </c>
      <c r="J1008">
        <f>INDEX(NoSettings!$C:$C,MATCH(EPS!$A1008,NoSettings!$A:$A,0))</f>
        <v>0</v>
      </c>
      <c r="K1008">
        <f t="shared" si="46"/>
        <v>1</v>
      </c>
      <c r="L1008" s="5">
        <f t="shared" si="47"/>
        <v>0</v>
      </c>
    </row>
    <row r="1009" spans="1:12">
      <c r="A1009" t="s">
        <v>1027</v>
      </c>
      <c r="B1009" t="s">
        <v>1</v>
      </c>
      <c r="C1009" t="s">
        <v>2871</v>
      </c>
      <c r="D1009" t="s">
        <v>2858</v>
      </c>
      <c r="E1009" t="s">
        <v>2855</v>
      </c>
      <c r="F1009" t="s">
        <v>2901</v>
      </c>
      <c r="H1009" t="str">
        <f>INDEX('Vensim Variables'!$B:$B,MATCH(EPS!$B1009,'Vensim Variables'!$A:$A,0))</f>
        <v>g pollutant</v>
      </c>
      <c r="I1009" t="str">
        <f t="shared" si="45"/>
        <v>CO</v>
      </c>
      <c r="J1009">
        <f>INDEX(NoSettings!$C:$C,MATCH(EPS!$A1009,NoSettings!$A:$A,0))</f>
        <v>0</v>
      </c>
      <c r="K1009">
        <f t="shared" si="46"/>
        <v>1</v>
      </c>
      <c r="L1009" s="5">
        <f t="shared" si="47"/>
        <v>0</v>
      </c>
    </row>
    <row r="1010" spans="1:12">
      <c r="A1010" t="s">
        <v>1028</v>
      </c>
      <c r="B1010" t="s">
        <v>1</v>
      </c>
      <c r="C1010" t="s">
        <v>2871</v>
      </c>
      <c r="D1010" t="s">
        <v>2858</v>
      </c>
      <c r="E1010" t="s">
        <v>2855</v>
      </c>
      <c r="F1010" t="s">
        <v>2902</v>
      </c>
      <c r="H1010" t="str">
        <f>INDEX('Vensim Variables'!$B:$B,MATCH(EPS!$B1010,'Vensim Variables'!$A:$A,0))</f>
        <v>g pollutant</v>
      </c>
      <c r="I1010" t="str">
        <f t="shared" si="45"/>
        <v>CO</v>
      </c>
      <c r="J1010">
        <f>INDEX(NoSettings!$C:$C,MATCH(EPS!$A1010,NoSettings!$A:$A,0))</f>
        <v>0</v>
      </c>
      <c r="K1010">
        <f t="shared" si="46"/>
        <v>1</v>
      </c>
      <c r="L1010" s="5">
        <f t="shared" si="47"/>
        <v>0</v>
      </c>
    </row>
    <row r="1011" spans="1:12">
      <c r="A1011" t="s">
        <v>1029</v>
      </c>
      <c r="B1011" t="s">
        <v>1</v>
      </c>
      <c r="C1011" t="s">
        <v>2871</v>
      </c>
      <c r="D1011" t="s">
        <v>2858</v>
      </c>
      <c r="E1011" t="s">
        <v>2855</v>
      </c>
      <c r="F1011" t="s">
        <v>2903</v>
      </c>
      <c r="H1011" t="str">
        <f>INDEX('Vensim Variables'!$B:$B,MATCH(EPS!$B1011,'Vensim Variables'!$A:$A,0))</f>
        <v>g pollutant</v>
      </c>
      <c r="I1011" t="str">
        <f t="shared" si="45"/>
        <v>CO</v>
      </c>
      <c r="J1011">
        <f>INDEX(NoSettings!$C:$C,MATCH(EPS!$A1011,NoSettings!$A:$A,0))</f>
        <v>0</v>
      </c>
      <c r="K1011">
        <f t="shared" si="46"/>
        <v>1</v>
      </c>
      <c r="L1011" s="5">
        <f t="shared" si="47"/>
        <v>0</v>
      </c>
    </row>
    <row r="1012" spans="1:12">
      <c r="A1012" t="s">
        <v>1030</v>
      </c>
      <c r="B1012" t="s">
        <v>1</v>
      </c>
      <c r="C1012" t="s">
        <v>2871</v>
      </c>
      <c r="D1012" t="s">
        <v>2858</v>
      </c>
      <c r="E1012" t="s">
        <v>2856</v>
      </c>
      <c r="F1012" t="s">
        <v>2894</v>
      </c>
      <c r="H1012" t="str">
        <f>INDEX('Vensim Variables'!$B:$B,MATCH(EPS!$B1012,'Vensim Variables'!$A:$A,0))</f>
        <v>g pollutant</v>
      </c>
      <c r="I1012" t="str">
        <f t="shared" si="45"/>
        <v>CO</v>
      </c>
      <c r="J1012">
        <f>INDEX(NoSettings!$C:$C,MATCH(EPS!$A1012,NoSettings!$A:$A,0))</f>
        <v>0</v>
      </c>
      <c r="K1012">
        <f t="shared" si="46"/>
        <v>1</v>
      </c>
      <c r="L1012" s="5">
        <f t="shared" si="47"/>
        <v>0</v>
      </c>
    </row>
    <row r="1013" spans="1:12">
      <c r="A1013" t="s">
        <v>1031</v>
      </c>
      <c r="B1013" t="s">
        <v>1</v>
      </c>
      <c r="C1013" t="s">
        <v>2871</v>
      </c>
      <c r="D1013" t="s">
        <v>2858</v>
      </c>
      <c r="E1013" t="s">
        <v>2856</v>
      </c>
      <c r="F1013" t="s">
        <v>2895</v>
      </c>
      <c r="H1013" t="str">
        <f>INDEX('Vensim Variables'!$B:$B,MATCH(EPS!$B1013,'Vensim Variables'!$A:$A,0))</f>
        <v>g pollutant</v>
      </c>
      <c r="I1013" t="str">
        <f t="shared" si="45"/>
        <v>CO</v>
      </c>
      <c r="J1013">
        <f>INDEX(NoSettings!$C:$C,MATCH(EPS!$A1013,NoSettings!$A:$A,0))</f>
        <v>0</v>
      </c>
      <c r="K1013">
        <f t="shared" si="46"/>
        <v>1</v>
      </c>
      <c r="L1013" s="5">
        <f t="shared" si="47"/>
        <v>0</v>
      </c>
    </row>
    <row r="1014" spans="1:12">
      <c r="A1014" t="s">
        <v>1032</v>
      </c>
      <c r="B1014" t="s">
        <v>1</v>
      </c>
      <c r="C1014" t="s">
        <v>2871</v>
      </c>
      <c r="D1014" t="s">
        <v>2858</v>
      </c>
      <c r="E1014" t="s">
        <v>2856</v>
      </c>
      <c r="F1014" t="s">
        <v>2896</v>
      </c>
      <c r="H1014" t="str">
        <f>INDEX('Vensim Variables'!$B:$B,MATCH(EPS!$B1014,'Vensim Variables'!$A:$A,0))</f>
        <v>g pollutant</v>
      </c>
      <c r="I1014" t="str">
        <f t="shared" si="45"/>
        <v>CO</v>
      </c>
      <c r="J1014">
        <f>INDEX(NoSettings!$C:$C,MATCH(EPS!$A1014,NoSettings!$A:$A,0))</f>
        <v>0</v>
      </c>
      <c r="K1014">
        <f t="shared" si="46"/>
        <v>1</v>
      </c>
      <c r="L1014" s="5">
        <f t="shared" si="47"/>
        <v>0</v>
      </c>
    </row>
    <row r="1015" spans="1:12">
      <c r="A1015" t="s">
        <v>1033</v>
      </c>
      <c r="B1015" t="s">
        <v>1</v>
      </c>
      <c r="C1015" t="s">
        <v>2871</v>
      </c>
      <c r="D1015" t="s">
        <v>2858</v>
      </c>
      <c r="E1015" t="s">
        <v>2856</v>
      </c>
      <c r="F1015" t="s">
        <v>2897</v>
      </c>
      <c r="H1015" t="str">
        <f>INDEX('Vensim Variables'!$B:$B,MATCH(EPS!$B1015,'Vensim Variables'!$A:$A,0))</f>
        <v>g pollutant</v>
      </c>
      <c r="I1015" t="str">
        <f t="shared" si="45"/>
        <v>CO</v>
      </c>
      <c r="J1015">
        <f>INDEX(NoSettings!$C:$C,MATCH(EPS!$A1015,NoSettings!$A:$A,0))</f>
        <v>37596100000</v>
      </c>
      <c r="K1015">
        <f t="shared" si="46"/>
        <v>1</v>
      </c>
      <c r="L1015" s="5">
        <f t="shared" si="47"/>
        <v>3.75961E-2</v>
      </c>
    </row>
    <row r="1016" spans="1:12">
      <c r="A1016" t="s">
        <v>1034</v>
      </c>
      <c r="B1016" t="s">
        <v>1</v>
      </c>
      <c r="C1016" t="s">
        <v>2871</v>
      </c>
      <c r="D1016" t="s">
        <v>2858</v>
      </c>
      <c r="E1016" t="s">
        <v>2856</v>
      </c>
      <c r="F1016" t="s">
        <v>2898</v>
      </c>
      <c r="H1016" t="str">
        <f>INDEX('Vensim Variables'!$B:$B,MATCH(EPS!$B1016,'Vensim Variables'!$A:$A,0))</f>
        <v>g pollutant</v>
      </c>
      <c r="I1016" t="str">
        <f t="shared" si="45"/>
        <v>CO</v>
      </c>
      <c r="J1016">
        <f>INDEX(NoSettings!$C:$C,MATCH(EPS!$A1016,NoSettings!$A:$A,0))</f>
        <v>0</v>
      </c>
      <c r="K1016">
        <f t="shared" si="46"/>
        <v>1</v>
      </c>
      <c r="L1016" s="5">
        <f t="shared" si="47"/>
        <v>0</v>
      </c>
    </row>
    <row r="1017" spans="1:12">
      <c r="A1017" t="s">
        <v>1035</v>
      </c>
      <c r="B1017" t="s">
        <v>1</v>
      </c>
      <c r="C1017" t="s">
        <v>2871</v>
      </c>
      <c r="D1017" t="s">
        <v>2858</v>
      </c>
      <c r="E1017" t="s">
        <v>2856</v>
      </c>
      <c r="F1017" t="s">
        <v>2899</v>
      </c>
      <c r="H1017" t="str">
        <f>INDEX('Vensim Variables'!$B:$B,MATCH(EPS!$B1017,'Vensim Variables'!$A:$A,0))</f>
        <v>g pollutant</v>
      </c>
      <c r="I1017" t="str">
        <f t="shared" si="45"/>
        <v>CO</v>
      </c>
      <c r="J1017">
        <f>INDEX(NoSettings!$C:$C,MATCH(EPS!$A1017,NoSettings!$A:$A,0))</f>
        <v>0</v>
      </c>
      <c r="K1017">
        <f t="shared" si="46"/>
        <v>1</v>
      </c>
      <c r="L1017" s="5">
        <f t="shared" si="47"/>
        <v>0</v>
      </c>
    </row>
    <row r="1018" spans="1:12">
      <c r="A1018" t="s">
        <v>1036</v>
      </c>
      <c r="B1018" t="s">
        <v>1</v>
      </c>
      <c r="C1018" t="s">
        <v>2871</v>
      </c>
      <c r="D1018" t="s">
        <v>2858</v>
      </c>
      <c r="E1018" t="s">
        <v>2856</v>
      </c>
      <c r="F1018" t="s">
        <v>2900</v>
      </c>
      <c r="H1018" t="str">
        <f>INDEX('Vensim Variables'!$B:$B,MATCH(EPS!$B1018,'Vensim Variables'!$A:$A,0))</f>
        <v>g pollutant</v>
      </c>
      <c r="I1018" t="str">
        <f t="shared" si="45"/>
        <v>CO</v>
      </c>
      <c r="J1018">
        <f>INDEX(NoSettings!$C:$C,MATCH(EPS!$A1018,NoSettings!$A:$A,0))</f>
        <v>0</v>
      </c>
      <c r="K1018">
        <f t="shared" si="46"/>
        <v>1</v>
      </c>
      <c r="L1018" s="5">
        <f t="shared" si="47"/>
        <v>0</v>
      </c>
    </row>
    <row r="1019" spans="1:12">
      <c r="A1019" t="s">
        <v>1037</v>
      </c>
      <c r="B1019" t="s">
        <v>1</v>
      </c>
      <c r="C1019" t="s">
        <v>2871</v>
      </c>
      <c r="D1019" t="s">
        <v>2858</v>
      </c>
      <c r="E1019" t="s">
        <v>2856</v>
      </c>
      <c r="F1019" t="s">
        <v>2901</v>
      </c>
      <c r="H1019" t="str">
        <f>INDEX('Vensim Variables'!$B:$B,MATCH(EPS!$B1019,'Vensim Variables'!$A:$A,0))</f>
        <v>g pollutant</v>
      </c>
      <c r="I1019" t="str">
        <f t="shared" si="45"/>
        <v>CO</v>
      </c>
      <c r="J1019">
        <f>INDEX(NoSettings!$C:$C,MATCH(EPS!$A1019,NoSettings!$A:$A,0))</f>
        <v>44365600000</v>
      </c>
      <c r="K1019">
        <f t="shared" si="46"/>
        <v>1</v>
      </c>
      <c r="L1019" s="5">
        <f t="shared" si="47"/>
        <v>4.4365599999999998E-2</v>
      </c>
    </row>
    <row r="1020" spans="1:12">
      <c r="A1020" t="s">
        <v>1038</v>
      </c>
      <c r="B1020" t="s">
        <v>1</v>
      </c>
      <c r="C1020" t="s">
        <v>2871</v>
      </c>
      <c r="D1020" t="s">
        <v>2858</v>
      </c>
      <c r="E1020" t="s">
        <v>2856</v>
      </c>
      <c r="F1020" t="s">
        <v>2902</v>
      </c>
      <c r="H1020" t="str">
        <f>INDEX('Vensim Variables'!$B:$B,MATCH(EPS!$B1020,'Vensim Variables'!$A:$A,0))</f>
        <v>g pollutant</v>
      </c>
      <c r="I1020" t="str">
        <f t="shared" si="45"/>
        <v>CO</v>
      </c>
      <c r="J1020">
        <f>INDEX(NoSettings!$C:$C,MATCH(EPS!$A1020,NoSettings!$A:$A,0))</f>
        <v>0</v>
      </c>
      <c r="K1020">
        <f t="shared" si="46"/>
        <v>1</v>
      </c>
      <c r="L1020" s="5">
        <f t="shared" si="47"/>
        <v>0</v>
      </c>
    </row>
    <row r="1021" spans="1:12">
      <c r="A1021" t="s">
        <v>1039</v>
      </c>
      <c r="B1021" t="s">
        <v>1</v>
      </c>
      <c r="C1021" t="s">
        <v>2871</v>
      </c>
      <c r="D1021" t="s">
        <v>2858</v>
      </c>
      <c r="E1021" t="s">
        <v>2856</v>
      </c>
      <c r="F1021" t="s">
        <v>2903</v>
      </c>
      <c r="H1021" t="str">
        <f>INDEX('Vensim Variables'!$B:$B,MATCH(EPS!$B1021,'Vensim Variables'!$A:$A,0))</f>
        <v>g pollutant</v>
      </c>
      <c r="I1021" t="str">
        <f t="shared" si="45"/>
        <v>CO</v>
      </c>
      <c r="J1021">
        <f>INDEX(NoSettings!$C:$C,MATCH(EPS!$A1021,NoSettings!$A:$A,0))</f>
        <v>0</v>
      </c>
      <c r="K1021">
        <f t="shared" si="46"/>
        <v>1</v>
      </c>
      <c r="L1021" s="5">
        <f t="shared" si="47"/>
        <v>0</v>
      </c>
    </row>
    <row r="1022" spans="1:12">
      <c r="A1022" t="s">
        <v>1040</v>
      </c>
      <c r="B1022" t="s">
        <v>1</v>
      </c>
      <c r="C1022" t="s">
        <v>2871</v>
      </c>
      <c r="D1022" t="s">
        <v>2859</v>
      </c>
      <c r="E1022" t="s">
        <v>2855</v>
      </c>
      <c r="F1022" t="s">
        <v>2894</v>
      </c>
      <c r="H1022" t="str">
        <f>INDEX('Vensim Variables'!$B:$B,MATCH(EPS!$B1022,'Vensim Variables'!$A:$A,0))</f>
        <v>g pollutant</v>
      </c>
      <c r="I1022" t="str">
        <f t="shared" si="45"/>
        <v>NOx</v>
      </c>
      <c r="J1022">
        <f>INDEX(NoSettings!$C:$C,MATCH(EPS!$A1022,NoSettings!$A:$A,0))</f>
        <v>0</v>
      </c>
      <c r="K1022">
        <f t="shared" si="46"/>
        <v>1</v>
      </c>
      <c r="L1022" s="5">
        <f t="shared" si="47"/>
        <v>0</v>
      </c>
    </row>
    <row r="1023" spans="1:12">
      <c r="A1023" t="s">
        <v>1041</v>
      </c>
      <c r="B1023" t="s">
        <v>1</v>
      </c>
      <c r="C1023" t="s">
        <v>2871</v>
      </c>
      <c r="D1023" t="s">
        <v>2859</v>
      </c>
      <c r="E1023" t="s">
        <v>2855</v>
      </c>
      <c r="F1023" t="s">
        <v>2895</v>
      </c>
      <c r="H1023" t="str">
        <f>INDEX('Vensim Variables'!$B:$B,MATCH(EPS!$B1023,'Vensim Variables'!$A:$A,0))</f>
        <v>g pollutant</v>
      </c>
      <c r="I1023" t="str">
        <f t="shared" si="45"/>
        <v>NOx</v>
      </c>
      <c r="J1023">
        <f>INDEX(NoSettings!$C:$C,MATCH(EPS!$A1023,NoSettings!$A:$A,0))</f>
        <v>0</v>
      </c>
      <c r="K1023">
        <f t="shared" si="46"/>
        <v>1</v>
      </c>
      <c r="L1023" s="5">
        <f t="shared" si="47"/>
        <v>0</v>
      </c>
    </row>
    <row r="1024" spans="1:12">
      <c r="A1024" t="s">
        <v>1042</v>
      </c>
      <c r="B1024" t="s">
        <v>1</v>
      </c>
      <c r="C1024" t="s">
        <v>2871</v>
      </c>
      <c r="D1024" t="s">
        <v>2859</v>
      </c>
      <c r="E1024" t="s">
        <v>2855</v>
      </c>
      <c r="F1024" t="s">
        <v>2896</v>
      </c>
      <c r="H1024" t="str">
        <f>INDEX('Vensim Variables'!$B:$B,MATCH(EPS!$B1024,'Vensim Variables'!$A:$A,0))</f>
        <v>g pollutant</v>
      </c>
      <c r="I1024" t="str">
        <f t="shared" si="45"/>
        <v>NOx</v>
      </c>
      <c r="J1024">
        <f>INDEX(NoSettings!$C:$C,MATCH(EPS!$A1024,NoSettings!$A:$A,0))</f>
        <v>5011050000</v>
      </c>
      <c r="K1024">
        <f t="shared" si="46"/>
        <v>1</v>
      </c>
      <c r="L1024" s="5">
        <f t="shared" si="47"/>
        <v>5.0110500000000004E-3</v>
      </c>
    </row>
    <row r="1025" spans="1:12">
      <c r="A1025" t="s">
        <v>1043</v>
      </c>
      <c r="B1025" t="s">
        <v>1</v>
      </c>
      <c r="C1025" t="s">
        <v>2871</v>
      </c>
      <c r="D1025" t="s">
        <v>2859</v>
      </c>
      <c r="E1025" t="s">
        <v>2855</v>
      </c>
      <c r="F1025" t="s">
        <v>2897</v>
      </c>
      <c r="H1025" t="str">
        <f>INDEX('Vensim Variables'!$B:$B,MATCH(EPS!$B1025,'Vensim Variables'!$A:$A,0))</f>
        <v>g pollutant</v>
      </c>
      <c r="I1025" t="str">
        <f t="shared" si="45"/>
        <v>NOx</v>
      </c>
      <c r="J1025">
        <f>INDEX(NoSettings!$C:$C,MATCH(EPS!$A1025,NoSettings!$A:$A,0))</f>
        <v>36353900000</v>
      </c>
      <c r="K1025">
        <f t="shared" si="46"/>
        <v>1</v>
      </c>
      <c r="L1025" s="5">
        <f t="shared" si="47"/>
        <v>3.6353900000000001E-2</v>
      </c>
    </row>
    <row r="1026" spans="1:12">
      <c r="A1026" t="s">
        <v>1044</v>
      </c>
      <c r="B1026" t="s">
        <v>1</v>
      </c>
      <c r="C1026" t="s">
        <v>2871</v>
      </c>
      <c r="D1026" t="s">
        <v>2859</v>
      </c>
      <c r="E1026" t="s">
        <v>2855</v>
      </c>
      <c r="F1026" t="s">
        <v>2898</v>
      </c>
      <c r="H1026" t="str">
        <f>INDEX('Vensim Variables'!$B:$B,MATCH(EPS!$B1026,'Vensim Variables'!$A:$A,0))</f>
        <v>g pollutant</v>
      </c>
      <c r="I1026" t="str">
        <f t="shared" si="45"/>
        <v>NOx</v>
      </c>
      <c r="J1026">
        <f>INDEX(NoSettings!$C:$C,MATCH(EPS!$A1026,NoSettings!$A:$A,0))</f>
        <v>0</v>
      </c>
      <c r="K1026">
        <f t="shared" si="46"/>
        <v>1</v>
      </c>
      <c r="L1026" s="5">
        <f t="shared" si="47"/>
        <v>0</v>
      </c>
    </row>
    <row r="1027" spans="1:12">
      <c r="A1027" t="s">
        <v>1045</v>
      </c>
      <c r="B1027" t="s">
        <v>1</v>
      </c>
      <c r="C1027" t="s">
        <v>2871</v>
      </c>
      <c r="D1027" t="s">
        <v>2859</v>
      </c>
      <c r="E1027" t="s">
        <v>2855</v>
      </c>
      <c r="F1027" t="s">
        <v>2899</v>
      </c>
      <c r="H1027" t="str">
        <f>INDEX('Vensim Variables'!$B:$B,MATCH(EPS!$B1027,'Vensim Variables'!$A:$A,0))</f>
        <v>g pollutant</v>
      </c>
      <c r="I1027" t="str">
        <f t="shared" ref="I1027:I1090" si="48">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 t="shared" ref="K1027:K1090" si="49">IF(I1027="CO2",1,IF(I1027="CH4",28,IF(I1027="N2O",265,IF(I1027="F gases",1,1))))</f>
        <v>1</v>
      </c>
      <c r="L1027" s="5">
        <f t="shared" ref="L1027:L1090" si="50">IF(H1027="g pollutant",K1027*J1027/10^12,IF(H1027="MMTCO2e",J1027,IF(H1027="MWh",J1027,0)))</f>
        <v>0</v>
      </c>
    </row>
    <row r="1028" spans="1:12">
      <c r="A1028" t="s">
        <v>1046</v>
      </c>
      <c r="B1028" t="s">
        <v>1</v>
      </c>
      <c r="C1028" t="s">
        <v>2871</v>
      </c>
      <c r="D1028" t="s">
        <v>2859</v>
      </c>
      <c r="E1028" t="s">
        <v>2855</v>
      </c>
      <c r="F1028" t="s">
        <v>2900</v>
      </c>
      <c r="H1028" t="str">
        <f>INDEX('Vensim Variables'!$B:$B,MATCH(EPS!$B1028,'Vensim Variables'!$A:$A,0))</f>
        <v>g pollutant</v>
      </c>
      <c r="I1028" t="str">
        <f t="shared" si="48"/>
        <v>NOx</v>
      </c>
      <c r="J1028">
        <f>INDEX(NoSettings!$C:$C,MATCH(EPS!$A1028,NoSettings!$A:$A,0))</f>
        <v>0</v>
      </c>
      <c r="K1028">
        <f t="shared" si="49"/>
        <v>1</v>
      </c>
      <c r="L1028" s="5">
        <f t="shared" si="50"/>
        <v>0</v>
      </c>
    </row>
    <row r="1029" spans="1:12">
      <c r="A1029" t="s">
        <v>1047</v>
      </c>
      <c r="B1029" t="s">
        <v>1</v>
      </c>
      <c r="C1029" t="s">
        <v>2871</v>
      </c>
      <c r="D1029" t="s">
        <v>2859</v>
      </c>
      <c r="E1029" t="s">
        <v>2855</v>
      </c>
      <c r="F1029" t="s">
        <v>2901</v>
      </c>
      <c r="H1029" t="str">
        <f>INDEX('Vensim Variables'!$B:$B,MATCH(EPS!$B1029,'Vensim Variables'!$A:$A,0))</f>
        <v>g pollutant</v>
      </c>
      <c r="I1029" t="str">
        <f t="shared" si="48"/>
        <v>NOx</v>
      </c>
      <c r="J1029">
        <f>INDEX(NoSettings!$C:$C,MATCH(EPS!$A1029,NoSettings!$A:$A,0))</f>
        <v>0</v>
      </c>
      <c r="K1029">
        <f t="shared" si="49"/>
        <v>1</v>
      </c>
      <c r="L1029" s="5">
        <f t="shared" si="50"/>
        <v>0</v>
      </c>
    </row>
    <row r="1030" spans="1:12">
      <c r="A1030" t="s">
        <v>1048</v>
      </c>
      <c r="B1030" t="s">
        <v>1</v>
      </c>
      <c r="C1030" t="s">
        <v>2871</v>
      </c>
      <c r="D1030" t="s">
        <v>2859</v>
      </c>
      <c r="E1030" t="s">
        <v>2855</v>
      </c>
      <c r="F1030" t="s">
        <v>2902</v>
      </c>
      <c r="H1030" t="str">
        <f>INDEX('Vensim Variables'!$B:$B,MATCH(EPS!$B1030,'Vensim Variables'!$A:$A,0))</f>
        <v>g pollutant</v>
      </c>
      <c r="I1030" t="str">
        <f t="shared" si="48"/>
        <v>NOx</v>
      </c>
      <c r="J1030">
        <f>INDEX(NoSettings!$C:$C,MATCH(EPS!$A1030,NoSettings!$A:$A,0))</f>
        <v>0</v>
      </c>
      <c r="K1030">
        <f t="shared" si="49"/>
        <v>1</v>
      </c>
      <c r="L1030" s="5">
        <f t="shared" si="50"/>
        <v>0</v>
      </c>
    </row>
    <row r="1031" spans="1:12">
      <c r="A1031" t="s">
        <v>1049</v>
      </c>
      <c r="B1031" t="s">
        <v>1</v>
      </c>
      <c r="C1031" t="s">
        <v>2871</v>
      </c>
      <c r="D1031" t="s">
        <v>2859</v>
      </c>
      <c r="E1031" t="s">
        <v>2855</v>
      </c>
      <c r="F1031" t="s">
        <v>2903</v>
      </c>
      <c r="H1031" t="str">
        <f>INDEX('Vensim Variables'!$B:$B,MATCH(EPS!$B1031,'Vensim Variables'!$A:$A,0))</f>
        <v>g pollutant</v>
      </c>
      <c r="I1031" t="str">
        <f t="shared" si="48"/>
        <v>NOx</v>
      </c>
      <c r="J1031">
        <f>INDEX(NoSettings!$C:$C,MATCH(EPS!$A1031,NoSettings!$A:$A,0))</f>
        <v>0</v>
      </c>
      <c r="K1031">
        <f t="shared" si="49"/>
        <v>1</v>
      </c>
      <c r="L1031" s="5">
        <f t="shared" si="50"/>
        <v>0</v>
      </c>
    </row>
    <row r="1032" spans="1:12">
      <c r="A1032" t="s">
        <v>1050</v>
      </c>
      <c r="B1032" t="s">
        <v>1</v>
      </c>
      <c r="C1032" t="s">
        <v>2871</v>
      </c>
      <c r="D1032" t="s">
        <v>2859</v>
      </c>
      <c r="E1032" t="s">
        <v>2856</v>
      </c>
      <c r="F1032" t="s">
        <v>2894</v>
      </c>
      <c r="H1032" t="str">
        <f>INDEX('Vensim Variables'!$B:$B,MATCH(EPS!$B1032,'Vensim Variables'!$A:$A,0))</f>
        <v>g pollutant</v>
      </c>
      <c r="I1032" t="str">
        <f t="shared" si="48"/>
        <v>NOx</v>
      </c>
      <c r="J1032">
        <f>INDEX(NoSettings!$C:$C,MATCH(EPS!$A1032,NoSettings!$A:$A,0))</f>
        <v>0</v>
      </c>
      <c r="K1032">
        <f t="shared" si="49"/>
        <v>1</v>
      </c>
      <c r="L1032" s="5">
        <f t="shared" si="50"/>
        <v>0</v>
      </c>
    </row>
    <row r="1033" spans="1:12">
      <c r="A1033" t="s">
        <v>1051</v>
      </c>
      <c r="B1033" t="s">
        <v>1</v>
      </c>
      <c r="C1033" t="s">
        <v>2871</v>
      </c>
      <c r="D1033" t="s">
        <v>2859</v>
      </c>
      <c r="E1033" t="s">
        <v>2856</v>
      </c>
      <c r="F1033" t="s">
        <v>2895</v>
      </c>
      <c r="H1033" t="str">
        <f>INDEX('Vensim Variables'!$B:$B,MATCH(EPS!$B1033,'Vensim Variables'!$A:$A,0))</f>
        <v>g pollutant</v>
      </c>
      <c r="I1033" t="str">
        <f t="shared" si="48"/>
        <v>NOx</v>
      </c>
      <c r="J1033">
        <f>INDEX(NoSettings!$C:$C,MATCH(EPS!$A1033,NoSettings!$A:$A,0))</f>
        <v>0</v>
      </c>
      <c r="K1033">
        <f t="shared" si="49"/>
        <v>1</v>
      </c>
      <c r="L1033" s="5">
        <f t="shared" si="50"/>
        <v>0</v>
      </c>
    </row>
    <row r="1034" spans="1:12">
      <c r="A1034" t="s">
        <v>1052</v>
      </c>
      <c r="B1034" t="s">
        <v>1</v>
      </c>
      <c r="C1034" t="s">
        <v>2871</v>
      </c>
      <c r="D1034" t="s">
        <v>2859</v>
      </c>
      <c r="E1034" t="s">
        <v>2856</v>
      </c>
      <c r="F1034" t="s">
        <v>2896</v>
      </c>
      <c r="H1034" t="str">
        <f>INDEX('Vensim Variables'!$B:$B,MATCH(EPS!$B1034,'Vensim Variables'!$A:$A,0))</f>
        <v>g pollutant</v>
      </c>
      <c r="I1034" t="str">
        <f t="shared" si="48"/>
        <v>NOx</v>
      </c>
      <c r="J1034">
        <f>INDEX(NoSettings!$C:$C,MATCH(EPS!$A1034,NoSettings!$A:$A,0))</f>
        <v>0</v>
      </c>
      <c r="K1034">
        <f t="shared" si="49"/>
        <v>1</v>
      </c>
      <c r="L1034" s="5">
        <f t="shared" si="50"/>
        <v>0</v>
      </c>
    </row>
    <row r="1035" spans="1:12">
      <c r="A1035" t="s">
        <v>1053</v>
      </c>
      <c r="B1035" t="s">
        <v>1</v>
      </c>
      <c r="C1035" t="s">
        <v>2871</v>
      </c>
      <c r="D1035" t="s">
        <v>2859</v>
      </c>
      <c r="E1035" t="s">
        <v>2856</v>
      </c>
      <c r="F1035" t="s">
        <v>2897</v>
      </c>
      <c r="H1035" t="str">
        <f>INDEX('Vensim Variables'!$B:$B,MATCH(EPS!$B1035,'Vensim Variables'!$A:$A,0))</f>
        <v>g pollutant</v>
      </c>
      <c r="I1035" t="str">
        <f t="shared" si="48"/>
        <v>NOx</v>
      </c>
      <c r="J1035">
        <f>INDEX(NoSettings!$C:$C,MATCH(EPS!$A1035,NoSettings!$A:$A,0))</f>
        <v>325945000000</v>
      </c>
      <c r="K1035">
        <f t="shared" si="49"/>
        <v>1</v>
      </c>
      <c r="L1035" s="5">
        <f t="shared" si="50"/>
        <v>0.32594499999999998</v>
      </c>
    </row>
    <row r="1036" spans="1:12">
      <c r="A1036" t="s">
        <v>1054</v>
      </c>
      <c r="B1036" t="s">
        <v>1</v>
      </c>
      <c r="C1036" t="s">
        <v>2871</v>
      </c>
      <c r="D1036" t="s">
        <v>2859</v>
      </c>
      <c r="E1036" t="s">
        <v>2856</v>
      </c>
      <c r="F1036" t="s">
        <v>2898</v>
      </c>
      <c r="H1036" t="str">
        <f>INDEX('Vensim Variables'!$B:$B,MATCH(EPS!$B1036,'Vensim Variables'!$A:$A,0))</f>
        <v>g pollutant</v>
      </c>
      <c r="I1036" t="str">
        <f t="shared" si="48"/>
        <v>NOx</v>
      </c>
      <c r="J1036">
        <f>INDEX(NoSettings!$C:$C,MATCH(EPS!$A1036,NoSettings!$A:$A,0))</f>
        <v>0</v>
      </c>
      <c r="K1036">
        <f t="shared" si="49"/>
        <v>1</v>
      </c>
      <c r="L1036" s="5">
        <f t="shared" si="50"/>
        <v>0</v>
      </c>
    </row>
    <row r="1037" spans="1:12">
      <c r="A1037" t="s">
        <v>1055</v>
      </c>
      <c r="B1037" t="s">
        <v>1</v>
      </c>
      <c r="C1037" t="s">
        <v>2871</v>
      </c>
      <c r="D1037" t="s">
        <v>2859</v>
      </c>
      <c r="E1037" t="s">
        <v>2856</v>
      </c>
      <c r="F1037" t="s">
        <v>2899</v>
      </c>
      <c r="H1037" t="str">
        <f>INDEX('Vensim Variables'!$B:$B,MATCH(EPS!$B1037,'Vensim Variables'!$A:$A,0))</f>
        <v>g pollutant</v>
      </c>
      <c r="I1037" t="str">
        <f t="shared" si="48"/>
        <v>NOx</v>
      </c>
      <c r="J1037">
        <f>INDEX(NoSettings!$C:$C,MATCH(EPS!$A1037,NoSettings!$A:$A,0))</f>
        <v>0</v>
      </c>
      <c r="K1037">
        <f t="shared" si="49"/>
        <v>1</v>
      </c>
      <c r="L1037" s="5">
        <f t="shared" si="50"/>
        <v>0</v>
      </c>
    </row>
    <row r="1038" spans="1:12">
      <c r="A1038" t="s">
        <v>1056</v>
      </c>
      <c r="B1038" t="s">
        <v>1</v>
      </c>
      <c r="C1038" t="s">
        <v>2871</v>
      </c>
      <c r="D1038" t="s">
        <v>2859</v>
      </c>
      <c r="E1038" t="s">
        <v>2856</v>
      </c>
      <c r="F1038" t="s">
        <v>2900</v>
      </c>
      <c r="H1038" t="str">
        <f>INDEX('Vensim Variables'!$B:$B,MATCH(EPS!$B1038,'Vensim Variables'!$A:$A,0))</f>
        <v>g pollutant</v>
      </c>
      <c r="I1038" t="str">
        <f t="shared" si="48"/>
        <v>NOx</v>
      </c>
      <c r="J1038">
        <f>INDEX(NoSettings!$C:$C,MATCH(EPS!$A1038,NoSettings!$A:$A,0))</f>
        <v>0</v>
      </c>
      <c r="K1038">
        <f t="shared" si="49"/>
        <v>1</v>
      </c>
      <c r="L1038" s="5">
        <f t="shared" si="50"/>
        <v>0</v>
      </c>
    </row>
    <row r="1039" spans="1:12">
      <c r="A1039" t="s">
        <v>1057</v>
      </c>
      <c r="B1039" t="s">
        <v>1</v>
      </c>
      <c r="C1039" t="s">
        <v>2871</v>
      </c>
      <c r="D1039" t="s">
        <v>2859</v>
      </c>
      <c r="E1039" t="s">
        <v>2856</v>
      </c>
      <c r="F1039" t="s">
        <v>2901</v>
      </c>
      <c r="H1039" t="str">
        <f>INDEX('Vensim Variables'!$B:$B,MATCH(EPS!$B1039,'Vensim Variables'!$A:$A,0))</f>
        <v>g pollutant</v>
      </c>
      <c r="I1039" t="str">
        <f t="shared" si="48"/>
        <v>NOx</v>
      </c>
      <c r="J1039">
        <f>INDEX(NoSettings!$C:$C,MATCH(EPS!$A1039,NoSettings!$A:$A,0))</f>
        <v>384634000000</v>
      </c>
      <c r="K1039">
        <f t="shared" si="49"/>
        <v>1</v>
      </c>
      <c r="L1039" s="5">
        <f t="shared" si="50"/>
        <v>0.38463399999999998</v>
      </c>
    </row>
    <row r="1040" spans="1:12">
      <c r="A1040" t="s">
        <v>1058</v>
      </c>
      <c r="B1040" t="s">
        <v>1</v>
      </c>
      <c r="C1040" t="s">
        <v>2871</v>
      </c>
      <c r="D1040" t="s">
        <v>2859</v>
      </c>
      <c r="E1040" t="s">
        <v>2856</v>
      </c>
      <c r="F1040" t="s">
        <v>2902</v>
      </c>
      <c r="H1040" t="str">
        <f>INDEX('Vensim Variables'!$B:$B,MATCH(EPS!$B1040,'Vensim Variables'!$A:$A,0))</f>
        <v>g pollutant</v>
      </c>
      <c r="I1040" t="str">
        <f t="shared" si="48"/>
        <v>NOx</v>
      </c>
      <c r="J1040">
        <f>INDEX(NoSettings!$C:$C,MATCH(EPS!$A1040,NoSettings!$A:$A,0))</f>
        <v>0</v>
      </c>
      <c r="K1040">
        <f t="shared" si="49"/>
        <v>1</v>
      </c>
      <c r="L1040" s="5">
        <f t="shared" si="50"/>
        <v>0</v>
      </c>
    </row>
    <row r="1041" spans="1:12">
      <c r="A1041" t="s">
        <v>1059</v>
      </c>
      <c r="B1041" t="s">
        <v>1</v>
      </c>
      <c r="C1041" t="s">
        <v>2871</v>
      </c>
      <c r="D1041" t="s">
        <v>2859</v>
      </c>
      <c r="E1041" t="s">
        <v>2856</v>
      </c>
      <c r="F1041" t="s">
        <v>2903</v>
      </c>
      <c r="H1041" t="str">
        <f>INDEX('Vensim Variables'!$B:$B,MATCH(EPS!$B1041,'Vensim Variables'!$A:$A,0))</f>
        <v>g pollutant</v>
      </c>
      <c r="I1041" t="str">
        <f t="shared" si="48"/>
        <v>NOx</v>
      </c>
      <c r="J1041">
        <f>INDEX(NoSettings!$C:$C,MATCH(EPS!$A1041,NoSettings!$A:$A,0))</f>
        <v>0</v>
      </c>
      <c r="K1041">
        <f t="shared" si="49"/>
        <v>1</v>
      </c>
      <c r="L1041" s="5">
        <f t="shared" si="50"/>
        <v>0</v>
      </c>
    </row>
    <row r="1042" spans="1:12">
      <c r="A1042" t="s">
        <v>1060</v>
      </c>
      <c r="B1042" t="s">
        <v>1</v>
      </c>
      <c r="C1042" t="s">
        <v>2871</v>
      </c>
      <c r="D1042" t="s">
        <v>2860</v>
      </c>
      <c r="E1042" t="s">
        <v>2855</v>
      </c>
      <c r="F1042" t="s">
        <v>2894</v>
      </c>
      <c r="H1042" t="str">
        <f>INDEX('Vensim Variables'!$B:$B,MATCH(EPS!$B1042,'Vensim Variables'!$A:$A,0))</f>
        <v>g pollutant</v>
      </c>
      <c r="I1042" t="str">
        <f t="shared" si="48"/>
        <v>PM10</v>
      </c>
      <c r="J1042">
        <f>INDEX(NoSettings!$C:$C,MATCH(EPS!$A1042,NoSettings!$A:$A,0))</f>
        <v>0</v>
      </c>
      <c r="K1042">
        <f t="shared" si="49"/>
        <v>1</v>
      </c>
      <c r="L1042" s="5">
        <f t="shared" si="50"/>
        <v>0</v>
      </c>
    </row>
    <row r="1043" spans="1:12">
      <c r="A1043" t="s">
        <v>1061</v>
      </c>
      <c r="B1043" t="s">
        <v>1</v>
      </c>
      <c r="C1043" t="s">
        <v>2871</v>
      </c>
      <c r="D1043" t="s">
        <v>2860</v>
      </c>
      <c r="E1043" t="s">
        <v>2855</v>
      </c>
      <c r="F1043" t="s">
        <v>2895</v>
      </c>
      <c r="H1043" t="str">
        <f>INDEX('Vensim Variables'!$B:$B,MATCH(EPS!$B1043,'Vensim Variables'!$A:$A,0))</f>
        <v>g pollutant</v>
      </c>
      <c r="I1043" t="str">
        <f t="shared" si="48"/>
        <v>PM10</v>
      </c>
      <c r="J1043">
        <f>INDEX(NoSettings!$C:$C,MATCH(EPS!$A1043,NoSettings!$A:$A,0))</f>
        <v>0</v>
      </c>
      <c r="K1043">
        <f t="shared" si="49"/>
        <v>1</v>
      </c>
      <c r="L1043" s="5">
        <f t="shared" si="50"/>
        <v>0</v>
      </c>
    </row>
    <row r="1044" spans="1:12">
      <c r="A1044" t="s">
        <v>1062</v>
      </c>
      <c r="B1044" t="s">
        <v>1</v>
      </c>
      <c r="C1044" t="s">
        <v>2871</v>
      </c>
      <c r="D1044" t="s">
        <v>2860</v>
      </c>
      <c r="E1044" t="s">
        <v>2855</v>
      </c>
      <c r="F1044" t="s">
        <v>2896</v>
      </c>
      <c r="H1044" t="str">
        <f>INDEX('Vensim Variables'!$B:$B,MATCH(EPS!$B1044,'Vensim Variables'!$A:$A,0))</f>
        <v>g pollutant</v>
      </c>
      <c r="I1044" t="str">
        <f t="shared" si="48"/>
        <v>PM10</v>
      </c>
      <c r="J1044">
        <f>INDEX(NoSettings!$C:$C,MATCH(EPS!$A1044,NoSettings!$A:$A,0))</f>
        <v>977032000</v>
      </c>
      <c r="K1044">
        <f t="shared" si="49"/>
        <v>1</v>
      </c>
      <c r="L1044" s="5">
        <f t="shared" si="50"/>
        <v>9.7703200000000007E-4</v>
      </c>
    </row>
    <row r="1045" spans="1:12">
      <c r="A1045" t="s">
        <v>1063</v>
      </c>
      <c r="B1045" t="s">
        <v>1</v>
      </c>
      <c r="C1045" t="s">
        <v>2871</v>
      </c>
      <c r="D1045" t="s">
        <v>2860</v>
      </c>
      <c r="E1045" t="s">
        <v>2855</v>
      </c>
      <c r="F1045" t="s">
        <v>2897</v>
      </c>
      <c r="H1045" t="str">
        <f>INDEX('Vensim Variables'!$B:$B,MATCH(EPS!$B1045,'Vensim Variables'!$A:$A,0))</f>
        <v>g pollutant</v>
      </c>
      <c r="I1045" t="str">
        <f t="shared" si="48"/>
        <v>PM10</v>
      </c>
      <c r="J1045">
        <f>INDEX(NoSettings!$C:$C,MATCH(EPS!$A1045,NoSettings!$A:$A,0))</f>
        <v>1508140000</v>
      </c>
      <c r="K1045">
        <f t="shared" si="49"/>
        <v>1</v>
      </c>
      <c r="L1045" s="5">
        <f t="shared" si="50"/>
        <v>1.50814E-3</v>
      </c>
    </row>
    <row r="1046" spans="1:12">
      <c r="A1046" t="s">
        <v>1064</v>
      </c>
      <c r="B1046" t="s">
        <v>1</v>
      </c>
      <c r="C1046" t="s">
        <v>2871</v>
      </c>
      <c r="D1046" t="s">
        <v>2860</v>
      </c>
      <c r="E1046" t="s">
        <v>2855</v>
      </c>
      <c r="F1046" t="s">
        <v>2898</v>
      </c>
      <c r="H1046" t="str">
        <f>INDEX('Vensim Variables'!$B:$B,MATCH(EPS!$B1046,'Vensim Variables'!$A:$A,0))</f>
        <v>g pollutant</v>
      </c>
      <c r="I1046" t="str">
        <f t="shared" si="48"/>
        <v>PM10</v>
      </c>
      <c r="J1046">
        <f>INDEX(NoSettings!$C:$C,MATCH(EPS!$A1046,NoSettings!$A:$A,0))</f>
        <v>0</v>
      </c>
      <c r="K1046">
        <f t="shared" si="49"/>
        <v>1</v>
      </c>
      <c r="L1046" s="5">
        <f t="shared" si="50"/>
        <v>0</v>
      </c>
    </row>
    <row r="1047" spans="1:12">
      <c r="A1047" t="s">
        <v>1065</v>
      </c>
      <c r="B1047" t="s">
        <v>1</v>
      </c>
      <c r="C1047" t="s">
        <v>2871</v>
      </c>
      <c r="D1047" t="s">
        <v>2860</v>
      </c>
      <c r="E1047" t="s">
        <v>2855</v>
      </c>
      <c r="F1047" t="s">
        <v>2899</v>
      </c>
      <c r="H1047" t="str">
        <f>INDEX('Vensim Variables'!$B:$B,MATCH(EPS!$B1047,'Vensim Variables'!$A:$A,0))</f>
        <v>g pollutant</v>
      </c>
      <c r="I1047" t="str">
        <f t="shared" si="48"/>
        <v>PM10</v>
      </c>
      <c r="J1047">
        <f>INDEX(NoSettings!$C:$C,MATCH(EPS!$A1047,NoSettings!$A:$A,0))</f>
        <v>0</v>
      </c>
      <c r="K1047">
        <f t="shared" si="49"/>
        <v>1</v>
      </c>
      <c r="L1047" s="5">
        <f t="shared" si="50"/>
        <v>0</v>
      </c>
    </row>
    <row r="1048" spans="1:12">
      <c r="A1048" t="s">
        <v>1066</v>
      </c>
      <c r="B1048" t="s">
        <v>1</v>
      </c>
      <c r="C1048" t="s">
        <v>2871</v>
      </c>
      <c r="D1048" t="s">
        <v>2860</v>
      </c>
      <c r="E1048" t="s">
        <v>2855</v>
      </c>
      <c r="F1048" t="s">
        <v>2900</v>
      </c>
      <c r="H1048" t="str">
        <f>INDEX('Vensim Variables'!$B:$B,MATCH(EPS!$B1048,'Vensim Variables'!$A:$A,0))</f>
        <v>g pollutant</v>
      </c>
      <c r="I1048" t="str">
        <f t="shared" si="48"/>
        <v>PM10</v>
      </c>
      <c r="J1048">
        <f>INDEX(NoSettings!$C:$C,MATCH(EPS!$A1048,NoSettings!$A:$A,0))</f>
        <v>0</v>
      </c>
      <c r="K1048">
        <f t="shared" si="49"/>
        <v>1</v>
      </c>
      <c r="L1048" s="5">
        <f t="shared" si="50"/>
        <v>0</v>
      </c>
    </row>
    <row r="1049" spans="1:12">
      <c r="A1049" t="s">
        <v>1067</v>
      </c>
      <c r="B1049" t="s">
        <v>1</v>
      </c>
      <c r="C1049" t="s">
        <v>2871</v>
      </c>
      <c r="D1049" t="s">
        <v>2860</v>
      </c>
      <c r="E1049" t="s">
        <v>2855</v>
      </c>
      <c r="F1049" t="s">
        <v>2901</v>
      </c>
      <c r="H1049" t="str">
        <f>INDEX('Vensim Variables'!$B:$B,MATCH(EPS!$B1049,'Vensim Variables'!$A:$A,0))</f>
        <v>g pollutant</v>
      </c>
      <c r="I1049" t="str">
        <f t="shared" si="48"/>
        <v>PM10</v>
      </c>
      <c r="J1049">
        <f>INDEX(NoSettings!$C:$C,MATCH(EPS!$A1049,NoSettings!$A:$A,0))</f>
        <v>0</v>
      </c>
      <c r="K1049">
        <f t="shared" si="49"/>
        <v>1</v>
      </c>
      <c r="L1049" s="5">
        <f t="shared" si="50"/>
        <v>0</v>
      </c>
    </row>
    <row r="1050" spans="1:12">
      <c r="A1050" t="s">
        <v>1068</v>
      </c>
      <c r="B1050" t="s">
        <v>1</v>
      </c>
      <c r="C1050" t="s">
        <v>2871</v>
      </c>
      <c r="D1050" t="s">
        <v>2860</v>
      </c>
      <c r="E1050" t="s">
        <v>2855</v>
      </c>
      <c r="F1050" t="s">
        <v>2902</v>
      </c>
      <c r="H1050" t="str">
        <f>INDEX('Vensim Variables'!$B:$B,MATCH(EPS!$B1050,'Vensim Variables'!$A:$A,0))</f>
        <v>g pollutant</v>
      </c>
      <c r="I1050" t="str">
        <f t="shared" si="48"/>
        <v>PM10</v>
      </c>
      <c r="J1050">
        <f>INDEX(NoSettings!$C:$C,MATCH(EPS!$A1050,NoSettings!$A:$A,0))</f>
        <v>0</v>
      </c>
      <c r="K1050">
        <f t="shared" si="49"/>
        <v>1</v>
      </c>
      <c r="L1050" s="5">
        <f t="shared" si="50"/>
        <v>0</v>
      </c>
    </row>
    <row r="1051" spans="1:12">
      <c r="A1051" t="s">
        <v>1069</v>
      </c>
      <c r="B1051" t="s">
        <v>1</v>
      </c>
      <c r="C1051" t="s">
        <v>2871</v>
      </c>
      <c r="D1051" t="s">
        <v>2860</v>
      </c>
      <c r="E1051" t="s">
        <v>2855</v>
      </c>
      <c r="F1051" t="s">
        <v>2903</v>
      </c>
      <c r="H1051" t="str">
        <f>INDEX('Vensim Variables'!$B:$B,MATCH(EPS!$B1051,'Vensim Variables'!$A:$A,0))</f>
        <v>g pollutant</v>
      </c>
      <c r="I1051" t="str">
        <f t="shared" si="48"/>
        <v>PM10</v>
      </c>
      <c r="J1051">
        <f>INDEX(NoSettings!$C:$C,MATCH(EPS!$A1051,NoSettings!$A:$A,0))</f>
        <v>0</v>
      </c>
      <c r="K1051">
        <f t="shared" si="49"/>
        <v>1</v>
      </c>
      <c r="L1051" s="5">
        <f t="shared" si="50"/>
        <v>0</v>
      </c>
    </row>
    <row r="1052" spans="1:12">
      <c r="A1052" t="s">
        <v>1070</v>
      </c>
      <c r="B1052" t="s">
        <v>1</v>
      </c>
      <c r="C1052" t="s">
        <v>2871</v>
      </c>
      <c r="D1052" t="s">
        <v>2860</v>
      </c>
      <c r="E1052" t="s">
        <v>2856</v>
      </c>
      <c r="F1052" t="s">
        <v>2894</v>
      </c>
      <c r="H1052" t="str">
        <f>INDEX('Vensim Variables'!$B:$B,MATCH(EPS!$B1052,'Vensim Variables'!$A:$A,0))</f>
        <v>g pollutant</v>
      </c>
      <c r="I1052" t="str">
        <f t="shared" si="48"/>
        <v>PM10</v>
      </c>
      <c r="J1052">
        <f>INDEX(NoSettings!$C:$C,MATCH(EPS!$A1052,NoSettings!$A:$A,0))</f>
        <v>0</v>
      </c>
      <c r="K1052">
        <f t="shared" si="49"/>
        <v>1</v>
      </c>
      <c r="L1052" s="5">
        <f t="shared" si="50"/>
        <v>0</v>
      </c>
    </row>
    <row r="1053" spans="1:12">
      <c r="A1053" t="s">
        <v>1071</v>
      </c>
      <c r="B1053" t="s">
        <v>1</v>
      </c>
      <c r="C1053" t="s">
        <v>2871</v>
      </c>
      <c r="D1053" t="s">
        <v>2860</v>
      </c>
      <c r="E1053" t="s">
        <v>2856</v>
      </c>
      <c r="F1053" t="s">
        <v>2895</v>
      </c>
      <c r="H1053" t="str">
        <f>INDEX('Vensim Variables'!$B:$B,MATCH(EPS!$B1053,'Vensim Variables'!$A:$A,0))</f>
        <v>g pollutant</v>
      </c>
      <c r="I1053" t="str">
        <f t="shared" si="48"/>
        <v>PM10</v>
      </c>
      <c r="J1053">
        <f>INDEX(NoSettings!$C:$C,MATCH(EPS!$A1053,NoSettings!$A:$A,0))</f>
        <v>0</v>
      </c>
      <c r="K1053">
        <f t="shared" si="49"/>
        <v>1</v>
      </c>
      <c r="L1053" s="5">
        <f t="shared" si="50"/>
        <v>0</v>
      </c>
    </row>
    <row r="1054" spans="1:12">
      <c r="A1054" t="s">
        <v>1072</v>
      </c>
      <c r="B1054" t="s">
        <v>1</v>
      </c>
      <c r="C1054" t="s">
        <v>2871</v>
      </c>
      <c r="D1054" t="s">
        <v>2860</v>
      </c>
      <c r="E1054" t="s">
        <v>2856</v>
      </c>
      <c r="F1054" t="s">
        <v>2896</v>
      </c>
      <c r="H1054" t="str">
        <f>INDEX('Vensim Variables'!$B:$B,MATCH(EPS!$B1054,'Vensim Variables'!$A:$A,0))</f>
        <v>g pollutant</v>
      </c>
      <c r="I1054" t="str">
        <f t="shared" si="48"/>
        <v>PM10</v>
      </c>
      <c r="J1054">
        <f>INDEX(NoSettings!$C:$C,MATCH(EPS!$A1054,NoSettings!$A:$A,0))</f>
        <v>0</v>
      </c>
      <c r="K1054">
        <f t="shared" si="49"/>
        <v>1</v>
      </c>
      <c r="L1054" s="5">
        <f t="shared" si="50"/>
        <v>0</v>
      </c>
    </row>
    <row r="1055" spans="1:12">
      <c r="A1055" t="s">
        <v>1073</v>
      </c>
      <c r="B1055" t="s">
        <v>1</v>
      </c>
      <c r="C1055" t="s">
        <v>2871</v>
      </c>
      <c r="D1055" t="s">
        <v>2860</v>
      </c>
      <c r="E1055" t="s">
        <v>2856</v>
      </c>
      <c r="F1055" t="s">
        <v>2897</v>
      </c>
      <c r="H1055" t="str">
        <f>INDEX('Vensim Variables'!$B:$B,MATCH(EPS!$B1055,'Vensim Variables'!$A:$A,0))</f>
        <v>g pollutant</v>
      </c>
      <c r="I1055" t="str">
        <f t="shared" si="48"/>
        <v>PM10</v>
      </c>
      <c r="J1055">
        <f>INDEX(NoSettings!$C:$C,MATCH(EPS!$A1055,NoSettings!$A:$A,0))</f>
        <v>13521800000</v>
      </c>
      <c r="K1055">
        <f t="shared" si="49"/>
        <v>1</v>
      </c>
      <c r="L1055" s="5">
        <f t="shared" si="50"/>
        <v>1.35218E-2</v>
      </c>
    </row>
    <row r="1056" spans="1:12">
      <c r="A1056" t="s">
        <v>1074</v>
      </c>
      <c r="B1056" t="s">
        <v>1</v>
      </c>
      <c r="C1056" t="s">
        <v>2871</v>
      </c>
      <c r="D1056" t="s">
        <v>2860</v>
      </c>
      <c r="E1056" t="s">
        <v>2856</v>
      </c>
      <c r="F1056" t="s">
        <v>2898</v>
      </c>
      <c r="H1056" t="str">
        <f>INDEX('Vensim Variables'!$B:$B,MATCH(EPS!$B1056,'Vensim Variables'!$A:$A,0))</f>
        <v>g pollutant</v>
      </c>
      <c r="I1056" t="str">
        <f t="shared" si="48"/>
        <v>PM10</v>
      </c>
      <c r="J1056">
        <f>INDEX(NoSettings!$C:$C,MATCH(EPS!$A1056,NoSettings!$A:$A,0))</f>
        <v>0</v>
      </c>
      <c r="K1056">
        <f t="shared" si="49"/>
        <v>1</v>
      </c>
      <c r="L1056" s="5">
        <f t="shared" si="50"/>
        <v>0</v>
      </c>
    </row>
    <row r="1057" spans="1:12">
      <c r="A1057" t="s">
        <v>1075</v>
      </c>
      <c r="B1057" t="s">
        <v>1</v>
      </c>
      <c r="C1057" t="s">
        <v>2871</v>
      </c>
      <c r="D1057" t="s">
        <v>2860</v>
      </c>
      <c r="E1057" t="s">
        <v>2856</v>
      </c>
      <c r="F1057" t="s">
        <v>2899</v>
      </c>
      <c r="H1057" t="str">
        <f>INDEX('Vensim Variables'!$B:$B,MATCH(EPS!$B1057,'Vensim Variables'!$A:$A,0))</f>
        <v>g pollutant</v>
      </c>
      <c r="I1057" t="str">
        <f t="shared" si="48"/>
        <v>PM10</v>
      </c>
      <c r="J1057">
        <f>INDEX(NoSettings!$C:$C,MATCH(EPS!$A1057,NoSettings!$A:$A,0))</f>
        <v>0</v>
      </c>
      <c r="K1057">
        <f t="shared" si="49"/>
        <v>1</v>
      </c>
      <c r="L1057" s="5">
        <f t="shared" si="50"/>
        <v>0</v>
      </c>
    </row>
    <row r="1058" spans="1:12">
      <c r="A1058" t="s">
        <v>1076</v>
      </c>
      <c r="B1058" t="s">
        <v>1</v>
      </c>
      <c r="C1058" t="s">
        <v>2871</v>
      </c>
      <c r="D1058" t="s">
        <v>2860</v>
      </c>
      <c r="E1058" t="s">
        <v>2856</v>
      </c>
      <c r="F1058" t="s">
        <v>2900</v>
      </c>
      <c r="H1058" t="str">
        <f>INDEX('Vensim Variables'!$B:$B,MATCH(EPS!$B1058,'Vensim Variables'!$A:$A,0))</f>
        <v>g pollutant</v>
      </c>
      <c r="I1058" t="str">
        <f t="shared" si="48"/>
        <v>PM10</v>
      </c>
      <c r="J1058">
        <f>INDEX(NoSettings!$C:$C,MATCH(EPS!$A1058,NoSettings!$A:$A,0))</f>
        <v>0</v>
      </c>
      <c r="K1058">
        <f t="shared" si="49"/>
        <v>1</v>
      </c>
      <c r="L1058" s="5">
        <f t="shared" si="50"/>
        <v>0</v>
      </c>
    </row>
    <row r="1059" spans="1:12">
      <c r="A1059" t="s">
        <v>1077</v>
      </c>
      <c r="B1059" t="s">
        <v>1</v>
      </c>
      <c r="C1059" t="s">
        <v>2871</v>
      </c>
      <c r="D1059" t="s">
        <v>2860</v>
      </c>
      <c r="E1059" t="s">
        <v>2856</v>
      </c>
      <c r="F1059" t="s">
        <v>2901</v>
      </c>
      <c r="H1059" t="str">
        <f>INDEX('Vensim Variables'!$B:$B,MATCH(EPS!$B1059,'Vensim Variables'!$A:$A,0))</f>
        <v>g pollutant</v>
      </c>
      <c r="I1059" t="str">
        <f t="shared" si="48"/>
        <v>PM10</v>
      </c>
      <c r="J1059">
        <f>INDEX(NoSettings!$C:$C,MATCH(EPS!$A1059,NoSettings!$A:$A,0))</f>
        <v>15956500000</v>
      </c>
      <c r="K1059">
        <f t="shared" si="49"/>
        <v>1</v>
      </c>
      <c r="L1059" s="5">
        <f t="shared" si="50"/>
        <v>1.5956499999999998E-2</v>
      </c>
    </row>
    <row r="1060" spans="1:12">
      <c r="A1060" t="s">
        <v>1078</v>
      </c>
      <c r="B1060" t="s">
        <v>1</v>
      </c>
      <c r="C1060" t="s">
        <v>2871</v>
      </c>
      <c r="D1060" t="s">
        <v>2860</v>
      </c>
      <c r="E1060" t="s">
        <v>2856</v>
      </c>
      <c r="F1060" t="s">
        <v>2902</v>
      </c>
      <c r="H1060" t="str">
        <f>INDEX('Vensim Variables'!$B:$B,MATCH(EPS!$B1060,'Vensim Variables'!$A:$A,0))</f>
        <v>g pollutant</v>
      </c>
      <c r="I1060" t="str">
        <f t="shared" si="48"/>
        <v>PM10</v>
      </c>
      <c r="J1060">
        <f>INDEX(NoSettings!$C:$C,MATCH(EPS!$A1060,NoSettings!$A:$A,0))</f>
        <v>0</v>
      </c>
      <c r="K1060">
        <f t="shared" si="49"/>
        <v>1</v>
      </c>
      <c r="L1060" s="5">
        <f t="shared" si="50"/>
        <v>0</v>
      </c>
    </row>
    <row r="1061" spans="1:12">
      <c r="A1061" t="s">
        <v>1079</v>
      </c>
      <c r="B1061" t="s">
        <v>1</v>
      </c>
      <c r="C1061" t="s">
        <v>2871</v>
      </c>
      <c r="D1061" t="s">
        <v>2860</v>
      </c>
      <c r="E1061" t="s">
        <v>2856</v>
      </c>
      <c r="F1061" t="s">
        <v>2903</v>
      </c>
      <c r="H1061" t="str">
        <f>INDEX('Vensim Variables'!$B:$B,MATCH(EPS!$B1061,'Vensim Variables'!$A:$A,0))</f>
        <v>g pollutant</v>
      </c>
      <c r="I1061" t="str">
        <f t="shared" si="48"/>
        <v>PM10</v>
      </c>
      <c r="J1061">
        <f>INDEX(NoSettings!$C:$C,MATCH(EPS!$A1061,NoSettings!$A:$A,0))</f>
        <v>0</v>
      </c>
      <c r="K1061">
        <f t="shared" si="49"/>
        <v>1</v>
      </c>
      <c r="L1061" s="5">
        <f t="shared" si="50"/>
        <v>0</v>
      </c>
    </row>
    <row r="1062" spans="1:12">
      <c r="A1062" t="s">
        <v>1080</v>
      </c>
      <c r="B1062" t="s">
        <v>1</v>
      </c>
      <c r="C1062" t="s">
        <v>2871</v>
      </c>
      <c r="D1062" t="s">
        <v>2861</v>
      </c>
      <c r="E1062" t="s">
        <v>2855</v>
      </c>
      <c r="F1062" t="s">
        <v>2894</v>
      </c>
      <c r="H1062" t="str">
        <f>INDEX('Vensim Variables'!$B:$B,MATCH(EPS!$B1062,'Vensim Variables'!$A:$A,0))</f>
        <v>g pollutant</v>
      </c>
      <c r="I1062" t="str">
        <f t="shared" si="48"/>
        <v>PM25</v>
      </c>
      <c r="J1062">
        <f>INDEX(NoSettings!$C:$C,MATCH(EPS!$A1062,NoSettings!$A:$A,0))</f>
        <v>0</v>
      </c>
      <c r="K1062">
        <f t="shared" si="49"/>
        <v>1</v>
      </c>
      <c r="L1062" s="5">
        <f t="shared" si="50"/>
        <v>0</v>
      </c>
    </row>
    <row r="1063" spans="1:12">
      <c r="A1063" t="s">
        <v>1081</v>
      </c>
      <c r="B1063" t="s">
        <v>1</v>
      </c>
      <c r="C1063" t="s">
        <v>2871</v>
      </c>
      <c r="D1063" t="s">
        <v>2861</v>
      </c>
      <c r="E1063" t="s">
        <v>2855</v>
      </c>
      <c r="F1063" t="s">
        <v>2895</v>
      </c>
      <c r="H1063" t="str">
        <f>INDEX('Vensim Variables'!$B:$B,MATCH(EPS!$B1063,'Vensim Variables'!$A:$A,0))</f>
        <v>g pollutant</v>
      </c>
      <c r="I1063" t="str">
        <f t="shared" si="48"/>
        <v>PM25</v>
      </c>
      <c r="J1063">
        <f>INDEX(NoSettings!$C:$C,MATCH(EPS!$A1063,NoSettings!$A:$A,0))</f>
        <v>0</v>
      </c>
      <c r="K1063">
        <f t="shared" si="49"/>
        <v>1</v>
      </c>
      <c r="L1063" s="5">
        <f t="shared" si="50"/>
        <v>0</v>
      </c>
    </row>
    <row r="1064" spans="1:12">
      <c r="A1064" t="s">
        <v>1082</v>
      </c>
      <c r="B1064" t="s">
        <v>1</v>
      </c>
      <c r="C1064" t="s">
        <v>2871</v>
      </c>
      <c r="D1064" t="s">
        <v>2861</v>
      </c>
      <c r="E1064" t="s">
        <v>2855</v>
      </c>
      <c r="F1064" t="s">
        <v>2896</v>
      </c>
      <c r="H1064" t="str">
        <f>INDEX('Vensim Variables'!$B:$B,MATCH(EPS!$B1064,'Vensim Variables'!$A:$A,0))</f>
        <v>g pollutant</v>
      </c>
      <c r="I1064" t="str">
        <f t="shared" si="48"/>
        <v>PM25</v>
      </c>
      <c r="J1064">
        <f>INDEX(NoSettings!$C:$C,MATCH(EPS!$A1064,NoSettings!$A:$A,0))</f>
        <v>391738000</v>
      </c>
      <c r="K1064">
        <f t="shared" si="49"/>
        <v>1</v>
      </c>
      <c r="L1064" s="5">
        <f t="shared" si="50"/>
        <v>3.9173799999999998E-4</v>
      </c>
    </row>
    <row r="1065" spans="1:12">
      <c r="A1065" t="s">
        <v>1083</v>
      </c>
      <c r="B1065" t="s">
        <v>1</v>
      </c>
      <c r="C1065" t="s">
        <v>2871</v>
      </c>
      <c r="D1065" t="s">
        <v>2861</v>
      </c>
      <c r="E1065" t="s">
        <v>2855</v>
      </c>
      <c r="F1065" t="s">
        <v>2897</v>
      </c>
      <c r="H1065" t="str">
        <f>INDEX('Vensim Variables'!$B:$B,MATCH(EPS!$B1065,'Vensim Variables'!$A:$A,0))</f>
        <v>g pollutant</v>
      </c>
      <c r="I1065" t="str">
        <f t="shared" si="48"/>
        <v>PM25</v>
      </c>
      <c r="J1065">
        <f>INDEX(NoSettings!$C:$C,MATCH(EPS!$A1065,NoSettings!$A:$A,0))</f>
        <v>1399810000</v>
      </c>
      <c r="K1065">
        <f t="shared" si="49"/>
        <v>1</v>
      </c>
      <c r="L1065" s="5">
        <f t="shared" si="50"/>
        <v>1.39981E-3</v>
      </c>
    </row>
    <row r="1066" spans="1:12">
      <c r="A1066" t="s">
        <v>1084</v>
      </c>
      <c r="B1066" t="s">
        <v>1</v>
      </c>
      <c r="C1066" t="s">
        <v>2871</v>
      </c>
      <c r="D1066" t="s">
        <v>2861</v>
      </c>
      <c r="E1066" t="s">
        <v>2855</v>
      </c>
      <c r="F1066" t="s">
        <v>2898</v>
      </c>
      <c r="H1066" t="str">
        <f>INDEX('Vensim Variables'!$B:$B,MATCH(EPS!$B1066,'Vensim Variables'!$A:$A,0))</f>
        <v>g pollutant</v>
      </c>
      <c r="I1066" t="str">
        <f t="shared" si="48"/>
        <v>PM25</v>
      </c>
      <c r="J1066">
        <f>INDEX(NoSettings!$C:$C,MATCH(EPS!$A1066,NoSettings!$A:$A,0))</f>
        <v>0</v>
      </c>
      <c r="K1066">
        <f t="shared" si="49"/>
        <v>1</v>
      </c>
      <c r="L1066" s="5">
        <f t="shared" si="50"/>
        <v>0</v>
      </c>
    </row>
    <row r="1067" spans="1:12">
      <c r="A1067" t="s">
        <v>1085</v>
      </c>
      <c r="B1067" t="s">
        <v>1</v>
      </c>
      <c r="C1067" t="s">
        <v>2871</v>
      </c>
      <c r="D1067" t="s">
        <v>2861</v>
      </c>
      <c r="E1067" t="s">
        <v>2855</v>
      </c>
      <c r="F1067" t="s">
        <v>2899</v>
      </c>
      <c r="H1067" t="str">
        <f>INDEX('Vensim Variables'!$B:$B,MATCH(EPS!$B1067,'Vensim Variables'!$A:$A,0))</f>
        <v>g pollutant</v>
      </c>
      <c r="I1067" t="str">
        <f t="shared" si="48"/>
        <v>PM25</v>
      </c>
      <c r="J1067">
        <f>INDEX(NoSettings!$C:$C,MATCH(EPS!$A1067,NoSettings!$A:$A,0))</f>
        <v>0</v>
      </c>
      <c r="K1067">
        <f t="shared" si="49"/>
        <v>1</v>
      </c>
      <c r="L1067" s="5">
        <f t="shared" si="50"/>
        <v>0</v>
      </c>
    </row>
    <row r="1068" spans="1:12">
      <c r="A1068" t="s">
        <v>1086</v>
      </c>
      <c r="B1068" t="s">
        <v>1</v>
      </c>
      <c r="C1068" t="s">
        <v>2871</v>
      </c>
      <c r="D1068" t="s">
        <v>2861</v>
      </c>
      <c r="E1068" t="s">
        <v>2855</v>
      </c>
      <c r="F1068" t="s">
        <v>2900</v>
      </c>
      <c r="H1068" t="str">
        <f>INDEX('Vensim Variables'!$B:$B,MATCH(EPS!$B1068,'Vensim Variables'!$A:$A,0))</f>
        <v>g pollutant</v>
      </c>
      <c r="I1068" t="str">
        <f t="shared" si="48"/>
        <v>PM25</v>
      </c>
      <c r="J1068">
        <f>INDEX(NoSettings!$C:$C,MATCH(EPS!$A1068,NoSettings!$A:$A,0))</f>
        <v>0</v>
      </c>
      <c r="K1068">
        <f t="shared" si="49"/>
        <v>1</v>
      </c>
      <c r="L1068" s="5">
        <f t="shared" si="50"/>
        <v>0</v>
      </c>
    </row>
    <row r="1069" spans="1:12">
      <c r="A1069" t="s">
        <v>1087</v>
      </c>
      <c r="B1069" t="s">
        <v>1</v>
      </c>
      <c r="C1069" t="s">
        <v>2871</v>
      </c>
      <c r="D1069" t="s">
        <v>2861</v>
      </c>
      <c r="E1069" t="s">
        <v>2855</v>
      </c>
      <c r="F1069" t="s">
        <v>2901</v>
      </c>
      <c r="H1069" t="str">
        <f>INDEX('Vensim Variables'!$B:$B,MATCH(EPS!$B1069,'Vensim Variables'!$A:$A,0))</f>
        <v>g pollutant</v>
      </c>
      <c r="I1069" t="str">
        <f t="shared" si="48"/>
        <v>PM25</v>
      </c>
      <c r="J1069">
        <f>INDEX(NoSettings!$C:$C,MATCH(EPS!$A1069,NoSettings!$A:$A,0))</f>
        <v>0</v>
      </c>
      <c r="K1069">
        <f t="shared" si="49"/>
        <v>1</v>
      </c>
      <c r="L1069" s="5">
        <f t="shared" si="50"/>
        <v>0</v>
      </c>
    </row>
    <row r="1070" spans="1:12">
      <c r="A1070" t="s">
        <v>1088</v>
      </c>
      <c r="B1070" t="s">
        <v>1</v>
      </c>
      <c r="C1070" t="s">
        <v>2871</v>
      </c>
      <c r="D1070" t="s">
        <v>2861</v>
      </c>
      <c r="E1070" t="s">
        <v>2855</v>
      </c>
      <c r="F1070" t="s">
        <v>2902</v>
      </c>
      <c r="H1070" t="str">
        <f>INDEX('Vensim Variables'!$B:$B,MATCH(EPS!$B1070,'Vensim Variables'!$A:$A,0))</f>
        <v>g pollutant</v>
      </c>
      <c r="I1070" t="str">
        <f t="shared" si="48"/>
        <v>PM25</v>
      </c>
      <c r="J1070">
        <f>INDEX(NoSettings!$C:$C,MATCH(EPS!$A1070,NoSettings!$A:$A,0))</f>
        <v>0</v>
      </c>
      <c r="K1070">
        <f t="shared" si="49"/>
        <v>1</v>
      </c>
      <c r="L1070" s="5">
        <f t="shared" si="50"/>
        <v>0</v>
      </c>
    </row>
    <row r="1071" spans="1:12">
      <c r="A1071" t="s">
        <v>1089</v>
      </c>
      <c r="B1071" t="s">
        <v>1</v>
      </c>
      <c r="C1071" t="s">
        <v>2871</v>
      </c>
      <c r="D1071" t="s">
        <v>2861</v>
      </c>
      <c r="E1071" t="s">
        <v>2855</v>
      </c>
      <c r="F1071" t="s">
        <v>2903</v>
      </c>
      <c r="H1071" t="str">
        <f>INDEX('Vensim Variables'!$B:$B,MATCH(EPS!$B1071,'Vensim Variables'!$A:$A,0))</f>
        <v>g pollutant</v>
      </c>
      <c r="I1071" t="str">
        <f t="shared" si="48"/>
        <v>PM25</v>
      </c>
      <c r="J1071">
        <f>INDEX(NoSettings!$C:$C,MATCH(EPS!$A1071,NoSettings!$A:$A,0))</f>
        <v>0</v>
      </c>
      <c r="K1071">
        <f t="shared" si="49"/>
        <v>1</v>
      </c>
      <c r="L1071" s="5">
        <f t="shared" si="50"/>
        <v>0</v>
      </c>
    </row>
    <row r="1072" spans="1:12">
      <c r="A1072" t="s">
        <v>1090</v>
      </c>
      <c r="B1072" t="s">
        <v>1</v>
      </c>
      <c r="C1072" t="s">
        <v>2871</v>
      </c>
      <c r="D1072" t="s">
        <v>2861</v>
      </c>
      <c r="E1072" t="s">
        <v>2856</v>
      </c>
      <c r="F1072" t="s">
        <v>2894</v>
      </c>
      <c r="H1072" t="str">
        <f>INDEX('Vensim Variables'!$B:$B,MATCH(EPS!$B1072,'Vensim Variables'!$A:$A,0))</f>
        <v>g pollutant</v>
      </c>
      <c r="I1072" t="str">
        <f t="shared" si="48"/>
        <v>PM25</v>
      </c>
      <c r="J1072">
        <f>INDEX(NoSettings!$C:$C,MATCH(EPS!$A1072,NoSettings!$A:$A,0))</f>
        <v>0</v>
      </c>
      <c r="K1072">
        <f t="shared" si="49"/>
        <v>1</v>
      </c>
      <c r="L1072" s="5">
        <f t="shared" si="50"/>
        <v>0</v>
      </c>
    </row>
    <row r="1073" spans="1:12">
      <c r="A1073" t="s">
        <v>1091</v>
      </c>
      <c r="B1073" t="s">
        <v>1</v>
      </c>
      <c r="C1073" t="s">
        <v>2871</v>
      </c>
      <c r="D1073" t="s">
        <v>2861</v>
      </c>
      <c r="E1073" t="s">
        <v>2856</v>
      </c>
      <c r="F1073" t="s">
        <v>2895</v>
      </c>
      <c r="H1073" t="str">
        <f>INDEX('Vensim Variables'!$B:$B,MATCH(EPS!$B1073,'Vensim Variables'!$A:$A,0))</f>
        <v>g pollutant</v>
      </c>
      <c r="I1073" t="str">
        <f t="shared" si="48"/>
        <v>PM25</v>
      </c>
      <c r="J1073">
        <f>INDEX(NoSettings!$C:$C,MATCH(EPS!$A1073,NoSettings!$A:$A,0))</f>
        <v>0</v>
      </c>
      <c r="K1073">
        <f t="shared" si="49"/>
        <v>1</v>
      </c>
      <c r="L1073" s="5">
        <f t="shared" si="50"/>
        <v>0</v>
      </c>
    </row>
    <row r="1074" spans="1:12">
      <c r="A1074" t="s">
        <v>1092</v>
      </c>
      <c r="B1074" t="s">
        <v>1</v>
      </c>
      <c r="C1074" t="s">
        <v>2871</v>
      </c>
      <c r="D1074" t="s">
        <v>2861</v>
      </c>
      <c r="E1074" t="s">
        <v>2856</v>
      </c>
      <c r="F1074" t="s">
        <v>2896</v>
      </c>
      <c r="H1074" t="str">
        <f>INDEX('Vensim Variables'!$B:$B,MATCH(EPS!$B1074,'Vensim Variables'!$A:$A,0))</f>
        <v>g pollutant</v>
      </c>
      <c r="I1074" t="str">
        <f t="shared" si="48"/>
        <v>PM25</v>
      </c>
      <c r="J1074">
        <f>INDEX(NoSettings!$C:$C,MATCH(EPS!$A1074,NoSettings!$A:$A,0))</f>
        <v>0</v>
      </c>
      <c r="K1074">
        <f t="shared" si="49"/>
        <v>1</v>
      </c>
      <c r="L1074" s="5">
        <f t="shared" si="50"/>
        <v>0</v>
      </c>
    </row>
    <row r="1075" spans="1:12">
      <c r="A1075" t="s">
        <v>1093</v>
      </c>
      <c r="B1075" t="s">
        <v>1</v>
      </c>
      <c r="C1075" t="s">
        <v>2871</v>
      </c>
      <c r="D1075" t="s">
        <v>2861</v>
      </c>
      <c r="E1075" t="s">
        <v>2856</v>
      </c>
      <c r="F1075" t="s">
        <v>2897</v>
      </c>
      <c r="H1075" t="str">
        <f>INDEX('Vensim Variables'!$B:$B,MATCH(EPS!$B1075,'Vensim Variables'!$A:$A,0))</f>
        <v>g pollutant</v>
      </c>
      <c r="I1075" t="str">
        <f t="shared" si="48"/>
        <v>PM25</v>
      </c>
      <c r="J1075">
        <f>INDEX(NoSettings!$C:$C,MATCH(EPS!$A1075,NoSettings!$A:$A,0))</f>
        <v>12550600000</v>
      </c>
      <c r="K1075">
        <f t="shared" si="49"/>
        <v>1</v>
      </c>
      <c r="L1075" s="5">
        <f t="shared" si="50"/>
        <v>1.25506E-2</v>
      </c>
    </row>
    <row r="1076" spans="1:12">
      <c r="A1076" t="s">
        <v>1094</v>
      </c>
      <c r="B1076" t="s">
        <v>1</v>
      </c>
      <c r="C1076" t="s">
        <v>2871</v>
      </c>
      <c r="D1076" t="s">
        <v>2861</v>
      </c>
      <c r="E1076" t="s">
        <v>2856</v>
      </c>
      <c r="F1076" t="s">
        <v>2898</v>
      </c>
      <c r="H1076" t="str">
        <f>INDEX('Vensim Variables'!$B:$B,MATCH(EPS!$B1076,'Vensim Variables'!$A:$A,0))</f>
        <v>g pollutant</v>
      </c>
      <c r="I1076" t="str">
        <f t="shared" si="48"/>
        <v>PM25</v>
      </c>
      <c r="J1076">
        <f>INDEX(NoSettings!$C:$C,MATCH(EPS!$A1076,NoSettings!$A:$A,0))</f>
        <v>0</v>
      </c>
      <c r="K1076">
        <f t="shared" si="49"/>
        <v>1</v>
      </c>
      <c r="L1076" s="5">
        <f t="shared" si="50"/>
        <v>0</v>
      </c>
    </row>
    <row r="1077" spans="1:12">
      <c r="A1077" t="s">
        <v>1095</v>
      </c>
      <c r="B1077" t="s">
        <v>1</v>
      </c>
      <c r="C1077" t="s">
        <v>2871</v>
      </c>
      <c r="D1077" t="s">
        <v>2861</v>
      </c>
      <c r="E1077" t="s">
        <v>2856</v>
      </c>
      <c r="F1077" t="s">
        <v>2899</v>
      </c>
      <c r="H1077" t="str">
        <f>INDEX('Vensim Variables'!$B:$B,MATCH(EPS!$B1077,'Vensim Variables'!$A:$A,0))</f>
        <v>g pollutant</v>
      </c>
      <c r="I1077" t="str">
        <f t="shared" si="48"/>
        <v>PM25</v>
      </c>
      <c r="J1077">
        <f>INDEX(NoSettings!$C:$C,MATCH(EPS!$A1077,NoSettings!$A:$A,0))</f>
        <v>0</v>
      </c>
      <c r="K1077">
        <f t="shared" si="49"/>
        <v>1</v>
      </c>
      <c r="L1077" s="5">
        <f t="shared" si="50"/>
        <v>0</v>
      </c>
    </row>
    <row r="1078" spans="1:12">
      <c r="A1078" t="s">
        <v>1096</v>
      </c>
      <c r="B1078" t="s">
        <v>1</v>
      </c>
      <c r="C1078" t="s">
        <v>2871</v>
      </c>
      <c r="D1078" t="s">
        <v>2861</v>
      </c>
      <c r="E1078" t="s">
        <v>2856</v>
      </c>
      <c r="F1078" t="s">
        <v>2900</v>
      </c>
      <c r="H1078" t="str">
        <f>INDEX('Vensim Variables'!$B:$B,MATCH(EPS!$B1078,'Vensim Variables'!$A:$A,0))</f>
        <v>g pollutant</v>
      </c>
      <c r="I1078" t="str">
        <f t="shared" si="48"/>
        <v>PM25</v>
      </c>
      <c r="J1078">
        <f>INDEX(NoSettings!$C:$C,MATCH(EPS!$A1078,NoSettings!$A:$A,0))</f>
        <v>0</v>
      </c>
      <c r="K1078">
        <f t="shared" si="49"/>
        <v>1</v>
      </c>
      <c r="L1078" s="5">
        <f t="shared" si="50"/>
        <v>0</v>
      </c>
    </row>
    <row r="1079" spans="1:12">
      <c r="A1079" t="s">
        <v>1097</v>
      </c>
      <c r="B1079" t="s">
        <v>1</v>
      </c>
      <c r="C1079" t="s">
        <v>2871</v>
      </c>
      <c r="D1079" t="s">
        <v>2861</v>
      </c>
      <c r="E1079" t="s">
        <v>2856</v>
      </c>
      <c r="F1079" t="s">
        <v>2901</v>
      </c>
      <c r="H1079" t="str">
        <f>INDEX('Vensim Variables'!$B:$B,MATCH(EPS!$B1079,'Vensim Variables'!$A:$A,0))</f>
        <v>g pollutant</v>
      </c>
      <c r="I1079" t="str">
        <f t="shared" si="48"/>
        <v>PM25</v>
      </c>
      <c r="J1079">
        <f>INDEX(NoSettings!$C:$C,MATCH(EPS!$A1079,NoSettings!$A:$A,0))</f>
        <v>14810400000</v>
      </c>
      <c r="K1079">
        <f t="shared" si="49"/>
        <v>1</v>
      </c>
      <c r="L1079" s="5">
        <f t="shared" si="50"/>
        <v>1.48104E-2</v>
      </c>
    </row>
    <row r="1080" spans="1:12">
      <c r="A1080" t="s">
        <v>1098</v>
      </c>
      <c r="B1080" t="s">
        <v>1</v>
      </c>
      <c r="C1080" t="s">
        <v>2871</v>
      </c>
      <c r="D1080" t="s">
        <v>2861</v>
      </c>
      <c r="E1080" t="s">
        <v>2856</v>
      </c>
      <c r="F1080" t="s">
        <v>2902</v>
      </c>
      <c r="H1080" t="str">
        <f>INDEX('Vensim Variables'!$B:$B,MATCH(EPS!$B1080,'Vensim Variables'!$A:$A,0))</f>
        <v>g pollutant</v>
      </c>
      <c r="I1080" t="str">
        <f t="shared" si="48"/>
        <v>PM25</v>
      </c>
      <c r="J1080">
        <f>INDEX(NoSettings!$C:$C,MATCH(EPS!$A1080,NoSettings!$A:$A,0))</f>
        <v>0</v>
      </c>
      <c r="K1080">
        <f t="shared" si="49"/>
        <v>1</v>
      </c>
      <c r="L1080" s="5">
        <f t="shared" si="50"/>
        <v>0</v>
      </c>
    </row>
    <row r="1081" spans="1:12">
      <c r="A1081" t="s">
        <v>1099</v>
      </c>
      <c r="B1081" t="s">
        <v>1</v>
      </c>
      <c r="C1081" t="s">
        <v>2871</v>
      </c>
      <c r="D1081" t="s">
        <v>2861</v>
      </c>
      <c r="E1081" t="s">
        <v>2856</v>
      </c>
      <c r="F1081" t="s">
        <v>2903</v>
      </c>
      <c r="H1081" t="str">
        <f>INDEX('Vensim Variables'!$B:$B,MATCH(EPS!$B1081,'Vensim Variables'!$A:$A,0))</f>
        <v>g pollutant</v>
      </c>
      <c r="I1081" t="str">
        <f t="shared" si="48"/>
        <v>PM25</v>
      </c>
      <c r="J1081">
        <f>INDEX(NoSettings!$C:$C,MATCH(EPS!$A1081,NoSettings!$A:$A,0))</f>
        <v>0</v>
      </c>
      <c r="K1081">
        <f t="shared" si="49"/>
        <v>1</v>
      </c>
      <c r="L1081" s="5">
        <f t="shared" si="50"/>
        <v>0</v>
      </c>
    </row>
    <row r="1082" spans="1:12">
      <c r="A1082" t="s">
        <v>1100</v>
      </c>
      <c r="B1082" t="s">
        <v>1</v>
      </c>
      <c r="C1082" t="s">
        <v>2871</v>
      </c>
      <c r="D1082" t="s">
        <v>2862</v>
      </c>
      <c r="E1082" t="s">
        <v>2855</v>
      </c>
      <c r="F1082" t="s">
        <v>2894</v>
      </c>
      <c r="H1082" t="str">
        <f>INDEX('Vensim Variables'!$B:$B,MATCH(EPS!$B1082,'Vensim Variables'!$A:$A,0))</f>
        <v>g pollutant</v>
      </c>
      <c r="I1082" t="str">
        <f t="shared" si="48"/>
        <v>SOx</v>
      </c>
      <c r="J1082">
        <f>INDEX(NoSettings!$C:$C,MATCH(EPS!$A1082,NoSettings!$A:$A,0))</f>
        <v>0</v>
      </c>
      <c r="K1082">
        <f t="shared" si="49"/>
        <v>1</v>
      </c>
      <c r="L1082" s="5">
        <f t="shared" si="50"/>
        <v>0</v>
      </c>
    </row>
    <row r="1083" spans="1:12">
      <c r="A1083" t="s">
        <v>1101</v>
      </c>
      <c r="B1083" t="s">
        <v>1</v>
      </c>
      <c r="C1083" t="s">
        <v>2871</v>
      </c>
      <c r="D1083" t="s">
        <v>2862</v>
      </c>
      <c r="E1083" t="s">
        <v>2855</v>
      </c>
      <c r="F1083" t="s">
        <v>2895</v>
      </c>
      <c r="H1083" t="str">
        <f>INDEX('Vensim Variables'!$B:$B,MATCH(EPS!$B1083,'Vensim Variables'!$A:$A,0))</f>
        <v>g pollutant</v>
      </c>
      <c r="I1083" t="str">
        <f t="shared" si="48"/>
        <v>SOx</v>
      </c>
      <c r="J1083">
        <f>INDEX(NoSettings!$C:$C,MATCH(EPS!$A1083,NoSettings!$A:$A,0))</f>
        <v>0</v>
      </c>
      <c r="K1083">
        <f t="shared" si="49"/>
        <v>1</v>
      </c>
      <c r="L1083" s="5">
        <f t="shared" si="50"/>
        <v>0</v>
      </c>
    </row>
    <row r="1084" spans="1:12">
      <c r="A1084" t="s">
        <v>1102</v>
      </c>
      <c r="B1084" t="s">
        <v>1</v>
      </c>
      <c r="C1084" t="s">
        <v>2871</v>
      </c>
      <c r="D1084" t="s">
        <v>2862</v>
      </c>
      <c r="E1084" t="s">
        <v>2855</v>
      </c>
      <c r="F1084" t="s">
        <v>2896</v>
      </c>
      <c r="H1084" t="str">
        <f>INDEX('Vensim Variables'!$B:$B,MATCH(EPS!$B1084,'Vensim Variables'!$A:$A,0))</f>
        <v>g pollutant</v>
      </c>
      <c r="I1084" t="str">
        <f t="shared" si="48"/>
        <v>SOx</v>
      </c>
      <c r="J1084">
        <f>INDEX(NoSettings!$C:$C,MATCH(EPS!$A1084,NoSettings!$A:$A,0))</f>
        <v>81933400</v>
      </c>
      <c r="K1084">
        <f t="shared" si="49"/>
        <v>1</v>
      </c>
      <c r="L1084" s="5">
        <f t="shared" si="50"/>
        <v>8.1933400000000004E-5</v>
      </c>
    </row>
    <row r="1085" spans="1:12">
      <c r="A1085" t="s">
        <v>1103</v>
      </c>
      <c r="B1085" t="s">
        <v>1</v>
      </c>
      <c r="C1085" t="s">
        <v>2871</v>
      </c>
      <c r="D1085" t="s">
        <v>2862</v>
      </c>
      <c r="E1085" t="s">
        <v>2855</v>
      </c>
      <c r="F1085" t="s">
        <v>2897</v>
      </c>
      <c r="H1085" t="str">
        <f>INDEX('Vensim Variables'!$B:$B,MATCH(EPS!$B1085,'Vensim Variables'!$A:$A,0))</f>
        <v>g pollutant</v>
      </c>
      <c r="I1085" t="str">
        <f t="shared" si="48"/>
        <v>SOx</v>
      </c>
      <c r="J1085">
        <f>INDEX(NoSettings!$C:$C,MATCH(EPS!$A1085,NoSettings!$A:$A,0))</f>
        <v>7863930000</v>
      </c>
      <c r="K1085">
        <f t="shared" si="49"/>
        <v>1</v>
      </c>
      <c r="L1085" s="5">
        <f t="shared" si="50"/>
        <v>7.8639299999999999E-3</v>
      </c>
    </row>
    <row r="1086" spans="1:12">
      <c r="A1086" t="s">
        <v>1104</v>
      </c>
      <c r="B1086" t="s">
        <v>1</v>
      </c>
      <c r="C1086" t="s">
        <v>2871</v>
      </c>
      <c r="D1086" t="s">
        <v>2862</v>
      </c>
      <c r="E1086" t="s">
        <v>2855</v>
      </c>
      <c r="F1086" t="s">
        <v>2898</v>
      </c>
      <c r="H1086" t="str">
        <f>INDEX('Vensim Variables'!$B:$B,MATCH(EPS!$B1086,'Vensim Variables'!$A:$A,0))</f>
        <v>g pollutant</v>
      </c>
      <c r="I1086" t="str">
        <f t="shared" si="48"/>
        <v>SOx</v>
      </c>
      <c r="J1086">
        <f>INDEX(NoSettings!$C:$C,MATCH(EPS!$A1086,NoSettings!$A:$A,0))</f>
        <v>0</v>
      </c>
      <c r="K1086">
        <f t="shared" si="49"/>
        <v>1</v>
      </c>
      <c r="L1086" s="5">
        <f t="shared" si="50"/>
        <v>0</v>
      </c>
    </row>
    <row r="1087" spans="1:12">
      <c r="A1087" t="s">
        <v>1105</v>
      </c>
      <c r="B1087" t="s">
        <v>1</v>
      </c>
      <c r="C1087" t="s">
        <v>2871</v>
      </c>
      <c r="D1087" t="s">
        <v>2862</v>
      </c>
      <c r="E1087" t="s">
        <v>2855</v>
      </c>
      <c r="F1087" t="s">
        <v>2899</v>
      </c>
      <c r="H1087" t="str">
        <f>INDEX('Vensim Variables'!$B:$B,MATCH(EPS!$B1087,'Vensim Variables'!$A:$A,0))</f>
        <v>g pollutant</v>
      </c>
      <c r="I1087" t="str">
        <f t="shared" si="48"/>
        <v>SOx</v>
      </c>
      <c r="J1087">
        <f>INDEX(NoSettings!$C:$C,MATCH(EPS!$A1087,NoSettings!$A:$A,0))</f>
        <v>0</v>
      </c>
      <c r="K1087">
        <f t="shared" si="49"/>
        <v>1</v>
      </c>
      <c r="L1087" s="5">
        <f t="shared" si="50"/>
        <v>0</v>
      </c>
    </row>
    <row r="1088" spans="1:12">
      <c r="A1088" t="s">
        <v>1106</v>
      </c>
      <c r="B1088" t="s">
        <v>1</v>
      </c>
      <c r="C1088" t="s">
        <v>2871</v>
      </c>
      <c r="D1088" t="s">
        <v>2862</v>
      </c>
      <c r="E1088" t="s">
        <v>2855</v>
      </c>
      <c r="F1088" t="s">
        <v>2900</v>
      </c>
      <c r="H1088" t="str">
        <f>INDEX('Vensim Variables'!$B:$B,MATCH(EPS!$B1088,'Vensim Variables'!$A:$A,0))</f>
        <v>g pollutant</v>
      </c>
      <c r="I1088" t="str">
        <f t="shared" si="48"/>
        <v>SOx</v>
      </c>
      <c r="J1088">
        <f>INDEX(NoSettings!$C:$C,MATCH(EPS!$A1088,NoSettings!$A:$A,0))</f>
        <v>0</v>
      </c>
      <c r="K1088">
        <f t="shared" si="49"/>
        <v>1</v>
      </c>
      <c r="L1088" s="5">
        <f t="shared" si="50"/>
        <v>0</v>
      </c>
    </row>
    <row r="1089" spans="1:12">
      <c r="A1089" t="s">
        <v>1107</v>
      </c>
      <c r="B1089" t="s">
        <v>1</v>
      </c>
      <c r="C1089" t="s">
        <v>2871</v>
      </c>
      <c r="D1089" t="s">
        <v>2862</v>
      </c>
      <c r="E1089" t="s">
        <v>2855</v>
      </c>
      <c r="F1089" t="s">
        <v>2901</v>
      </c>
      <c r="H1089" t="str">
        <f>INDEX('Vensim Variables'!$B:$B,MATCH(EPS!$B1089,'Vensim Variables'!$A:$A,0))</f>
        <v>g pollutant</v>
      </c>
      <c r="I1089" t="str">
        <f t="shared" si="48"/>
        <v>SOx</v>
      </c>
      <c r="J1089">
        <f>INDEX(NoSettings!$C:$C,MATCH(EPS!$A1089,NoSettings!$A:$A,0))</f>
        <v>0</v>
      </c>
      <c r="K1089">
        <f t="shared" si="49"/>
        <v>1</v>
      </c>
      <c r="L1089" s="5">
        <f t="shared" si="50"/>
        <v>0</v>
      </c>
    </row>
    <row r="1090" spans="1:12">
      <c r="A1090" t="s">
        <v>1108</v>
      </c>
      <c r="B1090" t="s">
        <v>1</v>
      </c>
      <c r="C1090" t="s">
        <v>2871</v>
      </c>
      <c r="D1090" t="s">
        <v>2862</v>
      </c>
      <c r="E1090" t="s">
        <v>2855</v>
      </c>
      <c r="F1090" t="s">
        <v>2902</v>
      </c>
      <c r="H1090" t="str">
        <f>INDEX('Vensim Variables'!$B:$B,MATCH(EPS!$B1090,'Vensim Variables'!$A:$A,0))</f>
        <v>g pollutant</v>
      </c>
      <c r="I1090" t="str">
        <f t="shared" si="48"/>
        <v>SOx</v>
      </c>
      <c r="J1090">
        <f>INDEX(NoSettings!$C:$C,MATCH(EPS!$A1090,NoSettings!$A:$A,0))</f>
        <v>0</v>
      </c>
      <c r="K1090">
        <f t="shared" si="49"/>
        <v>1</v>
      </c>
      <c r="L1090" s="5">
        <f t="shared" si="50"/>
        <v>0</v>
      </c>
    </row>
    <row r="1091" spans="1:12">
      <c r="A1091" t="s">
        <v>1109</v>
      </c>
      <c r="B1091" t="s">
        <v>1</v>
      </c>
      <c r="C1091" t="s">
        <v>2871</v>
      </c>
      <c r="D1091" t="s">
        <v>2862</v>
      </c>
      <c r="E1091" t="s">
        <v>2855</v>
      </c>
      <c r="F1091" t="s">
        <v>2903</v>
      </c>
      <c r="H1091" t="str">
        <f>INDEX('Vensim Variables'!$B:$B,MATCH(EPS!$B1091,'Vensim Variables'!$A:$A,0))</f>
        <v>g pollutant</v>
      </c>
      <c r="I1091" t="str">
        <f t="shared" ref="I1091:I1154" si="51">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 t="shared" ref="K1091:K1154" si="52">IF(I1091="CO2",1,IF(I1091="CH4",28,IF(I1091="N2O",265,IF(I1091="F gases",1,1))))</f>
        <v>1</v>
      </c>
      <c r="L1091" s="5">
        <f t="shared" ref="L1091:L1154" si="53">IF(H1091="g pollutant",K1091*J1091/10^12,IF(H1091="MMTCO2e",J1091,IF(H1091="MWh",J1091,0)))</f>
        <v>0</v>
      </c>
    </row>
    <row r="1092" spans="1:12">
      <c r="A1092" t="s">
        <v>1110</v>
      </c>
      <c r="B1092" t="s">
        <v>1</v>
      </c>
      <c r="C1092" t="s">
        <v>2871</v>
      </c>
      <c r="D1092" t="s">
        <v>2862</v>
      </c>
      <c r="E1092" t="s">
        <v>2856</v>
      </c>
      <c r="F1092" t="s">
        <v>2894</v>
      </c>
      <c r="H1092" t="str">
        <f>INDEX('Vensim Variables'!$B:$B,MATCH(EPS!$B1092,'Vensim Variables'!$A:$A,0))</f>
        <v>g pollutant</v>
      </c>
      <c r="I1092" t="str">
        <f t="shared" si="51"/>
        <v>SOx</v>
      </c>
      <c r="J1092">
        <f>INDEX(NoSettings!$C:$C,MATCH(EPS!$A1092,NoSettings!$A:$A,0))</f>
        <v>0</v>
      </c>
      <c r="K1092">
        <f t="shared" si="52"/>
        <v>1</v>
      </c>
      <c r="L1092" s="5">
        <f t="shared" si="53"/>
        <v>0</v>
      </c>
    </row>
    <row r="1093" spans="1:12">
      <c r="A1093" t="s">
        <v>1111</v>
      </c>
      <c r="B1093" t="s">
        <v>1</v>
      </c>
      <c r="C1093" t="s">
        <v>2871</v>
      </c>
      <c r="D1093" t="s">
        <v>2862</v>
      </c>
      <c r="E1093" t="s">
        <v>2856</v>
      </c>
      <c r="F1093" t="s">
        <v>2895</v>
      </c>
      <c r="H1093" t="str">
        <f>INDEX('Vensim Variables'!$B:$B,MATCH(EPS!$B1093,'Vensim Variables'!$A:$A,0))</f>
        <v>g pollutant</v>
      </c>
      <c r="I1093" t="str">
        <f t="shared" si="51"/>
        <v>SOx</v>
      </c>
      <c r="J1093">
        <f>INDEX(NoSettings!$C:$C,MATCH(EPS!$A1093,NoSettings!$A:$A,0))</f>
        <v>0</v>
      </c>
      <c r="K1093">
        <f t="shared" si="52"/>
        <v>1</v>
      </c>
      <c r="L1093" s="5">
        <f t="shared" si="53"/>
        <v>0</v>
      </c>
    </row>
    <row r="1094" spans="1:12">
      <c r="A1094" t="s">
        <v>1112</v>
      </c>
      <c r="B1094" t="s">
        <v>1</v>
      </c>
      <c r="C1094" t="s">
        <v>2871</v>
      </c>
      <c r="D1094" t="s">
        <v>2862</v>
      </c>
      <c r="E1094" t="s">
        <v>2856</v>
      </c>
      <c r="F1094" t="s">
        <v>2896</v>
      </c>
      <c r="H1094" t="str">
        <f>INDEX('Vensim Variables'!$B:$B,MATCH(EPS!$B1094,'Vensim Variables'!$A:$A,0))</f>
        <v>g pollutant</v>
      </c>
      <c r="I1094" t="str">
        <f t="shared" si="51"/>
        <v>SOx</v>
      </c>
      <c r="J1094">
        <f>INDEX(NoSettings!$C:$C,MATCH(EPS!$A1094,NoSettings!$A:$A,0))</f>
        <v>0</v>
      </c>
      <c r="K1094">
        <f t="shared" si="52"/>
        <v>1</v>
      </c>
      <c r="L1094" s="5">
        <f t="shared" si="53"/>
        <v>0</v>
      </c>
    </row>
    <row r="1095" spans="1:12">
      <c r="A1095" t="s">
        <v>1113</v>
      </c>
      <c r="B1095" t="s">
        <v>1</v>
      </c>
      <c r="C1095" t="s">
        <v>2871</v>
      </c>
      <c r="D1095" t="s">
        <v>2862</v>
      </c>
      <c r="E1095" t="s">
        <v>2856</v>
      </c>
      <c r="F1095" t="s">
        <v>2897</v>
      </c>
      <c r="H1095" t="str">
        <f>INDEX('Vensim Variables'!$B:$B,MATCH(EPS!$B1095,'Vensim Variables'!$A:$A,0))</f>
        <v>g pollutant</v>
      </c>
      <c r="I1095" t="str">
        <f t="shared" si="51"/>
        <v>SOx</v>
      </c>
      <c r="J1095">
        <f>INDEX(NoSettings!$C:$C,MATCH(EPS!$A1095,NoSettings!$A:$A,0))</f>
        <v>70507000000</v>
      </c>
      <c r="K1095">
        <f t="shared" si="52"/>
        <v>1</v>
      </c>
      <c r="L1095" s="5">
        <f t="shared" si="53"/>
        <v>7.0507E-2</v>
      </c>
    </row>
    <row r="1096" spans="1:12">
      <c r="A1096" t="s">
        <v>1114</v>
      </c>
      <c r="B1096" t="s">
        <v>1</v>
      </c>
      <c r="C1096" t="s">
        <v>2871</v>
      </c>
      <c r="D1096" t="s">
        <v>2862</v>
      </c>
      <c r="E1096" t="s">
        <v>2856</v>
      </c>
      <c r="F1096" t="s">
        <v>2898</v>
      </c>
      <c r="H1096" t="str">
        <f>INDEX('Vensim Variables'!$B:$B,MATCH(EPS!$B1096,'Vensim Variables'!$A:$A,0))</f>
        <v>g pollutant</v>
      </c>
      <c r="I1096" t="str">
        <f t="shared" si="51"/>
        <v>SOx</v>
      </c>
      <c r="J1096">
        <f>INDEX(NoSettings!$C:$C,MATCH(EPS!$A1096,NoSettings!$A:$A,0))</f>
        <v>0</v>
      </c>
      <c r="K1096">
        <f t="shared" si="52"/>
        <v>1</v>
      </c>
      <c r="L1096" s="5">
        <f t="shared" si="53"/>
        <v>0</v>
      </c>
    </row>
    <row r="1097" spans="1:12">
      <c r="A1097" t="s">
        <v>1115</v>
      </c>
      <c r="B1097" t="s">
        <v>1</v>
      </c>
      <c r="C1097" t="s">
        <v>2871</v>
      </c>
      <c r="D1097" t="s">
        <v>2862</v>
      </c>
      <c r="E1097" t="s">
        <v>2856</v>
      </c>
      <c r="F1097" t="s">
        <v>2899</v>
      </c>
      <c r="H1097" t="str">
        <f>INDEX('Vensim Variables'!$B:$B,MATCH(EPS!$B1097,'Vensim Variables'!$A:$A,0))</f>
        <v>g pollutant</v>
      </c>
      <c r="I1097" t="str">
        <f t="shared" si="51"/>
        <v>SOx</v>
      </c>
      <c r="J1097">
        <f>INDEX(NoSettings!$C:$C,MATCH(EPS!$A1097,NoSettings!$A:$A,0))</f>
        <v>0</v>
      </c>
      <c r="K1097">
        <f t="shared" si="52"/>
        <v>1</v>
      </c>
      <c r="L1097" s="5">
        <f t="shared" si="53"/>
        <v>0</v>
      </c>
    </row>
    <row r="1098" spans="1:12">
      <c r="A1098" t="s">
        <v>1116</v>
      </c>
      <c r="B1098" t="s">
        <v>1</v>
      </c>
      <c r="C1098" t="s">
        <v>2871</v>
      </c>
      <c r="D1098" t="s">
        <v>2862</v>
      </c>
      <c r="E1098" t="s">
        <v>2856</v>
      </c>
      <c r="F1098" t="s">
        <v>2900</v>
      </c>
      <c r="H1098" t="str">
        <f>INDEX('Vensim Variables'!$B:$B,MATCH(EPS!$B1098,'Vensim Variables'!$A:$A,0))</f>
        <v>g pollutant</v>
      </c>
      <c r="I1098" t="str">
        <f t="shared" si="51"/>
        <v>SOx</v>
      </c>
      <c r="J1098">
        <f>INDEX(NoSettings!$C:$C,MATCH(EPS!$A1098,NoSettings!$A:$A,0))</f>
        <v>0</v>
      </c>
      <c r="K1098">
        <f t="shared" si="52"/>
        <v>1</v>
      </c>
      <c r="L1098" s="5">
        <f t="shared" si="53"/>
        <v>0</v>
      </c>
    </row>
    <row r="1099" spans="1:12">
      <c r="A1099" t="s">
        <v>1117</v>
      </c>
      <c r="B1099" t="s">
        <v>1</v>
      </c>
      <c r="C1099" t="s">
        <v>2871</v>
      </c>
      <c r="D1099" t="s">
        <v>2862</v>
      </c>
      <c r="E1099" t="s">
        <v>2856</v>
      </c>
      <c r="F1099" t="s">
        <v>2901</v>
      </c>
      <c r="H1099" t="str">
        <f>INDEX('Vensim Variables'!$B:$B,MATCH(EPS!$B1099,'Vensim Variables'!$A:$A,0))</f>
        <v>g pollutant</v>
      </c>
      <c r="I1099" t="str">
        <f t="shared" si="51"/>
        <v>SOx</v>
      </c>
      <c r="J1099">
        <f>INDEX(NoSettings!$C:$C,MATCH(EPS!$A1099,NoSettings!$A:$A,0))</f>
        <v>83202400000</v>
      </c>
      <c r="K1099">
        <f t="shared" si="52"/>
        <v>1</v>
      </c>
      <c r="L1099" s="5">
        <f t="shared" si="53"/>
        <v>8.3202399999999996E-2</v>
      </c>
    </row>
    <row r="1100" spans="1:12">
      <c r="A1100" t="s">
        <v>1118</v>
      </c>
      <c r="B1100" t="s">
        <v>1</v>
      </c>
      <c r="C1100" t="s">
        <v>2871</v>
      </c>
      <c r="D1100" t="s">
        <v>2862</v>
      </c>
      <c r="E1100" t="s">
        <v>2856</v>
      </c>
      <c r="F1100" t="s">
        <v>2902</v>
      </c>
      <c r="H1100" t="str">
        <f>INDEX('Vensim Variables'!$B:$B,MATCH(EPS!$B1100,'Vensim Variables'!$A:$A,0))</f>
        <v>g pollutant</v>
      </c>
      <c r="I1100" t="str">
        <f t="shared" si="51"/>
        <v>SOx</v>
      </c>
      <c r="J1100">
        <f>INDEX(NoSettings!$C:$C,MATCH(EPS!$A1100,NoSettings!$A:$A,0))</f>
        <v>0</v>
      </c>
      <c r="K1100">
        <f t="shared" si="52"/>
        <v>1</v>
      </c>
      <c r="L1100" s="5">
        <f t="shared" si="53"/>
        <v>0</v>
      </c>
    </row>
    <row r="1101" spans="1:12">
      <c r="A1101" t="s">
        <v>1119</v>
      </c>
      <c r="B1101" t="s">
        <v>1</v>
      </c>
      <c r="C1101" t="s">
        <v>2871</v>
      </c>
      <c r="D1101" t="s">
        <v>2862</v>
      </c>
      <c r="E1101" t="s">
        <v>2856</v>
      </c>
      <c r="F1101" t="s">
        <v>2903</v>
      </c>
      <c r="H1101" t="str">
        <f>INDEX('Vensim Variables'!$B:$B,MATCH(EPS!$B1101,'Vensim Variables'!$A:$A,0))</f>
        <v>g pollutant</v>
      </c>
      <c r="I1101" t="str">
        <f t="shared" si="51"/>
        <v>SOx</v>
      </c>
      <c r="J1101">
        <f>INDEX(NoSettings!$C:$C,MATCH(EPS!$A1101,NoSettings!$A:$A,0))</f>
        <v>0</v>
      </c>
      <c r="K1101">
        <f t="shared" si="52"/>
        <v>1</v>
      </c>
      <c r="L1101" s="5">
        <f t="shared" si="53"/>
        <v>0</v>
      </c>
    </row>
    <row r="1102" spans="1:12">
      <c r="A1102" t="s">
        <v>1120</v>
      </c>
      <c r="B1102" t="s">
        <v>1</v>
      </c>
      <c r="C1102" t="s">
        <v>2871</v>
      </c>
      <c r="D1102" t="s">
        <v>2863</v>
      </c>
      <c r="E1102" t="s">
        <v>2855</v>
      </c>
      <c r="F1102" t="s">
        <v>2894</v>
      </c>
      <c r="H1102" t="str">
        <f>INDEX('Vensim Variables'!$B:$B,MATCH(EPS!$B1102,'Vensim Variables'!$A:$A,0))</f>
        <v>g pollutant</v>
      </c>
      <c r="I1102" t="str">
        <f t="shared" si="51"/>
        <v>BC</v>
      </c>
      <c r="J1102">
        <f>INDEX(NoSettings!$C:$C,MATCH(EPS!$A1102,NoSettings!$A:$A,0))</f>
        <v>0</v>
      </c>
      <c r="K1102">
        <f t="shared" si="52"/>
        <v>1</v>
      </c>
      <c r="L1102" s="5">
        <f t="shared" si="53"/>
        <v>0</v>
      </c>
    </row>
    <row r="1103" spans="1:12">
      <c r="A1103" t="s">
        <v>1121</v>
      </c>
      <c r="B1103" t="s">
        <v>1</v>
      </c>
      <c r="C1103" t="s">
        <v>2871</v>
      </c>
      <c r="D1103" t="s">
        <v>2863</v>
      </c>
      <c r="E1103" t="s">
        <v>2855</v>
      </c>
      <c r="F1103" t="s">
        <v>2895</v>
      </c>
      <c r="H1103" t="str">
        <f>INDEX('Vensim Variables'!$B:$B,MATCH(EPS!$B1103,'Vensim Variables'!$A:$A,0))</f>
        <v>g pollutant</v>
      </c>
      <c r="I1103" t="str">
        <f t="shared" si="51"/>
        <v>BC</v>
      </c>
      <c r="J1103">
        <f>INDEX(NoSettings!$C:$C,MATCH(EPS!$A1103,NoSettings!$A:$A,0))</f>
        <v>0</v>
      </c>
      <c r="K1103">
        <f t="shared" si="52"/>
        <v>1</v>
      </c>
      <c r="L1103" s="5">
        <f t="shared" si="53"/>
        <v>0</v>
      </c>
    </row>
    <row r="1104" spans="1:12">
      <c r="A1104" t="s">
        <v>1122</v>
      </c>
      <c r="B1104" t="s">
        <v>1</v>
      </c>
      <c r="C1104" t="s">
        <v>2871</v>
      </c>
      <c r="D1104" t="s">
        <v>2863</v>
      </c>
      <c r="E1104" t="s">
        <v>2855</v>
      </c>
      <c r="F1104" t="s">
        <v>2896</v>
      </c>
      <c r="H1104" t="str">
        <f>INDEX('Vensim Variables'!$B:$B,MATCH(EPS!$B1104,'Vensim Variables'!$A:$A,0))</f>
        <v>g pollutant</v>
      </c>
      <c r="I1104" t="str">
        <f t="shared" si="51"/>
        <v>BC</v>
      </c>
      <c r="J1104">
        <f>INDEX(NoSettings!$C:$C,MATCH(EPS!$A1104,NoSettings!$A:$A,0))</f>
        <v>72487000</v>
      </c>
      <c r="K1104">
        <f t="shared" si="52"/>
        <v>1</v>
      </c>
      <c r="L1104" s="5">
        <f t="shared" si="53"/>
        <v>7.2486999999999999E-5</v>
      </c>
    </row>
    <row r="1105" spans="1:12">
      <c r="A1105" t="s">
        <v>1123</v>
      </c>
      <c r="B1105" t="s">
        <v>1</v>
      </c>
      <c r="C1105" t="s">
        <v>2871</v>
      </c>
      <c r="D1105" t="s">
        <v>2863</v>
      </c>
      <c r="E1105" t="s">
        <v>2855</v>
      </c>
      <c r="F1105" t="s">
        <v>2897</v>
      </c>
      <c r="H1105" t="str">
        <f>INDEX('Vensim Variables'!$B:$B,MATCH(EPS!$B1105,'Vensim Variables'!$A:$A,0))</f>
        <v>g pollutant</v>
      </c>
      <c r="I1105" t="str">
        <f t="shared" si="51"/>
        <v>BC</v>
      </c>
      <c r="J1105">
        <f>INDEX(NoSettings!$C:$C,MATCH(EPS!$A1105,NoSettings!$A:$A,0))</f>
        <v>446154000</v>
      </c>
      <c r="K1105">
        <f t="shared" si="52"/>
        <v>1</v>
      </c>
      <c r="L1105" s="5">
        <f t="shared" si="53"/>
        <v>4.4615399999999998E-4</v>
      </c>
    </row>
    <row r="1106" spans="1:12">
      <c r="A1106" t="s">
        <v>1124</v>
      </c>
      <c r="B1106" t="s">
        <v>1</v>
      </c>
      <c r="C1106" t="s">
        <v>2871</v>
      </c>
      <c r="D1106" t="s">
        <v>2863</v>
      </c>
      <c r="E1106" t="s">
        <v>2855</v>
      </c>
      <c r="F1106" t="s">
        <v>2898</v>
      </c>
      <c r="H1106" t="str">
        <f>INDEX('Vensim Variables'!$B:$B,MATCH(EPS!$B1106,'Vensim Variables'!$A:$A,0))</f>
        <v>g pollutant</v>
      </c>
      <c r="I1106" t="str">
        <f t="shared" si="51"/>
        <v>BC</v>
      </c>
      <c r="J1106">
        <f>INDEX(NoSettings!$C:$C,MATCH(EPS!$A1106,NoSettings!$A:$A,0))</f>
        <v>0</v>
      </c>
      <c r="K1106">
        <f t="shared" si="52"/>
        <v>1</v>
      </c>
      <c r="L1106" s="5">
        <f t="shared" si="53"/>
        <v>0</v>
      </c>
    </row>
    <row r="1107" spans="1:12">
      <c r="A1107" t="s">
        <v>1125</v>
      </c>
      <c r="B1107" t="s">
        <v>1</v>
      </c>
      <c r="C1107" t="s">
        <v>2871</v>
      </c>
      <c r="D1107" t="s">
        <v>2863</v>
      </c>
      <c r="E1107" t="s">
        <v>2855</v>
      </c>
      <c r="F1107" t="s">
        <v>2899</v>
      </c>
      <c r="H1107" t="str">
        <f>INDEX('Vensim Variables'!$B:$B,MATCH(EPS!$B1107,'Vensim Variables'!$A:$A,0))</f>
        <v>g pollutant</v>
      </c>
      <c r="I1107" t="str">
        <f t="shared" si="51"/>
        <v>BC</v>
      </c>
      <c r="J1107">
        <f>INDEX(NoSettings!$C:$C,MATCH(EPS!$A1107,NoSettings!$A:$A,0))</f>
        <v>0</v>
      </c>
      <c r="K1107">
        <f t="shared" si="52"/>
        <v>1</v>
      </c>
      <c r="L1107" s="5">
        <f t="shared" si="53"/>
        <v>0</v>
      </c>
    </row>
    <row r="1108" spans="1:12">
      <c r="A1108" t="s">
        <v>1126</v>
      </c>
      <c r="B1108" t="s">
        <v>1</v>
      </c>
      <c r="C1108" t="s">
        <v>2871</v>
      </c>
      <c r="D1108" t="s">
        <v>2863</v>
      </c>
      <c r="E1108" t="s">
        <v>2855</v>
      </c>
      <c r="F1108" t="s">
        <v>2900</v>
      </c>
      <c r="H1108" t="str">
        <f>INDEX('Vensim Variables'!$B:$B,MATCH(EPS!$B1108,'Vensim Variables'!$A:$A,0))</f>
        <v>g pollutant</v>
      </c>
      <c r="I1108" t="str">
        <f t="shared" si="51"/>
        <v>BC</v>
      </c>
      <c r="J1108">
        <f>INDEX(NoSettings!$C:$C,MATCH(EPS!$A1108,NoSettings!$A:$A,0))</f>
        <v>0</v>
      </c>
      <c r="K1108">
        <f t="shared" si="52"/>
        <v>1</v>
      </c>
      <c r="L1108" s="5">
        <f t="shared" si="53"/>
        <v>0</v>
      </c>
    </row>
    <row r="1109" spans="1:12">
      <c r="A1109" t="s">
        <v>1127</v>
      </c>
      <c r="B1109" t="s">
        <v>1</v>
      </c>
      <c r="C1109" t="s">
        <v>2871</v>
      </c>
      <c r="D1109" t="s">
        <v>2863</v>
      </c>
      <c r="E1109" t="s">
        <v>2855</v>
      </c>
      <c r="F1109" t="s">
        <v>2901</v>
      </c>
      <c r="H1109" t="str">
        <f>INDEX('Vensim Variables'!$B:$B,MATCH(EPS!$B1109,'Vensim Variables'!$A:$A,0))</f>
        <v>g pollutant</v>
      </c>
      <c r="I1109" t="str">
        <f t="shared" si="51"/>
        <v>BC</v>
      </c>
      <c r="J1109">
        <f>INDEX(NoSettings!$C:$C,MATCH(EPS!$A1109,NoSettings!$A:$A,0))</f>
        <v>0</v>
      </c>
      <c r="K1109">
        <f t="shared" si="52"/>
        <v>1</v>
      </c>
      <c r="L1109" s="5">
        <f t="shared" si="53"/>
        <v>0</v>
      </c>
    </row>
    <row r="1110" spans="1:12">
      <c r="A1110" t="s">
        <v>1128</v>
      </c>
      <c r="B1110" t="s">
        <v>1</v>
      </c>
      <c r="C1110" t="s">
        <v>2871</v>
      </c>
      <c r="D1110" t="s">
        <v>2863</v>
      </c>
      <c r="E1110" t="s">
        <v>2855</v>
      </c>
      <c r="F1110" t="s">
        <v>2902</v>
      </c>
      <c r="H1110" t="str">
        <f>INDEX('Vensim Variables'!$B:$B,MATCH(EPS!$B1110,'Vensim Variables'!$A:$A,0))</f>
        <v>g pollutant</v>
      </c>
      <c r="I1110" t="str">
        <f t="shared" si="51"/>
        <v>BC</v>
      </c>
      <c r="J1110">
        <f>INDEX(NoSettings!$C:$C,MATCH(EPS!$A1110,NoSettings!$A:$A,0))</f>
        <v>0</v>
      </c>
      <c r="K1110">
        <f t="shared" si="52"/>
        <v>1</v>
      </c>
      <c r="L1110" s="5">
        <f t="shared" si="53"/>
        <v>0</v>
      </c>
    </row>
    <row r="1111" spans="1:12">
      <c r="A1111" t="s">
        <v>1129</v>
      </c>
      <c r="B1111" t="s">
        <v>1</v>
      </c>
      <c r="C1111" t="s">
        <v>2871</v>
      </c>
      <c r="D1111" t="s">
        <v>2863</v>
      </c>
      <c r="E1111" t="s">
        <v>2855</v>
      </c>
      <c r="F1111" t="s">
        <v>2903</v>
      </c>
      <c r="H1111" t="str">
        <f>INDEX('Vensim Variables'!$B:$B,MATCH(EPS!$B1111,'Vensim Variables'!$A:$A,0))</f>
        <v>g pollutant</v>
      </c>
      <c r="I1111" t="str">
        <f t="shared" si="51"/>
        <v>BC</v>
      </c>
      <c r="J1111">
        <f>INDEX(NoSettings!$C:$C,MATCH(EPS!$A1111,NoSettings!$A:$A,0))</f>
        <v>0</v>
      </c>
      <c r="K1111">
        <f t="shared" si="52"/>
        <v>1</v>
      </c>
      <c r="L1111" s="5">
        <f t="shared" si="53"/>
        <v>0</v>
      </c>
    </row>
    <row r="1112" spans="1:12">
      <c r="A1112" t="s">
        <v>1130</v>
      </c>
      <c r="B1112" t="s">
        <v>1</v>
      </c>
      <c r="C1112" t="s">
        <v>2871</v>
      </c>
      <c r="D1112" t="s">
        <v>2863</v>
      </c>
      <c r="E1112" t="s">
        <v>2856</v>
      </c>
      <c r="F1112" t="s">
        <v>2894</v>
      </c>
      <c r="H1112" t="str">
        <f>INDEX('Vensim Variables'!$B:$B,MATCH(EPS!$B1112,'Vensim Variables'!$A:$A,0))</f>
        <v>g pollutant</v>
      </c>
      <c r="I1112" t="str">
        <f t="shared" si="51"/>
        <v>BC</v>
      </c>
      <c r="J1112">
        <f>INDEX(NoSettings!$C:$C,MATCH(EPS!$A1112,NoSettings!$A:$A,0))</f>
        <v>0</v>
      </c>
      <c r="K1112">
        <f t="shared" si="52"/>
        <v>1</v>
      </c>
      <c r="L1112" s="5">
        <f t="shared" si="53"/>
        <v>0</v>
      </c>
    </row>
    <row r="1113" spans="1:12">
      <c r="A1113" t="s">
        <v>1131</v>
      </c>
      <c r="B1113" t="s">
        <v>1</v>
      </c>
      <c r="C1113" t="s">
        <v>2871</v>
      </c>
      <c r="D1113" t="s">
        <v>2863</v>
      </c>
      <c r="E1113" t="s">
        <v>2856</v>
      </c>
      <c r="F1113" t="s">
        <v>2895</v>
      </c>
      <c r="H1113" t="str">
        <f>INDEX('Vensim Variables'!$B:$B,MATCH(EPS!$B1113,'Vensim Variables'!$A:$A,0))</f>
        <v>g pollutant</v>
      </c>
      <c r="I1113" t="str">
        <f t="shared" si="51"/>
        <v>BC</v>
      </c>
      <c r="J1113">
        <f>INDEX(NoSettings!$C:$C,MATCH(EPS!$A1113,NoSettings!$A:$A,0))</f>
        <v>0</v>
      </c>
      <c r="K1113">
        <f t="shared" si="52"/>
        <v>1</v>
      </c>
      <c r="L1113" s="5">
        <f t="shared" si="53"/>
        <v>0</v>
      </c>
    </row>
    <row r="1114" spans="1:12">
      <c r="A1114" t="s">
        <v>1132</v>
      </c>
      <c r="B1114" t="s">
        <v>1</v>
      </c>
      <c r="C1114" t="s">
        <v>2871</v>
      </c>
      <c r="D1114" t="s">
        <v>2863</v>
      </c>
      <c r="E1114" t="s">
        <v>2856</v>
      </c>
      <c r="F1114" t="s">
        <v>2896</v>
      </c>
      <c r="H1114" t="str">
        <f>INDEX('Vensim Variables'!$B:$B,MATCH(EPS!$B1114,'Vensim Variables'!$A:$A,0))</f>
        <v>g pollutant</v>
      </c>
      <c r="I1114" t="str">
        <f t="shared" si="51"/>
        <v>BC</v>
      </c>
      <c r="J1114">
        <f>INDEX(NoSettings!$C:$C,MATCH(EPS!$A1114,NoSettings!$A:$A,0))</f>
        <v>0</v>
      </c>
      <c r="K1114">
        <f t="shared" si="52"/>
        <v>1</v>
      </c>
      <c r="L1114" s="5">
        <f t="shared" si="53"/>
        <v>0</v>
      </c>
    </row>
    <row r="1115" spans="1:12">
      <c r="A1115" t="s">
        <v>1133</v>
      </c>
      <c r="B1115" t="s">
        <v>1</v>
      </c>
      <c r="C1115" t="s">
        <v>2871</v>
      </c>
      <c r="D1115" t="s">
        <v>2863</v>
      </c>
      <c r="E1115" t="s">
        <v>2856</v>
      </c>
      <c r="F1115" t="s">
        <v>2897</v>
      </c>
      <c r="H1115" t="str">
        <f>INDEX('Vensim Variables'!$B:$B,MATCH(EPS!$B1115,'Vensim Variables'!$A:$A,0))</f>
        <v>g pollutant</v>
      </c>
      <c r="I1115" t="str">
        <f t="shared" si="51"/>
        <v>BC</v>
      </c>
      <c r="J1115">
        <f>INDEX(NoSettings!$C:$C,MATCH(EPS!$A1115,NoSettings!$A:$A,0))</f>
        <v>4000160000</v>
      </c>
      <c r="K1115">
        <f t="shared" si="52"/>
        <v>1</v>
      </c>
      <c r="L1115" s="5">
        <f t="shared" si="53"/>
        <v>4.00016E-3</v>
      </c>
    </row>
    <row r="1116" spans="1:12">
      <c r="A1116" t="s">
        <v>1134</v>
      </c>
      <c r="B1116" t="s">
        <v>1</v>
      </c>
      <c r="C1116" t="s">
        <v>2871</v>
      </c>
      <c r="D1116" t="s">
        <v>2863</v>
      </c>
      <c r="E1116" t="s">
        <v>2856</v>
      </c>
      <c r="F1116" t="s">
        <v>2898</v>
      </c>
      <c r="H1116" t="str">
        <f>INDEX('Vensim Variables'!$B:$B,MATCH(EPS!$B1116,'Vensim Variables'!$A:$A,0))</f>
        <v>g pollutant</v>
      </c>
      <c r="I1116" t="str">
        <f t="shared" si="51"/>
        <v>BC</v>
      </c>
      <c r="J1116">
        <f>INDEX(NoSettings!$C:$C,MATCH(EPS!$A1116,NoSettings!$A:$A,0))</f>
        <v>0</v>
      </c>
      <c r="K1116">
        <f t="shared" si="52"/>
        <v>1</v>
      </c>
      <c r="L1116" s="5">
        <f t="shared" si="53"/>
        <v>0</v>
      </c>
    </row>
    <row r="1117" spans="1:12">
      <c r="A1117" t="s">
        <v>1135</v>
      </c>
      <c r="B1117" t="s">
        <v>1</v>
      </c>
      <c r="C1117" t="s">
        <v>2871</v>
      </c>
      <c r="D1117" t="s">
        <v>2863</v>
      </c>
      <c r="E1117" t="s">
        <v>2856</v>
      </c>
      <c r="F1117" t="s">
        <v>2899</v>
      </c>
      <c r="H1117" t="str">
        <f>INDEX('Vensim Variables'!$B:$B,MATCH(EPS!$B1117,'Vensim Variables'!$A:$A,0))</f>
        <v>g pollutant</v>
      </c>
      <c r="I1117" t="str">
        <f t="shared" si="51"/>
        <v>BC</v>
      </c>
      <c r="J1117">
        <f>INDEX(NoSettings!$C:$C,MATCH(EPS!$A1117,NoSettings!$A:$A,0))</f>
        <v>0</v>
      </c>
      <c r="K1117">
        <f t="shared" si="52"/>
        <v>1</v>
      </c>
      <c r="L1117" s="5">
        <f t="shared" si="53"/>
        <v>0</v>
      </c>
    </row>
    <row r="1118" spans="1:12">
      <c r="A1118" t="s">
        <v>1136</v>
      </c>
      <c r="B1118" t="s">
        <v>1</v>
      </c>
      <c r="C1118" t="s">
        <v>2871</v>
      </c>
      <c r="D1118" t="s">
        <v>2863</v>
      </c>
      <c r="E1118" t="s">
        <v>2856</v>
      </c>
      <c r="F1118" t="s">
        <v>2900</v>
      </c>
      <c r="H1118" t="str">
        <f>INDEX('Vensim Variables'!$B:$B,MATCH(EPS!$B1118,'Vensim Variables'!$A:$A,0))</f>
        <v>g pollutant</v>
      </c>
      <c r="I1118" t="str">
        <f t="shared" si="51"/>
        <v>BC</v>
      </c>
      <c r="J1118">
        <f>INDEX(NoSettings!$C:$C,MATCH(EPS!$A1118,NoSettings!$A:$A,0))</f>
        <v>0</v>
      </c>
      <c r="K1118">
        <f t="shared" si="52"/>
        <v>1</v>
      </c>
      <c r="L1118" s="5">
        <f t="shared" si="53"/>
        <v>0</v>
      </c>
    </row>
    <row r="1119" spans="1:12">
      <c r="A1119" t="s">
        <v>1137</v>
      </c>
      <c r="B1119" t="s">
        <v>1</v>
      </c>
      <c r="C1119" t="s">
        <v>2871</v>
      </c>
      <c r="D1119" t="s">
        <v>2863</v>
      </c>
      <c r="E1119" t="s">
        <v>2856</v>
      </c>
      <c r="F1119" t="s">
        <v>2901</v>
      </c>
      <c r="H1119" t="str">
        <f>INDEX('Vensim Variables'!$B:$B,MATCH(EPS!$B1119,'Vensim Variables'!$A:$A,0))</f>
        <v>g pollutant</v>
      </c>
      <c r="I1119" t="str">
        <f t="shared" si="51"/>
        <v>BC</v>
      </c>
      <c r="J1119">
        <f>INDEX(NoSettings!$C:$C,MATCH(EPS!$A1119,NoSettings!$A:$A,0))</f>
        <v>4720420000</v>
      </c>
      <c r="K1119">
        <f t="shared" si="52"/>
        <v>1</v>
      </c>
      <c r="L1119" s="5">
        <f t="shared" si="53"/>
        <v>4.7204200000000003E-3</v>
      </c>
    </row>
    <row r="1120" spans="1:12">
      <c r="A1120" t="s">
        <v>1138</v>
      </c>
      <c r="B1120" t="s">
        <v>1</v>
      </c>
      <c r="C1120" t="s">
        <v>2871</v>
      </c>
      <c r="D1120" t="s">
        <v>2863</v>
      </c>
      <c r="E1120" t="s">
        <v>2856</v>
      </c>
      <c r="F1120" t="s">
        <v>2902</v>
      </c>
      <c r="H1120" t="str">
        <f>INDEX('Vensim Variables'!$B:$B,MATCH(EPS!$B1120,'Vensim Variables'!$A:$A,0))</f>
        <v>g pollutant</v>
      </c>
      <c r="I1120" t="str">
        <f t="shared" si="51"/>
        <v>BC</v>
      </c>
      <c r="J1120">
        <f>INDEX(NoSettings!$C:$C,MATCH(EPS!$A1120,NoSettings!$A:$A,0))</f>
        <v>0</v>
      </c>
      <c r="K1120">
        <f t="shared" si="52"/>
        <v>1</v>
      </c>
      <c r="L1120" s="5">
        <f t="shared" si="53"/>
        <v>0</v>
      </c>
    </row>
    <row r="1121" spans="1:12">
      <c r="A1121" t="s">
        <v>1139</v>
      </c>
      <c r="B1121" t="s">
        <v>1</v>
      </c>
      <c r="C1121" t="s">
        <v>2871</v>
      </c>
      <c r="D1121" t="s">
        <v>2863</v>
      </c>
      <c r="E1121" t="s">
        <v>2856</v>
      </c>
      <c r="F1121" t="s">
        <v>2903</v>
      </c>
      <c r="H1121" t="str">
        <f>INDEX('Vensim Variables'!$B:$B,MATCH(EPS!$B1121,'Vensim Variables'!$A:$A,0))</f>
        <v>g pollutant</v>
      </c>
      <c r="I1121" t="str">
        <f t="shared" si="51"/>
        <v>BC</v>
      </c>
      <c r="J1121">
        <f>INDEX(NoSettings!$C:$C,MATCH(EPS!$A1121,NoSettings!$A:$A,0))</f>
        <v>0</v>
      </c>
      <c r="K1121">
        <f t="shared" si="52"/>
        <v>1</v>
      </c>
      <c r="L1121" s="5">
        <f t="shared" si="53"/>
        <v>0</v>
      </c>
    </row>
    <row r="1122" spans="1:12">
      <c r="A1122" t="s">
        <v>1140</v>
      </c>
      <c r="B1122" t="s">
        <v>1</v>
      </c>
      <c r="C1122" t="s">
        <v>2871</v>
      </c>
      <c r="D1122" t="s">
        <v>2864</v>
      </c>
      <c r="E1122" t="s">
        <v>2855</v>
      </c>
      <c r="F1122" t="s">
        <v>2894</v>
      </c>
      <c r="H1122" t="str">
        <f>INDEX('Vensim Variables'!$B:$B,MATCH(EPS!$B1122,'Vensim Variables'!$A:$A,0))</f>
        <v>g pollutant</v>
      </c>
      <c r="I1122" t="str">
        <f t="shared" si="51"/>
        <v>OC</v>
      </c>
      <c r="J1122">
        <f>INDEX(NoSettings!$C:$C,MATCH(EPS!$A1122,NoSettings!$A:$A,0))</f>
        <v>0</v>
      </c>
      <c r="K1122">
        <f t="shared" si="52"/>
        <v>1</v>
      </c>
      <c r="L1122" s="5">
        <f t="shared" si="53"/>
        <v>0</v>
      </c>
    </row>
    <row r="1123" spans="1:12">
      <c r="A1123" t="s">
        <v>1141</v>
      </c>
      <c r="B1123" t="s">
        <v>1</v>
      </c>
      <c r="C1123" t="s">
        <v>2871</v>
      </c>
      <c r="D1123" t="s">
        <v>2864</v>
      </c>
      <c r="E1123" t="s">
        <v>2855</v>
      </c>
      <c r="F1123" t="s">
        <v>2895</v>
      </c>
      <c r="H1123" t="str">
        <f>INDEX('Vensim Variables'!$B:$B,MATCH(EPS!$B1123,'Vensim Variables'!$A:$A,0))</f>
        <v>g pollutant</v>
      </c>
      <c r="I1123" t="str">
        <f t="shared" si="51"/>
        <v>OC</v>
      </c>
      <c r="J1123">
        <f>INDEX(NoSettings!$C:$C,MATCH(EPS!$A1123,NoSettings!$A:$A,0))</f>
        <v>0</v>
      </c>
      <c r="K1123">
        <f t="shared" si="52"/>
        <v>1</v>
      </c>
      <c r="L1123" s="5">
        <f t="shared" si="53"/>
        <v>0</v>
      </c>
    </row>
    <row r="1124" spans="1:12">
      <c r="A1124" t="s">
        <v>1142</v>
      </c>
      <c r="B1124" t="s">
        <v>1</v>
      </c>
      <c r="C1124" t="s">
        <v>2871</v>
      </c>
      <c r="D1124" t="s">
        <v>2864</v>
      </c>
      <c r="E1124" t="s">
        <v>2855</v>
      </c>
      <c r="F1124" t="s">
        <v>2896</v>
      </c>
      <c r="H1124" t="str">
        <f>INDEX('Vensim Variables'!$B:$B,MATCH(EPS!$B1124,'Vensim Variables'!$A:$A,0))</f>
        <v>g pollutant</v>
      </c>
      <c r="I1124" t="str">
        <f t="shared" si="51"/>
        <v>OC</v>
      </c>
      <c r="J1124">
        <f>INDEX(NoSettings!$C:$C,MATCH(EPS!$A1124,NoSettings!$A:$A,0))</f>
        <v>137263000</v>
      </c>
      <c r="K1124">
        <f t="shared" si="52"/>
        <v>1</v>
      </c>
      <c r="L1124" s="5">
        <f t="shared" si="53"/>
        <v>1.3726299999999999E-4</v>
      </c>
    </row>
    <row r="1125" spans="1:12">
      <c r="A1125" t="s">
        <v>1143</v>
      </c>
      <c r="B1125" t="s">
        <v>1</v>
      </c>
      <c r="C1125" t="s">
        <v>2871</v>
      </c>
      <c r="D1125" t="s">
        <v>2864</v>
      </c>
      <c r="E1125" t="s">
        <v>2855</v>
      </c>
      <c r="F1125" t="s">
        <v>2897</v>
      </c>
      <c r="H1125" t="str">
        <f>INDEX('Vensim Variables'!$B:$B,MATCH(EPS!$B1125,'Vensim Variables'!$A:$A,0))</f>
        <v>g pollutant</v>
      </c>
      <c r="I1125" t="str">
        <f t="shared" si="51"/>
        <v>OC</v>
      </c>
      <c r="J1125">
        <f>INDEX(NoSettings!$C:$C,MATCH(EPS!$A1125,NoSettings!$A:$A,0))</f>
        <v>471870000</v>
      </c>
      <c r="K1125">
        <f t="shared" si="52"/>
        <v>1</v>
      </c>
      <c r="L1125" s="5">
        <f t="shared" si="53"/>
        <v>4.7186999999999999E-4</v>
      </c>
    </row>
    <row r="1126" spans="1:12">
      <c r="A1126" t="s">
        <v>1144</v>
      </c>
      <c r="B1126" t="s">
        <v>1</v>
      </c>
      <c r="C1126" t="s">
        <v>2871</v>
      </c>
      <c r="D1126" t="s">
        <v>2864</v>
      </c>
      <c r="E1126" t="s">
        <v>2855</v>
      </c>
      <c r="F1126" t="s">
        <v>2898</v>
      </c>
      <c r="H1126" t="str">
        <f>INDEX('Vensim Variables'!$B:$B,MATCH(EPS!$B1126,'Vensim Variables'!$A:$A,0))</f>
        <v>g pollutant</v>
      </c>
      <c r="I1126" t="str">
        <f t="shared" si="51"/>
        <v>OC</v>
      </c>
      <c r="J1126">
        <f>INDEX(NoSettings!$C:$C,MATCH(EPS!$A1126,NoSettings!$A:$A,0))</f>
        <v>0</v>
      </c>
      <c r="K1126">
        <f t="shared" si="52"/>
        <v>1</v>
      </c>
      <c r="L1126" s="5">
        <f t="shared" si="53"/>
        <v>0</v>
      </c>
    </row>
    <row r="1127" spans="1:12">
      <c r="A1127" t="s">
        <v>1145</v>
      </c>
      <c r="B1127" t="s">
        <v>1</v>
      </c>
      <c r="C1127" t="s">
        <v>2871</v>
      </c>
      <c r="D1127" t="s">
        <v>2864</v>
      </c>
      <c r="E1127" t="s">
        <v>2855</v>
      </c>
      <c r="F1127" t="s">
        <v>2899</v>
      </c>
      <c r="H1127" t="str">
        <f>INDEX('Vensim Variables'!$B:$B,MATCH(EPS!$B1127,'Vensim Variables'!$A:$A,0))</f>
        <v>g pollutant</v>
      </c>
      <c r="I1127" t="str">
        <f t="shared" si="51"/>
        <v>OC</v>
      </c>
      <c r="J1127">
        <f>INDEX(NoSettings!$C:$C,MATCH(EPS!$A1127,NoSettings!$A:$A,0))</f>
        <v>0</v>
      </c>
      <c r="K1127">
        <f t="shared" si="52"/>
        <v>1</v>
      </c>
      <c r="L1127" s="5">
        <f t="shared" si="53"/>
        <v>0</v>
      </c>
    </row>
    <row r="1128" spans="1:12">
      <c r="A1128" t="s">
        <v>1146</v>
      </c>
      <c r="B1128" t="s">
        <v>1</v>
      </c>
      <c r="C1128" t="s">
        <v>2871</v>
      </c>
      <c r="D1128" t="s">
        <v>2864</v>
      </c>
      <c r="E1128" t="s">
        <v>2855</v>
      </c>
      <c r="F1128" t="s">
        <v>2900</v>
      </c>
      <c r="H1128" t="str">
        <f>INDEX('Vensim Variables'!$B:$B,MATCH(EPS!$B1128,'Vensim Variables'!$A:$A,0))</f>
        <v>g pollutant</v>
      </c>
      <c r="I1128" t="str">
        <f t="shared" si="51"/>
        <v>OC</v>
      </c>
      <c r="J1128">
        <f>INDEX(NoSettings!$C:$C,MATCH(EPS!$A1128,NoSettings!$A:$A,0))</f>
        <v>0</v>
      </c>
      <c r="K1128">
        <f t="shared" si="52"/>
        <v>1</v>
      </c>
      <c r="L1128" s="5">
        <f t="shared" si="53"/>
        <v>0</v>
      </c>
    </row>
    <row r="1129" spans="1:12">
      <c r="A1129" t="s">
        <v>1147</v>
      </c>
      <c r="B1129" t="s">
        <v>1</v>
      </c>
      <c r="C1129" t="s">
        <v>2871</v>
      </c>
      <c r="D1129" t="s">
        <v>2864</v>
      </c>
      <c r="E1129" t="s">
        <v>2855</v>
      </c>
      <c r="F1129" t="s">
        <v>2901</v>
      </c>
      <c r="H1129" t="str">
        <f>INDEX('Vensim Variables'!$B:$B,MATCH(EPS!$B1129,'Vensim Variables'!$A:$A,0))</f>
        <v>g pollutant</v>
      </c>
      <c r="I1129" t="str">
        <f t="shared" si="51"/>
        <v>OC</v>
      </c>
      <c r="J1129">
        <f>INDEX(NoSettings!$C:$C,MATCH(EPS!$A1129,NoSettings!$A:$A,0))</f>
        <v>0</v>
      </c>
      <c r="K1129">
        <f t="shared" si="52"/>
        <v>1</v>
      </c>
      <c r="L1129" s="5">
        <f t="shared" si="53"/>
        <v>0</v>
      </c>
    </row>
    <row r="1130" spans="1:12">
      <c r="A1130" t="s">
        <v>1148</v>
      </c>
      <c r="B1130" t="s">
        <v>1</v>
      </c>
      <c r="C1130" t="s">
        <v>2871</v>
      </c>
      <c r="D1130" t="s">
        <v>2864</v>
      </c>
      <c r="E1130" t="s">
        <v>2855</v>
      </c>
      <c r="F1130" t="s">
        <v>2902</v>
      </c>
      <c r="H1130" t="str">
        <f>INDEX('Vensim Variables'!$B:$B,MATCH(EPS!$B1130,'Vensim Variables'!$A:$A,0))</f>
        <v>g pollutant</v>
      </c>
      <c r="I1130" t="str">
        <f t="shared" si="51"/>
        <v>OC</v>
      </c>
      <c r="J1130">
        <f>INDEX(NoSettings!$C:$C,MATCH(EPS!$A1130,NoSettings!$A:$A,0))</f>
        <v>0</v>
      </c>
      <c r="K1130">
        <f t="shared" si="52"/>
        <v>1</v>
      </c>
      <c r="L1130" s="5">
        <f t="shared" si="53"/>
        <v>0</v>
      </c>
    </row>
    <row r="1131" spans="1:12">
      <c r="A1131" t="s">
        <v>1149</v>
      </c>
      <c r="B1131" t="s">
        <v>1</v>
      </c>
      <c r="C1131" t="s">
        <v>2871</v>
      </c>
      <c r="D1131" t="s">
        <v>2864</v>
      </c>
      <c r="E1131" t="s">
        <v>2855</v>
      </c>
      <c r="F1131" t="s">
        <v>2903</v>
      </c>
      <c r="H1131" t="str">
        <f>INDEX('Vensim Variables'!$B:$B,MATCH(EPS!$B1131,'Vensim Variables'!$A:$A,0))</f>
        <v>g pollutant</v>
      </c>
      <c r="I1131" t="str">
        <f t="shared" si="51"/>
        <v>OC</v>
      </c>
      <c r="J1131">
        <f>INDEX(NoSettings!$C:$C,MATCH(EPS!$A1131,NoSettings!$A:$A,0))</f>
        <v>0</v>
      </c>
      <c r="K1131">
        <f t="shared" si="52"/>
        <v>1</v>
      </c>
      <c r="L1131" s="5">
        <f t="shared" si="53"/>
        <v>0</v>
      </c>
    </row>
    <row r="1132" spans="1:12">
      <c r="A1132" t="s">
        <v>1150</v>
      </c>
      <c r="B1132" t="s">
        <v>1</v>
      </c>
      <c r="C1132" t="s">
        <v>2871</v>
      </c>
      <c r="D1132" t="s">
        <v>2864</v>
      </c>
      <c r="E1132" t="s">
        <v>2856</v>
      </c>
      <c r="F1132" t="s">
        <v>2894</v>
      </c>
      <c r="H1132" t="str">
        <f>INDEX('Vensim Variables'!$B:$B,MATCH(EPS!$B1132,'Vensim Variables'!$A:$A,0))</f>
        <v>g pollutant</v>
      </c>
      <c r="I1132" t="str">
        <f t="shared" si="51"/>
        <v>OC</v>
      </c>
      <c r="J1132">
        <f>INDEX(NoSettings!$C:$C,MATCH(EPS!$A1132,NoSettings!$A:$A,0))</f>
        <v>0</v>
      </c>
      <c r="K1132">
        <f t="shared" si="52"/>
        <v>1</v>
      </c>
      <c r="L1132" s="5">
        <f t="shared" si="53"/>
        <v>0</v>
      </c>
    </row>
    <row r="1133" spans="1:12">
      <c r="A1133" t="s">
        <v>1151</v>
      </c>
      <c r="B1133" t="s">
        <v>1</v>
      </c>
      <c r="C1133" t="s">
        <v>2871</v>
      </c>
      <c r="D1133" t="s">
        <v>2864</v>
      </c>
      <c r="E1133" t="s">
        <v>2856</v>
      </c>
      <c r="F1133" t="s">
        <v>2895</v>
      </c>
      <c r="H1133" t="str">
        <f>INDEX('Vensim Variables'!$B:$B,MATCH(EPS!$B1133,'Vensim Variables'!$A:$A,0))</f>
        <v>g pollutant</v>
      </c>
      <c r="I1133" t="str">
        <f t="shared" si="51"/>
        <v>OC</v>
      </c>
      <c r="J1133">
        <f>INDEX(NoSettings!$C:$C,MATCH(EPS!$A1133,NoSettings!$A:$A,0))</f>
        <v>0</v>
      </c>
      <c r="K1133">
        <f t="shared" si="52"/>
        <v>1</v>
      </c>
      <c r="L1133" s="5">
        <f t="shared" si="53"/>
        <v>0</v>
      </c>
    </row>
    <row r="1134" spans="1:12">
      <c r="A1134" t="s">
        <v>1152</v>
      </c>
      <c r="B1134" t="s">
        <v>1</v>
      </c>
      <c r="C1134" t="s">
        <v>2871</v>
      </c>
      <c r="D1134" t="s">
        <v>2864</v>
      </c>
      <c r="E1134" t="s">
        <v>2856</v>
      </c>
      <c r="F1134" t="s">
        <v>2896</v>
      </c>
      <c r="H1134" t="str">
        <f>INDEX('Vensim Variables'!$B:$B,MATCH(EPS!$B1134,'Vensim Variables'!$A:$A,0))</f>
        <v>g pollutant</v>
      </c>
      <c r="I1134" t="str">
        <f t="shared" si="51"/>
        <v>OC</v>
      </c>
      <c r="J1134">
        <f>INDEX(NoSettings!$C:$C,MATCH(EPS!$A1134,NoSettings!$A:$A,0))</f>
        <v>0</v>
      </c>
      <c r="K1134">
        <f t="shared" si="52"/>
        <v>1</v>
      </c>
      <c r="L1134" s="5">
        <f t="shared" si="53"/>
        <v>0</v>
      </c>
    </row>
    <row r="1135" spans="1:12">
      <c r="A1135" t="s">
        <v>1153</v>
      </c>
      <c r="B1135" t="s">
        <v>1</v>
      </c>
      <c r="C1135" t="s">
        <v>2871</v>
      </c>
      <c r="D1135" t="s">
        <v>2864</v>
      </c>
      <c r="E1135" t="s">
        <v>2856</v>
      </c>
      <c r="F1135" t="s">
        <v>2897</v>
      </c>
      <c r="H1135" t="str">
        <f>INDEX('Vensim Variables'!$B:$B,MATCH(EPS!$B1135,'Vensim Variables'!$A:$A,0))</f>
        <v>g pollutant</v>
      </c>
      <c r="I1135" t="str">
        <f t="shared" si="51"/>
        <v>OC</v>
      </c>
      <c r="J1135">
        <f>INDEX(NoSettings!$C:$C,MATCH(EPS!$A1135,NoSettings!$A:$A,0))</f>
        <v>4230730000</v>
      </c>
      <c r="K1135">
        <f t="shared" si="52"/>
        <v>1</v>
      </c>
      <c r="L1135" s="5">
        <f t="shared" si="53"/>
        <v>4.2307300000000003E-3</v>
      </c>
    </row>
    <row r="1136" spans="1:12">
      <c r="A1136" t="s">
        <v>1154</v>
      </c>
      <c r="B1136" t="s">
        <v>1</v>
      </c>
      <c r="C1136" t="s">
        <v>2871</v>
      </c>
      <c r="D1136" t="s">
        <v>2864</v>
      </c>
      <c r="E1136" t="s">
        <v>2856</v>
      </c>
      <c r="F1136" t="s">
        <v>2898</v>
      </c>
      <c r="H1136" t="str">
        <f>INDEX('Vensim Variables'!$B:$B,MATCH(EPS!$B1136,'Vensim Variables'!$A:$A,0))</f>
        <v>g pollutant</v>
      </c>
      <c r="I1136" t="str">
        <f t="shared" si="51"/>
        <v>OC</v>
      </c>
      <c r="J1136">
        <f>INDEX(NoSettings!$C:$C,MATCH(EPS!$A1136,NoSettings!$A:$A,0))</f>
        <v>0</v>
      </c>
      <c r="K1136">
        <f t="shared" si="52"/>
        <v>1</v>
      </c>
      <c r="L1136" s="5">
        <f t="shared" si="53"/>
        <v>0</v>
      </c>
    </row>
    <row r="1137" spans="1:12">
      <c r="A1137" t="s">
        <v>1155</v>
      </c>
      <c r="B1137" t="s">
        <v>1</v>
      </c>
      <c r="C1137" t="s">
        <v>2871</v>
      </c>
      <c r="D1137" t="s">
        <v>2864</v>
      </c>
      <c r="E1137" t="s">
        <v>2856</v>
      </c>
      <c r="F1137" t="s">
        <v>2899</v>
      </c>
      <c r="H1137" t="str">
        <f>INDEX('Vensim Variables'!$B:$B,MATCH(EPS!$B1137,'Vensim Variables'!$A:$A,0))</f>
        <v>g pollutant</v>
      </c>
      <c r="I1137" t="str">
        <f t="shared" si="51"/>
        <v>OC</v>
      </c>
      <c r="J1137">
        <f>INDEX(NoSettings!$C:$C,MATCH(EPS!$A1137,NoSettings!$A:$A,0))</f>
        <v>0</v>
      </c>
      <c r="K1137">
        <f t="shared" si="52"/>
        <v>1</v>
      </c>
      <c r="L1137" s="5">
        <f t="shared" si="53"/>
        <v>0</v>
      </c>
    </row>
    <row r="1138" spans="1:12">
      <c r="A1138" t="s">
        <v>1156</v>
      </c>
      <c r="B1138" t="s">
        <v>1</v>
      </c>
      <c r="C1138" t="s">
        <v>2871</v>
      </c>
      <c r="D1138" t="s">
        <v>2864</v>
      </c>
      <c r="E1138" t="s">
        <v>2856</v>
      </c>
      <c r="F1138" t="s">
        <v>2900</v>
      </c>
      <c r="H1138" t="str">
        <f>INDEX('Vensim Variables'!$B:$B,MATCH(EPS!$B1138,'Vensim Variables'!$A:$A,0))</f>
        <v>g pollutant</v>
      </c>
      <c r="I1138" t="str">
        <f t="shared" si="51"/>
        <v>OC</v>
      </c>
      <c r="J1138">
        <f>INDEX(NoSettings!$C:$C,MATCH(EPS!$A1138,NoSettings!$A:$A,0))</f>
        <v>0</v>
      </c>
      <c r="K1138">
        <f t="shared" si="52"/>
        <v>1</v>
      </c>
      <c r="L1138" s="5">
        <f t="shared" si="53"/>
        <v>0</v>
      </c>
    </row>
    <row r="1139" spans="1:12">
      <c r="A1139" t="s">
        <v>1157</v>
      </c>
      <c r="B1139" t="s">
        <v>1</v>
      </c>
      <c r="C1139" t="s">
        <v>2871</v>
      </c>
      <c r="D1139" t="s">
        <v>2864</v>
      </c>
      <c r="E1139" t="s">
        <v>2856</v>
      </c>
      <c r="F1139" t="s">
        <v>2901</v>
      </c>
      <c r="H1139" t="str">
        <f>INDEX('Vensim Variables'!$B:$B,MATCH(EPS!$B1139,'Vensim Variables'!$A:$A,0))</f>
        <v>g pollutant</v>
      </c>
      <c r="I1139" t="str">
        <f t="shared" si="51"/>
        <v>OC</v>
      </c>
      <c r="J1139">
        <f>INDEX(NoSettings!$C:$C,MATCH(EPS!$A1139,NoSettings!$A:$A,0))</f>
        <v>4992510000</v>
      </c>
      <c r="K1139">
        <f t="shared" si="52"/>
        <v>1</v>
      </c>
      <c r="L1139" s="5">
        <f t="shared" si="53"/>
        <v>4.9925100000000004E-3</v>
      </c>
    </row>
    <row r="1140" spans="1:12">
      <c r="A1140" t="s">
        <v>1158</v>
      </c>
      <c r="B1140" t="s">
        <v>1</v>
      </c>
      <c r="C1140" t="s">
        <v>2871</v>
      </c>
      <c r="D1140" t="s">
        <v>2864</v>
      </c>
      <c r="E1140" t="s">
        <v>2856</v>
      </c>
      <c r="F1140" t="s">
        <v>2902</v>
      </c>
      <c r="H1140" t="str">
        <f>INDEX('Vensim Variables'!$B:$B,MATCH(EPS!$B1140,'Vensim Variables'!$A:$A,0))</f>
        <v>g pollutant</v>
      </c>
      <c r="I1140" t="str">
        <f t="shared" si="51"/>
        <v>OC</v>
      </c>
      <c r="J1140">
        <f>INDEX(NoSettings!$C:$C,MATCH(EPS!$A1140,NoSettings!$A:$A,0))</f>
        <v>0</v>
      </c>
      <c r="K1140">
        <f t="shared" si="52"/>
        <v>1</v>
      </c>
      <c r="L1140" s="5">
        <f t="shared" si="53"/>
        <v>0</v>
      </c>
    </row>
    <row r="1141" spans="1:12">
      <c r="A1141" t="s">
        <v>1159</v>
      </c>
      <c r="B1141" t="s">
        <v>1</v>
      </c>
      <c r="C1141" t="s">
        <v>2871</v>
      </c>
      <c r="D1141" t="s">
        <v>2864</v>
      </c>
      <c r="E1141" t="s">
        <v>2856</v>
      </c>
      <c r="F1141" t="s">
        <v>2903</v>
      </c>
      <c r="H1141" t="str">
        <f>INDEX('Vensim Variables'!$B:$B,MATCH(EPS!$B1141,'Vensim Variables'!$A:$A,0))</f>
        <v>g pollutant</v>
      </c>
      <c r="I1141" t="str">
        <f t="shared" si="51"/>
        <v>OC</v>
      </c>
      <c r="J1141">
        <f>INDEX(NoSettings!$C:$C,MATCH(EPS!$A1141,NoSettings!$A:$A,0))</f>
        <v>0</v>
      </c>
      <c r="K1141">
        <f t="shared" si="52"/>
        <v>1</v>
      </c>
      <c r="L1141" s="5">
        <f t="shared" si="53"/>
        <v>0</v>
      </c>
    </row>
    <row r="1142" spans="1:12">
      <c r="A1142" t="s">
        <v>1160</v>
      </c>
      <c r="B1142" t="s">
        <v>1</v>
      </c>
      <c r="C1142" t="s">
        <v>2871</v>
      </c>
      <c r="D1142" t="s">
        <v>2865</v>
      </c>
      <c r="E1142" t="s">
        <v>2855</v>
      </c>
      <c r="F1142" t="s">
        <v>2894</v>
      </c>
      <c r="H1142" t="str">
        <f>INDEX('Vensim Variables'!$B:$B,MATCH(EPS!$B1142,'Vensim Variables'!$A:$A,0))</f>
        <v>g pollutant</v>
      </c>
      <c r="I1142" t="str">
        <f t="shared" si="51"/>
        <v>CH4</v>
      </c>
      <c r="J1142">
        <f>INDEX(NoSettings!$C:$C,MATCH(EPS!$A1142,NoSettings!$A:$A,0))</f>
        <v>0</v>
      </c>
      <c r="K1142">
        <f t="shared" si="52"/>
        <v>28</v>
      </c>
      <c r="L1142" s="5">
        <f t="shared" si="53"/>
        <v>0</v>
      </c>
    </row>
    <row r="1143" spans="1:12">
      <c r="A1143" t="s">
        <v>1161</v>
      </c>
      <c r="B1143" t="s">
        <v>1</v>
      </c>
      <c r="C1143" t="s">
        <v>2871</v>
      </c>
      <c r="D1143" t="s">
        <v>2865</v>
      </c>
      <c r="E1143" t="s">
        <v>2855</v>
      </c>
      <c r="F1143" t="s">
        <v>2895</v>
      </c>
      <c r="H1143" t="str">
        <f>INDEX('Vensim Variables'!$B:$B,MATCH(EPS!$B1143,'Vensim Variables'!$A:$A,0))</f>
        <v>g pollutant</v>
      </c>
      <c r="I1143" t="str">
        <f t="shared" si="51"/>
        <v>CH4</v>
      </c>
      <c r="J1143">
        <f>INDEX(NoSettings!$C:$C,MATCH(EPS!$A1143,NoSettings!$A:$A,0))</f>
        <v>0</v>
      </c>
      <c r="K1143">
        <f t="shared" si="52"/>
        <v>28</v>
      </c>
      <c r="L1143" s="5">
        <f t="shared" si="53"/>
        <v>0</v>
      </c>
    </row>
    <row r="1144" spans="1:12">
      <c r="A1144" t="s">
        <v>1162</v>
      </c>
      <c r="B1144" t="s">
        <v>1</v>
      </c>
      <c r="C1144" t="s">
        <v>2871</v>
      </c>
      <c r="D1144" t="s">
        <v>2865</v>
      </c>
      <c r="E1144" t="s">
        <v>2855</v>
      </c>
      <c r="F1144" t="s">
        <v>2896</v>
      </c>
      <c r="H1144" t="str">
        <f>INDEX('Vensim Variables'!$B:$B,MATCH(EPS!$B1144,'Vensim Variables'!$A:$A,0))</f>
        <v>g pollutant</v>
      </c>
      <c r="I1144" t="str">
        <f t="shared" si="51"/>
        <v>CH4</v>
      </c>
      <c r="J1144">
        <f>INDEX(NoSettings!$C:$C,MATCH(EPS!$A1144,NoSettings!$A:$A,0))</f>
        <v>578354000</v>
      </c>
      <c r="K1144">
        <f t="shared" si="52"/>
        <v>28</v>
      </c>
      <c r="L1144" s="5">
        <f t="shared" si="53"/>
        <v>1.6193912000000001E-2</v>
      </c>
    </row>
    <row r="1145" spans="1:12">
      <c r="A1145" t="s">
        <v>1163</v>
      </c>
      <c r="B1145" t="s">
        <v>1</v>
      </c>
      <c r="C1145" t="s">
        <v>2871</v>
      </c>
      <c r="D1145" t="s">
        <v>2865</v>
      </c>
      <c r="E1145" t="s">
        <v>2855</v>
      </c>
      <c r="F1145" t="s">
        <v>2897</v>
      </c>
      <c r="H1145" t="str">
        <f>INDEX('Vensim Variables'!$B:$B,MATCH(EPS!$B1145,'Vensim Variables'!$A:$A,0))</f>
        <v>g pollutant</v>
      </c>
      <c r="I1145" t="str">
        <f t="shared" si="51"/>
        <v>CH4</v>
      </c>
      <c r="J1145">
        <f>INDEX(NoSettings!$C:$C,MATCH(EPS!$A1145,NoSettings!$A:$A,0))</f>
        <v>157448000</v>
      </c>
      <c r="K1145">
        <f t="shared" si="52"/>
        <v>28</v>
      </c>
      <c r="L1145" s="5">
        <f t="shared" si="53"/>
        <v>4.4085440000000004E-3</v>
      </c>
    </row>
    <row r="1146" spans="1:12">
      <c r="A1146" t="s">
        <v>1164</v>
      </c>
      <c r="B1146" t="s">
        <v>1</v>
      </c>
      <c r="C1146" t="s">
        <v>2871</v>
      </c>
      <c r="D1146" t="s">
        <v>2865</v>
      </c>
      <c r="E1146" t="s">
        <v>2855</v>
      </c>
      <c r="F1146" t="s">
        <v>2898</v>
      </c>
      <c r="H1146" t="str">
        <f>INDEX('Vensim Variables'!$B:$B,MATCH(EPS!$B1146,'Vensim Variables'!$A:$A,0))</f>
        <v>g pollutant</v>
      </c>
      <c r="I1146" t="str">
        <f t="shared" si="51"/>
        <v>CH4</v>
      </c>
      <c r="J1146">
        <f>INDEX(NoSettings!$C:$C,MATCH(EPS!$A1146,NoSettings!$A:$A,0))</f>
        <v>0</v>
      </c>
      <c r="K1146">
        <f t="shared" si="52"/>
        <v>28</v>
      </c>
      <c r="L1146" s="5">
        <f t="shared" si="53"/>
        <v>0</v>
      </c>
    </row>
    <row r="1147" spans="1:12">
      <c r="A1147" t="s">
        <v>1165</v>
      </c>
      <c r="B1147" t="s">
        <v>1</v>
      </c>
      <c r="C1147" t="s">
        <v>2871</v>
      </c>
      <c r="D1147" t="s">
        <v>2865</v>
      </c>
      <c r="E1147" t="s">
        <v>2855</v>
      </c>
      <c r="F1147" t="s">
        <v>2899</v>
      </c>
      <c r="H1147" t="str">
        <f>INDEX('Vensim Variables'!$B:$B,MATCH(EPS!$B1147,'Vensim Variables'!$A:$A,0))</f>
        <v>g pollutant</v>
      </c>
      <c r="I1147" t="str">
        <f t="shared" si="51"/>
        <v>CH4</v>
      </c>
      <c r="J1147">
        <f>INDEX(NoSettings!$C:$C,MATCH(EPS!$A1147,NoSettings!$A:$A,0))</f>
        <v>0</v>
      </c>
      <c r="K1147">
        <f t="shared" si="52"/>
        <v>28</v>
      </c>
      <c r="L1147" s="5">
        <f t="shared" si="53"/>
        <v>0</v>
      </c>
    </row>
    <row r="1148" spans="1:12">
      <c r="A1148" t="s">
        <v>1166</v>
      </c>
      <c r="B1148" t="s">
        <v>1</v>
      </c>
      <c r="C1148" t="s">
        <v>2871</v>
      </c>
      <c r="D1148" t="s">
        <v>2865</v>
      </c>
      <c r="E1148" t="s">
        <v>2855</v>
      </c>
      <c r="F1148" t="s">
        <v>2900</v>
      </c>
      <c r="H1148" t="str">
        <f>INDEX('Vensim Variables'!$B:$B,MATCH(EPS!$B1148,'Vensim Variables'!$A:$A,0))</f>
        <v>g pollutant</v>
      </c>
      <c r="I1148" t="str">
        <f t="shared" si="51"/>
        <v>CH4</v>
      </c>
      <c r="J1148">
        <f>INDEX(NoSettings!$C:$C,MATCH(EPS!$A1148,NoSettings!$A:$A,0))</f>
        <v>0</v>
      </c>
      <c r="K1148">
        <f t="shared" si="52"/>
        <v>28</v>
      </c>
      <c r="L1148" s="5">
        <f t="shared" si="53"/>
        <v>0</v>
      </c>
    </row>
    <row r="1149" spans="1:12">
      <c r="A1149" t="s">
        <v>1167</v>
      </c>
      <c r="B1149" t="s">
        <v>1</v>
      </c>
      <c r="C1149" t="s">
        <v>2871</v>
      </c>
      <c r="D1149" t="s">
        <v>2865</v>
      </c>
      <c r="E1149" t="s">
        <v>2855</v>
      </c>
      <c r="F1149" t="s">
        <v>2901</v>
      </c>
      <c r="H1149" t="str">
        <f>INDEX('Vensim Variables'!$B:$B,MATCH(EPS!$B1149,'Vensim Variables'!$A:$A,0))</f>
        <v>g pollutant</v>
      </c>
      <c r="I1149" t="str">
        <f t="shared" si="51"/>
        <v>CH4</v>
      </c>
      <c r="J1149">
        <f>INDEX(NoSettings!$C:$C,MATCH(EPS!$A1149,NoSettings!$A:$A,0))</f>
        <v>0</v>
      </c>
      <c r="K1149">
        <f t="shared" si="52"/>
        <v>28</v>
      </c>
      <c r="L1149" s="5">
        <f t="shared" si="53"/>
        <v>0</v>
      </c>
    </row>
    <row r="1150" spans="1:12">
      <c r="A1150" t="s">
        <v>1168</v>
      </c>
      <c r="B1150" t="s">
        <v>1</v>
      </c>
      <c r="C1150" t="s">
        <v>2871</v>
      </c>
      <c r="D1150" t="s">
        <v>2865</v>
      </c>
      <c r="E1150" t="s">
        <v>2855</v>
      </c>
      <c r="F1150" t="s">
        <v>2902</v>
      </c>
      <c r="H1150" t="str">
        <f>INDEX('Vensim Variables'!$B:$B,MATCH(EPS!$B1150,'Vensim Variables'!$A:$A,0))</f>
        <v>g pollutant</v>
      </c>
      <c r="I1150" t="str">
        <f t="shared" si="51"/>
        <v>CH4</v>
      </c>
      <c r="J1150">
        <f>INDEX(NoSettings!$C:$C,MATCH(EPS!$A1150,NoSettings!$A:$A,0))</f>
        <v>0</v>
      </c>
      <c r="K1150">
        <f t="shared" si="52"/>
        <v>28</v>
      </c>
      <c r="L1150" s="5">
        <f t="shared" si="53"/>
        <v>0</v>
      </c>
    </row>
    <row r="1151" spans="1:12">
      <c r="A1151" t="s">
        <v>1169</v>
      </c>
      <c r="B1151" t="s">
        <v>1</v>
      </c>
      <c r="C1151" t="s">
        <v>2871</v>
      </c>
      <c r="D1151" t="s">
        <v>2865</v>
      </c>
      <c r="E1151" t="s">
        <v>2855</v>
      </c>
      <c r="F1151" t="s">
        <v>2903</v>
      </c>
      <c r="H1151" t="str">
        <f>INDEX('Vensim Variables'!$B:$B,MATCH(EPS!$B1151,'Vensim Variables'!$A:$A,0))</f>
        <v>g pollutant</v>
      </c>
      <c r="I1151" t="str">
        <f t="shared" si="51"/>
        <v>CH4</v>
      </c>
      <c r="J1151">
        <f>INDEX(NoSettings!$C:$C,MATCH(EPS!$A1151,NoSettings!$A:$A,0))</f>
        <v>0</v>
      </c>
      <c r="K1151">
        <f t="shared" si="52"/>
        <v>28</v>
      </c>
      <c r="L1151" s="5">
        <f t="shared" si="53"/>
        <v>0</v>
      </c>
    </row>
    <row r="1152" spans="1:12">
      <c r="A1152" t="s">
        <v>1170</v>
      </c>
      <c r="B1152" t="s">
        <v>1</v>
      </c>
      <c r="C1152" t="s">
        <v>2871</v>
      </c>
      <c r="D1152" t="s">
        <v>2865</v>
      </c>
      <c r="E1152" t="s">
        <v>2856</v>
      </c>
      <c r="F1152" t="s">
        <v>2894</v>
      </c>
      <c r="H1152" t="str">
        <f>INDEX('Vensim Variables'!$B:$B,MATCH(EPS!$B1152,'Vensim Variables'!$A:$A,0))</f>
        <v>g pollutant</v>
      </c>
      <c r="I1152" t="str">
        <f t="shared" si="51"/>
        <v>CH4</v>
      </c>
      <c r="J1152">
        <f>INDEX(NoSettings!$C:$C,MATCH(EPS!$A1152,NoSettings!$A:$A,0))</f>
        <v>0</v>
      </c>
      <c r="K1152">
        <f t="shared" si="52"/>
        <v>28</v>
      </c>
      <c r="L1152" s="5">
        <f t="shared" si="53"/>
        <v>0</v>
      </c>
    </row>
    <row r="1153" spans="1:12">
      <c r="A1153" t="s">
        <v>1171</v>
      </c>
      <c r="B1153" t="s">
        <v>1</v>
      </c>
      <c r="C1153" t="s">
        <v>2871</v>
      </c>
      <c r="D1153" t="s">
        <v>2865</v>
      </c>
      <c r="E1153" t="s">
        <v>2856</v>
      </c>
      <c r="F1153" t="s">
        <v>2895</v>
      </c>
      <c r="H1153" t="str">
        <f>INDEX('Vensim Variables'!$B:$B,MATCH(EPS!$B1153,'Vensim Variables'!$A:$A,0))</f>
        <v>g pollutant</v>
      </c>
      <c r="I1153" t="str">
        <f t="shared" si="51"/>
        <v>CH4</v>
      </c>
      <c r="J1153">
        <f>INDEX(NoSettings!$C:$C,MATCH(EPS!$A1153,NoSettings!$A:$A,0))</f>
        <v>0</v>
      </c>
      <c r="K1153">
        <f t="shared" si="52"/>
        <v>28</v>
      </c>
      <c r="L1153" s="5">
        <f t="shared" si="53"/>
        <v>0</v>
      </c>
    </row>
    <row r="1154" spans="1:12">
      <c r="A1154" t="s">
        <v>1172</v>
      </c>
      <c r="B1154" t="s">
        <v>1</v>
      </c>
      <c r="C1154" t="s">
        <v>2871</v>
      </c>
      <c r="D1154" t="s">
        <v>2865</v>
      </c>
      <c r="E1154" t="s">
        <v>2856</v>
      </c>
      <c r="F1154" t="s">
        <v>2896</v>
      </c>
      <c r="H1154" t="str">
        <f>INDEX('Vensim Variables'!$B:$B,MATCH(EPS!$B1154,'Vensim Variables'!$A:$A,0))</f>
        <v>g pollutant</v>
      </c>
      <c r="I1154" t="str">
        <f t="shared" si="51"/>
        <v>CH4</v>
      </c>
      <c r="J1154">
        <f>INDEX(NoSettings!$C:$C,MATCH(EPS!$A1154,NoSettings!$A:$A,0))</f>
        <v>0</v>
      </c>
      <c r="K1154">
        <f t="shared" si="52"/>
        <v>28</v>
      </c>
      <c r="L1154" s="5">
        <f t="shared" si="53"/>
        <v>0</v>
      </c>
    </row>
    <row r="1155" spans="1:12">
      <c r="A1155" t="s">
        <v>1173</v>
      </c>
      <c r="B1155" t="s">
        <v>1</v>
      </c>
      <c r="C1155" t="s">
        <v>2871</v>
      </c>
      <c r="D1155" t="s">
        <v>2865</v>
      </c>
      <c r="E1155" t="s">
        <v>2856</v>
      </c>
      <c r="F1155" t="s">
        <v>2897</v>
      </c>
      <c r="H1155" t="str">
        <f>INDEX('Vensim Variables'!$B:$B,MATCH(EPS!$B1155,'Vensim Variables'!$A:$A,0))</f>
        <v>g pollutant</v>
      </c>
      <c r="I1155" t="str">
        <f t="shared" ref="I1155:I1218" si="54">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1411650000</v>
      </c>
      <c r="K1155">
        <f t="shared" ref="K1155:K1218" si="55">IF(I1155="CO2",1,IF(I1155="CH4",28,IF(I1155="N2O",265,IF(I1155="F gases",1,1))))</f>
        <v>28</v>
      </c>
      <c r="L1155" s="5">
        <f t="shared" ref="L1155:L1218" si="56">IF(H1155="g pollutant",K1155*J1155/10^12,IF(H1155="MMTCO2e",J1155,IF(H1155="MWh",J1155,0)))</f>
        <v>3.9526199999999997E-2</v>
      </c>
    </row>
    <row r="1156" spans="1:12">
      <c r="A1156" t="s">
        <v>1174</v>
      </c>
      <c r="B1156" t="s">
        <v>1</v>
      </c>
      <c r="C1156" t="s">
        <v>2871</v>
      </c>
      <c r="D1156" t="s">
        <v>2865</v>
      </c>
      <c r="E1156" t="s">
        <v>2856</v>
      </c>
      <c r="F1156" t="s">
        <v>2898</v>
      </c>
      <c r="H1156" t="str">
        <f>INDEX('Vensim Variables'!$B:$B,MATCH(EPS!$B1156,'Vensim Variables'!$A:$A,0))</f>
        <v>g pollutant</v>
      </c>
      <c r="I1156" t="str">
        <f t="shared" si="54"/>
        <v>CH4</v>
      </c>
      <c r="J1156">
        <f>INDEX(NoSettings!$C:$C,MATCH(EPS!$A1156,NoSettings!$A:$A,0))</f>
        <v>0</v>
      </c>
      <c r="K1156">
        <f t="shared" si="55"/>
        <v>28</v>
      </c>
      <c r="L1156" s="5">
        <f t="shared" si="56"/>
        <v>0</v>
      </c>
    </row>
    <row r="1157" spans="1:12">
      <c r="A1157" t="s">
        <v>1175</v>
      </c>
      <c r="B1157" t="s">
        <v>1</v>
      </c>
      <c r="C1157" t="s">
        <v>2871</v>
      </c>
      <c r="D1157" t="s">
        <v>2865</v>
      </c>
      <c r="E1157" t="s">
        <v>2856</v>
      </c>
      <c r="F1157" t="s">
        <v>2899</v>
      </c>
      <c r="H1157" t="str">
        <f>INDEX('Vensim Variables'!$B:$B,MATCH(EPS!$B1157,'Vensim Variables'!$A:$A,0))</f>
        <v>g pollutant</v>
      </c>
      <c r="I1157" t="str">
        <f t="shared" si="54"/>
        <v>CH4</v>
      </c>
      <c r="J1157">
        <f>INDEX(NoSettings!$C:$C,MATCH(EPS!$A1157,NoSettings!$A:$A,0))</f>
        <v>0</v>
      </c>
      <c r="K1157">
        <f t="shared" si="55"/>
        <v>28</v>
      </c>
      <c r="L1157" s="5">
        <f t="shared" si="56"/>
        <v>0</v>
      </c>
    </row>
    <row r="1158" spans="1:12">
      <c r="A1158" t="s">
        <v>1176</v>
      </c>
      <c r="B1158" t="s">
        <v>1</v>
      </c>
      <c r="C1158" t="s">
        <v>2871</v>
      </c>
      <c r="D1158" t="s">
        <v>2865</v>
      </c>
      <c r="E1158" t="s">
        <v>2856</v>
      </c>
      <c r="F1158" t="s">
        <v>2900</v>
      </c>
      <c r="H1158" t="str">
        <f>INDEX('Vensim Variables'!$B:$B,MATCH(EPS!$B1158,'Vensim Variables'!$A:$A,0))</f>
        <v>g pollutant</v>
      </c>
      <c r="I1158" t="str">
        <f t="shared" si="54"/>
        <v>CH4</v>
      </c>
      <c r="J1158">
        <f>INDEX(NoSettings!$C:$C,MATCH(EPS!$A1158,NoSettings!$A:$A,0))</f>
        <v>0</v>
      </c>
      <c r="K1158">
        <f t="shared" si="55"/>
        <v>28</v>
      </c>
      <c r="L1158" s="5">
        <f t="shared" si="56"/>
        <v>0</v>
      </c>
    </row>
    <row r="1159" spans="1:12">
      <c r="A1159" t="s">
        <v>1177</v>
      </c>
      <c r="B1159" t="s">
        <v>1</v>
      </c>
      <c r="C1159" t="s">
        <v>2871</v>
      </c>
      <c r="D1159" t="s">
        <v>2865</v>
      </c>
      <c r="E1159" t="s">
        <v>2856</v>
      </c>
      <c r="F1159" t="s">
        <v>2901</v>
      </c>
      <c r="H1159" t="str">
        <f>INDEX('Vensim Variables'!$B:$B,MATCH(EPS!$B1159,'Vensim Variables'!$A:$A,0))</f>
        <v>g pollutant</v>
      </c>
      <c r="I1159" t="str">
        <f t="shared" si="54"/>
        <v>CH4</v>
      </c>
      <c r="J1159">
        <f>INDEX(NoSettings!$C:$C,MATCH(EPS!$A1159,NoSettings!$A:$A,0))</f>
        <v>1665840000</v>
      </c>
      <c r="K1159">
        <f t="shared" si="55"/>
        <v>28</v>
      </c>
      <c r="L1159" s="5">
        <f t="shared" si="56"/>
        <v>4.6643520000000001E-2</v>
      </c>
    </row>
    <row r="1160" spans="1:12">
      <c r="A1160" t="s">
        <v>1178</v>
      </c>
      <c r="B1160" t="s">
        <v>1</v>
      </c>
      <c r="C1160" t="s">
        <v>2871</v>
      </c>
      <c r="D1160" t="s">
        <v>2865</v>
      </c>
      <c r="E1160" t="s">
        <v>2856</v>
      </c>
      <c r="F1160" t="s">
        <v>2902</v>
      </c>
      <c r="H1160" t="str">
        <f>INDEX('Vensim Variables'!$B:$B,MATCH(EPS!$B1160,'Vensim Variables'!$A:$A,0))</f>
        <v>g pollutant</v>
      </c>
      <c r="I1160" t="str">
        <f t="shared" si="54"/>
        <v>CH4</v>
      </c>
      <c r="J1160">
        <f>INDEX(NoSettings!$C:$C,MATCH(EPS!$A1160,NoSettings!$A:$A,0))</f>
        <v>0</v>
      </c>
      <c r="K1160">
        <f t="shared" si="55"/>
        <v>28</v>
      </c>
      <c r="L1160" s="5">
        <f t="shared" si="56"/>
        <v>0</v>
      </c>
    </row>
    <row r="1161" spans="1:12">
      <c r="A1161" t="s">
        <v>1179</v>
      </c>
      <c r="B1161" t="s">
        <v>1</v>
      </c>
      <c r="C1161" t="s">
        <v>2871</v>
      </c>
      <c r="D1161" t="s">
        <v>2865</v>
      </c>
      <c r="E1161" t="s">
        <v>2856</v>
      </c>
      <c r="F1161" t="s">
        <v>2903</v>
      </c>
      <c r="H1161" t="str">
        <f>INDEX('Vensim Variables'!$B:$B,MATCH(EPS!$B1161,'Vensim Variables'!$A:$A,0))</f>
        <v>g pollutant</v>
      </c>
      <c r="I1161" t="str">
        <f t="shared" si="54"/>
        <v>CH4</v>
      </c>
      <c r="J1161">
        <f>INDEX(NoSettings!$C:$C,MATCH(EPS!$A1161,NoSettings!$A:$A,0))</f>
        <v>0</v>
      </c>
      <c r="K1161">
        <f t="shared" si="55"/>
        <v>28</v>
      </c>
      <c r="L1161" s="5">
        <f t="shared" si="56"/>
        <v>0</v>
      </c>
    </row>
    <row r="1162" spans="1:12">
      <c r="A1162" t="s">
        <v>1180</v>
      </c>
      <c r="B1162" t="s">
        <v>1</v>
      </c>
      <c r="C1162" t="s">
        <v>2871</v>
      </c>
      <c r="D1162" t="s">
        <v>2866</v>
      </c>
      <c r="E1162" t="s">
        <v>2855</v>
      </c>
      <c r="F1162" t="s">
        <v>2894</v>
      </c>
      <c r="H1162" t="str">
        <f>INDEX('Vensim Variables'!$B:$B,MATCH(EPS!$B1162,'Vensim Variables'!$A:$A,0))</f>
        <v>g pollutant</v>
      </c>
      <c r="I1162" t="str">
        <f t="shared" si="54"/>
        <v>N2O</v>
      </c>
      <c r="J1162">
        <f>INDEX(NoSettings!$C:$C,MATCH(EPS!$A1162,NoSettings!$A:$A,0))</f>
        <v>0</v>
      </c>
      <c r="K1162">
        <f t="shared" si="55"/>
        <v>265</v>
      </c>
      <c r="L1162" s="5">
        <f t="shared" si="56"/>
        <v>0</v>
      </c>
    </row>
    <row r="1163" spans="1:12">
      <c r="A1163" t="s">
        <v>1181</v>
      </c>
      <c r="B1163" t="s">
        <v>1</v>
      </c>
      <c r="C1163" t="s">
        <v>2871</v>
      </c>
      <c r="D1163" t="s">
        <v>2866</v>
      </c>
      <c r="E1163" t="s">
        <v>2855</v>
      </c>
      <c r="F1163" t="s">
        <v>2895</v>
      </c>
      <c r="H1163" t="str">
        <f>INDEX('Vensim Variables'!$B:$B,MATCH(EPS!$B1163,'Vensim Variables'!$A:$A,0))</f>
        <v>g pollutant</v>
      </c>
      <c r="I1163" t="str">
        <f t="shared" si="54"/>
        <v>N2O</v>
      </c>
      <c r="J1163">
        <f>INDEX(NoSettings!$C:$C,MATCH(EPS!$A1163,NoSettings!$A:$A,0))</f>
        <v>0</v>
      </c>
      <c r="K1163">
        <f t="shared" si="55"/>
        <v>265</v>
      </c>
      <c r="L1163" s="5">
        <f t="shared" si="56"/>
        <v>0</v>
      </c>
    </row>
    <row r="1164" spans="1:12">
      <c r="A1164" t="s">
        <v>1182</v>
      </c>
      <c r="B1164" t="s">
        <v>1</v>
      </c>
      <c r="C1164" t="s">
        <v>2871</v>
      </c>
      <c r="D1164" t="s">
        <v>2866</v>
      </c>
      <c r="E1164" t="s">
        <v>2855</v>
      </c>
      <c r="F1164" t="s">
        <v>2896</v>
      </c>
      <c r="H1164" t="str">
        <f>INDEX('Vensim Variables'!$B:$B,MATCH(EPS!$B1164,'Vensim Variables'!$A:$A,0))</f>
        <v>g pollutant</v>
      </c>
      <c r="I1164" t="str">
        <f t="shared" si="54"/>
        <v>N2O</v>
      </c>
      <c r="J1164">
        <f>INDEX(NoSettings!$C:$C,MATCH(EPS!$A1164,NoSettings!$A:$A,0))</f>
        <v>115671000</v>
      </c>
      <c r="K1164">
        <f t="shared" si="55"/>
        <v>265</v>
      </c>
      <c r="L1164" s="5">
        <f t="shared" si="56"/>
        <v>3.0652815E-2</v>
      </c>
    </row>
    <row r="1165" spans="1:12">
      <c r="A1165" t="s">
        <v>1183</v>
      </c>
      <c r="B1165" t="s">
        <v>1</v>
      </c>
      <c r="C1165" t="s">
        <v>2871</v>
      </c>
      <c r="D1165" t="s">
        <v>2866</v>
      </c>
      <c r="E1165" t="s">
        <v>2855</v>
      </c>
      <c r="F1165" t="s">
        <v>2897</v>
      </c>
      <c r="H1165" t="str">
        <f>INDEX('Vensim Variables'!$B:$B,MATCH(EPS!$B1165,'Vensim Variables'!$A:$A,0))</f>
        <v>g pollutant</v>
      </c>
      <c r="I1165" t="str">
        <f t="shared" si="54"/>
        <v>N2O</v>
      </c>
      <c r="J1165">
        <f>INDEX(NoSettings!$C:$C,MATCH(EPS!$A1165,NoSettings!$A:$A,0))</f>
        <v>31489500</v>
      </c>
      <c r="K1165">
        <f t="shared" si="55"/>
        <v>265</v>
      </c>
      <c r="L1165" s="5">
        <f t="shared" si="56"/>
        <v>8.3447174999999995E-3</v>
      </c>
    </row>
    <row r="1166" spans="1:12">
      <c r="A1166" t="s">
        <v>1184</v>
      </c>
      <c r="B1166" t="s">
        <v>1</v>
      </c>
      <c r="C1166" t="s">
        <v>2871</v>
      </c>
      <c r="D1166" t="s">
        <v>2866</v>
      </c>
      <c r="E1166" t="s">
        <v>2855</v>
      </c>
      <c r="F1166" t="s">
        <v>2898</v>
      </c>
      <c r="H1166" t="str">
        <f>INDEX('Vensim Variables'!$B:$B,MATCH(EPS!$B1166,'Vensim Variables'!$A:$A,0))</f>
        <v>g pollutant</v>
      </c>
      <c r="I1166" t="str">
        <f t="shared" si="54"/>
        <v>N2O</v>
      </c>
      <c r="J1166">
        <f>INDEX(NoSettings!$C:$C,MATCH(EPS!$A1166,NoSettings!$A:$A,0))</f>
        <v>0</v>
      </c>
      <c r="K1166">
        <f t="shared" si="55"/>
        <v>265</v>
      </c>
      <c r="L1166" s="5">
        <f t="shared" si="56"/>
        <v>0</v>
      </c>
    </row>
    <row r="1167" spans="1:12">
      <c r="A1167" t="s">
        <v>1185</v>
      </c>
      <c r="B1167" t="s">
        <v>1</v>
      </c>
      <c r="C1167" t="s">
        <v>2871</v>
      </c>
      <c r="D1167" t="s">
        <v>2866</v>
      </c>
      <c r="E1167" t="s">
        <v>2855</v>
      </c>
      <c r="F1167" t="s">
        <v>2899</v>
      </c>
      <c r="H1167" t="str">
        <f>INDEX('Vensim Variables'!$B:$B,MATCH(EPS!$B1167,'Vensim Variables'!$A:$A,0))</f>
        <v>g pollutant</v>
      </c>
      <c r="I1167" t="str">
        <f t="shared" si="54"/>
        <v>N2O</v>
      </c>
      <c r="J1167">
        <f>INDEX(NoSettings!$C:$C,MATCH(EPS!$A1167,NoSettings!$A:$A,0))</f>
        <v>0</v>
      </c>
      <c r="K1167">
        <f t="shared" si="55"/>
        <v>265</v>
      </c>
      <c r="L1167" s="5">
        <f t="shared" si="56"/>
        <v>0</v>
      </c>
    </row>
    <row r="1168" spans="1:12">
      <c r="A1168" t="s">
        <v>1186</v>
      </c>
      <c r="B1168" t="s">
        <v>1</v>
      </c>
      <c r="C1168" t="s">
        <v>2871</v>
      </c>
      <c r="D1168" t="s">
        <v>2866</v>
      </c>
      <c r="E1168" t="s">
        <v>2855</v>
      </c>
      <c r="F1168" t="s">
        <v>2900</v>
      </c>
      <c r="H1168" t="str">
        <f>INDEX('Vensim Variables'!$B:$B,MATCH(EPS!$B1168,'Vensim Variables'!$A:$A,0))</f>
        <v>g pollutant</v>
      </c>
      <c r="I1168" t="str">
        <f t="shared" si="54"/>
        <v>N2O</v>
      </c>
      <c r="J1168">
        <f>INDEX(NoSettings!$C:$C,MATCH(EPS!$A1168,NoSettings!$A:$A,0))</f>
        <v>0</v>
      </c>
      <c r="K1168">
        <f t="shared" si="55"/>
        <v>265</v>
      </c>
      <c r="L1168" s="5">
        <f t="shared" si="56"/>
        <v>0</v>
      </c>
    </row>
    <row r="1169" spans="1:12">
      <c r="A1169" t="s">
        <v>1187</v>
      </c>
      <c r="B1169" t="s">
        <v>1</v>
      </c>
      <c r="C1169" t="s">
        <v>2871</v>
      </c>
      <c r="D1169" t="s">
        <v>2866</v>
      </c>
      <c r="E1169" t="s">
        <v>2855</v>
      </c>
      <c r="F1169" t="s">
        <v>2901</v>
      </c>
      <c r="H1169" t="str">
        <f>INDEX('Vensim Variables'!$B:$B,MATCH(EPS!$B1169,'Vensim Variables'!$A:$A,0))</f>
        <v>g pollutant</v>
      </c>
      <c r="I1169" t="str">
        <f t="shared" si="54"/>
        <v>N2O</v>
      </c>
      <c r="J1169">
        <f>INDEX(NoSettings!$C:$C,MATCH(EPS!$A1169,NoSettings!$A:$A,0))</f>
        <v>0</v>
      </c>
      <c r="K1169">
        <f t="shared" si="55"/>
        <v>265</v>
      </c>
      <c r="L1169" s="5">
        <f t="shared" si="56"/>
        <v>0</v>
      </c>
    </row>
    <row r="1170" spans="1:12">
      <c r="A1170" t="s">
        <v>1188</v>
      </c>
      <c r="B1170" t="s">
        <v>1</v>
      </c>
      <c r="C1170" t="s">
        <v>2871</v>
      </c>
      <c r="D1170" t="s">
        <v>2866</v>
      </c>
      <c r="E1170" t="s">
        <v>2855</v>
      </c>
      <c r="F1170" t="s">
        <v>2902</v>
      </c>
      <c r="H1170" t="str">
        <f>INDEX('Vensim Variables'!$B:$B,MATCH(EPS!$B1170,'Vensim Variables'!$A:$A,0))</f>
        <v>g pollutant</v>
      </c>
      <c r="I1170" t="str">
        <f t="shared" si="54"/>
        <v>N2O</v>
      </c>
      <c r="J1170">
        <f>INDEX(NoSettings!$C:$C,MATCH(EPS!$A1170,NoSettings!$A:$A,0))</f>
        <v>0</v>
      </c>
      <c r="K1170">
        <f t="shared" si="55"/>
        <v>265</v>
      </c>
      <c r="L1170" s="5">
        <f t="shared" si="56"/>
        <v>0</v>
      </c>
    </row>
    <row r="1171" spans="1:12">
      <c r="A1171" t="s">
        <v>1189</v>
      </c>
      <c r="B1171" t="s">
        <v>1</v>
      </c>
      <c r="C1171" t="s">
        <v>2871</v>
      </c>
      <c r="D1171" t="s">
        <v>2866</v>
      </c>
      <c r="E1171" t="s">
        <v>2855</v>
      </c>
      <c r="F1171" t="s">
        <v>2903</v>
      </c>
      <c r="H1171" t="str">
        <f>INDEX('Vensim Variables'!$B:$B,MATCH(EPS!$B1171,'Vensim Variables'!$A:$A,0))</f>
        <v>g pollutant</v>
      </c>
      <c r="I1171" t="str">
        <f t="shared" si="54"/>
        <v>N2O</v>
      </c>
      <c r="J1171">
        <f>INDEX(NoSettings!$C:$C,MATCH(EPS!$A1171,NoSettings!$A:$A,0))</f>
        <v>0</v>
      </c>
      <c r="K1171">
        <f t="shared" si="55"/>
        <v>265</v>
      </c>
      <c r="L1171" s="5">
        <f t="shared" si="56"/>
        <v>0</v>
      </c>
    </row>
    <row r="1172" spans="1:12">
      <c r="A1172" t="s">
        <v>1190</v>
      </c>
      <c r="B1172" t="s">
        <v>1</v>
      </c>
      <c r="C1172" t="s">
        <v>2871</v>
      </c>
      <c r="D1172" t="s">
        <v>2866</v>
      </c>
      <c r="E1172" t="s">
        <v>2856</v>
      </c>
      <c r="F1172" t="s">
        <v>2894</v>
      </c>
      <c r="H1172" t="str">
        <f>INDEX('Vensim Variables'!$B:$B,MATCH(EPS!$B1172,'Vensim Variables'!$A:$A,0))</f>
        <v>g pollutant</v>
      </c>
      <c r="I1172" t="str">
        <f t="shared" si="54"/>
        <v>N2O</v>
      </c>
      <c r="J1172">
        <f>INDEX(NoSettings!$C:$C,MATCH(EPS!$A1172,NoSettings!$A:$A,0))</f>
        <v>0</v>
      </c>
      <c r="K1172">
        <f t="shared" si="55"/>
        <v>265</v>
      </c>
      <c r="L1172" s="5">
        <f t="shared" si="56"/>
        <v>0</v>
      </c>
    </row>
    <row r="1173" spans="1:12">
      <c r="A1173" t="s">
        <v>1191</v>
      </c>
      <c r="B1173" t="s">
        <v>1</v>
      </c>
      <c r="C1173" t="s">
        <v>2871</v>
      </c>
      <c r="D1173" t="s">
        <v>2866</v>
      </c>
      <c r="E1173" t="s">
        <v>2856</v>
      </c>
      <c r="F1173" t="s">
        <v>2895</v>
      </c>
      <c r="H1173" t="str">
        <f>INDEX('Vensim Variables'!$B:$B,MATCH(EPS!$B1173,'Vensim Variables'!$A:$A,0))</f>
        <v>g pollutant</v>
      </c>
      <c r="I1173" t="str">
        <f t="shared" si="54"/>
        <v>N2O</v>
      </c>
      <c r="J1173">
        <f>INDEX(NoSettings!$C:$C,MATCH(EPS!$A1173,NoSettings!$A:$A,0))</f>
        <v>0</v>
      </c>
      <c r="K1173">
        <f t="shared" si="55"/>
        <v>265</v>
      </c>
      <c r="L1173" s="5">
        <f t="shared" si="56"/>
        <v>0</v>
      </c>
    </row>
    <row r="1174" spans="1:12">
      <c r="A1174" t="s">
        <v>1192</v>
      </c>
      <c r="B1174" t="s">
        <v>1</v>
      </c>
      <c r="C1174" t="s">
        <v>2871</v>
      </c>
      <c r="D1174" t="s">
        <v>2866</v>
      </c>
      <c r="E1174" t="s">
        <v>2856</v>
      </c>
      <c r="F1174" t="s">
        <v>2896</v>
      </c>
      <c r="H1174" t="str">
        <f>INDEX('Vensim Variables'!$B:$B,MATCH(EPS!$B1174,'Vensim Variables'!$A:$A,0))</f>
        <v>g pollutant</v>
      </c>
      <c r="I1174" t="str">
        <f t="shared" si="54"/>
        <v>N2O</v>
      </c>
      <c r="J1174">
        <f>INDEX(NoSettings!$C:$C,MATCH(EPS!$A1174,NoSettings!$A:$A,0))</f>
        <v>0</v>
      </c>
      <c r="K1174">
        <f t="shared" si="55"/>
        <v>265</v>
      </c>
      <c r="L1174" s="5">
        <f t="shared" si="56"/>
        <v>0</v>
      </c>
    </row>
    <row r="1175" spans="1:12">
      <c r="A1175" t="s">
        <v>1193</v>
      </c>
      <c r="B1175" t="s">
        <v>1</v>
      </c>
      <c r="C1175" t="s">
        <v>2871</v>
      </c>
      <c r="D1175" t="s">
        <v>2866</v>
      </c>
      <c r="E1175" t="s">
        <v>2856</v>
      </c>
      <c r="F1175" t="s">
        <v>2897</v>
      </c>
      <c r="H1175" t="str">
        <f>INDEX('Vensim Variables'!$B:$B,MATCH(EPS!$B1175,'Vensim Variables'!$A:$A,0))</f>
        <v>g pollutant</v>
      </c>
      <c r="I1175" t="str">
        <f t="shared" si="54"/>
        <v>N2O</v>
      </c>
      <c r="J1175">
        <f>INDEX(NoSettings!$C:$C,MATCH(EPS!$A1175,NoSettings!$A:$A,0))</f>
        <v>282331000</v>
      </c>
      <c r="K1175">
        <f t="shared" si="55"/>
        <v>265</v>
      </c>
      <c r="L1175" s="5">
        <f t="shared" si="56"/>
        <v>7.4817715000000007E-2</v>
      </c>
    </row>
    <row r="1176" spans="1:12">
      <c r="A1176" t="s">
        <v>1194</v>
      </c>
      <c r="B1176" t="s">
        <v>1</v>
      </c>
      <c r="C1176" t="s">
        <v>2871</v>
      </c>
      <c r="D1176" t="s">
        <v>2866</v>
      </c>
      <c r="E1176" t="s">
        <v>2856</v>
      </c>
      <c r="F1176" t="s">
        <v>2898</v>
      </c>
      <c r="H1176" t="str">
        <f>INDEX('Vensim Variables'!$B:$B,MATCH(EPS!$B1176,'Vensim Variables'!$A:$A,0))</f>
        <v>g pollutant</v>
      </c>
      <c r="I1176" t="str">
        <f t="shared" si="54"/>
        <v>N2O</v>
      </c>
      <c r="J1176">
        <f>INDEX(NoSettings!$C:$C,MATCH(EPS!$A1176,NoSettings!$A:$A,0))</f>
        <v>0</v>
      </c>
      <c r="K1176">
        <f t="shared" si="55"/>
        <v>265</v>
      </c>
      <c r="L1176" s="5">
        <f t="shared" si="56"/>
        <v>0</v>
      </c>
    </row>
    <row r="1177" spans="1:12">
      <c r="A1177" t="s">
        <v>1195</v>
      </c>
      <c r="B1177" t="s">
        <v>1</v>
      </c>
      <c r="C1177" t="s">
        <v>2871</v>
      </c>
      <c r="D1177" t="s">
        <v>2866</v>
      </c>
      <c r="E1177" t="s">
        <v>2856</v>
      </c>
      <c r="F1177" t="s">
        <v>2899</v>
      </c>
      <c r="H1177" t="str">
        <f>INDEX('Vensim Variables'!$B:$B,MATCH(EPS!$B1177,'Vensim Variables'!$A:$A,0))</f>
        <v>g pollutant</v>
      </c>
      <c r="I1177" t="str">
        <f t="shared" si="54"/>
        <v>N2O</v>
      </c>
      <c r="J1177">
        <f>INDEX(NoSettings!$C:$C,MATCH(EPS!$A1177,NoSettings!$A:$A,0))</f>
        <v>0</v>
      </c>
      <c r="K1177">
        <f t="shared" si="55"/>
        <v>265</v>
      </c>
      <c r="L1177" s="5">
        <f t="shared" si="56"/>
        <v>0</v>
      </c>
    </row>
    <row r="1178" spans="1:12">
      <c r="A1178" t="s">
        <v>1196</v>
      </c>
      <c r="B1178" t="s">
        <v>1</v>
      </c>
      <c r="C1178" t="s">
        <v>2871</v>
      </c>
      <c r="D1178" t="s">
        <v>2866</v>
      </c>
      <c r="E1178" t="s">
        <v>2856</v>
      </c>
      <c r="F1178" t="s">
        <v>2900</v>
      </c>
      <c r="H1178" t="str">
        <f>INDEX('Vensim Variables'!$B:$B,MATCH(EPS!$B1178,'Vensim Variables'!$A:$A,0))</f>
        <v>g pollutant</v>
      </c>
      <c r="I1178" t="str">
        <f t="shared" si="54"/>
        <v>N2O</v>
      </c>
      <c r="J1178">
        <f>INDEX(NoSettings!$C:$C,MATCH(EPS!$A1178,NoSettings!$A:$A,0))</f>
        <v>0</v>
      </c>
      <c r="K1178">
        <f t="shared" si="55"/>
        <v>265</v>
      </c>
      <c r="L1178" s="5">
        <f t="shared" si="56"/>
        <v>0</v>
      </c>
    </row>
    <row r="1179" spans="1:12">
      <c r="A1179" t="s">
        <v>1197</v>
      </c>
      <c r="B1179" t="s">
        <v>1</v>
      </c>
      <c r="C1179" t="s">
        <v>2871</v>
      </c>
      <c r="D1179" t="s">
        <v>2866</v>
      </c>
      <c r="E1179" t="s">
        <v>2856</v>
      </c>
      <c r="F1179" t="s">
        <v>2901</v>
      </c>
      <c r="H1179" t="str">
        <f>INDEX('Vensim Variables'!$B:$B,MATCH(EPS!$B1179,'Vensim Variables'!$A:$A,0))</f>
        <v>g pollutant</v>
      </c>
      <c r="I1179" t="str">
        <f t="shared" si="54"/>
        <v>N2O</v>
      </c>
      <c r="J1179">
        <f>INDEX(NoSettings!$C:$C,MATCH(EPS!$A1179,NoSettings!$A:$A,0))</f>
        <v>333167000</v>
      </c>
      <c r="K1179">
        <f t="shared" si="55"/>
        <v>265</v>
      </c>
      <c r="L1179" s="5">
        <f t="shared" si="56"/>
        <v>8.8289254999999997E-2</v>
      </c>
    </row>
    <row r="1180" spans="1:12">
      <c r="A1180" t="s">
        <v>1198</v>
      </c>
      <c r="B1180" t="s">
        <v>1</v>
      </c>
      <c r="C1180" t="s">
        <v>2871</v>
      </c>
      <c r="D1180" t="s">
        <v>2866</v>
      </c>
      <c r="E1180" t="s">
        <v>2856</v>
      </c>
      <c r="F1180" t="s">
        <v>2902</v>
      </c>
      <c r="H1180" t="str">
        <f>INDEX('Vensim Variables'!$B:$B,MATCH(EPS!$B1180,'Vensim Variables'!$A:$A,0))</f>
        <v>g pollutant</v>
      </c>
      <c r="I1180" t="str">
        <f t="shared" si="54"/>
        <v>N2O</v>
      </c>
      <c r="J1180">
        <f>INDEX(NoSettings!$C:$C,MATCH(EPS!$A1180,NoSettings!$A:$A,0))</f>
        <v>0</v>
      </c>
      <c r="K1180">
        <f t="shared" si="55"/>
        <v>265</v>
      </c>
      <c r="L1180" s="5">
        <f t="shared" si="56"/>
        <v>0</v>
      </c>
    </row>
    <row r="1181" spans="1:12">
      <c r="A1181" t="s">
        <v>1199</v>
      </c>
      <c r="B1181" t="s">
        <v>1</v>
      </c>
      <c r="C1181" t="s">
        <v>2871</v>
      </c>
      <c r="D1181" t="s">
        <v>2866</v>
      </c>
      <c r="E1181" t="s">
        <v>2856</v>
      </c>
      <c r="F1181" t="s">
        <v>2903</v>
      </c>
      <c r="H1181" t="str">
        <f>INDEX('Vensim Variables'!$B:$B,MATCH(EPS!$B1181,'Vensim Variables'!$A:$A,0))</f>
        <v>g pollutant</v>
      </c>
      <c r="I1181" t="str">
        <f t="shared" si="54"/>
        <v>N2O</v>
      </c>
      <c r="J1181">
        <f>INDEX(NoSettings!$C:$C,MATCH(EPS!$A1181,NoSettings!$A:$A,0))</f>
        <v>0</v>
      </c>
      <c r="K1181">
        <f t="shared" si="55"/>
        <v>265</v>
      </c>
      <c r="L1181" s="5">
        <f t="shared" si="56"/>
        <v>0</v>
      </c>
    </row>
    <row r="1182" spans="1:12">
      <c r="A1182" t="s">
        <v>1200</v>
      </c>
      <c r="B1182" t="s">
        <v>1</v>
      </c>
      <c r="C1182" t="s">
        <v>2871</v>
      </c>
      <c r="D1182" t="s">
        <v>2867</v>
      </c>
      <c r="E1182" t="s">
        <v>2855</v>
      </c>
      <c r="F1182" t="s">
        <v>2894</v>
      </c>
      <c r="H1182" t="str">
        <f>INDEX('Vensim Variables'!$B:$B,MATCH(EPS!$B1182,'Vensim Variables'!$A:$A,0))</f>
        <v>g pollutant</v>
      </c>
      <c r="I1182" t="str">
        <f t="shared" si="54"/>
        <v>F gases</v>
      </c>
      <c r="J1182">
        <f>INDEX(NoSettings!$C:$C,MATCH(EPS!$A1182,NoSettings!$A:$A,0))</f>
        <v>0</v>
      </c>
      <c r="K1182">
        <f t="shared" si="55"/>
        <v>1</v>
      </c>
      <c r="L1182" s="5">
        <f t="shared" si="56"/>
        <v>0</v>
      </c>
    </row>
    <row r="1183" spans="1:12">
      <c r="A1183" t="s">
        <v>1201</v>
      </c>
      <c r="B1183" t="s">
        <v>1</v>
      </c>
      <c r="C1183" t="s">
        <v>2871</v>
      </c>
      <c r="D1183" t="s">
        <v>2867</v>
      </c>
      <c r="E1183" t="s">
        <v>2855</v>
      </c>
      <c r="F1183" t="s">
        <v>2895</v>
      </c>
      <c r="H1183" t="str">
        <f>INDEX('Vensim Variables'!$B:$B,MATCH(EPS!$B1183,'Vensim Variables'!$A:$A,0))</f>
        <v>g pollutant</v>
      </c>
      <c r="I1183" t="str">
        <f t="shared" si="54"/>
        <v>F gases</v>
      </c>
      <c r="J1183">
        <f>INDEX(NoSettings!$C:$C,MATCH(EPS!$A1183,NoSettings!$A:$A,0))</f>
        <v>0</v>
      </c>
      <c r="K1183">
        <f t="shared" si="55"/>
        <v>1</v>
      </c>
      <c r="L1183" s="5">
        <f t="shared" si="56"/>
        <v>0</v>
      </c>
    </row>
    <row r="1184" spans="1:12">
      <c r="A1184" t="s">
        <v>1202</v>
      </c>
      <c r="B1184" t="s">
        <v>1</v>
      </c>
      <c r="C1184" t="s">
        <v>2871</v>
      </c>
      <c r="D1184" t="s">
        <v>2867</v>
      </c>
      <c r="E1184" t="s">
        <v>2855</v>
      </c>
      <c r="F1184" t="s">
        <v>2896</v>
      </c>
      <c r="H1184" t="str">
        <f>INDEX('Vensim Variables'!$B:$B,MATCH(EPS!$B1184,'Vensim Variables'!$A:$A,0))</f>
        <v>g pollutant</v>
      </c>
      <c r="I1184" t="str">
        <f t="shared" si="54"/>
        <v>F gases</v>
      </c>
      <c r="J1184">
        <f>INDEX(NoSettings!$C:$C,MATCH(EPS!$A1184,NoSettings!$A:$A,0))</f>
        <v>0</v>
      </c>
      <c r="K1184">
        <f t="shared" si="55"/>
        <v>1</v>
      </c>
      <c r="L1184" s="5">
        <f t="shared" si="56"/>
        <v>0</v>
      </c>
    </row>
    <row r="1185" spans="1:12">
      <c r="A1185" t="s">
        <v>1203</v>
      </c>
      <c r="B1185" t="s">
        <v>1</v>
      </c>
      <c r="C1185" t="s">
        <v>2871</v>
      </c>
      <c r="D1185" t="s">
        <v>2867</v>
      </c>
      <c r="E1185" t="s">
        <v>2855</v>
      </c>
      <c r="F1185" t="s">
        <v>2897</v>
      </c>
      <c r="H1185" t="str">
        <f>INDEX('Vensim Variables'!$B:$B,MATCH(EPS!$B1185,'Vensim Variables'!$A:$A,0))</f>
        <v>g pollutant</v>
      </c>
      <c r="I1185" t="str">
        <f t="shared" si="54"/>
        <v>F gases</v>
      </c>
      <c r="J1185">
        <f>INDEX(NoSettings!$C:$C,MATCH(EPS!$A1185,NoSettings!$A:$A,0))</f>
        <v>0</v>
      </c>
      <c r="K1185">
        <f t="shared" si="55"/>
        <v>1</v>
      </c>
      <c r="L1185" s="5">
        <f t="shared" si="56"/>
        <v>0</v>
      </c>
    </row>
    <row r="1186" spans="1:12">
      <c r="A1186" t="s">
        <v>1204</v>
      </c>
      <c r="B1186" t="s">
        <v>1</v>
      </c>
      <c r="C1186" t="s">
        <v>2871</v>
      </c>
      <c r="D1186" t="s">
        <v>2867</v>
      </c>
      <c r="E1186" t="s">
        <v>2855</v>
      </c>
      <c r="F1186" t="s">
        <v>2898</v>
      </c>
      <c r="H1186" t="str">
        <f>INDEX('Vensim Variables'!$B:$B,MATCH(EPS!$B1186,'Vensim Variables'!$A:$A,0))</f>
        <v>g pollutant</v>
      </c>
      <c r="I1186" t="str">
        <f t="shared" si="54"/>
        <v>F gases</v>
      </c>
      <c r="J1186">
        <f>INDEX(NoSettings!$C:$C,MATCH(EPS!$A1186,NoSettings!$A:$A,0))</f>
        <v>0</v>
      </c>
      <c r="K1186">
        <f t="shared" si="55"/>
        <v>1</v>
      </c>
      <c r="L1186" s="5">
        <f t="shared" si="56"/>
        <v>0</v>
      </c>
    </row>
    <row r="1187" spans="1:12">
      <c r="A1187" t="s">
        <v>1205</v>
      </c>
      <c r="B1187" t="s">
        <v>1</v>
      </c>
      <c r="C1187" t="s">
        <v>2871</v>
      </c>
      <c r="D1187" t="s">
        <v>2867</v>
      </c>
      <c r="E1187" t="s">
        <v>2855</v>
      </c>
      <c r="F1187" t="s">
        <v>2899</v>
      </c>
      <c r="H1187" t="str">
        <f>INDEX('Vensim Variables'!$B:$B,MATCH(EPS!$B1187,'Vensim Variables'!$A:$A,0))</f>
        <v>g pollutant</v>
      </c>
      <c r="I1187" t="str">
        <f t="shared" si="54"/>
        <v>F gases</v>
      </c>
      <c r="J1187">
        <f>INDEX(NoSettings!$C:$C,MATCH(EPS!$A1187,NoSettings!$A:$A,0))</f>
        <v>0</v>
      </c>
      <c r="K1187">
        <f t="shared" si="55"/>
        <v>1</v>
      </c>
      <c r="L1187" s="5">
        <f t="shared" si="56"/>
        <v>0</v>
      </c>
    </row>
    <row r="1188" spans="1:12">
      <c r="A1188" t="s">
        <v>1206</v>
      </c>
      <c r="B1188" t="s">
        <v>1</v>
      </c>
      <c r="C1188" t="s">
        <v>2871</v>
      </c>
      <c r="D1188" t="s">
        <v>2867</v>
      </c>
      <c r="E1188" t="s">
        <v>2855</v>
      </c>
      <c r="F1188" t="s">
        <v>2900</v>
      </c>
      <c r="H1188" t="str">
        <f>INDEX('Vensim Variables'!$B:$B,MATCH(EPS!$B1188,'Vensim Variables'!$A:$A,0))</f>
        <v>g pollutant</v>
      </c>
      <c r="I1188" t="str">
        <f t="shared" si="54"/>
        <v>F gases</v>
      </c>
      <c r="J1188">
        <f>INDEX(NoSettings!$C:$C,MATCH(EPS!$A1188,NoSettings!$A:$A,0))</f>
        <v>0</v>
      </c>
      <c r="K1188">
        <f t="shared" si="55"/>
        <v>1</v>
      </c>
      <c r="L1188" s="5">
        <f t="shared" si="56"/>
        <v>0</v>
      </c>
    </row>
    <row r="1189" spans="1:12">
      <c r="A1189" t="s">
        <v>1207</v>
      </c>
      <c r="B1189" t="s">
        <v>1</v>
      </c>
      <c r="C1189" t="s">
        <v>2871</v>
      </c>
      <c r="D1189" t="s">
        <v>2867</v>
      </c>
      <c r="E1189" t="s">
        <v>2855</v>
      </c>
      <c r="F1189" t="s">
        <v>2901</v>
      </c>
      <c r="H1189" t="str">
        <f>INDEX('Vensim Variables'!$B:$B,MATCH(EPS!$B1189,'Vensim Variables'!$A:$A,0))</f>
        <v>g pollutant</v>
      </c>
      <c r="I1189" t="str">
        <f t="shared" si="54"/>
        <v>F gases</v>
      </c>
      <c r="J1189">
        <f>INDEX(NoSettings!$C:$C,MATCH(EPS!$A1189,NoSettings!$A:$A,0))</f>
        <v>0</v>
      </c>
      <c r="K1189">
        <f t="shared" si="55"/>
        <v>1</v>
      </c>
      <c r="L1189" s="5">
        <f t="shared" si="56"/>
        <v>0</v>
      </c>
    </row>
    <row r="1190" spans="1:12">
      <c r="A1190" t="s">
        <v>1208</v>
      </c>
      <c r="B1190" t="s">
        <v>1</v>
      </c>
      <c r="C1190" t="s">
        <v>2871</v>
      </c>
      <c r="D1190" t="s">
        <v>2867</v>
      </c>
      <c r="E1190" t="s">
        <v>2855</v>
      </c>
      <c r="F1190" t="s">
        <v>2902</v>
      </c>
      <c r="H1190" t="str">
        <f>INDEX('Vensim Variables'!$B:$B,MATCH(EPS!$B1190,'Vensim Variables'!$A:$A,0))</f>
        <v>g pollutant</v>
      </c>
      <c r="I1190" t="str">
        <f t="shared" si="54"/>
        <v>F gases</v>
      </c>
      <c r="J1190">
        <f>INDEX(NoSettings!$C:$C,MATCH(EPS!$A1190,NoSettings!$A:$A,0))</f>
        <v>0</v>
      </c>
      <c r="K1190">
        <f t="shared" si="55"/>
        <v>1</v>
      </c>
      <c r="L1190" s="5">
        <f t="shared" si="56"/>
        <v>0</v>
      </c>
    </row>
    <row r="1191" spans="1:12">
      <c r="A1191" t="s">
        <v>1209</v>
      </c>
      <c r="B1191" t="s">
        <v>1</v>
      </c>
      <c r="C1191" t="s">
        <v>2871</v>
      </c>
      <c r="D1191" t="s">
        <v>2867</v>
      </c>
      <c r="E1191" t="s">
        <v>2855</v>
      </c>
      <c r="F1191" t="s">
        <v>2903</v>
      </c>
      <c r="H1191" t="str">
        <f>INDEX('Vensim Variables'!$B:$B,MATCH(EPS!$B1191,'Vensim Variables'!$A:$A,0))</f>
        <v>g pollutant</v>
      </c>
      <c r="I1191" t="str">
        <f t="shared" si="54"/>
        <v>F gases</v>
      </c>
      <c r="J1191">
        <f>INDEX(NoSettings!$C:$C,MATCH(EPS!$A1191,NoSettings!$A:$A,0))</f>
        <v>0</v>
      </c>
      <c r="K1191">
        <f t="shared" si="55"/>
        <v>1</v>
      </c>
      <c r="L1191" s="5">
        <f t="shared" si="56"/>
        <v>0</v>
      </c>
    </row>
    <row r="1192" spans="1:12">
      <c r="A1192" t="s">
        <v>1210</v>
      </c>
      <c r="B1192" t="s">
        <v>1</v>
      </c>
      <c r="C1192" t="s">
        <v>2871</v>
      </c>
      <c r="D1192" t="s">
        <v>2867</v>
      </c>
      <c r="E1192" t="s">
        <v>2856</v>
      </c>
      <c r="F1192" t="s">
        <v>2894</v>
      </c>
      <c r="H1192" t="str">
        <f>INDEX('Vensim Variables'!$B:$B,MATCH(EPS!$B1192,'Vensim Variables'!$A:$A,0))</f>
        <v>g pollutant</v>
      </c>
      <c r="I1192" t="str">
        <f t="shared" si="54"/>
        <v>F gases</v>
      </c>
      <c r="J1192">
        <f>INDEX(NoSettings!$C:$C,MATCH(EPS!$A1192,NoSettings!$A:$A,0))</f>
        <v>0</v>
      </c>
      <c r="K1192">
        <f t="shared" si="55"/>
        <v>1</v>
      </c>
      <c r="L1192" s="5">
        <f t="shared" si="56"/>
        <v>0</v>
      </c>
    </row>
    <row r="1193" spans="1:12">
      <c r="A1193" t="s">
        <v>1211</v>
      </c>
      <c r="B1193" t="s">
        <v>1</v>
      </c>
      <c r="C1193" t="s">
        <v>2871</v>
      </c>
      <c r="D1193" t="s">
        <v>2867</v>
      </c>
      <c r="E1193" t="s">
        <v>2856</v>
      </c>
      <c r="F1193" t="s">
        <v>2895</v>
      </c>
      <c r="H1193" t="str">
        <f>INDEX('Vensim Variables'!$B:$B,MATCH(EPS!$B1193,'Vensim Variables'!$A:$A,0))</f>
        <v>g pollutant</v>
      </c>
      <c r="I1193" t="str">
        <f t="shared" si="54"/>
        <v>F gases</v>
      </c>
      <c r="J1193">
        <f>INDEX(NoSettings!$C:$C,MATCH(EPS!$A1193,NoSettings!$A:$A,0))</f>
        <v>0</v>
      </c>
      <c r="K1193">
        <f t="shared" si="55"/>
        <v>1</v>
      </c>
      <c r="L1193" s="5">
        <f t="shared" si="56"/>
        <v>0</v>
      </c>
    </row>
    <row r="1194" spans="1:12">
      <c r="A1194" t="s">
        <v>1212</v>
      </c>
      <c r="B1194" t="s">
        <v>1</v>
      </c>
      <c r="C1194" t="s">
        <v>2871</v>
      </c>
      <c r="D1194" t="s">
        <v>2867</v>
      </c>
      <c r="E1194" t="s">
        <v>2856</v>
      </c>
      <c r="F1194" t="s">
        <v>2896</v>
      </c>
      <c r="H1194" t="str">
        <f>INDEX('Vensim Variables'!$B:$B,MATCH(EPS!$B1194,'Vensim Variables'!$A:$A,0))</f>
        <v>g pollutant</v>
      </c>
      <c r="I1194" t="str">
        <f t="shared" si="54"/>
        <v>F gases</v>
      </c>
      <c r="J1194">
        <f>INDEX(NoSettings!$C:$C,MATCH(EPS!$A1194,NoSettings!$A:$A,0))</f>
        <v>0</v>
      </c>
      <c r="K1194">
        <f t="shared" si="55"/>
        <v>1</v>
      </c>
      <c r="L1194" s="5">
        <f t="shared" si="56"/>
        <v>0</v>
      </c>
    </row>
    <row r="1195" spans="1:12">
      <c r="A1195" t="s">
        <v>1213</v>
      </c>
      <c r="B1195" t="s">
        <v>1</v>
      </c>
      <c r="C1195" t="s">
        <v>2871</v>
      </c>
      <c r="D1195" t="s">
        <v>2867</v>
      </c>
      <c r="E1195" t="s">
        <v>2856</v>
      </c>
      <c r="F1195" t="s">
        <v>2897</v>
      </c>
      <c r="H1195" t="str">
        <f>INDEX('Vensim Variables'!$B:$B,MATCH(EPS!$B1195,'Vensim Variables'!$A:$A,0))</f>
        <v>g pollutant</v>
      </c>
      <c r="I1195" t="str">
        <f t="shared" si="54"/>
        <v>F gases</v>
      </c>
      <c r="J1195">
        <f>INDEX(NoSettings!$C:$C,MATCH(EPS!$A1195,NoSettings!$A:$A,0))</f>
        <v>0</v>
      </c>
      <c r="K1195">
        <f t="shared" si="55"/>
        <v>1</v>
      </c>
      <c r="L1195" s="5">
        <f t="shared" si="56"/>
        <v>0</v>
      </c>
    </row>
    <row r="1196" spans="1:12">
      <c r="A1196" t="s">
        <v>1214</v>
      </c>
      <c r="B1196" t="s">
        <v>1</v>
      </c>
      <c r="C1196" t="s">
        <v>2871</v>
      </c>
      <c r="D1196" t="s">
        <v>2867</v>
      </c>
      <c r="E1196" t="s">
        <v>2856</v>
      </c>
      <c r="F1196" t="s">
        <v>2898</v>
      </c>
      <c r="H1196" t="str">
        <f>INDEX('Vensim Variables'!$B:$B,MATCH(EPS!$B1196,'Vensim Variables'!$A:$A,0))</f>
        <v>g pollutant</v>
      </c>
      <c r="I1196" t="str">
        <f t="shared" si="54"/>
        <v>F gases</v>
      </c>
      <c r="J1196">
        <f>INDEX(NoSettings!$C:$C,MATCH(EPS!$A1196,NoSettings!$A:$A,0))</f>
        <v>0</v>
      </c>
      <c r="K1196">
        <f t="shared" si="55"/>
        <v>1</v>
      </c>
      <c r="L1196" s="5">
        <f t="shared" si="56"/>
        <v>0</v>
      </c>
    </row>
    <row r="1197" spans="1:12">
      <c r="A1197" t="s">
        <v>1215</v>
      </c>
      <c r="B1197" t="s">
        <v>1</v>
      </c>
      <c r="C1197" t="s">
        <v>2871</v>
      </c>
      <c r="D1197" t="s">
        <v>2867</v>
      </c>
      <c r="E1197" t="s">
        <v>2856</v>
      </c>
      <c r="F1197" t="s">
        <v>2899</v>
      </c>
      <c r="H1197" t="str">
        <f>INDEX('Vensim Variables'!$B:$B,MATCH(EPS!$B1197,'Vensim Variables'!$A:$A,0))</f>
        <v>g pollutant</v>
      </c>
      <c r="I1197" t="str">
        <f t="shared" si="54"/>
        <v>F gases</v>
      </c>
      <c r="J1197">
        <f>INDEX(NoSettings!$C:$C,MATCH(EPS!$A1197,NoSettings!$A:$A,0))</f>
        <v>0</v>
      </c>
      <c r="K1197">
        <f t="shared" si="55"/>
        <v>1</v>
      </c>
      <c r="L1197" s="5">
        <f t="shared" si="56"/>
        <v>0</v>
      </c>
    </row>
    <row r="1198" spans="1:12">
      <c r="A1198" t="s">
        <v>1216</v>
      </c>
      <c r="B1198" t="s">
        <v>1</v>
      </c>
      <c r="C1198" t="s">
        <v>2871</v>
      </c>
      <c r="D1198" t="s">
        <v>2867</v>
      </c>
      <c r="E1198" t="s">
        <v>2856</v>
      </c>
      <c r="F1198" t="s">
        <v>2900</v>
      </c>
      <c r="H1198" t="str">
        <f>INDEX('Vensim Variables'!$B:$B,MATCH(EPS!$B1198,'Vensim Variables'!$A:$A,0))</f>
        <v>g pollutant</v>
      </c>
      <c r="I1198" t="str">
        <f t="shared" si="54"/>
        <v>F gases</v>
      </c>
      <c r="J1198">
        <f>INDEX(NoSettings!$C:$C,MATCH(EPS!$A1198,NoSettings!$A:$A,0))</f>
        <v>0</v>
      </c>
      <c r="K1198">
        <f t="shared" si="55"/>
        <v>1</v>
      </c>
      <c r="L1198" s="5">
        <f t="shared" si="56"/>
        <v>0</v>
      </c>
    </row>
    <row r="1199" spans="1:12">
      <c r="A1199" t="s">
        <v>1217</v>
      </c>
      <c r="B1199" t="s">
        <v>1</v>
      </c>
      <c r="C1199" t="s">
        <v>2871</v>
      </c>
      <c r="D1199" t="s">
        <v>2867</v>
      </c>
      <c r="E1199" t="s">
        <v>2856</v>
      </c>
      <c r="F1199" t="s">
        <v>2901</v>
      </c>
      <c r="H1199" t="str">
        <f>INDEX('Vensim Variables'!$B:$B,MATCH(EPS!$B1199,'Vensim Variables'!$A:$A,0))</f>
        <v>g pollutant</v>
      </c>
      <c r="I1199" t="str">
        <f t="shared" si="54"/>
        <v>F gases</v>
      </c>
      <c r="J1199">
        <f>INDEX(NoSettings!$C:$C,MATCH(EPS!$A1199,NoSettings!$A:$A,0))</f>
        <v>0</v>
      </c>
      <c r="K1199">
        <f t="shared" si="55"/>
        <v>1</v>
      </c>
      <c r="L1199" s="5">
        <f t="shared" si="56"/>
        <v>0</v>
      </c>
    </row>
    <row r="1200" spans="1:12">
      <c r="A1200" t="s">
        <v>1218</v>
      </c>
      <c r="B1200" t="s">
        <v>1</v>
      </c>
      <c r="C1200" t="s">
        <v>2871</v>
      </c>
      <c r="D1200" t="s">
        <v>2867</v>
      </c>
      <c r="E1200" t="s">
        <v>2856</v>
      </c>
      <c r="F1200" t="s">
        <v>2902</v>
      </c>
      <c r="H1200" t="str">
        <f>INDEX('Vensim Variables'!$B:$B,MATCH(EPS!$B1200,'Vensim Variables'!$A:$A,0))</f>
        <v>g pollutant</v>
      </c>
      <c r="I1200" t="str">
        <f t="shared" si="54"/>
        <v>F gases</v>
      </c>
      <c r="J1200">
        <f>INDEX(NoSettings!$C:$C,MATCH(EPS!$A1200,NoSettings!$A:$A,0))</f>
        <v>0</v>
      </c>
      <c r="K1200">
        <f t="shared" si="55"/>
        <v>1</v>
      </c>
      <c r="L1200" s="5">
        <f t="shared" si="56"/>
        <v>0</v>
      </c>
    </row>
    <row r="1201" spans="1:12">
      <c r="A1201" t="s">
        <v>1219</v>
      </c>
      <c r="B1201" t="s">
        <v>1</v>
      </c>
      <c r="C1201" t="s">
        <v>2871</v>
      </c>
      <c r="D1201" t="s">
        <v>2867</v>
      </c>
      <c r="E1201" t="s">
        <v>2856</v>
      </c>
      <c r="F1201" t="s">
        <v>2903</v>
      </c>
      <c r="H1201" t="str">
        <f>INDEX('Vensim Variables'!$B:$B,MATCH(EPS!$B1201,'Vensim Variables'!$A:$A,0))</f>
        <v>g pollutant</v>
      </c>
      <c r="I1201" t="str">
        <f t="shared" si="54"/>
        <v>F gases</v>
      </c>
      <c r="J1201">
        <f>INDEX(NoSettings!$C:$C,MATCH(EPS!$A1201,NoSettings!$A:$A,0))</f>
        <v>0</v>
      </c>
      <c r="K1201">
        <f t="shared" si="55"/>
        <v>1</v>
      </c>
      <c r="L1201" s="5">
        <f t="shared" si="56"/>
        <v>0</v>
      </c>
    </row>
    <row r="1202" spans="1:12">
      <c r="A1202" t="s">
        <v>1220</v>
      </c>
      <c r="B1202" t="s">
        <v>1</v>
      </c>
      <c r="C1202" t="s">
        <v>2872</v>
      </c>
      <c r="D1202" t="s">
        <v>2854</v>
      </c>
      <c r="E1202" t="s">
        <v>2855</v>
      </c>
      <c r="F1202" t="s">
        <v>2894</v>
      </c>
      <c r="H1202" t="str">
        <f>INDEX('Vensim Variables'!$B:$B,MATCH(EPS!$B1202,'Vensim Variables'!$A:$A,0))</f>
        <v>g pollutant</v>
      </c>
      <c r="I1202" t="str">
        <f t="shared" si="54"/>
        <v>CO2</v>
      </c>
      <c r="J1202">
        <f>INDEX(NoSettings!$C:$C,MATCH(EPS!$A1202,NoSettings!$A:$A,0))</f>
        <v>0</v>
      </c>
      <c r="K1202">
        <f t="shared" si="55"/>
        <v>1</v>
      </c>
      <c r="L1202" s="5">
        <f t="shared" si="56"/>
        <v>0</v>
      </c>
    </row>
    <row r="1203" spans="1:12">
      <c r="A1203" t="s">
        <v>1221</v>
      </c>
      <c r="B1203" t="s">
        <v>1</v>
      </c>
      <c r="C1203" t="s">
        <v>2872</v>
      </c>
      <c r="D1203" t="s">
        <v>2854</v>
      </c>
      <c r="E1203" t="s">
        <v>2855</v>
      </c>
      <c r="F1203" t="s">
        <v>2895</v>
      </c>
      <c r="H1203" t="str">
        <f>INDEX('Vensim Variables'!$B:$B,MATCH(EPS!$B1203,'Vensim Variables'!$A:$A,0))</f>
        <v>g pollutant</v>
      </c>
      <c r="I1203" t="str">
        <f t="shared" si="54"/>
        <v>CO2</v>
      </c>
      <c r="J1203">
        <f>INDEX(NoSettings!$C:$C,MATCH(EPS!$A1203,NoSettings!$A:$A,0))</f>
        <v>0</v>
      </c>
      <c r="K1203">
        <f t="shared" si="55"/>
        <v>1</v>
      </c>
      <c r="L1203" s="5">
        <f t="shared" si="56"/>
        <v>0</v>
      </c>
    </row>
    <row r="1204" spans="1:12">
      <c r="A1204" t="s">
        <v>1222</v>
      </c>
      <c r="B1204" t="s">
        <v>1</v>
      </c>
      <c r="C1204" t="s">
        <v>2872</v>
      </c>
      <c r="D1204" t="s">
        <v>2854</v>
      </c>
      <c r="E1204" t="s">
        <v>2855</v>
      </c>
      <c r="F1204" t="s">
        <v>2896</v>
      </c>
      <c r="H1204" t="str">
        <f>INDEX('Vensim Variables'!$B:$B,MATCH(EPS!$B1204,'Vensim Variables'!$A:$A,0))</f>
        <v>g pollutant</v>
      </c>
      <c r="I1204" t="str">
        <f t="shared" si="54"/>
        <v>CO2</v>
      </c>
      <c r="J1204">
        <f>INDEX(NoSettings!$C:$C,MATCH(EPS!$A1204,NoSettings!$A:$A,0))</f>
        <v>1368630000000</v>
      </c>
      <c r="K1204">
        <f t="shared" si="55"/>
        <v>1</v>
      </c>
      <c r="L1204" s="5">
        <f t="shared" si="56"/>
        <v>1.36863</v>
      </c>
    </row>
    <row r="1205" spans="1:12">
      <c r="A1205" t="s">
        <v>1223</v>
      </c>
      <c r="B1205" t="s">
        <v>1</v>
      </c>
      <c r="C1205" t="s">
        <v>2872</v>
      </c>
      <c r="D1205" t="s">
        <v>2854</v>
      </c>
      <c r="E1205" t="s">
        <v>2855</v>
      </c>
      <c r="F1205" t="s">
        <v>2897</v>
      </c>
      <c r="H1205" t="str">
        <f>INDEX('Vensim Variables'!$B:$B,MATCH(EPS!$B1205,'Vensim Variables'!$A:$A,0))</f>
        <v>g pollutant</v>
      </c>
      <c r="I1205" t="str">
        <f t="shared" si="54"/>
        <v>CO2</v>
      </c>
      <c r="J1205">
        <f>INDEX(NoSettings!$C:$C,MATCH(EPS!$A1205,NoSettings!$A:$A,0))</f>
        <v>0</v>
      </c>
      <c r="K1205">
        <f t="shared" si="55"/>
        <v>1</v>
      </c>
      <c r="L1205" s="5">
        <f t="shared" si="56"/>
        <v>0</v>
      </c>
    </row>
    <row r="1206" spans="1:12">
      <c r="A1206" t="s">
        <v>1224</v>
      </c>
      <c r="B1206" t="s">
        <v>1</v>
      </c>
      <c r="C1206" t="s">
        <v>2872</v>
      </c>
      <c r="D1206" t="s">
        <v>2854</v>
      </c>
      <c r="E1206" t="s">
        <v>2855</v>
      </c>
      <c r="F1206" t="s">
        <v>2898</v>
      </c>
      <c r="H1206" t="str">
        <f>INDEX('Vensim Variables'!$B:$B,MATCH(EPS!$B1206,'Vensim Variables'!$A:$A,0))</f>
        <v>g pollutant</v>
      </c>
      <c r="I1206" t="str">
        <f t="shared" si="54"/>
        <v>CO2</v>
      </c>
      <c r="J1206">
        <f>INDEX(NoSettings!$C:$C,MATCH(EPS!$A1206,NoSettings!$A:$A,0))</f>
        <v>28302500000</v>
      </c>
      <c r="K1206">
        <f t="shared" si="55"/>
        <v>1</v>
      </c>
      <c r="L1206" s="5">
        <f t="shared" si="56"/>
        <v>2.8302500000000001E-2</v>
      </c>
    </row>
    <row r="1207" spans="1:12">
      <c r="A1207" t="s">
        <v>1225</v>
      </c>
      <c r="B1207" t="s">
        <v>1</v>
      </c>
      <c r="C1207" t="s">
        <v>2872</v>
      </c>
      <c r="D1207" t="s">
        <v>2854</v>
      </c>
      <c r="E1207" t="s">
        <v>2855</v>
      </c>
      <c r="F1207" t="s">
        <v>2899</v>
      </c>
      <c r="H1207" t="str">
        <f>INDEX('Vensim Variables'!$B:$B,MATCH(EPS!$B1207,'Vensim Variables'!$A:$A,0))</f>
        <v>g pollutant</v>
      </c>
      <c r="I1207" t="str">
        <f t="shared" si="54"/>
        <v>CO2</v>
      </c>
      <c r="J1207">
        <f>INDEX(NoSettings!$C:$C,MATCH(EPS!$A1207,NoSettings!$A:$A,0))</f>
        <v>0</v>
      </c>
      <c r="K1207">
        <f t="shared" si="55"/>
        <v>1</v>
      </c>
      <c r="L1207" s="5">
        <f t="shared" si="56"/>
        <v>0</v>
      </c>
    </row>
    <row r="1208" spans="1:12">
      <c r="A1208" t="s">
        <v>1226</v>
      </c>
      <c r="B1208" t="s">
        <v>1</v>
      </c>
      <c r="C1208" t="s">
        <v>2872</v>
      </c>
      <c r="D1208" t="s">
        <v>2854</v>
      </c>
      <c r="E1208" t="s">
        <v>2855</v>
      </c>
      <c r="F1208" t="s">
        <v>2900</v>
      </c>
      <c r="H1208" t="str">
        <f>INDEX('Vensim Variables'!$B:$B,MATCH(EPS!$B1208,'Vensim Variables'!$A:$A,0))</f>
        <v>g pollutant</v>
      </c>
      <c r="I1208" t="str">
        <f t="shared" si="54"/>
        <v>CO2</v>
      </c>
      <c r="J1208">
        <f>INDEX(NoSettings!$C:$C,MATCH(EPS!$A1208,NoSettings!$A:$A,0))</f>
        <v>0</v>
      </c>
      <c r="K1208">
        <f t="shared" si="55"/>
        <v>1</v>
      </c>
      <c r="L1208" s="5">
        <f t="shared" si="56"/>
        <v>0</v>
      </c>
    </row>
    <row r="1209" spans="1:12">
      <c r="A1209" t="s">
        <v>1227</v>
      </c>
      <c r="B1209" t="s">
        <v>1</v>
      </c>
      <c r="C1209" t="s">
        <v>2872</v>
      </c>
      <c r="D1209" t="s">
        <v>2854</v>
      </c>
      <c r="E1209" t="s">
        <v>2855</v>
      </c>
      <c r="F1209" t="s">
        <v>2901</v>
      </c>
      <c r="H1209" t="str">
        <f>INDEX('Vensim Variables'!$B:$B,MATCH(EPS!$B1209,'Vensim Variables'!$A:$A,0))</f>
        <v>g pollutant</v>
      </c>
      <c r="I1209" t="str">
        <f t="shared" si="54"/>
        <v>CO2</v>
      </c>
      <c r="J1209">
        <f>INDEX(NoSettings!$C:$C,MATCH(EPS!$A1209,NoSettings!$A:$A,0))</f>
        <v>0</v>
      </c>
      <c r="K1209">
        <f t="shared" si="55"/>
        <v>1</v>
      </c>
      <c r="L1209" s="5">
        <f t="shared" si="56"/>
        <v>0</v>
      </c>
    </row>
    <row r="1210" spans="1:12">
      <c r="A1210" t="s">
        <v>1228</v>
      </c>
      <c r="B1210" t="s">
        <v>1</v>
      </c>
      <c r="C1210" t="s">
        <v>2872</v>
      </c>
      <c r="D1210" t="s">
        <v>2854</v>
      </c>
      <c r="E1210" t="s">
        <v>2855</v>
      </c>
      <c r="F1210" t="s">
        <v>2902</v>
      </c>
      <c r="H1210" t="str">
        <f>INDEX('Vensim Variables'!$B:$B,MATCH(EPS!$B1210,'Vensim Variables'!$A:$A,0))</f>
        <v>g pollutant</v>
      </c>
      <c r="I1210" t="str">
        <f t="shared" si="54"/>
        <v>CO2</v>
      </c>
      <c r="J1210">
        <f>INDEX(NoSettings!$C:$C,MATCH(EPS!$A1210,NoSettings!$A:$A,0))</f>
        <v>0</v>
      </c>
      <c r="K1210">
        <f t="shared" si="55"/>
        <v>1</v>
      </c>
      <c r="L1210" s="5">
        <f t="shared" si="56"/>
        <v>0</v>
      </c>
    </row>
    <row r="1211" spans="1:12">
      <c r="A1211" t="s">
        <v>1229</v>
      </c>
      <c r="B1211" t="s">
        <v>1</v>
      </c>
      <c r="C1211" t="s">
        <v>2872</v>
      </c>
      <c r="D1211" t="s">
        <v>2854</v>
      </c>
      <c r="E1211" t="s">
        <v>2855</v>
      </c>
      <c r="F1211" t="s">
        <v>2903</v>
      </c>
      <c r="H1211" t="str">
        <f>INDEX('Vensim Variables'!$B:$B,MATCH(EPS!$B1211,'Vensim Variables'!$A:$A,0))</f>
        <v>g pollutant</v>
      </c>
      <c r="I1211" t="str">
        <f t="shared" si="54"/>
        <v>CO2</v>
      </c>
      <c r="J1211">
        <f>INDEX(NoSettings!$C:$C,MATCH(EPS!$A1211,NoSettings!$A:$A,0))</f>
        <v>0</v>
      </c>
      <c r="K1211">
        <f t="shared" si="55"/>
        <v>1</v>
      </c>
      <c r="L1211" s="5">
        <f t="shared" si="56"/>
        <v>0</v>
      </c>
    </row>
    <row r="1212" spans="1:12">
      <c r="A1212" t="s">
        <v>1230</v>
      </c>
      <c r="B1212" t="s">
        <v>1</v>
      </c>
      <c r="C1212" t="s">
        <v>2872</v>
      </c>
      <c r="D1212" t="s">
        <v>2854</v>
      </c>
      <c r="E1212" t="s">
        <v>2856</v>
      </c>
      <c r="F1212" t="s">
        <v>2894</v>
      </c>
      <c r="H1212" t="str">
        <f>INDEX('Vensim Variables'!$B:$B,MATCH(EPS!$B1212,'Vensim Variables'!$A:$A,0))</f>
        <v>g pollutant</v>
      </c>
      <c r="I1212" t="str">
        <f t="shared" si="54"/>
        <v>CO2</v>
      </c>
      <c r="J1212">
        <f>INDEX(NoSettings!$C:$C,MATCH(EPS!$A1212,NoSettings!$A:$A,0))</f>
        <v>0</v>
      </c>
      <c r="K1212">
        <f t="shared" si="55"/>
        <v>1</v>
      </c>
      <c r="L1212" s="5">
        <f t="shared" si="56"/>
        <v>0</v>
      </c>
    </row>
    <row r="1213" spans="1:12">
      <c r="A1213" t="s">
        <v>1231</v>
      </c>
      <c r="B1213" t="s">
        <v>1</v>
      </c>
      <c r="C1213" t="s">
        <v>2872</v>
      </c>
      <c r="D1213" t="s">
        <v>2854</v>
      </c>
      <c r="E1213" t="s">
        <v>2856</v>
      </c>
      <c r="F1213" t="s">
        <v>2895</v>
      </c>
      <c r="H1213" t="str">
        <f>INDEX('Vensim Variables'!$B:$B,MATCH(EPS!$B1213,'Vensim Variables'!$A:$A,0))</f>
        <v>g pollutant</v>
      </c>
      <c r="I1213" t="str">
        <f t="shared" si="54"/>
        <v>CO2</v>
      </c>
      <c r="J1213">
        <f>INDEX(NoSettings!$C:$C,MATCH(EPS!$A1213,NoSettings!$A:$A,0))</f>
        <v>0</v>
      </c>
      <c r="K1213">
        <f t="shared" si="55"/>
        <v>1</v>
      </c>
      <c r="L1213" s="5">
        <f t="shared" si="56"/>
        <v>0</v>
      </c>
    </row>
    <row r="1214" spans="1:12">
      <c r="A1214" t="s">
        <v>1232</v>
      </c>
      <c r="B1214" t="s">
        <v>1</v>
      </c>
      <c r="C1214" t="s">
        <v>2872</v>
      </c>
      <c r="D1214" t="s">
        <v>2854</v>
      </c>
      <c r="E1214" t="s">
        <v>2856</v>
      </c>
      <c r="F1214" t="s">
        <v>2896</v>
      </c>
      <c r="H1214" t="str">
        <f>INDEX('Vensim Variables'!$B:$B,MATCH(EPS!$B1214,'Vensim Variables'!$A:$A,0))</f>
        <v>g pollutant</v>
      </c>
      <c r="I1214" t="str">
        <f t="shared" si="54"/>
        <v>CO2</v>
      </c>
      <c r="J1214">
        <f>INDEX(NoSettings!$C:$C,MATCH(EPS!$A1214,NoSettings!$A:$A,0))</f>
        <v>0</v>
      </c>
      <c r="K1214">
        <f t="shared" si="55"/>
        <v>1</v>
      </c>
      <c r="L1214" s="5">
        <f t="shared" si="56"/>
        <v>0</v>
      </c>
    </row>
    <row r="1215" spans="1:12">
      <c r="A1215" t="s">
        <v>1233</v>
      </c>
      <c r="B1215" t="s">
        <v>1</v>
      </c>
      <c r="C1215" t="s">
        <v>2872</v>
      </c>
      <c r="D1215" t="s">
        <v>2854</v>
      </c>
      <c r="E1215" t="s">
        <v>2856</v>
      </c>
      <c r="F1215" t="s">
        <v>2897</v>
      </c>
      <c r="H1215" t="str">
        <f>INDEX('Vensim Variables'!$B:$B,MATCH(EPS!$B1215,'Vensim Variables'!$A:$A,0))</f>
        <v>g pollutant</v>
      </c>
      <c r="I1215" t="str">
        <f t="shared" si="54"/>
        <v>CO2</v>
      </c>
      <c r="J1215">
        <f>INDEX(NoSettings!$C:$C,MATCH(EPS!$A1215,NoSettings!$A:$A,0))</f>
        <v>0</v>
      </c>
      <c r="K1215">
        <f t="shared" si="55"/>
        <v>1</v>
      </c>
      <c r="L1215" s="5">
        <f t="shared" si="56"/>
        <v>0</v>
      </c>
    </row>
    <row r="1216" spans="1:12">
      <c r="A1216" t="s">
        <v>1234</v>
      </c>
      <c r="B1216" t="s">
        <v>1</v>
      </c>
      <c r="C1216" t="s">
        <v>2872</v>
      </c>
      <c r="D1216" t="s">
        <v>2854</v>
      </c>
      <c r="E1216" t="s">
        <v>2856</v>
      </c>
      <c r="F1216" t="s">
        <v>2898</v>
      </c>
      <c r="H1216" t="str">
        <f>INDEX('Vensim Variables'!$B:$B,MATCH(EPS!$B1216,'Vensim Variables'!$A:$A,0))</f>
        <v>g pollutant</v>
      </c>
      <c r="I1216" t="str">
        <f t="shared" si="54"/>
        <v>CO2</v>
      </c>
      <c r="J1216">
        <f>INDEX(NoSettings!$C:$C,MATCH(EPS!$A1216,NoSettings!$A:$A,0))</f>
        <v>0</v>
      </c>
      <c r="K1216">
        <f t="shared" si="55"/>
        <v>1</v>
      </c>
      <c r="L1216" s="5">
        <f t="shared" si="56"/>
        <v>0</v>
      </c>
    </row>
    <row r="1217" spans="1:12">
      <c r="A1217" t="s">
        <v>1235</v>
      </c>
      <c r="B1217" t="s">
        <v>1</v>
      </c>
      <c r="C1217" t="s">
        <v>2872</v>
      </c>
      <c r="D1217" t="s">
        <v>2854</v>
      </c>
      <c r="E1217" t="s">
        <v>2856</v>
      </c>
      <c r="F1217" t="s">
        <v>2899</v>
      </c>
      <c r="H1217" t="str">
        <f>INDEX('Vensim Variables'!$B:$B,MATCH(EPS!$B1217,'Vensim Variables'!$A:$A,0))</f>
        <v>g pollutant</v>
      </c>
      <c r="I1217" t="str">
        <f t="shared" si="54"/>
        <v>CO2</v>
      </c>
      <c r="J1217">
        <f>INDEX(NoSettings!$C:$C,MATCH(EPS!$A1217,NoSettings!$A:$A,0))</f>
        <v>0</v>
      </c>
      <c r="K1217">
        <f t="shared" si="55"/>
        <v>1</v>
      </c>
      <c r="L1217" s="5">
        <f t="shared" si="56"/>
        <v>0</v>
      </c>
    </row>
    <row r="1218" spans="1:12">
      <c r="A1218" t="s">
        <v>1236</v>
      </c>
      <c r="B1218" t="s">
        <v>1</v>
      </c>
      <c r="C1218" t="s">
        <v>2872</v>
      </c>
      <c r="D1218" t="s">
        <v>2854</v>
      </c>
      <c r="E1218" t="s">
        <v>2856</v>
      </c>
      <c r="F1218" t="s">
        <v>2900</v>
      </c>
      <c r="H1218" t="str">
        <f>INDEX('Vensim Variables'!$B:$B,MATCH(EPS!$B1218,'Vensim Variables'!$A:$A,0))</f>
        <v>g pollutant</v>
      </c>
      <c r="I1218" t="str">
        <f t="shared" si="54"/>
        <v>CO2</v>
      </c>
      <c r="J1218">
        <f>INDEX(NoSettings!$C:$C,MATCH(EPS!$A1218,NoSettings!$A:$A,0))</f>
        <v>0</v>
      </c>
      <c r="K1218">
        <f t="shared" si="55"/>
        <v>1</v>
      </c>
      <c r="L1218" s="5">
        <f t="shared" si="56"/>
        <v>0</v>
      </c>
    </row>
    <row r="1219" spans="1:12">
      <c r="A1219" t="s">
        <v>1237</v>
      </c>
      <c r="B1219" t="s">
        <v>1</v>
      </c>
      <c r="C1219" t="s">
        <v>2872</v>
      </c>
      <c r="D1219" t="s">
        <v>2854</v>
      </c>
      <c r="E1219" t="s">
        <v>2856</v>
      </c>
      <c r="F1219" t="s">
        <v>2901</v>
      </c>
      <c r="H1219" t="str">
        <f>INDEX('Vensim Variables'!$B:$B,MATCH(EPS!$B1219,'Vensim Variables'!$A:$A,0))</f>
        <v>g pollutant</v>
      </c>
      <c r="I1219" t="str">
        <f t="shared" ref="I1219:I1282" si="57">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 t="shared" ref="K1219:K1282" si="58">IF(I1219="CO2",1,IF(I1219="CH4",28,IF(I1219="N2O",265,IF(I1219="F gases",1,1))))</f>
        <v>1</v>
      </c>
      <c r="L1219" s="5">
        <f t="shared" ref="L1219:L1282" si="59">IF(H1219="g pollutant",K1219*J1219/10^12,IF(H1219="MMTCO2e",J1219,IF(H1219="MWh",J1219,0)))</f>
        <v>0</v>
      </c>
    </row>
    <row r="1220" spans="1:12">
      <c r="A1220" t="s">
        <v>1238</v>
      </c>
      <c r="B1220" t="s">
        <v>1</v>
      </c>
      <c r="C1220" t="s">
        <v>2872</v>
      </c>
      <c r="D1220" t="s">
        <v>2854</v>
      </c>
      <c r="E1220" t="s">
        <v>2856</v>
      </c>
      <c r="F1220" t="s">
        <v>2902</v>
      </c>
      <c r="H1220" t="str">
        <f>INDEX('Vensim Variables'!$B:$B,MATCH(EPS!$B1220,'Vensim Variables'!$A:$A,0))</f>
        <v>g pollutant</v>
      </c>
      <c r="I1220" t="str">
        <f t="shared" si="57"/>
        <v>CO2</v>
      </c>
      <c r="J1220">
        <f>INDEX(NoSettings!$C:$C,MATCH(EPS!$A1220,NoSettings!$A:$A,0))</f>
        <v>0</v>
      </c>
      <c r="K1220">
        <f t="shared" si="58"/>
        <v>1</v>
      </c>
      <c r="L1220" s="5">
        <f t="shared" si="59"/>
        <v>0</v>
      </c>
    </row>
    <row r="1221" spans="1:12">
      <c r="A1221" t="s">
        <v>1239</v>
      </c>
      <c r="B1221" t="s">
        <v>1</v>
      </c>
      <c r="C1221" t="s">
        <v>2872</v>
      </c>
      <c r="D1221" t="s">
        <v>2854</v>
      </c>
      <c r="E1221" t="s">
        <v>2856</v>
      </c>
      <c r="F1221" t="s">
        <v>2903</v>
      </c>
      <c r="H1221" t="str">
        <f>INDEX('Vensim Variables'!$B:$B,MATCH(EPS!$B1221,'Vensim Variables'!$A:$A,0))</f>
        <v>g pollutant</v>
      </c>
      <c r="I1221" t="str">
        <f t="shared" si="57"/>
        <v>CO2</v>
      </c>
      <c r="J1221">
        <f>INDEX(NoSettings!$C:$C,MATCH(EPS!$A1221,NoSettings!$A:$A,0))</f>
        <v>0</v>
      </c>
      <c r="K1221">
        <f t="shared" si="58"/>
        <v>1</v>
      </c>
      <c r="L1221" s="5">
        <f t="shared" si="59"/>
        <v>0</v>
      </c>
    </row>
    <row r="1222" spans="1:12">
      <c r="A1222" t="s">
        <v>1240</v>
      </c>
      <c r="B1222" t="s">
        <v>1</v>
      </c>
      <c r="C1222" t="s">
        <v>2872</v>
      </c>
      <c r="D1222" t="s">
        <v>2857</v>
      </c>
      <c r="E1222" t="s">
        <v>2855</v>
      </c>
      <c r="F1222" t="s">
        <v>2894</v>
      </c>
      <c r="H1222" t="str">
        <f>INDEX('Vensim Variables'!$B:$B,MATCH(EPS!$B1222,'Vensim Variables'!$A:$A,0))</f>
        <v>g pollutant</v>
      </c>
      <c r="I1222" t="str">
        <f t="shared" si="57"/>
        <v>VOC</v>
      </c>
      <c r="J1222">
        <f>INDEX(NoSettings!$C:$C,MATCH(EPS!$A1222,NoSettings!$A:$A,0))</f>
        <v>0</v>
      </c>
      <c r="K1222">
        <f t="shared" si="58"/>
        <v>1</v>
      </c>
      <c r="L1222" s="5">
        <f t="shared" si="59"/>
        <v>0</v>
      </c>
    </row>
    <row r="1223" spans="1:12">
      <c r="A1223" t="s">
        <v>1241</v>
      </c>
      <c r="B1223" t="s">
        <v>1</v>
      </c>
      <c r="C1223" t="s">
        <v>2872</v>
      </c>
      <c r="D1223" t="s">
        <v>2857</v>
      </c>
      <c r="E1223" t="s">
        <v>2855</v>
      </c>
      <c r="F1223" t="s">
        <v>2895</v>
      </c>
      <c r="H1223" t="str">
        <f>INDEX('Vensim Variables'!$B:$B,MATCH(EPS!$B1223,'Vensim Variables'!$A:$A,0))</f>
        <v>g pollutant</v>
      </c>
      <c r="I1223" t="str">
        <f t="shared" si="57"/>
        <v>VOC</v>
      </c>
      <c r="J1223">
        <f>INDEX(NoSettings!$C:$C,MATCH(EPS!$A1223,NoSettings!$A:$A,0))</f>
        <v>0</v>
      </c>
      <c r="K1223">
        <f t="shared" si="58"/>
        <v>1</v>
      </c>
      <c r="L1223" s="5">
        <f t="shared" si="59"/>
        <v>0</v>
      </c>
    </row>
    <row r="1224" spans="1:12">
      <c r="A1224" t="s">
        <v>1242</v>
      </c>
      <c r="B1224" t="s">
        <v>1</v>
      </c>
      <c r="C1224" t="s">
        <v>2872</v>
      </c>
      <c r="D1224" t="s">
        <v>2857</v>
      </c>
      <c r="E1224" t="s">
        <v>2855</v>
      </c>
      <c r="F1224" t="s">
        <v>2896</v>
      </c>
      <c r="H1224" t="str">
        <f>INDEX('Vensim Variables'!$B:$B,MATCH(EPS!$B1224,'Vensim Variables'!$A:$A,0))</f>
        <v>g pollutant</v>
      </c>
      <c r="I1224" t="str">
        <f t="shared" si="57"/>
        <v>VOC</v>
      </c>
      <c r="J1224">
        <f>INDEX(NoSettings!$C:$C,MATCH(EPS!$A1224,NoSettings!$A:$A,0))</f>
        <v>970907000</v>
      </c>
      <c r="K1224">
        <f t="shared" si="58"/>
        <v>1</v>
      </c>
      <c r="L1224" s="5">
        <f t="shared" si="59"/>
        <v>9.7090700000000002E-4</v>
      </c>
    </row>
    <row r="1225" spans="1:12">
      <c r="A1225" t="s">
        <v>1243</v>
      </c>
      <c r="B1225" t="s">
        <v>1</v>
      </c>
      <c r="C1225" t="s">
        <v>2872</v>
      </c>
      <c r="D1225" t="s">
        <v>2857</v>
      </c>
      <c r="E1225" t="s">
        <v>2855</v>
      </c>
      <c r="F1225" t="s">
        <v>2897</v>
      </c>
      <c r="H1225" t="str">
        <f>INDEX('Vensim Variables'!$B:$B,MATCH(EPS!$B1225,'Vensim Variables'!$A:$A,0))</f>
        <v>g pollutant</v>
      </c>
      <c r="I1225" t="str">
        <f t="shared" si="57"/>
        <v>VOC</v>
      </c>
      <c r="J1225">
        <f>INDEX(NoSettings!$C:$C,MATCH(EPS!$A1225,NoSettings!$A:$A,0))</f>
        <v>0</v>
      </c>
      <c r="K1225">
        <f t="shared" si="58"/>
        <v>1</v>
      </c>
      <c r="L1225" s="5">
        <f t="shared" si="59"/>
        <v>0</v>
      </c>
    </row>
    <row r="1226" spans="1:12">
      <c r="A1226" t="s">
        <v>1244</v>
      </c>
      <c r="B1226" t="s">
        <v>1</v>
      </c>
      <c r="C1226" t="s">
        <v>2872</v>
      </c>
      <c r="D1226" t="s">
        <v>2857</v>
      </c>
      <c r="E1226" t="s">
        <v>2855</v>
      </c>
      <c r="F1226" t="s">
        <v>2898</v>
      </c>
      <c r="H1226" t="str">
        <f>INDEX('Vensim Variables'!$B:$B,MATCH(EPS!$B1226,'Vensim Variables'!$A:$A,0))</f>
        <v>g pollutant</v>
      </c>
      <c r="I1226" t="str">
        <f t="shared" si="57"/>
        <v>VOC</v>
      </c>
      <c r="J1226">
        <f>INDEX(NoSettings!$C:$C,MATCH(EPS!$A1226,NoSettings!$A:$A,0))</f>
        <v>32407600</v>
      </c>
      <c r="K1226">
        <f t="shared" si="58"/>
        <v>1</v>
      </c>
      <c r="L1226" s="5">
        <f t="shared" si="59"/>
        <v>3.2407599999999998E-5</v>
      </c>
    </row>
    <row r="1227" spans="1:12">
      <c r="A1227" t="s">
        <v>1245</v>
      </c>
      <c r="B1227" t="s">
        <v>1</v>
      </c>
      <c r="C1227" t="s">
        <v>2872</v>
      </c>
      <c r="D1227" t="s">
        <v>2857</v>
      </c>
      <c r="E1227" t="s">
        <v>2855</v>
      </c>
      <c r="F1227" t="s">
        <v>2899</v>
      </c>
      <c r="H1227" t="str">
        <f>INDEX('Vensim Variables'!$B:$B,MATCH(EPS!$B1227,'Vensim Variables'!$A:$A,0))</f>
        <v>g pollutant</v>
      </c>
      <c r="I1227" t="str">
        <f t="shared" si="57"/>
        <v>VOC</v>
      </c>
      <c r="J1227">
        <f>INDEX(NoSettings!$C:$C,MATCH(EPS!$A1227,NoSettings!$A:$A,0))</f>
        <v>0</v>
      </c>
      <c r="K1227">
        <f t="shared" si="58"/>
        <v>1</v>
      </c>
      <c r="L1227" s="5">
        <f t="shared" si="59"/>
        <v>0</v>
      </c>
    </row>
    <row r="1228" spans="1:12">
      <c r="A1228" t="s">
        <v>1246</v>
      </c>
      <c r="B1228" t="s">
        <v>1</v>
      </c>
      <c r="C1228" t="s">
        <v>2872</v>
      </c>
      <c r="D1228" t="s">
        <v>2857</v>
      </c>
      <c r="E1228" t="s">
        <v>2855</v>
      </c>
      <c r="F1228" t="s">
        <v>2900</v>
      </c>
      <c r="H1228" t="str">
        <f>INDEX('Vensim Variables'!$B:$B,MATCH(EPS!$B1228,'Vensim Variables'!$A:$A,0))</f>
        <v>g pollutant</v>
      </c>
      <c r="I1228" t="str">
        <f t="shared" si="57"/>
        <v>VOC</v>
      </c>
      <c r="J1228">
        <f>INDEX(NoSettings!$C:$C,MATCH(EPS!$A1228,NoSettings!$A:$A,0))</f>
        <v>0</v>
      </c>
      <c r="K1228">
        <f t="shared" si="58"/>
        <v>1</v>
      </c>
      <c r="L1228" s="5">
        <f t="shared" si="59"/>
        <v>0</v>
      </c>
    </row>
    <row r="1229" spans="1:12">
      <c r="A1229" t="s">
        <v>1247</v>
      </c>
      <c r="B1229" t="s">
        <v>1</v>
      </c>
      <c r="C1229" t="s">
        <v>2872</v>
      </c>
      <c r="D1229" t="s">
        <v>2857</v>
      </c>
      <c r="E1229" t="s">
        <v>2855</v>
      </c>
      <c r="F1229" t="s">
        <v>2901</v>
      </c>
      <c r="H1229" t="str">
        <f>INDEX('Vensim Variables'!$B:$B,MATCH(EPS!$B1229,'Vensim Variables'!$A:$A,0))</f>
        <v>g pollutant</v>
      </c>
      <c r="I1229" t="str">
        <f t="shared" si="57"/>
        <v>VOC</v>
      </c>
      <c r="J1229">
        <f>INDEX(NoSettings!$C:$C,MATCH(EPS!$A1229,NoSettings!$A:$A,0))</f>
        <v>0</v>
      </c>
      <c r="K1229">
        <f t="shared" si="58"/>
        <v>1</v>
      </c>
      <c r="L1229" s="5">
        <f t="shared" si="59"/>
        <v>0</v>
      </c>
    </row>
    <row r="1230" spans="1:12">
      <c r="A1230" t="s">
        <v>1248</v>
      </c>
      <c r="B1230" t="s">
        <v>1</v>
      </c>
      <c r="C1230" t="s">
        <v>2872</v>
      </c>
      <c r="D1230" t="s">
        <v>2857</v>
      </c>
      <c r="E1230" t="s">
        <v>2855</v>
      </c>
      <c r="F1230" t="s">
        <v>2902</v>
      </c>
      <c r="H1230" t="str">
        <f>INDEX('Vensim Variables'!$B:$B,MATCH(EPS!$B1230,'Vensim Variables'!$A:$A,0))</f>
        <v>g pollutant</v>
      </c>
      <c r="I1230" t="str">
        <f t="shared" si="57"/>
        <v>VOC</v>
      </c>
      <c r="J1230">
        <f>INDEX(NoSettings!$C:$C,MATCH(EPS!$A1230,NoSettings!$A:$A,0))</f>
        <v>0</v>
      </c>
      <c r="K1230">
        <f t="shared" si="58"/>
        <v>1</v>
      </c>
      <c r="L1230" s="5">
        <f t="shared" si="59"/>
        <v>0</v>
      </c>
    </row>
    <row r="1231" spans="1:12">
      <c r="A1231" t="s">
        <v>1249</v>
      </c>
      <c r="B1231" t="s">
        <v>1</v>
      </c>
      <c r="C1231" t="s">
        <v>2872</v>
      </c>
      <c r="D1231" t="s">
        <v>2857</v>
      </c>
      <c r="E1231" t="s">
        <v>2855</v>
      </c>
      <c r="F1231" t="s">
        <v>2903</v>
      </c>
      <c r="H1231" t="str">
        <f>INDEX('Vensim Variables'!$B:$B,MATCH(EPS!$B1231,'Vensim Variables'!$A:$A,0))</f>
        <v>g pollutant</v>
      </c>
      <c r="I1231" t="str">
        <f t="shared" si="57"/>
        <v>VOC</v>
      </c>
      <c r="J1231">
        <f>INDEX(NoSettings!$C:$C,MATCH(EPS!$A1231,NoSettings!$A:$A,0))</f>
        <v>0</v>
      </c>
      <c r="K1231">
        <f t="shared" si="58"/>
        <v>1</v>
      </c>
      <c r="L1231" s="5">
        <f t="shared" si="59"/>
        <v>0</v>
      </c>
    </row>
    <row r="1232" spans="1:12">
      <c r="A1232" t="s">
        <v>1250</v>
      </c>
      <c r="B1232" t="s">
        <v>1</v>
      </c>
      <c r="C1232" t="s">
        <v>2872</v>
      </c>
      <c r="D1232" t="s">
        <v>2857</v>
      </c>
      <c r="E1232" t="s">
        <v>2856</v>
      </c>
      <c r="F1232" t="s">
        <v>2894</v>
      </c>
      <c r="H1232" t="str">
        <f>INDEX('Vensim Variables'!$B:$B,MATCH(EPS!$B1232,'Vensim Variables'!$A:$A,0))</f>
        <v>g pollutant</v>
      </c>
      <c r="I1232" t="str">
        <f t="shared" si="57"/>
        <v>VOC</v>
      </c>
      <c r="J1232">
        <f>INDEX(NoSettings!$C:$C,MATCH(EPS!$A1232,NoSettings!$A:$A,0))</f>
        <v>0</v>
      </c>
      <c r="K1232">
        <f t="shared" si="58"/>
        <v>1</v>
      </c>
      <c r="L1232" s="5">
        <f t="shared" si="59"/>
        <v>0</v>
      </c>
    </row>
    <row r="1233" spans="1:12">
      <c r="A1233" t="s">
        <v>1251</v>
      </c>
      <c r="B1233" t="s">
        <v>1</v>
      </c>
      <c r="C1233" t="s">
        <v>2872</v>
      </c>
      <c r="D1233" t="s">
        <v>2857</v>
      </c>
      <c r="E1233" t="s">
        <v>2856</v>
      </c>
      <c r="F1233" t="s">
        <v>2895</v>
      </c>
      <c r="H1233" t="str">
        <f>INDEX('Vensim Variables'!$B:$B,MATCH(EPS!$B1233,'Vensim Variables'!$A:$A,0))</f>
        <v>g pollutant</v>
      </c>
      <c r="I1233" t="str">
        <f t="shared" si="57"/>
        <v>VOC</v>
      </c>
      <c r="J1233">
        <f>INDEX(NoSettings!$C:$C,MATCH(EPS!$A1233,NoSettings!$A:$A,0))</f>
        <v>0</v>
      </c>
      <c r="K1233">
        <f t="shared" si="58"/>
        <v>1</v>
      </c>
      <c r="L1233" s="5">
        <f t="shared" si="59"/>
        <v>0</v>
      </c>
    </row>
    <row r="1234" spans="1:12">
      <c r="A1234" t="s">
        <v>1252</v>
      </c>
      <c r="B1234" t="s">
        <v>1</v>
      </c>
      <c r="C1234" t="s">
        <v>2872</v>
      </c>
      <c r="D1234" t="s">
        <v>2857</v>
      </c>
      <c r="E1234" t="s">
        <v>2856</v>
      </c>
      <c r="F1234" t="s">
        <v>2896</v>
      </c>
      <c r="H1234" t="str">
        <f>INDEX('Vensim Variables'!$B:$B,MATCH(EPS!$B1234,'Vensim Variables'!$A:$A,0))</f>
        <v>g pollutant</v>
      </c>
      <c r="I1234" t="str">
        <f t="shared" si="57"/>
        <v>VOC</v>
      </c>
      <c r="J1234">
        <f>INDEX(NoSettings!$C:$C,MATCH(EPS!$A1234,NoSettings!$A:$A,0))</f>
        <v>0</v>
      </c>
      <c r="K1234">
        <f t="shared" si="58"/>
        <v>1</v>
      </c>
      <c r="L1234" s="5">
        <f t="shared" si="59"/>
        <v>0</v>
      </c>
    </row>
    <row r="1235" spans="1:12">
      <c r="A1235" t="s">
        <v>1253</v>
      </c>
      <c r="B1235" t="s">
        <v>1</v>
      </c>
      <c r="C1235" t="s">
        <v>2872</v>
      </c>
      <c r="D1235" t="s">
        <v>2857</v>
      </c>
      <c r="E1235" t="s">
        <v>2856</v>
      </c>
      <c r="F1235" t="s">
        <v>2897</v>
      </c>
      <c r="H1235" t="str">
        <f>INDEX('Vensim Variables'!$B:$B,MATCH(EPS!$B1235,'Vensim Variables'!$A:$A,0))</f>
        <v>g pollutant</v>
      </c>
      <c r="I1235" t="str">
        <f t="shared" si="57"/>
        <v>VOC</v>
      </c>
      <c r="J1235">
        <f>INDEX(NoSettings!$C:$C,MATCH(EPS!$A1235,NoSettings!$A:$A,0))</f>
        <v>0</v>
      </c>
      <c r="K1235">
        <f t="shared" si="58"/>
        <v>1</v>
      </c>
      <c r="L1235" s="5">
        <f t="shared" si="59"/>
        <v>0</v>
      </c>
    </row>
    <row r="1236" spans="1:12">
      <c r="A1236" t="s">
        <v>1254</v>
      </c>
      <c r="B1236" t="s">
        <v>1</v>
      </c>
      <c r="C1236" t="s">
        <v>2872</v>
      </c>
      <c r="D1236" t="s">
        <v>2857</v>
      </c>
      <c r="E1236" t="s">
        <v>2856</v>
      </c>
      <c r="F1236" t="s">
        <v>2898</v>
      </c>
      <c r="H1236" t="str">
        <f>INDEX('Vensim Variables'!$B:$B,MATCH(EPS!$B1236,'Vensim Variables'!$A:$A,0))</f>
        <v>g pollutant</v>
      </c>
      <c r="I1236" t="str">
        <f t="shared" si="57"/>
        <v>VOC</v>
      </c>
      <c r="J1236">
        <f>INDEX(NoSettings!$C:$C,MATCH(EPS!$A1236,NoSettings!$A:$A,0))</f>
        <v>0</v>
      </c>
      <c r="K1236">
        <f t="shared" si="58"/>
        <v>1</v>
      </c>
      <c r="L1236" s="5">
        <f t="shared" si="59"/>
        <v>0</v>
      </c>
    </row>
    <row r="1237" spans="1:12">
      <c r="A1237" t="s">
        <v>1255</v>
      </c>
      <c r="B1237" t="s">
        <v>1</v>
      </c>
      <c r="C1237" t="s">
        <v>2872</v>
      </c>
      <c r="D1237" t="s">
        <v>2857</v>
      </c>
      <c r="E1237" t="s">
        <v>2856</v>
      </c>
      <c r="F1237" t="s">
        <v>2899</v>
      </c>
      <c r="H1237" t="str">
        <f>INDEX('Vensim Variables'!$B:$B,MATCH(EPS!$B1237,'Vensim Variables'!$A:$A,0))</f>
        <v>g pollutant</v>
      </c>
      <c r="I1237" t="str">
        <f t="shared" si="57"/>
        <v>VOC</v>
      </c>
      <c r="J1237">
        <f>INDEX(NoSettings!$C:$C,MATCH(EPS!$A1237,NoSettings!$A:$A,0))</f>
        <v>0</v>
      </c>
      <c r="K1237">
        <f t="shared" si="58"/>
        <v>1</v>
      </c>
      <c r="L1237" s="5">
        <f t="shared" si="59"/>
        <v>0</v>
      </c>
    </row>
    <row r="1238" spans="1:12">
      <c r="A1238" t="s">
        <v>1256</v>
      </c>
      <c r="B1238" t="s">
        <v>1</v>
      </c>
      <c r="C1238" t="s">
        <v>2872</v>
      </c>
      <c r="D1238" t="s">
        <v>2857</v>
      </c>
      <c r="E1238" t="s">
        <v>2856</v>
      </c>
      <c r="F1238" t="s">
        <v>2900</v>
      </c>
      <c r="H1238" t="str">
        <f>INDEX('Vensim Variables'!$B:$B,MATCH(EPS!$B1238,'Vensim Variables'!$A:$A,0))</f>
        <v>g pollutant</v>
      </c>
      <c r="I1238" t="str">
        <f t="shared" si="57"/>
        <v>VOC</v>
      </c>
      <c r="J1238">
        <f>INDEX(NoSettings!$C:$C,MATCH(EPS!$A1238,NoSettings!$A:$A,0))</f>
        <v>0</v>
      </c>
      <c r="K1238">
        <f t="shared" si="58"/>
        <v>1</v>
      </c>
      <c r="L1238" s="5">
        <f t="shared" si="59"/>
        <v>0</v>
      </c>
    </row>
    <row r="1239" spans="1:12">
      <c r="A1239" t="s">
        <v>1257</v>
      </c>
      <c r="B1239" t="s">
        <v>1</v>
      </c>
      <c r="C1239" t="s">
        <v>2872</v>
      </c>
      <c r="D1239" t="s">
        <v>2857</v>
      </c>
      <c r="E1239" t="s">
        <v>2856</v>
      </c>
      <c r="F1239" t="s">
        <v>2901</v>
      </c>
      <c r="H1239" t="str">
        <f>INDEX('Vensim Variables'!$B:$B,MATCH(EPS!$B1239,'Vensim Variables'!$A:$A,0))</f>
        <v>g pollutant</v>
      </c>
      <c r="I1239" t="str">
        <f t="shared" si="57"/>
        <v>VOC</v>
      </c>
      <c r="J1239">
        <f>INDEX(NoSettings!$C:$C,MATCH(EPS!$A1239,NoSettings!$A:$A,0))</f>
        <v>0</v>
      </c>
      <c r="K1239">
        <f t="shared" si="58"/>
        <v>1</v>
      </c>
      <c r="L1239" s="5">
        <f t="shared" si="59"/>
        <v>0</v>
      </c>
    </row>
    <row r="1240" spans="1:12">
      <c r="A1240" t="s">
        <v>1258</v>
      </c>
      <c r="B1240" t="s">
        <v>1</v>
      </c>
      <c r="C1240" t="s">
        <v>2872</v>
      </c>
      <c r="D1240" t="s">
        <v>2857</v>
      </c>
      <c r="E1240" t="s">
        <v>2856</v>
      </c>
      <c r="F1240" t="s">
        <v>2902</v>
      </c>
      <c r="H1240" t="str">
        <f>INDEX('Vensim Variables'!$B:$B,MATCH(EPS!$B1240,'Vensim Variables'!$A:$A,0))</f>
        <v>g pollutant</v>
      </c>
      <c r="I1240" t="str">
        <f t="shared" si="57"/>
        <v>VOC</v>
      </c>
      <c r="J1240">
        <f>INDEX(NoSettings!$C:$C,MATCH(EPS!$A1240,NoSettings!$A:$A,0))</f>
        <v>0</v>
      </c>
      <c r="K1240">
        <f t="shared" si="58"/>
        <v>1</v>
      </c>
      <c r="L1240" s="5">
        <f t="shared" si="59"/>
        <v>0</v>
      </c>
    </row>
    <row r="1241" spans="1:12">
      <c r="A1241" t="s">
        <v>1259</v>
      </c>
      <c r="B1241" t="s">
        <v>1</v>
      </c>
      <c r="C1241" t="s">
        <v>2872</v>
      </c>
      <c r="D1241" t="s">
        <v>2857</v>
      </c>
      <c r="E1241" t="s">
        <v>2856</v>
      </c>
      <c r="F1241" t="s">
        <v>2903</v>
      </c>
      <c r="H1241" t="str">
        <f>INDEX('Vensim Variables'!$B:$B,MATCH(EPS!$B1241,'Vensim Variables'!$A:$A,0))</f>
        <v>g pollutant</v>
      </c>
      <c r="I1241" t="str">
        <f t="shared" si="57"/>
        <v>VOC</v>
      </c>
      <c r="J1241">
        <f>INDEX(NoSettings!$C:$C,MATCH(EPS!$A1241,NoSettings!$A:$A,0))</f>
        <v>0</v>
      </c>
      <c r="K1241">
        <f t="shared" si="58"/>
        <v>1</v>
      </c>
      <c r="L1241" s="5">
        <f t="shared" si="59"/>
        <v>0</v>
      </c>
    </row>
    <row r="1242" spans="1:12">
      <c r="A1242" t="s">
        <v>1260</v>
      </c>
      <c r="B1242" t="s">
        <v>1</v>
      </c>
      <c r="C1242" t="s">
        <v>2872</v>
      </c>
      <c r="D1242" t="s">
        <v>2858</v>
      </c>
      <c r="E1242" t="s">
        <v>2855</v>
      </c>
      <c r="F1242" t="s">
        <v>2894</v>
      </c>
      <c r="H1242" t="str">
        <f>INDEX('Vensim Variables'!$B:$B,MATCH(EPS!$B1242,'Vensim Variables'!$A:$A,0))</f>
        <v>g pollutant</v>
      </c>
      <c r="I1242" t="str">
        <f t="shared" si="57"/>
        <v>CO</v>
      </c>
      <c r="J1242">
        <f>INDEX(NoSettings!$C:$C,MATCH(EPS!$A1242,NoSettings!$A:$A,0))</f>
        <v>0</v>
      </c>
      <c r="K1242">
        <f t="shared" si="58"/>
        <v>1</v>
      </c>
      <c r="L1242" s="5">
        <f t="shared" si="59"/>
        <v>0</v>
      </c>
    </row>
    <row r="1243" spans="1:12">
      <c r="A1243" t="s">
        <v>1261</v>
      </c>
      <c r="B1243" t="s">
        <v>1</v>
      </c>
      <c r="C1243" t="s">
        <v>2872</v>
      </c>
      <c r="D1243" t="s">
        <v>2858</v>
      </c>
      <c r="E1243" t="s">
        <v>2855</v>
      </c>
      <c r="F1243" t="s">
        <v>2895</v>
      </c>
      <c r="H1243" t="str">
        <f>INDEX('Vensim Variables'!$B:$B,MATCH(EPS!$B1243,'Vensim Variables'!$A:$A,0))</f>
        <v>g pollutant</v>
      </c>
      <c r="I1243" t="str">
        <f t="shared" si="57"/>
        <v>CO</v>
      </c>
      <c r="J1243">
        <f>INDEX(NoSettings!$C:$C,MATCH(EPS!$A1243,NoSettings!$A:$A,0))</f>
        <v>0</v>
      </c>
      <c r="K1243">
        <f t="shared" si="58"/>
        <v>1</v>
      </c>
      <c r="L1243" s="5">
        <f t="shared" si="59"/>
        <v>0</v>
      </c>
    </row>
    <row r="1244" spans="1:12">
      <c r="A1244" t="s">
        <v>1262</v>
      </c>
      <c r="B1244" t="s">
        <v>1</v>
      </c>
      <c r="C1244" t="s">
        <v>2872</v>
      </c>
      <c r="D1244" t="s">
        <v>2858</v>
      </c>
      <c r="E1244" t="s">
        <v>2855</v>
      </c>
      <c r="F1244" t="s">
        <v>2896</v>
      </c>
      <c r="H1244" t="str">
        <f>INDEX('Vensim Variables'!$B:$B,MATCH(EPS!$B1244,'Vensim Variables'!$A:$A,0))</f>
        <v>g pollutant</v>
      </c>
      <c r="I1244" t="str">
        <f t="shared" si="57"/>
        <v>CO</v>
      </c>
      <c r="J1244">
        <f>INDEX(NoSettings!$C:$C,MATCH(EPS!$A1244,NoSettings!$A:$A,0))</f>
        <v>10987600000</v>
      </c>
      <c r="K1244">
        <f t="shared" si="58"/>
        <v>1</v>
      </c>
      <c r="L1244" s="5">
        <f t="shared" si="59"/>
        <v>1.09876E-2</v>
      </c>
    </row>
    <row r="1245" spans="1:12">
      <c r="A1245" t="s">
        <v>1263</v>
      </c>
      <c r="B1245" t="s">
        <v>1</v>
      </c>
      <c r="C1245" t="s">
        <v>2872</v>
      </c>
      <c r="D1245" t="s">
        <v>2858</v>
      </c>
      <c r="E1245" t="s">
        <v>2855</v>
      </c>
      <c r="F1245" t="s">
        <v>2897</v>
      </c>
      <c r="H1245" t="str">
        <f>INDEX('Vensim Variables'!$B:$B,MATCH(EPS!$B1245,'Vensim Variables'!$A:$A,0))</f>
        <v>g pollutant</v>
      </c>
      <c r="I1245" t="str">
        <f t="shared" si="57"/>
        <v>CO</v>
      </c>
      <c r="J1245">
        <f>INDEX(NoSettings!$C:$C,MATCH(EPS!$A1245,NoSettings!$A:$A,0))</f>
        <v>0</v>
      </c>
      <c r="K1245">
        <f t="shared" si="58"/>
        <v>1</v>
      </c>
      <c r="L1245" s="5">
        <f t="shared" si="59"/>
        <v>0</v>
      </c>
    </row>
    <row r="1246" spans="1:12">
      <c r="A1246" t="s">
        <v>1264</v>
      </c>
      <c r="B1246" t="s">
        <v>1</v>
      </c>
      <c r="C1246" t="s">
        <v>2872</v>
      </c>
      <c r="D1246" t="s">
        <v>2858</v>
      </c>
      <c r="E1246" t="s">
        <v>2855</v>
      </c>
      <c r="F1246" t="s">
        <v>2898</v>
      </c>
      <c r="H1246" t="str">
        <f>INDEX('Vensim Variables'!$B:$B,MATCH(EPS!$B1246,'Vensim Variables'!$A:$A,0))</f>
        <v>g pollutant</v>
      </c>
      <c r="I1246" t="str">
        <f t="shared" si="57"/>
        <v>CO</v>
      </c>
      <c r="J1246">
        <f>INDEX(NoSettings!$C:$C,MATCH(EPS!$A1246,NoSettings!$A:$A,0))</f>
        <v>392449000</v>
      </c>
      <c r="K1246">
        <f t="shared" si="58"/>
        <v>1</v>
      </c>
      <c r="L1246" s="5">
        <f t="shared" si="59"/>
        <v>3.9244900000000001E-4</v>
      </c>
    </row>
    <row r="1247" spans="1:12">
      <c r="A1247" t="s">
        <v>1265</v>
      </c>
      <c r="B1247" t="s">
        <v>1</v>
      </c>
      <c r="C1247" t="s">
        <v>2872</v>
      </c>
      <c r="D1247" t="s">
        <v>2858</v>
      </c>
      <c r="E1247" t="s">
        <v>2855</v>
      </c>
      <c r="F1247" t="s">
        <v>2899</v>
      </c>
      <c r="H1247" t="str">
        <f>INDEX('Vensim Variables'!$B:$B,MATCH(EPS!$B1247,'Vensim Variables'!$A:$A,0))</f>
        <v>g pollutant</v>
      </c>
      <c r="I1247" t="str">
        <f t="shared" si="57"/>
        <v>CO</v>
      </c>
      <c r="J1247">
        <f>INDEX(NoSettings!$C:$C,MATCH(EPS!$A1247,NoSettings!$A:$A,0))</f>
        <v>0</v>
      </c>
      <c r="K1247">
        <f t="shared" si="58"/>
        <v>1</v>
      </c>
      <c r="L1247" s="5">
        <f t="shared" si="59"/>
        <v>0</v>
      </c>
    </row>
    <row r="1248" spans="1:12">
      <c r="A1248" t="s">
        <v>1266</v>
      </c>
      <c r="B1248" t="s">
        <v>1</v>
      </c>
      <c r="C1248" t="s">
        <v>2872</v>
      </c>
      <c r="D1248" t="s">
        <v>2858</v>
      </c>
      <c r="E1248" t="s">
        <v>2855</v>
      </c>
      <c r="F1248" t="s">
        <v>2900</v>
      </c>
      <c r="H1248" t="str">
        <f>INDEX('Vensim Variables'!$B:$B,MATCH(EPS!$B1248,'Vensim Variables'!$A:$A,0))</f>
        <v>g pollutant</v>
      </c>
      <c r="I1248" t="str">
        <f t="shared" si="57"/>
        <v>CO</v>
      </c>
      <c r="J1248">
        <f>INDEX(NoSettings!$C:$C,MATCH(EPS!$A1248,NoSettings!$A:$A,0))</f>
        <v>0</v>
      </c>
      <c r="K1248">
        <f t="shared" si="58"/>
        <v>1</v>
      </c>
      <c r="L1248" s="5">
        <f t="shared" si="59"/>
        <v>0</v>
      </c>
    </row>
    <row r="1249" spans="1:12">
      <c r="A1249" t="s">
        <v>1267</v>
      </c>
      <c r="B1249" t="s">
        <v>1</v>
      </c>
      <c r="C1249" t="s">
        <v>2872</v>
      </c>
      <c r="D1249" t="s">
        <v>2858</v>
      </c>
      <c r="E1249" t="s">
        <v>2855</v>
      </c>
      <c r="F1249" t="s">
        <v>2901</v>
      </c>
      <c r="H1249" t="str">
        <f>INDEX('Vensim Variables'!$B:$B,MATCH(EPS!$B1249,'Vensim Variables'!$A:$A,0))</f>
        <v>g pollutant</v>
      </c>
      <c r="I1249" t="str">
        <f t="shared" si="57"/>
        <v>CO</v>
      </c>
      <c r="J1249">
        <f>INDEX(NoSettings!$C:$C,MATCH(EPS!$A1249,NoSettings!$A:$A,0))</f>
        <v>0</v>
      </c>
      <c r="K1249">
        <f t="shared" si="58"/>
        <v>1</v>
      </c>
      <c r="L1249" s="5">
        <f t="shared" si="59"/>
        <v>0</v>
      </c>
    </row>
    <row r="1250" spans="1:12">
      <c r="A1250" t="s">
        <v>1268</v>
      </c>
      <c r="B1250" t="s">
        <v>1</v>
      </c>
      <c r="C1250" t="s">
        <v>2872</v>
      </c>
      <c r="D1250" t="s">
        <v>2858</v>
      </c>
      <c r="E1250" t="s">
        <v>2855</v>
      </c>
      <c r="F1250" t="s">
        <v>2902</v>
      </c>
      <c r="H1250" t="str">
        <f>INDEX('Vensim Variables'!$B:$B,MATCH(EPS!$B1250,'Vensim Variables'!$A:$A,0))</f>
        <v>g pollutant</v>
      </c>
      <c r="I1250" t="str">
        <f t="shared" si="57"/>
        <v>CO</v>
      </c>
      <c r="J1250">
        <f>INDEX(NoSettings!$C:$C,MATCH(EPS!$A1250,NoSettings!$A:$A,0))</f>
        <v>0</v>
      </c>
      <c r="K1250">
        <f t="shared" si="58"/>
        <v>1</v>
      </c>
      <c r="L1250" s="5">
        <f t="shared" si="59"/>
        <v>0</v>
      </c>
    </row>
    <row r="1251" spans="1:12">
      <c r="A1251" t="s">
        <v>1269</v>
      </c>
      <c r="B1251" t="s">
        <v>1</v>
      </c>
      <c r="C1251" t="s">
        <v>2872</v>
      </c>
      <c r="D1251" t="s">
        <v>2858</v>
      </c>
      <c r="E1251" t="s">
        <v>2855</v>
      </c>
      <c r="F1251" t="s">
        <v>2903</v>
      </c>
      <c r="H1251" t="str">
        <f>INDEX('Vensim Variables'!$B:$B,MATCH(EPS!$B1251,'Vensim Variables'!$A:$A,0))</f>
        <v>g pollutant</v>
      </c>
      <c r="I1251" t="str">
        <f t="shared" si="57"/>
        <v>CO</v>
      </c>
      <c r="J1251">
        <f>INDEX(NoSettings!$C:$C,MATCH(EPS!$A1251,NoSettings!$A:$A,0))</f>
        <v>0</v>
      </c>
      <c r="K1251">
        <f t="shared" si="58"/>
        <v>1</v>
      </c>
      <c r="L1251" s="5">
        <f t="shared" si="59"/>
        <v>0</v>
      </c>
    </row>
    <row r="1252" spans="1:12">
      <c r="A1252" t="s">
        <v>1270</v>
      </c>
      <c r="B1252" t="s">
        <v>1</v>
      </c>
      <c r="C1252" t="s">
        <v>2872</v>
      </c>
      <c r="D1252" t="s">
        <v>2858</v>
      </c>
      <c r="E1252" t="s">
        <v>2856</v>
      </c>
      <c r="F1252" t="s">
        <v>2894</v>
      </c>
      <c r="H1252" t="str">
        <f>INDEX('Vensim Variables'!$B:$B,MATCH(EPS!$B1252,'Vensim Variables'!$A:$A,0))</f>
        <v>g pollutant</v>
      </c>
      <c r="I1252" t="str">
        <f t="shared" si="57"/>
        <v>CO</v>
      </c>
      <c r="J1252">
        <f>INDEX(NoSettings!$C:$C,MATCH(EPS!$A1252,NoSettings!$A:$A,0))</f>
        <v>0</v>
      </c>
      <c r="K1252">
        <f t="shared" si="58"/>
        <v>1</v>
      </c>
      <c r="L1252" s="5">
        <f t="shared" si="59"/>
        <v>0</v>
      </c>
    </row>
    <row r="1253" spans="1:12">
      <c r="A1253" t="s">
        <v>1271</v>
      </c>
      <c r="B1253" t="s">
        <v>1</v>
      </c>
      <c r="C1253" t="s">
        <v>2872</v>
      </c>
      <c r="D1253" t="s">
        <v>2858</v>
      </c>
      <c r="E1253" t="s">
        <v>2856</v>
      </c>
      <c r="F1253" t="s">
        <v>2895</v>
      </c>
      <c r="H1253" t="str">
        <f>INDEX('Vensim Variables'!$B:$B,MATCH(EPS!$B1253,'Vensim Variables'!$A:$A,0))</f>
        <v>g pollutant</v>
      </c>
      <c r="I1253" t="str">
        <f t="shared" si="57"/>
        <v>CO</v>
      </c>
      <c r="J1253">
        <f>INDEX(NoSettings!$C:$C,MATCH(EPS!$A1253,NoSettings!$A:$A,0))</f>
        <v>0</v>
      </c>
      <c r="K1253">
        <f t="shared" si="58"/>
        <v>1</v>
      </c>
      <c r="L1253" s="5">
        <f t="shared" si="59"/>
        <v>0</v>
      </c>
    </row>
    <row r="1254" spans="1:12">
      <c r="A1254" t="s">
        <v>1272</v>
      </c>
      <c r="B1254" t="s">
        <v>1</v>
      </c>
      <c r="C1254" t="s">
        <v>2872</v>
      </c>
      <c r="D1254" t="s">
        <v>2858</v>
      </c>
      <c r="E1254" t="s">
        <v>2856</v>
      </c>
      <c r="F1254" t="s">
        <v>2896</v>
      </c>
      <c r="H1254" t="str">
        <f>INDEX('Vensim Variables'!$B:$B,MATCH(EPS!$B1254,'Vensim Variables'!$A:$A,0))</f>
        <v>g pollutant</v>
      </c>
      <c r="I1254" t="str">
        <f t="shared" si="57"/>
        <v>CO</v>
      </c>
      <c r="J1254">
        <f>INDEX(NoSettings!$C:$C,MATCH(EPS!$A1254,NoSettings!$A:$A,0))</f>
        <v>0</v>
      </c>
      <c r="K1254">
        <f t="shared" si="58"/>
        <v>1</v>
      </c>
      <c r="L1254" s="5">
        <f t="shared" si="59"/>
        <v>0</v>
      </c>
    </row>
    <row r="1255" spans="1:12">
      <c r="A1255" t="s">
        <v>1273</v>
      </c>
      <c r="B1255" t="s">
        <v>1</v>
      </c>
      <c r="C1255" t="s">
        <v>2872</v>
      </c>
      <c r="D1255" t="s">
        <v>2858</v>
      </c>
      <c r="E1255" t="s">
        <v>2856</v>
      </c>
      <c r="F1255" t="s">
        <v>2897</v>
      </c>
      <c r="H1255" t="str">
        <f>INDEX('Vensim Variables'!$B:$B,MATCH(EPS!$B1255,'Vensim Variables'!$A:$A,0))</f>
        <v>g pollutant</v>
      </c>
      <c r="I1255" t="str">
        <f t="shared" si="57"/>
        <v>CO</v>
      </c>
      <c r="J1255">
        <f>INDEX(NoSettings!$C:$C,MATCH(EPS!$A1255,NoSettings!$A:$A,0))</f>
        <v>0</v>
      </c>
      <c r="K1255">
        <f t="shared" si="58"/>
        <v>1</v>
      </c>
      <c r="L1255" s="5">
        <f t="shared" si="59"/>
        <v>0</v>
      </c>
    </row>
    <row r="1256" spans="1:12">
      <c r="A1256" t="s">
        <v>1274</v>
      </c>
      <c r="B1256" t="s">
        <v>1</v>
      </c>
      <c r="C1256" t="s">
        <v>2872</v>
      </c>
      <c r="D1256" t="s">
        <v>2858</v>
      </c>
      <c r="E1256" t="s">
        <v>2856</v>
      </c>
      <c r="F1256" t="s">
        <v>2898</v>
      </c>
      <c r="H1256" t="str">
        <f>INDEX('Vensim Variables'!$B:$B,MATCH(EPS!$B1256,'Vensim Variables'!$A:$A,0))</f>
        <v>g pollutant</v>
      </c>
      <c r="I1256" t="str">
        <f t="shared" si="57"/>
        <v>CO</v>
      </c>
      <c r="J1256">
        <f>INDEX(NoSettings!$C:$C,MATCH(EPS!$A1256,NoSettings!$A:$A,0))</f>
        <v>0</v>
      </c>
      <c r="K1256">
        <f t="shared" si="58"/>
        <v>1</v>
      </c>
      <c r="L1256" s="5">
        <f t="shared" si="59"/>
        <v>0</v>
      </c>
    </row>
    <row r="1257" spans="1:12">
      <c r="A1257" t="s">
        <v>1275</v>
      </c>
      <c r="B1257" t="s">
        <v>1</v>
      </c>
      <c r="C1257" t="s">
        <v>2872</v>
      </c>
      <c r="D1257" t="s">
        <v>2858</v>
      </c>
      <c r="E1257" t="s">
        <v>2856</v>
      </c>
      <c r="F1257" t="s">
        <v>2899</v>
      </c>
      <c r="H1257" t="str">
        <f>INDEX('Vensim Variables'!$B:$B,MATCH(EPS!$B1257,'Vensim Variables'!$A:$A,0))</f>
        <v>g pollutant</v>
      </c>
      <c r="I1257" t="str">
        <f t="shared" si="57"/>
        <v>CO</v>
      </c>
      <c r="J1257">
        <f>INDEX(NoSettings!$C:$C,MATCH(EPS!$A1257,NoSettings!$A:$A,0))</f>
        <v>0</v>
      </c>
      <c r="K1257">
        <f t="shared" si="58"/>
        <v>1</v>
      </c>
      <c r="L1257" s="5">
        <f t="shared" si="59"/>
        <v>0</v>
      </c>
    </row>
    <row r="1258" spans="1:12">
      <c r="A1258" t="s">
        <v>1276</v>
      </c>
      <c r="B1258" t="s">
        <v>1</v>
      </c>
      <c r="C1258" t="s">
        <v>2872</v>
      </c>
      <c r="D1258" t="s">
        <v>2858</v>
      </c>
      <c r="E1258" t="s">
        <v>2856</v>
      </c>
      <c r="F1258" t="s">
        <v>2900</v>
      </c>
      <c r="H1258" t="str">
        <f>INDEX('Vensim Variables'!$B:$B,MATCH(EPS!$B1258,'Vensim Variables'!$A:$A,0))</f>
        <v>g pollutant</v>
      </c>
      <c r="I1258" t="str">
        <f t="shared" si="57"/>
        <v>CO</v>
      </c>
      <c r="J1258">
        <f>INDEX(NoSettings!$C:$C,MATCH(EPS!$A1258,NoSettings!$A:$A,0))</f>
        <v>0</v>
      </c>
      <c r="K1258">
        <f t="shared" si="58"/>
        <v>1</v>
      </c>
      <c r="L1258" s="5">
        <f t="shared" si="59"/>
        <v>0</v>
      </c>
    </row>
    <row r="1259" spans="1:12">
      <c r="A1259" t="s">
        <v>1277</v>
      </c>
      <c r="B1259" t="s">
        <v>1</v>
      </c>
      <c r="C1259" t="s">
        <v>2872</v>
      </c>
      <c r="D1259" t="s">
        <v>2858</v>
      </c>
      <c r="E1259" t="s">
        <v>2856</v>
      </c>
      <c r="F1259" t="s">
        <v>2901</v>
      </c>
      <c r="H1259" t="str">
        <f>INDEX('Vensim Variables'!$B:$B,MATCH(EPS!$B1259,'Vensim Variables'!$A:$A,0))</f>
        <v>g pollutant</v>
      </c>
      <c r="I1259" t="str">
        <f t="shared" si="57"/>
        <v>CO</v>
      </c>
      <c r="J1259">
        <f>INDEX(NoSettings!$C:$C,MATCH(EPS!$A1259,NoSettings!$A:$A,0))</f>
        <v>0</v>
      </c>
      <c r="K1259">
        <f t="shared" si="58"/>
        <v>1</v>
      </c>
      <c r="L1259" s="5">
        <f t="shared" si="59"/>
        <v>0</v>
      </c>
    </row>
    <row r="1260" spans="1:12">
      <c r="A1260" t="s">
        <v>1278</v>
      </c>
      <c r="B1260" t="s">
        <v>1</v>
      </c>
      <c r="C1260" t="s">
        <v>2872</v>
      </c>
      <c r="D1260" t="s">
        <v>2858</v>
      </c>
      <c r="E1260" t="s">
        <v>2856</v>
      </c>
      <c r="F1260" t="s">
        <v>2902</v>
      </c>
      <c r="H1260" t="str">
        <f>INDEX('Vensim Variables'!$B:$B,MATCH(EPS!$B1260,'Vensim Variables'!$A:$A,0))</f>
        <v>g pollutant</v>
      </c>
      <c r="I1260" t="str">
        <f t="shared" si="57"/>
        <v>CO</v>
      </c>
      <c r="J1260">
        <f>INDEX(NoSettings!$C:$C,MATCH(EPS!$A1260,NoSettings!$A:$A,0))</f>
        <v>0</v>
      </c>
      <c r="K1260">
        <f t="shared" si="58"/>
        <v>1</v>
      </c>
      <c r="L1260" s="5">
        <f t="shared" si="59"/>
        <v>0</v>
      </c>
    </row>
    <row r="1261" spans="1:12">
      <c r="A1261" t="s">
        <v>1279</v>
      </c>
      <c r="B1261" t="s">
        <v>1</v>
      </c>
      <c r="C1261" t="s">
        <v>2872</v>
      </c>
      <c r="D1261" t="s">
        <v>2858</v>
      </c>
      <c r="E1261" t="s">
        <v>2856</v>
      </c>
      <c r="F1261" t="s">
        <v>2903</v>
      </c>
      <c r="H1261" t="str">
        <f>INDEX('Vensim Variables'!$B:$B,MATCH(EPS!$B1261,'Vensim Variables'!$A:$A,0))</f>
        <v>g pollutant</v>
      </c>
      <c r="I1261" t="str">
        <f t="shared" si="57"/>
        <v>CO</v>
      </c>
      <c r="J1261">
        <f>INDEX(NoSettings!$C:$C,MATCH(EPS!$A1261,NoSettings!$A:$A,0))</f>
        <v>0</v>
      </c>
      <c r="K1261">
        <f t="shared" si="58"/>
        <v>1</v>
      </c>
      <c r="L1261" s="5">
        <f t="shared" si="59"/>
        <v>0</v>
      </c>
    </row>
    <row r="1262" spans="1:12">
      <c r="A1262" t="s">
        <v>1280</v>
      </c>
      <c r="B1262" t="s">
        <v>1</v>
      </c>
      <c r="C1262" t="s">
        <v>2872</v>
      </c>
      <c r="D1262" t="s">
        <v>2859</v>
      </c>
      <c r="E1262" t="s">
        <v>2855</v>
      </c>
      <c r="F1262" t="s">
        <v>2894</v>
      </c>
      <c r="H1262" t="str">
        <f>INDEX('Vensim Variables'!$B:$B,MATCH(EPS!$B1262,'Vensim Variables'!$A:$A,0))</f>
        <v>g pollutant</v>
      </c>
      <c r="I1262" t="str">
        <f t="shared" si="57"/>
        <v>NOx</v>
      </c>
      <c r="J1262">
        <f>INDEX(NoSettings!$C:$C,MATCH(EPS!$A1262,NoSettings!$A:$A,0))</f>
        <v>0</v>
      </c>
      <c r="K1262">
        <f t="shared" si="58"/>
        <v>1</v>
      </c>
      <c r="L1262" s="5">
        <f t="shared" si="59"/>
        <v>0</v>
      </c>
    </row>
    <row r="1263" spans="1:12">
      <c r="A1263" t="s">
        <v>1281</v>
      </c>
      <c r="B1263" t="s">
        <v>1</v>
      </c>
      <c r="C1263" t="s">
        <v>2872</v>
      </c>
      <c r="D1263" t="s">
        <v>2859</v>
      </c>
      <c r="E1263" t="s">
        <v>2855</v>
      </c>
      <c r="F1263" t="s">
        <v>2895</v>
      </c>
      <c r="H1263" t="str">
        <f>INDEX('Vensim Variables'!$B:$B,MATCH(EPS!$B1263,'Vensim Variables'!$A:$A,0))</f>
        <v>g pollutant</v>
      </c>
      <c r="I1263" t="str">
        <f t="shared" si="57"/>
        <v>NOx</v>
      </c>
      <c r="J1263">
        <f>INDEX(NoSettings!$C:$C,MATCH(EPS!$A1263,NoSettings!$A:$A,0))</f>
        <v>0</v>
      </c>
      <c r="K1263">
        <f t="shared" si="58"/>
        <v>1</v>
      </c>
      <c r="L1263" s="5">
        <f t="shared" si="59"/>
        <v>0</v>
      </c>
    </row>
    <row r="1264" spans="1:12">
      <c r="A1264" t="s">
        <v>1282</v>
      </c>
      <c r="B1264" t="s">
        <v>1</v>
      </c>
      <c r="C1264" t="s">
        <v>2872</v>
      </c>
      <c r="D1264" t="s">
        <v>2859</v>
      </c>
      <c r="E1264" t="s">
        <v>2855</v>
      </c>
      <c r="F1264" t="s">
        <v>2896</v>
      </c>
      <c r="H1264" t="str">
        <f>INDEX('Vensim Variables'!$B:$B,MATCH(EPS!$B1264,'Vensim Variables'!$A:$A,0))</f>
        <v>g pollutant</v>
      </c>
      <c r="I1264" t="str">
        <f t="shared" si="57"/>
        <v>NOx</v>
      </c>
      <c r="J1264">
        <f>INDEX(NoSettings!$C:$C,MATCH(EPS!$A1264,NoSettings!$A:$A,0))</f>
        <v>487856000</v>
      </c>
      <c r="K1264">
        <f t="shared" si="58"/>
        <v>1</v>
      </c>
      <c r="L1264" s="5">
        <f t="shared" si="59"/>
        <v>4.87856E-4</v>
      </c>
    </row>
    <row r="1265" spans="1:12">
      <c r="A1265" t="s">
        <v>1283</v>
      </c>
      <c r="B1265" t="s">
        <v>1</v>
      </c>
      <c r="C1265" t="s">
        <v>2872</v>
      </c>
      <c r="D1265" t="s">
        <v>2859</v>
      </c>
      <c r="E1265" t="s">
        <v>2855</v>
      </c>
      <c r="F1265" t="s">
        <v>2897</v>
      </c>
      <c r="H1265" t="str">
        <f>INDEX('Vensim Variables'!$B:$B,MATCH(EPS!$B1265,'Vensim Variables'!$A:$A,0))</f>
        <v>g pollutant</v>
      </c>
      <c r="I1265" t="str">
        <f t="shared" si="57"/>
        <v>NOx</v>
      </c>
      <c r="J1265">
        <f>INDEX(NoSettings!$C:$C,MATCH(EPS!$A1265,NoSettings!$A:$A,0))</f>
        <v>0</v>
      </c>
      <c r="K1265">
        <f t="shared" si="58"/>
        <v>1</v>
      </c>
      <c r="L1265" s="5">
        <f t="shared" si="59"/>
        <v>0</v>
      </c>
    </row>
    <row r="1266" spans="1:12">
      <c r="A1266" t="s">
        <v>1284</v>
      </c>
      <c r="B1266" t="s">
        <v>1</v>
      </c>
      <c r="C1266" t="s">
        <v>2872</v>
      </c>
      <c r="D1266" t="s">
        <v>2859</v>
      </c>
      <c r="E1266" t="s">
        <v>2855</v>
      </c>
      <c r="F1266" t="s">
        <v>2898</v>
      </c>
      <c r="H1266" t="str">
        <f>INDEX('Vensim Variables'!$B:$B,MATCH(EPS!$B1266,'Vensim Variables'!$A:$A,0))</f>
        <v>g pollutant</v>
      </c>
      <c r="I1266" t="str">
        <f t="shared" si="57"/>
        <v>NOx</v>
      </c>
      <c r="J1266">
        <f>INDEX(NoSettings!$C:$C,MATCH(EPS!$A1266,NoSettings!$A:$A,0))</f>
        <v>17425500</v>
      </c>
      <c r="K1266">
        <f t="shared" si="58"/>
        <v>1</v>
      </c>
      <c r="L1266" s="5">
        <f t="shared" si="59"/>
        <v>1.7425500000000001E-5</v>
      </c>
    </row>
    <row r="1267" spans="1:12">
      <c r="A1267" t="s">
        <v>1285</v>
      </c>
      <c r="B1267" t="s">
        <v>1</v>
      </c>
      <c r="C1267" t="s">
        <v>2872</v>
      </c>
      <c r="D1267" t="s">
        <v>2859</v>
      </c>
      <c r="E1267" t="s">
        <v>2855</v>
      </c>
      <c r="F1267" t="s">
        <v>2899</v>
      </c>
      <c r="H1267" t="str">
        <f>INDEX('Vensim Variables'!$B:$B,MATCH(EPS!$B1267,'Vensim Variables'!$A:$A,0))</f>
        <v>g pollutant</v>
      </c>
      <c r="I1267" t="str">
        <f t="shared" si="57"/>
        <v>NOx</v>
      </c>
      <c r="J1267">
        <f>INDEX(NoSettings!$C:$C,MATCH(EPS!$A1267,NoSettings!$A:$A,0))</f>
        <v>0</v>
      </c>
      <c r="K1267">
        <f t="shared" si="58"/>
        <v>1</v>
      </c>
      <c r="L1267" s="5">
        <f t="shared" si="59"/>
        <v>0</v>
      </c>
    </row>
    <row r="1268" spans="1:12">
      <c r="A1268" t="s">
        <v>1286</v>
      </c>
      <c r="B1268" t="s">
        <v>1</v>
      </c>
      <c r="C1268" t="s">
        <v>2872</v>
      </c>
      <c r="D1268" t="s">
        <v>2859</v>
      </c>
      <c r="E1268" t="s">
        <v>2855</v>
      </c>
      <c r="F1268" t="s">
        <v>2900</v>
      </c>
      <c r="H1268" t="str">
        <f>INDEX('Vensim Variables'!$B:$B,MATCH(EPS!$B1268,'Vensim Variables'!$A:$A,0))</f>
        <v>g pollutant</v>
      </c>
      <c r="I1268" t="str">
        <f t="shared" si="57"/>
        <v>NOx</v>
      </c>
      <c r="J1268">
        <f>INDEX(NoSettings!$C:$C,MATCH(EPS!$A1268,NoSettings!$A:$A,0))</f>
        <v>0</v>
      </c>
      <c r="K1268">
        <f t="shared" si="58"/>
        <v>1</v>
      </c>
      <c r="L1268" s="5">
        <f t="shared" si="59"/>
        <v>0</v>
      </c>
    </row>
    <row r="1269" spans="1:12">
      <c r="A1269" t="s">
        <v>1287</v>
      </c>
      <c r="B1269" t="s">
        <v>1</v>
      </c>
      <c r="C1269" t="s">
        <v>2872</v>
      </c>
      <c r="D1269" t="s">
        <v>2859</v>
      </c>
      <c r="E1269" t="s">
        <v>2855</v>
      </c>
      <c r="F1269" t="s">
        <v>2901</v>
      </c>
      <c r="H1269" t="str">
        <f>INDEX('Vensim Variables'!$B:$B,MATCH(EPS!$B1269,'Vensim Variables'!$A:$A,0))</f>
        <v>g pollutant</v>
      </c>
      <c r="I1269" t="str">
        <f t="shared" si="57"/>
        <v>NOx</v>
      </c>
      <c r="J1269">
        <f>INDEX(NoSettings!$C:$C,MATCH(EPS!$A1269,NoSettings!$A:$A,0))</f>
        <v>0</v>
      </c>
      <c r="K1269">
        <f t="shared" si="58"/>
        <v>1</v>
      </c>
      <c r="L1269" s="5">
        <f t="shared" si="59"/>
        <v>0</v>
      </c>
    </row>
    <row r="1270" spans="1:12">
      <c r="A1270" t="s">
        <v>1288</v>
      </c>
      <c r="B1270" t="s">
        <v>1</v>
      </c>
      <c r="C1270" t="s">
        <v>2872</v>
      </c>
      <c r="D1270" t="s">
        <v>2859</v>
      </c>
      <c r="E1270" t="s">
        <v>2855</v>
      </c>
      <c r="F1270" t="s">
        <v>2902</v>
      </c>
      <c r="H1270" t="str">
        <f>INDEX('Vensim Variables'!$B:$B,MATCH(EPS!$B1270,'Vensim Variables'!$A:$A,0))</f>
        <v>g pollutant</v>
      </c>
      <c r="I1270" t="str">
        <f t="shared" si="57"/>
        <v>NOx</v>
      </c>
      <c r="J1270">
        <f>INDEX(NoSettings!$C:$C,MATCH(EPS!$A1270,NoSettings!$A:$A,0))</f>
        <v>0</v>
      </c>
      <c r="K1270">
        <f t="shared" si="58"/>
        <v>1</v>
      </c>
      <c r="L1270" s="5">
        <f t="shared" si="59"/>
        <v>0</v>
      </c>
    </row>
    <row r="1271" spans="1:12">
      <c r="A1271" t="s">
        <v>1289</v>
      </c>
      <c r="B1271" t="s">
        <v>1</v>
      </c>
      <c r="C1271" t="s">
        <v>2872</v>
      </c>
      <c r="D1271" t="s">
        <v>2859</v>
      </c>
      <c r="E1271" t="s">
        <v>2855</v>
      </c>
      <c r="F1271" t="s">
        <v>2903</v>
      </c>
      <c r="H1271" t="str">
        <f>INDEX('Vensim Variables'!$B:$B,MATCH(EPS!$B1271,'Vensim Variables'!$A:$A,0))</f>
        <v>g pollutant</v>
      </c>
      <c r="I1271" t="str">
        <f t="shared" si="57"/>
        <v>NOx</v>
      </c>
      <c r="J1271">
        <f>INDEX(NoSettings!$C:$C,MATCH(EPS!$A1271,NoSettings!$A:$A,0))</f>
        <v>0</v>
      </c>
      <c r="K1271">
        <f t="shared" si="58"/>
        <v>1</v>
      </c>
      <c r="L1271" s="5">
        <f t="shared" si="59"/>
        <v>0</v>
      </c>
    </row>
    <row r="1272" spans="1:12">
      <c r="A1272" t="s">
        <v>1290</v>
      </c>
      <c r="B1272" t="s">
        <v>1</v>
      </c>
      <c r="C1272" t="s">
        <v>2872</v>
      </c>
      <c r="D1272" t="s">
        <v>2859</v>
      </c>
      <c r="E1272" t="s">
        <v>2856</v>
      </c>
      <c r="F1272" t="s">
        <v>2894</v>
      </c>
      <c r="H1272" t="str">
        <f>INDEX('Vensim Variables'!$B:$B,MATCH(EPS!$B1272,'Vensim Variables'!$A:$A,0))</f>
        <v>g pollutant</v>
      </c>
      <c r="I1272" t="str">
        <f t="shared" si="57"/>
        <v>NOx</v>
      </c>
      <c r="J1272">
        <f>INDEX(NoSettings!$C:$C,MATCH(EPS!$A1272,NoSettings!$A:$A,0))</f>
        <v>0</v>
      </c>
      <c r="K1272">
        <f t="shared" si="58"/>
        <v>1</v>
      </c>
      <c r="L1272" s="5">
        <f t="shared" si="59"/>
        <v>0</v>
      </c>
    </row>
    <row r="1273" spans="1:12">
      <c r="A1273" t="s">
        <v>1291</v>
      </c>
      <c r="B1273" t="s">
        <v>1</v>
      </c>
      <c r="C1273" t="s">
        <v>2872</v>
      </c>
      <c r="D1273" t="s">
        <v>2859</v>
      </c>
      <c r="E1273" t="s">
        <v>2856</v>
      </c>
      <c r="F1273" t="s">
        <v>2895</v>
      </c>
      <c r="H1273" t="str">
        <f>INDEX('Vensim Variables'!$B:$B,MATCH(EPS!$B1273,'Vensim Variables'!$A:$A,0))</f>
        <v>g pollutant</v>
      </c>
      <c r="I1273" t="str">
        <f t="shared" si="57"/>
        <v>NOx</v>
      </c>
      <c r="J1273">
        <f>INDEX(NoSettings!$C:$C,MATCH(EPS!$A1273,NoSettings!$A:$A,0))</f>
        <v>0</v>
      </c>
      <c r="K1273">
        <f t="shared" si="58"/>
        <v>1</v>
      </c>
      <c r="L1273" s="5">
        <f t="shared" si="59"/>
        <v>0</v>
      </c>
    </row>
    <row r="1274" spans="1:12">
      <c r="A1274" t="s">
        <v>1292</v>
      </c>
      <c r="B1274" t="s">
        <v>1</v>
      </c>
      <c r="C1274" t="s">
        <v>2872</v>
      </c>
      <c r="D1274" t="s">
        <v>2859</v>
      </c>
      <c r="E1274" t="s">
        <v>2856</v>
      </c>
      <c r="F1274" t="s">
        <v>2896</v>
      </c>
      <c r="H1274" t="str">
        <f>INDEX('Vensim Variables'!$B:$B,MATCH(EPS!$B1274,'Vensim Variables'!$A:$A,0))</f>
        <v>g pollutant</v>
      </c>
      <c r="I1274" t="str">
        <f t="shared" si="57"/>
        <v>NOx</v>
      </c>
      <c r="J1274">
        <f>INDEX(NoSettings!$C:$C,MATCH(EPS!$A1274,NoSettings!$A:$A,0))</f>
        <v>0</v>
      </c>
      <c r="K1274">
        <f t="shared" si="58"/>
        <v>1</v>
      </c>
      <c r="L1274" s="5">
        <f t="shared" si="59"/>
        <v>0</v>
      </c>
    </row>
    <row r="1275" spans="1:12">
      <c r="A1275" t="s">
        <v>1293</v>
      </c>
      <c r="B1275" t="s">
        <v>1</v>
      </c>
      <c r="C1275" t="s">
        <v>2872</v>
      </c>
      <c r="D1275" t="s">
        <v>2859</v>
      </c>
      <c r="E1275" t="s">
        <v>2856</v>
      </c>
      <c r="F1275" t="s">
        <v>2897</v>
      </c>
      <c r="H1275" t="str">
        <f>INDEX('Vensim Variables'!$B:$B,MATCH(EPS!$B1275,'Vensim Variables'!$A:$A,0))</f>
        <v>g pollutant</v>
      </c>
      <c r="I1275" t="str">
        <f t="shared" si="57"/>
        <v>NOx</v>
      </c>
      <c r="J1275">
        <f>INDEX(NoSettings!$C:$C,MATCH(EPS!$A1275,NoSettings!$A:$A,0))</f>
        <v>0</v>
      </c>
      <c r="K1275">
        <f t="shared" si="58"/>
        <v>1</v>
      </c>
      <c r="L1275" s="5">
        <f t="shared" si="59"/>
        <v>0</v>
      </c>
    </row>
    <row r="1276" spans="1:12">
      <c r="A1276" t="s">
        <v>1294</v>
      </c>
      <c r="B1276" t="s">
        <v>1</v>
      </c>
      <c r="C1276" t="s">
        <v>2872</v>
      </c>
      <c r="D1276" t="s">
        <v>2859</v>
      </c>
      <c r="E1276" t="s">
        <v>2856</v>
      </c>
      <c r="F1276" t="s">
        <v>2898</v>
      </c>
      <c r="H1276" t="str">
        <f>INDEX('Vensim Variables'!$B:$B,MATCH(EPS!$B1276,'Vensim Variables'!$A:$A,0))</f>
        <v>g pollutant</v>
      </c>
      <c r="I1276" t="str">
        <f t="shared" si="57"/>
        <v>NOx</v>
      </c>
      <c r="J1276">
        <f>INDEX(NoSettings!$C:$C,MATCH(EPS!$A1276,NoSettings!$A:$A,0))</f>
        <v>0</v>
      </c>
      <c r="K1276">
        <f t="shared" si="58"/>
        <v>1</v>
      </c>
      <c r="L1276" s="5">
        <f t="shared" si="59"/>
        <v>0</v>
      </c>
    </row>
    <row r="1277" spans="1:12">
      <c r="A1277" t="s">
        <v>1295</v>
      </c>
      <c r="B1277" t="s">
        <v>1</v>
      </c>
      <c r="C1277" t="s">
        <v>2872</v>
      </c>
      <c r="D1277" t="s">
        <v>2859</v>
      </c>
      <c r="E1277" t="s">
        <v>2856</v>
      </c>
      <c r="F1277" t="s">
        <v>2899</v>
      </c>
      <c r="H1277" t="str">
        <f>INDEX('Vensim Variables'!$B:$B,MATCH(EPS!$B1277,'Vensim Variables'!$A:$A,0))</f>
        <v>g pollutant</v>
      </c>
      <c r="I1277" t="str">
        <f t="shared" si="57"/>
        <v>NOx</v>
      </c>
      <c r="J1277">
        <f>INDEX(NoSettings!$C:$C,MATCH(EPS!$A1277,NoSettings!$A:$A,0))</f>
        <v>0</v>
      </c>
      <c r="K1277">
        <f t="shared" si="58"/>
        <v>1</v>
      </c>
      <c r="L1277" s="5">
        <f t="shared" si="59"/>
        <v>0</v>
      </c>
    </row>
    <row r="1278" spans="1:12">
      <c r="A1278" t="s">
        <v>1296</v>
      </c>
      <c r="B1278" t="s">
        <v>1</v>
      </c>
      <c r="C1278" t="s">
        <v>2872</v>
      </c>
      <c r="D1278" t="s">
        <v>2859</v>
      </c>
      <c r="E1278" t="s">
        <v>2856</v>
      </c>
      <c r="F1278" t="s">
        <v>2900</v>
      </c>
      <c r="H1278" t="str">
        <f>INDEX('Vensim Variables'!$B:$B,MATCH(EPS!$B1278,'Vensim Variables'!$A:$A,0))</f>
        <v>g pollutant</v>
      </c>
      <c r="I1278" t="str">
        <f t="shared" si="57"/>
        <v>NOx</v>
      </c>
      <c r="J1278">
        <f>INDEX(NoSettings!$C:$C,MATCH(EPS!$A1278,NoSettings!$A:$A,0))</f>
        <v>0</v>
      </c>
      <c r="K1278">
        <f t="shared" si="58"/>
        <v>1</v>
      </c>
      <c r="L1278" s="5">
        <f t="shared" si="59"/>
        <v>0</v>
      </c>
    </row>
    <row r="1279" spans="1:12">
      <c r="A1279" t="s">
        <v>1297</v>
      </c>
      <c r="B1279" t="s">
        <v>1</v>
      </c>
      <c r="C1279" t="s">
        <v>2872</v>
      </c>
      <c r="D1279" t="s">
        <v>2859</v>
      </c>
      <c r="E1279" t="s">
        <v>2856</v>
      </c>
      <c r="F1279" t="s">
        <v>2901</v>
      </c>
      <c r="H1279" t="str">
        <f>INDEX('Vensim Variables'!$B:$B,MATCH(EPS!$B1279,'Vensim Variables'!$A:$A,0))</f>
        <v>g pollutant</v>
      </c>
      <c r="I1279" t="str">
        <f t="shared" si="57"/>
        <v>NOx</v>
      </c>
      <c r="J1279">
        <f>INDEX(NoSettings!$C:$C,MATCH(EPS!$A1279,NoSettings!$A:$A,0))</f>
        <v>0</v>
      </c>
      <c r="K1279">
        <f t="shared" si="58"/>
        <v>1</v>
      </c>
      <c r="L1279" s="5">
        <f t="shared" si="59"/>
        <v>0</v>
      </c>
    </row>
    <row r="1280" spans="1:12">
      <c r="A1280" t="s">
        <v>1298</v>
      </c>
      <c r="B1280" t="s">
        <v>1</v>
      </c>
      <c r="C1280" t="s">
        <v>2872</v>
      </c>
      <c r="D1280" t="s">
        <v>2859</v>
      </c>
      <c r="E1280" t="s">
        <v>2856</v>
      </c>
      <c r="F1280" t="s">
        <v>2902</v>
      </c>
      <c r="H1280" t="str">
        <f>INDEX('Vensim Variables'!$B:$B,MATCH(EPS!$B1280,'Vensim Variables'!$A:$A,0))</f>
        <v>g pollutant</v>
      </c>
      <c r="I1280" t="str">
        <f t="shared" si="57"/>
        <v>NOx</v>
      </c>
      <c r="J1280">
        <f>INDEX(NoSettings!$C:$C,MATCH(EPS!$A1280,NoSettings!$A:$A,0))</f>
        <v>0</v>
      </c>
      <c r="K1280">
        <f t="shared" si="58"/>
        <v>1</v>
      </c>
      <c r="L1280" s="5">
        <f t="shared" si="59"/>
        <v>0</v>
      </c>
    </row>
    <row r="1281" spans="1:12">
      <c r="A1281" t="s">
        <v>1299</v>
      </c>
      <c r="B1281" t="s">
        <v>1</v>
      </c>
      <c r="C1281" t="s">
        <v>2872</v>
      </c>
      <c r="D1281" t="s">
        <v>2859</v>
      </c>
      <c r="E1281" t="s">
        <v>2856</v>
      </c>
      <c r="F1281" t="s">
        <v>2903</v>
      </c>
      <c r="H1281" t="str">
        <f>INDEX('Vensim Variables'!$B:$B,MATCH(EPS!$B1281,'Vensim Variables'!$A:$A,0))</f>
        <v>g pollutant</v>
      </c>
      <c r="I1281" t="str">
        <f t="shared" si="57"/>
        <v>NOx</v>
      </c>
      <c r="J1281">
        <f>INDEX(NoSettings!$C:$C,MATCH(EPS!$A1281,NoSettings!$A:$A,0))</f>
        <v>0</v>
      </c>
      <c r="K1281">
        <f t="shared" si="58"/>
        <v>1</v>
      </c>
      <c r="L1281" s="5">
        <f t="shared" si="59"/>
        <v>0</v>
      </c>
    </row>
    <row r="1282" spans="1:12">
      <c r="A1282" t="s">
        <v>1300</v>
      </c>
      <c r="B1282" t="s">
        <v>1</v>
      </c>
      <c r="C1282" t="s">
        <v>2872</v>
      </c>
      <c r="D1282" t="s">
        <v>2860</v>
      </c>
      <c r="E1282" t="s">
        <v>2855</v>
      </c>
      <c r="F1282" t="s">
        <v>2894</v>
      </c>
      <c r="H1282" t="str">
        <f>INDEX('Vensim Variables'!$B:$B,MATCH(EPS!$B1282,'Vensim Variables'!$A:$A,0))</f>
        <v>g pollutant</v>
      </c>
      <c r="I1282" t="str">
        <f t="shared" si="57"/>
        <v>PM10</v>
      </c>
      <c r="J1282">
        <f>INDEX(NoSettings!$C:$C,MATCH(EPS!$A1282,NoSettings!$A:$A,0))</f>
        <v>0</v>
      </c>
      <c r="K1282">
        <f t="shared" si="58"/>
        <v>1</v>
      </c>
      <c r="L1282" s="5">
        <f t="shared" si="59"/>
        <v>0</v>
      </c>
    </row>
    <row r="1283" spans="1:12">
      <c r="A1283" t="s">
        <v>1301</v>
      </c>
      <c r="B1283" t="s">
        <v>1</v>
      </c>
      <c r="C1283" t="s">
        <v>2872</v>
      </c>
      <c r="D1283" t="s">
        <v>2860</v>
      </c>
      <c r="E1283" t="s">
        <v>2855</v>
      </c>
      <c r="F1283" t="s">
        <v>2895</v>
      </c>
      <c r="H1283" t="str">
        <f>INDEX('Vensim Variables'!$B:$B,MATCH(EPS!$B1283,'Vensim Variables'!$A:$A,0))</f>
        <v>g pollutant</v>
      </c>
      <c r="I1283" t="str">
        <f t="shared" ref="I1283:I1346" si="6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 t="shared" ref="K1283:K1346" si="61">IF(I1283="CO2",1,IF(I1283="CH4",28,IF(I1283="N2O",265,IF(I1283="F gases",1,1))))</f>
        <v>1</v>
      </c>
      <c r="L1283" s="5">
        <f t="shared" ref="L1283:L1346" si="62">IF(H1283="g pollutant",K1283*J1283/10^12,IF(H1283="MMTCO2e",J1283,IF(H1283="MWh",J1283,0)))</f>
        <v>0</v>
      </c>
    </row>
    <row r="1284" spans="1:12">
      <c r="A1284" t="s">
        <v>1302</v>
      </c>
      <c r="B1284" t="s">
        <v>1</v>
      </c>
      <c r="C1284" t="s">
        <v>2872</v>
      </c>
      <c r="D1284" t="s">
        <v>2860</v>
      </c>
      <c r="E1284" t="s">
        <v>2855</v>
      </c>
      <c r="F1284" t="s">
        <v>2896</v>
      </c>
      <c r="H1284" t="str">
        <f>INDEX('Vensim Variables'!$B:$B,MATCH(EPS!$B1284,'Vensim Variables'!$A:$A,0))</f>
        <v>g pollutant</v>
      </c>
      <c r="I1284" t="str">
        <f t="shared" si="60"/>
        <v>PM10</v>
      </c>
      <c r="J1284">
        <f>INDEX(NoSettings!$C:$C,MATCH(EPS!$A1284,NoSettings!$A:$A,0))</f>
        <v>95120000</v>
      </c>
      <c r="K1284">
        <f t="shared" si="61"/>
        <v>1</v>
      </c>
      <c r="L1284" s="5">
        <f t="shared" si="62"/>
        <v>9.5119999999999997E-5</v>
      </c>
    </row>
    <row r="1285" spans="1:12">
      <c r="A1285" t="s">
        <v>1303</v>
      </c>
      <c r="B1285" t="s">
        <v>1</v>
      </c>
      <c r="C1285" t="s">
        <v>2872</v>
      </c>
      <c r="D1285" t="s">
        <v>2860</v>
      </c>
      <c r="E1285" t="s">
        <v>2855</v>
      </c>
      <c r="F1285" t="s">
        <v>2897</v>
      </c>
      <c r="H1285" t="str">
        <f>INDEX('Vensim Variables'!$B:$B,MATCH(EPS!$B1285,'Vensim Variables'!$A:$A,0))</f>
        <v>g pollutant</v>
      </c>
      <c r="I1285" t="str">
        <f t="shared" si="60"/>
        <v>PM10</v>
      </c>
      <c r="J1285">
        <f>INDEX(NoSettings!$C:$C,MATCH(EPS!$A1285,NoSettings!$A:$A,0))</f>
        <v>0</v>
      </c>
      <c r="K1285">
        <f t="shared" si="61"/>
        <v>1</v>
      </c>
      <c r="L1285" s="5">
        <f t="shared" si="62"/>
        <v>0</v>
      </c>
    </row>
    <row r="1286" spans="1:12">
      <c r="A1286" t="s">
        <v>1304</v>
      </c>
      <c r="B1286" t="s">
        <v>1</v>
      </c>
      <c r="C1286" t="s">
        <v>2872</v>
      </c>
      <c r="D1286" t="s">
        <v>2860</v>
      </c>
      <c r="E1286" t="s">
        <v>2855</v>
      </c>
      <c r="F1286" t="s">
        <v>2898</v>
      </c>
      <c r="H1286" t="str">
        <f>INDEX('Vensim Variables'!$B:$B,MATCH(EPS!$B1286,'Vensim Variables'!$A:$A,0))</f>
        <v>g pollutant</v>
      </c>
      <c r="I1286" t="str">
        <f t="shared" si="60"/>
        <v>PM10</v>
      </c>
      <c r="J1286">
        <f>INDEX(NoSettings!$C:$C,MATCH(EPS!$A1286,NoSettings!$A:$A,0))</f>
        <v>3397680</v>
      </c>
      <c r="K1286">
        <f t="shared" si="61"/>
        <v>1</v>
      </c>
      <c r="L1286" s="5">
        <f t="shared" si="62"/>
        <v>3.39768E-6</v>
      </c>
    </row>
    <row r="1287" spans="1:12">
      <c r="A1287" t="s">
        <v>1305</v>
      </c>
      <c r="B1287" t="s">
        <v>1</v>
      </c>
      <c r="C1287" t="s">
        <v>2872</v>
      </c>
      <c r="D1287" t="s">
        <v>2860</v>
      </c>
      <c r="E1287" t="s">
        <v>2855</v>
      </c>
      <c r="F1287" t="s">
        <v>2899</v>
      </c>
      <c r="H1287" t="str">
        <f>INDEX('Vensim Variables'!$B:$B,MATCH(EPS!$B1287,'Vensim Variables'!$A:$A,0))</f>
        <v>g pollutant</v>
      </c>
      <c r="I1287" t="str">
        <f t="shared" si="60"/>
        <v>PM10</v>
      </c>
      <c r="J1287">
        <f>INDEX(NoSettings!$C:$C,MATCH(EPS!$A1287,NoSettings!$A:$A,0))</f>
        <v>0</v>
      </c>
      <c r="K1287">
        <f t="shared" si="61"/>
        <v>1</v>
      </c>
      <c r="L1287" s="5">
        <f t="shared" si="62"/>
        <v>0</v>
      </c>
    </row>
    <row r="1288" spans="1:12">
      <c r="A1288" t="s">
        <v>1306</v>
      </c>
      <c r="B1288" t="s">
        <v>1</v>
      </c>
      <c r="C1288" t="s">
        <v>2872</v>
      </c>
      <c r="D1288" t="s">
        <v>2860</v>
      </c>
      <c r="E1288" t="s">
        <v>2855</v>
      </c>
      <c r="F1288" t="s">
        <v>2900</v>
      </c>
      <c r="H1288" t="str">
        <f>INDEX('Vensim Variables'!$B:$B,MATCH(EPS!$B1288,'Vensim Variables'!$A:$A,0))</f>
        <v>g pollutant</v>
      </c>
      <c r="I1288" t="str">
        <f t="shared" si="60"/>
        <v>PM10</v>
      </c>
      <c r="J1288">
        <f>INDEX(NoSettings!$C:$C,MATCH(EPS!$A1288,NoSettings!$A:$A,0))</f>
        <v>0</v>
      </c>
      <c r="K1288">
        <f t="shared" si="61"/>
        <v>1</v>
      </c>
      <c r="L1288" s="5">
        <f t="shared" si="62"/>
        <v>0</v>
      </c>
    </row>
    <row r="1289" spans="1:12">
      <c r="A1289" t="s">
        <v>1307</v>
      </c>
      <c r="B1289" t="s">
        <v>1</v>
      </c>
      <c r="C1289" t="s">
        <v>2872</v>
      </c>
      <c r="D1289" t="s">
        <v>2860</v>
      </c>
      <c r="E1289" t="s">
        <v>2855</v>
      </c>
      <c r="F1289" t="s">
        <v>2901</v>
      </c>
      <c r="H1289" t="str">
        <f>INDEX('Vensim Variables'!$B:$B,MATCH(EPS!$B1289,'Vensim Variables'!$A:$A,0))</f>
        <v>g pollutant</v>
      </c>
      <c r="I1289" t="str">
        <f t="shared" si="60"/>
        <v>PM10</v>
      </c>
      <c r="J1289">
        <f>INDEX(NoSettings!$C:$C,MATCH(EPS!$A1289,NoSettings!$A:$A,0))</f>
        <v>0</v>
      </c>
      <c r="K1289">
        <f t="shared" si="61"/>
        <v>1</v>
      </c>
      <c r="L1289" s="5">
        <f t="shared" si="62"/>
        <v>0</v>
      </c>
    </row>
    <row r="1290" spans="1:12">
      <c r="A1290" t="s">
        <v>1308</v>
      </c>
      <c r="B1290" t="s">
        <v>1</v>
      </c>
      <c r="C1290" t="s">
        <v>2872</v>
      </c>
      <c r="D1290" t="s">
        <v>2860</v>
      </c>
      <c r="E1290" t="s">
        <v>2855</v>
      </c>
      <c r="F1290" t="s">
        <v>2902</v>
      </c>
      <c r="H1290" t="str">
        <f>INDEX('Vensim Variables'!$B:$B,MATCH(EPS!$B1290,'Vensim Variables'!$A:$A,0))</f>
        <v>g pollutant</v>
      </c>
      <c r="I1290" t="str">
        <f t="shared" si="60"/>
        <v>PM10</v>
      </c>
      <c r="J1290">
        <f>INDEX(NoSettings!$C:$C,MATCH(EPS!$A1290,NoSettings!$A:$A,0))</f>
        <v>0</v>
      </c>
      <c r="K1290">
        <f t="shared" si="61"/>
        <v>1</v>
      </c>
      <c r="L1290" s="5">
        <f t="shared" si="62"/>
        <v>0</v>
      </c>
    </row>
    <row r="1291" spans="1:12">
      <c r="A1291" t="s">
        <v>1309</v>
      </c>
      <c r="B1291" t="s">
        <v>1</v>
      </c>
      <c r="C1291" t="s">
        <v>2872</v>
      </c>
      <c r="D1291" t="s">
        <v>2860</v>
      </c>
      <c r="E1291" t="s">
        <v>2855</v>
      </c>
      <c r="F1291" t="s">
        <v>2903</v>
      </c>
      <c r="H1291" t="str">
        <f>INDEX('Vensim Variables'!$B:$B,MATCH(EPS!$B1291,'Vensim Variables'!$A:$A,0))</f>
        <v>g pollutant</v>
      </c>
      <c r="I1291" t="str">
        <f t="shared" si="60"/>
        <v>PM10</v>
      </c>
      <c r="J1291">
        <f>INDEX(NoSettings!$C:$C,MATCH(EPS!$A1291,NoSettings!$A:$A,0))</f>
        <v>0</v>
      </c>
      <c r="K1291">
        <f t="shared" si="61"/>
        <v>1</v>
      </c>
      <c r="L1291" s="5">
        <f t="shared" si="62"/>
        <v>0</v>
      </c>
    </row>
    <row r="1292" spans="1:12">
      <c r="A1292" t="s">
        <v>1310</v>
      </c>
      <c r="B1292" t="s">
        <v>1</v>
      </c>
      <c r="C1292" t="s">
        <v>2872</v>
      </c>
      <c r="D1292" t="s">
        <v>2860</v>
      </c>
      <c r="E1292" t="s">
        <v>2856</v>
      </c>
      <c r="F1292" t="s">
        <v>2894</v>
      </c>
      <c r="H1292" t="str">
        <f>INDEX('Vensim Variables'!$B:$B,MATCH(EPS!$B1292,'Vensim Variables'!$A:$A,0))</f>
        <v>g pollutant</v>
      </c>
      <c r="I1292" t="str">
        <f t="shared" si="60"/>
        <v>PM10</v>
      </c>
      <c r="J1292">
        <f>INDEX(NoSettings!$C:$C,MATCH(EPS!$A1292,NoSettings!$A:$A,0))</f>
        <v>0</v>
      </c>
      <c r="K1292">
        <f t="shared" si="61"/>
        <v>1</v>
      </c>
      <c r="L1292" s="5">
        <f t="shared" si="62"/>
        <v>0</v>
      </c>
    </row>
    <row r="1293" spans="1:12">
      <c r="A1293" t="s">
        <v>1311</v>
      </c>
      <c r="B1293" t="s">
        <v>1</v>
      </c>
      <c r="C1293" t="s">
        <v>2872</v>
      </c>
      <c r="D1293" t="s">
        <v>2860</v>
      </c>
      <c r="E1293" t="s">
        <v>2856</v>
      </c>
      <c r="F1293" t="s">
        <v>2895</v>
      </c>
      <c r="H1293" t="str">
        <f>INDEX('Vensim Variables'!$B:$B,MATCH(EPS!$B1293,'Vensim Variables'!$A:$A,0))</f>
        <v>g pollutant</v>
      </c>
      <c r="I1293" t="str">
        <f t="shared" si="60"/>
        <v>PM10</v>
      </c>
      <c r="J1293">
        <f>INDEX(NoSettings!$C:$C,MATCH(EPS!$A1293,NoSettings!$A:$A,0))</f>
        <v>0</v>
      </c>
      <c r="K1293">
        <f t="shared" si="61"/>
        <v>1</v>
      </c>
      <c r="L1293" s="5">
        <f t="shared" si="62"/>
        <v>0</v>
      </c>
    </row>
    <row r="1294" spans="1:12">
      <c r="A1294" t="s">
        <v>1312</v>
      </c>
      <c r="B1294" t="s">
        <v>1</v>
      </c>
      <c r="C1294" t="s">
        <v>2872</v>
      </c>
      <c r="D1294" t="s">
        <v>2860</v>
      </c>
      <c r="E1294" t="s">
        <v>2856</v>
      </c>
      <c r="F1294" t="s">
        <v>2896</v>
      </c>
      <c r="H1294" t="str">
        <f>INDEX('Vensim Variables'!$B:$B,MATCH(EPS!$B1294,'Vensim Variables'!$A:$A,0))</f>
        <v>g pollutant</v>
      </c>
      <c r="I1294" t="str">
        <f t="shared" si="60"/>
        <v>PM10</v>
      </c>
      <c r="J1294">
        <f>INDEX(NoSettings!$C:$C,MATCH(EPS!$A1294,NoSettings!$A:$A,0))</f>
        <v>0</v>
      </c>
      <c r="K1294">
        <f t="shared" si="61"/>
        <v>1</v>
      </c>
      <c r="L1294" s="5">
        <f t="shared" si="62"/>
        <v>0</v>
      </c>
    </row>
    <row r="1295" spans="1:12">
      <c r="A1295" t="s">
        <v>1313</v>
      </c>
      <c r="B1295" t="s">
        <v>1</v>
      </c>
      <c r="C1295" t="s">
        <v>2872</v>
      </c>
      <c r="D1295" t="s">
        <v>2860</v>
      </c>
      <c r="E1295" t="s">
        <v>2856</v>
      </c>
      <c r="F1295" t="s">
        <v>2897</v>
      </c>
      <c r="H1295" t="str">
        <f>INDEX('Vensim Variables'!$B:$B,MATCH(EPS!$B1295,'Vensim Variables'!$A:$A,0))</f>
        <v>g pollutant</v>
      </c>
      <c r="I1295" t="str">
        <f t="shared" si="60"/>
        <v>PM10</v>
      </c>
      <c r="J1295">
        <f>INDEX(NoSettings!$C:$C,MATCH(EPS!$A1295,NoSettings!$A:$A,0))</f>
        <v>0</v>
      </c>
      <c r="K1295">
        <f t="shared" si="61"/>
        <v>1</v>
      </c>
      <c r="L1295" s="5">
        <f t="shared" si="62"/>
        <v>0</v>
      </c>
    </row>
    <row r="1296" spans="1:12">
      <c r="A1296" t="s">
        <v>1314</v>
      </c>
      <c r="B1296" t="s">
        <v>1</v>
      </c>
      <c r="C1296" t="s">
        <v>2872</v>
      </c>
      <c r="D1296" t="s">
        <v>2860</v>
      </c>
      <c r="E1296" t="s">
        <v>2856</v>
      </c>
      <c r="F1296" t="s">
        <v>2898</v>
      </c>
      <c r="H1296" t="str">
        <f>INDEX('Vensim Variables'!$B:$B,MATCH(EPS!$B1296,'Vensim Variables'!$A:$A,0))</f>
        <v>g pollutant</v>
      </c>
      <c r="I1296" t="str">
        <f t="shared" si="60"/>
        <v>PM10</v>
      </c>
      <c r="J1296">
        <f>INDEX(NoSettings!$C:$C,MATCH(EPS!$A1296,NoSettings!$A:$A,0))</f>
        <v>0</v>
      </c>
      <c r="K1296">
        <f t="shared" si="61"/>
        <v>1</v>
      </c>
      <c r="L1296" s="5">
        <f t="shared" si="62"/>
        <v>0</v>
      </c>
    </row>
    <row r="1297" spans="1:12">
      <c r="A1297" t="s">
        <v>1315</v>
      </c>
      <c r="B1297" t="s">
        <v>1</v>
      </c>
      <c r="C1297" t="s">
        <v>2872</v>
      </c>
      <c r="D1297" t="s">
        <v>2860</v>
      </c>
      <c r="E1297" t="s">
        <v>2856</v>
      </c>
      <c r="F1297" t="s">
        <v>2899</v>
      </c>
      <c r="H1297" t="str">
        <f>INDEX('Vensim Variables'!$B:$B,MATCH(EPS!$B1297,'Vensim Variables'!$A:$A,0))</f>
        <v>g pollutant</v>
      </c>
      <c r="I1297" t="str">
        <f t="shared" si="60"/>
        <v>PM10</v>
      </c>
      <c r="J1297">
        <f>INDEX(NoSettings!$C:$C,MATCH(EPS!$A1297,NoSettings!$A:$A,0))</f>
        <v>0</v>
      </c>
      <c r="K1297">
        <f t="shared" si="61"/>
        <v>1</v>
      </c>
      <c r="L1297" s="5">
        <f t="shared" si="62"/>
        <v>0</v>
      </c>
    </row>
    <row r="1298" spans="1:12">
      <c r="A1298" t="s">
        <v>1316</v>
      </c>
      <c r="B1298" t="s">
        <v>1</v>
      </c>
      <c r="C1298" t="s">
        <v>2872</v>
      </c>
      <c r="D1298" t="s">
        <v>2860</v>
      </c>
      <c r="E1298" t="s">
        <v>2856</v>
      </c>
      <c r="F1298" t="s">
        <v>2900</v>
      </c>
      <c r="H1298" t="str">
        <f>INDEX('Vensim Variables'!$B:$B,MATCH(EPS!$B1298,'Vensim Variables'!$A:$A,0))</f>
        <v>g pollutant</v>
      </c>
      <c r="I1298" t="str">
        <f t="shared" si="60"/>
        <v>PM10</v>
      </c>
      <c r="J1298">
        <f>INDEX(NoSettings!$C:$C,MATCH(EPS!$A1298,NoSettings!$A:$A,0))</f>
        <v>0</v>
      </c>
      <c r="K1298">
        <f t="shared" si="61"/>
        <v>1</v>
      </c>
      <c r="L1298" s="5">
        <f t="shared" si="62"/>
        <v>0</v>
      </c>
    </row>
    <row r="1299" spans="1:12">
      <c r="A1299" t="s">
        <v>1317</v>
      </c>
      <c r="B1299" t="s">
        <v>1</v>
      </c>
      <c r="C1299" t="s">
        <v>2872</v>
      </c>
      <c r="D1299" t="s">
        <v>2860</v>
      </c>
      <c r="E1299" t="s">
        <v>2856</v>
      </c>
      <c r="F1299" t="s">
        <v>2901</v>
      </c>
      <c r="H1299" t="str">
        <f>INDEX('Vensim Variables'!$B:$B,MATCH(EPS!$B1299,'Vensim Variables'!$A:$A,0))</f>
        <v>g pollutant</v>
      </c>
      <c r="I1299" t="str">
        <f t="shared" si="60"/>
        <v>PM10</v>
      </c>
      <c r="J1299">
        <f>INDEX(NoSettings!$C:$C,MATCH(EPS!$A1299,NoSettings!$A:$A,0))</f>
        <v>0</v>
      </c>
      <c r="K1299">
        <f t="shared" si="61"/>
        <v>1</v>
      </c>
      <c r="L1299" s="5">
        <f t="shared" si="62"/>
        <v>0</v>
      </c>
    </row>
    <row r="1300" spans="1:12">
      <c r="A1300" t="s">
        <v>1318</v>
      </c>
      <c r="B1300" t="s">
        <v>1</v>
      </c>
      <c r="C1300" t="s">
        <v>2872</v>
      </c>
      <c r="D1300" t="s">
        <v>2860</v>
      </c>
      <c r="E1300" t="s">
        <v>2856</v>
      </c>
      <c r="F1300" t="s">
        <v>2902</v>
      </c>
      <c r="H1300" t="str">
        <f>INDEX('Vensim Variables'!$B:$B,MATCH(EPS!$B1300,'Vensim Variables'!$A:$A,0))</f>
        <v>g pollutant</v>
      </c>
      <c r="I1300" t="str">
        <f t="shared" si="60"/>
        <v>PM10</v>
      </c>
      <c r="J1300">
        <f>INDEX(NoSettings!$C:$C,MATCH(EPS!$A1300,NoSettings!$A:$A,0))</f>
        <v>0</v>
      </c>
      <c r="K1300">
        <f t="shared" si="61"/>
        <v>1</v>
      </c>
      <c r="L1300" s="5">
        <f t="shared" si="62"/>
        <v>0</v>
      </c>
    </row>
    <row r="1301" spans="1:12">
      <c r="A1301" t="s">
        <v>1319</v>
      </c>
      <c r="B1301" t="s">
        <v>1</v>
      </c>
      <c r="C1301" t="s">
        <v>2872</v>
      </c>
      <c r="D1301" t="s">
        <v>2860</v>
      </c>
      <c r="E1301" t="s">
        <v>2856</v>
      </c>
      <c r="F1301" t="s">
        <v>2903</v>
      </c>
      <c r="H1301" t="str">
        <f>INDEX('Vensim Variables'!$B:$B,MATCH(EPS!$B1301,'Vensim Variables'!$A:$A,0))</f>
        <v>g pollutant</v>
      </c>
      <c r="I1301" t="str">
        <f t="shared" si="60"/>
        <v>PM10</v>
      </c>
      <c r="J1301">
        <f>INDEX(NoSettings!$C:$C,MATCH(EPS!$A1301,NoSettings!$A:$A,0))</f>
        <v>0</v>
      </c>
      <c r="K1301">
        <f t="shared" si="61"/>
        <v>1</v>
      </c>
      <c r="L1301" s="5">
        <f t="shared" si="62"/>
        <v>0</v>
      </c>
    </row>
    <row r="1302" spans="1:12">
      <c r="A1302" t="s">
        <v>1320</v>
      </c>
      <c r="B1302" t="s">
        <v>1</v>
      </c>
      <c r="C1302" t="s">
        <v>2872</v>
      </c>
      <c r="D1302" t="s">
        <v>2861</v>
      </c>
      <c r="E1302" t="s">
        <v>2855</v>
      </c>
      <c r="F1302" t="s">
        <v>2894</v>
      </c>
      <c r="H1302" t="str">
        <f>INDEX('Vensim Variables'!$B:$B,MATCH(EPS!$B1302,'Vensim Variables'!$A:$A,0))</f>
        <v>g pollutant</v>
      </c>
      <c r="I1302" t="str">
        <f t="shared" si="60"/>
        <v>PM25</v>
      </c>
      <c r="J1302">
        <f>INDEX(NoSettings!$C:$C,MATCH(EPS!$A1302,NoSettings!$A:$A,0))</f>
        <v>0</v>
      </c>
      <c r="K1302">
        <f t="shared" si="61"/>
        <v>1</v>
      </c>
      <c r="L1302" s="5">
        <f t="shared" si="62"/>
        <v>0</v>
      </c>
    </row>
    <row r="1303" spans="1:12">
      <c r="A1303" t="s">
        <v>1321</v>
      </c>
      <c r="B1303" t="s">
        <v>1</v>
      </c>
      <c r="C1303" t="s">
        <v>2872</v>
      </c>
      <c r="D1303" t="s">
        <v>2861</v>
      </c>
      <c r="E1303" t="s">
        <v>2855</v>
      </c>
      <c r="F1303" t="s">
        <v>2895</v>
      </c>
      <c r="H1303" t="str">
        <f>INDEX('Vensim Variables'!$B:$B,MATCH(EPS!$B1303,'Vensim Variables'!$A:$A,0))</f>
        <v>g pollutant</v>
      </c>
      <c r="I1303" t="str">
        <f t="shared" si="60"/>
        <v>PM25</v>
      </c>
      <c r="J1303">
        <f>INDEX(NoSettings!$C:$C,MATCH(EPS!$A1303,NoSettings!$A:$A,0))</f>
        <v>0</v>
      </c>
      <c r="K1303">
        <f t="shared" si="61"/>
        <v>1</v>
      </c>
      <c r="L1303" s="5">
        <f t="shared" si="62"/>
        <v>0</v>
      </c>
    </row>
    <row r="1304" spans="1:12">
      <c r="A1304" t="s">
        <v>1322</v>
      </c>
      <c r="B1304" t="s">
        <v>1</v>
      </c>
      <c r="C1304" t="s">
        <v>2872</v>
      </c>
      <c r="D1304" t="s">
        <v>2861</v>
      </c>
      <c r="E1304" t="s">
        <v>2855</v>
      </c>
      <c r="F1304" t="s">
        <v>2896</v>
      </c>
      <c r="H1304" t="str">
        <f>INDEX('Vensim Variables'!$B:$B,MATCH(EPS!$B1304,'Vensim Variables'!$A:$A,0))</f>
        <v>g pollutant</v>
      </c>
      <c r="I1304" t="str">
        <f t="shared" si="60"/>
        <v>PM25</v>
      </c>
      <c r="J1304">
        <f>INDEX(NoSettings!$C:$C,MATCH(EPS!$A1304,NoSettings!$A:$A,0))</f>
        <v>38138100</v>
      </c>
      <c r="K1304">
        <f t="shared" si="61"/>
        <v>1</v>
      </c>
      <c r="L1304" s="5">
        <f t="shared" si="62"/>
        <v>3.81381E-5</v>
      </c>
    </row>
    <row r="1305" spans="1:12">
      <c r="A1305" t="s">
        <v>1323</v>
      </c>
      <c r="B1305" t="s">
        <v>1</v>
      </c>
      <c r="C1305" t="s">
        <v>2872</v>
      </c>
      <c r="D1305" t="s">
        <v>2861</v>
      </c>
      <c r="E1305" t="s">
        <v>2855</v>
      </c>
      <c r="F1305" t="s">
        <v>2897</v>
      </c>
      <c r="H1305" t="str">
        <f>INDEX('Vensim Variables'!$B:$B,MATCH(EPS!$B1305,'Vensim Variables'!$A:$A,0))</f>
        <v>g pollutant</v>
      </c>
      <c r="I1305" t="str">
        <f t="shared" si="60"/>
        <v>PM25</v>
      </c>
      <c r="J1305">
        <f>INDEX(NoSettings!$C:$C,MATCH(EPS!$A1305,NoSettings!$A:$A,0))</f>
        <v>0</v>
      </c>
      <c r="K1305">
        <f t="shared" si="61"/>
        <v>1</v>
      </c>
      <c r="L1305" s="5">
        <f t="shared" si="62"/>
        <v>0</v>
      </c>
    </row>
    <row r="1306" spans="1:12">
      <c r="A1306" t="s">
        <v>1324</v>
      </c>
      <c r="B1306" t="s">
        <v>1</v>
      </c>
      <c r="C1306" t="s">
        <v>2872</v>
      </c>
      <c r="D1306" t="s">
        <v>2861</v>
      </c>
      <c r="E1306" t="s">
        <v>2855</v>
      </c>
      <c r="F1306" t="s">
        <v>2898</v>
      </c>
      <c r="H1306" t="str">
        <f>INDEX('Vensim Variables'!$B:$B,MATCH(EPS!$B1306,'Vensim Variables'!$A:$A,0))</f>
        <v>g pollutant</v>
      </c>
      <c r="I1306" t="str">
        <f t="shared" si="60"/>
        <v>PM25</v>
      </c>
      <c r="J1306">
        <f>INDEX(NoSettings!$C:$C,MATCH(EPS!$A1306,NoSettings!$A:$A,0))</f>
        <v>1361700</v>
      </c>
      <c r="K1306">
        <f t="shared" si="61"/>
        <v>1</v>
      </c>
      <c r="L1306" s="5">
        <f t="shared" si="62"/>
        <v>1.3617E-6</v>
      </c>
    </row>
    <row r="1307" spans="1:12">
      <c r="A1307" t="s">
        <v>1325</v>
      </c>
      <c r="B1307" t="s">
        <v>1</v>
      </c>
      <c r="C1307" t="s">
        <v>2872</v>
      </c>
      <c r="D1307" t="s">
        <v>2861</v>
      </c>
      <c r="E1307" t="s">
        <v>2855</v>
      </c>
      <c r="F1307" t="s">
        <v>2899</v>
      </c>
      <c r="H1307" t="str">
        <f>INDEX('Vensim Variables'!$B:$B,MATCH(EPS!$B1307,'Vensim Variables'!$A:$A,0))</f>
        <v>g pollutant</v>
      </c>
      <c r="I1307" t="str">
        <f t="shared" si="60"/>
        <v>PM25</v>
      </c>
      <c r="J1307">
        <f>INDEX(NoSettings!$C:$C,MATCH(EPS!$A1307,NoSettings!$A:$A,0))</f>
        <v>0</v>
      </c>
      <c r="K1307">
        <f t="shared" si="61"/>
        <v>1</v>
      </c>
      <c r="L1307" s="5">
        <f t="shared" si="62"/>
        <v>0</v>
      </c>
    </row>
    <row r="1308" spans="1:12">
      <c r="A1308" t="s">
        <v>1326</v>
      </c>
      <c r="B1308" t="s">
        <v>1</v>
      </c>
      <c r="C1308" t="s">
        <v>2872</v>
      </c>
      <c r="D1308" t="s">
        <v>2861</v>
      </c>
      <c r="E1308" t="s">
        <v>2855</v>
      </c>
      <c r="F1308" t="s">
        <v>2900</v>
      </c>
      <c r="H1308" t="str">
        <f>INDEX('Vensim Variables'!$B:$B,MATCH(EPS!$B1308,'Vensim Variables'!$A:$A,0))</f>
        <v>g pollutant</v>
      </c>
      <c r="I1308" t="str">
        <f t="shared" si="60"/>
        <v>PM25</v>
      </c>
      <c r="J1308">
        <f>INDEX(NoSettings!$C:$C,MATCH(EPS!$A1308,NoSettings!$A:$A,0))</f>
        <v>0</v>
      </c>
      <c r="K1308">
        <f t="shared" si="61"/>
        <v>1</v>
      </c>
      <c r="L1308" s="5">
        <f t="shared" si="62"/>
        <v>0</v>
      </c>
    </row>
    <row r="1309" spans="1:12">
      <c r="A1309" t="s">
        <v>1327</v>
      </c>
      <c r="B1309" t="s">
        <v>1</v>
      </c>
      <c r="C1309" t="s">
        <v>2872</v>
      </c>
      <c r="D1309" t="s">
        <v>2861</v>
      </c>
      <c r="E1309" t="s">
        <v>2855</v>
      </c>
      <c r="F1309" t="s">
        <v>2901</v>
      </c>
      <c r="H1309" t="str">
        <f>INDEX('Vensim Variables'!$B:$B,MATCH(EPS!$B1309,'Vensim Variables'!$A:$A,0))</f>
        <v>g pollutant</v>
      </c>
      <c r="I1309" t="str">
        <f t="shared" si="60"/>
        <v>PM25</v>
      </c>
      <c r="J1309">
        <f>INDEX(NoSettings!$C:$C,MATCH(EPS!$A1309,NoSettings!$A:$A,0))</f>
        <v>0</v>
      </c>
      <c r="K1309">
        <f t="shared" si="61"/>
        <v>1</v>
      </c>
      <c r="L1309" s="5">
        <f t="shared" si="62"/>
        <v>0</v>
      </c>
    </row>
    <row r="1310" spans="1:12">
      <c r="A1310" t="s">
        <v>1328</v>
      </c>
      <c r="B1310" t="s">
        <v>1</v>
      </c>
      <c r="C1310" t="s">
        <v>2872</v>
      </c>
      <c r="D1310" t="s">
        <v>2861</v>
      </c>
      <c r="E1310" t="s">
        <v>2855</v>
      </c>
      <c r="F1310" t="s">
        <v>2902</v>
      </c>
      <c r="H1310" t="str">
        <f>INDEX('Vensim Variables'!$B:$B,MATCH(EPS!$B1310,'Vensim Variables'!$A:$A,0))</f>
        <v>g pollutant</v>
      </c>
      <c r="I1310" t="str">
        <f t="shared" si="60"/>
        <v>PM25</v>
      </c>
      <c r="J1310">
        <f>INDEX(NoSettings!$C:$C,MATCH(EPS!$A1310,NoSettings!$A:$A,0))</f>
        <v>0</v>
      </c>
      <c r="K1310">
        <f t="shared" si="61"/>
        <v>1</v>
      </c>
      <c r="L1310" s="5">
        <f t="shared" si="62"/>
        <v>0</v>
      </c>
    </row>
    <row r="1311" spans="1:12">
      <c r="A1311" t="s">
        <v>1329</v>
      </c>
      <c r="B1311" t="s">
        <v>1</v>
      </c>
      <c r="C1311" t="s">
        <v>2872</v>
      </c>
      <c r="D1311" t="s">
        <v>2861</v>
      </c>
      <c r="E1311" t="s">
        <v>2855</v>
      </c>
      <c r="F1311" t="s">
        <v>2903</v>
      </c>
      <c r="H1311" t="str">
        <f>INDEX('Vensim Variables'!$B:$B,MATCH(EPS!$B1311,'Vensim Variables'!$A:$A,0))</f>
        <v>g pollutant</v>
      </c>
      <c r="I1311" t="str">
        <f t="shared" si="60"/>
        <v>PM25</v>
      </c>
      <c r="J1311">
        <f>INDEX(NoSettings!$C:$C,MATCH(EPS!$A1311,NoSettings!$A:$A,0))</f>
        <v>0</v>
      </c>
      <c r="K1311">
        <f t="shared" si="61"/>
        <v>1</v>
      </c>
      <c r="L1311" s="5">
        <f t="shared" si="62"/>
        <v>0</v>
      </c>
    </row>
    <row r="1312" spans="1:12">
      <c r="A1312" t="s">
        <v>1330</v>
      </c>
      <c r="B1312" t="s">
        <v>1</v>
      </c>
      <c r="C1312" t="s">
        <v>2872</v>
      </c>
      <c r="D1312" t="s">
        <v>2861</v>
      </c>
      <c r="E1312" t="s">
        <v>2856</v>
      </c>
      <c r="F1312" t="s">
        <v>2894</v>
      </c>
      <c r="H1312" t="str">
        <f>INDEX('Vensim Variables'!$B:$B,MATCH(EPS!$B1312,'Vensim Variables'!$A:$A,0))</f>
        <v>g pollutant</v>
      </c>
      <c r="I1312" t="str">
        <f t="shared" si="60"/>
        <v>PM25</v>
      </c>
      <c r="J1312">
        <f>INDEX(NoSettings!$C:$C,MATCH(EPS!$A1312,NoSettings!$A:$A,0))</f>
        <v>0</v>
      </c>
      <c r="K1312">
        <f t="shared" si="61"/>
        <v>1</v>
      </c>
      <c r="L1312" s="5">
        <f t="shared" si="62"/>
        <v>0</v>
      </c>
    </row>
    <row r="1313" spans="1:12">
      <c r="A1313" t="s">
        <v>1331</v>
      </c>
      <c r="B1313" t="s">
        <v>1</v>
      </c>
      <c r="C1313" t="s">
        <v>2872</v>
      </c>
      <c r="D1313" t="s">
        <v>2861</v>
      </c>
      <c r="E1313" t="s">
        <v>2856</v>
      </c>
      <c r="F1313" t="s">
        <v>2895</v>
      </c>
      <c r="H1313" t="str">
        <f>INDEX('Vensim Variables'!$B:$B,MATCH(EPS!$B1313,'Vensim Variables'!$A:$A,0))</f>
        <v>g pollutant</v>
      </c>
      <c r="I1313" t="str">
        <f t="shared" si="60"/>
        <v>PM25</v>
      </c>
      <c r="J1313">
        <f>INDEX(NoSettings!$C:$C,MATCH(EPS!$A1313,NoSettings!$A:$A,0))</f>
        <v>0</v>
      </c>
      <c r="K1313">
        <f t="shared" si="61"/>
        <v>1</v>
      </c>
      <c r="L1313" s="5">
        <f t="shared" si="62"/>
        <v>0</v>
      </c>
    </row>
    <row r="1314" spans="1:12">
      <c r="A1314" t="s">
        <v>1332</v>
      </c>
      <c r="B1314" t="s">
        <v>1</v>
      </c>
      <c r="C1314" t="s">
        <v>2872</v>
      </c>
      <c r="D1314" t="s">
        <v>2861</v>
      </c>
      <c r="E1314" t="s">
        <v>2856</v>
      </c>
      <c r="F1314" t="s">
        <v>2896</v>
      </c>
      <c r="H1314" t="str">
        <f>INDEX('Vensim Variables'!$B:$B,MATCH(EPS!$B1314,'Vensim Variables'!$A:$A,0))</f>
        <v>g pollutant</v>
      </c>
      <c r="I1314" t="str">
        <f t="shared" si="60"/>
        <v>PM25</v>
      </c>
      <c r="J1314">
        <f>INDEX(NoSettings!$C:$C,MATCH(EPS!$A1314,NoSettings!$A:$A,0))</f>
        <v>0</v>
      </c>
      <c r="K1314">
        <f t="shared" si="61"/>
        <v>1</v>
      </c>
      <c r="L1314" s="5">
        <f t="shared" si="62"/>
        <v>0</v>
      </c>
    </row>
    <row r="1315" spans="1:12">
      <c r="A1315" t="s">
        <v>1333</v>
      </c>
      <c r="B1315" t="s">
        <v>1</v>
      </c>
      <c r="C1315" t="s">
        <v>2872</v>
      </c>
      <c r="D1315" t="s">
        <v>2861</v>
      </c>
      <c r="E1315" t="s">
        <v>2856</v>
      </c>
      <c r="F1315" t="s">
        <v>2897</v>
      </c>
      <c r="H1315" t="str">
        <f>INDEX('Vensim Variables'!$B:$B,MATCH(EPS!$B1315,'Vensim Variables'!$A:$A,0))</f>
        <v>g pollutant</v>
      </c>
      <c r="I1315" t="str">
        <f t="shared" si="60"/>
        <v>PM25</v>
      </c>
      <c r="J1315">
        <f>INDEX(NoSettings!$C:$C,MATCH(EPS!$A1315,NoSettings!$A:$A,0))</f>
        <v>0</v>
      </c>
      <c r="K1315">
        <f t="shared" si="61"/>
        <v>1</v>
      </c>
      <c r="L1315" s="5">
        <f t="shared" si="62"/>
        <v>0</v>
      </c>
    </row>
    <row r="1316" spans="1:12">
      <c r="A1316" t="s">
        <v>1334</v>
      </c>
      <c r="B1316" t="s">
        <v>1</v>
      </c>
      <c r="C1316" t="s">
        <v>2872</v>
      </c>
      <c r="D1316" t="s">
        <v>2861</v>
      </c>
      <c r="E1316" t="s">
        <v>2856</v>
      </c>
      <c r="F1316" t="s">
        <v>2898</v>
      </c>
      <c r="H1316" t="str">
        <f>INDEX('Vensim Variables'!$B:$B,MATCH(EPS!$B1316,'Vensim Variables'!$A:$A,0))</f>
        <v>g pollutant</v>
      </c>
      <c r="I1316" t="str">
        <f t="shared" si="60"/>
        <v>PM25</v>
      </c>
      <c r="J1316">
        <f>INDEX(NoSettings!$C:$C,MATCH(EPS!$A1316,NoSettings!$A:$A,0))</f>
        <v>0</v>
      </c>
      <c r="K1316">
        <f t="shared" si="61"/>
        <v>1</v>
      </c>
      <c r="L1316" s="5">
        <f t="shared" si="62"/>
        <v>0</v>
      </c>
    </row>
    <row r="1317" spans="1:12">
      <c r="A1317" t="s">
        <v>1335</v>
      </c>
      <c r="B1317" t="s">
        <v>1</v>
      </c>
      <c r="C1317" t="s">
        <v>2872</v>
      </c>
      <c r="D1317" t="s">
        <v>2861</v>
      </c>
      <c r="E1317" t="s">
        <v>2856</v>
      </c>
      <c r="F1317" t="s">
        <v>2899</v>
      </c>
      <c r="H1317" t="str">
        <f>INDEX('Vensim Variables'!$B:$B,MATCH(EPS!$B1317,'Vensim Variables'!$A:$A,0))</f>
        <v>g pollutant</v>
      </c>
      <c r="I1317" t="str">
        <f t="shared" si="60"/>
        <v>PM25</v>
      </c>
      <c r="J1317">
        <f>INDEX(NoSettings!$C:$C,MATCH(EPS!$A1317,NoSettings!$A:$A,0))</f>
        <v>0</v>
      </c>
      <c r="K1317">
        <f t="shared" si="61"/>
        <v>1</v>
      </c>
      <c r="L1317" s="5">
        <f t="shared" si="62"/>
        <v>0</v>
      </c>
    </row>
    <row r="1318" spans="1:12">
      <c r="A1318" t="s">
        <v>1336</v>
      </c>
      <c r="B1318" t="s">
        <v>1</v>
      </c>
      <c r="C1318" t="s">
        <v>2872</v>
      </c>
      <c r="D1318" t="s">
        <v>2861</v>
      </c>
      <c r="E1318" t="s">
        <v>2856</v>
      </c>
      <c r="F1318" t="s">
        <v>2900</v>
      </c>
      <c r="H1318" t="str">
        <f>INDEX('Vensim Variables'!$B:$B,MATCH(EPS!$B1318,'Vensim Variables'!$A:$A,0))</f>
        <v>g pollutant</v>
      </c>
      <c r="I1318" t="str">
        <f t="shared" si="60"/>
        <v>PM25</v>
      </c>
      <c r="J1318">
        <f>INDEX(NoSettings!$C:$C,MATCH(EPS!$A1318,NoSettings!$A:$A,0))</f>
        <v>0</v>
      </c>
      <c r="K1318">
        <f t="shared" si="61"/>
        <v>1</v>
      </c>
      <c r="L1318" s="5">
        <f t="shared" si="62"/>
        <v>0</v>
      </c>
    </row>
    <row r="1319" spans="1:12">
      <c r="A1319" t="s">
        <v>1337</v>
      </c>
      <c r="B1319" t="s">
        <v>1</v>
      </c>
      <c r="C1319" t="s">
        <v>2872</v>
      </c>
      <c r="D1319" t="s">
        <v>2861</v>
      </c>
      <c r="E1319" t="s">
        <v>2856</v>
      </c>
      <c r="F1319" t="s">
        <v>2901</v>
      </c>
      <c r="H1319" t="str">
        <f>INDEX('Vensim Variables'!$B:$B,MATCH(EPS!$B1319,'Vensim Variables'!$A:$A,0))</f>
        <v>g pollutant</v>
      </c>
      <c r="I1319" t="str">
        <f t="shared" si="60"/>
        <v>PM25</v>
      </c>
      <c r="J1319">
        <f>INDEX(NoSettings!$C:$C,MATCH(EPS!$A1319,NoSettings!$A:$A,0))</f>
        <v>0</v>
      </c>
      <c r="K1319">
        <f t="shared" si="61"/>
        <v>1</v>
      </c>
      <c r="L1319" s="5">
        <f t="shared" si="62"/>
        <v>0</v>
      </c>
    </row>
    <row r="1320" spans="1:12">
      <c r="A1320" t="s">
        <v>1338</v>
      </c>
      <c r="B1320" t="s">
        <v>1</v>
      </c>
      <c r="C1320" t="s">
        <v>2872</v>
      </c>
      <c r="D1320" t="s">
        <v>2861</v>
      </c>
      <c r="E1320" t="s">
        <v>2856</v>
      </c>
      <c r="F1320" t="s">
        <v>2902</v>
      </c>
      <c r="H1320" t="str">
        <f>INDEX('Vensim Variables'!$B:$B,MATCH(EPS!$B1320,'Vensim Variables'!$A:$A,0))</f>
        <v>g pollutant</v>
      </c>
      <c r="I1320" t="str">
        <f t="shared" si="60"/>
        <v>PM25</v>
      </c>
      <c r="J1320">
        <f>INDEX(NoSettings!$C:$C,MATCH(EPS!$A1320,NoSettings!$A:$A,0))</f>
        <v>0</v>
      </c>
      <c r="K1320">
        <f t="shared" si="61"/>
        <v>1</v>
      </c>
      <c r="L1320" s="5">
        <f t="shared" si="62"/>
        <v>0</v>
      </c>
    </row>
    <row r="1321" spans="1:12">
      <c r="A1321" t="s">
        <v>1339</v>
      </c>
      <c r="B1321" t="s">
        <v>1</v>
      </c>
      <c r="C1321" t="s">
        <v>2872</v>
      </c>
      <c r="D1321" t="s">
        <v>2861</v>
      </c>
      <c r="E1321" t="s">
        <v>2856</v>
      </c>
      <c r="F1321" t="s">
        <v>2903</v>
      </c>
      <c r="H1321" t="str">
        <f>INDEX('Vensim Variables'!$B:$B,MATCH(EPS!$B1321,'Vensim Variables'!$A:$A,0))</f>
        <v>g pollutant</v>
      </c>
      <c r="I1321" t="str">
        <f t="shared" si="60"/>
        <v>PM25</v>
      </c>
      <c r="J1321">
        <f>INDEX(NoSettings!$C:$C,MATCH(EPS!$A1321,NoSettings!$A:$A,0))</f>
        <v>0</v>
      </c>
      <c r="K1321">
        <f t="shared" si="61"/>
        <v>1</v>
      </c>
      <c r="L1321" s="5">
        <f t="shared" si="62"/>
        <v>0</v>
      </c>
    </row>
    <row r="1322" spans="1:12">
      <c r="A1322" t="s">
        <v>1340</v>
      </c>
      <c r="B1322" t="s">
        <v>1</v>
      </c>
      <c r="C1322" t="s">
        <v>2872</v>
      </c>
      <c r="D1322" t="s">
        <v>2862</v>
      </c>
      <c r="E1322" t="s">
        <v>2855</v>
      </c>
      <c r="F1322" t="s">
        <v>2894</v>
      </c>
      <c r="H1322" t="str">
        <f>INDEX('Vensim Variables'!$B:$B,MATCH(EPS!$B1322,'Vensim Variables'!$A:$A,0))</f>
        <v>g pollutant</v>
      </c>
      <c r="I1322" t="str">
        <f t="shared" si="60"/>
        <v>SOx</v>
      </c>
      <c r="J1322">
        <f>INDEX(NoSettings!$C:$C,MATCH(EPS!$A1322,NoSettings!$A:$A,0))</f>
        <v>0</v>
      </c>
      <c r="K1322">
        <f t="shared" si="61"/>
        <v>1</v>
      </c>
      <c r="L1322" s="5">
        <f t="shared" si="62"/>
        <v>0</v>
      </c>
    </row>
    <row r="1323" spans="1:12">
      <c r="A1323" t="s">
        <v>1341</v>
      </c>
      <c r="B1323" t="s">
        <v>1</v>
      </c>
      <c r="C1323" t="s">
        <v>2872</v>
      </c>
      <c r="D1323" t="s">
        <v>2862</v>
      </c>
      <c r="E1323" t="s">
        <v>2855</v>
      </c>
      <c r="F1323" t="s">
        <v>2895</v>
      </c>
      <c r="H1323" t="str">
        <f>INDEX('Vensim Variables'!$B:$B,MATCH(EPS!$B1323,'Vensim Variables'!$A:$A,0))</f>
        <v>g pollutant</v>
      </c>
      <c r="I1323" t="str">
        <f t="shared" si="60"/>
        <v>SOx</v>
      </c>
      <c r="J1323">
        <f>INDEX(NoSettings!$C:$C,MATCH(EPS!$A1323,NoSettings!$A:$A,0))</f>
        <v>0</v>
      </c>
      <c r="K1323">
        <f t="shared" si="61"/>
        <v>1</v>
      </c>
      <c r="L1323" s="5">
        <f t="shared" si="62"/>
        <v>0</v>
      </c>
    </row>
    <row r="1324" spans="1:12">
      <c r="A1324" t="s">
        <v>1342</v>
      </c>
      <c r="B1324" t="s">
        <v>1</v>
      </c>
      <c r="C1324" t="s">
        <v>2872</v>
      </c>
      <c r="D1324" t="s">
        <v>2862</v>
      </c>
      <c r="E1324" t="s">
        <v>2855</v>
      </c>
      <c r="F1324" t="s">
        <v>2896</v>
      </c>
      <c r="H1324" t="str">
        <f>INDEX('Vensim Variables'!$B:$B,MATCH(EPS!$B1324,'Vensim Variables'!$A:$A,0))</f>
        <v>g pollutant</v>
      </c>
      <c r="I1324" t="str">
        <f t="shared" si="60"/>
        <v>SOx</v>
      </c>
      <c r="J1324">
        <f>INDEX(NoSettings!$C:$C,MATCH(EPS!$A1324,NoSettings!$A:$A,0))</f>
        <v>7976720</v>
      </c>
      <c r="K1324">
        <f t="shared" si="61"/>
        <v>1</v>
      </c>
      <c r="L1324" s="5">
        <f t="shared" si="62"/>
        <v>7.9767200000000008E-6</v>
      </c>
    </row>
    <row r="1325" spans="1:12">
      <c r="A1325" t="s">
        <v>1343</v>
      </c>
      <c r="B1325" t="s">
        <v>1</v>
      </c>
      <c r="C1325" t="s">
        <v>2872</v>
      </c>
      <c r="D1325" t="s">
        <v>2862</v>
      </c>
      <c r="E1325" t="s">
        <v>2855</v>
      </c>
      <c r="F1325" t="s">
        <v>2897</v>
      </c>
      <c r="H1325" t="str">
        <f>INDEX('Vensim Variables'!$B:$B,MATCH(EPS!$B1325,'Vensim Variables'!$A:$A,0))</f>
        <v>g pollutant</v>
      </c>
      <c r="I1325" t="str">
        <f t="shared" si="60"/>
        <v>SOx</v>
      </c>
      <c r="J1325">
        <f>INDEX(NoSettings!$C:$C,MATCH(EPS!$A1325,NoSettings!$A:$A,0))</f>
        <v>0</v>
      </c>
      <c r="K1325">
        <f t="shared" si="61"/>
        <v>1</v>
      </c>
      <c r="L1325" s="5">
        <f t="shared" si="62"/>
        <v>0</v>
      </c>
    </row>
    <row r="1326" spans="1:12">
      <c r="A1326" t="s">
        <v>1344</v>
      </c>
      <c r="B1326" t="s">
        <v>1</v>
      </c>
      <c r="C1326" t="s">
        <v>2872</v>
      </c>
      <c r="D1326" t="s">
        <v>2862</v>
      </c>
      <c r="E1326" t="s">
        <v>2855</v>
      </c>
      <c r="F1326" t="s">
        <v>2898</v>
      </c>
      <c r="H1326" t="str">
        <f>INDEX('Vensim Variables'!$B:$B,MATCH(EPS!$B1326,'Vensim Variables'!$A:$A,0))</f>
        <v>g pollutant</v>
      </c>
      <c r="I1326" t="str">
        <f t="shared" si="60"/>
        <v>SOx</v>
      </c>
      <c r="J1326">
        <f>INDEX(NoSettings!$C:$C,MATCH(EPS!$A1326,NoSettings!$A:$A,0))</f>
        <v>91978.6</v>
      </c>
      <c r="K1326">
        <f t="shared" si="61"/>
        <v>1</v>
      </c>
      <c r="L1326" s="5">
        <f t="shared" si="62"/>
        <v>9.1978600000000011E-8</v>
      </c>
    </row>
    <row r="1327" spans="1:12">
      <c r="A1327" t="s">
        <v>1345</v>
      </c>
      <c r="B1327" t="s">
        <v>1</v>
      </c>
      <c r="C1327" t="s">
        <v>2872</v>
      </c>
      <c r="D1327" t="s">
        <v>2862</v>
      </c>
      <c r="E1327" t="s">
        <v>2855</v>
      </c>
      <c r="F1327" t="s">
        <v>2899</v>
      </c>
      <c r="H1327" t="str">
        <f>INDEX('Vensim Variables'!$B:$B,MATCH(EPS!$B1327,'Vensim Variables'!$A:$A,0))</f>
        <v>g pollutant</v>
      </c>
      <c r="I1327" t="str">
        <f t="shared" si="60"/>
        <v>SOx</v>
      </c>
      <c r="J1327">
        <f>INDEX(NoSettings!$C:$C,MATCH(EPS!$A1327,NoSettings!$A:$A,0))</f>
        <v>0</v>
      </c>
      <c r="K1327">
        <f t="shared" si="61"/>
        <v>1</v>
      </c>
      <c r="L1327" s="5">
        <f t="shared" si="62"/>
        <v>0</v>
      </c>
    </row>
    <row r="1328" spans="1:12">
      <c r="A1328" t="s">
        <v>1346</v>
      </c>
      <c r="B1328" t="s">
        <v>1</v>
      </c>
      <c r="C1328" t="s">
        <v>2872</v>
      </c>
      <c r="D1328" t="s">
        <v>2862</v>
      </c>
      <c r="E1328" t="s">
        <v>2855</v>
      </c>
      <c r="F1328" t="s">
        <v>2900</v>
      </c>
      <c r="H1328" t="str">
        <f>INDEX('Vensim Variables'!$B:$B,MATCH(EPS!$B1328,'Vensim Variables'!$A:$A,0))</f>
        <v>g pollutant</v>
      </c>
      <c r="I1328" t="str">
        <f t="shared" si="60"/>
        <v>SOx</v>
      </c>
      <c r="J1328">
        <f>INDEX(NoSettings!$C:$C,MATCH(EPS!$A1328,NoSettings!$A:$A,0))</f>
        <v>0</v>
      </c>
      <c r="K1328">
        <f t="shared" si="61"/>
        <v>1</v>
      </c>
      <c r="L1328" s="5">
        <f t="shared" si="62"/>
        <v>0</v>
      </c>
    </row>
    <row r="1329" spans="1:12">
      <c r="A1329" t="s">
        <v>1347</v>
      </c>
      <c r="B1329" t="s">
        <v>1</v>
      </c>
      <c r="C1329" t="s">
        <v>2872</v>
      </c>
      <c r="D1329" t="s">
        <v>2862</v>
      </c>
      <c r="E1329" t="s">
        <v>2855</v>
      </c>
      <c r="F1329" t="s">
        <v>2901</v>
      </c>
      <c r="H1329" t="str">
        <f>INDEX('Vensim Variables'!$B:$B,MATCH(EPS!$B1329,'Vensim Variables'!$A:$A,0))</f>
        <v>g pollutant</v>
      </c>
      <c r="I1329" t="str">
        <f t="shared" si="60"/>
        <v>SOx</v>
      </c>
      <c r="J1329">
        <f>INDEX(NoSettings!$C:$C,MATCH(EPS!$A1329,NoSettings!$A:$A,0))</f>
        <v>0</v>
      </c>
      <c r="K1329">
        <f t="shared" si="61"/>
        <v>1</v>
      </c>
      <c r="L1329" s="5">
        <f t="shared" si="62"/>
        <v>0</v>
      </c>
    </row>
    <row r="1330" spans="1:12">
      <c r="A1330" t="s">
        <v>1348</v>
      </c>
      <c r="B1330" t="s">
        <v>1</v>
      </c>
      <c r="C1330" t="s">
        <v>2872</v>
      </c>
      <c r="D1330" t="s">
        <v>2862</v>
      </c>
      <c r="E1330" t="s">
        <v>2855</v>
      </c>
      <c r="F1330" t="s">
        <v>2902</v>
      </c>
      <c r="H1330" t="str">
        <f>INDEX('Vensim Variables'!$B:$B,MATCH(EPS!$B1330,'Vensim Variables'!$A:$A,0))</f>
        <v>g pollutant</v>
      </c>
      <c r="I1330" t="str">
        <f t="shared" si="60"/>
        <v>SOx</v>
      </c>
      <c r="J1330">
        <f>INDEX(NoSettings!$C:$C,MATCH(EPS!$A1330,NoSettings!$A:$A,0))</f>
        <v>0</v>
      </c>
      <c r="K1330">
        <f t="shared" si="61"/>
        <v>1</v>
      </c>
      <c r="L1330" s="5">
        <f t="shared" si="62"/>
        <v>0</v>
      </c>
    </row>
    <row r="1331" spans="1:12">
      <c r="A1331" t="s">
        <v>1349</v>
      </c>
      <c r="B1331" t="s">
        <v>1</v>
      </c>
      <c r="C1331" t="s">
        <v>2872</v>
      </c>
      <c r="D1331" t="s">
        <v>2862</v>
      </c>
      <c r="E1331" t="s">
        <v>2855</v>
      </c>
      <c r="F1331" t="s">
        <v>2903</v>
      </c>
      <c r="H1331" t="str">
        <f>INDEX('Vensim Variables'!$B:$B,MATCH(EPS!$B1331,'Vensim Variables'!$A:$A,0))</f>
        <v>g pollutant</v>
      </c>
      <c r="I1331" t="str">
        <f t="shared" si="60"/>
        <v>SOx</v>
      </c>
      <c r="J1331">
        <f>INDEX(NoSettings!$C:$C,MATCH(EPS!$A1331,NoSettings!$A:$A,0))</f>
        <v>0</v>
      </c>
      <c r="K1331">
        <f t="shared" si="61"/>
        <v>1</v>
      </c>
      <c r="L1331" s="5">
        <f t="shared" si="62"/>
        <v>0</v>
      </c>
    </row>
    <row r="1332" spans="1:12">
      <c r="A1332" t="s">
        <v>1350</v>
      </c>
      <c r="B1332" t="s">
        <v>1</v>
      </c>
      <c r="C1332" t="s">
        <v>2872</v>
      </c>
      <c r="D1332" t="s">
        <v>2862</v>
      </c>
      <c r="E1332" t="s">
        <v>2856</v>
      </c>
      <c r="F1332" t="s">
        <v>2894</v>
      </c>
      <c r="H1332" t="str">
        <f>INDEX('Vensim Variables'!$B:$B,MATCH(EPS!$B1332,'Vensim Variables'!$A:$A,0))</f>
        <v>g pollutant</v>
      </c>
      <c r="I1332" t="str">
        <f t="shared" si="60"/>
        <v>SOx</v>
      </c>
      <c r="J1332">
        <f>INDEX(NoSettings!$C:$C,MATCH(EPS!$A1332,NoSettings!$A:$A,0))</f>
        <v>0</v>
      </c>
      <c r="K1332">
        <f t="shared" si="61"/>
        <v>1</v>
      </c>
      <c r="L1332" s="5">
        <f t="shared" si="62"/>
        <v>0</v>
      </c>
    </row>
    <row r="1333" spans="1:12">
      <c r="A1333" t="s">
        <v>1351</v>
      </c>
      <c r="B1333" t="s">
        <v>1</v>
      </c>
      <c r="C1333" t="s">
        <v>2872</v>
      </c>
      <c r="D1333" t="s">
        <v>2862</v>
      </c>
      <c r="E1333" t="s">
        <v>2856</v>
      </c>
      <c r="F1333" t="s">
        <v>2895</v>
      </c>
      <c r="H1333" t="str">
        <f>INDEX('Vensim Variables'!$B:$B,MATCH(EPS!$B1333,'Vensim Variables'!$A:$A,0))</f>
        <v>g pollutant</v>
      </c>
      <c r="I1333" t="str">
        <f t="shared" si="60"/>
        <v>SOx</v>
      </c>
      <c r="J1333">
        <f>INDEX(NoSettings!$C:$C,MATCH(EPS!$A1333,NoSettings!$A:$A,0))</f>
        <v>0</v>
      </c>
      <c r="K1333">
        <f t="shared" si="61"/>
        <v>1</v>
      </c>
      <c r="L1333" s="5">
        <f t="shared" si="62"/>
        <v>0</v>
      </c>
    </row>
    <row r="1334" spans="1:12">
      <c r="A1334" t="s">
        <v>1352</v>
      </c>
      <c r="B1334" t="s">
        <v>1</v>
      </c>
      <c r="C1334" t="s">
        <v>2872</v>
      </c>
      <c r="D1334" t="s">
        <v>2862</v>
      </c>
      <c r="E1334" t="s">
        <v>2856</v>
      </c>
      <c r="F1334" t="s">
        <v>2896</v>
      </c>
      <c r="H1334" t="str">
        <f>INDEX('Vensim Variables'!$B:$B,MATCH(EPS!$B1334,'Vensim Variables'!$A:$A,0))</f>
        <v>g pollutant</v>
      </c>
      <c r="I1334" t="str">
        <f t="shared" si="60"/>
        <v>SOx</v>
      </c>
      <c r="J1334">
        <f>INDEX(NoSettings!$C:$C,MATCH(EPS!$A1334,NoSettings!$A:$A,0))</f>
        <v>0</v>
      </c>
      <c r="K1334">
        <f t="shared" si="61"/>
        <v>1</v>
      </c>
      <c r="L1334" s="5">
        <f t="shared" si="62"/>
        <v>0</v>
      </c>
    </row>
    <row r="1335" spans="1:12">
      <c r="A1335" t="s">
        <v>1353</v>
      </c>
      <c r="B1335" t="s">
        <v>1</v>
      </c>
      <c r="C1335" t="s">
        <v>2872</v>
      </c>
      <c r="D1335" t="s">
        <v>2862</v>
      </c>
      <c r="E1335" t="s">
        <v>2856</v>
      </c>
      <c r="F1335" t="s">
        <v>2897</v>
      </c>
      <c r="H1335" t="str">
        <f>INDEX('Vensim Variables'!$B:$B,MATCH(EPS!$B1335,'Vensim Variables'!$A:$A,0))</f>
        <v>g pollutant</v>
      </c>
      <c r="I1335" t="str">
        <f t="shared" si="60"/>
        <v>SOx</v>
      </c>
      <c r="J1335">
        <f>INDEX(NoSettings!$C:$C,MATCH(EPS!$A1335,NoSettings!$A:$A,0))</f>
        <v>0</v>
      </c>
      <c r="K1335">
        <f t="shared" si="61"/>
        <v>1</v>
      </c>
      <c r="L1335" s="5">
        <f t="shared" si="62"/>
        <v>0</v>
      </c>
    </row>
    <row r="1336" spans="1:12">
      <c r="A1336" t="s">
        <v>1354</v>
      </c>
      <c r="B1336" t="s">
        <v>1</v>
      </c>
      <c r="C1336" t="s">
        <v>2872</v>
      </c>
      <c r="D1336" t="s">
        <v>2862</v>
      </c>
      <c r="E1336" t="s">
        <v>2856</v>
      </c>
      <c r="F1336" t="s">
        <v>2898</v>
      </c>
      <c r="H1336" t="str">
        <f>INDEX('Vensim Variables'!$B:$B,MATCH(EPS!$B1336,'Vensim Variables'!$A:$A,0))</f>
        <v>g pollutant</v>
      </c>
      <c r="I1336" t="str">
        <f t="shared" si="60"/>
        <v>SOx</v>
      </c>
      <c r="J1336">
        <f>INDEX(NoSettings!$C:$C,MATCH(EPS!$A1336,NoSettings!$A:$A,0))</f>
        <v>0</v>
      </c>
      <c r="K1336">
        <f t="shared" si="61"/>
        <v>1</v>
      </c>
      <c r="L1336" s="5">
        <f t="shared" si="62"/>
        <v>0</v>
      </c>
    </row>
    <row r="1337" spans="1:12">
      <c r="A1337" t="s">
        <v>1355</v>
      </c>
      <c r="B1337" t="s">
        <v>1</v>
      </c>
      <c r="C1337" t="s">
        <v>2872</v>
      </c>
      <c r="D1337" t="s">
        <v>2862</v>
      </c>
      <c r="E1337" t="s">
        <v>2856</v>
      </c>
      <c r="F1337" t="s">
        <v>2899</v>
      </c>
      <c r="H1337" t="str">
        <f>INDEX('Vensim Variables'!$B:$B,MATCH(EPS!$B1337,'Vensim Variables'!$A:$A,0))</f>
        <v>g pollutant</v>
      </c>
      <c r="I1337" t="str">
        <f t="shared" si="60"/>
        <v>SOx</v>
      </c>
      <c r="J1337">
        <f>INDEX(NoSettings!$C:$C,MATCH(EPS!$A1337,NoSettings!$A:$A,0))</f>
        <v>0</v>
      </c>
      <c r="K1337">
        <f t="shared" si="61"/>
        <v>1</v>
      </c>
      <c r="L1337" s="5">
        <f t="shared" si="62"/>
        <v>0</v>
      </c>
    </row>
    <row r="1338" spans="1:12">
      <c r="A1338" t="s">
        <v>1356</v>
      </c>
      <c r="B1338" t="s">
        <v>1</v>
      </c>
      <c r="C1338" t="s">
        <v>2872</v>
      </c>
      <c r="D1338" t="s">
        <v>2862</v>
      </c>
      <c r="E1338" t="s">
        <v>2856</v>
      </c>
      <c r="F1338" t="s">
        <v>2900</v>
      </c>
      <c r="H1338" t="str">
        <f>INDEX('Vensim Variables'!$B:$B,MATCH(EPS!$B1338,'Vensim Variables'!$A:$A,0))</f>
        <v>g pollutant</v>
      </c>
      <c r="I1338" t="str">
        <f t="shared" si="60"/>
        <v>SOx</v>
      </c>
      <c r="J1338">
        <f>INDEX(NoSettings!$C:$C,MATCH(EPS!$A1338,NoSettings!$A:$A,0))</f>
        <v>0</v>
      </c>
      <c r="K1338">
        <f t="shared" si="61"/>
        <v>1</v>
      </c>
      <c r="L1338" s="5">
        <f t="shared" si="62"/>
        <v>0</v>
      </c>
    </row>
    <row r="1339" spans="1:12">
      <c r="A1339" t="s">
        <v>1357</v>
      </c>
      <c r="B1339" t="s">
        <v>1</v>
      </c>
      <c r="C1339" t="s">
        <v>2872</v>
      </c>
      <c r="D1339" t="s">
        <v>2862</v>
      </c>
      <c r="E1339" t="s">
        <v>2856</v>
      </c>
      <c r="F1339" t="s">
        <v>2901</v>
      </c>
      <c r="H1339" t="str">
        <f>INDEX('Vensim Variables'!$B:$B,MATCH(EPS!$B1339,'Vensim Variables'!$A:$A,0))</f>
        <v>g pollutant</v>
      </c>
      <c r="I1339" t="str">
        <f t="shared" si="60"/>
        <v>SOx</v>
      </c>
      <c r="J1339">
        <f>INDEX(NoSettings!$C:$C,MATCH(EPS!$A1339,NoSettings!$A:$A,0))</f>
        <v>0</v>
      </c>
      <c r="K1339">
        <f t="shared" si="61"/>
        <v>1</v>
      </c>
      <c r="L1339" s="5">
        <f t="shared" si="62"/>
        <v>0</v>
      </c>
    </row>
    <row r="1340" spans="1:12">
      <c r="A1340" t="s">
        <v>1358</v>
      </c>
      <c r="B1340" t="s">
        <v>1</v>
      </c>
      <c r="C1340" t="s">
        <v>2872</v>
      </c>
      <c r="D1340" t="s">
        <v>2862</v>
      </c>
      <c r="E1340" t="s">
        <v>2856</v>
      </c>
      <c r="F1340" t="s">
        <v>2902</v>
      </c>
      <c r="H1340" t="str">
        <f>INDEX('Vensim Variables'!$B:$B,MATCH(EPS!$B1340,'Vensim Variables'!$A:$A,0))</f>
        <v>g pollutant</v>
      </c>
      <c r="I1340" t="str">
        <f t="shared" si="60"/>
        <v>SOx</v>
      </c>
      <c r="J1340">
        <f>INDEX(NoSettings!$C:$C,MATCH(EPS!$A1340,NoSettings!$A:$A,0))</f>
        <v>0</v>
      </c>
      <c r="K1340">
        <f t="shared" si="61"/>
        <v>1</v>
      </c>
      <c r="L1340" s="5">
        <f t="shared" si="62"/>
        <v>0</v>
      </c>
    </row>
    <row r="1341" spans="1:12">
      <c r="A1341" t="s">
        <v>1359</v>
      </c>
      <c r="B1341" t="s">
        <v>1</v>
      </c>
      <c r="C1341" t="s">
        <v>2872</v>
      </c>
      <c r="D1341" t="s">
        <v>2862</v>
      </c>
      <c r="E1341" t="s">
        <v>2856</v>
      </c>
      <c r="F1341" t="s">
        <v>2903</v>
      </c>
      <c r="H1341" t="str">
        <f>INDEX('Vensim Variables'!$B:$B,MATCH(EPS!$B1341,'Vensim Variables'!$A:$A,0))</f>
        <v>g pollutant</v>
      </c>
      <c r="I1341" t="str">
        <f t="shared" si="60"/>
        <v>SOx</v>
      </c>
      <c r="J1341">
        <f>INDEX(NoSettings!$C:$C,MATCH(EPS!$A1341,NoSettings!$A:$A,0))</f>
        <v>0</v>
      </c>
      <c r="K1341">
        <f t="shared" si="61"/>
        <v>1</v>
      </c>
      <c r="L1341" s="5">
        <f t="shared" si="62"/>
        <v>0</v>
      </c>
    </row>
    <row r="1342" spans="1:12">
      <c r="A1342" t="s">
        <v>1360</v>
      </c>
      <c r="B1342" t="s">
        <v>1</v>
      </c>
      <c r="C1342" t="s">
        <v>2872</v>
      </c>
      <c r="D1342" t="s">
        <v>2863</v>
      </c>
      <c r="E1342" t="s">
        <v>2855</v>
      </c>
      <c r="F1342" t="s">
        <v>2894</v>
      </c>
      <c r="H1342" t="str">
        <f>INDEX('Vensim Variables'!$B:$B,MATCH(EPS!$B1342,'Vensim Variables'!$A:$A,0))</f>
        <v>g pollutant</v>
      </c>
      <c r="I1342" t="str">
        <f t="shared" si="60"/>
        <v>BC</v>
      </c>
      <c r="J1342">
        <f>INDEX(NoSettings!$C:$C,MATCH(EPS!$A1342,NoSettings!$A:$A,0))</f>
        <v>0</v>
      </c>
      <c r="K1342">
        <f t="shared" si="61"/>
        <v>1</v>
      </c>
      <c r="L1342" s="5">
        <f t="shared" si="62"/>
        <v>0</v>
      </c>
    </row>
    <row r="1343" spans="1:12">
      <c r="A1343" t="s">
        <v>1361</v>
      </c>
      <c r="B1343" t="s">
        <v>1</v>
      </c>
      <c r="C1343" t="s">
        <v>2872</v>
      </c>
      <c r="D1343" t="s">
        <v>2863</v>
      </c>
      <c r="E1343" t="s">
        <v>2855</v>
      </c>
      <c r="F1343" t="s">
        <v>2895</v>
      </c>
      <c r="H1343" t="str">
        <f>INDEX('Vensim Variables'!$B:$B,MATCH(EPS!$B1343,'Vensim Variables'!$A:$A,0))</f>
        <v>g pollutant</v>
      </c>
      <c r="I1343" t="str">
        <f t="shared" si="60"/>
        <v>BC</v>
      </c>
      <c r="J1343">
        <f>INDEX(NoSettings!$C:$C,MATCH(EPS!$A1343,NoSettings!$A:$A,0))</f>
        <v>0</v>
      </c>
      <c r="K1343">
        <f t="shared" si="61"/>
        <v>1</v>
      </c>
      <c r="L1343" s="5">
        <f t="shared" si="62"/>
        <v>0</v>
      </c>
    </row>
    <row r="1344" spans="1:12">
      <c r="A1344" t="s">
        <v>1362</v>
      </c>
      <c r="B1344" t="s">
        <v>1</v>
      </c>
      <c r="C1344" t="s">
        <v>2872</v>
      </c>
      <c r="D1344" t="s">
        <v>2863</v>
      </c>
      <c r="E1344" t="s">
        <v>2855</v>
      </c>
      <c r="F1344" t="s">
        <v>2896</v>
      </c>
      <c r="H1344" t="str">
        <f>INDEX('Vensim Variables'!$B:$B,MATCH(EPS!$B1344,'Vensim Variables'!$A:$A,0))</f>
        <v>g pollutant</v>
      </c>
      <c r="I1344" t="str">
        <f t="shared" si="60"/>
        <v>BC</v>
      </c>
      <c r="J1344">
        <f>INDEX(NoSettings!$C:$C,MATCH(EPS!$A1344,NoSettings!$A:$A,0))</f>
        <v>7057050</v>
      </c>
      <c r="K1344">
        <f t="shared" si="61"/>
        <v>1</v>
      </c>
      <c r="L1344" s="5">
        <f t="shared" si="62"/>
        <v>7.0570499999999996E-6</v>
      </c>
    </row>
    <row r="1345" spans="1:12">
      <c r="A1345" t="s">
        <v>1363</v>
      </c>
      <c r="B1345" t="s">
        <v>1</v>
      </c>
      <c r="C1345" t="s">
        <v>2872</v>
      </c>
      <c r="D1345" t="s">
        <v>2863</v>
      </c>
      <c r="E1345" t="s">
        <v>2855</v>
      </c>
      <c r="F1345" t="s">
        <v>2897</v>
      </c>
      <c r="H1345" t="str">
        <f>INDEX('Vensim Variables'!$B:$B,MATCH(EPS!$B1345,'Vensim Variables'!$A:$A,0))</f>
        <v>g pollutant</v>
      </c>
      <c r="I1345" t="str">
        <f t="shared" si="60"/>
        <v>BC</v>
      </c>
      <c r="J1345">
        <f>INDEX(NoSettings!$C:$C,MATCH(EPS!$A1345,NoSettings!$A:$A,0))</f>
        <v>0</v>
      </c>
      <c r="K1345">
        <f t="shared" si="61"/>
        <v>1</v>
      </c>
      <c r="L1345" s="5">
        <f t="shared" si="62"/>
        <v>0</v>
      </c>
    </row>
    <row r="1346" spans="1:12">
      <c r="A1346" t="s">
        <v>1364</v>
      </c>
      <c r="B1346" t="s">
        <v>1</v>
      </c>
      <c r="C1346" t="s">
        <v>2872</v>
      </c>
      <c r="D1346" t="s">
        <v>2863</v>
      </c>
      <c r="E1346" t="s">
        <v>2855</v>
      </c>
      <c r="F1346" t="s">
        <v>2898</v>
      </c>
      <c r="H1346" t="str">
        <f>INDEX('Vensim Variables'!$B:$B,MATCH(EPS!$B1346,'Vensim Variables'!$A:$A,0))</f>
        <v>g pollutant</v>
      </c>
      <c r="I1346" t="str">
        <f t="shared" si="60"/>
        <v>BC</v>
      </c>
      <c r="J1346">
        <f>INDEX(NoSettings!$C:$C,MATCH(EPS!$A1346,NoSettings!$A:$A,0))</f>
        <v>252423</v>
      </c>
      <c r="K1346">
        <f t="shared" si="61"/>
        <v>1</v>
      </c>
      <c r="L1346" s="5">
        <f t="shared" si="62"/>
        <v>2.5242300000000001E-7</v>
      </c>
    </row>
    <row r="1347" spans="1:12">
      <c r="A1347" t="s">
        <v>1365</v>
      </c>
      <c r="B1347" t="s">
        <v>1</v>
      </c>
      <c r="C1347" t="s">
        <v>2872</v>
      </c>
      <c r="D1347" t="s">
        <v>2863</v>
      </c>
      <c r="E1347" t="s">
        <v>2855</v>
      </c>
      <c r="F1347" t="s">
        <v>2899</v>
      </c>
      <c r="H1347" t="str">
        <f>INDEX('Vensim Variables'!$B:$B,MATCH(EPS!$B1347,'Vensim Variables'!$A:$A,0))</f>
        <v>g pollutant</v>
      </c>
      <c r="I1347" t="str">
        <f t="shared" ref="I1347:I1410" si="63">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 t="shared" ref="K1347:K1410" si="64">IF(I1347="CO2",1,IF(I1347="CH4",28,IF(I1347="N2O",265,IF(I1347="F gases",1,1))))</f>
        <v>1</v>
      </c>
      <c r="L1347" s="5">
        <f t="shared" ref="L1347:L1410" si="65">IF(H1347="g pollutant",K1347*J1347/10^12,IF(H1347="MMTCO2e",J1347,IF(H1347="MWh",J1347,0)))</f>
        <v>0</v>
      </c>
    </row>
    <row r="1348" spans="1:12">
      <c r="A1348" t="s">
        <v>1366</v>
      </c>
      <c r="B1348" t="s">
        <v>1</v>
      </c>
      <c r="C1348" t="s">
        <v>2872</v>
      </c>
      <c r="D1348" t="s">
        <v>2863</v>
      </c>
      <c r="E1348" t="s">
        <v>2855</v>
      </c>
      <c r="F1348" t="s">
        <v>2900</v>
      </c>
      <c r="H1348" t="str">
        <f>INDEX('Vensim Variables'!$B:$B,MATCH(EPS!$B1348,'Vensim Variables'!$A:$A,0))</f>
        <v>g pollutant</v>
      </c>
      <c r="I1348" t="str">
        <f t="shared" si="63"/>
        <v>BC</v>
      </c>
      <c r="J1348">
        <f>INDEX(NoSettings!$C:$C,MATCH(EPS!$A1348,NoSettings!$A:$A,0))</f>
        <v>0</v>
      </c>
      <c r="K1348">
        <f t="shared" si="64"/>
        <v>1</v>
      </c>
      <c r="L1348" s="5">
        <f t="shared" si="65"/>
        <v>0</v>
      </c>
    </row>
    <row r="1349" spans="1:12">
      <c r="A1349" t="s">
        <v>1367</v>
      </c>
      <c r="B1349" t="s">
        <v>1</v>
      </c>
      <c r="C1349" t="s">
        <v>2872</v>
      </c>
      <c r="D1349" t="s">
        <v>2863</v>
      </c>
      <c r="E1349" t="s">
        <v>2855</v>
      </c>
      <c r="F1349" t="s">
        <v>2901</v>
      </c>
      <c r="H1349" t="str">
        <f>INDEX('Vensim Variables'!$B:$B,MATCH(EPS!$B1349,'Vensim Variables'!$A:$A,0))</f>
        <v>g pollutant</v>
      </c>
      <c r="I1349" t="str">
        <f t="shared" si="63"/>
        <v>BC</v>
      </c>
      <c r="J1349">
        <f>INDEX(NoSettings!$C:$C,MATCH(EPS!$A1349,NoSettings!$A:$A,0))</f>
        <v>0</v>
      </c>
      <c r="K1349">
        <f t="shared" si="64"/>
        <v>1</v>
      </c>
      <c r="L1349" s="5">
        <f t="shared" si="65"/>
        <v>0</v>
      </c>
    </row>
    <row r="1350" spans="1:12">
      <c r="A1350" t="s">
        <v>1368</v>
      </c>
      <c r="B1350" t="s">
        <v>1</v>
      </c>
      <c r="C1350" t="s">
        <v>2872</v>
      </c>
      <c r="D1350" t="s">
        <v>2863</v>
      </c>
      <c r="E1350" t="s">
        <v>2855</v>
      </c>
      <c r="F1350" t="s">
        <v>2902</v>
      </c>
      <c r="H1350" t="str">
        <f>INDEX('Vensim Variables'!$B:$B,MATCH(EPS!$B1350,'Vensim Variables'!$A:$A,0))</f>
        <v>g pollutant</v>
      </c>
      <c r="I1350" t="str">
        <f t="shared" si="63"/>
        <v>BC</v>
      </c>
      <c r="J1350">
        <f>INDEX(NoSettings!$C:$C,MATCH(EPS!$A1350,NoSettings!$A:$A,0))</f>
        <v>0</v>
      </c>
      <c r="K1350">
        <f t="shared" si="64"/>
        <v>1</v>
      </c>
      <c r="L1350" s="5">
        <f t="shared" si="65"/>
        <v>0</v>
      </c>
    </row>
    <row r="1351" spans="1:12">
      <c r="A1351" t="s">
        <v>1369</v>
      </c>
      <c r="B1351" t="s">
        <v>1</v>
      </c>
      <c r="C1351" t="s">
        <v>2872</v>
      </c>
      <c r="D1351" t="s">
        <v>2863</v>
      </c>
      <c r="E1351" t="s">
        <v>2855</v>
      </c>
      <c r="F1351" t="s">
        <v>2903</v>
      </c>
      <c r="H1351" t="str">
        <f>INDEX('Vensim Variables'!$B:$B,MATCH(EPS!$B1351,'Vensim Variables'!$A:$A,0))</f>
        <v>g pollutant</v>
      </c>
      <c r="I1351" t="str">
        <f t="shared" si="63"/>
        <v>BC</v>
      </c>
      <c r="J1351">
        <f>INDEX(NoSettings!$C:$C,MATCH(EPS!$A1351,NoSettings!$A:$A,0))</f>
        <v>0</v>
      </c>
      <c r="K1351">
        <f t="shared" si="64"/>
        <v>1</v>
      </c>
      <c r="L1351" s="5">
        <f t="shared" si="65"/>
        <v>0</v>
      </c>
    </row>
    <row r="1352" spans="1:12">
      <c r="A1352" t="s">
        <v>1370</v>
      </c>
      <c r="B1352" t="s">
        <v>1</v>
      </c>
      <c r="C1352" t="s">
        <v>2872</v>
      </c>
      <c r="D1352" t="s">
        <v>2863</v>
      </c>
      <c r="E1352" t="s">
        <v>2856</v>
      </c>
      <c r="F1352" t="s">
        <v>2894</v>
      </c>
      <c r="H1352" t="str">
        <f>INDEX('Vensim Variables'!$B:$B,MATCH(EPS!$B1352,'Vensim Variables'!$A:$A,0))</f>
        <v>g pollutant</v>
      </c>
      <c r="I1352" t="str">
        <f t="shared" si="63"/>
        <v>BC</v>
      </c>
      <c r="J1352">
        <f>INDEX(NoSettings!$C:$C,MATCH(EPS!$A1352,NoSettings!$A:$A,0))</f>
        <v>0</v>
      </c>
      <c r="K1352">
        <f t="shared" si="64"/>
        <v>1</v>
      </c>
      <c r="L1352" s="5">
        <f t="shared" si="65"/>
        <v>0</v>
      </c>
    </row>
    <row r="1353" spans="1:12">
      <c r="A1353" t="s">
        <v>1371</v>
      </c>
      <c r="B1353" t="s">
        <v>1</v>
      </c>
      <c r="C1353" t="s">
        <v>2872</v>
      </c>
      <c r="D1353" t="s">
        <v>2863</v>
      </c>
      <c r="E1353" t="s">
        <v>2856</v>
      </c>
      <c r="F1353" t="s">
        <v>2895</v>
      </c>
      <c r="H1353" t="str">
        <f>INDEX('Vensim Variables'!$B:$B,MATCH(EPS!$B1353,'Vensim Variables'!$A:$A,0))</f>
        <v>g pollutant</v>
      </c>
      <c r="I1353" t="str">
        <f t="shared" si="63"/>
        <v>BC</v>
      </c>
      <c r="J1353">
        <f>INDEX(NoSettings!$C:$C,MATCH(EPS!$A1353,NoSettings!$A:$A,0))</f>
        <v>0</v>
      </c>
      <c r="K1353">
        <f t="shared" si="64"/>
        <v>1</v>
      </c>
      <c r="L1353" s="5">
        <f t="shared" si="65"/>
        <v>0</v>
      </c>
    </row>
    <row r="1354" spans="1:12">
      <c r="A1354" t="s">
        <v>1372</v>
      </c>
      <c r="B1354" t="s">
        <v>1</v>
      </c>
      <c r="C1354" t="s">
        <v>2872</v>
      </c>
      <c r="D1354" t="s">
        <v>2863</v>
      </c>
      <c r="E1354" t="s">
        <v>2856</v>
      </c>
      <c r="F1354" t="s">
        <v>2896</v>
      </c>
      <c r="H1354" t="str">
        <f>INDEX('Vensim Variables'!$B:$B,MATCH(EPS!$B1354,'Vensim Variables'!$A:$A,0))</f>
        <v>g pollutant</v>
      </c>
      <c r="I1354" t="str">
        <f t="shared" si="63"/>
        <v>BC</v>
      </c>
      <c r="J1354">
        <f>INDEX(NoSettings!$C:$C,MATCH(EPS!$A1354,NoSettings!$A:$A,0))</f>
        <v>0</v>
      </c>
      <c r="K1354">
        <f t="shared" si="64"/>
        <v>1</v>
      </c>
      <c r="L1354" s="5">
        <f t="shared" si="65"/>
        <v>0</v>
      </c>
    </row>
    <row r="1355" spans="1:12">
      <c r="A1355" t="s">
        <v>1373</v>
      </c>
      <c r="B1355" t="s">
        <v>1</v>
      </c>
      <c r="C1355" t="s">
        <v>2872</v>
      </c>
      <c r="D1355" t="s">
        <v>2863</v>
      </c>
      <c r="E1355" t="s">
        <v>2856</v>
      </c>
      <c r="F1355" t="s">
        <v>2897</v>
      </c>
      <c r="H1355" t="str">
        <f>INDEX('Vensim Variables'!$B:$B,MATCH(EPS!$B1355,'Vensim Variables'!$A:$A,0))</f>
        <v>g pollutant</v>
      </c>
      <c r="I1355" t="str">
        <f t="shared" si="63"/>
        <v>BC</v>
      </c>
      <c r="J1355">
        <f>INDEX(NoSettings!$C:$C,MATCH(EPS!$A1355,NoSettings!$A:$A,0))</f>
        <v>0</v>
      </c>
      <c r="K1355">
        <f t="shared" si="64"/>
        <v>1</v>
      </c>
      <c r="L1355" s="5">
        <f t="shared" si="65"/>
        <v>0</v>
      </c>
    </row>
    <row r="1356" spans="1:12">
      <c r="A1356" t="s">
        <v>1374</v>
      </c>
      <c r="B1356" t="s">
        <v>1</v>
      </c>
      <c r="C1356" t="s">
        <v>2872</v>
      </c>
      <c r="D1356" t="s">
        <v>2863</v>
      </c>
      <c r="E1356" t="s">
        <v>2856</v>
      </c>
      <c r="F1356" t="s">
        <v>2898</v>
      </c>
      <c r="H1356" t="str">
        <f>INDEX('Vensim Variables'!$B:$B,MATCH(EPS!$B1356,'Vensim Variables'!$A:$A,0))</f>
        <v>g pollutant</v>
      </c>
      <c r="I1356" t="str">
        <f t="shared" si="63"/>
        <v>BC</v>
      </c>
      <c r="J1356">
        <f>INDEX(NoSettings!$C:$C,MATCH(EPS!$A1356,NoSettings!$A:$A,0))</f>
        <v>0</v>
      </c>
      <c r="K1356">
        <f t="shared" si="64"/>
        <v>1</v>
      </c>
      <c r="L1356" s="5">
        <f t="shared" si="65"/>
        <v>0</v>
      </c>
    </row>
    <row r="1357" spans="1:12">
      <c r="A1357" t="s">
        <v>1375</v>
      </c>
      <c r="B1357" t="s">
        <v>1</v>
      </c>
      <c r="C1357" t="s">
        <v>2872</v>
      </c>
      <c r="D1357" t="s">
        <v>2863</v>
      </c>
      <c r="E1357" t="s">
        <v>2856</v>
      </c>
      <c r="F1357" t="s">
        <v>2899</v>
      </c>
      <c r="H1357" t="str">
        <f>INDEX('Vensim Variables'!$B:$B,MATCH(EPS!$B1357,'Vensim Variables'!$A:$A,0))</f>
        <v>g pollutant</v>
      </c>
      <c r="I1357" t="str">
        <f t="shared" si="63"/>
        <v>BC</v>
      </c>
      <c r="J1357">
        <f>INDEX(NoSettings!$C:$C,MATCH(EPS!$A1357,NoSettings!$A:$A,0))</f>
        <v>0</v>
      </c>
      <c r="K1357">
        <f t="shared" si="64"/>
        <v>1</v>
      </c>
      <c r="L1357" s="5">
        <f t="shared" si="65"/>
        <v>0</v>
      </c>
    </row>
    <row r="1358" spans="1:12">
      <c r="A1358" t="s">
        <v>1376</v>
      </c>
      <c r="B1358" t="s">
        <v>1</v>
      </c>
      <c r="C1358" t="s">
        <v>2872</v>
      </c>
      <c r="D1358" t="s">
        <v>2863</v>
      </c>
      <c r="E1358" t="s">
        <v>2856</v>
      </c>
      <c r="F1358" t="s">
        <v>2900</v>
      </c>
      <c r="H1358" t="str">
        <f>INDEX('Vensim Variables'!$B:$B,MATCH(EPS!$B1358,'Vensim Variables'!$A:$A,0))</f>
        <v>g pollutant</v>
      </c>
      <c r="I1358" t="str">
        <f t="shared" si="63"/>
        <v>BC</v>
      </c>
      <c r="J1358">
        <f>INDEX(NoSettings!$C:$C,MATCH(EPS!$A1358,NoSettings!$A:$A,0))</f>
        <v>0</v>
      </c>
      <c r="K1358">
        <f t="shared" si="64"/>
        <v>1</v>
      </c>
      <c r="L1358" s="5">
        <f t="shared" si="65"/>
        <v>0</v>
      </c>
    </row>
    <row r="1359" spans="1:12">
      <c r="A1359" t="s">
        <v>1377</v>
      </c>
      <c r="B1359" t="s">
        <v>1</v>
      </c>
      <c r="C1359" t="s">
        <v>2872</v>
      </c>
      <c r="D1359" t="s">
        <v>2863</v>
      </c>
      <c r="E1359" t="s">
        <v>2856</v>
      </c>
      <c r="F1359" t="s">
        <v>2901</v>
      </c>
      <c r="H1359" t="str">
        <f>INDEX('Vensim Variables'!$B:$B,MATCH(EPS!$B1359,'Vensim Variables'!$A:$A,0))</f>
        <v>g pollutant</v>
      </c>
      <c r="I1359" t="str">
        <f t="shared" si="63"/>
        <v>BC</v>
      </c>
      <c r="J1359">
        <f>INDEX(NoSettings!$C:$C,MATCH(EPS!$A1359,NoSettings!$A:$A,0))</f>
        <v>0</v>
      </c>
      <c r="K1359">
        <f t="shared" si="64"/>
        <v>1</v>
      </c>
      <c r="L1359" s="5">
        <f t="shared" si="65"/>
        <v>0</v>
      </c>
    </row>
    <row r="1360" spans="1:12">
      <c r="A1360" t="s">
        <v>1378</v>
      </c>
      <c r="B1360" t="s">
        <v>1</v>
      </c>
      <c r="C1360" t="s">
        <v>2872</v>
      </c>
      <c r="D1360" t="s">
        <v>2863</v>
      </c>
      <c r="E1360" t="s">
        <v>2856</v>
      </c>
      <c r="F1360" t="s">
        <v>2902</v>
      </c>
      <c r="H1360" t="str">
        <f>INDEX('Vensim Variables'!$B:$B,MATCH(EPS!$B1360,'Vensim Variables'!$A:$A,0))</f>
        <v>g pollutant</v>
      </c>
      <c r="I1360" t="str">
        <f t="shared" si="63"/>
        <v>BC</v>
      </c>
      <c r="J1360">
        <f>INDEX(NoSettings!$C:$C,MATCH(EPS!$A1360,NoSettings!$A:$A,0))</f>
        <v>0</v>
      </c>
      <c r="K1360">
        <f t="shared" si="64"/>
        <v>1</v>
      </c>
      <c r="L1360" s="5">
        <f t="shared" si="65"/>
        <v>0</v>
      </c>
    </row>
    <row r="1361" spans="1:12">
      <c r="A1361" t="s">
        <v>1379</v>
      </c>
      <c r="B1361" t="s">
        <v>1</v>
      </c>
      <c r="C1361" t="s">
        <v>2872</v>
      </c>
      <c r="D1361" t="s">
        <v>2863</v>
      </c>
      <c r="E1361" t="s">
        <v>2856</v>
      </c>
      <c r="F1361" t="s">
        <v>2903</v>
      </c>
      <c r="H1361" t="str">
        <f>INDEX('Vensim Variables'!$B:$B,MATCH(EPS!$B1361,'Vensim Variables'!$A:$A,0))</f>
        <v>g pollutant</v>
      </c>
      <c r="I1361" t="str">
        <f t="shared" si="63"/>
        <v>BC</v>
      </c>
      <c r="J1361">
        <f>INDEX(NoSettings!$C:$C,MATCH(EPS!$A1361,NoSettings!$A:$A,0))</f>
        <v>0</v>
      </c>
      <c r="K1361">
        <f t="shared" si="64"/>
        <v>1</v>
      </c>
      <c r="L1361" s="5">
        <f t="shared" si="65"/>
        <v>0</v>
      </c>
    </row>
    <row r="1362" spans="1:12">
      <c r="A1362" t="s">
        <v>1380</v>
      </c>
      <c r="B1362" t="s">
        <v>1</v>
      </c>
      <c r="C1362" t="s">
        <v>2872</v>
      </c>
      <c r="D1362" t="s">
        <v>2864</v>
      </c>
      <c r="E1362" t="s">
        <v>2855</v>
      </c>
      <c r="F1362" t="s">
        <v>2894</v>
      </c>
      <c r="H1362" t="str">
        <f>INDEX('Vensim Variables'!$B:$B,MATCH(EPS!$B1362,'Vensim Variables'!$A:$A,0))</f>
        <v>g pollutant</v>
      </c>
      <c r="I1362" t="str">
        <f t="shared" si="63"/>
        <v>OC</v>
      </c>
      <c r="J1362">
        <f>INDEX(NoSettings!$C:$C,MATCH(EPS!$A1362,NoSettings!$A:$A,0))</f>
        <v>0</v>
      </c>
      <c r="K1362">
        <f t="shared" si="64"/>
        <v>1</v>
      </c>
      <c r="L1362" s="5">
        <f t="shared" si="65"/>
        <v>0</v>
      </c>
    </row>
    <row r="1363" spans="1:12">
      <c r="A1363" t="s">
        <v>1381</v>
      </c>
      <c r="B1363" t="s">
        <v>1</v>
      </c>
      <c r="C1363" t="s">
        <v>2872</v>
      </c>
      <c r="D1363" t="s">
        <v>2864</v>
      </c>
      <c r="E1363" t="s">
        <v>2855</v>
      </c>
      <c r="F1363" t="s">
        <v>2895</v>
      </c>
      <c r="H1363" t="str">
        <f>INDEX('Vensim Variables'!$B:$B,MATCH(EPS!$B1363,'Vensim Variables'!$A:$A,0))</f>
        <v>g pollutant</v>
      </c>
      <c r="I1363" t="str">
        <f t="shared" si="63"/>
        <v>OC</v>
      </c>
      <c r="J1363">
        <f>INDEX(NoSettings!$C:$C,MATCH(EPS!$A1363,NoSettings!$A:$A,0))</f>
        <v>0</v>
      </c>
      <c r="K1363">
        <f t="shared" si="64"/>
        <v>1</v>
      </c>
      <c r="L1363" s="5">
        <f t="shared" si="65"/>
        <v>0</v>
      </c>
    </row>
    <row r="1364" spans="1:12">
      <c r="A1364" t="s">
        <v>1382</v>
      </c>
      <c r="B1364" t="s">
        <v>1</v>
      </c>
      <c r="C1364" t="s">
        <v>2872</v>
      </c>
      <c r="D1364" t="s">
        <v>2864</v>
      </c>
      <c r="E1364" t="s">
        <v>2855</v>
      </c>
      <c r="F1364" t="s">
        <v>2896</v>
      </c>
      <c r="H1364" t="str">
        <f>INDEX('Vensim Variables'!$B:$B,MATCH(EPS!$B1364,'Vensim Variables'!$A:$A,0))</f>
        <v>g pollutant</v>
      </c>
      <c r="I1364" t="str">
        <f t="shared" si="63"/>
        <v>OC</v>
      </c>
      <c r="J1364">
        <f>INDEX(NoSettings!$C:$C,MATCH(EPS!$A1364,NoSettings!$A:$A,0))</f>
        <v>13363300</v>
      </c>
      <c r="K1364">
        <f t="shared" si="64"/>
        <v>1</v>
      </c>
      <c r="L1364" s="5">
        <f t="shared" si="65"/>
        <v>1.33633E-5</v>
      </c>
    </row>
    <row r="1365" spans="1:12">
      <c r="A1365" t="s">
        <v>1383</v>
      </c>
      <c r="B1365" t="s">
        <v>1</v>
      </c>
      <c r="C1365" t="s">
        <v>2872</v>
      </c>
      <c r="D1365" t="s">
        <v>2864</v>
      </c>
      <c r="E1365" t="s">
        <v>2855</v>
      </c>
      <c r="F1365" t="s">
        <v>2897</v>
      </c>
      <c r="H1365" t="str">
        <f>INDEX('Vensim Variables'!$B:$B,MATCH(EPS!$B1365,'Vensim Variables'!$A:$A,0))</f>
        <v>g pollutant</v>
      </c>
      <c r="I1365" t="str">
        <f t="shared" si="63"/>
        <v>OC</v>
      </c>
      <c r="J1365">
        <f>INDEX(NoSettings!$C:$C,MATCH(EPS!$A1365,NoSettings!$A:$A,0))</f>
        <v>0</v>
      </c>
      <c r="K1365">
        <f t="shared" si="64"/>
        <v>1</v>
      </c>
      <c r="L1365" s="5">
        <f t="shared" si="65"/>
        <v>0</v>
      </c>
    </row>
    <row r="1366" spans="1:12">
      <c r="A1366" t="s">
        <v>1384</v>
      </c>
      <c r="B1366" t="s">
        <v>1</v>
      </c>
      <c r="C1366" t="s">
        <v>2872</v>
      </c>
      <c r="D1366" t="s">
        <v>2864</v>
      </c>
      <c r="E1366" t="s">
        <v>2855</v>
      </c>
      <c r="F1366" t="s">
        <v>2898</v>
      </c>
      <c r="H1366" t="str">
        <f>INDEX('Vensim Variables'!$B:$B,MATCH(EPS!$B1366,'Vensim Variables'!$A:$A,0))</f>
        <v>g pollutant</v>
      </c>
      <c r="I1366" t="str">
        <f t="shared" si="63"/>
        <v>OC</v>
      </c>
      <c r="J1366">
        <f>INDEX(NoSettings!$C:$C,MATCH(EPS!$A1366,NoSettings!$A:$A,0))</f>
        <v>477182</v>
      </c>
      <c r="K1366">
        <f t="shared" si="64"/>
        <v>1</v>
      </c>
      <c r="L1366" s="5">
        <f t="shared" si="65"/>
        <v>4.7718199999999999E-7</v>
      </c>
    </row>
    <row r="1367" spans="1:12">
      <c r="A1367" t="s">
        <v>1385</v>
      </c>
      <c r="B1367" t="s">
        <v>1</v>
      </c>
      <c r="C1367" t="s">
        <v>2872</v>
      </c>
      <c r="D1367" t="s">
        <v>2864</v>
      </c>
      <c r="E1367" t="s">
        <v>2855</v>
      </c>
      <c r="F1367" t="s">
        <v>2899</v>
      </c>
      <c r="H1367" t="str">
        <f>INDEX('Vensim Variables'!$B:$B,MATCH(EPS!$B1367,'Vensim Variables'!$A:$A,0))</f>
        <v>g pollutant</v>
      </c>
      <c r="I1367" t="str">
        <f t="shared" si="63"/>
        <v>OC</v>
      </c>
      <c r="J1367">
        <f>INDEX(NoSettings!$C:$C,MATCH(EPS!$A1367,NoSettings!$A:$A,0))</f>
        <v>0</v>
      </c>
      <c r="K1367">
        <f t="shared" si="64"/>
        <v>1</v>
      </c>
      <c r="L1367" s="5">
        <f t="shared" si="65"/>
        <v>0</v>
      </c>
    </row>
    <row r="1368" spans="1:12">
      <c r="A1368" t="s">
        <v>1386</v>
      </c>
      <c r="B1368" t="s">
        <v>1</v>
      </c>
      <c r="C1368" t="s">
        <v>2872</v>
      </c>
      <c r="D1368" t="s">
        <v>2864</v>
      </c>
      <c r="E1368" t="s">
        <v>2855</v>
      </c>
      <c r="F1368" t="s">
        <v>2900</v>
      </c>
      <c r="H1368" t="str">
        <f>INDEX('Vensim Variables'!$B:$B,MATCH(EPS!$B1368,'Vensim Variables'!$A:$A,0))</f>
        <v>g pollutant</v>
      </c>
      <c r="I1368" t="str">
        <f t="shared" si="63"/>
        <v>OC</v>
      </c>
      <c r="J1368">
        <f>INDEX(NoSettings!$C:$C,MATCH(EPS!$A1368,NoSettings!$A:$A,0))</f>
        <v>0</v>
      </c>
      <c r="K1368">
        <f t="shared" si="64"/>
        <v>1</v>
      </c>
      <c r="L1368" s="5">
        <f t="shared" si="65"/>
        <v>0</v>
      </c>
    </row>
    <row r="1369" spans="1:12">
      <c r="A1369" t="s">
        <v>1387</v>
      </c>
      <c r="B1369" t="s">
        <v>1</v>
      </c>
      <c r="C1369" t="s">
        <v>2872</v>
      </c>
      <c r="D1369" t="s">
        <v>2864</v>
      </c>
      <c r="E1369" t="s">
        <v>2855</v>
      </c>
      <c r="F1369" t="s">
        <v>2901</v>
      </c>
      <c r="H1369" t="str">
        <f>INDEX('Vensim Variables'!$B:$B,MATCH(EPS!$B1369,'Vensim Variables'!$A:$A,0))</f>
        <v>g pollutant</v>
      </c>
      <c r="I1369" t="str">
        <f t="shared" si="63"/>
        <v>OC</v>
      </c>
      <c r="J1369">
        <f>INDEX(NoSettings!$C:$C,MATCH(EPS!$A1369,NoSettings!$A:$A,0))</f>
        <v>0</v>
      </c>
      <c r="K1369">
        <f t="shared" si="64"/>
        <v>1</v>
      </c>
      <c r="L1369" s="5">
        <f t="shared" si="65"/>
        <v>0</v>
      </c>
    </row>
    <row r="1370" spans="1:12">
      <c r="A1370" t="s">
        <v>1388</v>
      </c>
      <c r="B1370" t="s">
        <v>1</v>
      </c>
      <c r="C1370" t="s">
        <v>2872</v>
      </c>
      <c r="D1370" t="s">
        <v>2864</v>
      </c>
      <c r="E1370" t="s">
        <v>2855</v>
      </c>
      <c r="F1370" t="s">
        <v>2902</v>
      </c>
      <c r="H1370" t="str">
        <f>INDEX('Vensim Variables'!$B:$B,MATCH(EPS!$B1370,'Vensim Variables'!$A:$A,0))</f>
        <v>g pollutant</v>
      </c>
      <c r="I1370" t="str">
        <f t="shared" si="63"/>
        <v>OC</v>
      </c>
      <c r="J1370">
        <f>INDEX(NoSettings!$C:$C,MATCH(EPS!$A1370,NoSettings!$A:$A,0))</f>
        <v>0</v>
      </c>
      <c r="K1370">
        <f t="shared" si="64"/>
        <v>1</v>
      </c>
      <c r="L1370" s="5">
        <f t="shared" si="65"/>
        <v>0</v>
      </c>
    </row>
    <row r="1371" spans="1:12">
      <c r="A1371" t="s">
        <v>1389</v>
      </c>
      <c r="B1371" t="s">
        <v>1</v>
      </c>
      <c r="C1371" t="s">
        <v>2872</v>
      </c>
      <c r="D1371" t="s">
        <v>2864</v>
      </c>
      <c r="E1371" t="s">
        <v>2855</v>
      </c>
      <c r="F1371" t="s">
        <v>2903</v>
      </c>
      <c r="H1371" t="str">
        <f>INDEX('Vensim Variables'!$B:$B,MATCH(EPS!$B1371,'Vensim Variables'!$A:$A,0))</f>
        <v>g pollutant</v>
      </c>
      <c r="I1371" t="str">
        <f t="shared" si="63"/>
        <v>OC</v>
      </c>
      <c r="J1371">
        <f>INDEX(NoSettings!$C:$C,MATCH(EPS!$A1371,NoSettings!$A:$A,0))</f>
        <v>0</v>
      </c>
      <c r="K1371">
        <f t="shared" si="64"/>
        <v>1</v>
      </c>
      <c r="L1371" s="5">
        <f t="shared" si="65"/>
        <v>0</v>
      </c>
    </row>
    <row r="1372" spans="1:12">
      <c r="A1372" t="s">
        <v>1390</v>
      </c>
      <c r="B1372" t="s">
        <v>1</v>
      </c>
      <c r="C1372" t="s">
        <v>2872</v>
      </c>
      <c r="D1372" t="s">
        <v>2864</v>
      </c>
      <c r="E1372" t="s">
        <v>2856</v>
      </c>
      <c r="F1372" t="s">
        <v>2894</v>
      </c>
      <c r="H1372" t="str">
        <f>INDEX('Vensim Variables'!$B:$B,MATCH(EPS!$B1372,'Vensim Variables'!$A:$A,0))</f>
        <v>g pollutant</v>
      </c>
      <c r="I1372" t="str">
        <f t="shared" si="63"/>
        <v>OC</v>
      </c>
      <c r="J1372">
        <f>INDEX(NoSettings!$C:$C,MATCH(EPS!$A1372,NoSettings!$A:$A,0))</f>
        <v>0</v>
      </c>
      <c r="K1372">
        <f t="shared" si="64"/>
        <v>1</v>
      </c>
      <c r="L1372" s="5">
        <f t="shared" si="65"/>
        <v>0</v>
      </c>
    </row>
    <row r="1373" spans="1:12">
      <c r="A1373" t="s">
        <v>1391</v>
      </c>
      <c r="B1373" t="s">
        <v>1</v>
      </c>
      <c r="C1373" t="s">
        <v>2872</v>
      </c>
      <c r="D1373" t="s">
        <v>2864</v>
      </c>
      <c r="E1373" t="s">
        <v>2856</v>
      </c>
      <c r="F1373" t="s">
        <v>2895</v>
      </c>
      <c r="H1373" t="str">
        <f>INDEX('Vensim Variables'!$B:$B,MATCH(EPS!$B1373,'Vensim Variables'!$A:$A,0))</f>
        <v>g pollutant</v>
      </c>
      <c r="I1373" t="str">
        <f t="shared" si="63"/>
        <v>OC</v>
      </c>
      <c r="J1373">
        <f>INDEX(NoSettings!$C:$C,MATCH(EPS!$A1373,NoSettings!$A:$A,0))</f>
        <v>0</v>
      </c>
      <c r="K1373">
        <f t="shared" si="64"/>
        <v>1</v>
      </c>
      <c r="L1373" s="5">
        <f t="shared" si="65"/>
        <v>0</v>
      </c>
    </row>
    <row r="1374" spans="1:12">
      <c r="A1374" t="s">
        <v>1392</v>
      </c>
      <c r="B1374" t="s">
        <v>1</v>
      </c>
      <c r="C1374" t="s">
        <v>2872</v>
      </c>
      <c r="D1374" t="s">
        <v>2864</v>
      </c>
      <c r="E1374" t="s">
        <v>2856</v>
      </c>
      <c r="F1374" t="s">
        <v>2896</v>
      </c>
      <c r="H1374" t="str">
        <f>INDEX('Vensim Variables'!$B:$B,MATCH(EPS!$B1374,'Vensim Variables'!$A:$A,0))</f>
        <v>g pollutant</v>
      </c>
      <c r="I1374" t="str">
        <f t="shared" si="63"/>
        <v>OC</v>
      </c>
      <c r="J1374">
        <f>INDEX(NoSettings!$C:$C,MATCH(EPS!$A1374,NoSettings!$A:$A,0))</f>
        <v>0</v>
      </c>
      <c r="K1374">
        <f t="shared" si="64"/>
        <v>1</v>
      </c>
      <c r="L1374" s="5">
        <f t="shared" si="65"/>
        <v>0</v>
      </c>
    </row>
    <row r="1375" spans="1:12">
      <c r="A1375" t="s">
        <v>1393</v>
      </c>
      <c r="B1375" t="s">
        <v>1</v>
      </c>
      <c r="C1375" t="s">
        <v>2872</v>
      </c>
      <c r="D1375" t="s">
        <v>2864</v>
      </c>
      <c r="E1375" t="s">
        <v>2856</v>
      </c>
      <c r="F1375" t="s">
        <v>2897</v>
      </c>
      <c r="H1375" t="str">
        <f>INDEX('Vensim Variables'!$B:$B,MATCH(EPS!$B1375,'Vensim Variables'!$A:$A,0))</f>
        <v>g pollutant</v>
      </c>
      <c r="I1375" t="str">
        <f t="shared" si="63"/>
        <v>OC</v>
      </c>
      <c r="J1375">
        <f>INDEX(NoSettings!$C:$C,MATCH(EPS!$A1375,NoSettings!$A:$A,0))</f>
        <v>0</v>
      </c>
      <c r="K1375">
        <f t="shared" si="64"/>
        <v>1</v>
      </c>
      <c r="L1375" s="5">
        <f t="shared" si="65"/>
        <v>0</v>
      </c>
    </row>
    <row r="1376" spans="1:12">
      <c r="A1376" t="s">
        <v>1394</v>
      </c>
      <c r="B1376" t="s">
        <v>1</v>
      </c>
      <c r="C1376" t="s">
        <v>2872</v>
      </c>
      <c r="D1376" t="s">
        <v>2864</v>
      </c>
      <c r="E1376" t="s">
        <v>2856</v>
      </c>
      <c r="F1376" t="s">
        <v>2898</v>
      </c>
      <c r="H1376" t="str">
        <f>INDEX('Vensim Variables'!$B:$B,MATCH(EPS!$B1376,'Vensim Variables'!$A:$A,0))</f>
        <v>g pollutant</v>
      </c>
      <c r="I1376" t="str">
        <f t="shared" si="63"/>
        <v>OC</v>
      </c>
      <c r="J1376">
        <f>INDEX(NoSettings!$C:$C,MATCH(EPS!$A1376,NoSettings!$A:$A,0))</f>
        <v>0</v>
      </c>
      <c r="K1376">
        <f t="shared" si="64"/>
        <v>1</v>
      </c>
      <c r="L1376" s="5">
        <f t="shared" si="65"/>
        <v>0</v>
      </c>
    </row>
    <row r="1377" spans="1:12">
      <c r="A1377" t="s">
        <v>1395</v>
      </c>
      <c r="B1377" t="s">
        <v>1</v>
      </c>
      <c r="C1377" t="s">
        <v>2872</v>
      </c>
      <c r="D1377" t="s">
        <v>2864</v>
      </c>
      <c r="E1377" t="s">
        <v>2856</v>
      </c>
      <c r="F1377" t="s">
        <v>2899</v>
      </c>
      <c r="H1377" t="str">
        <f>INDEX('Vensim Variables'!$B:$B,MATCH(EPS!$B1377,'Vensim Variables'!$A:$A,0))</f>
        <v>g pollutant</v>
      </c>
      <c r="I1377" t="str">
        <f t="shared" si="63"/>
        <v>OC</v>
      </c>
      <c r="J1377">
        <f>INDEX(NoSettings!$C:$C,MATCH(EPS!$A1377,NoSettings!$A:$A,0))</f>
        <v>0</v>
      </c>
      <c r="K1377">
        <f t="shared" si="64"/>
        <v>1</v>
      </c>
      <c r="L1377" s="5">
        <f t="shared" si="65"/>
        <v>0</v>
      </c>
    </row>
    <row r="1378" spans="1:12">
      <c r="A1378" t="s">
        <v>1396</v>
      </c>
      <c r="B1378" t="s">
        <v>1</v>
      </c>
      <c r="C1378" t="s">
        <v>2872</v>
      </c>
      <c r="D1378" t="s">
        <v>2864</v>
      </c>
      <c r="E1378" t="s">
        <v>2856</v>
      </c>
      <c r="F1378" t="s">
        <v>2900</v>
      </c>
      <c r="H1378" t="str">
        <f>INDEX('Vensim Variables'!$B:$B,MATCH(EPS!$B1378,'Vensim Variables'!$A:$A,0))</f>
        <v>g pollutant</v>
      </c>
      <c r="I1378" t="str">
        <f t="shared" si="63"/>
        <v>OC</v>
      </c>
      <c r="J1378">
        <f>INDEX(NoSettings!$C:$C,MATCH(EPS!$A1378,NoSettings!$A:$A,0))</f>
        <v>0</v>
      </c>
      <c r="K1378">
        <f t="shared" si="64"/>
        <v>1</v>
      </c>
      <c r="L1378" s="5">
        <f t="shared" si="65"/>
        <v>0</v>
      </c>
    </row>
    <row r="1379" spans="1:12">
      <c r="A1379" t="s">
        <v>1397</v>
      </c>
      <c r="B1379" t="s">
        <v>1</v>
      </c>
      <c r="C1379" t="s">
        <v>2872</v>
      </c>
      <c r="D1379" t="s">
        <v>2864</v>
      </c>
      <c r="E1379" t="s">
        <v>2856</v>
      </c>
      <c r="F1379" t="s">
        <v>2901</v>
      </c>
      <c r="H1379" t="str">
        <f>INDEX('Vensim Variables'!$B:$B,MATCH(EPS!$B1379,'Vensim Variables'!$A:$A,0))</f>
        <v>g pollutant</v>
      </c>
      <c r="I1379" t="str">
        <f t="shared" si="63"/>
        <v>OC</v>
      </c>
      <c r="J1379">
        <f>INDEX(NoSettings!$C:$C,MATCH(EPS!$A1379,NoSettings!$A:$A,0))</f>
        <v>0</v>
      </c>
      <c r="K1379">
        <f t="shared" si="64"/>
        <v>1</v>
      </c>
      <c r="L1379" s="5">
        <f t="shared" si="65"/>
        <v>0</v>
      </c>
    </row>
    <row r="1380" spans="1:12">
      <c r="A1380" t="s">
        <v>1398</v>
      </c>
      <c r="B1380" t="s">
        <v>1</v>
      </c>
      <c r="C1380" t="s">
        <v>2872</v>
      </c>
      <c r="D1380" t="s">
        <v>2864</v>
      </c>
      <c r="E1380" t="s">
        <v>2856</v>
      </c>
      <c r="F1380" t="s">
        <v>2902</v>
      </c>
      <c r="H1380" t="str">
        <f>INDEX('Vensim Variables'!$B:$B,MATCH(EPS!$B1380,'Vensim Variables'!$A:$A,0))</f>
        <v>g pollutant</v>
      </c>
      <c r="I1380" t="str">
        <f t="shared" si="63"/>
        <v>OC</v>
      </c>
      <c r="J1380">
        <f>INDEX(NoSettings!$C:$C,MATCH(EPS!$A1380,NoSettings!$A:$A,0))</f>
        <v>0</v>
      </c>
      <c r="K1380">
        <f t="shared" si="64"/>
        <v>1</v>
      </c>
      <c r="L1380" s="5">
        <f t="shared" si="65"/>
        <v>0</v>
      </c>
    </row>
    <row r="1381" spans="1:12">
      <c r="A1381" t="s">
        <v>1399</v>
      </c>
      <c r="B1381" t="s">
        <v>1</v>
      </c>
      <c r="C1381" t="s">
        <v>2872</v>
      </c>
      <c r="D1381" t="s">
        <v>2864</v>
      </c>
      <c r="E1381" t="s">
        <v>2856</v>
      </c>
      <c r="F1381" t="s">
        <v>2903</v>
      </c>
      <c r="H1381" t="str">
        <f>INDEX('Vensim Variables'!$B:$B,MATCH(EPS!$B1381,'Vensim Variables'!$A:$A,0))</f>
        <v>g pollutant</v>
      </c>
      <c r="I1381" t="str">
        <f t="shared" si="63"/>
        <v>OC</v>
      </c>
      <c r="J1381">
        <f>INDEX(NoSettings!$C:$C,MATCH(EPS!$A1381,NoSettings!$A:$A,0))</f>
        <v>0</v>
      </c>
      <c r="K1381">
        <f t="shared" si="64"/>
        <v>1</v>
      </c>
      <c r="L1381" s="5">
        <f t="shared" si="65"/>
        <v>0</v>
      </c>
    </row>
    <row r="1382" spans="1:12">
      <c r="A1382" t="s">
        <v>1400</v>
      </c>
      <c r="B1382" t="s">
        <v>1</v>
      </c>
      <c r="C1382" t="s">
        <v>2872</v>
      </c>
      <c r="D1382" t="s">
        <v>2865</v>
      </c>
      <c r="E1382" t="s">
        <v>2855</v>
      </c>
      <c r="F1382" t="s">
        <v>2894</v>
      </c>
      <c r="H1382" t="str">
        <f>INDEX('Vensim Variables'!$B:$B,MATCH(EPS!$B1382,'Vensim Variables'!$A:$A,0))</f>
        <v>g pollutant</v>
      </c>
      <c r="I1382" t="str">
        <f t="shared" si="63"/>
        <v>CH4</v>
      </c>
      <c r="J1382">
        <f>INDEX(NoSettings!$C:$C,MATCH(EPS!$A1382,NoSettings!$A:$A,0))</f>
        <v>0</v>
      </c>
      <c r="K1382">
        <f t="shared" si="64"/>
        <v>28</v>
      </c>
      <c r="L1382" s="5">
        <f t="shared" si="65"/>
        <v>0</v>
      </c>
    </row>
    <row r="1383" spans="1:12">
      <c r="A1383" t="s">
        <v>1401</v>
      </c>
      <c r="B1383" t="s">
        <v>1</v>
      </c>
      <c r="C1383" t="s">
        <v>2872</v>
      </c>
      <c r="D1383" t="s">
        <v>2865</v>
      </c>
      <c r="E1383" t="s">
        <v>2855</v>
      </c>
      <c r="F1383" t="s">
        <v>2895</v>
      </c>
      <c r="H1383" t="str">
        <f>INDEX('Vensim Variables'!$B:$B,MATCH(EPS!$B1383,'Vensim Variables'!$A:$A,0))</f>
        <v>g pollutant</v>
      </c>
      <c r="I1383" t="str">
        <f t="shared" si="63"/>
        <v>CH4</v>
      </c>
      <c r="J1383">
        <f>INDEX(NoSettings!$C:$C,MATCH(EPS!$A1383,NoSettings!$A:$A,0))</f>
        <v>0</v>
      </c>
      <c r="K1383">
        <f t="shared" si="64"/>
        <v>28</v>
      </c>
      <c r="L1383" s="5">
        <f t="shared" si="65"/>
        <v>0</v>
      </c>
    </row>
    <row r="1384" spans="1:12">
      <c r="A1384" t="s">
        <v>1402</v>
      </c>
      <c r="B1384" t="s">
        <v>1</v>
      </c>
      <c r="C1384" t="s">
        <v>2872</v>
      </c>
      <c r="D1384" t="s">
        <v>2865</v>
      </c>
      <c r="E1384" t="s">
        <v>2855</v>
      </c>
      <c r="F1384" t="s">
        <v>2896</v>
      </c>
      <c r="H1384" t="str">
        <f>INDEX('Vensim Variables'!$B:$B,MATCH(EPS!$B1384,'Vensim Variables'!$A:$A,0))</f>
        <v>g pollutant</v>
      </c>
      <c r="I1384" t="str">
        <f t="shared" si="63"/>
        <v>CH4</v>
      </c>
      <c r="J1384">
        <f>INDEX(NoSettings!$C:$C,MATCH(EPS!$A1384,NoSettings!$A:$A,0))</f>
        <v>56306200</v>
      </c>
      <c r="K1384">
        <f t="shared" si="64"/>
        <v>28</v>
      </c>
      <c r="L1384" s="5">
        <f t="shared" si="65"/>
        <v>1.5765735999999999E-3</v>
      </c>
    </row>
    <row r="1385" spans="1:12">
      <c r="A1385" t="s">
        <v>1403</v>
      </c>
      <c r="B1385" t="s">
        <v>1</v>
      </c>
      <c r="C1385" t="s">
        <v>2872</v>
      </c>
      <c r="D1385" t="s">
        <v>2865</v>
      </c>
      <c r="E1385" t="s">
        <v>2855</v>
      </c>
      <c r="F1385" t="s">
        <v>2897</v>
      </c>
      <c r="H1385" t="str">
        <f>INDEX('Vensim Variables'!$B:$B,MATCH(EPS!$B1385,'Vensim Variables'!$A:$A,0))</f>
        <v>g pollutant</v>
      </c>
      <c r="I1385" t="str">
        <f t="shared" si="63"/>
        <v>CH4</v>
      </c>
      <c r="J1385">
        <f>INDEX(NoSettings!$C:$C,MATCH(EPS!$A1385,NoSettings!$A:$A,0))</f>
        <v>0</v>
      </c>
      <c r="K1385">
        <f t="shared" si="64"/>
        <v>28</v>
      </c>
      <c r="L1385" s="5">
        <f t="shared" si="65"/>
        <v>0</v>
      </c>
    </row>
    <row r="1386" spans="1:12">
      <c r="A1386" t="s">
        <v>1404</v>
      </c>
      <c r="B1386" t="s">
        <v>1</v>
      </c>
      <c r="C1386" t="s">
        <v>2872</v>
      </c>
      <c r="D1386" t="s">
        <v>2865</v>
      </c>
      <c r="E1386" t="s">
        <v>2855</v>
      </c>
      <c r="F1386" t="s">
        <v>2898</v>
      </c>
      <c r="H1386" t="str">
        <f>INDEX('Vensim Variables'!$B:$B,MATCH(EPS!$B1386,'Vensim Variables'!$A:$A,0))</f>
        <v>g pollutant</v>
      </c>
      <c r="I1386" t="str">
        <f t="shared" si="63"/>
        <v>CH4</v>
      </c>
      <c r="J1386">
        <f>INDEX(NoSettings!$C:$C,MATCH(EPS!$A1386,NoSettings!$A:$A,0))</f>
        <v>0</v>
      </c>
      <c r="K1386">
        <f t="shared" si="64"/>
        <v>28</v>
      </c>
      <c r="L1386" s="5">
        <f t="shared" si="65"/>
        <v>0</v>
      </c>
    </row>
    <row r="1387" spans="1:12">
      <c r="A1387" t="s">
        <v>1405</v>
      </c>
      <c r="B1387" t="s">
        <v>1</v>
      </c>
      <c r="C1387" t="s">
        <v>2872</v>
      </c>
      <c r="D1387" t="s">
        <v>2865</v>
      </c>
      <c r="E1387" t="s">
        <v>2855</v>
      </c>
      <c r="F1387" t="s">
        <v>2899</v>
      </c>
      <c r="H1387" t="str">
        <f>INDEX('Vensim Variables'!$B:$B,MATCH(EPS!$B1387,'Vensim Variables'!$A:$A,0))</f>
        <v>g pollutant</v>
      </c>
      <c r="I1387" t="str">
        <f t="shared" si="63"/>
        <v>CH4</v>
      </c>
      <c r="J1387">
        <f>INDEX(NoSettings!$C:$C,MATCH(EPS!$A1387,NoSettings!$A:$A,0))</f>
        <v>0</v>
      </c>
      <c r="K1387">
        <f t="shared" si="64"/>
        <v>28</v>
      </c>
      <c r="L1387" s="5">
        <f t="shared" si="65"/>
        <v>0</v>
      </c>
    </row>
    <row r="1388" spans="1:12">
      <c r="A1388" t="s">
        <v>1406</v>
      </c>
      <c r="B1388" t="s">
        <v>1</v>
      </c>
      <c r="C1388" t="s">
        <v>2872</v>
      </c>
      <c r="D1388" t="s">
        <v>2865</v>
      </c>
      <c r="E1388" t="s">
        <v>2855</v>
      </c>
      <c r="F1388" t="s">
        <v>2900</v>
      </c>
      <c r="H1388" t="str">
        <f>INDEX('Vensim Variables'!$B:$B,MATCH(EPS!$B1388,'Vensim Variables'!$A:$A,0))</f>
        <v>g pollutant</v>
      </c>
      <c r="I1388" t="str">
        <f t="shared" si="63"/>
        <v>CH4</v>
      </c>
      <c r="J1388">
        <f>INDEX(NoSettings!$C:$C,MATCH(EPS!$A1388,NoSettings!$A:$A,0))</f>
        <v>0</v>
      </c>
      <c r="K1388">
        <f t="shared" si="64"/>
        <v>28</v>
      </c>
      <c r="L1388" s="5">
        <f t="shared" si="65"/>
        <v>0</v>
      </c>
    </row>
    <row r="1389" spans="1:12">
      <c r="A1389" t="s">
        <v>1407</v>
      </c>
      <c r="B1389" t="s">
        <v>1</v>
      </c>
      <c r="C1389" t="s">
        <v>2872</v>
      </c>
      <c r="D1389" t="s">
        <v>2865</v>
      </c>
      <c r="E1389" t="s">
        <v>2855</v>
      </c>
      <c r="F1389" t="s">
        <v>2901</v>
      </c>
      <c r="H1389" t="str">
        <f>INDEX('Vensim Variables'!$B:$B,MATCH(EPS!$B1389,'Vensim Variables'!$A:$A,0))</f>
        <v>g pollutant</v>
      </c>
      <c r="I1389" t="str">
        <f t="shared" si="63"/>
        <v>CH4</v>
      </c>
      <c r="J1389">
        <f>INDEX(NoSettings!$C:$C,MATCH(EPS!$A1389,NoSettings!$A:$A,0))</f>
        <v>0</v>
      </c>
      <c r="K1389">
        <f t="shared" si="64"/>
        <v>28</v>
      </c>
      <c r="L1389" s="5">
        <f t="shared" si="65"/>
        <v>0</v>
      </c>
    </row>
    <row r="1390" spans="1:12">
      <c r="A1390" t="s">
        <v>1408</v>
      </c>
      <c r="B1390" t="s">
        <v>1</v>
      </c>
      <c r="C1390" t="s">
        <v>2872</v>
      </c>
      <c r="D1390" t="s">
        <v>2865</v>
      </c>
      <c r="E1390" t="s">
        <v>2855</v>
      </c>
      <c r="F1390" t="s">
        <v>2902</v>
      </c>
      <c r="H1390" t="str">
        <f>INDEX('Vensim Variables'!$B:$B,MATCH(EPS!$B1390,'Vensim Variables'!$A:$A,0))</f>
        <v>g pollutant</v>
      </c>
      <c r="I1390" t="str">
        <f t="shared" si="63"/>
        <v>CH4</v>
      </c>
      <c r="J1390">
        <f>INDEX(NoSettings!$C:$C,MATCH(EPS!$A1390,NoSettings!$A:$A,0))</f>
        <v>0</v>
      </c>
      <c r="K1390">
        <f t="shared" si="64"/>
        <v>28</v>
      </c>
      <c r="L1390" s="5">
        <f t="shared" si="65"/>
        <v>0</v>
      </c>
    </row>
    <row r="1391" spans="1:12">
      <c r="A1391" t="s">
        <v>1409</v>
      </c>
      <c r="B1391" t="s">
        <v>1</v>
      </c>
      <c r="C1391" t="s">
        <v>2872</v>
      </c>
      <c r="D1391" t="s">
        <v>2865</v>
      </c>
      <c r="E1391" t="s">
        <v>2855</v>
      </c>
      <c r="F1391" t="s">
        <v>2903</v>
      </c>
      <c r="H1391" t="str">
        <f>INDEX('Vensim Variables'!$B:$B,MATCH(EPS!$B1391,'Vensim Variables'!$A:$A,0))</f>
        <v>g pollutant</v>
      </c>
      <c r="I1391" t="str">
        <f t="shared" si="63"/>
        <v>CH4</v>
      </c>
      <c r="J1391">
        <f>INDEX(NoSettings!$C:$C,MATCH(EPS!$A1391,NoSettings!$A:$A,0))</f>
        <v>0</v>
      </c>
      <c r="K1391">
        <f t="shared" si="64"/>
        <v>28</v>
      </c>
      <c r="L1391" s="5">
        <f t="shared" si="65"/>
        <v>0</v>
      </c>
    </row>
    <row r="1392" spans="1:12">
      <c r="A1392" t="s">
        <v>1410</v>
      </c>
      <c r="B1392" t="s">
        <v>1</v>
      </c>
      <c r="C1392" t="s">
        <v>2872</v>
      </c>
      <c r="D1392" t="s">
        <v>2865</v>
      </c>
      <c r="E1392" t="s">
        <v>2856</v>
      </c>
      <c r="F1392" t="s">
        <v>2894</v>
      </c>
      <c r="H1392" t="str">
        <f>INDEX('Vensim Variables'!$B:$B,MATCH(EPS!$B1392,'Vensim Variables'!$A:$A,0))</f>
        <v>g pollutant</v>
      </c>
      <c r="I1392" t="str">
        <f t="shared" si="63"/>
        <v>CH4</v>
      </c>
      <c r="J1392">
        <f>INDEX(NoSettings!$C:$C,MATCH(EPS!$A1392,NoSettings!$A:$A,0))</f>
        <v>0</v>
      </c>
      <c r="K1392">
        <f t="shared" si="64"/>
        <v>28</v>
      </c>
      <c r="L1392" s="5">
        <f t="shared" si="65"/>
        <v>0</v>
      </c>
    </row>
    <row r="1393" spans="1:12">
      <c r="A1393" t="s">
        <v>1411</v>
      </c>
      <c r="B1393" t="s">
        <v>1</v>
      </c>
      <c r="C1393" t="s">
        <v>2872</v>
      </c>
      <c r="D1393" t="s">
        <v>2865</v>
      </c>
      <c r="E1393" t="s">
        <v>2856</v>
      </c>
      <c r="F1393" t="s">
        <v>2895</v>
      </c>
      <c r="H1393" t="str">
        <f>INDEX('Vensim Variables'!$B:$B,MATCH(EPS!$B1393,'Vensim Variables'!$A:$A,0))</f>
        <v>g pollutant</v>
      </c>
      <c r="I1393" t="str">
        <f t="shared" si="63"/>
        <v>CH4</v>
      </c>
      <c r="J1393">
        <f>INDEX(NoSettings!$C:$C,MATCH(EPS!$A1393,NoSettings!$A:$A,0))</f>
        <v>0</v>
      </c>
      <c r="K1393">
        <f t="shared" si="64"/>
        <v>28</v>
      </c>
      <c r="L1393" s="5">
        <f t="shared" si="65"/>
        <v>0</v>
      </c>
    </row>
    <row r="1394" spans="1:12">
      <c r="A1394" t="s">
        <v>1412</v>
      </c>
      <c r="B1394" t="s">
        <v>1</v>
      </c>
      <c r="C1394" t="s">
        <v>2872</v>
      </c>
      <c r="D1394" t="s">
        <v>2865</v>
      </c>
      <c r="E1394" t="s">
        <v>2856</v>
      </c>
      <c r="F1394" t="s">
        <v>2896</v>
      </c>
      <c r="H1394" t="str">
        <f>INDEX('Vensim Variables'!$B:$B,MATCH(EPS!$B1394,'Vensim Variables'!$A:$A,0))</f>
        <v>g pollutant</v>
      </c>
      <c r="I1394" t="str">
        <f t="shared" si="63"/>
        <v>CH4</v>
      </c>
      <c r="J1394">
        <f>INDEX(NoSettings!$C:$C,MATCH(EPS!$A1394,NoSettings!$A:$A,0))</f>
        <v>0</v>
      </c>
      <c r="K1394">
        <f t="shared" si="64"/>
        <v>28</v>
      </c>
      <c r="L1394" s="5">
        <f t="shared" si="65"/>
        <v>0</v>
      </c>
    </row>
    <row r="1395" spans="1:12">
      <c r="A1395" t="s">
        <v>1413</v>
      </c>
      <c r="B1395" t="s">
        <v>1</v>
      </c>
      <c r="C1395" t="s">
        <v>2872</v>
      </c>
      <c r="D1395" t="s">
        <v>2865</v>
      </c>
      <c r="E1395" t="s">
        <v>2856</v>
      </c>
      <c r="F1395" t="s">
        <v>2897</v>
      </c>
      <c r="H1395" t="str">
        <f>INDEX('Vensim Variables'!$B:$B,MATCH(EPS!$B1395,'Vensim Variables'!$A:$A,0))</f>
        <v>g pollutant</v>
      </c>
      <c r="I1395" t="str">
        <f t="shared" si="63"/>
        <v>CH4</v>
      </c>
      <c r="J1395">
        <f>INDEX(NoSettings!$C:$C,MATCH(EPS!$A1395,NoSettings!$A:$A,0))</f>
        <v>0</v>
      </c>
      <c r="K1395">
        <f t="shared" si="64"/>
        <v>28</v>
      </c>
      <c r="L1395" s="5">
        <f t="shared" si="65"/>
        <v>0</v>
      </c>
    </row>
    <row r="1396" spans="1:12">
      <c r="A1396" t="s">
        <v>1414</v>
      </c>
      <c r="B1396" t="s">
        <v>1</v>
      </c>
      <c r="C1396" t="s">
        <v>2872</v>
      </c>
      <c r="D1396" t="s">
        <v>2865</v>
      </c>
      <c r="E1396" t="s">
        <v>2856</v>
      </c>
      <c r="F1396" t="s">
        <v>2898</v>
      </c>
      <c r="H1396" t="str">
        <f>INDEX('Vensim Variables'!$B:$B,MATCH(EPS!$B1396,'Vensim Variables'!$A:$A,0))</f>
        <v>g pollutant</v>
      </c>
      <c r="I1396" t="str">
        <f t="shared" si="63"/>
        <v>CH4</v>
      </c>
      <c r="J1396">
        <f>INDEX(NoSettings!$C:$C,MATCH(EPS!$A1396,NoSettings!$A:$A,0))</f>
        <v>0</v>
      </c>
      <c r="K1396">
        <f t="shared" si="64"/>
        <v>28</v>
      </c>
      <c r="L1396" s="5">
        <f t="shared" si="65"/>
        <v>0</v>
      </c>
    </row>
    <row r="1397" spans="1:12">
      <c r="A1397" t="s">
        <v>1415</v>
      </c>
      <c r="B1397" t="s">
        <v>1</v>
      </c>
      <c r="C1397" t="s">
        <v>2872</v>
      </c>
      <c r="D1397" t="s">
        <v>2865</v>
      </c>
      <c r="E1397" t="s">
        <v>2856</v>
      </c>
      <c r="F1397" t="s">
        <v>2899</v>
      </c>
      <c r="H1397" t="str">
        <f>INDEX('Vensim Variables'!$B:$B,MATCH(EPS!$B1397,'Vensim Variables'!$A:$A,0))</f>
        <v>g pollutant</v>
      </c>
      <c r="I1397" t="str">
        <f t="shared" si="63"/>
        <v>CH4</v>
      </c>
      <c r="J1397">
        <f>INDEX(NoSettings!$C:$C,MATCH(EPS!$A1397,NoSettings!$A:$A,0))</f>
        <v>0</v>
      </c>
      <c r="K1397">
        <f t="shared" si="64"/>
        <v>28</v>
      </c>
      <c r="L1397" s="5">
        <f t="shared" si="65"/>
        <v>0</v>
      </c>
    </row>
    <row r="1398" spans="1:12">
      <c r="A1398" t="s">
        <v>1416</v>
      </c>
      <c r="B1398" t="s">
        <v>1</v>
      </c>
      <c r="C1398" t="s">
        <v>2872</v>
      </c>
      <c r="D1398" t="s">
        <v>2865</v>
      </c>
      <c r="E1398" t="s">
        <v>2856</v>
      </c>
      <c r="F1398" t="s">
        <v>2900</v>
      </c>
      <c r="H1398" t="str">
        <f>INDEX('Vensim Variables'!$B:$B,MATCH(EPS!$B1398,'Vensim Variables'!$A:$A,0))</f>
        <v>g pollutant</v>
      </c>
      <c r="I1398" t="str">
        <f t="shared" si="63"/>
        <v>CH4</v>
      </c>
      <c r="J1398">
        <f>INDEX(NoSettings!$C:$C,MATCH(EPS!$A1398,NoSettings!$A:$A,0))</f>
        <v>0</v>
      </c>
      <c r="K1398">
        <f t="shared" si="64"/>
        <v>28</v>
      </c>
      <c r="L1398" s="5">
        <f t="shared" si="65"/>
        <v>0</v>
      </c>
    </row>
    <row r="1399" spans="1:12">
      <c r="A1399" t="s">
        <v>1417</v>
      </c>
      <c r="B1399" t="s">
        <v>1</v>
      </c>
      <c r="C1399" t="s">
        <v>2872</v>
      </c>
      <c r="D1399" t="s">
        <v>2865</v>
      </c>
      <c r="E1399" t="s">
        <v>2856</v>
      </c>
      <c r="F1399" t="s">
        <v>2901</v>
      </c>
      <c r="H1399" t="str">
        <f>INDEX('Vensim Variables'!$B:$B,MATCH(EPS!$B1399,'Vensim Variables'!$A:$A,0))</f>
        <v>g pollutant</v>
      </c>
      <c r="I1399" t="str">
        <f t="shared" si="63"/>
        <v>CH4</v>
      </c>
      <c r="J1399">
        <f>INDEX(NoSettings!$C:$C,MATCH(EPS!$A1399,NoSettings!$A:$A,0))</f>
        <v>0</v>
      </c>
      <c r="K1399">
        <f t="shared" si="64"/>
        <v>28</v>
      </c>
      <c r="L1399" s="5">
        <f t="shared" si="65"/>
        <v>0</v>
      </c>
    </row>
    <row r="1400" spans="1:12">
      <c r="A1400" t="s">
        <v>1418</v>
      </c>
      <c r="B1400" t="s">
        <v>1</v>
      </c>
      <c r="C1400" t="s">
        <v>2872</v>
      </c>
      <c r="D1400" t="s">
        <v>2865</v>
      </c>
      <c r="E1400" t="s">
        <v>2856</v>
      </c>
      <c r="F1400" t="s">
        <v>2902</v>
      </c>
      <c r="H1400" t="str">
        <f>INDEX('Vensim Variables'!$B:$B,MATCH(EPS!$B1400,'Vensim Variables'!$A:$A,0))</f>
        <v>g pollutant</v>
      </c>
      <c r="I1400" t="str">
        <f t="shared" si="63"/>
        <v>CH4</v>
      </c>
      <c r="J1400">
        <f>INDEX(NoSettings!$C:$C,MATCH(EPS!$A1400,NoSettings!$A:$A,0))</f>
        <v>0</v>
      </c>
      <c r="K1400">
        <f t="shared" si="64"/>
        <v>28</v>
      </c>
      <c r="L1400" s="5">
        <f t="shared" si="65"/>
        <v>0</v>
      </c>
    </row>
    <row r="1401" spans="1:12">
      <c r="A1401" t="s">
        <v>1419</v>
      </c>
      <c r="B1401" t="s">
        <v>1</v>
      </c>
      <c r="C1401" t="s">
        <v>2872</v>
      </c>
      <c r="D1401" t="s">
        <v>2865</v>
      </c>
      <c r="E1401" t="s">
        <v>2856</v>
      </c>
      <c r="F1401" t="s">
        <v>2903</v>
      </c>
      <c r="H1401" t="str">
        <f>INDEX('Vensim Variables'!$B:$B,MATCH(EPS!$B1401,'Vensim Variables'!$A:$A,0))</f>
        <v>g pollutant</v>
      </c>
      <c r="I1401" t="str">
        <f t="shared" si="63"/>
        <v>CH4</v>
      </c>
      <c r="J1401">
        <f>INDEX(NoSettings!$C:$C,MATCH(EPS!$A1401,NoSettings!$A:$A,0))</f>
        <v>0</v>
      </c>
      <c r="K1401">
        <f t="shared" si="64"/>
        <v>28</v>
      </c>
      <c r="L1401" s="5">
        <f t="shared" si="65"/>
        <v>0</v>
      </c>
    </row>
    <row r="1402" spans="1:12">
      <c r="A1402" t="s">
        <v>1420</v>
      </c>
      <c r="B1402" t="s">
        <v>1</v>
      </c>
      <c r="C1402" t="s">
        <v>2872</v>
      </c>
      <c r="D1402" t="s">
        <v>2866</v>
      </c>
      <c r="E1402" t="s">
        <v>2855</v>
      </c>
      <c r="F1402" t="s">
        <v>2894</v>
      </c>
      <c r="H1402" t="str">
        <f>INDEX('Vensim Variables'!$B:$B,MATCH(EPS!$B1402,'Vensim Variables'!$A:$A,0))</f>
        <v>g pollutant</v>
      </c>
      <c r="I1402" t="str">
        <f t="shared" si="63"/>
        <v>N2O</v>
      </c>
      <c r="J1402">
        <f>INDEX(NoSettings!$C:$C,MATCH(EPS!$A1402,NoSettings!$A:$A,0))</f>
        <v>0</v>
      </c>
      <c r="K1402">
        <f t="shared" si="64"/>
        <v>265</v>
      </c>
      <c r="L1402" s="5">
        <f t="shared" si="65"/>
        <v>0</v>
      </c>
    </row>
    <row r="1403" spans="1:12">
      <c r="A1403" t="s">
        <v>1421</v>
      </c>
      <c r="B1403" t="s">
        <v>1</v>
      </c>
      <c r="C1403" t="s">
        <v>2872</v>
      </c>
      <c r="D1403" t="s">
        <v>2866</v>
      </c>
      <c r="E1403" t="s">
        <v>2855</v>
      </c>
      <c r="F1403" t="s">
        <v>2895</v>
      </c>
      <c r="H1403" t="str">
        <f>INDEX('Vensim Variables'!$B:$B,MATCH(EPS!$B1403,'Vensim Variables'!$A:$A,0))</f>
        <v>g pollutant</v>
      </c>
      <c r="I1403" t="str">
        <f t="shared" si="63"/>
        <v>N2O</v>
      </c>
      <c r="J1403">
        <f>INDEX(NoSettings!$C:$C,MATCH(EPS!$A1403,NoSettings!$A:$A,0))</f>
        <v>0</v>
      </c>
      <c r="K1403">
        <f t="shared" si="64"/>
        <v>265</v>
      </c>
      <c r="L1403" s="5">
        <f t="shared" si="65"/>
        <v>0</v>
      </c>
    </row>
    <row r="1404" spans="1:12">
      <c r="A1404" t="s">
        <v>1422</v>
      </c>
      <c r="B1404" t="s">
        <v>1</v>
      </c>
      <c r="C1404" t="s">
        <v>2872</v>
      </c>
      <c r="D1404" t="s">
        <v>2866</v>
      </c>
      <c r="E1404" t="s">
        <v>2855</v>
      </c>
      <c r="F1404" t="s">
        <v>2896</v>
      </c>
      <c r="H1404" t="str">
        <f>INDEX('Vensim Variables'!$B:$B,MATCH(EPS!$B1404,'Vensim Variables'!$A:$A,0))</f>
        <v>g pollutant</v>
      </c>
      <c r="I1404" t="str">
        <f t="shared" si="63"/>
        <v>N2O</v>
      </c>
      <c r="J1404">
        <f>INDEX(NoSettings!$C:$C,MATCH(EPS!$A1404,NoSettings!$A:$A,0))</f>
        <v>11261200</v>
      </c>
      <c r="K1404">
        <f t="shared" si="64"/>
        <v>265</v>
      </c>
      <c r="L1404" s="5">
        <f t="shared" si="65"/>
        <v>2.9842179999999999E-3</v>
      </c>
    </row>
    <row r="1405" spans="1:12">
      <c r="A1405" t="s">
        <v>1423</v>
      </c>
      <c r="B1405" t="s">
        <v>1</v>
      </c>
      <c r="C1405" t="s">
        <v>2872</v>
      </c>
      <c r="D1405" t="s">
        <v>2866</v>
      </c>
      <c r="E1405" t="s">
        <v>2855</v>
      </c>
      <c r="F1405" t="s">
        <v>2897</v>
      </c>
      <c r="H1405" t="str">
        <f>INDEX('Vensim Variables'!$B:$B,MATCH(EPS!$B1405,'Vensim Variables'!$A:$A,0))</f>
        <v>g pollutant</v>
      </c>
      <c r="I1405" t="str">
        <f t="shared" si="63"/>
        <v>N2O</v>
      </c>
      <c r="J1405">
        <f>INDEX(NoSettings!$C:$C,MATCH(EPS!$A1405,NoSettings!$A:$A,0))</f>
        <v>0</v>
      </c>
      <c r="K1405">
        <f t="shared" si="64"/>
        <v>265</v>
      </c>
      <c r="L1405" s="5">
        <f t="shared" si="65"/>
        <v>0</v>
      </c>
    </row>
    <row r="1406" spans="1:12">
      <c r="A1406" t="s">
        <v>1424</v>
      </c>
      <c r="B1406" t="s">
        <v>1</v>
      </c>
      <c r="C1406" t="s">
        <v>2872</v>
      </c>
      <c r="D1406" t="s">
        <v>2866</v>
      </c>
      <c r="E1406" t="s">
        <v>2855</v>
      </c>
      <c r="F1406" t="s">
        <v>2898</v>
      </c>
      <c r="H1406" t="str">
        <f>INDEX('Vensim Variables'!$B:$B,MATCH(EPS!$B1406,'Vensim Variables'!$A:$A,0))</f>
        <v>g pollutant</v>
      </c>
      <c r="I1406" t="str">
        <f t="shared" si="63"/>
        <v>N2O</v>
      </c>
      <c r="J1406">
        <f>INDEX(NoSettings!$C:$C,MATCH(EPS!$A1406,NoSettings!$A:$A,0))</f>
        <v>0</v>
      </c>
      <c r="K1406">
        <f t="shared" si="64"/>
        <v>265</v>
      </c>
      <c r="L1406" s="5">
        <f t="shared" si="65"/>
        <v>0</v>
      </c>
    </row>
    <row r="1407" spans="1:12">
      <c r="A1407" t="s">
        <v>1425</v>
      </c>
      <c r="B1407" t="s">
        <v>1</v>
      </c>
      <c r="C1407" t="s">
        <v>2872</v>
      </c>
      <c r="D1407" t="s">
        <v>2866</v>
      </c>
      <c r="E1407" t="s">
        <v>2855</v>
      </c>
      <c r="F1407" t="s">
        <v>2899</v>
      </c>
      <c r="H1407" t="str">
        <f>INDEX('Vensim Variables'!$B:$B,MATCH(EPS!$B1407,'Vensim Variables'!$A:$A,0))</f>
        <v>g pollutant</v>
      </c>
      <c r="I1407" t="str">
        <f t="shared" si="63"/>
        <v>N2O</v>
      </c>
      <c r="J1407">
        <f>INDEX(NoSettings!$C:$C,MATCH(EPS!$A1407,NoSettings!$A:$A,0))</f>
        <v>0</v>
      </c>
      <c r="K1407">
        <f t="shared" si="64"/>
        <v>265</v>
      </c>
      <c r="L1407" s="5">
        <f t="shared" si="65"/>
        <v>0</v>
      </c>
    </row>
    <row r="1408" spans="1:12">
      <c r="A1408" t="s">
        <v>1426</v>
      </c>
      <c r="B1408" t="s">
        <v>1</v>
      </c>
      <c r="C1408" t="s">
        <v>2872</v>
      </c>
      <c r="D1408" t="s">
        <v>2866</v>
      </c>
      <c r="E1408" t="s">
        <v>2855</v>
      </c>
      <c r="F1408" t="s">
        <v>2900</v>
      </c>
      <c r="H1408" t="str">
        <f>INDEX('Vensim Variables'!$B:$B,MATCH(EPS!$B1408,'Vensim Variables'!$A:$A,0))</f>
        <v>g pollutant</v>
      </c>
      <c r="I1408" t="str">
        <f t="shared" si="63"/>
        <v>N2O</v>
      </c>
      <c r="J1408">
        <f>INDEX(NoSettings!$C:$C,MATCH(EPS!$A1408,NoSettings!$A:$A,0))</f>
        <v>0</v>
      </c>
      <c r="K1408">
        <f t="shared" si="64"/>
        <v>265</v>
      </c>
      <c r="L1408" s="5">
        <f t="shared" si="65"/>
        <v>0</v>
      </c>
    </row>
    <row r="1409" spans="1:12">
      <c r="A1409" t="s">
        <v>1427</v>
      </c>
      <c r="B1409" t="s">
        <v>1</v>
      </c>
      <c r="C1409" t="s">
        <v>2872</v>
      </c>
      <c r="D1409" t="s">
        <v>2866</v>
      </c>
      <c r="E1409" t="s">
        <v>2855</v>
      </c>
      <c r="F1409" t="s">
        <v>2901</v>
      </c>
      <c r="H1409" t="str">
        <f>INDEX('Vensim Variables'!$B:$B,MATCH(EPS!$B1409,'Vensim Variables'!$A:$A,0))</f>
        <v>g pollutant</v>
      </c>
      <c r="I1409" t="str">
        <f t="shared" si="63"/>
        <v>N2O</v>
      </c>
      <c r="J1409">
        <f>INDEX(NoSettings!$C:$C,MATCH(EPS!$A1409,NoSettings!$A:$A,0))</f>
        <v>0</v>
      </c>
      <c r="K1409">
        <f t="shared" si="64"/>
        <v>265</v>
      </c>
      <c r="L1409" s="5">
        <f t="shared" si="65"/>
        <v>0</v>
      </c>
    </row>
    <row r="1410" spans="1:12">
      <c r="A1410" t="s">
        <v>1428</v>
      </c>
      <c r="B1410" t="s">
        <v>1</v>
      </c>
      <c r="C1410" t="s">
        <v>2872</v>
      </c>
      <c r="D1410" t="s">
        <v>2866</v>
      </c>
      <c r="E1410" t="s">
        <v>2855</v>
      </c>
      <c r="F1410" t="s">
        <v>2902</v>
      </c>
      <c r="H1410" t="str">
        <f>INDEX('Vensim Variables'!$B:$B,MATCH(EPS!$B1410,'Vensim Variables'!$A:$A,0))</f>
        <v>g pollutant</v>
      </c>
      <c r="I1410" t="str">
        <f t="shared" si="63"/>
        <v>N2O</v>
      </c>
      <c r="J1410">
        <f>INDEX(NoSettings!$C:$C,MATCH(EPS!$A1410,NoSettings!$A:$A,0))</f>
        <v>0</v>
      </c>
      <c r="K1410">
        <f t="shared" si="64"/>
        <v>265</v>
      </c>
      <c r="L1410" s="5">
        <f t="shared" si="65"/>
        <v>0</v>
      </c>
    </row>
    <row r="1411" spans="1:12">
      <c r="A1411" t="s">
        <v>1429</v>
      </c>
      <c r="B1411" t="s">
        <v>1</v>
      </c>
      <c r="C1411" t="s">
        <v>2872</v>
      </c>
      <c r="D1411" t="s">
        <v>2866</v>
      </c>
      <c r="E1411" t="s">
        <v>2855</v>
      </c>
      <c r="F1411" t="s">
        <v>2903</v>
      </c>
      <c r="H1411" t="str">
        <f>INDEX('Vensim Variables'!$B:$B,MATCH(EPS!$B1411,'Vensim Variables'!$A:$A,0))</f>
        <v>g pollutant</v>
      </c>
      <c r="I1411" t="str">
        <f t="shared" ref="I1411:I1474" si="66">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 t="shared" ref="K1411:K1474" si="67">IF(I1411="CO2",1,IF(I1411="CH4",28,IF(I1411="N2O",265,IF(I1411="F gases",1,1))))</f>
        <v>265</v>
      </c>
      <c r="L1411" s="5">
        <f t="shared" ref="L1411:L1474" si="68">IF(H1411="g pollutant",K1411*J1411/10^12,IF(H1411="MMTCO2e",J1411,IF(H1411="MWh",J1411,0)))</f>
        <v>0</v>
      </c>
    </row>
    <row r="1412" spans="1:12">
      <c r="A1412" t="s">
        <v>1430</v>
      </c>
      <c r="B1412" t="s">
        <v>1</v>
      </c>
      <c r="C1412" t="s">
        <v>2872</v>
      </c>
      <c r="D1412" t="s">
        <v>2866</v>
      </c>
      <c r="E1412" t="s">
        <v>2856</v>
      </c>
      <c r="F1412" t="s">
        <v>2894</v>
      </c>
      <c r="H1412" t="str">
        <f>INDEX('Vensim Variables'!$B:$B,MATCH(EPS!$B1412,'Vensim Variables'!$A:$A,0))</f>
        <v>g pollutant</v>
      </c>
      <c r="I1412" t="str">
        <f t="shared" si="66"/>
        <v>N2O</v>
      </c>
      <c r="J1412">
        <f>INDEX(NoSettings!$C:$C,MATCH(EPS!$A1412,NoSettings!$A:$A,0))</f>
        <v>0</v>
      </c>
      <c r="K1412">
        <f t="shared" si="67"/>
        <v>265</v>
      </c>
      <c r="L1412" s="5">
        <f t="shared" si="68"/>
        <v>0</v>
      </c>
    </row>
    <row r="1413" spans="1:12">
      <c r="A1413" t="s">
        <v>1431</v>
      </c>
      <c r="B1413" t="s">
        <v>1</v>
      </c>
      <c r="C1413" t="s">
        <v>2872</v>
      </c>
      <c r="D1413" t="s">
        <v>2866</v>
      </c>
      <c r="E1413" t="s">
        <v>2856</v>
      </c>
      <c r="F1413" t="s">
        <v>2895</v>
      </c>
      <c r="H1413" t="str">
        <f>INDEX('Vensim Variables'!$B:$B,MATCH(EPS!$B1413,'Vensim Variables'!$A:$A,0))</f>
        <v>g pollutant</v>
      </c>
      <c r="I1413" t="str">
        <f t="shared" si="66"/>
        <v>N2O</v>
      </c>
      <c r="J1413">
        <f>INDEX(NoSettings!$C:$C,MATCH(EPS!$A1413,NoSettings!$A:$A,0))</f>
        <v>0</v>
      </c>
      <c r="K1413">
        <f t="shared" si="67"/>
        <v>265</v>
      </c>
      <c r="L1413" s="5">
        <f t="shared" si="68"/>
        <v>0</v>
      </c>
    </row>
    <row r="1414" spans="1:12">
      <c r="A1414" t="s">
        <v>1432</v>
      </c>
      <c r="B1414" t="s">
        <v>1</v>
      </c>
      <c r="C1414" t="s">
        <v>2872</v>
      </c>
      <c r="D1414" t="s">
        <v>2866</v>
      </c>
      <c r="E1414" t="s">
        <v>2856</v>
      </c>
      <c r="F1414" t="s">
        <v>2896</v>
      </c>
      <c r="H1414" t="str">
        <f>INDEX('Vensim Variables'!$B:$B,MATCH(EPS!$B1414,'Vensim Variables'!$A:$A,0))</f>
        <v>g pollutant</v>
      </c>
      <c r="I1414" t="str">
        <f t="shared" si="66"/>
        <v>N2O</v>
      </c>
      <c r="J1414">
        <f>INDEX(NoSettings!$C:$C,MATCH(EPS!$A1414,NoSettings!$A:$A,0))</f>
        <v>0</v>
      </c>
      <c r="K1414">
        <f t="shared" si="67"/>
        <v>265</v>
      </c>
      <c r="L1414" s="5">
        <f t="shared" si="68"/>
        <v>0</v>
      </c>
    </row>
    <row r="1415" spans="1:12">
      <c r="A1415" t="s">
        <v>1433</v>
      </c>
      <c r="B1415" t="s">
        <v>1</v>
      </c>
      <c r="C1415" t="s">
        <v>2872</v>
      </c>
      <c r="D1415" t="s">
        <v>2866</v>
      </c>
      <c r="E1415" t="s">
        <v>2856</v>
      </c>
      <c r="F1415" t="s">
        <v>2897</v>
      </c>
      <c r="H1415" t="str">
        <f>INDEX('Vensim Variables'!$B:$B,MATCH(EPS!$B1415,'Vensim Variables'!$A:$A,0))</f>
        <v>g pollutant</v>
      </c>
      <c r="I1415" t="str">
        <f t="shared" si="66"/>
        <v>N2O</v>
      </c>
      <c r="J1415">
        <f>INDEX(NoSettings!$C:$C,MATCH(EPS!$A1415,NoSettings!$A:$A,0))</f>
        <v>0</v>
      </c>
      <c r="K1415">
        <f t="shared" si="67"/>
        <v>265</v>
      </c>
      <c r="L1415" s="5">
        <f t="shared" si="68"/>
        <v>0</v>
      </c>
    </row>
    <row r="1416" spans="1:12">
      <c r="A1416" t="s">
        <v>1434</v>
      </c>
      <c r="B1416" t="s">
        <v>1</v>
      </c>
      <c r="C1416" t="s">
        <v>2872</v>
      </c>
      <c r="D1416" t="s">
        <v>2866</v>
      </c>
      <c r="E1416" t="s">
        <v>2856</v>
      </c>
      <c r="F1416" t="s">
        <v>2898</v>
      </c>
      <c r="H1416" t="str">
        <f>INDEX('Vensim Variables'!$B:$B,MATCH(EPS!$B1416,'Vensim Variables'!$A:$A,0))</f>
        <v>g pollutant</v>
      </c>
      <c r="I1416" t="str">
        <f t="shared" si="66"/>
        <v>N2O</v>
      </c>
      <c r="J1416">
        <f>INDEX(NoSettings!$C:$C,MATCH(EPS!$A1416,NoSettings!$A:$A,0))</f>
        <v>0</v>
      </c>
      <c r="K1416">
        <f t="shared" si="67"/>
        <v>265</v>
      </c>
      <c r="L1416" s="5">
        <f t="shared" si="68"/>
        <v>0</v>
      </c>
    </row>
    <row r="1417" spans="1:12">
      <c r="A1417" t="s">
        <v>1435</v>
      </c>
      <c r="B1417" t="s">
        <v>1</v>
      </c>
      <c r="C1417" t="s">
        <v>2872</v>
      </c>
      <c r="D1417" t="s">
        <v>2866</v>
      </c>
      <c r="E1417" t="s">
        <v>2856</v>
      </c>
      <c r="F1417" t="s">
        <v>2899</v>
      </c>
      <c r="H1417" t="str">
        <f>INDEX('Vensim Variables'!$B:$B,MATCH(EPS!$B1417,'Vensim Variables'!$A:$A,0))</f>
        <v>g pollutant</v>
      </c>
      <c r="I1417" t="str">
        <f t="shared" si="66"/>
        <v>N2O</v>
      </c>
      <c r="J1417">
        <f>INDEX(NoSettings!$C:$C,MATCH(EPS!$A1417,NoSettings!$A:$A,0))</f>
        <v>0</v>
      </c>
      <c r="K1417">
        <f t="shared" si="67"/>
        <v>265</v>
      </c>
      <c r="L1417" s="5">
        <f t="shared" si="68"/>
        <v>0</v>
      </c>
    </row>
    <row r="1418" spans="1:12">
      <c r="A1418" t="s">
        <v>1436</v>
      </c>
      <c r="B1418" t="s">
        <v>1</v>
      </c>
      <c r="C1418" t="s">
        <v>2872</v>
      </c>
      <c r="D1418" t="s">
        <v>2866</v>
      </c>
      <c r="E1418" t="s">
        <v>2856</v>
      </c>
      <c r="F1418" t="s">
        <v>2900</v>
      </c>
      <c r="H1418" t="str">
        <f>INDEX('Vensim Variables'!$B:$B,MATCH(EPS!$B1418,'Vensim Variables'!$A:$A,0))</f>
        <v>g pollutant</v>
      </c>
      <c r="I1418" t="str">
        <f t="shared" si="66"/>
        <v>N2O</v>
      </c>
      <c r="J1418">
        <f>INDEX(NoSettings!$C:$C,MATCH(EPS!$A1418,NoSettings!$A:$A,0))</f>
        <v>0</v>
      </c>
      <c r="K1418">
        <f t="shared" si="67"/>
        <v>265</v>
      </c>
      <c r="L1418" s="5">
        <f t="shared" si="68"/>
        <v>0</v>
      </c>
    </row>
    <row r="1419" spans="1:12">
      <c r="A1419" t="s">
        <v>1437</v>
      </c>
      <c r="B1419" t="s">
        <v>1</v>
      </c>
      <c r="C1419" t="s">
        <v>2872</v>
      </c>
      <c r="D1419" t="s">
        <v>2866</v>
      </c>
      <c r="E1419" t="s">
        <v>2856</v>
      </c>
      <c r="F1419" t="s">
        <v>2901</v>
      </c>
      <c r="H1419" t="str">
        <f>INDEX('Vensim Variables'!$B:$B,MATCH(EPS!$B1419,'Vensim Variables'!$A:$A,0))</f>
        <v>g pollutant</v>
      </c>
      <c r="I1419" t="str">
        <f t="shared" si="66"/>
        <v>N2O</v>
      </c>
      <c r="J1419">
        <f>INDEX(NoSettings!$C:$C,MATCH(EPS!$A1419,NoSettings!$A:$A,0))</f>
        <v>0</v>
      </c>
      <c r="K1419">
        <f t="shared" si="67"/>
        <v>265</v>
      </c>
      <c r="L1419" s="5">
        <f t="shared" si="68"/>
        <v>0</v>
      </c>
    </row>
    <row r="1420" spans="1:12">
      <c r="A1420" t="s">
        <v>1438</v>
      </c>
      <c r="B1420" t="s">
        <v>1</v>
      </c>
      <c r="C1420" t="s">
        <v>2872</v>
      </c>
      <c r="D1420" t="s">
        <v>2866</v>
      </c>
      <c r="E1420" t="s">
        <v>2856</v>
      </c>
      <c r="F1420" t="s">
        <v>2902</v>
      </c>
      <c r="H1420" t="str">
        <f>INDEX('Vensim Variables'!$B:$B,MATCH(EPS!$B1420,'Vensim Variables'!$A:$A,0))</f>
        <v>g pollutant</v>
      </c>
      <c r="I1420" t="str">
        <f t="shared" si="66"/>
        <v>N2O</v>
      </c>
      <c r="J1420">
        <f>INDEX(NoSettings!$C:$C,MATCH(EPS!$A1420,NoSettings!$A:$A,0))</f>
        <v>0</v>
      </c>
      <c r="K1420">
        <f t="shared" si="67"/>
        <v>265</v>
      </c>
      <c r="L1420" s="5">
        <f t="shared" si="68"/>
        <v>0</v>
      </c>
    </row>
    <row r="1421" spans="1:12">
      <c r="A1421" t="s">
        <v>1439</v>
      </c>
      <c r="B1421" t="s">
        <v>1</v>
      </c>
      <c r="C1421" t="s">
        <v>2872</v>
      </c>
      <c r="D1421" t="s">
        <v>2866</v>
      </c>
      <c r="E1421" t="s">
        <v>2856</v>
      </c>
      <c r="F1421" t="s">
        <v>2903</v>
      </c>
      <c r="H1421" t="str">
        <f>INDEX('Vensim Variables'!$B:$B,MATCH(EPS!$B1421,'Vensim Variables'!$A:$A,0))</f>
        <v>g pollutant</v>
      </c>
      <c r="I1421" t="str">
        <f t="shared" si="66"/>
        <v>N2O</v>
      </c>
      <c r="J1421">
        <f>INDEX(NoSettings!$C:$C,MATCH(EPS!$A1421,NoSettings!$A:$A,0))</f>
        <v>0</v>
      </c>
      <c r="K1421">
        <f t="shared" si="67"/>
        <v>265</v>
      </c>
      <c r="L1421" s="5">
        <f t="shared" si="68"/>
        <v>0</v>
      </c>
    </row>
    <row r="1422" spans="1:12">
      <c r="A1422" t="s">
        <v>1440</v>
      </c>
      <c r="B1422" t="s">
        <v>1</v>
      </c>
      <c r="C1422" t="s">
        <v>2872</v>
      </c>
      <c r="D1422" t="s">
        <v>2867</v>
      </c>
      <c r="E1422" t="s">
        <v>2855</v>
      </c>
      <c r="F1422" t="s">
        <v>2894</v>
      </c>
      <c r="H1422" t="str">
        <f>INDEX('Vensim Variables'!$B:$B,MATCH(EPS!$B1422,'Vensim Variables'!$A:$A,0))</f>
        <v>g pollutant</v>
      </c>
      <c r="I1422" t="str">
        <f t="shared" si="66"/>
        <v>F gases</v>
      </c>
      <c r="J1422">
        <f>INDEX(NoSettings!$C:$C,MATCH(EPS!$A1422,NoSettings!$A:$A,0))</f>
        <v>0</v>
      </c>
      <c r="K1422">
        <f t="shared" si="67"/>
        <v>1</v>
      </c>
      <c r="L1422" s="5">
        <f t="shared" si="68"/>
        <v>0</v>
      </c>
    </row>
    <row r="1423" spans="1:12">
      <c r="A1423" t="s">
        <v>1441</v>
      </c>
      <c r="B1423" t="s">
        <v>1</v>
      </c>
      <c r="C1423" t="s">
        <v>2872</v>
      </c>
      <c r="D1423" t="s">
        <v>2867</v>
      </c>
      <c r="E1423" t="s">
        <v>2855</v>
      </c>
      <c r="F1423" t="s">
        <v>2895</v>
      </c>
      <c r="H1423" t="str">
        <f>INDEX('Vensim Variables'!$B:$B,MATCH(EPS!$B1423,'Vensim Variables'!$A:$A,0))</f>
        <v>g pollutant</v>
      </c>
      <c r="I1423" t="str">
        <f t="shared" si="66"/>
        <v>F gases</v>
      </c>
      <c r="J1423">
        <f>INDEX(NoSettings!$C:$C,MATCH(EPS!$A1423,NoSettings!$A:$A,0))</f>
        <v>0</v>
      </c>
      <c r="K1423">
        <f t="shared" si="67"/>
        <v>1</v>
      </c>
      <c r="L1423" s="5">
        <f t="shared" si="68"/>
        <v>0</v>
      </c>
    </row>
    <row r="1424" spans="1:12">
      <c r="A1424" t="s">
        <v>1442</v>
      </c>
      <c r="B1424" t="s">
        <v>1</v>
      </c>
      <c r="C1424" t="s">
        <v>2872</v>
      </c>
      <c r="D1424" t="s">
        <v>2867</v>
      </c>
      <c r="E1424" t="s">
        <v>2855</v>
      </c>
      <c r="F1424" t="s">
        <v>2896</v>
      </c>
      <c r="H1424" t="str">
        <f>INDEX('Vensim Variables'!$B:$B,MATCH(EPS!$B1424,'Vensim Variables'!$A:$A,0))</f>
        <v>g pollutant</v>
      </c>
      <c r="I1424" t="str">
        <f t="shared" si="66"/>
        <v>F gases</v>
      </c>
      <c r="J1424">
        <f>INDEX(NoSettings!$C:$C,MATCH(EPS!$A1424,NoSettings!$A:$A,0))</f>
        <v>0</v>
      </c>
      <c r="K1424">
        <f t="shared" si="67"/>
        <v>1</v>
      </c>
      <c r="L1424" s="5">
        <f t="shared" si="68"/>
        <v>0</v>
      </c>
    </row>
    <row r="1425" spans="1:12">
      <c r="A1425" t="s">
        <v>1443</v>
      </c>
      <c r="B1425" t="s">
        <v>1</v>
      </c>
      <c r="C1425" t="s">
        <v>2872</v>
      </c>
      <c r="D1425" t="s">
        <v>2867</v>
      </c>
      <c r="E1425" t="s">
        <v>2855</v>
      </c>
      <c r="F1425" t="s">
        <v>2897</v>
      </c>
      <c r="H1425" t="str">
        <f>INDEX('Vensim Variables'!$B:$B,MATCH(EPS!$B1425,'Vensim Variables'!$A:$A,0))</f>
        <v>g pollutant</v>
      </c>
      <c r="I1425" t="str">
        <f t="shared" si="66"/>
        <v>F gases</v>
      </c>
      <c r="J1425">
        <f>INDEX(NoSettings!$C:$C,MATCH(EPS!$A1425,NoSettings!$A:$A,0))</f>
        <v>0</v>
      </c>
      <c r="K1425">
        <f t="shared" si="67"/>
        <v>1</v>
      </c>
      <c r="L1425" s="5">
        <f t="shared" si="68"/>
        <v>0</v>
      </c>
    </row>
    <row r="1426" spans="1:12">
      <c r="A1426" t="s">
        <v>1444</v>
      </c>
      <c r="B1426" t="s">
        <v>1</v>
      </c>
      <c r="C1426" t="s">
        <v>2872</v>
      </c>
      <c r="D1426" t="s">
        <v>2867</v>
      </c>
      <c r="E1426" t="s">
        <v>2855</v>
      </c>
      <c r="F1426" t="s">
        <v>2898</v>
      </c>
      <c r="H1426" t="str">
        <f>INDEX('Vensim Variables'!$B:$B,MATCH(EPS!$B1426,'Vensim Variables'!$A:$A,0))</f>
        <v>g pollutant</v>
      </c>
      <c r="I1426" t="str">
        <f t="shared" si="66"/>
        <v>F gases</v>
      </c>
      <c r="J1426">
        <f>INDEX(NoSettings!$C:$C,MATCH(EPS!$A1426,NoSettings!$A:$A,0))</f>
        <v>0</v>
      </c>
      <c r="K1426">
        <f t="shared" si="67"/>
        <v>1</v>
      </c>
      <c r="L1426" s="5">
        <f t="shared" si="68"/>
        <v>0</v>
      </c>
    </row>
    <row r="1427" spans="1:12">
      <c r="A1427" t="s">
        <v>1445</v>
      </c>
      <c r="B1427" t="s">
        <v>1</v>
      </c>
      <c r="C1427" t="s">
        <v>2872</v>
      </c>
      <c r="D1427" t="s">
        <v>2867</v>
      </c>
      <c r="E1427" t="s">
        <v>2855</v>
      </c>
      <c r="F1427" t="s">
        <v>2899</v>
      </c>
      <c r="H1427" t="str">
        <f>INDEX('Vensim Variables'!$B:$B,MATCH(EPS!$B1427,'Vensim Variables'!$A:$A,0))</f>
        <v>g pollutant</v>
      </c>
      <c r="I1427" t="str">
        <f t="shared" si="66"/>
        <v>F gases</v>
      </c>
      <c r="J1427">
        <f>INDEX(NoSettings!$C:$C,MATCH(EPS!$A1427,NoSettings!$A:$A,0))</f>
        <v>0</v>
      </c>
      <c r="K1427">
        <f t="shared" si="67"/>
        <v>1</v>
      </c>
      <c r="L1427" s="5">
        <f t="shared" si="68"/>
        <v>0</v>
      </c>
    </row>
    <row r="1428" spans="1:12">
      <c r="A1428" t="s">
        <v>1446</v>
      </c>
      <c r="B1428" t="s">
        <v>1</v>
      </c>
      <c r="C1428" t="s">
        <v>2872</v>
      </c>
      <c r="D1428" t="s">
        <v>2867</v>
      </c>
      <c r="E1428" t="s">
        <v>2855</v>
      </c>
      <c r="F1428" t="s">
        <v>2900</v>
      </c>
      <c r="H1428" t="str">
        <f>INDEX('Vensim Variables'!$B:$B,MATCH(EPS!$B1428,'Vensim Variables'!$A:$A,0))</f>
        <v>g pollutant</v>
      </c>
      <c r="I1428" t="str">
        <f t="shared" si="66"/>
        <v>F gases</v>
      </c>
      <c r="J1428">
        <f>INDEX(NoSettings!$C:$C,MATCH(EPS!$A1428,NoSettings!$A:$A,0))</f>
        <v>0</v>
      </c>
      <c r="K1428">
        <f t="shared" si="67"/>
        <v>1</v>
      </c>
      <c r="L1428" s="5">
        <f t="shared" si="68"/>
        <v>0</v>
      </c>
    </row>
    <row r="1429" spans="1:12">
      <c r="A1429" t="s">
        <v>1447</v>
      </c>
      <c r="B1429" t="s">
        <v>1</v>
      </c>
      <c r="C1429" t="s">
        <v>2872</v>
      </c>
      <c r="D1429" t="s">
        <v>2867</v>
      </c>
      <c r="E1429" t="s">
        <v>2855</v>
      </c>
      <c r="F1429" t="s">
        <v>2901</v>
      </c>
      <c r="H1429" t="str">
        <f>INDEX('Vensim Variables'!$B:$B,MATCH(EPS!$B1429,'Vensim Variables'!$A:$A,0))</f>
        <v>g pollutant</v>
      </c>
      <c r="I1429" t="str">
        <f t="shared" si="66"/>
        <v>F gases</v>
      </c>
      <c r="J1429">
        <f>INDEX(NoSettings!$C:$C,MATCH(EPS!$A1429,NoSettings!$A:$A,0))</f>
        <v>0</v>
      </c>
      <c r="K1429">
        <f t="shared" si="67"/>
        <v>1</v>
      </c>
      <c r="L1429" s="5">
        <f t="shared" si="68"/>
        <v>0</v>
      </c>
    </row>
    <row r="1430" spans="1:12">
      <c r="A1430" t="s">
        <v>1448</v>
      </c>
      <c r="B1430" t="s">
        <v>1</v>
      </c>
      <c r="C1430" t="s">
        <v>2872</v>
      </c>
      <c r="D1430" t="s">
        <v>2867</v>
      </c>
      <c r="E1430" t="s">
        <v>2855</v>
      </c>
      <c r="F1430" t="s">
        <v>2902</v>
      </c>
      <c r="H1430" t="str">
        <f>INDEX('Vensim Variables'!$B:$B,MATCH(EPS!$B1430,'Vensim Variables'!$A:$A,0))</f>
        <v>g pollutant</v>
      </c>
      <c r="I1430" t="str">
        <f t="shared" si="66"/>
        <v>F gases</v>
      </c>
      <c r="J1430">
        <f>INDEX(NoSettings!$C:$C,MATCH(EPS!$A1430,NoSettings!$A:$A,0))</f>
        <v>0</v>
      </c>
      <c r="K1430">
        <f t="shared" si="67"/>
        <v>1</v>
      </c>
      <c r="L1430" s="5">
        <f t="shared" si="68"/>
        <v>0</v>
      </c>
    </row>
    <row r="1431" spans="1:12">
      <c r="A1431" t="s">
        <v>1449</v>
      </c>
      <c r="B1431" t="s">
        <v>1</v>
      </c>
      <c r="C1431" t="s">
        <v>2872</v>
      </c>
      <c r="D1431" t="s">
        <v>2867</v>
      </c>
      <c r="E1431" t="s">
        <v>2855</v>
      </c>
      <c r="F1431" t="s">
        <v>2903</v>
      </c>
      <c r="H1431" t="str">
        <f>INDEX('Vensim Variables'!$B:$B,MATCH(EPS!$B1431,'Vensim Variables'!$A:$A,0))</f>
        <v>g pollutant</v>
      </c>
      <c r="I1431" t="str">
        <f t="shared" si="66"/>
        <v>F gases</v>
      </c>
      <c r="J1431">
        <f>INDEX(NoSettings!$C:$C,MATCH(EPS!$A1431,NoSettings!$A:$A,0))</f>
        <v>0</v>
      </c>
      <c r="K1431">
        <f t="shared" si="67"/>
        <v>1</v>
      </c>
      <c r="L1431" s="5">
        <f t="shared" si="68"/>
        <v>0</v>
      </c>
    </row>
    <row r="1432" spans="1:12">
      <c r="A1432" t="s">
        <v>1450</v>
      </c>
      <c r="B1432" t="s">
        <v>1</v>
      </c>
      <c r="C1432" t="s">
        <v>2872</v>
      </c>
      <c r="D1432" t="s">
        <v>2867</v>
      </c>
      <c r="E1432" t="s">
        <v>2856</v>
      </c>
      <c r="F1432" t="s">
        <v>2894</v>
      </c>
      <c r="H1432" t="str">
        <f>INDEX('Vensim Variables'!$B:$B,MATCH(EPS!$B1432,'Vensim Variables'!$A:$A,0))</f>
        <v>g pollutant</v>
      </c>
      <c r="I1432" t="str">
        <f t="shared" si="66"/>
        <v>F gases</v>
      </c>
      <c r="J1432">
        <f>INDEX(NoSettings!$C:$C,MATCH(EPS!$A1432,NoSettings!$A:$A,0))</f>
        <v>0</v>
      </c>
      <c r="K1432">
        <f t="shared" si="67"/>
        <v>1</v>
      </c>
      <c r="L1432" s="5">
        <f t="shared" si="68"/>
        <v>0</v>
      </c>
    </row>
    <row r="1433" spans="1:12">
      <c r="A1433" t="s">
        <v>1451</v>
      </c>
      <c r="B1433" t="s">
        <v>1</v>
      </c>
      <c r="C1433" t="s">
        <v>2872</v>
      </c>
      <c r="D1433" t="s">
        <v>2867</v>
      </c>
      <c r="E1433" t="s">
        <v>2856</v>
      </c>
      <c r="F1433" t="s">
        <v>2895</v>
      </c>
      <c r="H1433" t="str">
        <f>INDEX('Vensim Variables'!$B:$B,MATCH(EPS!$B1433,'Vensim Variables'!$A:$A,0))</f>
        <v>g pollutant</v>
      </c>
      <c r="I1433" t="str">
        <f t="shared" si="66"/>
        <v>F gases</v>
      </c>
      <c r="J1433">
        <f>INDEX(NoSettings!$C:$C,MATCH(EPS!$A1433,NoSettings!$A:$A,0))</f>
        <v>0</v>
      </c>
      <c r="K1433">
        <f t="shared" si="67"/>
        <v>1</v>
      </c>
      <c r="L1433" s="5">
        <f t="shared" si="68"/>
        <v>0</v>
      </c>
    </row>
    <row r="1434" spans="1:12">
      <c r="A1434" t="s">
        <v>1452</v>
      </c>
      <c r="B1434" t="s">
        <v>1</v>
      </c>
      <c r="C1434" t="s">
        <v>2872</v>
      </c>
      <c r="D1434" t="s">
        <v>2867</v>
      </c>
      <c r="E1434" t="s">
        <v>2856</v>
      </c>
      <c r="F1434" t="s">
        <v>2896</v>
      </c>
      <c r="H1434" t="str">
        <f>INDEX('Vensim Variables'!$B:$B,MATCH(EPS!$B1434,'Vensim Variables'!$A:$A,0))</f>
        <v>g pollutant</v>
      </c>
      <c r="I1434" t="str">
        <f t="shared" si="66"/>
        <v>F gases</v>
      </c>
      <c r="J1434">
        <f>INDEX(NoSettings!$C:$C,MATCH(EPS!$A1434,NoSettings!$A:$A,0))</f>
        <v>0</v>
      </c>
      <c r="K1434">
        <f t="shared" si="67"/>
        <v>1</v>
      </c>
      <c r="L1434" s="5">
        <f t="shared" si="68"/>
        <v>0</v>
      </c>
    </row>
    <row r="1435" spans="1:12">
      <c r="A1435" t="s">
        <v>1453</v>
      </c>
      <c r="B1435" t="s">
        <v>1</v>
      </c>
      <c r="C1435" t="s">
        <v>2872</v>
      </c>
      <c r="D1435" t="s">
        <v>2867</v>
      </c>
      <c r="E1435" t="s">
        <v>2856</v>
      </c>
      <c r="F1435" t="s">
        <v>2897</v>
      </c>
      <c r="H1435" t="str">
        <f>INDEX('Vensim Variables'!$B:$B,MATCH(EPS!$B1435,'Vensim Variables'!$A:$A,0))</f>
        <v>g pollutant</v>
      </c>
      <c r="I1435" t="str">
        <f t="shared" si="66"/>
        <v>F gases</v>
      </c>
      <c r="J1435">
        <f>INDEX(NoSettings!$C:$C,MATCH(EPS!$A1435,NoSettings!$A:$A,0))</f>
        <v>0</v>
      </c>
      <c r="K1435">
        <f t="shared" si="67"/>
        <v>1</v>
      </c>
      <c r="L1435" s="5">
        <f t="shared" si="68"/>
        <v>0</v>
      </c>
    </row>
    <row r="1436" spans="1:12">
      <c r="A1436" t="s">
        <v>1454</v>
      </c>
      <c r="B1436" t="s">
        <v>1</v>
      </c>
      <c r="C1436" t="s">
        <v>2872</v>
      </c>
      <c r="D1436" t="s">
        <v>2867</v>
      </c>
      <c r="E1436" t="s">
        <v>2856</v>
      </c>
      <c r="F1436" t="s">
        <v>2898</v>
      </c>
      <c r="H1436" t="str">
        <f>INDEX('Vensim Variables'!$B:$B,MATCH(EPS!$B1436,'Vensim Variables'!$A:$A,0))</f>
        <v>g pollutant</v>
      </c>
      <c r="I1436" t="str">
        <f t="shared" si="66"/>
        <v>F gases</v>
      </c>
      <c r="J1436">
        <f>INDEX(NoSettings!$C:$C,MATCH(EPS!$A1436,NoSettings!$A:$A,0))</f>
        <v>0</v>
      </c>
      <c r="K1436">
        <f t="shared" si="67"/>
        <v>1</v>
      </c>
      <c r="L1436" s="5">
        <f t="shared" si="68"/>
        <v>0</v>
      </c>
    </row>
    <row r="1437" spans="1:12">
      <c r="A1437" t="s">
        <v>1455</v>
      </c>
      <c r="B1437" t="s">
        <v>1</v>
      </c>
      <c r="C1437" t="s">
        <v>2872</v>
      </c>
      <c r="D1437" t="s">
        <v>2867</v>
      </c>
      <c r="E1437" t="s">
        <v>2856</v>
      </c>
      <c r="F1437" t="s">
        <v>2899</v>
      </c>
      <c r="H1437" t="str">
        <f>INDEX('Vensim Variables'!$B:$B,MATCH(EPS!$B1437,'Vensim Variables'!$A:$A,0))</f>
        <v>g pollutant</v>
      </c>
      <c r="I1437" t="str">
        <f t="shared" si="66"/>
        <v>F gases</v>
      </c>
      <c r="J1437">
        <f>INDEX(NoSettings!$C:$C,MATCH(EPS!$A1437,NoSettings!$A:$A,0))</f>
        <v>0</v>
      </c>
      <c r="K1437">
        <f t="shared" si="67"/>
        <v>1</v>
      </c>
      <c r="L1437" s="5">
        <f t="shared" si="68"/>
        <v>0</v>
      </c>
    </row>
    <row r="1438" spans="1:12">
      <c r="A1438" t="s">
        <v>1456</v>
      </c>
      <c r="B1438" t="s">
        <v>1</v>
      </c>
      <c r="C1438" t="s">
        <v>2872</v>
      </c>
      <c r="D1438" t="s">
        <v>2867</v>
      </c>
      <c r="E1438" t="s">
        <v>2856</v>
      </c>
      <c r="F1438" t="s">
        <v>2900</v>
      </c>
      <c r="H1438" t="str">
        <f>INDEX('Vensim Variables'!$B:$B,MATCH(EPS!$B1438,'Vensim Variables'!$A:$A,0))</f>
        <v>g pollutant</v>
      </c>
      <c r="I1438" t="str">
        <f t="shared" si="66"/>
        <v>F gases</v>
      </c>
      <c r="J1438">
        <f>INDEX(NoSettings!$C:$C,MATCH(EPS!$A1438,NoSettings!$A:$A,0))</f>
        <v>0</v>
      </c>
      <c r="K1438">
        <f t="shared" si="67"/>
        <v>1</v>
      </c>
      <c r="L1438" s="5">
        <f t="shared" si="68"/>
        <v>0</v>
      </c>
    </row>
    <row r="1439" spans="1:12">
      <c r="A1439" t="s">
        <v>1457</v>
      </c>
      <c r="B1439" t="s">
        <v>1</v>
      </c>
      <c r="C1439" t="s">
        <v>2872</v>
      </c>
      <c r="D1439" t="s">
        <v>2867</v>
      </c>
      <c r="E1439" t="s">
        <v>2856</v>
      </c>
      <c r="F1439" t="s">
        <v>2901</v>
      </c>
      <c r="H1439" t="str">
        <f>INDEX('Vensim Variables'!$B:$B,MATCH(EPS!$B1439,'Vensim Variables'!$A:$A,0))</f>
        <v>g pollutant</v>
      </c>
      <c r="I1439" t="str">
        <f t="shared" si="66"/>
        <v>F gases</v>
      </c>
      <c r="J1439">
        <f>INDEX(NoSettings!$C:$C,MATCH(EPS!$A1439,NoSettings!$A:$A,0))</f>
        <v>0</v>
      </c>
      <c r="K1439">
        <f t="shared" si="67"/>
        <v>1</v>
      </c>
      <c r="L1439" s="5">
        <f t="shared" si="68"/>
        <v>0</v>
      </c>
    </row>
    <row r="1440" spans="1:12">
      <c r="A1440" t="s">
        <v>1458</v>
      </c>
      <c r="B1440" t="s">
        <v>1</v>
      </c>
      <c r="C1440" t="s">
        <v>2872</v>
      </c>
      <c r="D1440" t="s">
        <v>2867</v>
      </c>
      <c r="E1440" t="s">
        <v>2856</v>
      </c>
      <c r="F1440" t="s">
        <v>2902</v>
      </c>
      <c r="H1440" t="str">
        <f>INDEX('Vensim Variables'!$B:$B,MATCH(EPS!$B1440,'Vensim Variables'!$A:$A,0))</f>
        <v>g pollutant</v>
      </c>
      <c r="I1440" t="str">
        <f t="shared" si="66"/>
        <v>F gases</v>
      </c>
      <c r="J1440">
        <f>INDEX(NoSettings!$C:$C,MATCH(EPS!$A1440,NoSettings!$A:$A,0))</f>
        <v>0</v>
      </c>
      <c r="K1440">
        <f t="shared" si="67"/>
        <v>1</v>
      </c>
      <c r="L1440" s="5">
        <f t="shared" si="68"/>
        <v>0</v>
      </c>
    </row>
    <row r="1441" spans="1:12">
      <c r="A1441" t="s">
        <v>1459</v>
      </c>
      <c r="B1441" t="s">
        <v>1</v>
      </c>
      <c r="C1441" t="s">
        <v>2872</v>
      </c>
      <c r="D1441" t="s">
        <v>2867</v>
      </c>
      <c r="E1441" t="s">
        <v>2856</v>
      </c>
      <c r="F1441" t="s">
        <v>2903</v>
      </c>
      <c r="H1441" t="str">
        <f>INDEX('Vensim Variables'!$B:$B,MATCH(EPS!$B1441,'Vensim Variables'!$A:$A,0))</f>
        <v>g pollutant</v>
      </c>
      <c r="I1441" t="str">
        <f t="shared" si="66"/>
        <v>F gases</v>
      </c>
      <c r="J1441">
        <f>INDEX(NoSettings!$C:$C,MATCH(EPS!$A1441,NoSettings!$A:$A,0))</f>
        <v>0</v>
      </c>
      <c r="K1441">
        <f t="shared" si="67"/>
        <v>1</v>
      </c>
      <c r="L1441" s="5">
        <f t="shared" si="68"/>
        <v>0</v>
      </c>
    </row>
    <row r="1442" spans="1:12">
      <c r="A1442" t="s">
        <v>1460</v>
      </c>
      <c r="B1442" t="s">
        <v>2</v>
      </c>
      <c r="C1442" t="s">
        <v>2854</v>
      </c>
      <c r="H1442" t="str">
        <f>INDEX('Vensim Variables'!$B:$B,MATCH(EPS!$B1442,'Vensim Variables'!$A:$A,0))</f>
        <v>g pollutant</v>
      </c>
      <c r="I1442" t="str">
        <f t="shared" si="66"/>
        <v>CO2</v>
      </c>
      <c r="J1442">
        <f>INDEX(NoSettings!$C:$C,MATCH(EPS!$A1442,NoSettings!$A:$A,0))</f>
        <v>1923640000000000</v>
      </c>
      <c r="K1442">
        <f t="shared" si="67"/>
        <v>1</v>
      </c>
      <c r="L1442" s="5">
        <f t="shared" si="68"/>
        <v>1923.64</v>
      </c>
    </row>
    <row r="1443" spans="1:12">
      <c r="A1443" t="s">
        <v>1461</v>
      </c>
      <c r="B1443" t="s">
        <v>2</v>
      </c>
      <c r="C1443" t="s">
        <v>2857</v>
      </c>
      <c r="H1443" t="str">
        <f>INDEX('Vensim Variables'!$B:$B,MATCH(EPS!$B1443,'Vensim Variables'!$A:$A,0))</f>
        <v>g pollutant</v>
      </c>
      <c r="I1443" t="str">
        <f t="shared" si="66"/>
        <v>VOC</v>
      </c>
      <c r="J1443">
        <f>INDEX(NoSettings!$C:$C,MATCH(EPS!$A1443,NoSettings!$A:$A,0))</f>
        <v>1660490000000</v>
      </c>
      <c r="K1443">
        <f t="shared" si="67"/>
        <v>1</v>
      </c>
      <c r="L1443" s="5">
        <f t="shared" si="68"/>
        <v>1.66049</v>
      </c>
    </row>
    <row r="1444" spans="1:12">
      <c r="A1444" t="s">
        <v>1462</v>
      </c>
      <c r="B1444" t="s">
        <v>2</v>
      </c>
      <c r="C1444" t="s">
        <v>2858</v>
      </c>
      <c r="H1444" t="str">
        <f>INDEX('Vensim Variables'!$B:$B,MATCH(EPS!$B1444,'Vensim Variables'!$A:$A,0))</f>
        <v>g pollutant</v>
      </c>
      <c r="I1444" t="str">
        <f t="shared" si="66"/>
        <v>CO</v>
      </c>
      <c r="J1444">
        <f>INDEX(NoSettings!$C:$C,MATCH(EPS!$A1444,NoSettings!$A:$A,0))</f>
        <v>18212200000000</v>
      </c>
      <c r="K1444">
        <f t="shared" si="67"/>
        <v>1</v>
      </c>
      <c r="L1444" s="5">
        <f t="shared" si="68"/>
        <v>18.212199999999999</v>
      </c>
    </row>
    <row r="1445" spans="1:12">
      <c r="A1445" t="s">
        <v>1463</v>
      </c>
      <c r="B1445" t="s">
        <v>2</v>
      </c>
      <c r="C1445" t="s">
        <v>2859</v>
      </c>
      <c r="H1445" t="str">
        <f>INDEX('Vensim Variables'!$B:$B,MATCH(EPS!$B1445,'Vensim Variables'!$A:$A,0))</f>
        <v>g pollutant</v>
      </c>
      <c r="I1445" t="str">
        <f t="shared" si="66"/>
        <v>NOx</v>
      </c>
      <c r="J1445">
        <f>INDEX(NoSettings!$C:$C,MATCH(EPS!$A1445,NoSettings!$A:$A,0))</f>
        <v>4708810000000</v>
      </c>
      <c r="K1445">
        <f t="shared" si="67"/>
        <v>1</v>
      </c>
      <c r="L1445" s="5">
        <f t="shared" si="68"/>
        <v>4.7088099999999997</v>
      </c>
    </row>
    <row r="1446" spans="1:12">
      <c r="A1446" t="s">
        <v>1464</v>
      </c>
      <c r="B1446" t="s">
        <v>2</v>
      </c>
      <c r="C1446" t="s">
        <v>2860</v>
      </c>
      <c r="H1446" t="str">
        <f>INDEX('Vensim Variables'!$B:$B,MATCH(EPS!$B1446,'Vensim Variables'!$A:$A,0))</f>
        <v>g pollutant</v>
      </c>
      <c r="I1446" t="str">
        <f t="shared" si="66"/>
        <v>PM10</v>
      </c>
      <c r="J1446">
        <f>INDEX(NoSettings!$C:$C,MATCH(EPS!$A1446,NoSettings!$A:$A,0))</f>
        <v>280034000000</v>
      </c>
      <c r="K1446">
        <f t="shared" si="67"/>
        <v>1</v>
      </c>
      <c r="L1446" s="5">
        <f t="shared" si="68"/>
        <v>0.28003400000000001</v>
      </c>
    </row>
    <row r="1447" spans="1:12">
      <c r="A1447" t="s">
        <v>1465</v>
      </c>
      <c r="B1447" t="s">
        <v>2</v>
      </c>
      <c r="C1447" t="s">
        <v>2861</v>
      </c>
      <c r="H1447" t="str">
        <f>INDEX('Vensim Variables'!$B:$B,MATCH(EPS!$B1447,'Vensim Variables'!$A:$A,0))</f>
        <v>g pollutant</v>
      </c>
      <c r="I1447" t="str">
        <f t="shared" si="66"/>
        <v>PM25</v>
      </c>
      <c r="J1447">
        <f>INDEX(NoSettings!$C:$C,MATCH(EPS!$A1447,NoSettings!$A:$A,0))</f>
        <v>159540000000</v>
      </c>
      <c r="K1447">
        <f t="shared" si="67"/>
        <v>1</v>
      </c>
      <c r="L1447" s="5">
        <f t="shared" si="68"/>
        <v>0.15953999999999999</v>
      </c>
    </row>
    <row r="1448" spans="1:12">
      <c r="A1448" t="s">
        <v>1466</v>
      </c>
      <c r="B1448" t="s">
        <v>2</v>
      </c>
      <c r="C1448" t="s">
        <v>2862</v>
      </c>
      <c r="H1448" t="str">
        <f>INDEX('Vensim Variables'!$B:$B,MATCH(EPS!$B1448,'Vensim Variables'!$A:$A,0))</f>
        <v>g pollutant</v>
      </c>
      <c r="I1448" t="str">
        <f t="shared" si="66"/>
        <v>SOx</v>
      </c>
      <c r="J1448">
        <f>INDEX(NoSettings!$C:$C,MATCH(EPS!$A1448,NoSettings!$A:$A,0))</f>
        <v>210084000000</v>
      </c>
      <c r="K1448">
        <f t="shared" si="67"/>
        <v>1</v>
      </c>
      <c r="L1448" s="5">
        <f t="shared" si="68"/>
        <v>0.21008399999999999</v>
      </c>
    </row>
    <row r="1449" spans="1:12">
      <c r="A1449" t="s">
        <v>1467</v>
      </c>
      <c r="B1449" t="s">
        <v>2</v>
      </c>
      <c r="C1449" t="s">
        <v>2863</v>
      </c>
      <c r="H1449" t="str">
        <f>INDEX('Vensim Variables'!$B:$B,MATCH(EPS!$B1449,'Vensim Variables'!$A:$A,0))</f>
        <v>g pollutant</v>
      </c>
      <c r="I1449" t="str">
        <f t="shared" si="66"/>
        <v>BC</v>
      </c>
      <c r="J1449">
        <f>INDEX(NoSettings!$C:$C,MATCH(EPS!$A1449,NoSettings!$A:$A,0))</f>
        <v>63034700000</v>
      </c>
      <c r="K1449">
        <f t="shared" si="67"/>
        <v>1</v>
      </c>
      <c r="L1449" s="5">
        <f t="shared" si="68"/>
        <v>6.3034699999999999E-2</v>
      </c>
    </row>
    <row r="1450" spans="1:12">
      <c r="A1450" t="s">
        <v>1468</v>
      </c>
      <c r="B1450" t="s">
        <v>2</v>
      </c>
      <c r="C1450" t="s">
        <v>2864</v>
      </c>
      <c r="H1450" t="str">
        <f>INDEX('Vensim Variables'!$B:$B,MATCH(EPS!$B1450,'Vensim Variables'!$A:$A,0))</f>
        <v>g pollutant</v>
      </c>
      <c r="I1450" t="str">
        <f t="shared" si="66"/>
        <v>OC</v>
      </c>
      <c r="J1450">
        <f>INDEX(NoSettings!$C:$C,MATCH(EPS!$A1450,NoSettings!$A:$A,0))</f>
        <v>50035300000</v>
      </c>
      <c r="K1450">
        <f t="shared" si="67"/>
        <v>1</v>
      </c>
      <c r="L1450" s="5">
        <f t="shared" si="68"/>
        <v>5.0035299999999998E-2</v>
      </c>
    </row>
    <row r="1451" spans="1:12">
      <c r="A1451" t="s">
        <v>1469</v>
      </c>
      <c r="B1451" t="s">
        <v>2</v>
      </c>
      <c r="C1451" t="s">
        <v>2865</v>
      </c>
      <c r="H1451" t="str">
        <f>INDEX('Vensim Variables'!$B:$B,MATCH(EPS!$B1451,'Vensim Variables'!$A:$A,0))</f>
        <v>g pollutant</v>
      </c>
      <c r="I1451" t="str">
        <f t="shared" si="66"/>
        <v>CH4</v>
      </c>
      <c r="J1451">
        <f>INDEX(NoSettings!$C:$C,MATCH(EPS!$A1451,NoSettings!$A:$A,0))</f>
        <v>77479800000</v>
      </c>
      <c r="K1451">
        <f t="shared" si="67"/>
        <v>28</v>
      </c>
      <c r="L1451" s="5">
        <f t="shared" si="68"/>
        <v>2.1694344000000001</v>
      </c>
    </row>
    <row r="1452" spans="1:12">
      <c r="A1452" t="s">
        <v>1470</v>
      </c>
      <c r="B1452" t="s">
        <v>2</v>
      </c>
      <c r="C1452" t="s">
        <v>2866</v>
      </c>
      <c r="H1452" t="str">
        <f>INDEX('Vensim Variables'!$B:$B,MATCH(EPS!$B1452,'Vensim Variables'!$A:$A,0))</f>
        <v>g pollutant</v>
      </c>
      <c r="I1452" t="str">
        <f t="shared" si="66"/>
        <v>N2O</v>
      </c>
      <c r="J1452">
        <f>INDEX(NoSettings!$C:$C,MATCH(EPS!$A1452,NoSettings!$A:$A,0))</f>
        <v>15491300000</v>
      </c>
      <c r="K1452">
        <f t="shared" si="67"/>
        <v>265</v>
      </c>
      <c r="L1452" s="5">
        <f t="shared" si="68"/>
        <v>4.1051944999999996</v>
      </c>
    </row>
    <row r="1453" spans="1:12">
      <c r="A1453" t="s">
        <v>1471</v>
      </c>
      <c r="B1453" t="s">
        <v>2</v>
      </c>
      <c r="C1453" t="s">
        <v>2867</v>
      </c>
      <c r="H1453" t="str">
        <f>INDEX('Vensim Variables'!$B:$B,MATCH(EPS!$B1453,'Vensim Variables'!$A:$A,0))</f>
        <v>g pollutant</v>
      </c>
      <c r="I1453" t="str">
        <f t="shared" si="66"/>
        <v>F gases</v>
      </c>
      <c r="J1453">
        <f>INDEX(NoSettings!$C:$C,MATCH(EPS!$A1453,NoSettings!$A:$A,0))</f>
        <v>0</v>
      </c>
      <c r="K1453">
        <f t="shared" si="67"/>
        <v>1</v>
      </c>
      <c r="L1453" s="5">
        <f t="shared" si="68"/>
        <v>0</v>
      </c>
    </row>
    <row r="1454" spans="1:12">
      <c r="A1454" t="s">
        <v>1472</v>
      </c>
      <c r="B1454" t="s">
        <v>3</v>
      </c>
      <c r="C1454" t="s">
        <v>2854</v>
      </c>
      <c r="D1454" t="s">
        <v>2904</v>
      </c>
      <c r="H1454" t="str">
        <f>INDEX('Vensim Variables'!$B:$B,MATCH(EPS!$B1454,'Vensim Variables'!$A:$A,0))</f>
        <v>g pollutant</v>
      </c>
      <c r="I1454" t="str">
        <f t="shared" si="66"/>
        <v>CO2</v>
      </c>
      <c r="J1454">
        <f>INDEX(NoSettings!$C:$C,MATCH(EPS!$A1454,NoSettings!$A:$A,0))</f>
        <v>965733000000000</v>
      </c>
      <c r="K1454">
        <f t="shared" si="67"/>
        <v>1</v>
      </c>
      <c r="L1454" s="5">
        <f t="shared" si="68"/>
        <v>965.73299999999995</v>
      </c>
    </row>
    <row r="1455" spans="1:12">
      <c r="A1455" t="s">
        <v>1473</v>
      </c>
      <c r="B1455" t="s">
        <v>3</v>
      </c>
      <c r="C1455" t="s">
        <v>2854</v>
      </c>
      <c r="D1455" t="s">
        <v>2905</v>
      </c>
      <c r="H1455" t="str">
        <f>INDEX('Vensim Variables'!$B:$B,MATCH(EPS!$B1455,'Vensim Variables'!$A:$A,0))</f>
        <v>g pollutant</v>
      </c>
      <c r="I1455" t="str">
        <f t="shared" si="66"/>
        <v>CO2</v>
      </c>
      <c r="J1455">
        <f>INDEX(NoSettings!$C:$C,MATCH(EPS!$A1455,NoSettings!$A:$A,0))</f>
        <v>479767000000000</v>
      </c>
      <c r="K1455">
        <f t="shared" si="67"/>
        <v>1</v>
      </c>
      <c r="L1455" s="5">
        <f t="shared" si="68"/>
        <v>479.767</v>
      </c>
    </row>
    <row r="1456" spans="1:12">
      <c r="A1456" t="s">
        <v>1474</v>
      </c>
      <c r="B1456" t="s">
        <v>3</v>
      </c>
      <c r="C1456" t="s">
        <v>2854</v>
      </c>
      <c r="D1456" t="s">
        <v>2906</v>
      </c>
      <c r="H1456" t="str">
        <f>INDEX('Vensim Variables'!$B:$B,MATCH(EPS!$B1456,'Vensim Variables'!$A:$A,0))</f>
        <v>g pollutant</v>
      </c>
      <c r="I1456" t="str">
        <f t="shared" si="66"/>
        <v>CO2</v>
      </c>
      <c r="J1456">
        <f>INDEX(NoSettings!$C:$C,MATCH(EPS!$A1456,NoSettings!$A:$A,0))</f>
        <v>0</v>
      </c>
      <c r="K1456">
        <f t="shared" si="67"/>
        <v>1</v>
      </c>
      <c r="L1456" s="5">
        <f t="shared" si="68"/>
        <v>0</v>
      </c>
    </row>
    <row r="1457" spans="1:12">
      <c r="A1457" t="s">
        <v>1475</v>
      </c>
      <c r="B1457" t="s">
        <v>3</v>
      </c>
      <c r="C1457" t="s">
        <v>2854</v>
      </c>
      <c r="D1457" t="s">
        <v>2907</v>
      </c>
      <c r="H1457" t="str">
        <f>INDEX('Vensim Variables'!$B:$B,MATCH(EPS!$B1457,'Vensim Variables'!$A:$A,0))</f>
        <v>g pollutant</v>
      </c>
      <c r="I1457" t="str">
        <f t="shared" si="66"/>
        <v>CO2</v>
      </c>
      <c r="J1457">
        <f>INDEX(NoSettings!$C:$C,MATCH(EPS!$A1457,NoSettings!$A:$A,0))</f>
        <v>0</v>
      </c>
      <c r="K1457">
        <f t="shared" si="67"/>
        <v>1</v>
      </c>
      <c r="L1457" s="5">
        <f t="shared" si="68"/>
        <v>0</v>
      </c>
    </row>
    <row r="1458" spans="1:12">
      <c r="A1458" t="s">
        <v>1476</v>
      </c>
      <c r="B1458" t="s">
        <v>3</v>
      </c>
      <c r="C1458" t="s">
        <v>2854</v>
      </c>
      <c r="D1458" t="s">
        <v>2908</v>
      </c>
      <c r="H1458" t="str">
        <f>INDEX('Vensim Variables'!$B:$B,MATCH(EPS!$B1458,'Vensim Variables'!$A:$A,0))</f>
        <v>g pollutant</v>
      </c>
      <c r="I1458" t="str">
        <f t="shared" si="66"/>
        <v>CO2</v>
      </c>
      <c r="J1458">
        <f>INDEX(NoSettings!$C:$C,MATCH(EPS!$A1458,NoSettings!$A:$A,0))</f>
        <v>0</v>
      </c>
      <c r="K1458">
        <f t="shared" si="67"/>
        <v>1</v>
      </c>
      <c r="L1458" s="5">
        <f t="shared" si="68"/>
        <v>0</v>
      </c>
    </row>
    <row r="1459" spans="1:12">
      <c r="A1459" t="s">
        <v>1477</v>
      </c>
      <c r="B1459" t="s">
        <v>3</v>
      </c>
      <c r="C1459" t="s">
        <v>2854</v>
      </c>
      <c r="D1459" t="s">
        <v>2909</v>
      </c>
      <c r="H1459" t="str">
        <f>INDEX('Vensim Variables'!$B:$B,MATCH(EPS!$B1459,'Vensim Variables'!$A:$A,0))</f>
        <v>g pollutant</v>
      </c>
      <c r="I1459" t="str">
        <f t="shared" si="66"/>
        <v>CO2</v>
      </c>
      <c r="J1459">
        <f>INDEX(NoSettings!$C:$C,MATCH(EPS!$A1459,NoSettings!$A:$A,0))</f>
        <v>0</v>
      </c>
      <c r="K1459">
        <f t="shared" si="67"/>
        <v>1</v>
      </c>
      <c r="L1459" s="5">
        <f t="shared" si="68"/>
        <v>0</v>
      </c>
    </row>
    <row r="1460" spans="1:12">
      <c r="A1460" t="s">
        <v>1478</v>
      </c>
      <c r="B1460" t="s">
        <v>3</v>
      </c>
      <c r="C1460" t="s">
        <v>2854</v>
      </c>
      <c r="D1460" t="s">
        <v>2910</v>
      </c>
      <c r="H1460" t="str">
        <f>INDEX('Vensim Variables'!$B:$B,MATCH(EPS!$B1460,'Vensim Variables'!$A:$A,0))</f>
        <v>g pollutant</v>
      </c>
      <c r="I1460" t="str">
        <f t="shared" si="66"/>
        <v>CO2</v>
      </c>
      <c r="J1460">
        <f>INDEX(NoSettings!$C:$C,MATCH(EPS!$A1460,NoSettings!$A:$A,0))</f>
        <v>0</v>
      </c>
      <c r="K1460">
        <f t="shared" si="67"/>
        <v>1</v>
      </c>
      <c r="L1460" s="5">
        <f t="shared" si="68"/>
        <v>0</v>
      </c>
    </row>
    <row r="1461" spans="1:12">
      <c r="A1461" t="s">
        <v>1479</v>
      </c>
      <c r="B1461" t="s">
        <v>3</v>
      </c>
      <c r="C1461" t="s">
        <v>2854</v>
      </c>
      <c r="D1461" t="s">
        <v>2911</v>
      </c>
      <c r="H1461" t="str">
        <f>INDEX('Vensim Variables'!$B:$B,MATCH(EPS!$B1461,'Vensim Variables'!$A:$A,0))</f>
        <v>g pollutant</v>
      </c>
      <c r="I1461" t="str">
        <f t="shared" si="66"/>
        <v>CO2</v>
      </c>
      <c r="J1461">
        <f>INDEX(NoSettings!$C:$C,MATCH(EPS!$A1461,NoSettings!$A:$A,0))</f>
        <v>0</v>
      </c>
      <c r="K1461">
        <f t="shared" si="67"/>
        <v>1</v>
      </c>
      <c r="L1461" s="5">
        <f t="shared" si="68"/>
        <v>0</v>
      </c>
    </row>
    <row r="1462" spans="1:12">
      <c r="A1462" t="s">
        <v>1480</v>
      </c>
      <c r="B1462" t="s">
        <v>3</v>
      </c>
      <c r="C1462" t="s">
        <v>2854</v>
      </c>
      <c r="D1462" t="s">
        <v>2912</v>
      </c>
      <c r="H1462" t="str">
        <f>INDEX('Vensim Variables'!$B:$B,MATCH(EPS!$B1462,'Vensim Variables'!$A:$A,0))</f>
        <v>g pollutant</v>
      </c>
      <c r="I1462" t="str">
        <f t="shared" si="66"/>
        <v>CO2</v>
      </c>
      <c r="J1462">
        <f>INDEX(NoSettings!$C:$C,MATCH(EPS!$A1462,NoSettings!$A:$A,0))</f>
        <v>0</v>
      </c>
      <c r="K1462">
        <f t="shared" si="67"/>
        <v>1</v>
      </c>
      <c r="L1462" s="5">
        <f t="shared" si="68"/>
        <v>0</v>
      </c>
    </row>
    <row r="1463" spans="1:12">
      <c r="A1463" t="s">
        <v>1481</v>
      </c>
      <c r="B1463" t="s">
        <v>3</v>
      </c>
      <c r="C1463" t="s">
        <v>2854</v>
      </c>
      <c r="D1463" t="s">
        <v>2913</v>
      </c>
      <c r="H1463" t="str">
        <f>INDEX('Vensim Variables'!$B:$B,MATCH(EPS!$B1463,'Vensim Variables'!$A:$A,0))</f>
        <v>g pollutant</v>
      </c>
      <c r="I1463" t="str">
        <f t="shared" si="66"/>
        <v>CO2</v>
      </c>
      <c r="J1463">
        <f>INDEX(NoSettings!$C:$C,MATCH(EPS!$A1463,NoSettings!$A:$A,0))</f>
        <v>12031000000000</v>
      </c>
      <c r="K1463">
        <f t="shared" si="67"/>
        <v>1</v>
      </c>
      <c r="L1463" s="5">
        <f t="shared" si="68"/>
        <v>12.031000000000001</v>
      </c>
    </row>
    <row r="1464" spans="1:12">
      <c r="A1464" t="s">
        <v>1482</v>
      </c>
      <c r="B1464" t="s">
        <v>3</v>
      </c>
      <c r="C1464" t="s">
        <v>2854</v>
      </c>
      <c r="D1464" t="s">
        <v>2914</v>
      </c>
      <c r="H1464" t="str">
        <f>INDEX('Vensim Variables'!$B:$B,MATCH(EPS!$B1464,'Vensim Variables'!$A:$A,0))</f>
        <v>g pollutant</v>
      </c>
      <c r="I1464" t="str">
        <f t="shared" si="66"/>
        <v>CO2</v>
      </c>
      <c r="J1464">
        <f>INDEX(NoSettings!$C:$C,MATCH(EPS!$A1464,NoSettings!$A:$A,0))</f>
        <v>112294000000000</v>
      </c>
      <c r="K1464">
        <f t="shared" si="67"/>
        <v>1</v>
      </c>
      <c r="L1464" s="5">
        <f t="shared" si="68"/>
        <v>112.294</v>
      </c>
    </row>
    <row r="1465" spans="1:12">
      <c r="A1465" t="s">
        <v>1483</v>
      </c>
      <c r="B1465" t="s">
        <v>3</v>
      </c>
      <c r="C1465" t="s">
        <v>2854</v>
      </c>
      <c r="D1465" t="s">
        <v>2915</v>
      </c>
      <c r="H1465" t="str">
        <f>INDEX('Vensim Variables'!$B:$B,MATCH(EPS!$B1465,'Vensim Variables'!$A:$A,0))</f>
        <v>g pollutant</v>
      </c>
      <c r="I1465" t="str">
        <f t="shared" si="66"/>
        <v>CO2</v>
      </c>
      <c r="J1465">
        <f>INDEX(NoSettings!$C:$C,MATCH(EPS!$A1465,NoSettings!$A:$A,0))</f>
        <v>23687000000000</v>
      </c>
      <c r="K1465">
        <f t="shared" si="67"/>
        <v>1</v>
      </c>
      <c r="L1465" s="5">
        <f t="shared" si="68"/>
        <v>23.687000000000001</v>
      </c>
    </row>
    <row r="1466" spans="1:12">
      <c r="A1466" t="s">
        <v>1484</v>
      </c>
      <c r="B1466" t="s">
        <v>3</v>
      </c>
      <c r="C1466" t="s">
        <v>2854</v>
      </c>
      <c r="D1466" t="s">
        <v>2916</v>
      </c>
      <c r="H1466" t="str">
        <f>INDEX('Vensim Variables'!$B:$B,MATCH(EPS!$B1466,'Vensim Variables'!$A:$A,0))</f>
        <v>g pollutant</v>
      </c>
      <c r="I1466" t="str">
        <f t="shared" si="66"/>
        <v>CO2</v>
      </c>
      <c r="J1466">
        <f>INDEX(NoSettings!$C:$C,MATCH(EPS!$A1466,NoSettings!$A:$A,0))</f>
        <v>0</v>
      </c>
      <c r="K1466">
        <f t="shared" si="67"/>
        <v>1</v>
      </c>
      <c r="L1466" s="5">
        <f t="shared" si="68"/>
        <v>0</v>
      </c>
    </row>
    <row r="1467" spans="1:12">
      <c r="A1467" t="s">
        <v>1485</v>
      </c>
      <c r="B1467" t="s">
        <v>3</v>
      </c>
      <c r="C1467" t="s">
        <v>2854</v>
      </c>
      <c r="D1467" t="s">
        <v>2917</v>
      </c>
      <c r="H1467" t="str">
        <f>INDEX('Vensim Variables'!$B:$B,MATCH(EPS!$B1467,'Vensim Variables'!$A:$A,0))</f>
        <v>g pollutant</v>
      </c>
      <c r="I1467" t="str">
        <f t="shared" si="66"/>
        <v>CO2</v>
      </c>
      <c r="J1467">
        <f>INDEX(NoSettings!$C:$C,MATCH(EPS!$A1467,NoSettings!$A:$A,0))</f>
        <v>0</v>
      </c>
      <c r="K1467">
        <f t="shared" si="67"/>
        <v>1</v>
      </c>
      <c r="L1467" s="5">
        <f t="shared" si="68"/>
        <v>0</v>
      </c>
    </row>
    <row r="1468" spans="1:12">
      <c r="A1468" t="s">
        <v>1486</v>
      </c>
      <c r="B1468" t="s">
        <v>3</v>
      </c>
      <c r="C1468" t="s">
        <v>2854</v>
      </c>
      <c r="D1468" t="s">
        <v>2918</v>
      </c>
      <c r="H1468" t="str">
        <f>INDEX('Vensim Variables'!$B:$B,MATCH(EPS!$B1468,'Vensim Variables'!$A:$A,0))</f>
        <v>g pollutant</v>
      </c>
      <c r="I1468" t="str">
        <f t="shared" si="66"/>
        <v>CO2</v>
      </c>
      <c r="J1468">
        <f>INDEX(NoSettings!$C:$C,MATCH(EPS!$A1468,NoSettings!$A:$A,0))</f>
        <v>0</v>
      </c>
      <c r="K1468">
        <f t="shared" si="67"/>
        <v>1</v>
      </c>
      <c r="L1468" s="5">
        <f t="shared" si="68"/>
        <v>0</v>
      </c>
    </row>
    <row r="1469" spans="1:12">
      <c r="A1469" t="s">
        <v>1487</v>
      </c>
      <c r="B1469" t="s">
        <v>3</v>
      </c>
      <c r="C1469" t="s">
        <v>2854</v>
      </c>
      <c r="D1469" t="s">
        <v>2919</v>
      </c>
      <c r="H1469" t="str">
        <f>INDEX('Vensim Variables'!$B:$B,MATCH(EPS!$B1469,'Vensim Variables'!$A:$A,0))</f>
        <v>g pollutant</v>
      </c>
      <c r="I1469" t="str">
        <f t="shared" si="66"/>
        <v>CO2</v>
      </c>
      <c r="J1469">
        <f>INDEX(NoSettings!$C:$C,MATCH(EPS!$A1469,NoSettings!$A:$A,0))</f>
        <v>24454600000000</v>
      </c>
      <c r="K1469">
        <f t="shared" si="67"/>
        <v>1</v>
      </c>
      <c r="L1469" s="5">
        <f t="shared" si="68"/>
        <v>24.454599999999999</v>
      </c>
    </row>
    <row r="1470" spans="1:12">
      <c r="A1470" t="s">
        <v>1488</v>
      </c>
      <c r="B1470" t="s">
        <v>3</v>
      </c>
      <c r="C1470" t="s">
        <v>2857</v>
      </c>
      <c r="D1470" t="s">
        <v>2904</v>
      </c>
      <c r="H1470" t="str">
        <f>INDEX('Vensim Variables'!$B:$B,MATCH(EPS!$B1470,'Vensim Variables'!$A:$A,0))</f>
        <v>g pollutant</v>
      </c>
      <c r="I1470" t="str">
        <f t="shared" si="66"/>
        <v>VOC</v>
      </c>
      <c r="J1470">
        <f>INDEX(NoSettings!$C:$C,MATCH(EPS!$A1470,NoSettings!$A:$A,0))</f>
        <v>12122200000</v>
      </c>
      <c r="K1470">
        <f t="shared" si="67"/>
        <v>1</v>
      </c>
      <c r="L1470" s="5">
        <f t="shared" si="68"/>
        <v>1.21222E-2</v>
      </c>
    </row>
    <row r="1471" spans="1:12">
      <c r="A1471" t="s">
        <v>1489</v>
      </c>
      <c r="B1471" t="s">
        <v>3</v>
      </c>
      <c r="C1471" t="s">
        <v>2857</v>
      </c>
      <c r="D1471" t="s">
        <v>2905</v>
      </c>
      <c r="H1471" t="str">
        <f>INDEX('Vensim Variables'!$B:$B,MATCH(EPS!$B1471,'Vensim Variables'!$A:$A,0))</f>
        <v>g pollutant</v>
      </c>
      <c r="I1471" t="str">
        <f t="shared" si="66"/>
        <v>VOC</v>
      </c>
      <c r="J1471">
        <f>INDEX(NoSettings!$C:$C,MATCH(EPS!$A1471,NoSettings!$A:$A,0))</f>
        <v>8197860000</v>
      </c>
      <c r="K1471">
        <f t="shared" si="67"/>
        <v>1</v>
      </c>
      <c r="L1471" s="5">
        <f t="shared" si="68"/>
        <v>8.1978599999999995E-3</v>
      </c>
    </row>
    <row r="1472" spans="1:12">
      <c r="A1472" t="s">
        <v>1490</v>
      </c>
      <c r="B1472" t="s">
        <v>3</v>
      </c>
      <c r="C1472" t="s">
        <v>2857</v>
      </c>
      <c r="D1472" t="s">
        <v>2906</v>
      </c>
      <c r="H1472" t="str">
        <f>INDEX('Vensim Variables'!$B:$B,MATCH(EPS!$B1472,'Vensim Variables'!$A:$A,0))</f>
        <v>g pollutant</v>
      </c>
      <c r="I1472" t="str">
        <f t="shared" si="66"/>
        <v>VOC</v>
      </c>
      <c r="J1472">
        <f>INDEX(NoSettings!$C:$C,MATCH(EPS!$A1472,NoSettings!$A:$A,0))</f>
        <v>0</v>
      </c>
      <c r="K1472">
        <f t="shared" si="67"/>
        <v>1</v>
      </c>
      <c r="L1472" s="5">
        <f t="shared" si="68"/>
        <v>0</v>
      </c>
    </row>
    <row r="1473" spans="1:12">
      <c r="A1473" t="s">
        <v>1491</v>
      </c>
      <c r="B1473" t="s">
        <v>3</v>
      </c>
      <c r="C1473" t="s">
        <v>2857</v>
      </c>
      <c r="D1473" t="s">
        <v>2907</v>
      </c>
      <c r="H1473" t="str">
        <f>INDEX('Vensim Variables'!$B:$B,MATCH(EPS!$B1473,'Vensim Variables'!$A:$A,0))</f>
        <v>g pollutant</v>
      </c>
      <c r="I1473" t="str">
        <f t="shared" si="66"/>
        <v>VOC</v>
      </c>
      <c r="J1473">
        <f>INDEX(NoSettings!$C:$C,MATCH(EPS!$A1473,NoSettings!$A:$A,0))</f>
        <v>0</v>
      </c>
      <c r="K1473">
        <f t="shared" si="67"/>
        <v>1</v>
      </c>
      <c r="L1473" s="5">
        <f t="shared" si="68"/>
        <v>0</v>
      </c>
    </row>
    <row r="1474" spans="1:12">
      <c r="A1474" t="s">
        <v>1492</v>
      </c>
      <c r="B1474" t="s">
        <v>3</v>
      </c>
      <c r="C1474" t="s">
        <v>2857</v>
      </c>
      <c r="D1474" t="s">
        <v>2908</v>
      </c>
      <c r="H1474" t="str">
        <f>INDEX('Vensim Variables'!$B:$B,MATCH(EPS!$B1474,'Vensim Variables'!$A:$A,0))</f>
        <v>g pollutant</v>
      </c>
      <c r="I1474" t="str">
        <f t="shared" si="66"/>
        <v>VOC</v>
      </c>
      <c r="J1474">
        <f>INDEX(NoSettings!$C:$C,MATCH(EPS!$A1474,NoSettings!$A:$A,0))</f>
        <v>0</v>
      </c>
      <c r="K1474">
        <f t="shared" si="67"/>
        <v>1</v>
      </c>
      <c r="L1474" s="5">
        <f t="shared" si="68"/>
        <v>0</v>
      </c>
    </row>
    <row r="1475" spans="1:12">
      <c r="A1475" t="s">
        <v>1493</v>
      </c>
      <c r="B1475" t="s">
        <v>3</v>
      </c>
      <c r="C1475" t="s">
        <v>2857</v>
      </c>
      <c r="D1475" t="s">
        <v>2909</v>
      </c>
      <c r="H1475" t="str">
        <f>INDEX('Vensim Variables'!$B:$B,MATCH(EPS!$B1475,'Vensim Variables'!$A:$A,0))</f>
        <v>g pollutant</v>
      </c>
      <c r="I1475" t="str">
        <f t="shared" ref="I1475:I1538" si="69">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VOC</v>
      </c>
      <c r="J1475">
        <f>INDEX(NoSettings!$C:$C,MATCH(EPS!$A1475,NoSettings!$A:$A,0))</f>
        <v>0</v>
      </c>
      <c r="K1475">
        <f t="shared" ref="K1475:K1538" si="70">IF(I1475="CO2",1,IF(I1475="CH4",28,IF(I1475="N2O",265,IF(I1475="F gases",1,1))))</f>
        <v>1</v>
      </c>
      <c r="L1475" s="5">
        <f t="shared" ref="L1475:L1538" si="71">IF(H1475="g pollutant",K1475*J1475/10^12,IF(H1475="MMTCO2e",J1475,IF(H1475="MWh",J1475,0)))</f>
        <v>0</v>
      </c>
    </row>
    <row r="1476" spans="1:12">
      <c r="A1476" t="s">
        <v>1494</v>
      </c>
      <c r="B1476" t="s">
        <v>3</v>
      </c>
      <c r="C1476" t="s">
        <v>2857</v>
      </c>
      <c r="D1476" t="s">
        <v>2910</v>
      </c>
      <c r="H1476" t="str">
        <f>INDEX('Vensim Variables'!$B:$B,MATCH(EPS!$B1476,'Vensim Variables'!$A:$A,0))</f>
        <v>g pollutant</v>
      </c>
      <c r="I1476" t="str">
        <f t="shared" si="69"/>
        <v>VOC</v>
      </c>
      <c r="J1476">
        <f>INDEX(NoSettings!$C:$C,MATCH(EPS!$A1476,NoSettings!$A:$A,0))</f>
        <v>0</v>
      </c>
      <c r="K1476">
        <f t="shared" si="70"/>
        <v>1</v>
      </c>
      <c r="L1476" s="5">
        <f t="shared" si="71"/>
        <v>0</v>
      </c>
    </row>
    <row r="1477" spans="1:12">
      <c r="A1477" t="s">
        <v>1495</v>
      </c>
      <c r="B1477" t="s">
        <v>3</v>
      </c>
      <c r="C1477" t="s">
        <v>2857</v>
      </c>
      <c r="D1477" t="s">
        <v>2911</v>
      </c>
      <c r="H1477" t="str">
        <f>INDEX('Vensim Variables'!$B:$B,MATCH(EPS!$B1477,'Vensim Variables'!$A:$A,0))</f>
        <v>g pollutant</v>
      </c>
      <c r="I1477" t="str">
        <f t="shared" si="69"/>
        <v>VOC</v>
      </c>
      <c r="J1477">
        <f>INDEX(NoSettings!$C:$C,MATCH(EPS!$A1477,NoSettings!$A:$A,0))</f>
        <v>350787000</v>
      </c>
      <c r="K1477">
        <f t="shared" si="70"/>
        <v>1</v>
      </c>
      <c r="L1477" s="5">
        <f t="shared" si="71"/>
        <v>3.5078699999999997E-4</v>
      </c>
    </row>
    <row r="1478" spans="1:12">
      <c r="A1478" t="s">
        <v>1496</v>
      </c>
      <c r="B1478" t="s">
        <v>3</v>
      </c>
      <c r="C1478" t="s">
        <v>2857</v>
      </c>
      <c r="D1478" t="s">
        <v>2912</v>
      </c>
      <c r="H1478" t="str">
        <f>INDEX('Vensim Variables'!$B:$B,MATCH(EPS!$B1478,'Vensim Variables'!$A:$A,0))</f>
        <v>g pollutant</v>
      </c>
      <c r="I1478" t="str">
        <f t="shared" si="69"/>
        <v>VOC</v>
      </c>
      <c r="J1478">
        <f>INDEX(NoSettings!$C:$C,MATCH(EPS!$A1478,NoSettings!$A:$A,0))</f>
        <v>0</v>
      </c>
      <c r="K1478">
        <f t="shared" si="70"/>
        <v>1</v>
      </c>
      <c r="L1478" s="5">
        <f t="shared" si="71"/>
        <v>0</v>
      </c>
    </row>
    <row r="1479" spans="1:12">
      <c r="A1479" t="s">
        <v>1497</v>
      </c>
      <c r="B1479" t="s">
        <v>3</v>
      </c>
      <c r="C1479" t="s">
        <v>2857</v>
      </c>
      <c r="D1479" t="s">
        <v>2913</v>
      </c>
      <c r="H1479" t="str">
        <f>INDEX('Vensim Variables'!$B:$B,MATCH(EPS!$B1479,'Vensim Variables'!$A:$A,0))</f>
        <v>g pollutant</v>
      </c>
      <c r="I1479" t="str">
        <f t="shared" si="69"/>
        <v>VOC</v>
      </c>
      <c r="J1479">
        <f>INDEX(NoSettings!$C:$C,MATCH(EPS!$A1479,NoSettings!$A:$A,0))</f>
        <v>1063240000</v>
      </c>
      <c r="K1479">
        <f t="shared" si="70"/>
        <v>1</v>
      </c>
      <c r="L1479" s="5">
        <f t="shared" si="71"/>
        <v>1.06324E-3</v>
      </c>
    </row>
    <row r="1480" spans="1:12">
      <c r="A1480" t="s">
        <v>1498</v>
      </c>
      <c r="B1480" t="s">
        <v>3</v>
      </c>
      <c r="C1480" t="s">
        <v>2857</v>
      </c>
      <c r="D1480" t="s">
        <v>2914</v>
      </c>
      <c r="H1480" t="str">
        <f>INDEX('Vensim Variables'!$B:$B,MATCH(EPS!$B1480,'Vensim Variables'!$A:$A,0))</f>
        <v>g pollutant</v>
      </c>
      <c r="I1480" t="str">
        <f t="shared" si="69"/>
        <v>VOC</v>
      </c>
      <c r="J1480">
        <f>INDEX(NoSettings!$C:$C,MATCH(EPS!$A1480,NoSettings!$A:$A,0))</f>
        <v>1913190000</v>
      </c>
      <c r="K1480">
        <f t="shared" si="70"/>
        <v>1</v>
      </c>
      <c r="L1480" s="5">
        <f t="shared" si="71"/>
        <v>1.9131899999999999E-3</v>
      </c>
    </row>
    <row r="1481" spans="1:12">
      <c r="A1481" t="s">
        <v>1499</v>
      </c>
      <c r="B1481" t="s">
        <v>3</v>
      </c>
      <c r="C1481" t="s">
        <v>2857</v>
      </c>
      <c r="D1481" t="s">
        <v>2915</v>
      </c>
      <c r="H1481" t="str">
        <f>INDEX('Vensim Variables'!$B:$B,MATCH(EPS!$B1481,'Vensim Variables'!$A:$A,0))</f>
        <v>g pollutant</v>
      </c>
      <c r="I1481" t="str">
        <f t="shared" si="69"/>
        <v>VOC</v>
      </c>
      <c r="J1481">
        <f>INDEX(NoSettings!$C:$C,MATCH(EPS!$A1481,NoSettings!$A:$A,0))</f>
        <v>290634000</v>
      </c>
      <c r="K1481">
        <f t="shared" si="70"/>
        <v>1</v>
      </c>
      <c r="L1481" s="5">
        <f t="shared" si="71"/>
        <v>2.9063400000000001E-4</v>
      </c>
    </row>
    <row r="1482" spans="1:12">
      <c r="A1482" t="s">
        <v>1500</v>
      </c>
      <c r="B1482" t="s">
        <v>3</v>
      </c>
      <c r="C1482" t="s">
        <v>2857</v>
      </c>
      <c r="D1482" t="s">
        <v>2916</v>
      </c>
      <c r="H1482" t="str">
        <f>INDEX('Vensim Variables'!$B:$B,MATCH(EPS!$B1482,'Vensim Variables'!$A:$A,0))</f>
        <v>g pollutant</v>
      </c>
      <c r="I1482" t="str">
        <f t="shared" si="69"/>
        <v>VOC</v>
      </c>
      <c r="J1482">
        <f>INDEX(NoSettings!$C:$C,MATCH(EPS!$A1482,NoSettings!$A:$A,0))</f>
        <v>0</v>
      </c>
      <c r="K1482">
        <f t="shared" si="70"/>
        <v>1</v>
      </c>
      <c r="L1482" s="5">
        <f t="shared" si="71"/>
        <v>0</v>
      </c>
    </row>
    <row r="1483" spans="1:12">
      <c r="A1483" t="s">
        <v>1501</v>
      </c>
      <c r="B1483" t="s">
        <v>3</v>
      </c>
      <c r="C1483" t="s">
        <v>2857</v>
      </c>
      <c r="D1483" t="s">
        <v>2917</v>
      </c>
      <c r="H1483" t="str">
        <f>INDEX('Vensim Variables'!$B:$B,MATCH(EPS!$B1483,'Vensim Variables'!$A:$A,0))</f>
        <v>g pollutant</v>
      </c>
      <c r="I1483" t="str">
        <f t="shared" si="69"/>
        <v>VOC</v>
      </c>
      <c r="J1483">
        <f>INDEX(NoSettings!$C:$C,MATCH(EPS!$A1483,NoSettings!$A:$A,0))</f>
        <v>0</v>
      </c>
      <c r="K1483">
        <f t="shared" si="70"/>
        <v>1</v>
      </c>
      <c r="L1483" s="5">
        <f t="shared" si="71"/>
        <v>0</v>
      </c>
    </row>
    <row r="1484" spans="1:12">
      <c r="A1484" t="s">
        <v>1502</v>
      </c>
      <c r="B1484" t="s">
        <v>3</v>
      </c>
      <c r="C1484" t="s">
        <v>2857</v>
      </c>
      <c r="D1484" t="s">
        <v>2918</v>
      </c>
      <c r="H1484" t="str">
        <f>INDEX('Vensim Variables'!$B:$B,MATCH(EPS!$B1484,'Vensim Variables'!$A:$A,0))</f>
        <v>g pollutant</v>
      </c>
      <c r="I1484" t="str">
        <f t="shared" si="69"/>
        <v>VOC</v>
      </c>
      <c r="J1484">
        <f>INDEX(NoSettings!$C:$C,MATCH(EPS!$A1484,NoSettings!$A:$A,0))</f>
        <v>0</v>
      </c>
      <c r="K1484">
        <f t="shared" si="70"/>
        <v>1</v>
      </c>
      <c r="L1484" s="5">
        <f t="shared" si="71"/>
        <v>0</v>
      </c>
    </row>
    <row r="1485" spans="1:12">
      <c r="A1485" t="s">
        <v>1503</v>
      </c>
      <c r="B1485" t="s">
        <v>3</v>
      </c>
      <c r="C1485" t="s">
        <v>2857</v>
      </c>
      <c r="D1485" t="s">
        <v>2919</v>
      </c>
      <c r="H1485" t="str">
        <f>INDEX('Vensim Variables'!$B:$B,MATCH(EPS!$B1485,'Vensim Variables'!$A:$A,0))</f>
        <v>g pollutant</v>
      </c>
      <c r="I1485" t="str">
        <f t="shared" si="69"/>
        <v>VOC</v>
      </c>
      <c r="J1485">
        <f>INDEX(NoSettings!$C:$C,MATCH(EPS!$A1485,NoSettings!$A:$A,0))</f>
        <v>6314800000</v>
      </c>
      <c r="K1485">
        <f t="shared" si="70"/>
        <v>1</v>
      </c>
      <c r="L1485" s="5">
        <f t="shared" si="71"/>
        <v>6.3147999999999998E-3</v>
      </c>
    </row>
    <row r="1486" spans="1:12">
      <c r="A1486" t="s">
        <v>1504</v>
      </c>
      <c r="B1486" t="s">
        <v>3</v>
      </c>
      <c r="C1486" t="s">
        <v>2858</v>
      </c>
      <c r="D1486" t="s">
        <v>2904</v>
      </c>
      <c r="H1486" t="str">
        <f>INDEX('Vensim Variables'!$B:$B,MATCH(EPS!$B1486,'Vensim Variables'!$A:$A,0))</f>
        <v>g pollutant</v>
      </c>
      <c r="I1486" t="str">
        <f t="shared" si="69"/>
        <v>CO</v>
      </c>
      <c r="J1486">
        <f>INDEX(NoSettings!$C:$C,MATCH(EPS!$A1486,NoSettings!$A:$A,0))</f>
        <v>329201000000</v>
      </c>
      <c r="K1486">
        <f t="shared" si="70"/>
        <v>1</v>
      </c>
      <c r="L1486" s="5">
        <f t="shared" si="71"/>
        <v>0.32920100000000002</v>
      </c>
    </row>
    <row r="1487" spans="1:12">
      <c r="A1487" t="s">
        <v>1505</v>
      </c>
      <c r="B1487" t="s">
        <v>3</v>
      </c>
      <c r="C1487" t="s">
        <v>2858</v>
      </c>
      <c r="D1487" t="s">
        <v>2905</v>
      </c>
      <c r="H1487" t="str">
        <f>INDEX('Vensim Variables'!$B:$B,MATCH(EPS!$B1487,'Vensim Variables'!$A:$A,0))</f>
        <v>g pollutant</v>
      </c>
      <c r="I1487" t="str">
        <f t="shared" si="69"/>
        <v>CO</v>
      </c>
      <c r="J1487">
        <f>INDEX(NoSettings!$C:$C,MATCH(EPS!$A1487,NoSettings!$A:$A,0))</f>
        <v>67451000000</v>
      </c>
      <c r="K1487">
        <f t="shared" si="70"/>
        <v>1</v>
      </c>
      <c r="L1487" s="5">
        <f t="shared" si="71"/>
        <v>6.7450999999999997E-2</v>
      </c>
    </row>
    <row r="1488" spans="1:12">
      <c r="A1488" t="s">
        <v>1506</v>
      </c>
      <c r="B1488" t="s">
        <v>3</v>
      </c>
      <c r="C1488" t="s">
        <v>2858</v>
      </c>
      <c r="D1488" t="s">
        <v>2906</v>
      </c>
      <c r="H1488" t="str">
        <f>INDEX('Vensim Variables'!$B:$B,MATCH(EPS!$B1488,'Vensim Variables'!$A:$A,0))</f>
        <v>g pollutant</v>
      </c>
      <c r="I1488" t="str">
        <f t="shared" si="69"/>
        <v>CO</v>
      </c>
      <c r="J1488">
        <f>INDEX(NoSettings!$C:$C,MATCH(EPS!$A1488,NoSettings!$A:$A,0))</f>
        <v>0</v>
      </c>
      <c r="K1488">
        <f t="shared" si="70"/>
        <v>1</v>
      </c>
      <c r="L1488" s="5">
        <f t="shared" si="71"/>
        <v>0</v>
      </c>
    </row>
    <row r="1489" spans="1:13">
      <c r="A1489" t="s">
        <v>1507</v>
      </c>
      <c r="B1489" t="s">
        <v>3</v>
      </c>
      <c r="C1489" t="s">
        <v>2858</v>
      </c>
      <c r="D1489" t="s">
        <v>2907</v>
      </c>
      <c r="H1489" t="str">
        <f>INDEX('Vensim Variables'!$B:$B,MATCH(EPS!$B1489,'Vensim Variables'!$A:$A,0))</f>
        <v>g pollutant</v>
      </c>
      <c r="I1489" t="str">
        <f t="shared" si="69"/>
        <v>CO</v>
      </c>
      <c r="J1489">
        <f>INDEX(NoSettings!$C:$C,MATCH(EPS!$A1489,NoSettings!$A:$A,0))</f>
        <v>0</v>
      </c>
      <c r="K1489">
        <f t="shared" si="70"/>
        <v>1</v>
      </c>
      <c r="L1489" s="5">
        <f t="shared" si="71"/>
        <v>0</v>
      </c>
    </row>
    <row r="1490" spans="1:13">
      <c r="A1490" t="s">
        <v>1508</v>
      </c>
      <c r="B1490" t="s">
        <v>3</v>
      </c>
      <c r="C1490" t="s">
        <v>2858</v>
      </c>
      <c r="D1490" t="s">
        <v>2908</v>
      </c>
      <c r="H1490" t="str">
        <f>INDEX('Vensim Variables'!$B:$B,MATCH(EPS!$B1490,'Vensim Variables'!$A:$A,0))</f>
        <v>g pollutant</v>
      </c>
      <c r="I1490" t="str">
        <f t="shared" si="69"/>
        <v>CO</v>
      </c>
      <c r="J1490">
        <f>INDEX(NoSettings!$C:$C,MATCH(EPS!$A1490,NoSettings!$A:$A,0))</f>
        <v>0</v>
      </c>
      <c r="K1490">
        <f t="shared" si="70"/>
        <v>1</v>
      </c>
      <c r="L1490" s="5">
        <f t="shared" si="71"/>
        <v>0</v>
      </c>
    </row>
    <row r="1491" spans="1:13">
      <c r="A1491" t="s">
        <v>1509</v>
      </c>
      <c r="B1491" t="s">
        <v>3</v>
      </c>
      <c r="C1491" t="s">
        <v>2858</v>
      </c>
      <c r="D1491" t="s">
        <v>2909</v>
      </c>
      <c r="H1491" t="str">
        <f>INDEX('Vensim Variables'!$B:$B,MATCH(EPS!$B1491,'Vensim Variables'!$A:$A,0))</f>
        <v>g pollutant</v>
      </c>
      <c r="I1491" t="str">
        <f t="shared" si="69"/>
        <v>CO</v>
      </c>
      <c r="J1491">
        <f>INDEX(NoSettings!$C:$C,MATCH(EPS!$A1491,NoSettings!$A:$A,0))</f>
        <v>0</v>
      </c>
      <c r="K1491">
        <f t="shared" si="70"/>
        <v>1</v>
      </c>
      <c r="L1491" s="5">
        <f t="shared" si="71"/>
        <v>0</v>
      </c>
    </row>
    <row r="1492" spans="1:13">
      <c r="A1492" t="s">
        <v>1510</v>
      </c>
      <c r="B1492" t="s">
        <v>3</v>
      </c>
      <c r="C1492" t="s">
        <v>2858</v>
      </c>
      <c r="D1492" t="s">
        <v>2910</v>
      </c>
      <c r="H1492" t="str">
        <f>INDEX('Vensim Variables'!$B:$B,MATCH(EPS!$B1492,'Vensim Variables'!$A:$A,0))</f>
        <v>g pollutant</v>
      </c>
      <c r="I1492" t="str">
        <f t="shared" si="69"/>
        <v>CO</v>
      </c>
      <c r="J1492">
        <f>INDEX(NoSettings!$C:$C,MATCH(EPS!$A1492,NoSettings!$A:$A,0))</f>
        <v>0</v>
      </c>
      <c r="K1492">
        <f t="shared" si="70"/>
        <v>1</v>
      </c>
      <c r="L1492" s="5">
        <f t="shared" si="71"/>
        <v>0</v>
      </c>
    </row>
    <row r="1493" spans="1:13">
      <c r="A1493" t="s">
        <v>1511</v>
      </c>
      <c r="B1493" t="s">
        <v>3</v>
      </c>
      <c r="C1493" t="s">
        <v>2858</v>
      </c>
      <c r="D1493" t="s">
        <v>2911</v>
      </c>
      <c r="H1493" t="str">
        <f>INDEX('Vensim Variables'!$B:$B,MATCH(EPS!$B1493,'Vensim Variables'!$A:$A,0))</f>
        <v>g pollutant</v>
      </c>
      <c r="I1493" t="str">
        <f t="shared" si="69"/>
        <v>CO</v>
      </c>
      <c r="J1493">
        <f>INDEX(NoSettings!$C:$C,MATCH(EPS!$A1493,NoSettings!$A:$A,0))</f>
        <v>7347400000</v>
      </c>
      <c r="K1493">
        <f t="shared" si="70"/>
        <v>1</v>
      </c>
      <c r="L1493" s="5">
        <f t="shared" si="71"/>
        <v>7.3473999999999996E-3</v>
      </c>
    </row>
    <row r="1494" spans="1:13">
      <c r="A1494" t="s">
        <v>1512</v>
      </c>
      <c r="B1494" t="s">
        <v>3</v>
      </c>
      <c r="C1494" t="s">
        <v>2858</v>
      </c>
      <c r="D1494" t="s">
        <v>2912</v>
      </c>
      <c r="H1494" t="str">
        <f>INDEX('Vensim Variables'!$B:$B,MATCH(EPS!$B1494,'Vensim Variables'!$A:$A,0))</f>
        <v>g pollutant</v>
      </c>
      <c r="I1494" t="str">
        <f t="shared" si="69"/>
        <v>CO</v>
      </c>
      <c r="J1494">
        <f>INDEX(NoSettings!$C:$C,MATCH(EPS!$A1494,NoSettings!$A:$A,0))</f>
        <v>0</v>
      </c>
      <c r="K1494">
        <f t="shared" si="70"/>
        <v>1</v>
      </c>
      <c r="L1494" s="5">
        <f t="shared" si="71"/>
        <v>0</v>
      </c>
    </row>
    <row r="1495" spans="1:13">
      <c r="A1495" t="s">
        <v>1513</v>
      </c>
      <c r="B1495" t="s">
        <v>3</v>
      </c>
      <c r="C1495" t="s">
        <v>2858</v>
      </c>
      <c r="D1495" t="s">
        <v>2913</v>
      </c>
      <c r="H1495" t="str">
        <f>INDEX('Vensim Variables'!$B:$B,MATCH(EPS!$B1495,'Vensim Variables'!$A:$A,0))</f>
        <v>g pollutant</v>
      </c>
      <c r="I1495" t="str">
        <f t="shared" si="69"/>
        <v>CO</v>
      </c>
      <c r="J1495">
        <f>INDEX(NoSettings!$C:$C,MATCH(EPS!$A1495,NoSettings!$A:$A,0))</f>
        <v>5190300000</v>
      </c>
      <c r="K1495">
        <f t="shared" si="70"/>
        <v>1</v>
      </c>
      <c r="L1495" s="5">
        <f t="shared" si="71"/>
        <v>5.1903000000000001E-3</v>
      </c>
    </row>
    <row r="1496" spans="1:13">
      <c r="A1496" t="s">
        <v>1514</v>
      </c>
      <c r="B1496" t="s">
        <v>3</v>
      </c>
      <c r="C1496" t="s">
        <v>2858</v>
      </c>
      <c r="D1496" t="s">
        <v>2914</v>
      </c>
      <c r="H1496" t="str">
        <f>INDEX('Vensim Variables'!$B:$B,MATCH(EPS!$B1496,'Vensim Variables'!$A:$A,0))</f>
        <v>g pollutant</v>
      </c>
      <c r="I1496" t="str">
        <f t="shared" si="69"/>
        <v>CO</v>
      </c>
      <c r="J1496">
        <f>INDEX(NoSettings!$C:$C,MATCH(EPS!$A1496,NoSettings!$A:$A,0))</f>
        <v>15741500000</v>
      </c>
      <c r="K1496">
        <f t="shared" si="70"/>
        <v>1</v>
      </c>
      <c r="L1496" s="5">
        <f t="shared" si="71"/>
        <v>1.5741499999999999E-2</v>
      </c>
    </row>
    <row r="1497" spans="1:13">
      <c r="A1497" t="s">
        <v>1515</v>
      </c>
      <c r="B1497" t="s">
        <v>3</v>
      </c>
      <c r="C1497" t="s">
        <v>2858</v>
      </c>
      <c r="D1497" t="s">
        <v>2915</v>
      </c>
      <c r="H1497" t="str">
        <f>INDEX('Vensim Variables'!$B:$B,MATCH(EPS!$B1497,'Vensim Variables'!$A:$A,0))</f>
        <v>g pollutant</v>
      </c>
      <c r="I1497" t="str">
        <f t="shared" si="69"/>
        <v>CO</v>
      </c>
      <c r="J1497">
        <f>INDEX(NoSettings!$C:$C,MATCH(EPS!$A1497,NoSettings!$A:$A,0))</f>
        <v>7892690000</v>
      </c>
      <c r="K1497">
        <f t="shared" si="70"/>
        <v>1</v>
      </c>
      <c r="L1497" s="5">
        <f t="shared" si="71"/>
        <v>7.8926900000000008E-3</v>
      </c>
    </row>
    <row r="1498" spans="1:13">
      <c r="A1498" t="s">
        <v>1516</v>
      </c>
      <c r="B1498" t="s">
        <v>3</v>
      </c>
      <c r="C1498" t="s">
        <v>2858</v>
      </c>
      <c r="D1498" t="s">
        <v>2916</v>
      </c>
      <c r="H1498" t="str">
        <f>INDEX('Vensim Variables'!$B:$B,MATCH(EPS!$B1498,'Vensim Variables'!$A:$A,0))</f>
        <v>g pollutant</v>
      </c>
      <c r="I1498" t="str">
        <f t="shared" si="69"/>
        <v>CO</v>
      </c>
      <c r="J1498">
        <f>INDEX(NoSettings!$C:$C,MATCH(EPS!$A1498,NoSettings!$A:$A,0))</f>
        <v>0</v>
      </c>
      <c r="K1498">
        <f t="shared" si="70"/>
        <v>1</v>
      </c>
      <c r="L1498" s="5">
        <f t="shared" si="71"/>
        <v>0</v>
      </c>
    </row>
    <row r="1499" spans="1:13">
      <c r="A1499" t="s">
        <v>1517</v>
      </c>
      <c r="B1499" t="s">
        <v>3</v>
      </c>
      <c r="C1499" t="s">
        <v>2858</v>
      </c>
      <c r="D1499" t="s">
        <v>2917</v>
      </c>
      <c r="H1499" t="str">
        <f>INDEX('Vensim Variables'!$B:$B,MATCH(EPS!$B1499,'Vensim Variables'!$A:$A,0))</f>
        <v>g pollutant</v>
      </c>
      <c r="I1499" t="str">
        <f t="shared" si="69"/>
        <v>CO</v>
      </c>
      <c r="J1499">
        <f>INDEX(NoSettings!$C:$C,MATCH(EPS!$A1499,NoSettings!$A:$A,0))</f>
        <v>0</v>
      </c>
      <c r="K1499">
        <f t="shared" si="70"/>
        <v>1</v>
      </c>
      <c r="L1499" s="5">
        <f t="shared" si="71"/>
        <v>0</v>
      </c>
    </row>
    <row r="1500" spans="1:13">
      <c r="A1500" t="s">
        <v>1518</v>
      </c>
      <c r="B1500" t="s">
        <v>3</v>
      </c>
      <c r="C1500" t="s">
        <v>2858</v>
      </c>
      <c r="D1500" t="s">
        <v>2918</v>
      </c>
      <c r="H1500" t="str">
        <f>INDEX('Vensim Variables'!$B:$B,MATCH(EPS!$B1500,'Vensim Variables'!$A:$A,0))</f>
        <v>g pollutant</v>
      </c>
      <c r="I1500" t="str">
        <f t="shared" si="69"/>
        <v>CO</v>
      </c>
      <c r="J1500">
        <f>INDEX(NoSettings!$C:$C,MATCH(EPS!$A1500,NoSettings!$A:$A,0))</f>
        <v>0</v>
      </c>
      <c r="K1500">
        <f t="shared" si="70"/>
        <v>1</v>
      </c>
      <c r="L1500" s="5">
        <f t="shared" si="71"/>
        <v>0</v>
      </c>
    </row>
    <row r="1501" spans="1:13">
      <c r="A1501" t="s">
        <v>1519</v>
      </c>
      <c r="B1501" t="s">
        <v>3</v>
      </c>
      <c r="C1501" t="s">
        <v>2858</v>
      </c>
      <c r="D1501" t="s">
        <v>2919</v>
      </c>
      <c r="H1501" t="str">
        <f>INDEX('Vensim Variables'!$B:$B,MATCH(EPS!$B1501,'Vensim Variables'!$A:$A,0))</f>
        <v>g pollutant</v>
      </c>
      <c r="I1501" t="str">
        <f t="shared" si="69"/>
        <v>CO</v>
      </c>
      <c r="J1501">
        <f>INDEX(NoSettings!$C:$C,MATCH(EPS!$A1501,NoSettings!$A:$A,0))</f>
        <v>58429600000</v>
      </c>
      <c r="K1501">
        <f t="shared" si="70"/>
        <v>1</v>
      </c>
      <c r="L1501" s="5">
        <f t="shared" si="71"/>
        <v>5.8429599999999998E-2</v>
      </c>
    </row>
    <row r="1502" spans="1:13">
      <c r="A1502" t="s">
        <v>1520</v>
      </c>
      <c r="B1502" t="s">
        <v>3</v>
      </c>
      <c r="C1502" t="s">
        <v>2859</v>
      </c>
      <c r="D1502" t="s">
        <v>2904</v>
      </c>
      <c r="H1502" t="str">
        <f>INDEX('Vensim Variables'!$B:$B,MATCH(EPS!$B1502,'Vensim Variables'!$A:$A,0))</f>
        <v>g pollutant</v>
      </c>
      <c r="I1502" t="str">
        <f t="shared" si="69"/>
        <v>NOx</v>
      </c>
      <c r="J1502">
        <f>INDEX(NoSettings!$C:$C,MATCH(EPS!$A1502,NoSettings!$A:$A,0))</f>
        <v>671181000000</v>
      </c>
      <c r="K1502">
        <f t="shared" si="70"/>
        <v>1</v>
      </c>
      <c r="L1502" s="5">
        <f t="shared" si="71"/>
        <v>0.67118100000000003</v>
      </c>
      <c r="M1502" s="100"/>
    </row>
    <row r="1503" spans="1:13">
      <c r="A1503" t="s">
        <v>1521</v>
      </c>
      <c r="B1503" t="s">
        <v>3</v>
      </c>
      <c r="C1503" t="s">
        <v>2859</v>
      </c>
      <c r="D1503" t="s">
        <v>2905</v>
      </c>
      <c r="H1503" t="str">
        <f>INDEX('Vensim Variables'!$B:$B,MATCH(EPS!$B1503,'Vensim Variables'!$A:$A,0))</f>
        <v>g pollutant</v>
      </c>
      <c r="I1503" t="str">
        <f t="shared" si="69"/>
        <v>NOx</v>
      </c>
      <c r="J1503">
        <f>INDEX(NoSettings!$C:$C,MATCH(EPS!$A1503,NoSettings!$A:$A,0))</f>
        <v>125153000000</v>
      </c>
      <c r="K1503">
        <f t="shared" si="70"/>
        <v>1</v>
      </c>
      <c r="L1503" s="5">
        <f t="shared" si="71"/>
        <v>0.12515299999999999</v>
      </c>
    </row>
    <row r="1504" spans="1:13">
      <c r="A1504" t="s">
        <v>1522</v>
      </c>
      <c r="B1504" t="s">
        <v>3</v>
      </c>
      <c r="C1504" t="s">
        <v>2859</v>
      </c>
      <c r="D1504" t="s">
        <v>2906</v>
      </c>
      <c r="H1504" t="str">
        <f>INDEX('Vensim Variables'!$B:$B,MATCH(EPS!$B1504,'Vensim Variables'!$A:$A,0))</f>
        <v>g pollutant</v>
      </c>
      <c r="I1504" t="str">
        <f t="shared" si="69"/>
        <v>NOx</v>
      </c>
      <c r="J1504">
        <f>INDEX(NoSettings!$C:$C,MATCH(EPS!$A1504,NoSettings!$A:$A,0))</f>
        <v>0</v>
      </c>
      <c r="K1504">
        <f t="shared" si="70"/>
        <v>1</v>
      </c>
      <c r="L1504" s="5">
        <f t="shared" si="71"/>
        <v>0</v>
      </c>
    </row>
    <row r="1505" spans="1:12">
      <c r="A1505" t="s">
        <v>1523</v>
      </c>
      <c r="B1505" t="s">
        <v>3</v>
      </c>
      <c r="C1505" t="s">
        <v>2859</v>
      </c>
      <c r="D1505" t="s">
        <v>2907</v>
      </c>
      <c r="H1505" t="str">
        <f>INDEX('Vensim Variables'!$B:$B,MATCH(EPS!$B1505,'Vensim Variables'!$A:$A,0))</f>
        <v>g pollutant</v>
      </c>
      <c r="I1505" t="str">
        <f t="shared" si="69"/>
        <v>NOx</v>
      </c>
      <c r="J1505">
        <f>INDEX(NoSettings!$C:$C,MATCH(EPS!$A1505,NoSettings!$A:$A,0))</f>
        <v>0</v>
      </c>
      <c r="K1505">
        <f t="shared" si="70"/>
        <v>1</v>
      </c>
      <c r="L1505" s="5">
        <f t="shared" si="71"/>
        <v>0</v>
      </c>
    </row>
    <row r="1506" spans="1:12">
      <c r="A1506" t="s">
        <v>1524</v>
      </c>
      <c r="B1506" t="s">
        <v>3</v>
      </c>
      <c r="C1506" t="s">
        <v>2859</v>
      </c>
      <c r="D1506" t="s">
        <v>2908</v>
      </c>
      <c r="H1506" t="str">
        <f>INDEX('Vensim Variables'!$B:$B,MATCH(EPS!$B1506,'Vensim Variables'!$A:$A,0))</f>
        <v>g pollutant</v>
      </c>
      <c r="I1506" t="str">
        <f t="shared" si="69"/>
        <v>NOx</v>
      </c>
      <c r="J1506">
        <f>INDEX(NoSettings!$C:$C,MATCH(EPS!$A1506,NoSettings!$A:$A,0))</f>
        <v>0</v>
      </c>
      <c r="K1506">
        <f t="shared" si="70"/>
        <v>1</v>
      </c>
      <c r="L1506" s="5">
        <f t="shared" si="71"/>
        <v>0</v>
      </c>
    </row>
    <row r="1507" spans="1:12">
      <c r="A1507" t="s">
        <v>1525</v>
      </c>
      <c r="B1507" t="s">
        <v>3</v>
      </c>
      <c r="C1507" t="s">
        <v>2859</v>
      </c>
      <c r="D1507" t="s">
        <v>2909</v>
      </c>
      <c r="H1507" t="str">
        <f>INDEX('Vensim Variables'!$B:$B,MATCH(EPS!$B1507,'Vensim Variables'!$A:$A,0))</f>
        <v>g pollutant</v>
      </c>
      <c r="I1507" t="str">
        <f t="shared" si="69"/>
        <v>NOx</v>
      </c>
      <c r="J1507">
        <f>INDEX(NoSettings!$C:$C,MATCH(EPS!$A1507,NoSettings!$A:$A,0))</f>
        <v>0</v>
      </c>
      <c r="K1507">
        <f t="shared" si="70"/>
        <v>1</v>
      </c>
      <c r="L1507" s="5">
        <f t="shared" si="71"/>
        <v>0</v>
      </c>
    </row>
    <row r="1508" spans="1:12">
      <c r="A1508" t="s">
        <v>1526</v>
      </c>
      <c r="B1508" t="s">
        <v>3</v>
      </c>
      <c r="C1508" t="s">
        <v>2859</v>
      </c>
      <c r="D1508" t="s">
        <v>2910</v>
      </c>
      <c r="H1508" t="str">
        <f>INDEX('Vensim Variables'!$B:$B,MATCH(EPS!$B1508,'Vensim Variables'!$A:$A,0))</f>
        <v>g pollutant</v>
      </c>
      <c r="I1508" t="str">
        <f t="shared" si="69"/>
        <v>NOx</v>
      </c>
      <c r="J1508">
        <f>INDEX(NoSettings!$C:$C,MATCH(EPS!$A1508,NoSettings!$A:$A,0))</f>
        <v>0</v>
      </c>
      <c r="K1508">
        <f t="shared" si="70"/>
        <v>1</v>
      </c>
      <c r="L1508" s="5">
        <f t="shared" si="71"/>
        <v>0</v>
      </c>
    </row>
    <row r="1509" spans="1:12">
      <c r="A1509" t="s">
        <v>1527</v>
      </c>
      <c r="B1509" t="s">
        <v>3</v>
      </c>
      <c r="C1509" t="s">
        <v>2859</v>
      </c>
      <c r="D1509" t="s">
        <v>2911</v>
      </c>
      <c r="H1509" t="str">
        <f>INDEX('Vensim Variables'!$B:$B,MATCH(EPS!$B1509,'Vensim Variables'!$A:$A,0))</f>
        <v>g pollutant</v>
      </c>
      <c r="I1509" t="str">
        <f t="shared" si="69"/>
        <v>NOx</v>
      </c>
      <c r="J1509">
        <f>INDEX(NoSettings!$C:$C,MATCH(EPS!$A1509,NoSettings!$A:$A,0))</f>
        <v>4304440000</v>
      </c>
      <c r="K1509">
        <f t="shared" si="70"/>
        <v>1</v>
      </c>
      <c r="L1509" s="5">
        <f t="shared" si="71"/>
        <v>4.3044399999999997E-3</v>
      </c>
    </row>
    <row r="1510" spans="1:12">
      <c r="A1510" t="s">
        <v>1528</v>
      </c>
      <c r="B1510" t="s">
        <v>3</v>
      </c>
      <c r="C1510" t="s">
        <v>2859</v>
      </c>
      <c r="D1510" t="s">
        <v>2912</v>
      </c>
      <c r="H1510" t="str">
        <f>INDEX('Vensim Variables'!$B:$B,MATCH(EPS!$B1510,'Vensim Variables'!$A:$A,0))</f>
        <v>g pollutant</v>
      </c>
      <c r="I1510" t="str">
        <f t="shared" si="69"/>
        <v>NOx</v>
      </c>
      <c r="J1510">
        <f>INDEX(NoSettings!$C:$C,MATCH(EPS!$A1510,NoSettings!$A:$A,0))</f>
        <v>0</v>
      </c>
      <c r="K1510">
        <f t="shared" si="70"/>
        <v>1</v>
      </c>
      <c r="L1510" s="5">
        <f t="shared" si="71"/>
        <v>0</v>
      </c>
    </row>
    <row r="1511" spans="1:12">
      <c r="A1511" t="s">
        <v>1529</v>
      </c>
      <c r="B1511" t="s">
        <v>3</v>
      </c>
      <c r="C1511" t="s">
        <v>2859</v>
      </c>
      <c r="D1511" t="s">
        <v>2913</v>
      </c>
      <c r="H1511" t="str">
        <f>INDEX('Vensim Variables'!$B:$B,MATCH(EPS!$B1511,'Vensim Variables'!$A:$A,0))</f>
        <v>g pollutant</v>
      </c>
      <c r="I1511" t="str">
        <f t="shared" si="69"/>
        <v>NOx</v>
      </c>
      <c r="J1511">
        <f>INDEX(NoSettings!$C:$C,MATCH(EPS!$A1511,NoSettings!$A:$A,0))</f>
        <v>36654600000</v>
      </c>
      <c r="K1511">
        <f t="shared" si="70"/>
        <v>1</v>
      </c>
      <c r="L1511" s="5">
        <f t="shared" si="71"/>
        <v>3.6654600000000002E-2</v>
      </c>
    </row>
    <row r="1512" spans="1:12">
      <c r="A1512" t="s">
        <v>1530</v>
      </c>
      <c r="B1512" t="s">
        <v>3</v>
      </c>
      <c r="C1512" t="s">
        <v>2859</v>
      </c>
      <c r="D1512" t="s">
        <v>2914</v>
      </c>
      <c r="H1512" t="str">
        <f>INDEX('Vensim Variables'!$B:$B,MATCH(EPS!$B1512,'Vensim Variables'!$A:$A,0))</f>
        <v>g pollutant</v>
      </c>
      <c r="I1512" t="str">
        <f t="shared" si="69"/>
        <v>NOx</v>
      </c>
      <c r="J1512">
        <f>INDEX(NoSettings!$C:$C,MATCH(EPS!$A1512,NoSettings!$A:$A,0))</f>
        <v>29207900000</v>
      </c>
      <c r="K1512">
        <f t="shared" si="70"/>
        <v>1</v>
      </c>
      <c r="L1512" s="5">
        <f t="shared" si="71"/>
        <v>2.9207899999999998E-2</v>
      </c>
    </row>
    <row r="1513" spans="1:12">
      <c r="A1513" t="s">
        <v>1531</v>
      </c>
      <c r="B1513" t="s">
        <v>3</v>
      </c>
      <c r="C1513" t="s">
        <v>2859</v>
      </c>
      <c r="D1513" t="s">
        <v>2915</v>
      </c>
      <c r="H1513" t="str">
        <f>INDEX('Vensim Variables'!$B:$B,MATCH(EPS!$B1513,'Vensim Variables'!$A:$A,0))</f>
        <v>g pollutant</v>
      </c>
      <c r="I1513" t="str">
        <f t="shared" si="69"/>
        <v>NOx</v>
      </c>
      <c r="J1513">
        <f>INDEX(NoSettings!$C:$C,MATCH(EPS!$A1513,NoSettings!$A:$A,0))</f>
        <v>16091800000</v>
      </c>
      <c r="K1513">
        <f t="shared" si="70"/>
        <v>1</v>
      </c>
      <c r="L1513" s="5">
        <f t="shared" si="71"/>
        <v>1.60918E-2</v>
      </c>
    </row>
    <row r="1514" spans="1:12">
      <c r="A1514" t="s">
        <v>1532</v>
      </c>
      <c r="B1514" t="s">
        <v>3</v>
      </c>
      <c r="C1514" t="s">
        <v>2859</v>
      </c>
      <c r="D1514" t="s">
        <v>2916</v>
      </c>
      <c r="H1514" t="str">
        <f>INDEX('Vensim Variables'!$B:$B,MATCH(EPS!$B1514,'Vensim Variables'!$A:$A,0))</f>
        <v>g pollutant</v>
      </c>
      <c r="I1514" t="str">
        <f t="shared" si="69"/>
        <v>NOx</v>
      </c>
      <c r="J1514">
        <f>INDEX(NoSettings!$C:$C,MATCH(EPS!$A1514,NoSettings!$A:$A,0))</f>
        <v>0</v>
      </c>
      <c r="K1514">
        <f t="shared" si="70"/>
        <v>1</v>
      </c>
      <c r="L1514" s="5">
        <f t="shared" si="71"/>
        <v>0</v>
      </c>
    </row>
    <row r="1515" spans="1:12">
      <c r="A1515" t="s">
        <v>1533</v>
      </c>
      <c r="B1515" t="s">
        <v>3</v>
      </c>
      <c r="C1515" t="s">
        <v>2859</v>
      </c>
      <c r="D1515" t="s">
        <v>2917</v>
      </c>
      <c r="H1515" t="str">
        <f>INDEX('Vensim Variables'!$B:$B,MATCH(EPS!$B1515,'Vensim Variables'!$A:$A,0))</f>
        <v>g pollutant</v>
      </c>
      <c r="I1515" t="str">
        <f t="shared" si="69"/>
        <v>NOx</v>
      </c>
      <c r="J1515">
        <f>INDEX(NoSettings!$C:$C,MATCH(EPS!$A1515,NoSettings!$A:$A,0))</f>
        <v>0</v>
      </c>
      <c r="K1515">
        <f t="shared" si="70"/>
        <v>1</v>
      </c>
      <c r="L1515" s="5">
        <f t="shared" si="71"/>
        <v>0</v>
      </c>
    </row>
    <row r="1516" spans="1:12">
      <c r="A1516" t="s">
        <v>1534</v>
      </c>
      <c r="B1516" t="s">
        <v>3</v>
      </c>
      <c r="C1516" t="s">
        <v>2859</v>
      </c>
      <c r="D1516" t="s">
        <v>2918</v>
      </c>
      <c r="H1516" t="str">
        <f>INDEX('Vensim Variables'!$B:$B,MATCH(EPS!$B1516,'Vensim Variables'!$A:$A,0))</f>
        <v>g pollutant</v>
      </c>
      <c r="I1516" t="str">
        <f t="shared" si="69"/>
        <v>NOx</v>
      </c>
      <c r="J1516">
        <f>INDEX(NoSettings!$C:$C,MATCH(EPS!$A1516,NoSettings!$A:$A,0))</f>
        <v>0</v>
      </c>
      <c r="K1516">
        <f t="shared" si="70"/>
        <v>1</v>
      </c>
      <c r="L1516" s="5">
        <f t="shared" si="71"/>
        <v>0</v>
      </c>
    </row>
    <row r="1517" spans="1:12">
      <c r="A1517" t="s">
        <v>1535</v>
      </c>
      <c r="B1517" t="s">
        <v>3</v>
      </c>
      <c r="C1517" t="s">
        <v>2859</v>
      </c>
      <c r="D1517" t="s">
        <v>2919</v>
      </c>
      <c r="H1517" t="str">
        <f>INDEX('Vensim Variables'!$B:$B,MATCH(EPS!$B1517,'Vensim Variables'!$A:$A,0))</f>
        <v>g pollutant</v>
      </c>
      <c r="I1517" t="str">
        <f t="shared" si="69"/>
        <v>NOx</v>
      </c>
      <c r="J1517">
        <f>INDEX(NoSettings!$C:$C,MATCH(EPS!$A1517,NoSettings!$A:$A,0))</f>
        <v>46566300000</v>
      </c>
      <c r="K1517">
        <f t="shared" si="70"/>
        <v>1</v>
      </c>
      <c r="L1517" s="5">
        <f t="shared" si="71"/>
        <v>4.6566299999999998E-2</v>
      </c>
    </row>
    <row r="1518" spans="1:12">
      <c r="A1518" t="s">
        <v>1536</v>
      </c>
      <c r="B1518" t="s">
        <v>3</v>
      </c>
      <c r="C1518" t="s">
        <v>2860</v>
      </c>
      <c r="D1518" t="s">
        <v>2904</v>
      </c>
      <c r="H1518" t="str">
        <f>INDEX('Vensim Variables'!$B:$B,MATCH(EPS!$B1518,'Vensim Variables'!$A:$A,0))</f>
        <v>g pollutant</v>
      </c>
      <c r="I1518" t="str">
        <f t="shared" si="69"/>
        <v>PM10</v>
      </c>
      <c r="J1518">
        <f>INDEX(NoSettings!$C:$C,MATCH(EPS!$A1518,NoSettings!$A:$A,0))</f>
        <v>70347300000</v>
      </c>
      <c r="K1518">
        <f t="shared" si="70"/>
        <v>1</v>
      </c>
      <c r="L1518" s="5">
        <f t="shared" si="71"/>
        <v>7.0347300000000001E-2</v>
      </c>
    </row>
    <row r="1519" spans="1:12">
      <c r="A1519" t="s">
        <v>1537</v>
      </c>
      <c r="B1519" t="s">
        <v>3</v>
      </c>
      <c r="C1519" t="s">
        <v>2860</v>
      </c>
      <c r="D1519" t="s">
        <v>2905</v>
      </c>
      <c r="H1519" t="str">
        <f>INDEX('Vensim Variables'!$B:$B,MATCH(EPS!$B1519,'Vensim Variables'!$A:$A,0))</f>
        <v>g pollutant</v>
      </c>
      <c r="I1519" t="str">
        <f t="shared" si="69"/>
        <v>PM10</v>
      </c>
      <c r="J1519">
        <f>INDEX(NoSettings!$C:$C,MATCH(EPS!$A1519,NoSettings!$A:$A,0))</f>
        <v>21446800000</v>
      </c>
      <c r="K1519">
        <f t="shared" si="70"/>
        <v>1</v>
      </c>
      <c r="L1519" s="5">
        <f t="shared" si="71"/>
        <v>2.1446799999999999E-2</v>
      </c>
    </row>
    <row r="1520" spans="1:12">
      <c r="A1520" t="s">
        <v>1538</v>
      </c>
      <c r="B1520" t="s">
        <v>3</v>
      </c>
      <c r="C1520" t="s">
        <v>2860</v>
      </c>
      <c r="D1520" t="s">
        <v>2906</v>
      </c>
      <c r="H1520" t="str">
        <f>INDEX('Vensim Variables'!$B:$B,MATCH(EPS!$B1520,'Vensim Variables'!$A:$A,0))</f>
        <v>g pollutant</v>
      </c>
      <c r="I1520" t="str">
        <f t="shared" si="69"/>
        <v>PM10</v>
      </c>
      <c r="J1520">
        <f>INDEX(NoSettings!$C:$C,MATCH(EPS!$A1520,NoSettings!$A:$A,0))</f>
        <v>0</v>
      </c>
      <c r="K1520">
        <f t="shared" si="70"/>
        <v>1</v>
      </c>
      <c r="L1520" s="5">
        <f t="shared" si="71"/>
        <v>0</v>
      </c>
    </row>
    <row r="1521" spans="1:12">
      <c r="A1521" t="s">
        <v>1539</v>
      </c>
      <c r="B1521" t="s">
        <v>3</v>
      </c>
      <c r="C1521" t="s">
        <v>2860</v>
      </c>
      <c r="D1521" t="s">
        <v>2907</v>
      </c>
      <c r="H1521" t="str">
        <f>INDEX('Vensim Variables'!$B:$B,MATCH(EPS!$B1521,'Vensim Variables'!$A:$A,0))</f>
        <v>g pollutant</v>
      </c>
      <c r="I1521" t="str">
        <f t="shared" si="69"/>
        <v>PM10</v>
      </c>
      <c r="J1521">
        <f>INDEX(NoSettings!$C:$C,MATCH(EPS!$A1521,NoSettings!$A:$A,0))</f>
        <v>0</v>
      </c>
      <c r="K1521">
        <f t="shared" si="70"/>
        <v>1</v>
      </c>
      <c r="L1521" s="5">
        <f t="shared" si="71"/>
        <v>0</v>
      </c>
    </row>
    <row r="1522" spans="1:12">
      <c r="A1522" t="s">
        <v>1540</v>
      </c>
      <c r="B1522" t="s">
        <v>3</v>
      </c>
      <c r="C1522" t="s">
        <v>2860</v>
      </c>
      <c r="D1522" t="s">
        <v>2908</v>
      </c>
      <c r="H1522" t="str">
        <f>INDEX('Vensim Variables'!$B:$B,MATCH(EPS!$B1522,'Vensim Variables'!$A:$A,0))</f>
        <v>g pollutant</v>
      </c>
      <c r="I1522" t="str">
        <f t="shared" si="69"/>
        <v>PM10</v>
      </c>
      <c r="J1522">
        <f>INDEX(NoSettings!$C:$C,MATCH(EPS!$A1522,NoSettings!$A:$A,0))</f>
        <v>0</v>
      </c>
      <c r="K1522">
        <f t="shared" si="70"/>
        <v>1</v>
      </c>
      <c r="L1522" s="5">
        <f t="shared" si="71"/>
        <v>0</v>
      </c>
    </row>
    <row r="1523" spans="1:12">
      <c r="A1523" t="s">
        <v>1541</v>
      </c>
      <c r="B1523" t="s">
        <v>3</v>
      </c>
      <c r="C1523" t="s">
        <v>2860</v>
      </c>
      <c r="D1523" t="s">
        <v>2909</v>
      </c>
      <c r="H1523" t="str">
        <f>INDEX('Vensim Variables'!$B:$B,MATCH(EPS!$B1523,'Vensim Variables'!$A:$A,0))</f>
        <v>g pollutant</v>
      </c>
      <c r="I1523" t="str">
        <f t="shared" si="69"/>
        <v>PM10</v>
      </c>
      <c r="J1523">
        <f>INDEX(NoSettings!$C:$C,MATCH(EPS!$A1523,NoSettings!$A:$A,0))</f>
        <v>0</v>
      </c>
      <c r="K1523">
        <f t="shared" si="70"/>
        <v>1</v>
      </c>
      <c r="L1523" s="5">
        <f t="shared" si="71"/>
        <v>0</v>
      </c>
    </row>
    <row r="1524" spans="1:12">
      <c r="A1524" t="s">
        <v>1542</v>
      </c>
      <c r="B1524" t="s">
        <v>3</v>
      </c>
      <c r="C1524" t="s">
        <v>2860</v>
      </c>
      <c r="D1524" t="s">
        <v>2910</v>
      </c>
      <c r="H1524" t="str">
        <f>INDEX('Vensim Variables'!$B:$B,MATCH(EPS!$B1524,'Vensim Variables'!$A:$A,0))</f>
        <v>g pollutant</v>
      </c>
      <c r="I1524" t="str">
        <f t="shared" si="69"/>
        <v>PM10</v>
      </c>
      <c r="J1524">
        <f>INDEX(NoSettings!$C:$C,MATCH(EPS!$A1524,NoSettings!$A:$A,0))</f>
        <v>0</v>
      </c>
      <c r="K1524">
        <f t="shared" si="70"/>
        <v>1</v>
      </c>
      <c r="L1524" s="5">
        <f t="shared" si="71"/>
        <v>0</v>
      </c>
    </row>
    <row r="1525" spans="1:12">
      <c r="A1525" t="s">
        <v>1543</v>
      </c>
      <c r="B1525" t="s">
        <v>3</v>
      </c>
      <c r="C1525" t="s">
        <v>2860</v>
      </c>
      <c r="D1525" t="s">
        <v>2911</v>
      </c>
      <c r="H1525" t="str">
        <f>INDEX('Vensim Variables'!$B:$B,MATCH(EPS!$B1525,'Vensim Variables'!$A:$A,0))</f>
        <v>g pollutant</v>
      </c>
      <c r="I1525" t="str">
        <f t="shared" si="69"/>
        <v>PM10</v>
      </c>
      <c r="J1525">
        <f>INDEX(NoSettings!$C:$C,MATCH(EPS!$A1525,NoSettings!$A:$A,0))</f>
        <v>733500000</v>
      </c>
      <c r="K1525">
        <f t="shared" si="70"/>
        <v>1</v>
      </c>
      <c r="L1525" s="5">
        <f t="shared" si="71"/>
        <v>7.3349999999999999E-4</v>
      </c>
    </row>
    <row r="1526" spans="1:12">
      <c r="A1526" t="s">
        <v>1544</v>
      </c>
      <c r="B1526" t="s">
        <v>3</v>
      </c>
      <c r="C1526" t="s">
        <v>2860</v>
      </c>
      <c r="D1526" t="s">
        <v>2912</v>
      </c>
      <c r="H1526" t="str">
        <f>INDEX('Vensim Variables'!$B:$B,MATCH(EPS!$B1526,'Vensim Variables'!$A:$A,0))</f>
        <v>g pollutant</v>
      </c>
      <c r="I1526" t="str">
        <f t="shared" si="69"/>
        <v>PM10</v>
      </c>
      <c r="J1526">
        <f>INDEX(NoSettings!$C:$C,MATCH(EPS!$A1526,NoSettings!$A:$A,0))</f>
        <v>0</v>
      </c>
      <c r="K1526">
        <f t="shared" si="70"/>
        <v>1</v>
      </c>
      <c r="L1526" s="5">
        <f t="shared" si="71"/>
        <v>0</v>
      </c>
    </row>
    <row r="1527" spans="1:12">
      <c r="A1527" t="s">
        <v>1545</v>
      </c>
      <c r="B1527" t="s">
        <v>3</v>
      </c>
      <c r="C1527" t="s">
        <v>2860</v>
      </c>
      <c r="D1527" t="s">
        <v>2913</v>
      </c>
      <c r="H1527" t="str">
        <f>INDEX('Vensim Variables'!$B:$B,MATCH(EPS!$B1527,'Vensim Variables'!$A:$A,0))</f>
        <v>g pollutant</v>
      </c>
      <c r="I1527" t="str">
        <f t="shared" si="69"/>
        <v>PM10</v>
      </c>
      <c r="J1527">
        <f>INDEX(NoSettings!$C:$C,MATCH(EPS!$A1527,NoSettings!$A:$A,0))</f>
        <v>3517500000</v>
      </c>
      <c r="K1527">
        <f t="shared" si="70"/>
        <v>1</v>
      </c>
      <c r="L1527" s="5">
        <f t="shared" si="71"/>
        <v>3.5174999999999998E-3</v>
      </c>
    </row>
    <row r="1528" spans="1:12">
      <c r="A1528" t="s">
        <v>1546</v>
      </c>
      <c r="B1528" t="s">
        <v>3</v>
      </c>
      <c r="C1528" t="s">
        <v>2860</v>
      </c>
      <c r="D1528" t="s">
        <v>2914</v>
      </c>
      <c r="H1528" t="str">
        <f>INDEX('Vensim Variables'!$B:$B,MATCH(EPS!$B1528,'Vensim Variables'!$A:$A,0))</f>
        <v>g pollutant</v>
      </c>
      <c r="I1528" t="str">
        <f t="shared" si="69"/>
        <v>PM10</v>
      </c>
      <c r="J1528">
        <f>INDEX(NoSettings!$C:$C,MATCH(EPS!$A1528,NoSettings!$A:$A,0))</f>
        <v>5005190000</v>
      </c>
      <c r="K1528">
        <f t="shared" si="70"/>
        <v>1</v>
      </c>
      <c r="L1528" s="5">
        <f t="shared" si="71"/>
        <v>5.0051899999999996E-3</v>
      </c>
    </row>
    <row r="1529" spans="1:12">
      <c r="A1529" t="s">
        <v>1547</v>
      </c>
      <c r="B1529" t="s">
        <v>3</v>
      </c>
      <c r="C1529" t="s">
        <v>2860</v>
      </c>
      <c r="D1529" t="s">
        <v>2915</v>
      </c>
      <c r="H1529" t="str">
        <f>INDEX('Vensim Variables'!$B:$B,MATCH(EPS!$B1529,'Vensim Variables'!$A:$A,0))</f>
        <v>g pollutant</v>
      </c>
      <c r="I1529" t="str">
        <f t="shared" si="69"/>
        <v>PM10</v>
      </c>
      <c r="J1529">
        <f>INDEX(NoSettings!$C:$C,MATCH(EPS!$A1529,NoSettings!$A:$A,0))</f>
        <v>1686600000</v>
      </c>
      <c r="K1529">
        <f t="shared" si="70"/>
        <v>1</v>
      </c>
      <c r="L1529" s="5">
        <f t="shared" si="71"/>
        <v>1.6865999999999999E-3</v>
      </c>
    </row>
    <row r="1530" spans="1:12">
      <c r="A1530" t="s">
        <v>1548</v>
      </c>
      <c r="B1530" t="s">
        <v>3</v>
      </c>
      <c r="C1530" t="s">
        <v>2860</v>
      </c>
      <c r="D1530" t="s">
        <v>2916</v>
      </c>
      <c r="H1530" t="str">
        <f>INDEX('Vensim Variables'!$B:$B,MATCH(EPS!$B1530,'Vensim Variables'!$A:$A,0))</f>
        <v>g pollutant</v>
      </c>
      <c r="I1530" t="str">
        <f t="shared" si="69"/>
        <v>PM10</v>
      </c>
      <c r="J1530">
        <f>INDEX(NoSettings!$C:$C,MATCH(EPS!$A1530,NoSettings!$A:$A,0))</f>
        <v>0</v>
      </c>
      <c r="K1530">
        <f t="shared" si="70"/>
        <v>1</v>
      </c>
      <c r="L1530" s="5">
        <f t="shared" si="71"/>
        <v>0</v>
      </c>
    </row>
    <row r="1531" spans="1:12">
      <c r="A1531" t="s">
        <v>1549</v>
      </c>
      <c r="B1531" t="s">
        <v>3</v>
      </c>
      <c r="C1531" t="s">
        <v>2860</v>
      </c>
      <c r="D1531" t="s">
        <v>2917</v>
      </c>
      <c r="H1531" t="str">
        <f>INDEX('Vensim Variables'!$B:$B,MATCH(EPS!$B1531,'Vensim Variables'!$A:$A,0))</f>
        <v>g pollutant</v>
      </c>
      <c r="I1531" t="str">
        <f t="shared" si="69"/>
        <v>PM10</v>
      </c>
      <c r="J1531">
        <f>INDEX(NoSettings!$C:$C,MATCH(EPS!$A1531,NoSettings!$A:$A,0))</f>
        <v>0</v>
      </c>
      <c r="K1531">
        <f t="shared" si="70"/>
        <v>1</v>
      </c>
      <c r="L1531" s="5">
        <f t="shared" si="71"/>
        <v>0</v>
      </c>
    </row>
    <row r="1532" spans="1:12">
      <c r="A1532" t="s">
        <v>1550</v>
      </c>
      <c r="B1532" t="s">
        <v>3</v>
      </c>
      <c r="C1532" t="s">
        <v>2860</v>
      </c>
      <c r="D1532" t="s">
        <v>2918</v>
      </c>
      <c r="H1532" t="str">
        <f>INDEX('Vensim Variables'!$B:$B,MATCH(EPS!$B1532,'Vensim Variables'!$A:$A,0))</f>
        <v>g pollutant</v>
      </c>
      <c r="I1532" t="str">
        <f t="shared" si="69"/>
        <v>PM10</v>
      </c>
      <c r="J1532">
        <f>INDEX(NoSettings!$C:$C,MATCH(EPS!$A1532,NoSettings!$A:$A,0))</f>
        <v>0</v>
      </c>
      <c r="K1532">
        <f t="shared" si="70"/>
        <v>1</v>
      </c>
      <c r="L1532" s="5">
        <f t="shared" si="71"/>
        <v>0</v>
      </c>
    </row>
    <row r="1533" spans="1:12">
      <c r="A1533" t="s">
        <v>1551</v>
      </c>
      <c r="B1533" t="s">
        <v>3</v>
      </c>
      <c r="C1533" t="s">
        <v>2860</v>
      </c>
      <c r="D1533" t="s">
        <v>2919</v>
      </c>
      <c r="H1533" t="str">
        <f>INDEX('Vensim Variables'!$B:$B,MATCH(EPS!$B1533,'Vensim Variables'!$A:$A,0))</f>
        <v>g pollutant</v>
      </c>
      <c r="I1533" t="str">
        <f t="shared" si="69"/>
        <v>PM10</v>
      </c>
      <c r="J1533">
        <f>INDEX(NoSettings!$C:$C,MATCH(EPS!$A1533,NoSettings!$A:$A,0))</f>
        <v>6045440000</v>
      </c>
      <c r="K1533">
        <f t="shared" si="70"/>
        <v>1</v>
      </c>
      <c r="L1533" s="5">
        <f t="shared" si="71"/>
        <v>6.04544E-3</v>
      </c>
    </row>
    <row r="1534" spans="1:12">
      <c r="A1534" t="s">
        <v>1552</v>
      </c>
      <c r="B1534" t="s">
        <v>3</v>
      </c>
      <c r="C1534" t="s">
        <v>2861</v>
      </c>
      <c r="D1534" t="s">
        <v>2904</v>
      </c>
      <c r="H1534" t="str">
        <f>INDEX('Vensim Variables'!$B:$B,MATCH(EPS!$B1534,'Vensim Variables'!$A:$A,0))</f>
        <v>g pollutant</v>
      </c>
      <c r="I1534" t="str">
        <f t="shared" si="69"/>
        <v>PM25</v>
      </c>
      <c r="J1534">
        <f>INDEX(NoSettings!$C:$C,MATCH(EPS!$A1534,NoSettings!$A:$A,0))</f>
        <v>53877600000</v>
      </c>
      <c r="K1534">
        <f t="shared" si="70"/>
        <v>1</v>
      </c>
      <c r="L1534" s="5">
        <f t="shared" si="71"/>
        <v>5.3877599999999998E-2</v>
      </c>
    </row>
    <row r="1535" spans="1:12">
      <c r="A1535" t="s">
        <v>1553</v>
      </c>
      <c r="B1535" t="s">
        <v>3</v>
      </c>
      <c r="C1535" t="s">
        <v>2861</v>
      </c>
      <c r="D1535" t="s">
        <v>2905</v>
      </c>
      <c r="H1535" t="str">
        <f>INDEX('Vensim Variables'!$B:$B,MATCH(EPS!$B1535,'Vensim Variables'!$A:$A,0))</f>
        <v>g pollutant</v>
      </c>
      <c r="I1535" t="str">
        <f t="shared" si="69"/>
        <v>PM25</v>
      </c>
      <c r="J1535">
        <f>INDEX(NoSettings!$C:$C,MATCH(EPS!$A1535,NoSettings!$A:$A,0))</f>
        <v>20920900000</v>
      </c>
      <c r="K1535">
        <f t="shared" si="70"/>
        <v>1</v>
      </c>
      <c r="L1535" s="5">
        <f t="shared" si="71"/>
        <v>2.0920899999999999E-2</v>
      </c>
    </row>
    <row r="1536" spans="1:12">
      <c r="A1536" t="s">
        <v>1554</v>
      </c>
      <c r="B1536" t="s">
        <v>3</v>
      </c>
      <c r="C1536" t="s">
        <v>2861</v>
      </c>
      <c r="D1536" t="s">
        <v>2906</v>
      </c>
      <c r="H1536" t="str">
        <f>INDEX('Vensim Variables'!$B:$B,MATCH(EPS!$B1536,'Vensim Variables'!$A:$A,0))</f>
        <v>g pollutant</v>
      </c>
      <c r="I1536" t="str">
        <f t="shared" si="69"/>
        <v>PM25</v>
      </c>
      <c r="J1536">
        <f>INDEX(NoSettings!$C:$C,MATCH(EPS!$A1536,NoSettings!$A:$A,0))</f>
        <v>0</v>
      </c>
      <c r="K1536">
        <f t="shared" si="70"/>
        <v>1</v>
      </c>
      <c r="L1536" s="5">
        <f t="shared" si="71"/>
        <v>0</v>
      </c>
    </row>
    <row r="1537" spans="1:12">
      <c r="A1537" t="s">
        <v>1555</v>
      </c>
      <c r="B1537" t="s">
        <v>3</v>
      </c>
      <c r="C1537" t="s">
        <v>2861</v>
      </c>
      <c r="D1537" t="s">
        <v>2907</v>
      </c>
      <c r="H1537" t="str">
        <f>INDEX('Vensim Variables'!$B:$B,MATCH(EPS!$B1537,'Vensim Variables'!$A:$A,0))</f>
        <v>g pollutant</v>
      </c>
      <c r="I1537" t="str">
        <f t="shared" si="69"/>
        <v>PM25</v>
      </c>
      <c r="J1537">
        <f>INDEX(NoSettings!$C:$C,MATCH(EPS!$A1537,NoSettings!$A:$A,0))</f>
        <v>0</v>
      </c>
      <c r="K1537">
        <f t="shared" si="70"/>
        <v>1</v>
      </c>
      <c r="L1537" s="5">
        <f t="shared" si="71"/>
        <v>0</v>
      </c>
    </row>
    <row r="1538" spans="1:12">
      <c r="A1538" t="s">
        <v>1556</v>
      </c>
      <c r="B1538" t="s">
        <v>3</v>
      </c>
      <c r="C1538" t="s">
        <v>2861</v>
      </c>
      <c r="D1538" t="s">
        <v>2908</v>
      </c>
      <c r="H1538" t="str">
        <f>INDEX('Vensim Variables'!$B:$B,MATCH(EPS!$B1538,'Vensim Variables'!$A:$A,0))</f>
        <v>g pollutant</v>
      </c>
      <c r="I1538" t="str">
        <f t="shared" si="69"/>
        <v>PM25</v>
      </c>
      <c r="J1538">
        <f>INDEX(NoSettings!$C:$C,MATCH(EPS!$A1538,NoSettings!$A:$A,0))</f>
        <v>0</v>
      </c>
      <c r="K1538">
        <f t="shared" si="70"/>
        <v>1</v>
      </c>
      <c r="L1538" s="5">
        <f t="shared" si="71"/>
        <v>0</v>
      </c>
    </row>
    <row r="1539" spans="1:12">
      <c r="A1539" t="s">
        <v>1557</v>
      </c>
      <c r="B1539" t="s">
        <v>3</v>
      </c>
      <c r="C1539" t="s">
        <v>2861</v>
      </c>
      <c r="D1539" t="s">
        <v>2909</v>
      </c>
      <c r="H1539" t="str">
        <f>INDEX('Vensim Variables'!$B:$B,MATCH(EPS!$B1539,'Vensim Variables'!$A:$A,0))</f>
        <v>g pollutant</v>
      </c>
      <c r="I1539" t="str">
        <f t="shared" ref="I1539:I1602" si="72">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PM25</v>
      </c>
      <c r="J1539">
        <f>INDEX(NoSettings!$C:$C,MATCH(EPS!$A1539,NoSettings!$A:$A,0))</f>
        <v>0</v>
      </c>
      <c r="K1539">
        <f t="shared" ref="K1539:K1602" si="73">IF(I1539="CO2",1,IF(I1539="CH4",28,IF(I1539="N2O",265,IF(I1539="F gases",1,1))))</f>
        <v>1</v>
      </c>
      <c r="L1539" s="5">
        <f t="shared" ref="L1539:L1602" si="74">IF(H1539="g pollutant",K1539*J1539/10^12,IF(H1539="MMTCO2e",J1539,IF(H1539="MWh",J1539,0)))</f>
        <v>0</v>
      </c>
    </row>
    <row r="1540" spans="1:12">
      <c r="A1540" t="s">
        <v>1558</v>
      </c>
      <c r="B1540" t="s">
        <v>3</v>
      </c>
      <c r="C1540" t="s">
        <v>2861</v>
      </c>
      <c r="D1540" t="s">
        <v>2910</v>
      </c>
      <c r="H1540" t="str">
        <f>INDEX('Vensim Variables'!$B:$B,MATCH(EPS!$B1540,'Vensim Variables'!$A:$A,0))</f>
        <v>g pollutant</v>
      </c>
      <c r="I1540" t="str">
        <f t="shared" si="72"/>
        <v>PM25</v>
      </c>
      <c r="J1540">
        <f>INDEX(NoSettings!$C:$C,MATCH(EPS!$A1540,NoSettings!$A:$A,0))</f>
        <v>0</v>
      </c>
      <c r="K1540">
        <f t="shared" si="73"/>
        <v>1</v>
      </c>
      <c r="L1540" s="5">
        <f t="shared" si="74"/>
        <v>0</v>
      </c>
    </row>
    <row r="1541" spans="1:12">
      <c r="A1541" t="s">
        <v>1559</v>
      </c>
      <c r="B1541" t="s">
        <v>3</v>
      </c>
      <c r="C1541" t="s">
        <v>2861</v>
      </c>
      <c r="D1541" t="s">
        <v>2911</v>
      </c>
      <c r="H1541" t="str">
        <f>INDEX('Vensim Variables'!$B:$B,MATCH(EPS!$B1541,'Vensim Variables'!$A:$A,0))</f>
        <v>g pollutant</v>
      </c>
      <c r="I1541" t="str">
        <f t="shared" si="72"/>
        <v>PM25</v>
      </c>
      <c r="J1541">
        <f>INDEX(NoSettings!$C:$C,MATCH(EPS!$A1541,NoSettings!$A:$A,0))</f>
        <v>628840000</v>
      </c>
      <c r="K1541">
        <f t="shared" si="73"/>
        <v>1</v>
      </c>
      <c r="L1541" s="5">
        <f t="shared" si="74"/>
        <v>6.2883999999999998E-4</v>
      </c>
    </row>
    <row r="1542" spans="1:12">
      <c r="A1542" t="s">
        <v>1560</v>
      </c>
      <c r="B1542" t="s">
        <v>3</v>
      </c>
      <c r="C1542" t="s">
        <v>2861</v>
      </c>
      <c r="D1542" t="s">
        <v>2912</v>
      </c>
      <c r="H1542" t="str">
        <f>INDEX('Vensim Variables'!$B:$B,MATCH(EPS!$B1542,'Vensim Variables'!$A:$A,0))</f>
        <v>g pollutant</v>
      </c>
      <c r="I1542" t="str">
        <f t="shared" si="72"/>
        <v>PM25</v>
      </c>
      <c r="J1542">
        <f>INDEX(NoSettings!$C:$C,MATCH(EPS!$A1542,NoSettings!$A:$A,0))</f>
        <v>0</v>
      </c>
      <c r="K1542">
        <f t="shared" si="73"/>
        <v>1</v>
      </c>
      <c r="L1542" s="5">
        <f t="shared" si="74"/>
        <v>0</v>
      </c>
    </row>
    <row r="1543" spans="1:12">
      <c r="A1543" t="s">
        <v>1561</v>
      </c>
      <c r="B1543" t="s">
        <v>3</v>
      </c>
      <c r="C1543" t="s">
        <v>2861</v>
      </c>
      <c r="D1543" t="s">
        <v>2913</v>
      </c>
      <c r="H1543" t="str">
        <f>INDEX('Vensim Variables'!$B:$B,MATCH(EPS!$B1543,'Vensim Variables'!$A:$A,0))</f>
        <v>g pollutant</v>
      </c>
      <c r="I1543" t="str">
        <f t="shared" si="72"/>
        <v>PM25</v>
      </c>
      <c r="J1543">
        <f>INDEX(NoSettings!$C:$C,MATCH(EPS!$A1543,NoSettings!$A:$A,0))</f>
        <v>2895450000</v>
      </c>
      <c r="K1543">
        <f t="shared" si="73"/>
        <v>1</v>
      </c>
      <c r="L1543" s="5">
        <f t="shared" si="74"/>
        <v>2.8954499999999999E-3</v>
      </c>
    </row>
    <row r="1544" spans="1:12">
      <c r="A1544" t="s">
        <v>1562</v>
      </c>
      <c r="B1544" t="s">
        <v>3</v>
      </c>
      <c r="C1544" t="s">
        <v>2861</v>
      </c>
      <c r="D1544" t="s">
        <v>2914</v>
      </c>
      <c r="H1544" t="str">
        <f>INDEX('Vensim Variables'!$B:$B,MATCH(EPS!$B1544,'Vensim Variables'!$A:$A,0))</f>
        <v>g pollutant</v>
      </c>
      <c r="I1544" t="str">
        <f t="shared" si="72"/>
        <v>PM25</v>
      </c>
      <c r="J1544">
        <f>INDEX(NoSettings!$C:$C,MATCH(EPS!$A1544,NoSettings!$A:$A,0))</f>
        <v>4882440000</v>
      </c>
      <c r="K1544">
        <f t="shared" si="73"/>
        <v>1</v>
      </c>
      <c r="L1544" s="5">
        <f t="shared" si="74"/>
        <v>4.88244E-3</v>
      </c>
    </row>
    <row r="1545" spans="1:12">
      <c r="A1545" t="s">
        <v>1563</v>
      </c>
      <c r="B1545" t="s">
        <v>3</v>
      </c>
      <c r="C1545" t="s">
        <v>2861</v>
      </c>
      <c r="D1545" t="s">
        <v>2915</v>
      </c>
      <c r="H1545" t="str">
        <f>INDEX('Vensim Variables'!$B:$B,MATCH(EPS!$B1545,'Vensim Variables'!$A:$A,0))</f>
        <v>g pollutant</v>
      </c>
      <c r="I1545" t="str">
        <f t="shared" si="72"/>
        <v>PM25</v>
      </c>
      <c r="J1545">
        <f>INDEX(NoSettings!$C:$C,MATCH(EPS!$A1545,NoSettings!$A:$A,0))</f>
        <v>1291730000</v>
      </c>
      <c r="K1545">
        <f t="shared" si="73"/>
        <v>1</v>
      </c>
      <c r="L1545" s="5">
        <f t="shared" si="74"/>
        <v>1.29173E-3</v>
      </c>
    </row>
    <row r="1546" spans="1:12">
      <c r="A1546" t="s">
        <v>1564</v>
      </c>
      <c r="B1546" t="s">
        <v>3</v>
      </c>
      <c r="C1546" t="s">
        <v>2861</v>
      </c>
      <c r="D1546" t="s">
        <v>2916</v>
      </c>
      <c r="H1546" t="str">
        <f>INDEX('Vensim Variables'!$B:$B,MATCH(EPS!$B1546,'Vensim Variables'!$A:$A,0))</f>
        <v>g pollutant</v>
      </c>
      <c r="I1546" t="str">
        <f t="shared" si="72"/>
        <v>PM25</v>
      </c>
      <c r="J1546">
        <f>INDEX(NoSettings!$C:$C,MATCH(EPS!$A1546,NoSettings!$A:$A,0))</f>
        <v>0</v>
      </c>
      <c r="K1546">
        <f t="shared" si="73"/>
        <v>1</v>
      </c>
      <c r="L1546" s="5">
        <f t="shared" si="74"/>
        <v>0</v>
      </c>
    </row>
    <row r="1547" spans="1:12">
      <c r="A1547" t="s">
        <v>1565</v>
      </c>
      <c r="B1547" t="s">
        <v>3</v>
      </c>
      <c r="C1547" t="s">
        <v>2861</v>
      </c>
      <c r="D1547" t="s">
        <v>2917</v>
      </c>
      <c r="H1547" t="str">
        <f>INDEX('Vensim Variables'!$B:$B,MATCH(EPS!$B1547,'Vensim Variables'!$A:$A,0))</f>
        <v>g pollutant</v>
      </c>
      <c r="I1547" t="str">
        <f t="shared" si="72"/>
        <v>PM25</v>
      </c>
      <c r="J1547">
        <f>INDEX(NoSettings!$C:$C,MATCH(EPS!$A1547,NoSettings!$A:$A,0))</f>
        <v>0</v>
      </c>
      <c r="K1547">
        <f t="shared" si="73"/>
        <v>1</v>
      </c>
      <c r="L1547" s="5">
        <f t="shared" si="74"/>
        <v>0</v>
      </c>
    </row>
    <row r="1548" spans="1:12">
      <c r="A1548" t="s">
        <v>1566</v>
      </c>
      <c r="B1548" t="s">
        <v>3</v>
      </c>
      <c r="C1548" t="s">
        <v>2861</v>
      </c>
      <c r="D1548" t="s">
        <v>2918</v>
      </c>
      <c r="H1548" t="str">
        <f>INDEX('Vensim Variables'!$B:$B,MATCH(EPS!$B1548,'Vensim Variables'!$A:$A,0))</f>
        <v>g pollutant</v>
      </c>
      <c r="I1548" t="str">
        <f t="shared" si="72"/>
        <v>PM25</v>
      </c>
      <c r="J1548">
        <f>INDEX(NoSettings!$C:$C,MATCH(EPS!$A1548,NoSettings!$A:$A,0))</f>
        <v>0</v>
      </c>
      <c r="K1548">
        <f t="shared" si="73"/>
        <v>1</v>
      </c>
      <c r="L1548" s="5">
        <f t="shared" si="74"/>
        <v>0</v>
      </c>
    </row>
    <row r="1549" spans="1:12">
      <c r="A1549" t="s">
        <v>1567</v>
      </c>
      <c r="B1549" t="s">
        <v>3</v>
      </c>
      <c r="C1549" t="s">
        <v>2861</v>
      </c>
      <c r="D1549" t="s">
        <v>2919</v>
      </c>
      <c r="H1549" t="str">
        <f>INDEX('Vensim Variables'!$B:$B,MATCH(EPS!$B1549,'Vensim Variables'!$A:$A,0))</f>
        <v>g pollutant</v>
      </c>
      <c r="I1549" t="str">
        <f t="shared" si="72"/>
        <v>PM25</v>
      </c>
      <c r="J1549">
        <f>INDEX(NoSettings!$C:$C,MATCH(EPS!$A1549,NoSettings!$A:$A,0))</f>
        <v>5777980000</v>
      </c>
      <c r="K1549">
        <f t="shared" si="73"/>
        <v>1</v>
      </c>
      <c r="L1549" s="5">
        <f t="shared" si="74"/>
        <v>5.7779800000000003E-3</v>
      </c>
    </row>
    <row r="1550" spans="1:12">
      <c r="A1550" t="s">
        <v>1568</v>
      </c>
      <c r="B1550" t="s">
        <v>3</v>
      </c>
      <c r="C1550" t="s">
        <v>2862</v>
      </c>
      <c r="D1550" t="s">
        <v>2904</v>
      </c>
      <c r="H1550" t="str">
        <f>INDEX('Vensim Variables'!$B:$B,MATCH(EPS!$B1550,'Vensim Variables'!$A:$A,0))</f>
        <v>g pollutant</v>
      </c>
      <c r="I1550" t="str">
        <f t="shared" si="72"/>
        <v>SOx</v>
      </c>
      <c r="J1550">
        <f>INDEX(NoSettings!$C:$C,MATCH(EPS!$A1550,NoSettings!$A:$A,0))</f>
        <v>958252000000</v>
      </c>
      <c r="K1550">
        <f t="shared" si="73"/>
        <v>1</v>
      </c>
      <c r="L1550" s="5">
        <f t="shared" si="74"/>
        <v>0.95825199999999999</v>
      </c>
    </row>
    <row r="1551" spans="1:12">
      <c r="A1551" t="s">
        <v>1569</v>
      </c>
      <c r="B1551" t="s">
        <v>3</v>
      </c>
      <c r="C1551" t="s">
        <v>2862</v>
      </c>
      <c r="D1551" t="s">
        <v>2905</v>
      </c>
      <c r="H1551" t="str">
        <f>INDEX('Vensim Variables'!$B:$B,MATCH(EPS!$B1551,'Vensim Variables'!$A:$A,0))</f>
        <v>g pollutant</v>
      </c>
      <c r="I1551" t="str">
        <f t="shared" si="72"/>
        <v>SOx</v>
      </c>
      <c r="J1551">
        <f>INDEX(NoSettings!$C:$C,MATCH(EPS!$A1551,NoSettings!$A:$A,0))</f>
        <v>6302560000</v>
      </c>
      <c r="K1551">
        <f t="shared" si="73"/>
        <v>1</v>
      </c>
      <c r="L1551" s="5">
        <f t="shared" si="74"/>
        <v>6.3025599999999996E-3</v>
      </c>
    </row>
    <row r="1552" spans="1:12">
      <c r="A1552" t="s">
        <v>1570</v>
      </c>
      <c r="B1552" t="s">
        <v>3</v>
      </c>
      <c r="C1552" t="s">
        <v>2862</v>
      </c>
      <c r="D1552" t="s">
        <v>2906</v>
      </c>
      <c r="H1552" t="str">
        <f>INDEX('Vensim Variables'!$B:$B,MATCH(EPS!$B1552,'Vensim Variables'!$A:$A,0))</f>
        <v>g pollutant</v>
      </c>
      <c r="I1552" t="str">
        <f t="shared" si="72"/>
        <v>SOx</v>
      </c>
      <c r="J1552">
        <f>INDEX(NoSettings!$C:$C,MATCH(EPS!$A1552,NoSettings!$A:$A,0))</f>
        <v>0</v>
      </c>
      <c r="K1552">
        <f t="shared" si="73"/>
        <v>1</v>
      </c>
      <c r="L1552" s="5">
        <f t="shared" si="74"/>
        <v>0</v>
      </c>
    </row>
    <row r="1553" spans="1:12">
      <c r="A1553" t="s">
        <v>1571</v>
      </c>
      <c r="B1553" t="s">
        <v>3</v>
      </c>
      <c r="C1553" t="s">
        <v>2862</v>
      </c>
      <c r="D1553" t="s">
        <v>2907</v>
      </c>
      <c r="H1553" t="str">
        <f>INDEX('Vensim Variables'!$B:$B,MATCH(EPS!$B1553,'Vensim Variables'!$A:$A,0))</f>
        <v>g pollutant</v>
      </c>
      <c r="I1553" t="str">
        <f t="shared" si="72"/>
        <v>SOx</v>
      </c>
      <c r="J1553">
        <f>INDEX(NoSettings!$C:$C,MATCH(EPS!$A1553,NoSettings!$A:$A,0))</f>
        <v>0</v>
      </c>
      <c r="K1553">
        <f t="shared" si="73"/>
        <v>1</v>
      </c>
      <c r="L1553" s="5">
        <f t="shared" si="74"/>
        <v>0</v>
      </c>
    </row>
    <row r="1554" spans="1:12">
      <c r="A1554" t="s">
        <v>1572</v>
      </c>
      <c r="B1554" t="s">
        <v>3</v>
      </c>
      <c r="C1554" t="s">
        <v>2862</v>
      </c>
      <c r="D1554" t="s">
        <v>2908</v>
      </c>
      <c r="H1554" t="str">
        <f>INDEX('Vensim Variables'!$B:$B,MATCH(EPS!$B1554,'Vensim Variables'!$A:$A,0))</f>
        <v>g pollutant</v>
      </c>
      <c r="I1554" t="str">
        <f t="shared" si="72"/>
        <v>SOx</v>
      </c>
      <c r="J1554">
        <f>INDEX(NoSettings!$C:$C,MATCH(EPS!$A1554,NoSettings!$A:$A,0))</f>
        <v>0</v>
      </c>
      <c r="K1554">
        <f t="shared" si="73"/>
        <v>1</v>
      </c>
      <c r="L1554" s="5">
        <f t="shared" si="74"/>
        <v>0</v>
      </c>
    </row>
    <row r="1555" spans="1:12">
      <c r="A1555" t="s">
        <v>1573</v>
      </c>
      <c r="B1555" t="s">
        <v>3</v>
      </c>
      <c r="C1555" t="s">
        <v>2862</v>
      </c>
      <c r="D1555" t="s">
        <v>2909</v>
      </c>
      <c r="H1555" t="str">
        <f>INDEX('Vensim Variables'!$B:$B,MATCH(EPS!$B1555,'Vensim Variables'!$A:$A,0))</f>
        <v>g pollutant</v>
      </c>
      <c r="I1555" t="str">
        <f t="shared" si="72"/>
        <v>SOx</v>
      </c>
      <c r="J1555">
        <f>INDEX(NoSettings!$C:$C,MATCH(EPS!$A1555,NoSettings!$A:$A,0))</f>
        <v>0</v>
      </c>
      <c r="K1555">
        <f t="shared" si="73"/>
        <v>1</v>
      </c>
      <c r="L1555" s="5">
        <f t="shared" si="74"/>
        <v>0</v>
      </c>
    </row>
    <row r="1556" spans="1:12">
      <c r="A1556" t="s">
        <v>1574</v>
      </c>
      <c r="B1556" t="s">
        <v>3</v>
      </c>
      <c r="C1556" t="s">
        <v>2862</v>
      </c>
      <c r="D1556" t="s">
        <v>2910</v>
      </c>
      <c r="H1556" t="str">
        <f>INDEX('Vensim Variables'!$B:$B,MATCH(EPS!$B1556,'Vensim Variables'!$A:$A,0))</f>
        <v>g pollutant</v>
      </c>
      <c r="I1556" t="str">
        <f t="shared" si="72"/>
        <v>SOx</v>
      </c>
      <c r="J1556">
        <f>INDEX(NoSettings!$C:$C,MATCH(EPS!$A1556,NoSettings!$A:$A,0))</f>
        <v>0</v>
      </c>
      <c r="K1556">
        <f t="shared" si="73"/>
        <v>1</v>
      </c>
      <c r="L1556" s="5">
        <f t="shared" si="74"/>
        <v>0</v>
      </c>
    </row>
    <row r="1557" spans="1:12">
      <c r="A1557" t="s">
        <v>1575</v>
      </c>
      <c r="B1557" t="s">
        <v>3</v>
      </c>
      <c r="C1557" t="s">
        <v>2862</v>
      </c>
      <c r="D1557" t="s">
        <v>2911</v>
      </c>
      <c r="H1557" t="str">
        <f>INDEX('Vensim Variables'!$B:$B,MATCH(EPS!$B1557,'Vensim Variables'!$A:$A,0))</f>
        <v>g pollutant</v>
      </c>
      <c r="I1557" t="str">
        <f t="shared" si="72"/>
        <v>SOx</v>
      </c>
      <c r="J1557">
        <f>INDEX(NoSettings!$C:$C,MATCH(EPS!$A1557,NoSettings!$A:$A,0))</f>
        <v>564501000</v>
      </c>
      <c r="K1557">
        <f t="shared" si="73"/>
        <v>1</v>
      </c>
      <c r="L1557" s="5">
        <f t="shared" si="74"/>
        <v>5.6450100000000002E-4</v>
      </c>
    </row>
    <row r="1558" spans="1:12">
      <c r="A1558" t="s">
        <v>1576</v>
      </c>
      <c r="B1558" t="s">
        <v>3</v>
      </c>
      <c r="C1558" t="s">
        <v>2862</v>
      </c>
      <c r="D1558" t="s">
        <v>2912</v>
      </c>
      <c r="H1558" t="str">
        <f>INDEX('Vensim Variables'!$B:$B,MATCH(EPS!$B1558,'Vensim Variables'!$A:$A,0))</f>
        <v>g pollutant</v>
      </c>
      <c r="I1558" t="str">
        <f t="shared" si="72"/>
        <v>SOx</v>
      </c>
      <c r="J1558">
        <f>INDEX(NoSettings!$C:$C,MATCH(EPS!$A1558,NoSettings!$A:$A,0))</f>
        <v>0</v>
      </c>
      <c r="K1558">
        <f t="shared" si="73"/>
        <v>1</v>
      </c>
      <c r="L1558" s="5">
        <f t="shared" si="74"/>
        <v>0</v>
      </c>
    </row>
    <row r="1559" spans="1:12">
      <c r="A1559" t="s">
        <v>1577</v>
      </c>
      <c r="B1559" t="s">
        <v>3</v>
      </c>
      <c r="C1559" t="s">
        <v>2862</v>
      </c>
      <c r="D1559" t="s">
        <v>2913</v>
      </c>
      <c r="H1559" t="str">
        <f>INDEX('Vensim Variables'!$B:$B,MATCH(EPS!$B1559,'Vensim Variables'!$A:$A,0))</f>
        <v>g pollutant</v>
      </c>
      <c r="I1559" t="str">
        <f t="shared" si="72"/>
        <v>SOx</v>
      </c>
      <c r="J1559">
        <f>INDEX(NoSettings!$C:$C,MATCH(EPS!$A1559,NoSettings!$A:$A,0))</f>
        <v>26572600000</v>
      </c>
      <c r="K1559">
        <f t="shared" si="73"/>
        <v>1</v>
      </c>
      <c r="L1559" s="5">
        <f t="shared" si="74"/>
        <v>2.6572599999999998E-2</v>
      </c>
    </row>
    <row r="1560" spans="1:12">
      <c r="A1560" t="s">
        <v>1578</v>
      </c>
      <c r="B1560" t="s">
        <v>3</v>
      </c>
      <c r="C1560" t="s">
        <v>2862</v>
      </c>
      <c r="D1560" t="s">
        <v>2914</v>
      </c>
      <c r="H1560" t="str">
        <f>INDEX('Vensim Variables'!$B:$B,MATCH(EPS!$B1560,'Vensim Variables'!$A:$A,0))</f>
        <v>g pollutant</v>
      </c>
      <c r="I1560" t="str">
        <f t="shared" si="72"/>
        <v>SOx</v>
      </c>
      <c r="J1560">
        <f>INDEX(NoSettings!$C:$C,MATCH(EPS!$A1560,NoSettings!$A:$A,0))</f>
        <v>1470870000</v>
      </c>
      <c r="K1560">
        <f t="shared" si="73"/>
        <v>1</v>
      </c>
      <c r="L1560" s="5">
        <f t="shared" si="74"/>
        <v>1.47087E-3</v>
      </c>
    </row>
    <row r="1561" spans="1:12">
      <c r="A1561" t="s">
        <v>1579</v>
      </c>
      <c r="B1561" t="s">
        <v>3</v>
      </c>
      <c r="C1561" t="s">
        <v>2862</v>
      </c>
      <c r="D1561" t="s">
        <v>2915</v>
      </c>
      <c r="H1561" t="str">
        <f>INDEX('Vensim Variables'!$B:$B,MATCH(EPS!$B1561,'Vensim Variables'!$A:$A,0))</f>
        <v>g pollutant</v>
      </c>
      <c r="I1561" t="str">
        <f t="shared" si="72"/>
        <v>SOx</v>
      </c>
      <c r="J1561">
        <f>INDEX(NoSettings!$C:$C,MATCH(EPS!$A1561,NoSettings!$A:$A,0))</f>
        <v>22974400000</v>
      </c>
      <c r="K1561">
        <f t="shared" si="73"/>
        <v>1</v>
      </c>
      <c r="L1561" s="5">
        <f t="shared" si="74"/>
        <v>2.2974399999999999E-2</v>
      </c>
    </row>
    <row r="1562" spans="1:12">
      <c r="A1562" t="s">
        <v>1580</v>
      </c>
      <c r="B1562" t="s">
        <v>3</v>
      </c>
      <c r="C1562" t="s">
        <v>2862</v>
      </c>
      <c r="D1562" t="s">
        <v>2916</v>
      </c>
      <c r="H1562" t="str">
        <f>INDEX('Vensim Variables'!$B:$B,MATCH(EPS!$B1562,'Vensim Variables'!$A:$A,0))</f>
        <v>g pollutant</v>
      </c>
      <c r="I1562" t="str">
        <f t="shared" si="72"/>
        <v>SOx</v>
      </c>
      <c r="J1562">
        <f>INDEX(NoSettings!$C:$C,MATCH(EPS!$A1562,NoSettings!$A:$A,0))</f>
        <v>0</v>
      </c>
      <c r="K1562">
        <f t="shared" si="73"/>
        <v>1</v>
      </c>
      <c r="L1562" s="5">
        <f t="shared" si="74"/>
        <v>0</v>
      </c>
    </row>
    <row r="1563" spans="1:12">
      <c r="A1563" t="s">
        <v>1581</v>
      </c>
      <c r="B1563" t="s">
        <v>3</v>
      </c>
      <c r="C1563" t="s">
        <v>2862</v>
      </c>
      <c r="D1563" t="s">
        <v>2917</v>
      </c>
      <c r="H1563" t="str">
        <f>INDEX('Vensim Variables'!$B:$B,MATCH(EPS!$B1563,'Vensim Variables'!$A:$A,0))</f>
        <v>g pollutant</v>
      </c>
      <c r="I1563" t="str">
        <f t="shared" si="72"/>
        <v>SOx</v>
      </c>
      <c r="J1563">
        <f>INDEX(NoSettings!$C:$C,MATCH(EPS!$A1563,NoSettings!$A:$A,0))</f>
        <v>0</v>
      </c>
      <c r="K1563">
        <f t="shared" si="73"/>
        <v>1</v>
      </c>
      <c r="L1563" s="5">
        <f t="shared" si="74"/>
        <v>0</v>
      </c>
    </row>
    <row r="1564" spans="1:12">
      <c r="A1564" t="s">
        <v>1582</v>
      </c>
      <c r="B1564" t="s">
        <v>3</v>
      </c>
      <c r="C1564" t="s">
        <v>2862</v>
      </c>
      <c r="D1564" t="s">
        <v>2918</v>
      </c>
      <c r="H1564" t="str">
        <f>INDEX('Vensim Variables'!$B:$B,MATCH(EPS!$B1564,'Vensim Variables'!$A:$A,0))</f>
        <v>g pollutant</v>
      </c>
      <c r="I1564" t="str">
        <f t="shared" si="72"/>
        <v>SOx</v>
      </c>
      <c r="J1564">
        <f>INDEX(NoSettings!$C:$C,MATCH(EPS!$A1564,NoSettings!$A:$A,0))</f>
        <v>0</v>
      </c>
      <c r="K1564">
        <f t="shared" si="73"/>
        <v>1</v>
      </c>
      <c r="L1564" s="5">
        <f t="shared" si="74"/>
        <v>0</v>
      </c>
    </row>
    <row r="1565" spans="1:12">
      <c r="A1565" t="s">
        <v>1583</v>
      </c>
      <c r="B1565" t="s">
        <v>3</v>
      </c>
      <c r="C1565" t="s">
        <v>2862</v>
      </c>
      <c r="D1565" t="s">
        <v>2919</v>
      </c>
      <c r="H1565" t="str">
        <f>INDEX('Vensim Variables'!$B:$B,MATCH(EPS!$B1565,'Vensim Variables'!$A:$A,0))</f>
        <v>g pollutant</v>
      </c>
      <c r="I1565" t="str">
        <f t="shared" si="72"/>
        <v>SOx</v>
      </c>
      <c r="J1565">
        <f>INDEX(NoSettings!$C:$C,MATCH(EPS!$A1565,NoSettings!$A:$A,0))</f>
        <v>35016800000</v>
      </c>
      <c r="K1565">
        <f t="shared" si="73"/>
        <v>1</v>
      </c>
      <c r="L1565" s="5">
        <f t="shared" si="74"/>
        <v>3.5016800000000001E-2</v>
      </c>
    </row>
    <row r="1566" spans="1:12">
      <c r="A1566" t="s">
        <v>1584</v>
      </c>
      <c r="B1566" t="s">
        <v>3</v>
      </c>
      <c r="C1566" t="s">
        <v>2863</v>
      </c>
      <c r="D1566" t="s">
        <v>2904</v>
      </c>
      <c r="H1566" t="str">
        <f>INDEX('Vensim Variables'!$B:$B,MATCH(EPS!$B1566,'Vensim Variables'!$A:$A,0))</f>
        <v>g pollutant</v>
      </c>
      <c r="I1566" t="str">
        <f t="shared" si="72"/>
        <v>BC</v>
      </c>
      <c r="J1566">
        <f>INDEX(NoSettings!$C:$C,MATCH(EPS!$A1566,NoSettings!$A:$A,0))</f>
        <v>2123160000</v>
      </c>
      <c r="K1566">
        <f t="shared" si="73"/>
        <v>1</v>
      </c>
      <c r="L1566" s="5">
        <f t="shared" si="74"/>
        <v>2.1231599999999998E-3</v>
      </c>
    </row>
    <row r="1567" spans="1:12">
      <c r="A1567" t="s">
        <v>1585</v>
      </c>
      <c r="B1567" t="s">
        <v>3</v>
      </c>
      <c r="C1567" t="s">
        <v>2863</v>
      </c>
      <c r="D1567" t="s">
        <v>2905</v>
      </c>
      <c r="H1567" t="str">
        <f>INDEX('Vensim Variables'!$B:$B,MATCH(EPS!$B1567,'Vensim Variables'!$A:$A,0))</f>
        <v>g pollutant</v>
      </c>
      <c r="I1567" t="str">
        <f t="shared" si="72"/>
        <v>BC</v>
      </c>
      <c r="J1567">
        <f>INDEX(NoSettings!$C:$C,MATCH(EPS!$A1567,NoSettings!$A:$A,0))</f>
        <v>1396540000</v>
      </c>
      <c r="K1567">
        <f t="shared" si="73"/>
        <v>1</v>
      </c>
      <c r="L1567" s="5">
        <f t="shared" si="74"/>
        <v>1.3965399999999999E-3</v>
      </c>
    </row>
    <row r="1568" spans="1:12">
      <c r="A1568" t="s">
        <v>1586</v>
      </c>
      <c r="B1568" t="s">
        <v>3</v>
      </c>
      <c r="C1568" t="s">
        <v>2863</v>
      </c>
      <c r="D1568" t="s">
        <v>2906</v>
      </c>
      <c r="H1568" t="str">
        <f>INDEX('Vensim Variables'!$B:$B,MATCH(EPS!$B1568,'Vensim Variables'!$A:$A,0))</f>
        <v>g pollutant</v>
      </c>
      <c r="I1568" t="str">
        <f t="shared" si="72"/>
        <v>BC</v>
      </c>
      <c r="J1568">
        <f>INDEX(NoSettings!$C:$C,MATCH(EPS!$A1568,NoSettings!$A:$A,0))</f>
        <v>0</v>
      </c>
      <c r="K1568">
        <f t="shared" si="73"/>
        <v>1</v>
      </c>
      <c r="L1568" s="5">
        <f t="shared" si="74"/>
        <v>0</v>
      </c>
    </row>
    <row r="1569" spans="1:12">
      <c r="A1569" t="s">
        <v>1587</v>
      </c>
      <c r="B1569" t="s">
        <v>3</v>
      </c>
      <c r="C1569" t="s">
        <v>2863</v>
      </c>
      <c r="D1569" t="s">
        <v>2907</v>
      </c>
      <c r="H1569" t="str">
        <f>INDEX('Vensim Variables'!$B:$B,MATCH(EPS!$B1569,'Vensim Variables'!$A:$A,0))</f>
        <v>g pollutant</v>
      </c>
      <c r="I1569" t="str">
        <f t="shared" si="72"/>
        <v>BC</v>
      </c>
      <c r="J1569">
        <f>INDEX(NoSettings!$C:$C,MATCH(EPS!$A1569,NoSettings!$A:$A,0))</f>
        <v>0</v>
      </c>
      <c r="K1569">
        <f t="shared" si="73"/>
        <v>1</v>
      </c>
      <c r="L1569" s="5">
        <f t="shared" si="74"/>
        <v>0</v>
      </c>
    </row>
    <row r="1570" spans="1:12">
      <c r="A1570" t="s">
        <v>1588</v>
      </c>
      <c r="B1570" t="s">
        <v>3</v>
      </c>
      <c r="C1570" t="s">
        <v>2863</v>
      </c>
      <c r="D1570" t="s">
        <v>2908</v>
      </c>
      <c r="H1570" t="str">
        <f>INDEX('Vensim Variables'!$B:$B,MATCH(EPS!$B1570,'Vensim Variables'!$A:$A,0))</f>
        <v>g pollutant</v>
      </c>
      <c r="I1570" t="str">
        <f t="shared" si="72"/>
        <v>BC</v>
      </c>
      <c r="J1570">
        <f>INDEX(NoSettings!$C:$C,MATCH(EPS!$A1570,NoSettings!$A:$A,0))</f>
        <v>0</v>
      </c>
      <c r="K1570">
        <f t="shared" si="73"/>
        <v>1</v>
      </c>
      <c r="L1570" s="5">
        <f t="shared" si="74"/>
        <v>0</v>
      </c>
    </row>
    <row r="1571" spans="1:12">
      <c r="A1571" t="s">
        <v>1589</v>
      </c>
      <c r="B1571" t="s">
        <v>3</v>
      </c>
      <c r="C1571" t="s">
        <v>2863</v>
      </c>
      <c r="D1571" t="s">
        <v>2909</v>
      </c>
      <c r="H1571" t="str">
        <f>INDEX('Vensim Variables'!$B:$B,MATCH(EPS!$B1571,'Vensim Variables'!$A:$A,0))</f>
        <v>g pollutant</v>
      </c>
      <c r="I1571" t="str">
        <f t="shared" si="72"/>
        <v>BC</v>
      </c>
      <c r="J1571">
        <f>INDEX(NoSettings!$C:$C,MATCH(EPS!$A1571,NoSettings!$A:$A,0))</f>
        <v>0</v>
      </c>
      <c r="K1571">
        <f t="shared" si="73"/>
        <v>1</v>
      </c>
      <c r="L1571" s="5">
        <f t="shared" si="74"/>
        <v>0</v>
      </c>
    </row>
    <row r="1572" spans="1:12">
      <c r="A1572" t="s">
        <v>1590</v>
      </c>
      <c r="B1572" t="s">
        <v>3</v>
      </c>
      <c r="C1572" t="s">
        <v>2863</v>
      </c>
      <c r="D1572" t="s">
        <v>2910</v>
      </c>
      <c r="H1572" t="str">
        <f>INDEX('Vensim Variables'!$B:$B,MATCH(EPS!$B1572,'Vensim Variables'!$A:$A,0))</f>
        <v>g pollutant</v>
      </c>
      <c r="I1572" t="str">
        <f t="shared" si="72"/>
        <v>BC</v>
      </c>
      <c r="J1572">
        <f>INDEX(NoSettings!$C:$C,MATCH(EPS!$A1572,NoSettings!$A:$A,0))</f>
        <v>0</v>
      </c>
      <c r="K1572">
        <f t="shared" si="73"/>
        <v>1</v>
      </c>
      <c r="L1572" s="5">
        <f t="shared" si="74"/>
        <v>0</v>
      </c>
    </row>
    <row r="1573" spans="1:12">
      <c r="A1573" t="s">
        <v>1591</v>
      </c>
      <c r="B1573" t="s">
        <v>3</v>
      </c>
      <c r="C1573" t="s">
        <v>2863</v>
      </c>
      <c r="D1573" t="s">
        <v>2911</v>
      </c>
      <c r="H1573" t="str">
        <f>INDEX('Vensim Variables'!$B:$B,MATCH(EPS!$B1573,'Vensim Variables'!$A:$A,0))</f>
        <v>g pollutant</v>
      </c>
      <c r="I1573" t="str">
        <f t="shared" si="72"/>
        <v>BC</v>
      </c>
      <c r="J1573">
        <f>INDEX(NoSettings!$C:$C,MATCH(EPS!$A1573,NoSettings!$A:$A,0))</f>
        <v>24017200</v>
      </c>
      <c r="K1573">
        <f t="shared" si="73"/>
        <v>1</v>
      </c>
      <c r="L1573" s="5">
        <f t="shared" si="74"/>
        <v>2.4017200000000001E-5</v>
      </c>
    </row>
    <row r="1574" spans="1:12">
      <c r="A1574" t="s">
        <v>1592</v>
      </c>
      <c r="B1574" t="s">
        <v>3</v>
      </c>
      <c r="C1574" t="s">
        <v>2863</v>
      </c>
      <c r="D1574" t="s">
        <v>2912</v>
      </c>
      <c r="H1574" t="str">
        <f>INDEX('Vensim Variables'!$B:$B,MATCH(EPS!$B1574,'Vensim Variables'!$A:$A,0))</f>
        <v>g pollutant</v>
      </c>
      <c r="I1574" t="str">
        <f t="shared" si="72"/>
        <v>BC</v>
      </c>
      <c r="J1574">
        <f>INDEX(NoSettings!$C:$C,MATCH(EPS!$A1574,NoSettings!$A:$A,0))</f>
        <v>0</v>
      </c>
      <c r="K1574">
        <f t="shared" si="73"/>
        <v>1</v>
      </c>
      <c r="L1574" s="5">
        <f t="shared" si="74"/>
        <v>0</v>
      </c>
    </row>
    <row r="1575" spans="1:12">
      <c r="A1575" t="s">
        <v>1593</v>
      </c>
      <c r="B1575" t="s">
        <v>3</v>
      </c>
      <c r="C1575" t="s">
        <v>2863</v>
      </c>
      <c r="D1575" t="s">
        <v>2913</v>
      </c>
      <c r="H1575" t="str">
        <f>INDEX('Vensim Variables'!$B:$B,MATCH(EPS!$B1575,'Vensim Variables'!$A:$A,0))</f>
        <v>g pollutant</v>
      </c>
      <c r="I1575" t="str">
        <f t="shared" si="72"/>
        <v>BC</v>
      </c>
      <c r="J1575">
        <f>INDEX(NoSettings!$C:$C,MATCH(EPS!$A1575,NoSettings!$A:$A,0))</f>
        <v>876772000</v>
      </c>
      <c r="K1575">
        <f t="shared" si="73"/>
        <v>1</v>
      </c>
      <c r="L1575" s="5">
        <f t="shared" si="74"/>
        <v>8.7677199999999995E-4</v>
      </c>
    </row>
    <row r="1576" spans="1:12">
      <c r="A1576" t="s">
        <v>1594</v>
      </c>
      <c r="B1576" t="s">
        <v>3</v>
      </c>
      <c r="C1576" t="s">
        <v>2863</v>
      </c>
      <c r="D1576" t="s">
        <v>2914</v>
      </c>
      <c r="H1576" t="str">
        <f>INDEX('Vensim Variables'!$B:$B,MATCH(EPS!$B1576,'Vensim Variables'!$A:$A,0))</f>
        <v>g pollutant</v>
      </c>
      <c r="I1576" t="str">
        <f t="shared" si="72"/>
        <v>BC</v>
      </c>
      <c r="J1576">
        <f>INDEX(NoSettings!$C:$C,MATCH(EPS!$A1576,NoSettings!$A:$A,0))</f>
        <v>325919000</v>
      </c>
      <c r="K1576">
        <f t="shared" si="73"/>
        <v>1</v>
      </c>
      <c r="L1576" s="5">
        <f t="shared" si="74"/>
        <v>3.2591899999999998E-4</v>
      </c>
    </row>
    <row r="1577" spans="1:12">
      <c r="A1577" t="s">
        <v>1595</v>
      </c>
      <c r="B1577" t="s">
        <v>3</v>
      </c>
      <c r="C1577" t="s">
        <v>2863</v>
      </c>
      <c r="D1577" t="s">
        <v>2915</v>
      </c>
      <c r="H1577" t="str">
        <f>INDEX('Vensim Variables'!$B:$B,MATCH(EPS!$B1577,'Vensim Variables'!$A:$A,0))</f>
        <v>g pollutant</v>
      </c>
      <c r="I1577" t="str">
        <f t="shared" si="72"/>
        <v>BC</v>
      </c>
      <c r="J1577">
        <f>INDEX(NoSettings!$C:$C,MATCH(EPS!$A1577,NoSettings!$A:$A,0))</f>
        <v>50903400</v>
      </c>
      <c r="K1577">
        <f t="shared" si="73"/>
        <v>1</v>
      </c>
      <c r="L1577" s="5">
        <f t="shared" si="74"/>
        <v>5.0903399999999998E-5</v>
      </c>
    </row>
    <row r="1578" spans="1:12">
      <c r="A1578" t="s">
        <v>1596</v>
      </c>
      <c r="B1578" t="s">
        <v>3</v>
      </c>
      <c r="C1578" t="s">
        <v>2863</v>
      </c>
      <c r="D1578" t="s">
        <v>2916</v>
      </c>
      <c r="H1578" t="str">
        <f>INDEX('Vensim Variables'!$B:$B,MATCH(EPS!$B1578,'Vensim Variables'!$A:$A,0))</f>
        <v>g pollutant</v>
      </c>
      <c r="I1578" t="str">
        <f t="shared" si="72"/>
        <v>BC</v>
      </c>
      <c r="J1578">
        <f>INDEX(NoSettings!$C:$C,MATCH(EPS!$A1578,NoSettings!$A:$A,0))</f>
        <v>0</v>
      </c>
      <c r="K1578">
        <f t="shared" si="73"/>
        <v>1</v>
      </c>
      <c r="L1578" s="5">
        <f t="shared" si="74"/>
        <v>0</v>
      </c>
    </row>
    <row r="1579" spans="1:12">
      <c r="A1579" t="s">
        <v>1597</v>
      </c>
      <c r="B1579" t="s">
        <v>3</v>
      </c>
      <c r="C1579" t="s">
        <v>2863</v>
      </c>
      <c r="D1579" t="s">
        <v>2917</v>
      </c>
      <c r="H1579" t="str">
        <f>INDEX('Vensim Variables'!$B:$B,MATCH(EPS!$B1579,'Vensim Variables'!$A:$A,0))</f>
        <v>g pollutant</v>
      </c>
      <c r="I1579" t="str">
        <f t="shared" si="72"/>
        <v>BC</v>
      </c>
      <c r="J1579">
        <f>INDEX(NoSettings!$C:$C,MATCH(EPS!$A1579,NoSettings!$A:$A,0))</f>
        <v>0</v>
      </c>
      <c r="K1579">
        <f t="shared" si="73"/>
        <v>1</v>
      </c>
      <c r="L1579" s="5">
        <f t="shared" si="74"/>
        <v>0</v>
      </c>
    </row>
    <row r="1580" spans="1:12">
      <c r="A1580" t="s">
        <v>1598</v>
      </c>
      <c r="B1580" t="s">
        <v>3</v>
      </c>
      <c r="C1580" t="s">
        <v>2863</v>
      </c>
      <c r="D1580" t="s">
        <v>2918</v>
      </c>
      <c r="H1580" t="str">
        <f>INDEX('Vensim Variables'!$B:$B,MATCH(EPS!$B1580,'Vensim Variables'!$A:$A,0))</f>
        <v>g pollutant</v>
      </c>
      <c r="I1580" t="str">
        <f t="shared" si="72"/>
        <v>BC</v>
      </c>
      <c r="J1580">
        <f>INDEX(NoSettings!$C:$C,MATCH(EPS!$A1580,NoSettings!$A:$A,0))</f>
        <v>0</v>
      </c>
      <c r="K1580">
        <f t="shared" si="73"/>
        <v>1</v>
      </c>
      <c r="L1580" s="5">
        <f t="shared" si="74"/>
        <v>0</v>
      </c>
    </row>
    <row r="1581" spans="1:12">
      <c r="A1581" t="s">
        <v>1599</v>
      </c>
      <c r="B1581" t="s">
        <v>3</v>
      </c>
      <c r="C1581" t="s">
        <v>2863</v>
      </c>
      <c r="D1581" t="s">
        <v>2919</v>
      </c>
      <c r="H1581" t="str">
        <f>INDEX('Vensim Variables'!$B:$B,MATCH(EPS!$B1581,'Vensim Variables'!$A:$A,0))</f>
        <v>g pollutant</v>
      </c>
      <c r="I1581" t="str">
        <f t="shared" si="72"/>
        <v>BC</v>
      </c>
      <c r="J1581">
        <f>INDEX(NoSettings!$C:$C,MATCH(EPS!$A1581,NoSettings!$A:$A,0))</f>
        <v>315187000</v>
      </c>
      <c r="K1581">
        <f t="shared" si="73"/>
        <v>1</v>
      </c>
      <c r="L1581" s="5">
        <f t="shared" si="74"/>
        <v>3.1518699999999998E-4</v>
      </c>
    </row>
    <row r="1582" spans="1:12">
      <c r="A1582" t="s">
        <v>1600</v>
      </c>
      <c r="B1582" t="s">
        <v>3</v>
      </c>
      <c r="C1582" t="s">
        <v>2864</v>
      </c>
      <c r="D1582" t="s">
        <v>2904</v>
      </c>
      <c r="H1582" t="str">
        <f>INDEX('Vensim Variables'!$B:$B,MATCH(EPS!$B1582,'Vensim Variables'!$A:$A,0))</f>
        <v>g pollutant</v>
      </c>
      <c r="I1582" t="str">
        <f t="shared" si="72"/>
        <v>OC</v>
      </c>
      <c r="J1582">
        <f>INDEX(NoSettings!$C:$C,MATCH(EPS!$A1582,NoSettings!$A:$A,0))</f>
        <v>3356610000</v>
      </c>
      <c r="K1582">
        <f t="shared" si="73"/>
        <v>1</v>
      </c>
      <c r="L1582" s="5">
        <f t="shared" si="74"/>
        <v>3.3566099999999999E-3</v>
      </c>
    </row>
    <row r="1583" spans="1:12">
      <c r="A1583" t="s">
        <v>1601</v>
      </c>
      <c r="B1583" t="s">
        <v>3</v>
      </c>
      <c r="C1583" t="s">
        <v>2864</v>
      </c>
      <c r="D1583" t="s">
        <v>2905</v>
      </c>
      <c r="H1583" t="str">
        <f>INDEX('Vensim Variables'!$B:$B,MATCH(EPS!$B1583,'Vensim Variables'!$A:$A,0))</f>
        <v>g pollutant</v>
      </c>
      <c r="I1583" t="str">
        <f t="shared" si="72"/>
        <v>OC</v>
      </c>
      <c r="J1583">
        <f>INDEX(NoSettings!$C:$C,MATCH(EPS!$A1583,NoSettings!$A:$A,0))</f>
        <v>9340490000</v>
      </c>
      <c r="K1583">
        <f t="shared" si="73"/>
        <v>1</v>
      </c>
      <c r="L1583" s="5">
        <f t="shared" si="74"/>
        <v>9.3404899999999999E-3</v>
      </c>
    </row>
    <row r="1584" spans="1:12">
      <c r="A1584" t="s">
        <v>1602</v>
      </c>
      <c r="B1584" t="s">
        <v>3</v>
      </c>
      <c r="C1584" t="s">
        <v>2864</v>
      </c>
      <c r="D1584" t="s">
        <v>2906</v>
      </c>
      <c r="H1584" t="str">
        <f>INDEX('Vensim Variables'!$B:$B,MATCH(EPS!$B1584,'Vensim Variables'!$A:$A,0))</f>
        <v>g pollutant</v>
      </c>
      <c r="I1584" t="str">
        <f t="shared" si="72"/>
        <v>OC</v>
      </c>
      <c r="J1584">
        <f>INDEX(NoSettings!$C:$C,MATCH(EPS!$A1584,NoSettings!$A:$A,0))</f>
        <v>0</v>
      </c>
      <c r="K1584">
        <f t="shared" si="73"/>
        <v>1</v>
      </c>
      <c r="L1584" s="5">
        <f t="shared" si="74"/>
        <v>0</v>
      </c>
    </row>
    <row r="1585" spans="1:12">
      <c r="A1585" t="s">
        <v>1603</v>
      </c>
      <c r="B1585" t="s">
        <v>3</v>
      </c>
      <c r="C1585" t="s">
        <v>2864</v>
      </c>
      <c r="D1585" t="s">
        <v>2907</v>
      </c>
      <c r="H1585" t="str">
        <f>INDEX('Vensim Variables'!$B:$B,MATCH(EPS!$B1585,'Vensim Variables'!$A:$A,0))</f>
        <v>g pollutant</v>
      </c>
      <c r="I1585" t="str">
        <f t="shared" si="72"/>
        <v>OC</v>
      </c>
      <c r="J1585">
        <f>INDEX(NoSettings!$C:$C,MATCH(EPS!$A1585,NoSettings!$A:$A,0))</f>
        <v>0</v>
      </c>
      <c r="K1585">
        <f t="shared" si="73"/>
        <v>1</v>
      </c>
      <c r="L1585" s="5">
        <f t="shared" si="74"/>
        <v>0</v>
      </c>
    </row>
    <row r="1586" spans="1:12">
      <c r="A1586" t="s">
        <v>1604</v>
      </c>
      <c r="B1586" t="s">
        <v>3</v>
      </c>
      <c r="C1586" t="s">
        <v>2864</v>
      </c>
      <c r="D1586" t="s">
        <v>2908</v>
      </c>
      <c r="H1586" t="str">
        <f>INDEX('Vensim Variables'!$B:$B,MATCH(EPS!$B1586,'Vensim Variables'!$A:$A,0))</f>
        <v>g pollutant</v>
      </c>
      <c r="I1586" t="str">
        <f t="shared" si="72"/>
        <v>OC</v>
      </c>
      <c r="J1586">
        <f>INDEX(NoSettings!$C:$C,MATCH(EPS!$A1586,NoSettings!$A:$A,0))</f>
        <v>0</v>
      </c>
      <c r="K1586">
        <f t="shared" si="73"/>
        <v>1</v>
      </c>
      <c r="L1586" s="5">
        <f t="shared" si="74"/>
        <v>0</v>
      </c>
    </row>
    <row r="1587" spans="1:12">
      <c r="A1587" t="s">
        <v>1605</v>
      </c>
      <c r="B1587" t="s">
        <v>3</v>
      </c>
      <c r="C1587" t="s">
        <v>2864</v>
      </c>
      <c r="D1587" t="s">
        <v>2909</v>
      </c>
      <c r="H1587" t="str">
        <f>INDEX('Vensim Variables'!$B:$B,MATCH(EPS!$B1587,'Vensim Variables'!$A:$A,0))</f>
        <v>g pollutant</v>
      </c>
      <c r="I1587" t="str">
        <f t="shared" si="72"/>
        <v>OC</v>
      </c>
      <c r="J1587">
        <f>INDEX(NoSettings!$C:$C,MATCH(EPS!$A1587,NoSettings!$A:$A,0))</f>
        <v>0</v>
      </c>
      <c r="K1587">
        <f t="shared" si="73"/>
        <v>1</v>
      </c>
      <c r="L1587" s="5">
        <f t="shared" si="74"/>
        <v>0</v>
      </c>
    </row>
    <row r="1588" spans="1:12">
      <c r="A1588" t="s">
        <v>1606</v>
      </c>
      <c r="B1588" t="s">
        <v>3</v>
      </c>
      <c r="C1588" t="s">
        <v>2864</v>
      </c>
      <c r="D1588" t="s">
        <v>2910</v>
      </c>
      <c r="H1588" t="str">
        <f>INDEX('Vensim Variables'!$B:$B,MATCH(EPS!$B1588,'Vensim Variables'!$A:$A,0))</f>
        <v>g pollutant</v>
      </c>
      <c r="I1588" t="str">
        <f t="shared" si="72"/>
        <v>OC</v>
      </c>
      <c r="J1588">
        <f>INDEX(NoSettings!$C:$C,MATCH(EPS!$A1588,NoSettings!$A:$A,0))</f>
        <v>0</v>
      </c>
      <c r="K1588">
        <f t="shared" si="73"/>
        <v>1</v>
      </c>
      <c r="L1588" s="5">
        <f t="shared" si="74"/>
        <v>0</v>
      </c>
    </row>
    <row r="1589" spans="1:12">
      <c r="A1589" t="s">
        <v>1607</v>
      </c>
      <c r="B1589" t="s">
        <v>3</v>
      </c>
      <c r="C1589" t="s">
        <v>2864</v>
      </c>
      <c r="D1589" t="s">
        <v>2911</v>
      </c>
      <c r="H1589" t="str">
        <f>INDEX('Vensim Variables'!$B:$B,MATCH(EPS!$B1589,'Vensim Variables'!$A:$A,0))</f>
        <v>g pollutant</v>
      </c>
      <c r="I1589" t="str">
        <f t="shared" si="72"/>
        <v>OC</v>
      </c>
      <c r="J1589">
        <f>INDEX(NoSettings!$C:$C,MATCH(EPS!$A1589,NoSettings!$A:$A,0))</f>
        <v>193797000</v>
      </c>
      <c r="K1589">
        <f t="shared" si="73"/>
        <v>1</v>
      </c>
      <c r="L1589" s="5">
        <f t="shared" si="74"/>
        <v>1.93797E-4</v>
      </c>
    </row>
    <row r="1590" spans="1:12">
      <c r="A1590" t="s">
        <v>1608</v>
      </c>
      <c r="B1590" t="s">
        <v>3</v>
      </c>
      <c r="C1590" t="s">
        <v>2864</v>
      </c>
      <c r="D1590" t="s">
        <v>2912</v>
      </c>
      <c r="H1590" t="str">
        <f>INDEX('Vensim Variables'!$B:$B,MATCH(EPS!$B1590,'Vensim Variables'!$A:$A,0))</f>
        <v>g pollutant</v>
      </c>
      <c r="I1590" t="str">
        <f t="shared" si="72"/>
        <v>OC</v>
      </c>
      <c r="J1590">
        <f>INDEX(NoSettings!$C:$C,MATCH(EPS!$A1590,NoSettings!$A:$A,0))</f>
        <v>0</v>
      </c>
      <c r="K1590">
        <f t="shared" si="73"/>
        <v>1</v>
      </c>
      <c r="L1590" s="5">
        <f t="shared" si="74"/>
        <v>0</v>
      </c>
    </row>
    <row r="1591" spans="1:12">
      <c r="A1591" t="s">
        <v>1609</v>
      </c>
      <c r="B1591" t="s">
        <v>3</v>
      </c>
      <c r="C1591" t="s">
        <v>2864</v>
      </c>
      <c r="D1591" t="s">
        <v>2913</v>
      </c>
      <c r="H1591" t="str">
        <f>INDEX('Vensim Variables'!$B:$B,MATCH(EPS!$B1591,'Vensim Variables'!$A:$A,0))</f>
        <v>g pollutant</v>
      </c>
      <c r="I1591" t="str">
        <f t="shared" si="72"/>
        <v>OC</v>
      </c>
      <c r="J1591">
        <f>INDEX(NoSettings!$C:$C,MATCH(EPS!$A1591,NoSettings!$A:$A,0))</f>
        <v>352920000</v>
      </c>
      <c r="K1591">
        <f t="shared" si="73"/>
        <v>1</v>
      </c>
      <c r="L1591" s="5">
        <f t="shared" si="74"/>
        <v>3.5292E-4</v>
      </c>
    </row>
    <row r="1592" spans="1:12">
      <c r="A1592" t="s">
        <v>1610</v>
      </c>
      <c r="B1592" t="s">
        <v>3</v>
      </c>
      <c r="C1592" t="s">
        <v>2864</v>
      </c>
      <c r="D1592" t="s">
        <v>2914</v>
      </c>
      <c r="H1592" t="str">
        <f>INDEX('Vensim Variables'!$B:$B,MATCH(EPS!$B1592,'Vensim Variables'!$A:$A,0))</f>
        <v>g pollutant</v>
      </c>
      <c r="I1592" t="str">
        <f t="shared" si="72"/>
        <v>OC</v>
      </c>
      <c r="J1592">
        <f>INDEX(NoSettings!$C:$C,MATCH(EPS!$A1592,NoSettings!$A:$A,0))</f>
        <v>2179850000</v>
      </c>
      <c r="K1592">
        <f t="shared" si="73"/>
        <v>1</v>
      </c>
      <c r="L1592" s="5">
        <f t="shared" si="74"/>
        <v>2.1798500000000001E-3</v>
      </c>
    </row>
    <row r="1593" spans="1:12">
      <c r="A1593" t="s">
        <v>1611</v>
      </c>
      <c r="B1593" t="s">
        <v>3</v>
      </c>
      <c r="C1593" t="s">
        <v>2864</v>
      </c>
      <c r="D1593" t="s">
        <v>2915</v>
      </c>
      <c r="H1593" t="str">
        <f>INDEX('Vensim Variables'!$B:$B,MATCH(EPS!$B1593,'Vensim Variables'!$A:$A,0))</f>
        <v>g pollutant</v>
      </c>
      <c r="I1593" t="str">
        <f t="shared" si="72"/>
        <v>OC</v>
      </c>
      <c r="J1593">
        <f>INDEX(NoSettings!$C:$C,MATCH(EPS!$A1593,NoSettings!$A:$A,0))</f>
        <v>80475800</v>
      </c>
      <c r="K1593">
        <f t="shared" si="73"/>
        <v>1</v>
      </c>
      <c r="L1593" s="5">
        <f t="shared" si="74"/>
        <v>8.0475800000000006E-5</v>
      </c>
    </row>
    <row r="1594" spans="1:12">
      <c r="A1594" t="s">
        <v>1612</v>
      </c>
      <c r="B1594" t="s">
        <v>3</v>
      </c>
      <c r="C1594" t="s">
        <v>2864</v>
      </c>
      <c r="D1594" t="s">
        <v>2916</v>
      </c>
      <c r="H1594" t="str">
        <f>INDEX('Vensim Variables'!$B:$B,MATCH(EPS!$B1594,'Vensim Variables'!$A:$A,0))</f>
        <v>g pollutant</v>
      </c>
      <c r="I1594" t="str">
        <f t="shared" si="72"/>
        <v>OC</v>
      </c>
      <c r="J1594">
        <f>INDEX(NoSettings!$C:$C,MATCH(EPS!$A1594,NoSettings!$A:$A,0))</f>
        <v>0</v>
      </c>
      <c r="K1594">
        <f t="shared" si="73"/>
        <v>1</v>
      </c>
      <c r="L1594" s="5">
        <f t="shared" si="74"/>
        <v>0</v>
      </c>
    </row>
    <row r="1595" spans="1:12">
      <c r="A1595" t="s">
        <v>1613</v>
      </c>
      <c r="B1595" t="s">
        <v>3</v>
      </c>
      <c r="C1595" t="s">
        <v>2864</v>
      </c>
      <c r="D1595" t="s">
        <v>2917</v>
      </c>
      <c r="H1595" t="str">
        <f>INDEX('Vensim Variables'!$B:$B,MATCH(EPS!$B1595,'Vensim Variables'!$A:$A,0))</f>
        <v>g pollutant</v>
      </c>
      <c r="I1595" t="str">
        <f t="shared" si="72"/>
        <v>OC</v>
      </c>
      <c r="J1595">
        <f>INDEX(NoSettings!$C:$C,MATCH(EPS!$A1595,NoSettings!$A:$A,0))</f>
        <v>0</v>
      </c>
      <c r="K1595">
        <f t="shared" si="73"/>
        <v>1</v>
      </c>
      <c r="L1595" s="5">
        <f t="shared" si="74"/>
        <v>0</v>
      </c>
    </row>
    <row r="1596" spans="1:12">
      <c r="A1596" t="s">
        <v>1614</v>
      </c>
      <c r="B1596" t="s">
        <v>3</v>
      </c>
      <c r="C1596" t="s">
        <v>2864</v>
      </c>
      <c r="D1596" t="s">
        <v>2918</v>
      </c>
      <c r="H1596" t="str">
        <f>INDEX('Vensim Variables'!$B:$B,MATCH(EPS!$B1596,'Vensim Variables'!$A:$A,0))</f>
        <v>g pollutant</v>
      </c>
      <c r="I1596" t="str">
        <f t="shared" si="72"/>
        <v>OC</v>
      </c>
      <c r="J1596">
        <f>INDEX(NoSettings!$C:$C,MATCH(EPS!$A1596,NoSettings!$A:$A,0))</f>
        <v>0</v>
      </c>
      <c r="K1596">
        <f t="shared" si="73"/>
        <v>1</v>
      </c>
      <c r="L1596" s="5">
        <f t="shared" si="74"/>
        <v>0</v>
      </c>
    </row>
    <row r="1597" spans="1:12">
      <c r="A1597" t="s">
        <v>1615</v>
      </c>
      <c r="B1597" t="s">
        <v>3</v>
      </c>
      <c r="C1597" t="s">
        <v>2864</v>
      </c>
      <c r="D1597" t="s">
        <v>2919</v>
      </c>
      <c r="H1597" t="str">
        <f>INDEX('Vensim Variables'!$B:$B,MATCH(EPS!$B1597,'Vensim Variables'!$A:$A,0))</f>
        <v>g pollutant</v>
      </c>
      <c r="I1597" t="str">
        <f t="shared" si="72"/>
        <v>OC</v>
      </c>
      <c r="J1597">
        <f>INDEX(NoSettings!$C:$C,MATCH(EPS!$A1597,NoSettings!$A:$A,0))</f>
        <v>1772760000</v>
      </c>
      <c r="K1597">
        <f t="shared" si="73"/>
        <v>1</v>
      </c>
      <c r="L1597" s="5">
        <f t="shared" si="74"/>
        <v>1.77276E-3</v>
      </c>
    </row>
    <row r="1598" spans="1:12">
      <c r="A1598" t="s">
        <v>1616</v>
      </c>
      <c r="B1598" t="s">
        <v>3</v>
      </c>
      <c r="C1598" t="s">
        <v>2865</v>
      </c>
      <c r="D1598" t="s">
        <v>2904</v>
      </c>
      <c r="H1598" t="str">
        <f>INDEX('Vensim Variables'!$B:$B,MATCH(EPS!$B1598,'Vensim Variables'!$A:$A,0))</f>
        <v>g pollutant</v>
      </c>
      <c r="I1598" t="str">
        <f t="shared" si="72"/>
        <v>CH4</v>
      </c>
      <c r="J1598">
        <f>INDEX(NoSettings!$C:$C,MATCH(EPS!$A1598,NoSettings!$A:$A,0))</f>
        <v>111213000000</v>
      </c>
      <c r="K1598">
        <f t="shared" si="73"/>
        <v>28</v>
      </c>
      <c r="L1598" s="5">
        <f t="shared" si="74"/>
        <v>3.1139640000000002</v>
      </c>
    </row>
    <row r="1599" spans="1:12">
      <c r="A1599" t="s">
        <v>1617</v>
      </c>
      <c r="B1599" t="s">
        <v>3</v>
      </c>
      <c r="C1599" t="s">
        <v>2865</v>
      </c>
      <c r="D1599" t="s">
        <v>2905</v>
      </c>
      <c r="H1599" t="str">
        <f>INDEX('Vensim Variables'!$B:$B,MATCH(EPS!$B1599,'Vensim Variables'!$A:$A,0))</f>
        <v>g pollutant</v>
      </c>
      <c r="I1599" t="str">
        <f t="shared" si="72"/>
        <v>CH4</v>
      </c>
      <c r="J1599">
        <f>INDEX(NoSettings!$C:$C,MATCH(EPS!$A1599,NoSettings!$A:$A,0))</f>
        <v>9068430000</v>
      </c>
      <c r="K1599">
        <f t="shared" si="73"/>
        <v>28</v>
      </c>
      <c r="L1599" s="5">
        <f t="shared" si="74"/>
        <v>0.25391604000000001</v>
      </c>
    </row>
    <row r="1600" spans="1:12">
      <c r="A1600" t="s">
        <v>1618</v>
      </c>
      <c r="B1600" t="s">
        <v>3</v>
      </c>
      <c r="C1600" t="s">
        <v>2865</v>
      </c>
      <c r="D1600" t="s">
        <v>2906</v>
      </c>
      <c r="H1600" t="str">
        <f>INDEX('Vensim Variables'!$B:$B,MATCH(EPS!$B1600,'Vensim Variables'!$A:$A,0))</f>
        <v>g pollutant</v>
      </c>
      <c r="I1600" t="str">
        <f t="shared" si="72"/>
        <v>CH4</v>
      </c>
      <c r="J1600">
        <f>INDEX(NoSettings!$C:$C,MATCH(EPS!$A1600,NoSettings!$A:$A,0))</f>
        <v>0</v>
      </c>
      <c r="K1600">
        <f t="shared" si="73"/>
        <v>28</v>
      </c>
      <c r="L1600" s="5">
        <f t="shared" si="74"/>
        <v>0</v>
      </c>
    </row>
    <row r="1601" spans="1:12">
      <c r="A1601" t="s">
        <v>1619</v>
      </c>
      <c r="B1601" t="s">
        <v>3</v>
      </c>
      <c r="C1601" t="s">
        <v>2865</v>
      </c>
      <c r="D1601" t="s">
        <v>2907</v>
      </c>
      <c r="H1601" t="str">
        <f>INDEX('Vensim Variables'!$B:$B,MATCH(EPS!$B1601,'Vensim Variables'!$A:$A,0))</f>
        <v>g pollutant</v>
      </c>
      <c r="I1601" t="str">
        <f t="shared" si="72"/>
        <v>CH4</v>
      </c>
      <c r="J1601">
        <f>INDEX(NoSettings!$C:$C,MATCH(EPS!$A1601,NoSettings!$A:$A,0))</f>
        <v>0</v>
      </c>
      <c r="K1601">
        <f t="shared" si="73"/>
        <v>28</v>
      </c>
      <c r="L1601" s="5">
        <f t="shared" si="74"/>
        <v>0</v>
      </c>
    </row>
    <row r="1602" spans="1:12">
      <c r="A1602" t="s">
        <v>1620</v>
      </c>
      <c r="B1602" t="s">
        <v>3</v>
      </c>
      <c r="C1602" t="s">
        <v>2865</v>
      </c>
      <c r="D1602" t="s">
        <v>2908</v>
      </c>
      <c r="H1602" t="str">
        <f>INDEX('Vensim Variables'!$B:$B,MATCH(EPS!$B1602,'Vensim Variables'!$A:$A,0))</f>
        <v>g pollutant</v>
      </c>
      <c r="I1602" t="str">
        <f t="shared" si="72"/>
        <v>CH4</v>
      </c>
      <c r="J1602">
        <f>INDEX(NoSettings!$C:$C,MATCH(EPS!$A1602,NoSettings!$A:$A,0))</f>
        <v>0</v>
      </c>
      <c r="K1602">
        <f t="shared" si="73"/>
        <v>28</v>
      </c>
      <c r="L1602" s="5">
        <f t="shared" si="74"/>
        <v>0</v>
      </c>
    </row>
    <row r="1603" spans="1:12">
      <c r="A1603" t="s">
        <v>1621</v>
      </c>
      <c r="B1603" t="s">
        <v>3</v>
      </c>
      <c r="C1603" t="s">
        <v>2865</v>
      </c>
      <c r="D1603" t="s">
        <v>2909</v>
      </c>
      <c r="H1603" t="str">
        <f>INDEX('Vensim Variables'!$B:$B,MATCH(EPS!$B1603,'Vensim Variables'!$A:$A,0))</f>
        <v>g pollutant</v>
      </c>
      <c r="I1603" t="str">
        <f t="shared" ref="I1603:I1666" si="75">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CH4</v>
      </c>
      <c r="J1603">
        <f>INDEX(NoSettings!$C:$C,MATCH(EPS!$A1603,NoSettings!$A:$A,0))</f>
        <v>0</v>
      </c>
      <c r="K1603">
        <f t="shared" ref="K1603:K1666" si="76">IF(I1603="CO2",1,IF(I1603="CH4",28,IF(I1603="N2O",265,IF(I1603="F gases",1,1))))</f>
        <v>28</v>
      </c>
      <c r="L1603" s="5">
        <f t="shared" ref="L1603:L1666" si="77">IF(H1603="g pollutant",K1603*J1603/10^12,IF(H1603="MMTCO2e",J1603,IF(H1603="MWh",J1603,0)))</f>
        <v>0</v>
      </c>
    </row>
    <row r="1604" spans="1:12">
      <c r="A1604" t="s">
        <v>1622</v>
      </c>
      <c r="B1604" t="s">
        <v>3</v>
      </c>
      <c r="C1604" t="s">
        <v>2865</v>
      </c>
      <c r="D1604" t="s">
        <v>2910</v>
      </c>
      <c r="H1604" t="str">
        <f>INDEX('Vensim Variables'!$B:$B,MATCH(EPS!$B1604,'Vensim Variables'!$A:$A,0))</f>
        <v>g pollutant</v>
      </c>
      <c r="I1604" t="str">
        <f t="shared" si="75"/>
        <v>CH4</v>
      </c>
      <c r="J1604">
        <f>INDEX(NoSettings!$C:$C,MATCH(EPS!$A1604,NoSettings!$A:$A,0))</f>
        <v>0</v>
      </c>
      <c r="K1604">
        <f t="shared" si="76"/>
        <v>28</v>
      </c>
      <c r="L1604" s="5">
        <f t="shared" si="77"/>
        <v>0</v>
      </c>
    </row>
    <row r="1605" spans="1:12">
      <c r="A1605" t="s">
        <v>1623</v>
      </c>
      <c r="B1605" t="s">
        <v>3</v>
      </c>
      <c r="C1605" t="s">
        <v>2865</v>
      </c>
      <c r="D1605" t="s">
        <v>2911</v>
      </c>
      <c r="H1605" t="str">
        <f>INDEX('Vensim Variables'!$B:$B,MATCH(EPS!$B1605,'Vensim Variables'!$A:$A,0))</f>
        <v>g pollutant</v>
      </c>
      <c r="I1605" t="str">
        <f t="shared" si="75"/>
        <v>CH4</v>
      </c>
      <c r="J1605">
        <f>INDEX(NoSettings!$C:$C,MATCH(EPS!$A1605,NoSettings!$A:$A,0))</f>
        <v>0</v>
      </c>
      <c r="K1605">
        <f t="shared" si="76"/>
        <v>28</v>
      </c>
      <c r="L1605" s="5">
        <f t="shared" si="77"/>
        <v>0</v>
      </c>
    </row>
    <row r="1606" spans="1:12">
      <c r="A1606" t="s">
        <v>1624</v>
      </c>
      <c r="B1606" t="s">
        <v>3</v>
      </c>
      <c r="C1606" t="s">
        <v>2865</v>
      </c>
      <c r="D1606" t="s">
        <v>2912</v>
      </c>
      <c r="H1606" t="str">
        <f>INDEX('Vensim Variables'!$B:$B,MATCH(EPS!$B1606,'Vensim Variables'!$A:$A,0))</f>
        <v>g pollutant</v>
      </c>
      <c r="I1606" t="str">
        <f t="shared" si="75"/>
        <v>CH4</v>
      </c>
      <c r="J1606">
        <f>INDEX(NoSettings!$C:$C,MATCH(EPS!$A1606,NoSettings!$A:$A,0))</f>
        <v>0</v>
      </c>
      <c r="K1606">
        <f t="shared" si="76"/>
        <v>28</v>
      </c>
      <c r="L1606" s="5">
        <f t="shared" si="77"/>
        <v>0</v>
      </c>
    </row>
    <row r="1607" spans="1:12">
      <c r="A1607" t="s">
        <v>1625</v>
      </c>
      <c r="B1607" t="s">
        <v>3</v>
      </c>
      <c r="C1607" t="s">
        <v>2865</v>
      </c>
      <c r="D1607" t="s">
        <v>2913</v>
      </c>
      <c r="H1607" t="str">
        <f>INDEX('Vensim Variables'!$B:$B,MATCH(EPS!$B1607,'Vensim Variables'!$A:$A,0))</f>
        <v>g pollutant</v>
      </c>
      <c r="I1607" t="str">
        <f t="shared" si="75"/>
        <v>CH4</v>
      </c>
      <c r="J1607">
        <f>INDEX(NoSettings!$C:$C,MATCH(EPS!$A1607,NoSettings!$A:$A,0))</f>
        <v>480599000</v>
      </c>
      <c r="K1607">
        <f t="shared" si="76"/>
        <v>28</v>
      </c>
      <c r="L1607" s="5">
        <f t="shared" si="77"/>
        <v>1.3456772000000001E-2</v>
      </c>
    </row>
    <row r="1608" spans="1:12">
      <c r="A1608" t="s">
        <v>1626</v>
      </c>
      <c r="B1608" t="s">
        <v>3</v>
      </c>
      <c r="C1608" t="s">
        <v>2865</v>
      </c>
      <c r="D1608" t="s">
        <v>2914</v>
      </c>
      <c r="H1608" t="str">
        <f>INDEX('Vensim Variables'!$B:$B,MATCH(EPS!$B1608,'Vensim Variables'!$A:$A,0))</f>
        <v>g pollutant</v>
      </c>
      <c r="I1608" t="str">
        <f t="shared" si="75"/>
        <v>CH4</v>
      </c>
      <c r="J1608">
        <f>INDEX(NoSettings!$C:$C,MATCH(EPS!$A1608,NoSettings!$A:$A,0))</f>
        <v>2116360000</v>
      </c>
      <c r="K1608">
        <f t="shared" si="76"/>
        <v>28</v>
      </c>
      <c r="L1608" s="5">
        <f t="shared" si="77"/>
        <v>5.9258079999999998E-2</v>
      </c>
    </row>
    <row r="1609" spans="1:12">
      <c r="A1609" t="s">
        <v>1627</v>
      </c>
      <c r="B1609" t="s">
        <v>3</v>
      </c>
      <c r="C1609" t="s">
        <v>2865</v>
      </c>
      <c r="D1609" t="s">
        <v>2915</v>
      </c>
      <c r="H1609" t="str">
        <f>INDEX('Vensim Variables'!$B:$B,MATCH(EPS!$B1609,'Vensim Variables'!$A:$A,0))</f>
        <v>g pollutant</v>
      </c>
      <c r="I1609" t="str">
        <f t="shared" si="75"/>
        <v>CH4</v>
      </c>
      <c r="J1609">
        <f>INDEX(NoSettings!$C:$C,MATCH(EPS!$A1609,NoSettings!$A:$A,0))</f>
        <v>2666370000</v>
      </c>
      <c r="K1609">
        <f t="shared" si="76"/>
        <v>28</v>
      </c>
      <c r="L1609" s="5">
        <f t="shared" si="77"/>
        <v>7.4658360000000007E-2</v>
      </c>
    </row>
    <row r="1610" spans="1:12">
      <c r="A1610" t="s">
        <v>1628</v>
      </c>
      <c r="B1610" t="s">
        <v>3</v>
      </c>
      <c r="C1610" t="s">
        <v>2865</v>
      </c>
      <c r="D1610" t="s">
        <v>2916</v>
      </c>
      <c r="H1610" t="str">
        <f>INDEX('Vensim Variables'!$B:$B,MATCH(EPS!$B1610,'Vensim Variables'!$A:$A,0))</f>
        <v>g pollutant</v>
      </c>
      <c r="I1610" t="str">
        <f t="shared" si="75"/>
        <v>CH4</v>
      </c>
      <c r="J1610">
        <f>INDEX(NoSettings!$C:$C,MATCH(EPS!$A1610,NoSettings!$A:$A,0))</f>
        <v>0</v>
      </c>
      <c r="K1610">
        <f t="shared" si="76"/>
        <v>28</v>
      </c>
      <c r="L1610" s="5">
        <f t="shared" si="77"/>
        <v>0</v>
      </c>
    </row>
    <row r="1611" spans="1:12">
      <c r="A1611" t="s">
        <v>1629</v>
      </c>
      <c r="B1611" t="s">
        <v>3</v>
      </c>
      <c r="C1611" t="s">
        <v>2865</v>
      </c>
      <c r="D1611" t="s">
        <v>2917</v>
      </c>
      <c r="H1611" t="str">
        <f>INDEX('Vensim Variables'!$B:$B,MATCH(EPS!$B1611,'Vensim Variables'!$A:$A,0))</f>
        <v>g pollutant</v>
      </c>
      <c r="I1611" t="str">
        <f t="shared" si="75"/>
        <v>CH4</v>
      </c>
      <c r="J1611">
        <f>INDEX(NoSettings!$C:$C,MATCH(EPS!$A1611,NoSettings!$A:$A,0))</f>
        <v>0</v>
      </c>
      <c r="K1611">
        <f t="shared" si="76"/>
        <v>28</v>
      </c>
      <c r="L1611" s="5">
        <f t="shared" si="77"/>
        <v>0</v>
      </c>
    </row>
    <row r="1612" spans="1:12">
      <c r="A1612" t="s">
        <v>1630</v>
      </c>
      <c r="B1612" t="s">
        <v>3</v>
      </c>
      <c r="C1612" t="s">
        <v>2865</v>
      </c>
      <c r="D1612" t="s">
        <v>2918</v>
      </c>
      <c r="H1612" t="str">
        <f>INDEX('Vensim Variables'!$B:$B,MATCH(EPS!$B1612,'Vensim Variables'!$A:$A,0))</f>
        <v>g pollutant</v>
      </c>
      <c r="I1612" t="str">
        <f t="shared" si="75"/>
        <v>CH4</v>
      </c>
      <c r="J1612">
        <f>INDEX(NoSettings!$C:$C,MATCH(EPS!$A1612,NoSettings!$A:$A,0))</f>
        <v>0</v>
      </c>
      <c r="K1612">
        <f t="shared" si="76"/>
        <v>28</v>
      </c>
      <c r="L1612" s="5">
        <f t="shared" si="77"/>
        <v>0</v>
      </c>
    </row>
    <row r="1613" spans="1:12">
      <c r="A1613" t="s">
        <v>1631</v>
      </c>
      <c r="B1613" t="s">
        <v>3</v>
      </c>
      <c r="C1613" t="s">
        <v>2865</v>
      </c>
      <c r="D1613" t="s">
        <v>2919</v>
      </c>
      <c r="H1613" t="str">
        <f>INDEX('Vensim Variables'!$B:$B,MATCH(EPS!$B1613,'Vensim Variables'!$A:$A,0))</f>
        <v>g pollutant</v>
      </c>
      <c r="I1613" t="str">
        <f t="shared" si="75"/>
        <v>CH4</v>
      </c>
      <c r="J1613">
        <f>INDEX(NoSettings!$C:$C,MATCH(EPS!$A1613,NoSettings!$A:$A,0))</f>
        <v>8627880000</v>
      </c>
      <c r="K1613">
        <f t="shared" si="76"/>
        <v>28</v>
      </c>
      <c r="L1613" s="5">
        <f t="shared" si="77"/>
        <v>0.24158064000000001</v>
      </c>
    </row>
    <row r="1614" spans="1:12">
      <c r="A1614" t="s">
        <v>1632</v>
      </c>
      <c r="B1614" t="s">
        <v>3</v>
      </c>
      <c r="C1614" t="s">
        <v>2866</v>
      </c>
      <c r="D1614" t="s">
        <v>2904</v>
      </c>
      <c r="H1614" t="str">
        <f>INDEX('Vensim Variables'!$B:$B,MATCH(EPS!$B1614,'Vensim Variables'!$A:$A,0))</f>
        <v>g pollutant</v>
      </c>
      <c r="I1614" t="str">
        <f t="shared" si="75"/>
        <v>N2O</v>
      </c>
      <c r="J1614">
        <f>INDEX(NoSettings!$C:$C,MATCH(EPS!$A1614,NoSettings!$A:$A,0))</f>
        <v>16176400000</v>
      </c>
      <c r="K1614">
        <f t="shared" si="76"/>
        <v>265</v>
      </c>
      <c r="L1614" s="5">
        <f t="shared" si="77"/>
        <v>4.2867459999999999</v>
      </c>
    </row>
    <row r="1615" spans="1:12">
      <c r="A1615" t="s">
        <v>1633</v>
      </c>
      <c r="B1615" t="s">
        <v>3</v>
      </c>
      <c r="C1615" t="s">
        <v>2866</v>
      </c>
      <c r="D1615" t="s">
        <v>2905</v>
      </c>
      <c r="H1615" t="str">
        <f>INDEX('Vensim Variables'!$B:$B,MATCH(EPS!$B1615,'Vensim Variables'!$A:$A,0))</f>
        <v>g pollutant</v>
      </c>
      <c r="I1615" t="str">
        <f t="shared" si="75"/>
        <v>N2O</v>
      </c>
      <c r="J1615">
        <f>INDEX(NoSettings!$C:$C,MATCH(EPS!$A1615,NoSettings!$A:$A,0))</f>
        <v>906843000</v>
      </c>
      <c r="K1615">
        <f t="shared" si="76"/>
        <v>265</v>
      </c>
      <c r="L1615" s="5">
        <f t="shared" si="77"/>
        <v>0.24031339500000001</v>
      </c>
    </row>
    <row r="1616" spans="1:12">
      <c r="A1616" t="s">
        <v>1634</v>
      </c>
      <c r="B1616" t="s">
        <v>3</v>
      </c>
      <c r="C1616" t="s">
        <v>2866</v>
      </c>
      <c r="D1616" t="s">
        <v>2906</v>
      </c>
      <c r="H1616" t="str">
        <f>INDEX('Vensim Variables'!$B:$B,MATCH(EPS!$B1616,'Vensim Variables'!$A:$A,0))</f>
        <v>g pollutant</v>
      </c>
      <c r="I1616" t="str">
        <f t="shared" si="75"/>
        <v>N2O</v>
      </c>
      <c r="J1616">
        <f>INDEX(NoSettings!$C:$C,MATCH(EPS!$A1616,NoSettings!$A:$A,0))</f>
        <v>0</v>
      </c>
      <c r="K1616">
        <f t="shared" si="76"/>
        <v>265</v>
      </c>
      <c r="L1616" s="5">
        <f t="shared" si="77"/>
        <v>0</v>
      </c>
    </row>
    <row r="1617" spans="1:12">
      <c r="A1617" t="s">
        <v>1635</v>
      </c>
      <c r="B1617" t="s">
        <v>3</v>
      </c>
      <c r="C1617" t="s">
        <v>2866</v>
      </c>
      <c r="D1617" t="s">
        <v>2907</v>
      </c>
      <c r="H1617" t="str">
        <f>INDEX('Vensim Variables'!$B:$B,MATCH(EPS!$B1617,'Vensim Variables'!$A:$A,0))</f>
        <v>g pollutant</v>
      </c>
      <c r="I1617" t="str">
        <f t="shared" si="75"/>
        <v>N2O</v>
      </c>
      <c r="J1617">
        <f>INDEX(NoSettings!$C:$C,MATCH(EPS!$A1617,NoSettings!$A:$A,0))</f>
        <v>0</v>
      </c>
      <c r="K1617">
        <f t="shared" si="76"/>
        <v>265</v>
      </c>
      <c r="L1617" s="5">
        <f t="shared" si="77"/>
        <v>0</v>
      </c>
    </row>
    <row r="1618" spans="1:12">
      <c r="A1618" t="s">
        <v>1636</v>
      </c>
      <c r="B1618" t="s">
        <v>3</v>
      </c>
      <c r="C1618" t="s">
        <v>2866</v>
      </c>
      <c r="D1618" t="s">
        <v>2908</v>
      </c>
      <c r="H1618" t="str">
        <f>INDEX('Vensim Variables'!$B:$B,MATCH(EPS!$B1618,'Vensim Variables'!$A:$A,0))</f>
        <v>g pollutant</v>
      </c>
      <c r="I1618" t="str">
        <f t="shared" si="75"/>
        <v>N2O</v>
      </c>
      <c r="J1618">
        <f>INDEX(NoSettings!$C:$C,MATCH(EPS!$A1618,NoSettings!$A:$A,0))</f>
        <v>0</v>
      </c>
      <c r="K1618">
        <f t="shared" si="76"/>
        <v>265</v>
      </c>
      <c r="L1618" s="5">
        <f t="shared" si="77"/>
        <v>0</v>
      </c>
    </row>
    <row r="1619" spans="1:12">
      <c r="A1619" t="s">
        <v>1637</v>
      </c>
      <c r="B1619" t="s">
        <v>3</v>
      </c>
      <c r="C1619" t="s">
        <v>2866</v>
      </c>
      <c r="D1619" t="s">
        <v>2909</v>
      </c>
      <c r="H1619" t="str">
        <f>INDEX('Vensim Variables'!$B:$B,MATCH(EPS!$B1619,'Vensim Variables'!$A:$A,0))</f>
        <v>g pollutant</v>
      </c>
      <c r="I1619" t="str">
        <f t="shared" si="75"/>
        <v>N2O</v>
      </c>
      <c r="J1619">
        <f>INDEX(NoSettings!$C:$C,MATCH(EPS!$A1619,NoSettings!$A:$A,0))</f>
        <v>0</v>
      </c>
      <c r="K1619">
        <f t="shared" si="76"/>
        <v>265</v>
      </c>
      <c r="L1619" s="5">
        <f t="shared" si="77"/>
        <v>0</v>
      </c>
    </row>
    <row r="1620" spans="1:12">
      <c r="A1620" t="s">
        <v>1638</v>
      </c>
      <c r="B1620" t="s">
        <v>3</v>
      </c>
      <c r="C1620" t="s">
        <v>2866</v>
      </c>
      <c r="D1620" t="s">
        <v>2910</v>
      </c>
      <c r="H1620" t="str">
        <f>INDEX('Vensim Variables'!$B:$B,MATCH(EPS!$B1620,'Vensim Variables'!$A:$A,0))</f>
        <v>g pollutant</v>
      </c>
      <c r="I1620" t="str">
        <f t="shared" si="75"/>
        <v>N2O</v>
      </c>
      <c r="J1620">
        <f>INDEX(NoSettings!$C:$C,MATCH(EPS!$A1620,NoSettings!$A:$A,0))</f>
        <v>0</v>
      </c>
      <c r="K1620">
        <f t="shared" si="76"/>
        <v>265</v>
      </c>
      <c r="L1620" s="5">
        <f t="shared" si="77"/>
        <v>0</v>
      </c>
    </row>
    <row r="1621" spans="1:12">
      <c r="A1621" t="s">
        <v>1639</v>
      </c>
      <c r="B1621" t="s">
        <v>3</v>
      </c>
      <c r="C1621" t="s">
        <v>2866</v>
      </c>
      <c r="D1621" t="s">
        <v>2911</v>
      </c>
      <c r="H1621" t="str">
        <f>INDEX('Vensim Variables'!$B:$B,MATCH(EPS!$B1621,'Vensim Variables'!$A:$A,0))</f>
        <v>g pollutant</v>
      </c>
      <c r="I1621" t="str">
        <f t="shared" si="75"/>
        <v>N2O</v>
      </c>
      <c r="J1621">
        <f>INDEX(NoSettings!$C:$C,MATCH(EPS!$A1621,NoSettings!$A:$A,0))</f>
        <v>0</v>
      </c>
      <c r="K1621">
        <f t="shared" si="76"/>
        <v>265</v>
      </c>
      <c r="L1621" s="5">
        <f t="shared" si="77"/>
        <v>0</v>
      </c>
    </row>
    <row r="1622" spans="1:12">
      <c r="A1622" t="s">
        <v>1640</v>
      </c>
      <c r="B1622" t="s">
        <v>3</v>
      </c>
      <c r="C1622" t="s">
        <v>2866</v>
      </c>
      <c r="D1622" t="s">
        <v>2912</v>
      </c>
      <c r="H1622" t="str">
        <f>INDEX('Vensim Variables'!$B:$B,MATCH(EPS!$B1622,'Vensim Variables'!$A:$A,0))</f>
        <v>g pollutant</v>
      </c>
      <c r="I1622" t="str">
        <f t="shared" si="75"/>
        <v>N2O</v>
      </c>
      <c r="J1622">
        <f>INDEX(NoSettings!$C:$C,MATCH(EPS!$A1622,NoSettings!$A:$A,0))</f>
        <v>0</v>
      </c>
      <c r="K1622">
        <f t="shared" si="76"/>
        <v>265</v>
      </c>
      <c r="L1622" s="5">
        <f t="shared" si="77"/>
        <v>0</v>
      </c>
    </row>
    <row r="1623" spans="1:12">
      <c r="A1623" t="s">
        <v>1641</v>
      </c>
      <c r="B1623" t="s">
        <v>3</v>
      </c>
      <c r="C1623" t="s">
        <v>2866</v>
      </c>
      <c r="D1623" t="s">
        <v>2913</v>
      </c>
      <c r="H1623" t="str">
        <f>INDEX('Vensim Variables'!$B:$B,MATCH(EPS!$B1623,'Vensim Variables'!$A:$A,0))</f>
        <v>g pollutant</v>
      </c>
      <c r="I1623" t="str">
        <f t="shared" si="75"/>
        <v>N2O</v>
      </c>
      <c r="J1623">
        <f>INDEX(NoSettings!$C:$C,MATCH(EPS!$A1623,NoSettings!$A:$A,0))</f>
        <v>96119700</v>
      </c>
      <c r="K1623">
        <f t="shared" si="76"/>
        <v>265</v>
      </c>
      <c r="L1623" s="5">
        <f t="shared" si="77"/>
        <v>2.54717205E-2</v>
      </c>
    </row>
    <row r="1624" spans="1:12">
      <c r="A1624" t="s">
        <v>1642</v>
      </c>
      <c r="B1624" t="s">
        <v>3</v>
      </c>
      <c r="C1624" t="s">
        <v>2866</v>
      </c>
      <c r="D1624" t="s">
        <v>2914</v>
      </c>
      <c r="H1624" t="str">
        <f>INDEX('Vensim Variables'!$B:$B,MATCH(EPS!$B1624,'Vensim Variables'!$A:$A,0))</f>
        <v>g pollutant</v>
      </c>
      <c r="I1624" t="str">
        <f t="shared" si="75"/>
        <v>N2O</v>
      </c>
      <c r="J1624">
        <f>INDEX(NoSettings!$C:$C,MATCH(EPS!$A1624,NoSettings!$A:$A,0))</f>
        <v>211636000</v>
      </c>
      <c r="K1624">
        <f t="shared" si="76"/>
        <v>265</v>
      </c>
      <c r="L1624" s="5">
        <f t="shared" si="77"/>
        <v>5.6083540000000001E-2</v>
      </c>
    </row>
    <row r="1625" spans="1:12">
      <c r="A1625" t="s">
        <v>1643</v>
      </c>
      <c r="B1625" t="s">
        <v>3</v>
      </c>
      <c r="C1625" t="s">
        <v>2866</v>
      </c>
      <c r="D1625" t="s">
        <v>2915</v>
      </c>
      <c r="H1625" t="str">
        <f>INDEX('Vensim Variables'!$B:$B,MATCH(EPS!$B1625,'Vensim Variables'!$A:$A,0))</f>
        <v>g pollutant</v>
      </c>
      <c r="I1625" t="str">
        <f t="shared" si="75"/>
        <v>N2O</v>
      </c>
      <c r="J1625">
        <f>INDEX(NoSettings!$C:$C,MATCH(EPS!$A1625,NoSettings!$A:$A,0))</f>
        <v>387835000</v>
      </c>
      <c r="K1625">
        <f t="shared" si="76"/>
        <v>265</v>
      </c>
      <c r="L1625" s="5">
        <f t="shared" si="77"/>
        <v>0.102776275</v>
      </c>
    </row>
    <row r="1626" spans="1:12">
      <c r="A1626" t="s">
        <v>1644</v>
      </c>
      <c r="B1626" t="s">
        <v>3</v>
      </c>
      <c r="C1626" t="s">
        <v>2866</v>
      </c>
      <c r="D1626" t="s">
        <v>2916</v>
      </c>
      <c r="H1626" t="str">
        <f>INDEX('Vensim Variables'!$B:$B,MATCH(EPS!$B1626,'Vensim Variables'!$A:$A,0))</f>
        <v>g pollutant</v>
      </c>
      <c r="I1626" t="str">
        <f t="shared" si="75"/>
        <v>N2O</v>
      </c>
      <c r="J1626">
        <f>INDEX(NoSettings!$C:$C,MATCH(EPS!$A1626,NoSettings!$A:$A,0))</f>
        <v>0</v>
      </c>
      <c r="K1626">
        <f t="shared" si="76"/>
        <v>265</v>
      </c>
      <c r="L1626" s="5">
        <f t="shared" si="77"/>
        <v>0</v>
      </c>
    </row>
    <row r="1627" spans="1:12">
      <c r="A1627" t="s">
        <v>1645</v>
      </c>
      <c r="B1627" t="s">
        <v>3</v>
      </c>
      <c r="C1627" t="s">
        <v>2866</v>
      </c>
      <c r="D1627" t="s">
        <v>2917</v>
      </c>
      <c r="H1627" t="str">
        <f>INDEX('Vensim Variables'!$B:$B,MATCH(EPS!$B1627,'Vensim Variables'!$A:$A,0))</f>
        <v>g pollutant</v>
      </c>
      <c r="I1627" t="str">
        <f t="shared" si="75"/>
        <v>N2O</v>
      </c>
      <c r="J1627">
        <f>INDEX(NoSettings!$C:$C,MATCH(EPS!$A1627,NoSettings!$A:$A,0))</f>
        <v>0</v>
      </c>
      <c r="K1627">
        <f t="shared" si="76"/>
        <v>265</v>
      </c>
      <c r="L1627" s="5">
        <f t="shared" si="77"/>
        <v>0</v>
      </c>
    </row>
    <row r="1628" spans="1:12">
      <c r="A1628" t="s">
        <v>1646</v>
      </c>
      <c r="B1628" t="s">
        <v>3</v>
      </c>
      <c r="C1628" t="s">
        <v>2866</v>
      </c>
      <c r="D1628" t="s">
        <v>2918</v>
      </c>
      <c r="H1628" t="str">
        <f>INDEX('Vensim Variables'!$B:$B,MATCH(EPS!$B1628,'Vensim Variables'!$A:$A,0))</f>
        <v>g pollutant</v>
      </c>
      <c r="I1628" t="str">
        <f t="shared" si="75"/>
        <v>N2O</v>
      </c>
      <c r="J1628">
        <f>INDEX(NoSettings!$C:$C,MATCH(EPS!$A1628,NoSettings!$A:$A,0))</f>
        <v>0</v>
      </c>
      <c r="K1628">
        <f t="shared" si="76"/>
        <v>265</v>
      </c>
      <c r="L1628" s="5">
        <f t="shared" si="77"/>
        <v>0</v>
      </c>
    </row>
    <row r="1629" spans="1:12">
      <c r="A1629" t="s">
        <v>1647</v>
      </c>
      <c r="B1629" t="s">
        <v>3</v>
      </c>
      <c r="C1629" t="s">
        <v>2866</v>
      </c>
      <c r="D1629" t="s">
        <v>2919</v>
      </c>
      <c r="H1629" t="str">
        <f>INDEX('Vensim Variables'!$B:$B,MATCH(EPS!$B1629,'Vensim Variables'!$A:$A,0))</f>
        <v>g pollutant</v>
      </c>
      <c r="I1629" t="str">
        <f t="shared" si="75"/>
        <v>N2O</v>
      </c>
      <c r="J1629">
        <f>INDEX(NoSettings!$C:$C,MATCH(EPS!$A1629,NoSettings!$A:$A,0))</f>
        <v>1132410000</v>
      </c>
      <c r="K1629">
        <f t="shared" si="76"/>
        <v>265</v>
      </c>
      <c r="L1629" s="5">
        <f t="shared" si="77"/>
        <v>0.30008865000000001</v>
      </c>
    </row>
    <row r="1630" spans="1:12">
      <c r="A1630" t="s">
        <v>1648</v>
      </c>
      <c r="B1630" t="s">
        <v>3</v>
      </c>
      <c r="C1630" t="s">
        <v>2867</v>
      </c>
      <c r="D1630" t="s">
        <v>2904</v>
      </c>
      <c r="H1630" t="str">
        <f>INDEX('Vensim Variables'!$B:$B,MATCH(EPS!$B1630,'Vensim Variables'!$A:$A,0))</f>
        <v>g pollutant</v>
      </c>
      <c r="I1630" t="str">
        <f t="shared" si="75"/>
        <v>F gases</v>
      </c>
      <c r="J1630">
        <f>INDEX(NoSettings!$C:$C,MATCH(EPS!$A1630,NoSettings!$A:$A,0))</f>
        <v>0</v>
      </c>
      <c r="K1630">
        <f t="shared" si="76"/>
        <v>1</v>
      </c>
      <c r="L1630" s="5">
        <f t="shared" si="77"/>
        <v>0</v>
      </c>
    </row>
    <row r="1631" spans="1:12">
      <c r="A1631" t="s">
        <v>1649</v>
      </c>
      <c r="B1631" t="s">
        <v>3</v>
      </c>
      <c r="C1631" t="s">
        <v>2867</v>
      </c>
      <c r="D1631" t="s">
        <v>2905</v>
      </c>
      <c r="H1631" t="str">
        <f>INDEX('Vensim Variables'!$B:$B,MATCH(EPS!$B1631,'Vensim Variables'!$A:$A,0))</f>
        <v>g pollutant</v>
      </c>
      <c r="I1631" t="str">
        <f t="shared" si="75"/>
        <v>F gases</v>
      </c>
      <c r="J1631">
        <f>INDEX(NoSettings!$C:$C,MATCH(EPS!$A1631,NoSettings!$A:$A,0))</f>
        <v>0</v>
      </c>
      <c r="K1631">
        <f t="shared" si="76"/>
        <v>1</v>
      </c>
      <c r="L1631" s="5">
        <f t="shared" si="77"/>
        <v>0</v>
      </c>
    </row>
    <row r="1632" spans="1:12">
      <c r="A1632" t="s">
        <v>1650</v>
      </c>
      <c r="B1632" t="s">
        <v>3</v>
      </c>
      <c r="C1632" t="s">
        <v>2867</v>
      </c>
      <c r="D1632" t="s">
        <v>2906</v>
      </c>
      <c r="H1632" t="str">
        <f>INDEX('Vensim Variables'!$B:$B,MATCH(EPS!$B1632,'Vensim Variables'!$A:$A,0))</f>
        <v>g pollutant</v>
      </c>
      <c r="I1632" t="str">
        <f t="shared" si="75"/>
        <v>F gases</v>
      </c>
      <c r="J1632">
        <f>INDEX(NoSettings!$C:$C,MATCH(EPS!$A1632,NoSettings!$A:$A,0))</f>
        <v>0</v>
      </c>
      <c r="K1632">
        <f t="shared" si="76"/>
        <v>1</v>
      </c>
      <c r="L1632" s="5">
        <f t="shared" si="77"/>
        <v>0</v>
      </c>
    </row>
    <row r="1633" spans="1:12">
      <c r="A1633" t="s">
        <v>1651</v>
      </c>
      <c r="B1633" t="s">
        <v>3</v>
      </c>
      <c r="C1633" t="s">
        <v>2867</v>
      </c>
      <c r="D1633" t="s">
        <v>2907</v>
      </c>
      <c r="H1633" t="str">
        <f>INDEX('Vensim Variables'!$B:$B,MATCH(EPS!$B1633,'Vensim Variables'!$A:$A,0))</f>
        <v>g pollutant</v>
      </c>
      <c r="I1633" t="str">
        <f t="shared" si="75"/>
        <v>F gases</v>
      </c>
      <c r="J1633">
        <f>INDEX(NoSettings!$C:$C,MATCH(EPS!$A1633,NoSettings!$A:$A,0))</f>
        <v>0</v>
      </c>
      <c r="K1633">
        <f t="shared" si="76"/>
        <v>1</v>
      </c>
      <c r="L1633" s="5">
        <f t="shared" si="77"/>
        <v>0</v>
      </c>
    </row>
    <row r="1634" spans="1:12">
      <c r="A1634" t="s">
        <v>1652</v>
      </c>
      <c r="B1634" t="s">
        <v>3</v>
      </c>
      <c r="C1634" t="s">
        <v>2867</v>
      </c>
      <c r="D1634" t="s">
        <v>2908</v>
      </c>
      <c r="H1634" t="str">
        <f>INDEX('Vensim Variables'!$B:$B,MATCH(EPS!$B1634,'Vensim Variables'!$A:$A,0))</f>
        <v>g pollutant</v>
      </c>
      <c r="I1634" t="str">
        <f t="shared" si="75"/>
        <v>F gases</v>
      </c>
      <c r="J1634">
        <f>INDEX(NoSettings!$C:$C,MATCH(EPS!$A1634,NoSettings!$A:$A,0))</f>
        <v>0</v>
      </c>
      <c r="K1634">
        <f t="shared" si="76"/>
        <v>1</v>
      </c>
      <c r="L1634" s="5">
        <f t="shared" si="77"/>
        <v>0</v>
      </c>
    </row>
    <row r="1635" spans="1:12">
      <c r="A1635" t="s">
        <v>1653</v>
      </c>
      <c r="B1635" t="s">
        <v>3</v>
      </c>
      <c r="C1635" t="s">
        <v>2867</v>
      </c>
      <c r="D1635" t="s">
        <v>2909</v>
      </c>
      <c r="H1635" t="str">
        <f>INDEX('Vensim Variables'!$B:$B,MATCH(EPS!$B1635,'Vensim Variables'!$A:$A,0))</f>
        <v>g pollutant</v>
      </c>
      <c r="I1635" t="str">
        <f t="shared" si="75"/>
        <v>F gases</v>
      </c>
      <c r="J1635">
        <f>INDEX(NoSettings!$C:$C,MATCH(EPS!$A1635,NoSettings!$A:$A,0))</f>
        <v>0</v>
      </c>
      <c r="K1635">
        <f t="shared" si="76"/>
        <v>1</v>
      </c>
      <c r="L1635" s="5">
        <f t="shared" si="77"/>
        <v>0</v>
      </c>
    </row>
    <row r="1636" spans="1:12">
      <c r="A1636" t="s">
        <v>1654</v>
      </c>
      <c r="B1636" t="s">
        <v>3</v>
      </c>
      <c r="C1636" t="s">
        <v>2867</v>
      </c>
      <c r="D1636" t="s">
        <v>2910</v>
      </c>
      <c r="H1636" t="str">
        <f>INDEX('Vensim Variables'!$B:$B,MATCH(EPS!$B1636,'Vensim Variables'!$A:$A,0))</f>
        <v>g pollutant</v>
      </c>
      <c r="I1636" t="str">
        <f t="shared" si="75"/>
        <v>F gases</v>
      </c>
      <c r="J1636">
        <f>INDEX(NoSettings!$C:$C,MATCH(EPS!$A1636,NoSettings!$A:$A,0))</f>
        <v>0</v>
      </c>
      <c r="K1636">
        <f t="shared" si="76"/>
        <v>1</v>
      </c>
      <c r="L1636" s="5">
        <f t="shared" si="77"/>
        <v>0</v>
      </c>
    </row>
    <row r="1637" spans="1:12">
      <c r="A1637" t="s">
        <v>1655</v>
      </c>
      <c r="B1637" t="s">
        <v>3</v>
      </c>
      <c r="C1637" t="s">
        <v>2867</v>
      </c>
      <c r="D1637" t="s">
        <v>2911</v>
      </c>
      <c r="H1637" t="str">
        <f>INDEX('Vensim Variables'!$B:$B,MATCH(EPS!$B1637,'Vensim Variables'!$A:$A,0))</f>
        <v>g pollutant</v>
      </c>
      <c r="I1637" t="str">
        <f t="shared" si="75"/>
        <v>F gases</v>
      </c>
      <c r="J1637">
        <f>INDEX(NoSettings!$C:$C,MATCH(EPS!$A1637,NoSettings!$A:$A,0))</f>
        <v>0</v>
      </c>
      <c r="K1637">
        <f t="shared" si="76"/>
        <v>1</v>
      </c>
      <c r="L1637" s="5">
        <f t="shared" si="77"/>
        <v>0</v>
      </c>
    </row>
    <row r="1638" spans="1:12">
      <c r="A1638" t="s">
        <v>1656</v>
      </c>
      <c r="B1638" t="s">
        <v>3</v>
      </c>
      <c r="C1638" t="s">
        <v>2867</v>
      </c>
      <c r="D1638" t="s">
        <v>2912</v>
      </c>
      <c r="H1638" t="str">
        <f>INDEX('Vensim Variables'!$B:$B,MATCH(EPS!$B1638,'Vensim Variables'!$A:$A,0))</f>
        <v>g pollutant</v>
      </c>
      <c r="I1638" t="str">
        <f t="shared" si="75"/>
        <v>F gases</v>
      </c>
      <c r="J1638">
        <f>INDEX(NoSettings!$C:$C,MATCH(EPS!$A1638,NoSettings!$A:$A,0))</f>
        <v>0</v>
      </c>
      <c r="K1638">
        <f t="shared" si="76"/>
        <v>1</v>
      </c>
      <c r="L1638" s="5">
        <f t="shared" si="77"/>
        <v>0</v>
      </c>
    </row>
    <row r="1639" spans="1:12">
      <c r="A1639" t="s">
        <v>1657</v>
      </c>
      <c r="B1639" t="s">
        <v>3</v>
      </c>
      <c r="C1639" t="s">
        <v>2867</v>
      </c>
      <c r="D1639" t="s">
        <v>2913</v>
      </c>
      <c r="H1639" t="str">
        <f>INDEX('Vensim Variables'!$B:$B,MATCH(EPS!$B1639,'Vensim Variables'!$A:$A,0))</f>
        <v>g pollutant</v>
      </c>
      <c r="I1639" t="str">
        <f t="shared" si="75"/>
        <v>F gases</v>
      </c>
      <c r="J1639">
        <f>INDEX(NoSettings!$C:$C,MATCH(EPS!$A1639,NoSettings!$A:$A,0))</f>
        <v>0</v>
      </c>
      <c r="K1639">
        <f t="shared" si="76"/>
        <v>1</v>
      </c>
      <c r="L1639" s="5">
        <f t="shared" si="77"/>
        <v>0</v>
      </c>
    </row>
    <row r="1640" spans="1:12">
      <c r="A1640" t="s">
        <v>1658</v>
      </c>
      <c r="B1640" t="s">
        <v>3</v>
      </c>
      <c r="C1640" t="s">
        <v>2867</v>
      </c>
      <c r="D1640" t="s">
        <v>2914</v>
      </c>
      <c r="H1640" t="str">
        <f>INDEX('Vensim Variables'!$B:$B,MATCH(EPS!$B1640,'Vensim Variables'!$A:$A,0))</f>
        <v>g pollutant</v>
      </c>
      <c r="I1640" t="str">
        <f t="shared" si="75"/>
        <v>F gases</v>
      </c>
      <c r="J1640">
        <f>INDEX(NoSettings!$C:$C,MATCH(EPS!$A1640,NoSettings!$A:$A,0))</f>
        <v>0</v>
      </c>
      <c r="K1640">
        <f t="shared" si="76"/>
        <v>1</v>
      </c>
      <c r="L1640" s="5">
        <f t="shared" si="77"/>
        <v>0</v>
      </c>
    </row>
    <row r="1641" spans="1:12">
      <c r="A1641" t="s">
        <v>1659</v>
      </c>
      <c r="B1641" t="s">
        <v>3</v>
      </c>
      <c r="C1641" t="s">
        <v>2867</v>
      </c>
      <c r="D1641" t="s">
        <v>2915</v>
      </c>
      <c r="H1641" t="str">
        <f>INDEX('Vensim Variables'!$B:$B,MATCH(EPS!$B1641,'Vensim Variables'!$A:$A,0))</f>
        <v>g pollutant</v>
      </c>
      <c r="I1641" t="str">
        <f t="shared" si="75"/>
        <v>F gases</v>
      </c>
      <c r="J1641">
        <f>INDEX(NoSettings!$C:$C,MATCH(EPS!$A1641,NoSettings!$A:$A,0))</f>
        <v>0</v>
      </c>
      <c r="K1641">
        <f t="shared" si="76"/>
        <v>1</v>
      </c>
      <c r="L1641" s="5">
        <f t="shared" si="77"/>
        <v>0</v>
      </c>
    </row>
    <row r="1642" spans="1:12">
      <c r="A1642" t="s">
        <v>1660</v>
      </c>
      <c r="B1642" t="s">
        <v>3</v>
      </c>
      <c r="C1642" t="s">
        <v>2867</v>
      </c>
      <c r="D1642" t="s">
        <v>2916</v>
      </c>
      <c r="H1642" t="str">
        <f>INDEX('Vensim Variables'!$B:$B,MATCH(EPS!$B1642,'Vensim Variables'!$A:$A,0))</f>
        <v>g pollutant</v>
      </c>
      <c r="I1642" t="str">
        <f t="shared" si="75"/>
        <v>F gases</v>
      </c>
      <c r="J1642">
        <f>INDEX(NoSettings!$C:$C,MATCH(EPS!$A1642,NoSettings!$A:$A,0))</f>
        <v>0</v>
      </c>
      <c r="K1642">
        <f t="shared" si="76"/>
        <v>1</v>
      </c>
      <c r="L1642" s="5">
        <f t="shared" si="77"/>
        <v>0</v>
      </c>
    </row>
    <row r="1643" spans="1:12">
      <c r="A1643" t="s">
        <v>1661</v>
      </c>
      <c r="B1643" t="s">
        <v>3</v>
      </c>
      <c r="C1643" t="s">
        <v>2867</v>
      </c>
      <c r="D1643" t="s">
        <v>2917</v>
      </c>
      <c r="H1643" t="str">
        <f>INDEX('Vensim Variables'!$B:$B,MATCH(EPS!$B1643,'Vensim Variables'!$A:$A,0))</f>
        <v>g pollutant</v>
      </c>
      <c r="I1643" t="str">
        <f t="shared" si="75"/>
        <v>F gases</v>
      </c>
      <c r="J1643">
        <f>INDEX(NoSettings!$C:$C,MATCH(EPS!$A1643,NoSettings!$A:$A,0))</f>
        <v>0</v>
      </c>
      <c r="K1643">
        <f t="shared" si="76"/>
        <v>1</v>
      </c>
      <c r="L1643" s="5">
        <f t="shared" si="77"/>
        <v>0</v>
      </c>
    </row>
    <row r="1644" spans="1:12">
      <c r="A1644" t="s">
        <v>1662</v>
      </c>
      <c r="B1644" t="s">
        <v>3</v>
      </c>
      <c r="C1644" t="s">
        <v>2867</v>
      </c>
      <c r="D1644" t="s">
        <v>2918</v>
      </c>
      <c r="H1644" t="str">
        <f>INDEX('Vensim Variables'!$B:$B,MATCH(EPS!$B1644,'Vensim Variables'!$A:$A,0))</f>
        <v>g pollutant</v>
      </c>
      <c r="I1644" t="str">
        <f t="shared" si="75"/>
        <v>F gases</v>
      </c>
      <c r="J1644">
        <f>INDEX(NoSettings!$C:$C,MATCH(EPS!$A1644,NoSettings!$A:$A,0))</f>
        <v>0</v>
      </c>
      <c r="K1644">
        <f t="shared" si="76"/>
        <v>1</v>
      </c>
      <c r="L1644" s="5">
        <f t="shared" si="77"/>
        <v>0</v>
      </c>
    </row>
    <row r="1645" spans="1:12">
      <c r="A1645" t="s">
        <v>1663</v>
      </c>
      <c r="B1645" t="s">
        <v>3</v>
      </c>
      <c r="C1645" t="s">
        <v>2867</v>
      </c>
      <c r="D1645" t="s">
        <v>2919</v>
      </c>
      <c r="H1645" t="str">
        <f>INDEX('Vensim Variables'!$B:$B,MATCH(EPS!$B1645,'Vensim Variables'!$A:$A,0))</f>
        <v>g pollutant</v>
      </c>
      <c r="I1645" t="str">
        <f t="shared" si="75"/>
        <v>F gases</v>
      </c>
      <c r="J1645">
        <f>INDEX(NoSettings!$C:$C,MATCH(EPS!$A1645,NoSettings!$A:$A,0))</f>
        <v>0</v>
      </c>
      <c r="K1645">
        <f t="shared" si="76"/>
        <v>1</v>
      </c>
      <c r="L1645" s="5">
        <f t="shared" si="77"/>
        <v>0</v>
      </c>
    </row>
    <row r="1646" spans="1:12">
      <c r="A1646" t="s">
        <v>1664</v>
      </c>
      <c r="B1646" t="s">
        <v>17</v>
      </c>
      <c r="C1646" t="s">
        <v>2873</v>
      </c>
      <c r="D1646" t="s">
        <v>2854</v>
      </c>
      <c r="H1646" t="str">
        <f>INDEX('Vensim Variables'!$B:$B,MATCH(EPS!$B1646,'Vensim Variables'!$A:$A,0))</f>
        <v>g pollutant</v>
      </c>
      <c r="I1646" t="str">
        <f t="shared" si="75"/>
        <v>CO2</v>
      </c>
      <c r="J1646">
        <f>INDEX(NoSettings!$C:$C,MATCH(EPS!$A1646,NoSettings!$A:$A,0))</f>
        <v>271755000000000</v>
      </c>
      <c r="K1646">
        <f t="shared" si="76"/>
        <v>1</v>
      </c>
      <c r="L1646" s="5">
        <f t="shared" si="77"/>
        <v>271.755</v>
      </c>
    </row>
    <row r="1647" spans="1:12">
      <c r="A1647" t="s">
        <v>1665</v>
      </c>
      <c r="B1647" t="s">
        <v>17</v>
      </c>
      <c r="C1647" t="s">
        <v>2873</v>
      </c>
      <c r="D1647" t="s">
        <v>2857</v>
      </c>
      <c r="H1647" t="str">
        <f>INDEX('Vensim Variables'!$B:$B,MATCH(EPS!$B1647,'Vensim Variables'!$A:$A,0))</f>
        <v>g pollutant</v>
      </c>
      <c r="I1647" t="str">
        <f t="shared" si="75"/>
        <v>VOC</v>
      </c>
      <c r="J1647">
        <f>INDEX(NoSettings!$C:$C,MATCH(EPS!$A1647,NoSettings!$A:$A,0))</f>
        <v>274481000000</v>
      </c>
      <c r="K1647">
        <f t="shared" si="76"/>
        <v>1</v>
      </c>
      <c r="L1647" s="5">
        <f t="shared" si="77"/>
        <v>0.27448099999999998</v>
      </c>
    </row>
    <row r="1648" spans="1:12">
      <c r="A1648" t="s">
        <v>1666</v>
      </c>
      <c r="B1648" t="s">
        <v>17</v>
      </c>
      <c r="C1648" t="s">
        <v>2873</v>
      </c>
      <c r="D1648" t="s">
        <v>2858</v>
      </c>
      <c r="H1648" t="str">
        <f>INDEX('Vensim Variables'!$B:$B,MATCH(EPS!$B1648,'Vensim Variables'!$A:$A,0))</f>
        <v>g pollutant</v>
      </c>
      <c r="I1648" t="str">
        <f t="shared" si="75"/>
        <v>CO</v>
      </c>
      <c r="J1648">
        <f>INDEX(NoSettings!$C:$C,MATCH(EPS!$A1648,NoSettings!$A:$A,0))</f>
        <v>1965210000000</v>
      </c>
      <c r="K1648">
        <f t="shared" si="76"/>
        <v>1</v>
      </c>
      <c r="L1648" s="5">
        <f t="shared" si="77"/>
        <v>1.9652099999999999</v>
      </c>
    </row>
    <row r="1649" spans="1:12">
      <c r="A1649" t="s">
        <v>1667</v>
      </c>
      <c r="B1649" t="s">
        <v>17</v>
      </c>
      <c r="C1649" t="s">
        <v>2873</v>
      </c>
      <c r="D1649" t="s">
        <v>2859</v>
      </c>
      <c r="H1649" t="str">
        <f>INDEX('Vensim Variables'!$B:$B,MATCH(EPS!$B1649,'Vensim Variables'!$A:$A,0))</f>
        <v>g pollutant</v>
      </c>
      <c r="I1649" t="str">
        <f t="shared" si="75"/>
        <v>NOx</v>
      </c>
      <c r="J1649">
        <f>INDEX(NoSettings!$C:$C,MATCH(EPS!$A1649,NoSettings!$A:$A,0))</f>
        <v>248849000000</v>
      </c>
      <c r="K1649">
        <f t="shared" si="76"/>
        <v>1</v>
      </c>
      <c r="L1649" s="5">
        <f t="shared" si="77"/>
        <v>0.24884899999999999</v>
      </c>
    </row>
    <row r="1650" spans="1:12">
      <c r="A1650" t="s">
        <v>1668</v>
      </c>
      <c r="B1650" t="s">
        <v>17</v>
      </c>
      <c r="C1650" t="s">
        <v>2873</v>
      </c>
      <c r="D1650" t="s">
        <v>2860</v>
      </c>
      <c r="H1650" t="str">
        <f>INDEX('Vensim Variables'!$B:$B,MATCH(EPS!$B1650,'Vensim Variables'!$A:$A,0))</f>
        <v>g pollutant</v>
      </c>
      <c r="I1650" t="str">
        <f t="shared" si="75"/>
        <v>PM10</v>
      </c>
      <c r="J1650">
        <f>INDEX(NoSettings!$C:$C,MATCH(EPS!$A1650,NoSettings!$A:$A,0))</f>
        <v>335907000000</v>
      </c>
      <c r="K1650">
        <f t="shared" si="76"/>
        <v>1</v>
      </c>
      <c r="L1650" s="5">
        <f t="shared" si="77"/>
        <v>0.33590700000000001</v>
      </c>
    </row>
    <row r="1651" spans="1:12">
      <c r="A1651" t="s">
        <v>1669</v>
      </c>
      <c r="B1651" t="s">
        <v>17</v>
      </c>
      <c r="C1651" t="s">
        <v>2873</v>
      </c>
      <c r="D1651" t="s">
        <v>2861</v>
      </c>
      <c r="H1651" t="str">
        <f>INDEX('Vensim Variables'!$B:$B,MATCH(EPS!$B1651,'Vensim Variables'!$A:$A,0))</f>
        <v>g pollutant</v>
      </c>
      <c r="I1651" t="str">
        <f t="shared" si="75"/>
        <v>PM25</v>
      </c>
      <c r="J1651">
        <f>INDEX(NoSettings!$C:$C,MATCH(EPS!$A1651,NoSettings!$A:$A,0))</f>
        <v>328497000000</v>
      </c>
      <c r="K1651">
        <f t="shared" si="76"/>
        <v>1</v>
      </c>
      <c r="L1651" s="5">
        <f t="shared" si="77"/>
        <v>0.32849699999999998</v>
      </c>
    </row>
    <row r="1652" spans="1:12">
      <c r="A1652" t="s">
        <v>1670</v>
      </c>
      <c r="B1652" t="s">
        <v>17</v>
      </c>
      <c r="C1652" t="s">
        <v>2873</v>
      </c>
      <c r="D1652" t="s">
        <v>2862</v>
      </c>
      <c r="H1652" t="str">
        <f>INDEX('Vensim Variables'!$B:$B,MATCH(EPS!$B1652,'Vensim Variables'!$A:$A,0))</f>
        <v>g pollutant</v>
      </c>
      <c r="I1652" t="str">
        <f t="shared" si="75"/>
        <v>SOx</v>
      </c>
      <c r="J1652">
        <f>INDEX(NoSettings!$C:$C,MATCH(EPS!$A1652,NoSettings!$A:$A,0))</f>
        <v>20738600000</v>
      </c>
      <c r="K1652">
        <f t="shared" si="76"/>
        <v>1</v>
      </c>
      <c r="L1652" s="5">
        <f t="shared" si="77"/>
        <v>2.0738599999999999E-2</v>
      </c>
    </row>
    <row r="1653" spans="1:12">
      <c r="A1653" t="s">
        <v>1671</v>
      </c>
      <c r="B1653" t="s">
        <v>17</v>
      </c>
      <c r="C1653" t="s">
        <v>2873</v>
      </c>
      <c r="D1653" t="s">
        <v>2863</v>
      </c>
      <c r="H1653" t="str">
        <f>INDEX('Vensim Variables'!$B:$B,MATCH(EPS!$B1653,'Vensim Variables'!$A:$A,0))</f>
        <v>g pollutant</v>
      </c>
      <c r="I1653" t="str">
        <f t="shared" si="75"/>
        <v>BC</v>
      </c>
      <c r="J1653">
        <f>INDEX(NoSettings!$C:$C,MATCH(EPS!$A1653,NoSettings!$A:$A,0))</f>
        <v>17158100000</v>
      </c>
      <c r="K1653">
        <f t="shared" si="76"/>
        <v>1</v>
      </c>
      <c r="L1653" s="5">
        <f t="shared" si="77"/>
        <v>1.7158099999999999E-2</v>
      </c>
    </row>
    <row r="1654" spans="1:12">
      <c r="A1654" t="s">
        <v>1672</v>
      </c>
      <c r="B1654" t="s">
        <v>17</v>
      </c>
      <c r="C1654" t="s">
        <v>2873</v>
      </c>
      <c r="D1654" t="s">
        <v>2864</v>
      </c>
      <c r="H1654" t="str">
        <f>INDEX('Vensim Variables'!$B:$B,MATCH(EPS!$B1654,'Vensim Variables'!$A:$A,0))</f>
        <v>g pollutant</v>
      </c>
      <c r="I1654" t="str">
        <f t="shared" si="75"/>
        <v>OC</v>
      </c>
      <c r="J1654">
        <f>INDEX(NoSettings!$C:$C,MATCH(EPS!$A1654,NoSettings!$A:$A,0))</f>
        <v>177996000000</v>
      </c>
      <c r="K1654">
        <f t="shared" si="76"/>
        <v>1</v>
      </c>
      <c r="L1654" s="5">
        <f t="shared" si="77"/>
        <v>0.17799599999999999</v>
      </c>
    </row>
    <row r="1655" spans="1:12">
      <c r="A1655" t="s">
        <v>1673</v>
      </c>
      <c r="B1655" t="s">
        <v>17</v>
      </c>
      <c r="C1655" t="s">
        <v>2873</v>
      </c>
      <c r="D1655" t="s">
        <v>2865</v>
      </c>
      <c r="H1655" t="str">
        <f>INDEX('Vensim Variables'!$B:$B,MATCH(EPS!$B1655,'Vensim Variables'!$A:$A,0))</f>
        <v>g pollutant</v>
      </c>
      <c r="I1655" t="str">
        <f t="shared" si="75"/>
        <v>CH4</v>
      </c>
      <c r="J1655">
        <f>INDEX(NoSettings!$C:$C,MATCH(EPS!$A1655,NoSettings!$A:$A,0))</f>
        <v>6387180000</v>
      </c>
      <c r="K1655">
        <f t="shared" si="76"/>
        <v>28</v>
      </c>
      <c r="L1655" s="5">
        <f t="shared" si="77"/>
        <v>0.17884104000000001</v>
      </c>
    </row>
    <row r="1656" spans="1:12">
      <c r="A1656" t="s">
        <v>1674</v>
      </c>
      <c r="B1656" t="s">
        <v>17</v>
      </c>
      <c r="C1656" t="s">
        <v>2873</v>
      </c>
      <c r="D1656" t="s">
        <v>2866</v>
      </c>
      <c r="H1656" t="str">
        <f>INDEX('Vensim Variables'!$B:$B,MATCH(EPS!$B1656,'Vensim Variables'!$A:$A,0))</f>
        <v>g pollutant</v>
      </c>
      <c r="I1656" t="str">
        <f t="shared" si="75"/>
        <v>N2O</v>
      </c>
      <c r="J1656">
        <f>INDEX(NoSettings!$C:$C,MATCH(EPS!$A1656,NoSettings!$A:$A,0))</f>
        <v>858813000</v>
      </c>
      <c r="K1656">
        <f t="shared" si="76"/>
        <v>265</v>
      </c>
      <c r="L1656" s="5">
        <f t="shared" si="77"/>
        <v>0.227585445</v>
      </c>
    </row>
    <row r="1657" spans="1:12">
      <c r="A1657" t="s">
        <v>1675</v>
      </c>
      <c r="B1657" t="s">
        <v>17</v>
      </c>
      <c r="C1657" t="s">
        <v>2873</v>
      </c>
      <c r="D1657" t="s">
        <v>2867</v>
      </c>
      <c r="H1657" t="str">
        <f>INDEX('Vensim Variables'!$B:$B,MATCH(EPS!$B1657,'Vensim Variables'!$A:$A,0))</f>
        <v>g pollutant</v>
      </c>
      <c r="I1657" t="str">
        <f t="shared" si="75"/>
        <v>F gases</v>
      </c>
      <c r="J1657">
        <f>INDEX(NoSettings!$C:$C,MATCH(EPS!$A1657,NoSettings!$A:$A,0))</f>
        <v>0</v>
      </c>
      <c r="K1657">
        <f t="shared" si="76"/>
        <v>1</v>
      </c>
      <c r="L1657" s="5">
        <f t="shared" si="77"/>
        <v>0</v>
      </c>
    </row>
    <row r="1658" spans="1:12">
      <c r="A1658" t="s">
        <v>1676</v>
      </c>
      <c r="B1658" t="s">
        <v>17</v>
      </c>
      <c r="C1658" t="s">
        <v>2874</v>
      </c>
      <c r="D1658" t="s">
        <v>2854</v>
      </c>
      <c r="H1658" t="str">
        <f>INDEX('Vensim Variables'!$B:$B,MATCH(EPS!$B1658,'Vensim Variables'!$A:$A,0))</f>
        <v>g pollutant</v>
      </c>
      <c r="I1658" t="str">
        <f t="shared" si="75"/>
        <v>CO2</v>
      </c>
      <c r="J1658">
        <f>INDEX(NoSettings!$C:$C,MATCH(EPS!$A1658,NoSettings!$A:$A,0))</f>
        <v>67440500000000</v>
      </c>
      <c r="K1658">
        <f t="shared" si="76"/>
        <v>1</v>
      </c>
      <c r="L1658" s="5">
        <f t="shared" si="77"/>
        <v>67.4405</v>
      </c>
    </row>
    <row r="1659" spans="1:12">
      <c r="A1659" t="s">
        <v>1677</v>
      </c>
      <c r="B1659" t="s">
        <v>17</v>
      </c>
      <c r="C1659" t="s">
        <v>2874</v>
      </c>
      <c r="D1659" t="s">
        <v>2857</v>
      </c>
      <c r="H1659" t="str">
        <f>INDEX('Vensim Variables'!$B:$B,MATCH(EPS!$B1659,'Vensim Variables'!$A:$A,0))</f>
        <v>g pollutant</v>
      </c>
      <c r="I1659" t="str">
        <f t="shared" si="75"/>
        <v>VOC</v>
      </c>
      <c r="J1659">
        <f>INDEX(NoSettings!$C:$C,MATCH(EPS!$A1659,NoSettings!$A:$A,0))</f>
        <v>68088300000</v>
      </c>
      <c r="K1659">
        <f t="shared" si="76"/>
        <v>1</v>
      </c>
      <c r="L1659" s="5">
        <f t="shared" si="77"/>
        <v>6.8088300000000004E-2</v>
      </c>
    </row>
    <row r="1660" spans="1:12">
      <c r="A1660" t="s">
        <v>1678</v>
      </c>
      <c r="B1660" t="s">
        <v>17</v>
      </c>
      <c r="C1660" t="s">
        <v>2874</v>
      </c>
      <c r="D1660" t="s">
        <v>2858</v>
      </c>
      <c r="H1660" t="str">
        <f>INDEX('Vensim Variables'!$B:$B,MATCH(EPS!$B1660,'Vensim Variables'!$A:$A,0))</f>
        <v>g pollutant</v>
      </c>
      <c r="I1660" t="str">
        <f t="shared" si="75"/>
        <v>CO</v>
      </c>
      <c r="J1660">
        <f>INDEX(NoSettings!$C:$C,MATCH(EPS!$A1660,NoSettings!$A:$A,0))</f>
        <v>487491000000</v>
      </c>
      <c r="K1660">
        <f t="shared" si="76"/>
        <v>1</v>
      </c>
      <c r="L1660" s="5">
        <f t="shared" si="77"/>
        <v>0.48749100000000001</v>
      </c>
    </row>
    <row r="1661" spans="1:12">
      <c r="A1661" t="s">
        <v>1679</v>
      </c>
      <c r="B1661" t="s">
        <v>17</v>
      </c>
      <c r="C1661" t="s">
        <v>2874</v>
      </c>
      <c r="D1661" t="s">
        <v>2859</v>
      </c>
      <c r="H1661" t="str">
        <f>INDEX('Vensim Variables'!$B:$B,MATCH(EPS!$B1661,'Vensim Variables'!$A:$A,0))</f>
        <v>g pollutant</v>
      </c>
      <c r="I1661" t="str">
        <f t="shared" si="75"/>
        <v>NOx</v>
      </c>
      <c r="J1661">
        <f>INDEX(NoSettings!$C:$C,MATCH(EPS!$A1661,NoSettings!$A:$A,0))</f>
        <v>61751800000</v>
      </c>
      <c r="K1661">
        <f t="shared" si="76"/>
        <v>1</v>
      </c>
      <c r="L1661" s="5">
        <f t="shared" si="77"/>
        <v>6.1751800000000003E-2</v>
      </c>
    </row>
    <row r="1662" spans="1:12">
      <c r="A1662" t="s">
        <v>1680</v>
      </c>
      <c r="B1662" t="s">
        <v>17</v>
      </c>
      <c r="C1662" t="s">
        <v>2874</v>
      </c>
      <c r="D1662" t="s">
        <v>2860</v>
      </c>
      <c r="H1662" t="str">
        <f>INDEX('Vensim Variables'!$B:$B,MATCH(EPS!$B1662,'Vensim Variables'!$A:$A,0))</f>
        <v>g pollutant</v>
      </c>
      <c r="I1662" t="str">
        <f t="shared" si="75"/>
        <v>PM10</v>
      </c>
      <c r="J1662">
        <f>INDEX(NoSettings!$C:$C,MATCH(EPS!$A1662,NoSettings!$A:$A,0))</f>
        <v>83330700000</v>
      </c>
      <c r="K1662">
        <f t="shared" si="76"/>
        <v>1</v>
      </c>
      <c r="L1662" s="5">
        <f t="shared" si="77"/>
        <v>8.3330699999999994E-2</v>
      </c>
    </row>
    <row r="1663" spans="1:12">
      <c r="A1663" t="s">
        <v>1681</v>
      </c>
      <c r="B1663" t="s">
        <v>17</v>
      </c>
      <c r="C1663" t="s">
        <v>2874</v>
      </c>
      <c r="D1663" t="s">
        <v>2861</v>
      </c>
      <c r="H1663" t="str">
        <f>INDEX('Vensim Variables'!$B:$B,MATCH(EPS!$B1663,'Vensim Variables'!$A:$A,0))</f>
        <v>g pollutant</v>
      </c>
      <c r="I1663" t="str">
        <f t="shared" si="75"/>
        <v>PM25</v>
      </c>
      <c r="J1663">
        <f>INDEX(NoSettings!$C:$C,MATCH(EPS!$A1663,NoSettings!$A:$A,0))</f>
        <v>81492100000</v>
      </c>
      <c r="K1663">
        <f t="shared" si="76"/>
        <v>1</v>
      </c>
      <c r="L1663" s="5">
        <f t="shared" si="77"/>
        <v>8.1492099999999998E-2</v>
      </c>
    </row>
    <row r="1664" spans="1:12">
      <c r="A1664" t="s">
        <v>1682</v>
      </c>
      <c r="B1664" t="s">
        <v>17</v>
      </c>
      <c r="C1664" t="s">
        <v>2874</v>
      </c>
      <c r="D1664" t="s">
        <v>2862</v>
      </c>
      <c r="H1664" t="str">
        <f>INDEX('Vensim Variables'!$B:$B,MATCH(EPS!$B1664,'Vensim Variables'!$A:$A,0))</f>
        <v>g pollutant</v>
      </c>
      <c r="I1664" t="str">
        <f t="shared" si="75"/>
        <v>SOx</v>
      </c>
      <c r="J1664">
        <f>INDEX(NoSettings!$C:$C,MATCH(EPS!$A1664,NoSettings!$A:$A,0))</f>
        <v>5145670000</v>
      </c>
      <c r="K1664">
        <f t="shared" si="76"/>
        <v>1</v>
      </c>
      <c r="L1664" s="5">
        <f t="shared" si="77"/>
        <v>5.1456699999999998E-3</v>
      </c>
    </row>
    <row r="1665" spans="1:12">
      <c r="A1665" t="s">
        <v>1683</v>
      </c>
      <c r="B1665" t="s">
        <v>17</v>
      </c>
      <c r="C1665" t="s">
        <v>2874</v>
      </c>
      <c r="D1665" t="s">
        <v>2863</v>
      </c>
      <c r="H1665" t="str">
        <f>INDEX('Vensim Variables'!$B:$B,MATCH(EPS!$B1665,'Vensim Variables'!$A:$A,0))</f>
        <v>g pollutant</v>
      </c>
      <c r="I1665" t="str">
        <f t="shared" si="75"/>
        <v>BC</v>
      </c>
      <c r="J1665">
        <f>INDEX(NoSettings!$C:$C,MATCH(EPS!$A1665,NoSettings!$A:$A,0))</f>
        <v>4256410000</v>
      </c>
      <c r="K1665">
        <f t="shared" si="76"/>
        <v>1</v>
      </c>
      <c r="L1665" s="5">
        <f t="shared" si="77"/>
        <v>4.2564100000000004E-3</v>
      </c>
    </row>
    <row r="1666" spans="1:12">
      <c r="A1666" t="s">
        <v>1684</v>
      </c>
      <c r="B1666" t="s">
        <v>17</v>
      </c>
      <c r="C1666" t="s">
        <v>2874</v>
      </c>
      <c r="D1666" t="s">
        <v>2864</v>
      </c>
      <c r="H1666" t="str">
        <f>INDEX('Vensim Variables'!$B:$B,MATCH(EPS!$B1666,'Vensim Variables'!$A:$A,0))</f>
        <v>g pollutant</v>
      </c>
      <c r="I1666" t="str">
        <f t="shared" si="75"/>
        <v>OC</v>
      </c>
      <c r="J1666">
        <f>INDEX(NoSettings!$C:$C,MATCH(EPS!$A1666,NoSettings!$A:$A,0))</f>
        <v>44157100000</v>
      </c>
      <c r="K1666">
        <f t="shared" si="76"/>
        <v>1</v>
      </c>
      <c r="L1666" s="5">
        <f t="shared" si="77"/>
        <v>4.4157099999999998E-2</v>
      </c>
    </row>
    <row r="1667" spans="1:12">
      <c r="A1667" t="s">
        <v>1685</v>
      </c>
      <c r="B1667" t="s">
        <v>17</v>
      </c>
      <c r="C1667" t="s">
        <v>2874</v>
      </c>
      <c r="D1667" t="s">
        <v>2865</v>
      </c>
      <c r="H1667" t="str">
        <f>INDEX('Vensim Variables'!$B:$B,MATCH(EPS!$B1667,'Vensim Variables'!$A:$A,0))</f>
        <v>g pollutant</v>
      </c>
      <c r="I1667" t="str">
        <f t="shared" ref="I1667:I1730" si="78">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CH4</v>
      </c>
      <c r="J1667">
        <f>INDEX(NoSettings!$C:$C,MATCH(EPS!$A1667,NoSettings!$A:$A,0))</f>
        <v>1585070000</v>
      </c>
      <c r="K1667">
        <f t="shared" ref="K1667:K1730" si="79">IF(I1667="CO2",1,IF(I1667="CH4",28,IF(I1667="N2O",265,IF(I1667="F gases",1,1))))</f>
        <v>28</v>
      </c>
      <c r="L1667" s="5">
        <f t="shared" ref="L1667:L1730" si="80">IF(H1667="g pollutant",K1667*J1667/10^12,IF(H1667="MMTCO2e",J1667,IF(H1667="MWh",J1667,0)))</f>
        <v>4.4381959999999998E-2</v>
      </c>
    </row>
    <row r="1668" spans="1:12">
      <c r="A1668" t="s">
        <v>1686</v>
      </c>
      <c r="B1668" t="s">
        <v>17</v>
      </c>
      <c r="C1668" t="s">
        <v>2874</v>
      </c>
      <c r="D1668" t="s">
        <v>2866</v>
      </c>
      <c r="H1668" t="str">
        <f>INDEX('Vensim Variables'!$B:$B,MATCH(EPS!$B1668,'Vensim Variables'!$A:$A,0))</f>
        <v>g pollutant</v>
      </c>
      <c r="I1668" t="str">
        <f t="shared" si="78"/>
        <v>N2O</v>
      </c>
      <c r="J1668">
        <f>INDEX(NoSettings!$C:$C,MATCH(EPS!$A1668,NoSettings!$A:$A,0))</f>
        <v>213124000</v>
      </c>
      <c r="K1668">
        <f t="shared" si="79"/>
        <v>265</v>
      </c>
      <c r="L1668" s="5">
        <f t="shared" si="80"/>
        <v>5.6477859999999998E-2</v>
      </c>
    </row>
    <row r="1669" spans="1:12">
      <c r="A1669" t="s">
        <v>1687</v>
      </c>
      <c r="B1669" t="s">
        <v>17</v>
      </c>
      <c r="C1669" t="s">
        <v>2874</v>
      </c>
      <c r="D1669" t="s">
        <v>2867</v>
      </c>
      <c r="H1669" t="str">
        <f>INDEX('Vensim Variables'!$B:$B,MATCH(EPS!$B1669,'Vensim Variables'!$A:$A,0))</f>
        <v>g pollutant</v>
      </c>
      <c r="I1669" t="str">
        <f t="shared" si="78"/>
        <v>F gases</v>
      </c>
      <c r="J1669">
        <f>INDEX(NoSettings!$C:$C,MATCH(EPS!$A1669,NoSettings!$A:$A,0))</f>
        <v>0</v>
      </c>
      <c r="K1669">
        <f t="shared" si="79"/>
        <v>1</v>
      </c>
      <c r="L1669" s="5">
        <f t="shared" si="80"/>
        <v>0</v>
      </c>
    </row>
    <row r="1670" spans="1:12">
      <c r="A1670" t="s">
        <v>1688</v>
      </c>
      <c r="B1670" t="s">
        <v>17</v>
      </c>
      <c r="C1670" t="s">
        <v>2875</v>
      </c>
      <c r="D1670" t="s">
        <v>2854</v>
      </c>
      <c r="H1670" t="str">
        <f>INDEX('Vensim Variables'!$B:$B,MATCH(EPS!$B1670,'Vensim Variables'!$A:$A,0))</f>
        <v>g pollutant</v>
      </c>
      <c r="I1670" t="str">
        <f t="shared" si="78"/>
        <v>CO2</v>
      </c>
      <c r="J1670">
        <f>INDEX(NoSettings!$C:$C,MATCH(EPS!$A1670,NoSettings!$A:$A,0))</f>
        <v>251906000000000</v>
      </c>
      <c r="K1670">
        <f t="shared" si="79"/>
        <v>1</v>
      </c>
      <c r="L1670" s="5">
        <f t="shared" si="80"/>
        <v>251.90600000000001</v>
      </c>
    </row>
    <row r="1671" spans="1:12">
      <c r="A1671" t="s">
        <v>1689</v>
      </c>
      <c r="B1671" t="s">
        <v>17</v>
      </c>
      <c r="C1671" t="s">
        <v>2875</v>
      </c>
      <c r="D1671" t="s">
        <v>2857</v>
      </c>
      <c r="H1671" t="str">
        <f>INDEX('Vensim Variables'!$B:$B,MATCH(EPS!$B1671,'Vensim Variables'!$A:$A,0))</f>
        <v>g pollutant</v>
      </c>
      <c r="I1671" t="str">
        <f t="shared" si="78"/>
        <v>VOC</v>
      </c>
      <c r="J1671">
        <f>INDEX(NoSettings!$C:$C,MATCH(EPS!$A1671,NoSettings!$A:$A,0))</f>
        <v>19925700000</v>
      </c>
      <c r="K1671">
        <f t="shared" si="79"/>
        <v>1</v>
      </c>
      <c r="L1671" s="5">
        <f t="shared" si="80"/>
        <v>1.9925700000000001E-2</v>
      </c>
    </row>
    <row r="1672" spans="1:12">
      <c r="A1672" t="s">
        <v>1690</v>
      </c>
      <c r="B1672" t="s">
        <v>17</v>
      </c>
      <c r="C1672" t="s">
        <v>2875</v>
      </c>
      <c r="D1672" t="s">
        <v>2858</v>
      </c>
      <c r="H1672" t="str">
        <f>INDEX('Vensim Variables'!$B:$B,MATCH(EPS!$B1672,'Vensim Variables'!$A:$A,0))</f>
        <v>g pollutant</v>
      </c>
      <c r="I1672" t="str">
        <f t="shared" si="78"/>
        <v>CO</v>
      </c>
      <c r="J1672">
        <f>INDEX(NoSettings!$C:$C,MATCH(EPS!$A1672,NoSettings!$A:$A,0))</f>
        <v>125154000000</v>
      </c>
      <c r="K1672">
        <f t="shared" si="79"/>
        <v>1</v>
      </c>
      <c r="L1672" s="5">
        <f t="shared" si="80"/>
        <v>0.12515399999999999</v>
      </c>
    </row>
    <row r="1673" spans="1:12">
      <c r="A1673" t="s">
        <v>1691</v>
      </c>
      <c r="B1673" t="s">
        <v>17</v>
      </c>
      <c r="C1673" t="s">
        <v>2875</v>
      </c>
      <c r="D1673" t="s">
        <v>2859</v>
      </c>
      <c r="H1673" t="str">
        <f>INDEX('Vensim Variables'!$B:$B,MATCH(EPS!$B1673,'Vensim Variables'!$A:$A,0))</f>
        <v>g pollutant</v>
      </c>
      <c r="I1673" t="str">
        <f t="shared" si="78"/>
        <v>NOx</v>
      </c>
      <c r="J1673">
        <f>INDEX(NoSettings!$C:$C,MATCH(EPS!$A1673,NoSettings!$A:$A,0))</f>
        <v>195356000000</v>
      </c>
      <c r="K1673">
        <f t="shared" si="79"/>
        <v>1</v>
      </c>
      <c r="L1673" s="5">
        <f t="shared" si="80"/>
        <v>0.195356</v>
      </c>
    </row>
    <row r="1674" spans="1:12">
      <c r="A1674" t="s">
        <v>1692</v>
      </c>
      <c r="B1674" t="s">
        <v>17</v>
      </c>
      <c r="C1674" t="s">
        <v>2875</v>
      </c>
      <c r="D1674" t="s">
        <v>2860</v>
      </c>
      <c r="H1674" t="str">
        <f>INDEX('Vensim Variables'!$B:$B,MATCH(EPS!$B1674,'Vensim Variables'!$A:$A,0))</f>
        <v>g pollutant</v>
      </c>
      <c r="I1674" t="str">
        <f t="shared" si="78"/>
        <v>PM10</v>
      </c>
      <c r="J1674">
        <f>INDEX(NoSettings!$C:$C,MATCH(EPS!$A1674,NoSettings!$A:$A,0))</f>
        <v>60204300000</v>
      </c>
      <c r="K1674">
        <f t="shared" si="79"/>
        <v>1</v>
      </c>
      <c r="L1674" s="5">
        <f t="shared" si="80"/>
        <v>6.0204300000000002E-2</v>
      </c>
    </row>
    <row r="1675" spans="1:12">
      <c r="A1675" t="s">
        <v>1693</v>
      </c>
      <c r="B1675" t="s">
        <v>17</v>
      </c>
      <c r="C1675" t="s">
        <v>2875</v>
      </c>
      <c r="D1675" t="s">
        <v>2861</v>
      </c>
      <c r="H1675" t="str">
        <f>INDEX('Vensim Variables'!$B:$B,MATCH(EPS!$B1675,'Vensim Variables'!$A:$A,0))</f>
        <v>g pollutant</v>
      </c>
      <c r="I1675" t="str">
        <f t="shared" si="78"/>
        <v>PM25</v>
      </c>
      <c r="J1675">
        <f>INDEX(NoSettings!$C:$C,MATCH(EPS!$A1675,NoSettings!$A:$A,0))</f>
        <v>56014700000</v>
      </c>
      <c r="K1675">
        <f t="shared" si="79"/>
        <v>1</v>
      </c>
      <c r="L1675" s="5">
        <f t="shared" si="80"/>
        <v>5.6014700000000001E-2</v>
      </c>
    </row>
    <row r="1676" spans="1:12">
      <c r="A1676" t="s">
        <v>1694</v>
      </c>
      <c r="B1676" t="s">
        <v>17</v>
      </c>
      <c r="C1676" t="s">
        <v>2875</v>
      </c>
      <c r="D1676" t="s">
        <v>2862</v>
      </c>
      <c r="H1676" t="str">
        <f>INDEX('Vensim Variables'!$B:$B,MATCH(EPS!$B1676,'Vensim Variables'!$A:$A,0))</f>
        <v>g pollutant</v>
      </c>
      <c r="I1676" t="str">
        <f t="shared" si="78"/>
        <v>SOx</v>
      </c>
      <c r="J1676">
        <f>INDEX(NoSettings!$C:$C,MATCH(EPS!$A1676,NoSettings!$A:$A,0))</f>
        <v>15044600000</v>
      </c>
      <c r="K1676">
        <f t="shared" si="79"/>
        <v>1</v>
      </c>
      <c r="L1676" s="5">
        <f t="shared" si="80"/>
        <v>1.50446E-2</v>
      </c>
    </row>
    <row r="1677" spans="1:12">
      <c r="A1677" t="s">
        <v>1695</v>
      </c>
      <c r="B1677" t="s">
        <v>17</v>
      </c>
      <c r="C1677" t="s">
        <v>2875</v>
      </c>
      <c r="D1677" t="s">
        <v>2863</v>
      </c>
      <c r="H1677" t="str">
        <f>INDEX('Vensim Variables'!$B:$B,MATCH(EPS!$B1677,'Vensim Variables'!$A:$A,0))</f>
        <v>g pollutant</v>
      </c>
      <c r="I1677" t="str">
        <f t="shared" si="78"/>
        <v>BC</v>
      </c>
      <c r="J1677">
        <f>INDEX(NoSettings!$C:$C,MATCH(EPS!$A1677,NoSettings!$A:$A,0))</f>
        <v>2275950000</v>
      </c>
      <c r="K1677">
        <f t="shared" si="79"/>
        <v>1</v>
      </c>
      <c r="L1677" s="5">
        <f t="shared" si="80"/>
        <v>2.2759500000000001E-3</v>
      </c>
    </row>
    <row r="1678" spans="1:12">
      <c r="A1678" t="s">
        <v>1696</v>
      </c>
      <c r="B1678" t="s">
        <v>17</v>
      </c>
      <c r="C1678" t="s">
        <v>2875</v>
      </c>
      <c r="D1678" t="s">
        <v>2864</v>
      </c>
      <c r="H1678" t="str">
        <f>INDEX('Vensim Variables'!$B:$B,MATCH(EPS!$B1678,'Vensim Variables'!$A:$A,0))</f>
        <v>g pollutant</v>
      </c>
      <c r="I1678" t="str">
        <f t="shared" si="78"/>
        <v>OC</v>
      </c>
      <c r="J1678">
        <f>INDEX(NoSettings!$C:$C,MATCH(EPS!$A1678,NoSettings!$A:$A,0))</f>
        <v>34880300000</v>
      </c>
      <c r="K1678">
        <f t="shared" si="79"/>
        <v>1</v>
      </c>
      <c r="L1678" s="5">
        <f t="shared" si="80"/>
        <v>3.4880300000000003E-2</v>
      </c>
    </row>
    <row r="1679" spans="1:12">
      <c r="A1679" t="s">
        <v>1697</v>
      </c>
      <c r="B1679" t="s">
        <v>17</v>
      </c>
      <c r="C1679" t="s">
        <v>2875</v>
      </c>
      <c r="D1679" t="s">
        <v>2865</v>
      </c>
      <c r="H1679" t="str">
        <f>INDEX('Vensim Variables'!$B:$B,MATCH(EPS!$B1679,'Vensim Variables'!$A:$A,0))</f>
        <v>g pollutant</v>
      </c>
      <c r="I1679" t="str">
        <f t="shared" si="78"/>
        <v>CH4</v>
      </c>
      <c r="J1679">
        <f>INDEX(NoSettings!$C:$C,MATCH(EPS!$A1679,NoSettings!$A:$A,0))</f>
        <v>6449780000</v>
      </c>
      <c r="K1679">
        <f t="shared" si="79"/>
        <v>28</v>
      </c>
      <c r="L1679" s="5">
        <f t="shared" si="80"/>
        <v>0.18059384000000001</v>
      </c>
    </row>
    <row r="1680" spans="1:12">
      <c r="A1680" t="s">
        <v>1698</v>
      </c>
      <c r="B1680" t="s">
        <v>17</v>
      </c>
      <c r="C1680" t="s">
        <v>2875</v>
      </c>
      <c r="D1680" t="s">
        <v>2866</v>
      </c>
      <c r="H1680" t="str">
        <f>INDEX('Vensim Variables'!$B:$B,MATCH(EPS!$B1680,'Vensim Variables'!$A:$A,0))</f>
        <v>g pollutant</v>
      </c>
      <c r="I1680" t="str">
        <f t="shared" si="78"/>
        <v>N2O</v>
      </c>
      <c r="J1680">
        <f>INDEX(NoSettings!$C:$C,MATCH(EPS!$A1680,NoSettings!$A:$A,0))</f>
        <v>913413000</v>
      </c>
      <c r="K1680">
        <f t="shared" si="79"/>
        <v>265</v>
      </c>
      <c r="L1680" s="5">
        <f t="shared" si="80"/>
        <v>0.24205444500000001</v>
      </c>
    </row>
    <row r="1681" spans="1:12">
      <c r="A1681" t="s">
        <v>1699</v>
      </c>
      <c r="B1681" t="s">
        <v>17</v>
      </c>
      <c r="C1681" t="s">
        <v>2875</v>
      </c>
      <c r="D1681" t="s">
        <v>2867</v>
      </c>
      <c r="H1681" t="str">
        <f>INDEX('Vensim Variables'!$B:$B,MATCH(EPS!$B1681,'Vensim Variables'!$A:$A,0))</f>
        <v>g pollutant</v>
      </c>
      <c r="I1681" t="str">
        <f t="shared" si="78"/>
        <v>F gases</v>
      </c>
      <c r="J1681">
        <f>INDEX(NoSettings!$C:$C,MATCH(EPS!$A1681,NoSettings!$A:$A,0))</f>
        <v>0</v>
      </c>
      <c r="K1681">
        <f t="shared" si="79"/>
        <v>1</v>
      </c>
      <c r="L1681" s="5">
        <f t="shared" si="80"/>
        <v>0</v>
      </c>
    </row>
    <row r="1682" spans="1:12">
      <c r="A1682" t="s">
        <v>1700</v>
      </c>
      <c r="B1682" t="s">
        <v>4</v>
      </c>
      <c r="C1682" t="s">
        <v>2876</v>
      </c>
      <c r="D1682" t="s">
        <v>2854</v>
      </c>
      <c r="H1682" t="str">
        <f>INDEX('Vensim Variables'!$B:$B,MATCH(EPS!$B1682,'Vensim Variables'!$A:$A,0))</f>
        <v>g pollutant</v>
      </c>
      <c r="I1682" t="str">
        <f t="shared" si="78"/>
        <v>CO2</v>
      </c>
      <c r="J1682">
        <f>INDEX(NoSettings!$C:$C,MATCH(EPS!$A1682,NoSettings!$A:$A,0))</f>
        <v>67890000000000</v>
      </c>
      <c r="K1682">
        <f t="shared" si="79"/>
        <v>1</v>
      </c>
      <c r="L1682" s="5">
        <f t="shared" si="80"/>
        <v>67.89</v>
      </c>
    </row>
    <row r="1683" spans="1:12">
      <c r="A1683" t="s">
        <v>1701</v>
      </c>
      <c r="B1683" t="s">
        <v>4</v>
      </c>
      <c r="C1683" t="s">
        <v>2876</v>
      </c>
      <c r="D1683" t="s">
        <v>2857</v>
      </c>
      <c r="H1683" t="str">
        <f>INDEX('Vensim Variables'!$B:$B,MATCH(EPS!$B1683,'Vensim Variables'!$A:$A,0))</f>
        <v>g pollutant</v>
      </c>
      <c r="I1683" t="str">
        <f t="shared" si="78"/>
        <v>VOC</v>
      </c>
      <c r="J1683">
        <f>INDEX(NoSettings!$C:$C,MATCH(EPS!$A1683,NoSettings!$A:$A,0))</f>
        <v>0</v>
      </c>
      <c r="K1683">
        <f t="shared" si="79"/>
        <v>1</v>
      </c>
      <c r="L1683" s="5">
        <f t="shared" si="80"/>
        <v>0</v>
      </c>
    </row>
    <row r="1684" spans="1:12">
      <c r="A1684" t="s">
        <v>1702</v>
      </c>
      <c r="B1684" t="s">
        <v>4</v>
      </c>
      <c r="C1684" t="s">
        <v>2876</v>
      </c>
      <c r="D1684" t="s">
        <v>2858</v>
      </c>
      <c r="H1684" t="str">
        <f>INDEX('Vensim Variables'!$B:$B,MATCH(EPS!$B1684,'Vensim Variables'!$A:$A,0))</f>
        <v>g pollutant</v>
      </c>
      <c r="I1684" t="str">
        <f t="shared" si="78"/>
        <v>CO</v>
      </c>
      <c r="J1684">
        <f>INDEX(NoSettings!$C:$C,MATCH(EPS!$A1684,NoSettings!$A:$A,0))</f>
        <v>0</v>
      </c>
      <c r="K1684">
        <f t="shared" si="79"/>
        <v>1</v>
      </c>
      <c r="L1684" s="5">
        <f t="shared" si="80"/>
        <v>0</v>
      </c>
    </row>
    <row r="1685" spans="1:12">
      <c r="A1685" t="s">
        <v>1703</v>
      </c>
      <c r="B1685" t="s">
        <v>4</v>
      </c>
      <c r="C1685" t="s">
        <v>2876</v>
      </c>
      <c r="D1685" t="s">
        <v>2859</v>
      </c>
      <c r="H1685" t="str">
        <f>INDEX('Vensim Variables'!$B:$B,MATCH(EPS!$B1685,'Vensim Variables'!$A:$A,0))</f>
        <v>g pollutant</v>
      </c>
      <c r="I1685" t="str">
        <f t="shared" si="78"/>
        <v>NOx</v>
      </c>
      <c r="J1685">
        <f>INDEX(NoSettings!$C:$C,MATCH(EPS!$A1685,NoSettings!$A:$A,0))</f>
        <v>0</v>
      </c>
      <c r="K1685">
        <f t="shared" si="79"/>
        <v>1</v>
      </c>
      <c r="L1685" s="5">
        <f t="shared" si="80"/>
        <v>0</v>
      </c>
    </row>
    <row r="1686" spans="1:12">
      <c r="A1686" t="s">
        <v>1704</v>
      </c>
      <c r="B1686" t="s">
        <v>4</v>
      </c>
      <c r="C1686" t="s">
        <v>2876</v>
      </c>
      <c r="D1686" t="s">
        <v>2860</v>
      </c>
      <c r="H1686" t="str">
        <f>INDEX('Vensim Variables'!$B:$B,MATCH(EPS!$B1686,'Vensim Variables'!$A:$A,0))</f>
        <v>g pollutant</v>
      </c>
      <c r="I1686" t="str">
        <f t="shared" si="78"/>
        <v>PM10</v>
      </c>
      <c r="J1686">
        <f>INDEX(NoSettings!$C:$C,MATCH(EPS!$A1686,NoSettings!$A:$A,0))</f>
        <v>0</v>
      </c>
      <c r="K1686">
        <f t="shared" si="79"/>
        <v>1</v>
      </c>
      <c r="L1686" s="5">
        <f t="shared" si="80"/>
        <v>0</v>
      </c>
    </row>
    <row r="1687" spans="1:12">
      <c r="A1687" t="s">
        <v>1705</v>
      </c>
      <c r="B1687" t="s">
        <v>4</v>
      </c>
      <c r="C1687" t="s">
        <v>2876</v>
      </c>
      <c r="D1687" t="s">
        <v>2861</v>
      </c>
      <c r="H1687" t="str">
        <f>INDEX('Vensim Variables'!$B:$B,MATCH(EPS!$B1687,'Vensim Variables'!$A:$A,0))</f>
        <v>g pollutant</v>
      </c>
      <c r="I1687" t="str">
        <f t="shared" si="78"/>
        <v>PM25</v>
      </c>
      <c r="J1687">
        <f>INDEX(NoSettings!$C:$C,MATCH(EPS!$A1687,NoSettings!$A:$A,0))</f>
        <v>0</v>
      </c>
      <c r="K1687">
        <f t="shared" si="79"/>
        <v>1</v>
      </c>
      <c r="L1687" s="5">
        <f t="shared" si="80"/>
        <v>0</v>
      </c>
    </row>
    <row r="1688" spans="1:12">
      <c r="A1688" t="s">
        <v>1706</v>
      </c>
      <c r="B1688" t="s">
        <v>4</v>
      </c>
      <c r="C1688" t="s">
        <v>2876</v>
      </c>
      <c r="D1688" t="s">
        <v>2862</v>
      </c>
      <c r="H1688" t="str">
        <f>INDEX('Vensim Variables'!$B:$B,MATCH(EPS!$B1688,'Vensim Variables'!$A:$A,0))</f>
        <v>g pollutant</v>
      </c>
      <c r="I1688" t="str">
        <f t="shared" si="78"/>
        <v>SOx</v>
      </c>
      <c r="J1688">
        <f>INDEX(NoSettings!$C:$C,MATCH(EPS!$A1688,NoSettings!$A:$A,0))</f>
        <v>0</v>
      </c>
      <c r="K1688">
        <f t="shared" si="79"/>
        <v>1</v>
      </c>
      <c r="L1688" s="5">
        <f t="shared" si="80"/>
        <v>0</v>
      </c>
    </row>
    <row r="1689" spans="1:12">
      <c r="A1689" t="s">
        <v>1707</v>
      </c>
      <c r="B1689" t="s">
        <v>4</v>
      </c>
      <c r="C1689" t="s">
        <v>2876</v>
      </c>
      <c r="D1689" t="s">
        <v>2863</v>
      </c>
      <c r="H1689" t="str">
        <f>INDEX('Vensim Variables'!$B:$B,MATCH(EPS!$B1689,'Vensim Variables'!$A:$A,0))</f>
        <v>g pollutant</v>
      </c>
      <c r="I1689" t="str">
        <f t="shared" si="78"/>
        <v>BC</v>
      </c>
      <c r="J1689">
        <f>INDEX(NoSettings!$C:$C,MATCH(EPS!$A1689,NoSettings!$A:$A,0))</f>
        <v>0</v>
      </c>
      <c r="K1689">
        <f t="shared" si="79"/>
        <v>1</v>
      </c>
      <c r="L1689" s="5">
        <f t="shared" si="80"/>
        <v>0</v>
      </c>
    </row>
    <row r="1690" spans="1:12">
      <c r="A1690" t="s">
        <v>1708</v>
      </c>
      <c r="B1690" t="s">
        <v>4</v>
      </c>
      <c r="C1690" t="s">
        <v>2876</v>
      </c>
      <c r="D1690" t="s">
        <v>2864</v>
      </c>
      <c r="H1690" t="str">
        <f>INDEX('Vensim Variables'!$B:$B,MATCH(EPS!$B1690,'Vensim Variables'!$A:$A,0))</f>
        <v>g pollutant</v>
      </c>
      <c r="I1690" t="str">
        <f t="shared" si="78"/>
        <v>OC</v>
      </c>
      <c r="J1690">
        <f>INDEX(NoSettings!$C:$C,MATCH(EPS!$A1690,NoSettings!$A:$A,0))</f>
        <v>0</v>
      </c>
      <c r="K1690">
        <f t="shared" si="79"/>
        <v>1</v>
      </c>
      <c r="L1690" s="5">
        <f t="shared" si="80"/>
        <v>0</v>
      </c>
    </row>
    <row r="1691" spans="1:12">
      <c r="A1691" t="s">
        <v>1709</v>
      </c>
      <c r="B1691" t="s">
        <v>4</v>
      </c>
      <c r="C1691" t="s">
        <v>2876</v>
      </c>
      <c r="D1691" t="s">
        <v>2865</v>
      </c>
      <c r="H1691" t="str">
        <f>INDEX('Vensim Variables'!$B:$B,MATCH(EPS!$B1691,'Vensim Variables'!$A:$A,0))</f>
        <v>g pollutant</v>
      </c>
      <c r="I1691" t="str">
        <f t="shared" si="78"/>
        <v>CH4</v>
      </c>
      <c r="J1691">
        <f>INDEX(NoSettings!$C:$C,MATCH(EPS!$A1691,NoSettings!$A:$A,0))</f>
        <v>0</v>
      </c>
      <c r="K1691">
        <f t="shared" si="79"/>
        <v>28</v>
      </c>
      <c r="L1691" s="5">
        <f t="shared" si="80"/>
        <v>0</v>
      </c>
    </row>
    <row r="1692" spans="1:12">
      <c r="A1692" t="s">
        <v>1710</v>
      </c>
      <c r="B1692" t="s">
        <v>4</v>
      </c>
      <c r="C1692" t="s">
        <v>2876</v>
      </c>
      <c r="D1692" t="s">
        <v>2866</v>
      </c>
      <c r="H1692" t="str">
        <f>INDEX('Vensim Variables'!$B:$B,MATCH(EPS!$B1692,'Vensim Variables'!$A:$A,0))</f>
        <v>g pollutant</v>
      </c>
      <c r="I1692" t="str">
        <f t="shared" si="78"/>
        <v>N2O</v>
      </c>
      <c r="J1692">
        <f>INDEX(NoSettings!$C:$C,MATCH(EPS!$A1692,NoSettings!$A:$A,0))</f>
        <v>0</v>
      </c>
      <c r="K1692">
        <f t="shared" si="79"/>
        <v>265</v>
      </c>
      <c r="L1692" s="5">
        <f t="shared" si="80"/>
        <v>0</v>
      </c>
    </row>
    <row r="1693" spans="1:12">
      <c r="A1693" t="s">
        <v>1711</v>
      </c>
      <c r="B1693" t="s">
        <v>4</v>
      </c>
      <c r="C1693" t="s">
        <v>2876</v>
      </c>
      <c r="D1693" t="s">
        <v>2867</v>
      </c>
      <c r="H1693" t="str">
        <f>INDEX('Vensim Variables'!$B:$B,MATCH(EPS!$B1693,'Vensim Variables'!$A:$A,0))</f>
        <v>g pollutant</v>
      </c>
      <c r="I1693" t="str">
        <f t="shared" si="78"/>
        <v>F gases</v>
      </c>
      <c r="J1693">
        <f>INDEX(NoSettings!$C:$C,MATCH(EPS!$A1693,NoSettings!$A:$A,0))</f>
        <v>0</v>
      </c>
      <c r="K1693">
        <f t="shared" si="79"/>
        <v>1</v>
      </c>
      <c r="L1693" s="5">
        <f t="shared" si="80"/>
        <v>0</v>
      </c>
    </row>
    <row r="1694" spans="1:12">
      <c r="A1694" t="s">
        <v>1712</v>
      </c>
      <c r="B1694" t="s">
        <v>4</v>
      </c>
      <c r="C1694" t="s">
        <v>2877</v>
      </c>
      <c r="D1694" t="s">
        <v>2854</v>
      </c>
      <c r="H1694" t="str">
        <f>INDEX('Vensim Variables'!$B:$B,MATCH(EPS!$B1694,'Vensim Variables'!$A:$A,0))</f>
        <v>g pollutant</v>
      </c>
      <c r="I1694" t="str">
        <f t="shared" si="78"/>
        <v>CO2</v>
      </c>
      <c r="J1694">
        <f>INDEX(NoSettings!$C:$C,MATCH(EPS!$A1694,NoSettings!$A:$A,0))</f>
        <v>51010000000000</v>
      </c>
      <c r="K1694">
        <f t="shared" si="79"/>
        <v>1</v>
      </c>
      <c r="L1694" s="5">
        <f t="shared" si="80"/>
        <v>51.01</v>
      </c>
    </row>
    <row r="1695" spans="1:12">
      <c r="A1695" t="s">
        <v>1713</v>
      </c>
      <c r="B1695" t="s">
        <v>4</v>
      </c>
      <c r="C1695" t="s">
        <v>2877</v>
      </c>
      <c r="D1695" t="s">
        <v>2857</v>
      </c>
      <c r="H1695" t="str">
        <f>INDEX('Vensim Variables'!$B:$B,MATCH(EPS!$B1695,'Vensim Variables'!$A:$A,0))</f>
        <v>g pollutant</v>
      </c>
      <c r="I1695" t="str">
        <f t="shared" si="78"/>
        <v>VOC</v>
      </c>
      <c r="J1695">
        <f>INDEX(NoSettings!$C:$C,MATCH(EPS!$A1695,NoSettings!$A:$A,0))</f>
        <v>0</v>
      </c>
      <c r="K1695">
        <f t="shared" si="79"/>
        <v>1</v>
      </c>
      <c r="L1695" s="5">
        <f t="shared" si="80"/>
        <v>0</v>
      </c>
    </row>
    <row r="1696" spans="1:12">
      <c r="A1696" t="s">
        <v>1714</v>
      </c>
      <c r="B1696" t="s">
        <v>4</v>
      </c>
      <c r="C1696" t="s">
        <v>2877</v>
      </c>
      <c r="D1696" t="s">
        <v>2858</v>
      </c>
      <c r="H1696" t="str">
        <f>INDEX('Vensim Variables'!$B:$B,MATCH(EPS!$B1696,'Vensim Variables'!$A:$A,0))</f>
        <v>g pollutant</v>
      </c>
      <c r="I1696" t="str">
        <f t="shared" si="78"/>
        <v>CO</v>
      </c>
      <c r="J1696">
        <f>INDEX(NoSettings!$C:$C,MATCH(EPS!$A1696,NoSettings!$A:$A,0))</f>
        <v>0</v>
      </c>
      <c r="K1696">
        <f t="shared" si="79"/>
        <v>1</v>
      </c>
      <c r="L1696" s="5">
        <f t="shared" si="80"/>
        <v>0</v>
      </c>
    </row>
    <row r="1697" spans="1:12">
      <c r="A1697" t="s">
        <v>1715</v>
      </c>
      <c r="B1697" t="s">
        <v>4</v>
      </c>
      <c r="C1697" t="s">
        <v>2877</v>
      </c>
      <c r="D1697" t="s">
        <v>2859</v>
      </c>
      <c r="H1697" t="str">
        <f>INDEX('Vensim Variables'!$B:$B,MATCH(EPS!$B1697,'Vensim Variables'!$A:$A,0))</f>
        <v>g pollutant</v>
      </c>
      <c r="I1697" t="str">
        <f t="shared" si="78"/>
        <v>NOx</v>
      </c>
      <c r="J1697">
        <f>INDEX(NoSettings!$C:$C,MATCH(EPS!$A1697,NoSettings!$A:$A,0))</f>
        <v>0</v>
      </c>
      <c r="K1697">
        <f t="shared" si="79"/>
        <v>1</v>
      </c>
      <c r="L1697" s="5">
        <f t="shared" si="80"/>
        <v>0</v>
      </c>
    </row>
    <row r="1698" spans="1:12">
      <c r="A1698" t="s">
        <v>1716</v>
      </c>
      <c r="B1698" t="s">
        <v>4</v>
      </c>
      <c r="C1698" t="s">
        <v>2877</v>
      </c>
      <c r="D1698" t="s">
        <v>2860</v>
      </c>
      <c r="H1698" t="str">
        <f>INDEX('Vensim Variables'!$B:$B,MATCH(EPS!$B1698,'Vensim Variables'!$A:$A,0))</f>
        <v>g pollutant</v>
      </c>
      <c r="I1698" t="str">
        <f t="shared" si="78"/>
        <v>PM10</v>
      </c>
      <c r="J1698">
        <f>INDEX(NoSettings!$C:$C,MATCH(EPS!$A1698,NoSettings!$A:$A,0))</f>
        <v>0</v>
      </c>
      <c r="K1698">
        <f t="shared" si="79"/>
        <v>1</v>
      </c>
      <c r="L1698" s="5">
        <f t="shared" si="80"/>
        <v>0</v>
      </c>
    </row>
    <row r="1699" spans="1:12">
      <c r="A1699" t="s">
        <v>1717</v>
      </c>
      <c r="B1699" t="s">
        <v>4</v>
      </c>
      <c r="C1699" t="s">
        <v>2877</v>
      </c>
      <c r="D1699" t="s">
        <v>2861</v>
      </c>
      <c r="H1699" t="str">
        <f>INDEX('Vensim Variables'!$B:$B,MATCH(EPS!$B1699,'Vensim Variables'!$A:$A,0))</f>
        <v>g pollutant</v>
      </c>
      <c r="I1699" t="str">
        <f t="shared" si="78"/>
        <v>PM25</v>
      </c>
      <c r="J1699">
        <f>INDEX(NoSettings!$C:$C,MATCH(EPS!$A1699,NoSettings!$A:$A,0))</f>
        <v>0</v>
      </c>
      <c r="K1699">
        <f t="shared" si="79"/>
        <v>1</v>
      </c>
      <c r="L1699" s="5">
        <f t="shared" si="80"/>
        <v>0</v>
      </c>
    </row>
    <row r="1700" spans="1:12">
      <c r="A1700" t="s">
        <v>1718</v>
      </c>
      <c r="B1700" t="s">
        <v>4</v>
      </c>
      <c r="C1700" t="s">
        <v>2877</v>
      </c>
      <c r="D1700" t="s">
        <v>2862</v>
      </c>
      <c r="H1700" t="str">
        <f>INDEX('Vensim Variables'!$B:$B,MATCH(EPS!$B1700,'Vensim Variables'!$A:$A,0))</f>
        <v>g pollutant</v>
      </c>
      <c r="I1700" t="str">
        <f t="shared" si="78"/>
        <v>SOx</v>
      </c>
      <c r="J1700">
        <f>INDEX(NoSettings!$C:$C,MATCH(EPS!$A1700,NoSettings!$A:$A,0))</f>
        <v>0</v>
      </c>
      <c r="K1700">
        <f t="shared" si="79"/>
        <v>1</v>
      </c>
      <c r="L1700" s="5">
        <f t="shared" si="80"/>
        <v>0</v>
      </c>
    </row>
    <row r="1701" spans="1:12">
      <c r="A1701" t="s">
        <v>1719</v>
      </c>
      <c r="B1701" t="s">
        <v>4</v>
      </c>
      <c r="C1701" t="s">
        <v>2877</v>
      </c>
      <c r="D1701" t="s">
        <v>2863</v>
      </c>
      <c r="H1701" t="str">
        <f>INDEX('Vensim Variables'!$B:$B,MATCH(EPS!$B1701,'Vensim Variables'!$A:$A,0))</f>
        <v>g pollutant</v>
      </c>
      <c r="I1701" t="str">
        <f t="shared" si="78"/>
        <v>BC</v>
      </c>
      <c r="J1701">
        <f>INDEX(NoSettings!$C:$C,MATCH(EPS!$A1701,NoSettings!$A:$A,0))</f>
        <v>0</v>
      </c>
      <c r="K1701">
        <f t="shared" si="79"/>
        <v>1</v>
      </c>
      <c r="L1701" s="5">
        <f t="shared" si="80"/>
        <v>0</v>
      </c>
    </row>
    <row r="1702" spans="1:12">
      <c r="A1702" t="s">
        <v>1720</v>
      </c>
      <c r="B1702" t="s">
        <v>4</v>
      </c>
      <c r="C1702" t="s">
        <v>2877</v>
      </c>
      <c r="D1702" t="s">
        <v>2864</v>
      </c>
      <c r="H1702" t="str">
        <f>INDEX('Vensim Variables'!$B:$B,MATCH(EPS!$B1702,'Vensim Variables'!$A:$A,0))</f>
        <v>g pollutant</v>
      </c>
      <c r="I1702" t="str">
        <f t="shared" si="78"/>
        <v>OC</v>
      </c>
      <c r="J1702">
        <f>INDEX(NoSettings!$C:$C,MATCH(EPS!$A1702,NoSettings!$A:$A,0))</f>
        <v>0</v>
      </c>
      <c r="K1702">
        <f t="shared" si="79"/>
        <v>1</v>
      </c>
      <c r="L1702" s="5">
        <f t="shared" si="80"/>
        <v>0</v>
      </c>
    </row>
    <row r="1703" spans="1:12">
      <c r="A1703" t="s">
        <v>1721</v>
      </c>
      <c r="B1703" t="s">
        <v>4</v>
      </c>
      <c r="C1703" t="s">
        <v>2877</v>
      </c>
      <c r="D1703" t="s">
        <v>2865</v>
      </c>
      <c r="H1703" t="str">
        <f>INDEX('Vensim Variables'!$B:$B,MATCH(EPS!$B1703,'Vensim Variables'!$A:$A,0))</f>
        <v>g pollutant</v>
      </c>
      <c r="I1703" t="str">
        <f t="shared" si="78"/>
        <v>CH4</v>
      </c>
      <c r="J1703">
        <f>INDEX(NoSettings!$C:$C,MATCH(EPS!$A1703,NoSettings!$A:$A,0))</f>
        <v>11378600000000</v>
      </c>
      <c r="K1703">
        <f t="shared" si="79"/>
        <v>28</v>
      </c>
      <c r="L1703" s="5">
        <f t="shared" si="80"/>
        <v>318.60079999999999</v>
      </c>
    </row>
    <row r="1704" spans="1:12">
      <c r="A1704" t="s">
        <v>1722</v>
      </c>
      <c r="B1704" t="s">
        <v>4</v>
      </c>
      <c r="C1704" t="s">
        <v>2877</v>
      </c>
      <c r="D1704" t="s">
        <v>2866</v>
      </c>
      <c r="H1704" t="str">
        <f>INDEX('Vensim Variables'!$B:$B,MATCH(EPS!$B1704,'Vensim Variables'!$A:$A,0))</f>
        <v>g pollutant</v>
      </c>
      <c r="I1704" t="str">
        <f t="shared" si="78"/>
        <v>N2O</v>
      </c>
      <c r="J1704">
        <f>INDEX(NoSettings!$C:$C,MATCH(EPS!$A1704,NoSettings!$A:$A,0))</f>
        <v>0</v>
      </c>
      <c r="K1704">
        <f t="shared" si="79"/>
        <v>265</v>
      </c>
      <c r="L1704" s="5">
        <f t="shared" si="80"/>
        <v>0</v>
      </c>
    </row>
    <row r="1705" spans="1:12">
      <c r="A1705" t="s">
        <v>1723</v>
      </c>
      <c r="B1705" t="s">
        <v>4</v>
      </c>
      <c r="C1705" t="s">
        <v>2877</v>
      </c>
      <c r="D1705" t="s">
        <v>2867</v>
      </c>
      <c r="H1705" t="str">
        <f>INDEX('Vensim Variables'!$B:$B,MATCH(EPS!$B1705,'Vensim Variables'!$A:$A,0))</f>
        <v>g pollutant</v>
      </c>
      <c r="I1705" t="str">
        <f t="shared" si="78"/>
        <v>F gases</v>
      </c>
      <c r="J1705">
        <f>INDEX(NoSettings!$C:$C,MATCH(EPS!$A1705,NoSettings!$A:$A,0))</f>
        <v>0</v>
      </c>
      <c r="K1705">
        <f t="shared" si="79"/>
        <v>1</v>
      </c>
      <c r="L1705" s="5">
        <f t="shared" si="80"/>
        <v>0</v>
      </c>
    </row>
    <row r="1706" spans="1:12">
      <c r="A1706" t="s">
        <v>1724</v>
      </c>
      <c r="B1706" t="s">
        <v>4</v>
      </c>
      <c r="C1706" t="s">
        <v>2878</v>
      </c>
      <c r="D1706" t="s">
        <v>2854</v>
      </c>
      <c r="H1706" t="str">
        <f>INDEX('Vensim Variables'!$B:$B,MATCH(EPS!$B1706,'Vensim Variables'!$A:$A,0))</f>
        <v>g pollutant</v>
      </c>
      <c r="I1706" t="str">
        <f t="shared" si="78"/>
        <v>CO2</v>
      </c>
      <c r="J1706">
        <f>INDEX(NoSettings!$C:$C,MATCH(EPS!$A1706,NoSettings!$A:$A,0))</f>
        <v>48560000000000</v>
      </c>
      <c r="K1706">
        <f t="shared" si="79"/>
        <v>1</v>
      </c>
      <c r="L1706" s="5">
        <f t="shared" si="80"/>
        <v>48.56</v>
      </c>
    </row>
    <row r="1707" spans="1:12">
      <c r="A1707" t="s">
        <v>1725</v>
      </c>
      <c r="B1707" t="s">
        <v>4</v>
      </c>
      <c r="C1707" t="s">
        <v>2878</v>
      </c>
      <c r="D1707" t="s">
        <v>2857</v>
      </c>
      <c r="H1707" t="str">
        <f>INDEX('Vensim Variables'!$B:$B,MATCH(EPS!$B1707,'Vensim Variables'!$A:$A,0))</f>
        <v>g pollutant</v>
      </c>
      <c r="I1707" t="str">
        <f t="shared" si="78"/>
        <v>VOC</v>
      </c>
      <c r="J1707">
        <f>INDEX(NoSettings!$C:$C,MATCH(EPS!$A1707,NoSettings!$A:$A,0))</f>
        <v>0</v>
      </c>
      <c r="K1707">
        <f t="shared" si="79"/>
        <v>1</v>
      </c>
      <c r="L1707" s="5">
        <f t="shared" si="80"/>
        <v>0</v>
      </c>
    </row>
    <row r="1708" spans="1:12">
      <c r="A1708" t="s">
        <v>1726</v>
      </c>
      <c r="B1708" t="s">
        <v>4</v>
      </c>
      <c r="C1708" t="s">
        <v>2878</v>
      </c>
      <c r="D1708" t="s">
        <v>2858</v>
      </c>
      <c r="H1708" t="str">
        <f>INDEX('Vensim Variables'!$B:$B,MATCH(EPS!$B1708,'Vensim Variables'!$A:$A,0))</f>
        <v>g pollutant</v>
      </c>
      <c r="I1708" t="str">
        <f t="shared" si="78"/>
        <v>CO</v>
      </c>
      <c r="J1708">
        <f>INDEX(NoSettings!$C:$C,MATCH(EPS!$A1708,NoSettings!$A:$A,0))</f>
        <v>0</v>
      </c>
      <c r="K1708">
        <f t="shared" si="79"/>
        <v>1</v>
      </c>
      <c r="L1708" s="5">
        <f t="shared" si="80"/>
        <v>0</v>
      </c>
    </row>
    <row r="1709" spans="1:12">
      <c r="A1709" t="s">
        <v>1727</v>
      </c>
      <c r="B1709" t="s">
        <v>4</v>
      </c>
      <c r="C1709" t="s">
        <v>2878</v>
      </c>
      <c r="D1709" t="s">
        <v>2859</v>
      </c>
      <c r="H1709" t="str">
        <f>INDEX('Vensim Variables'!$B:$B,MATCH(EPS!$B1709,'Vensim Variables'!$A:$A,0))</f>
        <v>g pollutant</v>
      </c>
      <c r="I1709" t="str">
        <f t="shared" si="78"/>
        <v>NOx</v>
      </c>
      <c r="J1709">
        <f>INDEX(NoSettings!$C:$C,MATCH(EPS!$A1709,NoSettings!$A:$A,0))</f>
        <v>0</v>
      </c>
      <c r="K1709">
        <f t="shared" si="79"/>
        <v>1</v>
      </c>
      <c r="L1709" s="5">
        <f t="shared" si="80"/>
        <v>0</v>
      </c>
    </row>
    <row r="1710" spans="1:12">
      <c r="A1710" t="s">
        <v>1728</v>
      </c>
      <c r="B1710" t="s">
        <v>4</v>
      </c>
      <c r="C1710" t="s">
        <v>2878</v>
      </c>
      <c r="D1710" t="s">
        <v>2860</v>
      </c>
      <c r="H1710" t="str">
        <f>INDEX('Vensim Variables'!$B:$B,MATCH(EPS!$B1710,'Vensim Variables'!$A:$A,0))</f>
        <v>g pollutant</v>
      </c>
      <c r="I1710" t="str">
        <f t="shared" si="78"/>
        <v>PM10</v>
      </c>
      <c r="J1710">
        <f>INDEX(NoSettings!$C:$C,MATCH(EPS!$A1710,NoSettings!$A:$A,0))</f>
        <v>0</v>
      </c>
      <c r="K1710">
        <f t="shared" si="79"/>
        <v>1</v>
      </c>
      <c r="L1710" s="5">
        <f t="shared" si="80"/>
        <v>0</v>
      </c>
    </row>
    <row r="1711" spans="1:12">
      <c r="A1711" t="s">
        <v>1729</v>
      </c>
      <c r="B1711" t="s">
        <v>4</v>
      </c>
      <c r="C1711" t="s">
        <v>2878</v>
      </c>
      <c r="D1711" t="s">
        <v>2861</v>
      </c>
      <c r="H1711" t="str">
        <f>INDEX('Vensim Variables'!$B:$B,MATCH(EPS!$B1711,'Vensim Variables'!$A:$A,0))</f>
        <v>g pollutant</v>
      </c>
      <c r="I1711" t="str">
        <f t="shared" si="78"/>
        <v>PM25</v>
      </c>
      <c r="J1711">
        <f>INDEX(NoSettings!$C:$C,MATCH(EPS!$A1711,NoSettings!$A:$A,0))</f>
        <v>0</v>
      </c>
      <c r="K1711">
        <f t="shared" si="79"/>
        <v>1</v>
      </c>
      <c r="L1711" s="5">
        <f t="shared" si="80"/>
        <v>0</v>
      </c>
    </row>
    <row r="1712" spans="1:12">
      <c r="A1712" t="s">
        <v>1730</v>
      </c>
      <c r="B1712" t="s">
        <v>4</v>
      </c>
      <c r="C1712" t="s">
        <v>2878</v>
      </c>
      <c r="D1712" t="s">
        <v>2862</v>
      </c>
      <c r="H1712" t="str">
        <f>INDEX('Vensim Variables'!$B:$B,MATCH(EPS!$B1712,'Vensim Variables'!$A:$A,0))</f>
        <v>g pollutant</v>
      </c>
      <c r="I1712" t="str">
        <f t="shared" si="78"/>
        <v>SOx</v>
      </c>
      <c r="J1712">
        <f>INDEX(NoSettings!$C:$C,MATCH(EPS!$A1712,NoSettings!$A:$A,0))</f>
        <v>0</v>
      </c>
      <c r="K1712">
        <f t="shared" si="79"/>
        <v>1</v>
      </c>
      <c r="L1712" s="5">
        <f t="shared" si="80"/>
        <v>0</v>
      </c>
    </row>
    <row r="1713" spans="1:12">
      <c r="A1713" t="s">
        <v>1731</v>
      </c>
      <c r="B1713" t="s">
        <v>4</v>
      </c>
      <c r="C1713" t="s">
        <v>2878</v>
      </c>
      <c r="D1713" t="s">
        <v>2863</v>
      </c>
      <c r="H1713" t="str">
        <f>INDEX('Vensim Variables'!$B:$B,MATCH(EPS!$B1713,'Vensim Variables'!$A:$A,0))</f>
        <v>g pollutant</v>
      </c>
      <c r="I1713" t="str">
        <f t="shared" si="78"/>
        <v>BC</v>
      </c>
      <c r="J1713">
        <f>INDEX(NoSettings!$C:$C,MATCH(EPS!$A1713,NoSettings!$A:$A,0))</f>
        <v>0</v>
      </c>
      <c r="K1713">
        <f t="shared" si="79"/>
        <v>1</v>
      </c>
      <c r="L1713" s="5">
        <f t="shared" si="80"/>
        <v>0</v>
      </c>
    </row>
    <row r="1714" spans="1:12">
      <c r="A1714" t="s">
        <v>1732</v>
      </c>
      <c r="B1714" t="s">
        <v>4</v>
      </c>
      <c r="C1714" t="s">
        <v>2878</v>
      </c>
      <c r="D1714" t="s">
        <v>2864</v>
      </c>
      <c r="H1714" t="str">
        <f>INDEX('Vensim Variables'!$B:$B,MATCH(EPS!$B1714,'Vensim Variables'!$A:$A,0))</f>
        <v>g pollutant</v>
      </c>
      <c r="I1714" t="str">
        <f t="shared" si="78"/>
        <v>OC</v>
      </c>
      <c r="J1714">
        <f>INDEX(NoSettings!$C:$C,MATCH(EPS!$A1714,NoSettings!$A:$A,0))</f>
        <v>0</v>
      </c>
      <c r="K1714">
        <f t="shared" si="79"/>
        <v>1</v>
      </c>
      <c r="L1714" s="5">
        <f t="shared" si="80"/>
        <v>0</v>
      </c>
    </row>
    <row r="1715" spans="1:12">
      <c r="A1715" t="s">
        <v>1733</v>
      </c>
      <c r="B1715" t="s">
        <v>4</v>
      </c>
      <c r="C1715" t="s">
        <v>2878</v>
      </c>
      <c r="D1715" t="s">
        <v>2865</v>
      </c>
      <c r="H1715" t="str">
        <f>INDEX('Vensim Variables'!$B:$B,MATCH(EPS!$B1715,'Vensim Variables'!$A:$A,0))</f>
        <v>g pollutant</v>
      </c>
      <c r="I1715" t="str">
        <f t="shared" si="78"/>
        <v>CH4</v>
      </c>
      <c r="J1715">
        <f>INDEX(NoSettings!$C:$C,MATCH(EPS!$A1715,NoSettings!$A:$A,0))</f>
        <v>0</v>
      </c>
      <c r="K1715">
        <f t="shared" si="79"/>
        <v>28</v>
      </c>
      <c r="L1715" s="5">
        <f t="shared" si="80"/>
        <v>0</v>
      </c>
    </row>
    <row r="1716" spans="1:12">
      <c r="A1716" t="s">
        <v>1734</v>
      </c>
      <c r="B1716" t="s">
        <v>4</v>
      </c>
      <c r="C1716" t="s">
        <v>2878</v>
      </c>
      <c r="D1716" t="s">
        <v>2866</v>
      </c>
      <c r="H1716" t="str">
        <f>INDEX('Vensim Variables'!$B:$B,MATCH(EPS!$B1716,'Vensim Variables'!$A:$A,0))</f>
        <v>g pollutant</v>
      </c>
      <c r="I1716" t="str">
        <f t="shared" si="78"/>
        <v>N2O</v>
      </c>
      <c r="J1716">
        <f>INDEX(NoSettings!$C:$C,MATCH(EPS!$A1716,NoSettings!$A:$A,0))</f>
        <v>0</v>
      </c>
      <c r="K1716">
        <f t="shared" si="79"/>
        <v>265</v>
      </c>
      <c r="L1716" s="5">
        <f t="shared" si="80"/>
        <v>0</v>
      </c>
    </row>
    <row r="1717" spans="1:12">
      <c r="A1717" t="s">
        <v>1735</v>
      </c>
      <c r="B1717" t="s">
        <v>4</v>
      </c>
      <c r="C1717" t="s">
        <v>2878</v>
      </c>
      <c r="D1717" t="s">
        <v>2867</v>
      </c>
      <c r="H1717" t="str">
        <f>INDEX('Vensim Variables'!$B:$B,MATCH(EPS!$B1717,'Vensim Variables'!$A:$A,0))</f>
        <v>g pollutant</v>
      </c>
      <c r="I1717" t="str">
        <f t="shared" si="78"/>
        <v>F gases</v>
      </c>
      <c r="J1717">
        <f>INDEX(NoSettings!$C:$C,MATCH(EPS!$A1717,NoSettings!$A:$A,0))</f>
        <v>0</v>
      </c>
      <c r="K1717">
        <f t="shared" si="79"/>
        <v>1</v>
      </c>
      <c r="L1717" s="5">
        <f t="shared" si="80"/>
        <v>0</v>
      </c>
    </row>
    <row r="1718" spans="1:12">
      <c r="A1718" t="s">
        <v>1736</v>
      </c>
      <c r="B1718" t="s">
        <v>4</v>
      </c>
      <c r="C1718" t="s">
        <v>2879</v>
      </c>
      <c r="D1718" t="s">
        <v>2854</v>
      </c>
      <c r="H1718" t="str">
        <f>INDEX('Vensim Variables'!$B:$B,MATCH(EPS!$B1718,'Vensim Variables'!$A:$A,0))</f>
        <v>g pollutant</v>
      </c>
      <c r="I1718" t="str">
        <f t="shared" si="78"/>
        <v>CO2</v>
      </c>
      <c r="J1718">
        <f>INDEX(NoSettings!$C:$C,MATCH(EPS!$A1718,NoSettings!$A:$A,0))</f>
        <v>60480000000000</v>
      </c>
      <c r="K1718">
        <f t="shared" si="79"/>
        <v>1</v>
      </c>
      <c r="L1718" s="5">
        <f t="shared" si="80"/>
        <v>60.48</v>
      </c>
    </row>
    <row r="1719" spans="1:12">
      <c r="A1719" t="s">
        <v>1737</v>
      </c>
      <c r="B1719" t="s">
        <v>4</v>
      </c>
      <c r="C1719" t="s">
        <v>2879</v>
      </c>
      <c r="D1719" t="s">
        <v>2857</v>
      </c>
      <c r="H1719" t="str">
        <f>INDEX('Vensim Variables'!$B:$B,MATCH(EPS!$B1719,'Vensim Variables'!$A:$A,0))</f>
        <v>g pollutant</v>
      </c>
      <c r="I1719" t="str">
        <f t="shared" si="78"/>
        <v>VOC</v>
      </c>
      <c r="J1719">
        <f>INDEX(NoSettings!$C:$C,MATCH(EPS!$A1719,NoSettings!$A:$A,0))</f>
        <v>0</v>
      </c>
      <c r="K1719">
        <f t="shared" si="79"/>
        <v>1</v>
      </c>
      <c r="L1719" s="5">
        <f t="shared" si="80"/>
        <v>0</v>
      </c>
    </row>
    <row r="1720" spans="1:12">
      <c r="A1720" t="s">
        <v>1738</v>
      </c>
      <c r="B1720" t="s">
        <v>4</v>
      </c>
      <c r="C1720" t="s">
        <v>2879</v>
      </c>
      <c r="D1720" t="s">
        <v>2858</v>
      </c>
      <c r="H1720" t="str">
        <f>INDEX('Vensim Variables'!$B:$B,MATCH(EPS!$B1720,'Vensim Variables'!$A:$A,0))</f>
        <v>g pollutant</v>
      </c>
      <c r="I1720" t="str">
        <f t="shared" si="78"/>
        <v>CO</v>
      </c>
      <c r="J1720">
        <f>INDEX(NoSettings!$C:$C,MATCH(EPS!$A1720,NoSettings!$A:$A,0))</f>
        <v>0</v>
      </c>
      <c r="K1720">
        <f t="shared" si="79"/>
        <v>1</v>
      </c>
      <c r="L1720" s="5">
        <f t="shared" si="80"/>
        <v>0</v>
      </c>
    </row>
    <row r="1721" spans="1:12">
      <c r="A1721" t="s">
        <v>1739</v>
      </c>
      <c r="B1721" t="s">
        <v>4</v>
      </c>
      <c r="C1721" t="s">
        <v>2879</v>
      </c>
      <c r="D1721" t="s">
        <v>2859</v>
      </c>
      <c r="H1721" t="str">
        <f>INDEX('Vensim Variables'!$B:$B,MATCH(EPS!$B1721,'Vensim Variables'!$A:$A,0))</f>
        <v>g pollutant</v>
      </c>
      <c r="I1721" t="str">
        <f t="shared" si="78"/>
        <v>NOx</v>
      </c>
      <c r="J1721">
        <f>INDEX(NoSettings!$C:$C,MATCH(EPS!$A1721,NoSettings!$A:$A,0))</f>
        <v>0</v>
      </c>
      <c r="K1721">
        <f t="shared" si="79"/>
        <v>1</v>
      </c>
      <c r="L1721" s="5">
        <f t="shared" si="80"/>
        <v>0</v>
      </c>
    </row>
    <row r="1722" spans="1:12">
      <c r="A1722" t="s">
        <v>1740</v>
      </c>
      <c r="B1722" t="s">
        <v>4</v>
      </c>
      <c r="C1722" t="s">
        <v>2879</v>
      </c>
      <c r="D1722" t="s">
        <v>2860</v>
      </c>
      <c r="H1722" t="str">
        <f>INDEX('Vensim Variables'!$B:$B,MATCH(EPS!$B1722,'Vensim Variables'!$A:$A,0))</f>
        <v>g pollutant</v>
      </c>
      <c r="I1722" t="str">
        <f t="shared" si="78"/>
        <v>PM10</v>
      </c>
      <c r="J1722">
        <f>INDEX(NoSettings!$C:$C,MATCH(EPS!$A1722,NoSettings!$A:$A,0))</f>
        <v>0</v>
      </c>
      <c r="K1722">
        <f t="shared" si="79"/>
        <v>1</v>
      </c>
      <c r="L1722" s="5">
        <f t="shared" si="80"/>
        <v>0</v>
      </c>
    </row>
    <row r="1723" spans="1:12">
      <c r="A1723" t="s">
        <v>1741</v>
      </c>
      <c r="B1723" t="s">
        <v>4</v>
      </c>
      <c r="C1723" t="s">
        <v>2879</v>
      </c>
      <c r="D1723" t="s">
        <v>2861</v>
      </c>
      <c r="H1723" t="str">
        <f>INDEX('Vensim Variables'!$B:$B,MATCH(EPS!$B1723,'Vensim Variables'!$A:$A,0))</f>
        <v>g pollutant</v>
      </c>
      <c r="I1723" t="str">
        <f t="shared" si="78"/>
        <v>PM25</v>
      </c>
      <c r="J1723">
        <f>INDEX(NoSettings!$C:$C,MATCH(EPS!$A1723,NoSettings!$A:$A,0))</f>
        <v>0</v>
      </c>
      <c r="K1723">
        <f t="shared" si="79"/>
        <v>1</v>
      </c>
      <c r="L1723" s="5">
        <f t="shared" si="80"/>
        <v>0</v>
      </c>
    </row>
    <row r="1724" spans="1:12">
      <c r="A1724" t="s">
        <v>1742</v>
      </c>
      <c r="B1724" t="s">
        <v>4</v>
      </c>
      <c r="C1724" t="s">
        <v>2879</v>
      </c>
      <c r="D1724" t="s">
        <v>2862</v>
      </c>
      <c r="H1724" t="str">
        <f>INDEX('Vensim Variables'!$B:$B,MATCH(EPS!$B1724,'Vensim Variables'!$A:$A,0))</f>
        <v>g pollutant</v>
      </c>
      <c r="I1724" t="str">
        <f t="shared" si="78"/>
        <v>SOx</v>
      </c>
      <c r="J1724">
        <f>INDEX(NoSettings!$C:$C,MATCH(EPS!$A1724,NoSettings!$A:$A,0))</f>
        <v>0</v>
      </c>
      <c r="K1724">
        <f t="shared" si="79"/>
        <v>1</v>
      </c>
      <c r="L1724" s="5">
        <f t="shared" si="80"/>
        <v>0</v>
      </c>
    </row>
    <row r="1725" spans="1:12">
      <c r="A1725" t="s">
        <v>1743</v>
      </c>
      <c r="B1725" t="s">
        <v>4</v>
      </c>
      <c r="C1725" t="s">
        <v>2879</v>
      </c>
      <c r="D1725" t="s">
        <v>2863</v>
      </c>
      <c r="H1725" t="str">
        <f>INDEX('Vensim Variables'!$B:$B,MATCH(EPS!$B1725,'Vensim Variables'!$A:$A,0))</f>
        <v>g pollutant</v>
      </c>
      <c r="I1725" t="str">
        <f t="shared" si="78"/>
        <v>BC</v>
      </c>
      <c r="J1725">
        <f>INDEX(NoSettings!$C:$C,MATCH(EPS!$A1725,NoSettings!$A:$A,0))</f>
        <v>0</v>
      </c>
      <c r="K1725">
        <f t="shared" si="79"/>
        <v>1</v>
      </c>
      <c r="L1725" s="5">
        <f t="shared" si="80"/>
        <v>0</v>
      </c>
    </row>
    <row r="1726" spans="1:12">
      <c r="A1726" t="s">
        <v>1744</v>
      </c>
      <c r="B1726" t="s">
        <v>4</v>
      </c>
      <c r="C1726" t="s">
        <v>2879</v>
      </c>
      <c r="D1726" t="s">
        <v>2864</v>
      </c>
      <c r="H1726" t="str">
        <f>INDEX('Vensim Variables'!$B:$B,MATCH(EPS!$B1726,'Vensim Variables'!$A:$A,0))</f>
        <v>g pollutant</v>
      </c>
      <c r="I1726" t="str">
        <f t="shared" si="78"/>
        <v>OC</v>
      </c>
      <c r="J1726">
        <f>INDEX(NoSettings!$C:$C,MATCH(EPS!$A1726,NoSettings!$A:$A,0))</f>
        <v>0</v>
      </c>
      <c r="K1726">
        <f t="shared" si="79"/>
        <v>1</v>
      </c>
      <c r="L1726" s="5">
        <f t="shared" si="80"/>
        <v>0</v>
      </c>
    </row>
    <row r="1727" spans="1:12">
      <c r="A1727" t="s">
        <v>1745</v>
      </c>
      <c r="B1727" t="s">
        <v>4</v>
      </c>
      <c r="C1727" t="s">
        <v>2879</v>
      </c>
      <c r="D1727" t="s">
        <v>2865</v>
      </c>
      <c r="H1727" t="str">
        <f>INDEX('Vensim Variables'!$B:$B,MATCH(EPS!$B1727,'Vensim Variables'!$A:$A,0))</f>
        <v>g pollutant</v>
      </c>
      <c r="I1727" t="str">
        <f t="shared" si="78"/>
        <v>CH4</v>
      </c>
      <c r="J1727">
        <f>INDEX(NoSettings!$C:$C,MATCH(EPS!$A1727,NoSettings!$A:$A,0))</f>
        <v>0</v>
      </c>
      <c r="K1727">
        <f t="shared" si="79"/>
        <v>28</v>
      </c>
      <c r="L1727" s="5">
        <f t="shared" si="80"/>
        <v>0</v>
      </c>
    </row>
    <row r="1728" spans="1:12">
      <c r="A1728" t="s">
        <v>1746</v>
      </c>
      <c r="B1728" t="s">
        <v>4</v>
      </c>
      <c r="C1728" t="s">
        <v>2879</v>
      </c>
      <c r="D1728" t="s">
        <v>2866</v>
      </c>
      <c r="H1728" t="str">
        <f>INDEX('Vensim Variables'!$B:$B,MATCH(EPS!$B1728,'Vensim Variables'!$A:$A,0))</f>
        <v>g pollutant</v>
      </c>
      <c r="I1728" t="str">
        <f t="shared" si="78"/>
        <v>N2O</v>
      </c>
      <c r="J1728">
        <f>INDEX(NoSettings!$C:$C,MATCH(EPS!$A1728,NoSettings!$A:$A,0))</f>
        <v>64566000000</v>
      </c>
      <c r="K1728">
        <f t="shared" si="79"/>
        <v>265</v>
      </c>
      <c r="L1728" s="5">
        <f t="shared" si="80"/>
        <v>17.10999</v>
      </c>
    </row>
    <row r="1729" spans="1:12">
      <c r="A1729" t="s">
        <v>1747</v>
      </c>
      <c r="B1729" t="s">
        <v>4</v>
      </c>
      <c r="C1729" t="s">
        <v>2879</v>
      </c>
      <c r="D1729" t="s">
        <v>2867</v>
      </c>
      <c r="H1729" t="str">
        <f>INDEX('Vensim Variables'!$B:$B,MATCH(EPS!$B1729,'Vensim Variables'!$A:$A,0))</f>
        <v>g pollutant</v>
      </c>
      <c r="I1729" t="str">
        <f t="shared" si="78"/>
        <v>F gases</v>
      </c>
      <c r="J1729">
        <f>INDEX(NoSettings!$C:$C,MATCH(EPS!$A1729,NoSettings!$A:$A,0))</f>
        <v>211700000000000</v>
      </c>
      <c r="K1729">
        <f t="shared" si="79"/>
        <v>1</v>
      </c>
      <c r="L1729" s="5">
        <f t="shared" si="80"/>
        <v>211.7</v>
      </c>
    </row>
    <row r="1730" spans="1:12">
      <c r="A1730" t="s">
        <v>1748</v>
      </c>
      <c r="B1730" t="s">
        <v>4</v>
      </c>
      <c r="C1730" t="s">
        <v>2880</v>
      </c>
      <c r="D1730" t="s">
        <v>2854</v>
      </c>
      <c r="H1730" t="str">
        <f>INDEX('Vensim Variables'!$B:$B,MATCH(EPS!$B1730,'Vensim Variables'!$A:$A,0))</f>
        <v>g pollutant</v>
      </c>
      <c r="I1730" t="str">
        <f t="shared" si="78"/>
        <v>CO2</v>
      </c>
      <c r="J1730">
        <f>INDEX(NoSettings!$C:$C,MATCH(EPS!$A1730,NoSettings!$A:$A,0))</f>
        <v>0</v>
      </c>
      <c r="K1730">
        <f t="shared" si="79"/>
        <v>1</v>
      </c>
      <c r="L1730" s="5">
        <f t="shared" si="80"/>
        <v>0</v>
      </c>
    </row>
    <row r="1731" spans="1:12">
      <c r="A1731" t="s">
        <v>1749</v>
      </c>
      <c r="B1731" t="s">
        <v>4</v>
      </c>
      <c r="C1731" t="s">
        <v>2880</v>
      </c>
      <c r="D1731" t="s">
        <v>2857</v>
      </c>
      <c r="H1731" t="str">
        <f>INDEX('Vensim Variables'!$B:$B,MATCH(EPS!$B1731,'Vensim Variables'!$A:$A,0))</f>
        <v>g pollutant</v>
      </c>
      <c r="I1731" t="str">
        <f t="shared" ref="I1731:I1794" si="81">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VOC</v>
      </c>
      <c r="J1731">
        <f>INDEX(NoSettings!$C:$C,MATCH(EPS!$A1731,NoSettings!$A:$A,0))</f>
        <v>0</v>
      </c>
      <c r="K1731">
        <f t="shared" ref="K1731:K1794" si="82">IF(I1731="CO2",1,IF(I1731="CH4",28,IF(I1731="N2O",265,IF(I1731="F gases",1,1))))</f>
        <v>1</v>
      </c>
      <c r="L1731" s="5">
        <f t="shared" ref="L1731:L1794" si="83">IF(H1731="g pollutant",K1731*J1731/10^12,IF(H1731="MMTCO2e",J1731,IF(H1731="MWh",J1731,0)))</f>
        <v>0</v>
      </c>
    </row>
    <row r="1732" spans="1:12">
      <c r="A1732" t="s">
        <v>1750</v>
      </c>
      <c r="B1732" t="s">
        <v>4</v>
      </c>
      <c r="C1732" t="s">
        <v>2880</v>
      </c>
      <c r="D1732" t="s">
        <v>2858</v>
      </c>
      <c r="H1732" t="str">
        <f>INDEX('Vensim Variables'!$B:$B,MATCH(EPS!$B1732,'Vensim Variables'!$A:$A,0))</f>
        <v>g pollutant</v>
      </c>
      <c r="I1732" t="str">
        <f t="shared" si="81"/>
        <v>CO</v>
      </c>
      <c r="J1732">
        <f>INDEX(NoSettings!$C:$C,MATCH(EPS!$A1732,NoSettings!$A:$A,0))</f>
        <v>0</v>
      </c>
      <c r="K1732">
        <f t="shared" si="82"/>
        <v>1</v>
      </c>
      <c r="L1732" s="5">
        <f t="shared" si="83"/>
        <v>0</v>
      </c>
    </row>
    <row r="1733" spans="1:12">
      <c r="A1733" t="s">
        <v>1751</v>
      </c>
      <c r="B1733" t="s">
        <v>4</v>
      </c>
      <c r="C1733" t="s">
        <v>2880</v>
      </c>
      <c r="D1733" t="s">
        <v>2859</v>
      </c>
      <c r="H1733" t="str">
        <f>INDEX('Vensim Variables'!$B:$B,MATCH(EPS!$B1733,'Vensim Variables'!$A:$A,0))</f>
        <v>g pollutant</v>
      </c>
      <c r="I1733" t="str">
        <f t="shared" si="81"/>
        <v>NOx</v>
      </c>
      <c r="J1733">
        <f>INDEX(NoSettings!$C:$C,MATCH(EPS!$A1733,NoSettings!$A:$A,0))</f>
        <v>0</v>
      </c>
      <c r="K1733">
        <f t="shared" si="82"/>
        <v>1</v>
      </c>
      <c r="L1733" s="5">
        <f t="shared" si="83"/>
        <v>0</v>
      </c>
    </row>
    <row r="1734" spans="1:12">
      <c r="A1734" t="s">
        <v>1752</v>
      </c>
      <c r="B1734" t="s">
        <v>4</v>
      </c>
      <c r="C1734" t="s">
        <v>2880</v>
      </c>
      <c r="D1734" t="s">
        <v>2860</v>
      </c>
      <c r="H1734" t="str">
        <f>INDEX('Vensim Variables'!$B:$B,MATCH(EPS!$B1734,'Vensim Variables'!$A:$A,0))</f>
        <v>g pollutant</v>
      </c>
      <c r="I1734" t="str">
        <f t="shared" si="81"/>
        <v>PM10</v>
      </c>
      <c r="J1734">
        <f>INDEX(NoSettings!$C:$C,MATCH(EPS!$A1734,NoSettings!$A:$A,0))</f>
        <v>0</v>
      </c>
      <c r="K1734">
        <f t="shared" si="82"/>
        <v>1</v>
      </c>
      <c r="L1734" s="5">
        <f t="shared" si="83"/>
        <v>0</v>
      </c>
    </row>
    <row r="1735" spans="1:12">
      <c r="A1735" t="s">
        <v>1753</v>
      </c>
      <c r="B1735" t="s">
        <v>4</v>
      </c>
      <c r="C1735" t="s">
        <v>2880</v>
      </c>
      <c r="D1735" t="s">
        <v>2861</v>
      </c>
      <c r="H1735" t="str">
        <f>INDEX('Vensim Variables'!$B:$B,MATCH(EPS!$B1735,'Vensim Variables'!$A:$A,0))</f>
        <v>g pollutant</v>
      </c>
      <c r="I1735" t="str">
        <f t="shared" si="81"/>
        <v>PM25</v>
      </c>
      <c r="J1735">
        <f>INDEX(NoSettings!$C:$C,MATCH(EPS!$A1735,NoSettings!$A:$A,0))</f>
        <v>0</v>
      </c>
      <c r="K1735">
        <f t="shared" si="82"/>
        <v>1</v>
      </c>
      <c r="L1735" s="5">
        <f t="shared" si="83"/>
        <v>0</v>
      </c>
    </row>
    <row r="1736" spans="1:12">
      <c r="A1736" t="s">
        <v>1754</v>
      </c>
      <c r="B1736" t="s">
        <v>4</v>
      </c>
      <c r="C1736" t="s">
        <v>2880</v>
      </c>
      <c r="D1736" t="s">
        <v>2862</v>
      </c>
      <c r="H1736" t="str">
        <f>INDEX('Vensim Variables'!$B:$B,MATCH(EPS!$B1736,'Vensim Variables'!$A:$A,0))</f>
        <v>g pollutant</v>
      </c>
      <c r="I1736" t="str">
        <f t="shared" si="81"/>
        <v>SOx</v>
      </c>
      <c r="J1736">
        <f>INDEX(NoSettings!$C:$C,MATCH(EPS!$A1736,NoSettings!$A:$A,0))</f>
        <v>0</v>
      </c>
      <c r="K1736">
        <f t="shared" si="82"/>
        <v>1</v>
      </c>
      <c r="L1736" s="5">
        <f t="shared" si="83"/>
        <v>0</v>
      </c>
    </row>
    <row r="1737" spans="1:12">
      <c r="A1737" t="s">
        <v>1755</v>
      </c>
      <c r="B1737" t="s">
        <v>4</v>
      </c>
      <c r="C1737" t="s">
        <v>2880</v>
      </c>
      <c r="D1737" t="s">
        <v>2863</v>
      </c>
      <c r="H1737" t="str">
        <f>INDEX('Vensim Variables'!$B:$B,MATCH(EPS!$B1737,'Vensim Variables'!$A:$A,0))</f>
        <v>g pollutant</v>
      </c>
      <c r="I1737" t="str">
        <f t="shared" si="81"/>
        <v>BC</v>
      </c>
      <c r="J1737">
        <f>INDEX(NoSettings!$C:$C,MATCH(EPS!$A1737,NoSettings!$A:$A,0))</f>
        <v>0</v>
      </c>
      <c r="K1737">
        <f t="shared" si="82"/>
        <v>1</v>
      </c>
      <c r="L1737" s="5">
        <f t="shared" si="83"/>
        <v>0</v>
      </c>
    </row>
    <row r="1738" spans="1:12">
      <c r="A1738" t="s">
        <v>1756</v>
      </c>
      <c r="B1738" t="s">
        <v>4</v>
      </c>
      <c r="C1738" t="s">
        <v>2880</v>
      </c>
      <c r="D1738" t="s">
        <v>2864</v>
      </c>
      <c r="H1738" t="str">
        <f>INDEX('Vensim Variables'!$B:$B,MATCH(EPS!$B1738,'Vensim Variables'!$A:$A,0))</f>
        <v>g pollutant</v>
      </c>
      <c r="I1738" t="str">
        <f t="shared" si="81"/>
        <v>OC</v>
      </c>
      <c r="J1738">
        <f>INDEX(NoSettings!$C:$C,MATCH(EPS!$A1738,NoSettings!$A:$A,0))</f>
        <v>0</v>
      </c>
      <c r="K1738">
        <f t="shared" si="82"/>
        <v>1</v>
      </c>
      <c r="L1738" s="5">
        <f t="shared" si="83"/>
        <v>0</v>
      </c>
    </row>
    <row r="1739" spans="1:12">
      <c r="A1739" t="s">
        <v>1757</v>
      </c>
      <c r="B1739" t="s">
        <v>4</v>
      </c>
      <c r="C1739" t="s">
        <v>2880</v>
      </c>
      <c r="D1739" t="s">
        <v>2865</v>
      </c>
      <c r="H1739" t="str">
        <f>INDEX('Vensim Variables'!$B:$B,MATCH(EPS!$B1739,'Vensim Variables'!$A:$A,0))</f>
        <v>g pollutant</v>
      </c>
      <c r="I1739" t="str">
        <f t="shared" si="81"/>
        <v>CH4</v>
      </c>
      <c r="J1739">
        <f>INDEX(NoSettings!$C:$C,MATCH(EPS!$A1739,NoSettings!$A:$A,0))</f>
        <v>2483930000000</v>
      </c>
      <c r="K1739">
        <f t="shared" si="82"/>
        <v>28</v>
      </c>
      <c r="L1739" s="5">
        <f t="shared" si="83"/>
        <v>69.550039999999996</v>
      </c>
    </row>
    <row r="1740" spans="1:12">
      <c r="A1740" t="s">
        <v>1758</v>
      </c>
      <c r="B1740" t="s">
        <v>4</v>
      </c>
      <c r="C1740" t="s">
        <v>2880</v>
      </c>
      <c r="D1740" t="s">
        <v>2866</v>
      </c>
      <c r="H1740" t="str">
        <f>INDEX('Vensim Variables'!$B:$B,MATCH(EPS!$B1740,'Vensim Variables'!$A:$A,0))</f>
        <v>g pollutant</v>
      </c>
      <c r="I1740" t="str">
        <f t="shared" si="81"/>
        <v>N2O</v>
      </c>
      <c r="J1740">
        <f>INDEX(NoSettings!$C:$C,MATCH(EPS!$A1740,NoSettings!$A:$A,0))</f>
        <v>0</v>
      </c>
      <c r="K1740">
        <f t="shared" si="82"/>
        <v>265</v>
      </c>
      <c r="L1740" s="5">
        <f t="shared" si="83"/>
        <v>0</v>
      </c>
    </row>
    <row r="1741" spans="1:12">
      <c r="A1741" t="s">
        <v>1759</v>
      </c>
      <c r="B1741" t="s">
        <v>4</v>
      </c>
      <c r="C1741" t="s">
        <v>2880</v>
      </c>
      <c r="D1741" t="s">
        <v>2867</v>
      </c>
      <c r="H1741" t="str">
        <f>INDEX('Vensim Variables'!$B:$B,MATCH(EPS!$B1741,'Vensim Variables'!$A:$A,0))</f>
        <v>g pollutant</v>
      </c>
      <c r="I1741" t="str">
        <f t="shared" si="81"/>
        <v>F gases</v>
      </c>
      <c r="J1741">
        <f>INDEX(NoSettings!$C:$C,MATCH(EPS!$A1741,NoSettings!$A:$A,0))</f>
        <v>0</v>
      </c>
      <c r="K1741">
        <f t="shared" si="82"/>
        <v>1</v>
      </c>
      <c r="L1741" s="5">
        <f t="shared" si="83"/>
        <v>0</v>
      </c>
    </row>
    <row r="1742" spans="1:12">
      <c r="A1742" t="s">
        <v>1760</v>
      </c>
      <c r="B1742" t="s">
        <v>4</v>
      </c>
      <c r="C1742" t="s">
        <v>2881</v>
      </c>
      <c r="D1742" t="s">
        <v>2854</v>
      </c>
      <c r="H1742" t="str">
        <f>INDEX('Vensim Variables'!$B:$B,MATCH(EPS!$B1742,'Vensim Variables'!$A:$A,0))</f>
        <v>g pollutant</v>
      </c>
      <c r="I1742" t="str">
        <f t="shared" si="81"/>
        <v>CO2</v>
      </c>
      <c r="J1742">
        <f>INDEX(NoSettings!$C:$C,MATCH(EPS!$A1742,NoSettings!$A:$A,0))</f>
        <v>0</v>
      </c>
      <c r="K1742">
        <f t="shared" si="82"/>
        <v>1</v>
      </c>
      <c r="L1742" s="5">
        <f t="shared" si="83"/>
        <v>0</v>
      </c>
    </row>
    <row r="1743" spans="1:12">
      <c r="A1743" t="s">
        <v>1761</v>
      </c>
      <c r="B1743" t="s">
        <v>4</v>
      </c>
      <c r="C1743" t="s">
        <v>2881</v>
      </c>
      <c r="D1743" t="s">
        <v>2857</v>
      </c>
      <c r="H1743" t="str">
        <f>INDEX('Vensim Variables'!$B:$B,MATCH(EPS!$B1743,'Vensim Variables'!$A:$A,0))</f>
        <v>g pollutant</v>
      </c>
      <c r="I1743" t="str">
        <f t="shared" si="81"/>
        <v>VOC</v>
      </c>
      <c r="J1743">
        <f>INDEX(NoSettings!$C:$C,MATCH(EPS!$A1743,NoSettings!$A:$A,0))</f>
        <v>0</v>
      </c>
      <c r="K1743">
        <f t="shared" si="82"/>
        <v>1</v>
      </c>
      <c r="L1743" s="5">
        <f t="shared" si="83"/>
        <v>0</v>
      </c>
    </row>
    <row r="1744" spans="1:12">
      <c r="A1744" t="s">
        <v>1762</v>
      </c>
      <c r="B1744" t="s">
        <v>4</v>
      </c>
      <c r="C1744" t="s">
        <v>2881</v>
      </c>
      <c r="D1744" t="s">
        <v>2858</v>
      </c>
      <c r="H1744" t="str">
        <f>INDEX('Vensim Variables'!$B:$B,MATCH(EPS!$B1744,'Vensim Variables'!$A:$A,0))</f>
        <v>g pollutant</v>
      </c>
      <c r="I1744" t="str">
        <f t="shared" si="81"/>
        <v>CO</v>
      </c>
      <c r="J1744">
        <f>INDEX(NoSettings!$C:$C,MATCH(EPS!$A1744,NoSettings!$A:$A,0))</f>
        <v>0</v>
      </c>
      <c r="K1744">
        <f t="shared" si="82"/>
        <v>1</v>
      </c>
      <c r="L1744" s="5">
        <f t="shared" si="83"/>
        <v>0</v>
      </c>
    </row>
    <row r="1745" spans="1:12">
      <c r="A1745" t="s">
        <v>1763</v>
      </c>
      <c r="B1745" t="s">
        <v>4</v>
      </c>
      <c r="C1745" t="s">
        <v>2881</v>
      </c>
      <c r="D1745" t="s">
        <v>2859</v>
      </c>
      <c r="H1745" t="str">
        <f>INDEX('Vensim Variables'!$B:$B,MATCH(EPS!$B1745,'Vensim Variables'!$A:$A,0))</f>
        <v>g pollutant</v>
      </c>
      <c r="I1745" t="str">
        <f t="shared" si="81"/>
        <v>NOx</v>
      </c>
      <c r="J1745">
        <f>INDEX(NoSettings!$C:$C,MATCH(EPS!$A1745,NoSettings!$A:$A,0))</f>
        <v>0</v>
      </c>
      <c r="K1745">
        <f t="shared" si="82"/>
        <v>1</v>
      </c>
      <c r="L1745" s="5">
        <f t="shared" si="83"/>
        <v>0</v>
      </c>
    </row>
    <row r="1746" spans="1:12">
      <c r="A1746" t="s">
        <v>1764</v>
      </c>
      <c r="B1746" t="s">
        <v>4</v>
      </c>
      <c r="C1746" t="s">
        <v>2881</v>
      </c>
      <c r="D1746" t="s">
        <v>2860</v>
      </c>
      <c r="H1746" t="str">
        <f>INDEX('Vensim Variables'!$B:$B,MATCH(EPS!$B1746,'Vensim Variables'!$A:$A,0))</f>
        <v>g pollutant</v>
      </c>
      <c r="I1746" t="str">
        <f t="shared" si="81"/>
        <v>PM10</v>
      </c>
      <c r="J1746">
        <f>INDEX(NoSettings!$C:$C,MATCH(EPS!$A1746,NoSettings!$A:$A,0))</f>
        <v>0</v>
      </c>
      <c r="K1746">
        <f t="shared" si="82"/>
        <v>1</v>
      </c>
      <c r="L1746" s="5">
        <f t="shared" si="83"/>
        <v>0</v>
      </c>
    </row>
    <row r="1747" spans="1:12">
      <c r="A1747" t="s">
        <v>1765</v>
      </c>
      <c r="B1747" t="s">
        <v>4</v>
      </c>
      <c r="C1747" t="s">
        <v>2881</v>
      </c>
      <c r="D1747" t="s">
        <v>2861</v>
      </c>
      <c r="H1747" t="str">
        <f>INDEX('Vensim Variables'!$B:$B,MATCH(EPS!$B1747,'Vensim Variables'!$A:$A,0))</f>
        <v>g pollutant</v>
      </c>
      <c r="I1747" t="str">
        <f t="shared" si="81"/>
        <v>PM25</v>
      </c>
      <c r="J1747">
        <f>INDEX(NoSettings!$C:$C,MATCH(EPS!$A1747,NoSettings!$A:$A,0))</f>
        <v>0</v>
      </c>
      <c r="K1747">
        <f t="shared" si="82"/>
        <v>1</v>
      </c>
      <c r="L1747" s="5">
        <f t="shared" si="83"/>
        <v>0</v>
      </c>
    </row>
    <row r="1748" spans="1:12">
      <c r="A1748" t="s">
        <v>1766</v>
      </c>
      <c r="B1748" t="s">
        <v>4</v>
      </c>
      <c r="C1748" t="s">
        <v>2881</v>
      </c>
      <c r="D1748" t="s">
        <v>2862</v>
      </c>
      <c r="H1748" t="str">
        <f>INDEX('Vensim Variables'!$B:$B,MATCH(EPS!$B1748,'Vensim Variables'!$A:$A,0))</f>
        <v>g pollutant</v>
      </c>
      <c r="I1748" t="str">
        <f t="shared" si="81"/>
        <v>SOx</v>
      </c>
      <c r="J1748">
        <f>INDEX(NoSettings!$C:$C,MATCH(EPS!$A1748,NoSettings!$A:$A,0))</f>
        <v>0</v>
      </c>
      <c r="K1748">
        <f t="shared" si="82"/>
        <v>1</v>
      </c>
      <c r="L1748" s="5">
        <f t="shared" si="83"/>
        <v>0</v>
      </c>
    </row>
    <row r="1749" spans="1:12">
      <c r="A1749" t="s">
        <v>1767</v>
      </c>
      <c r="B1749" t="s">
        <v>4</v>
      </c>
      <c r="C1749" t="s">
        <v>2881</v>
      </c>
      <c r="D1749" t="s">
        <v>2863</v>
      </c>
      <c r="H1749" t="str">
        <f>INDEX('Vensim Variables'!$B:$B,MATCH(EPS!$B1749,'Vensim Variables'!$A:$A,0))</f>
        <v>g pollutant</v>
      </c>
      <c r="I1749" t="str">
        <f t="shared" si="81"/>
        <v>BC</v>
      </c>
      <c r="J1749">
        <f>INDEX(NoSettings!$C:$C,MATCH(EPS!$A1749,NoSettings!$A:$A,0))</f>
        <v>0</v>
      </c>
      <c r="K1749">
        <f t="shared" si="82"/>
        <v>1</v>
      </c>
      <c r="L1749" s="5">
        <f t="shared" si="83"/>
        <v>0</v>
      </c>
    </row>
    <row r="1750" spans="1:12">
      <c r="A1750" t="s">
        <v>1768</v>
      </c>
      <c r="B1750" t="s">
        <v>4</v>
      </c>
      <c r="C1750" t="s">
        <v>2881</v>
      </c>
      <c r="D1750" t="s">
        <v>2864</v>
      </c>
      <c r="H1750" t="str">
        <f>INDEX('Vensim Variables'!$B:$B,MATCH(EPS!$B1750,'Vensim Variables'!$A:$A,0))</f>
        <v>g pollutant</v>
      </c>
      <c r="I1750" t="str">
        <f t="shared" si="81"/>
        <v>OC</v>
      </c>
      <c r="J1750">
        <f>INDEX(NoSettings!$C:$C,MATCH(EPS!$A1750,NoSettings!$A:$A,0))</f>
        <v>0</v>
      </c>
      <c r="K1750">
        <f t="shared" si="82"/>
        <v>1</v>
      </c>
      <c r="L1750" s="5">
        <f t="shared" si="83"/>
        <v>0</v>
      </c>
    </row>
    <row r="1751" spans="1:12">
      <c r="A1751" t="s">
        <v>1769</v>
      </c>
      <c r="B1751" t="s">
        <v>4</v>
      </c>
      <c r="C1751" t="s">
        <v>2881</v>
      </c>
      <c r="D1751" t="s">
        <v>2865</v>
      </c>
      <c r="H1751" t="str">
        <f>INDEX('Vensim Variables'!$B:$B,MATCH(EPS!$B1751,'Vensim Variables'!$A:$A,0))</f>
        <v>g pollutant</v>
      </c>
      <c r="I1751" t="str">
        <f t="shared" si="81"/>
        <v>CH4</v>
      </c>
      <c r="J1751">
        <f>INDEX(NoSettings!$C:$C,MATCH(EPS!$A1751,NoSettings!$A:$A,0))</f>
        <v>5317860000000</v>
      </c>
      <c r="K1751">
        <f t="shared" si="82"/>
        <v>28</v>
      </c>
      <c r="L1751" s="5">
        <f t="shared" si="83"/>
        <v>148.90008</v>
      </c>
    </row>
    <row r="1752" spans="1:12">
      <c r="A1752" t="s">
        <v>1770</v>
      </c>
      <c r="B1752" t="s">
        <v>4</v>
      </c>
      <c r="C1752" t="s">
        <v>2881</v>
      </c>
      <c r="D1752" t="s">
        <v>2866</v>
      </c>
      <c r="H1752" t="str">
        <f>INDEX('Vensim Variables'!$B:$B,MATCH(EPS!$B1752,'Vensim Variables'!$A:$A,0))</f>
        <v>g pollutant</v>
      </c>
      <c r="I1752" t="str">
        <f t="shared" si="81"/>
        <v>N2O</v>
      </c>
      <c r="J1752">
        <f>INDEX(NoSettings!$C:$C,MATCH(EPS!$A1752,NoSettings!$A:$A,0))</f>
        <v>22667900000</v>
      </c>
      <c r="K1752">
        <f t="shared" si="82"/>
        <v>265</v>
      </c>
      <c r="L1752" s="5">
        <f t="shared" si="83"/>
        <v>6.0069935000000001</v>
      </c>
    </row>
    <row r="1753" spans="1:12">
      <c r="A1753" t="s">
        <v>1771</v>
      </c>
      <c r="B1753" t="s">
        <v>4</v>
      </c>
      <c r="C1753" t="s">
        <v>2881</v>
      </c>
      <c r="D1753" t="s">
        <v>2867</v>
      </c>
      <c r="H1753" t="str">
        <f>INDEX('Vensim Variables'!$B:$B,MATCH(EPS!$B1753,'Vensim Variables'!$A:$A,0))</f>
        <v>g pollutant</v>
      </c>
      <c r="I1753" t="str">
        <f t="shared" si="81"/>
        <v>F gases</v>
      </c>
      <c r="J1753">
        <f>INDEX(NoSettings!$C:$C,MATCH(EPS!$A1753,NoSettings!$A:$A,0))</f>
        <v>0</v>
      </c>
      <c r="K1753">
        <f t="shared" si="82"/>
        <v>1</v>
      </c>
      <c r="L1753" s="5">
        <f t="shared" si="83"/>
        <v>0</v>
      </c>
    </row>
    <row r="1754" spans="1:12">
      <c r="A1754" t="s">
        <v>1772</v>
      </c>
      <c r="B1754" t="s">
        <v>4</v>
      </c>
      <c r="C1754" t="s">
        <v>2882</v>
      </c>
      <c r="D1754" t="s">
        <v>2854</v>
      </c>
      <c r="H1754" t="str">
        <f>INDEX('Vensim Variables'!$B:$B,MATCH(EPS!$B1754,'Vensim Variables'!$A:$A,0))</f>
        <v>g pollutant</v>
      </c>
      <c r="I1754" t="str">
        <f t="shared" si="81"/>
        <v>CO2</v>
      </c>
      <c r="J1754">
        <f>INDEX(NoSettings!$C:$C,MATCH(EPS!$A1754,NoSettings!$A:$A,0))</f>
        <v>9128000000000</v>
      </c>
      <c r="K1754">
        <f t="shared" si="82"/>
        <v>1</v>
      </c>
      <c r="L1754" s="5">
        <f t="shared" si="83"/>
        <v>9.1280000000000001</v>
      </c>
    </row>
    <row r="1755" spans="1:12">
      <c r="A1755" t="s">
        <v>1773</v>
      </c>
      <c r="B1755" t="s">
        <v>4</v>
      </c>
      <c r="C1755" t="s">
        <v>2882</v>
      </c>
      <c r="D1755" t="s">
        <v>2857</v>
      </c>
      <c r="H1755" t="str">
        <f>INDEX('Vensim Variables'!$B:$B,MATCH(EPS!$B1755,'Vensim Variables'!$A:$A,0))</f>
        <v>g pollutant</v>
      </c>
      <c r="I1755" t="str">
        <f t="shared" si="81"/>
        <v>VOC</v>
      </c>
      <c r="J1755">
        <f>INDEX(NoSettings!$C:$C,MATCH(EPS!$A1755,NoSettings!$A:$A,0))</f>
        <v>0</v>
      </c>
      <c r="K1755">
        <f t="shared" si="82"/>
        <v>1</v>
      </c>
      <c r="L1755" s="5">
        <f t="shared" si="83"/>
        <v>0</v>
      </c>
    </row>
    <row r="1756" spans="1:12">
      <c r="A1756" t="s">
        <v>1774</v>
      </c>
      <c r="B1756" t="s">
        <v>4</v>
      </c>
      <c r="C1756" t="s">
        <v>2882</v>
      </c>
      <c r="D1756" t="s">
        <v>2858</v>
      </c>
      <c r="H1756" t="str">
        <f>INDEX('Vensim Variables'!$B:$B,MATCH(EPS!$B1756,'Vensim Variables'!$A:$A,0))</f>
        <v>g pollutant</v>
      </c>
      <c r="I1756" t="str">
        <f t="shared" si="81"/>
        <v>CO</v>
      </c>
      <c r="J1756">
        <f>INDEX(NoSettings!$C:$C,MATCH(EPS!$A1756,NoSettings!$A:$A,0))</f>
        <v>0</v>
      </c>
      <c r="K1756">
        <f t="shared" si="82"/>
        <v>1</v>
      </c>
      <c r="L1756" s="5">
        <f t="shared" si="83"/>
        <v>0</v>
      </c>
    </row>
    <row r="1757" spans="1:12">
      <c r="A1757" t="s">
        <v>1775</v>
      </c>
      <c r="B1757" t="s">
        <v>4</v>
      </c>
      <c r="C1757" t="s">
        <v>2882</v>
      </c>
      <c r="D1757" t="s">
        <v>2859</v>
      </c>
      <c r="H1757" t="str">
        <f>INDEX('Vensim Variables'!$B:$B,MATCH(EPS!$B1757,'Vensim Variables'!$A:$A,0))</f>
        <v>g pollutant</v>
      </c>
      <c r="I1757" t="str">
        <f t="shared" si="81"/>
        <v>NOx</v>
      </c>
      <c r="J1757">
        <f>INDEX(NoSettings!$C:$C,MATCH(EPS!$A1757,NoSettings!$A:$A,0))</f>
        <v>0</v>
      </c>
      <c r="K1757">
        <f t="shared" si="82"/>
        <v>1</v>
      </c>
      <c r="L1757" s="5">
        <f t="shared" si="83"/>
        <v>0</v>
      </c>
    </row>
    <row r="1758" spans="1:12">
      <c r="A1758" t="s">
        <v>1776</v>
      </c>
      <c r="B1758" t="s">
        <v>4</v>
      </c>
      <c r="C1758" t="s">
        <v>2882</v>
      </c>
      <c r="D1758" t="s">
        <v>2860</v>
      </c>
      <c r="H1758" t="str">
        <f>INDEX('Vensim Variables'!$B:$B,MATCH(EPS!$B1758,'Vensim Variables'!$A:$A,0))</f>
        <v>g pollutant</v>
      </c>
      <c r="I1758" t="str">
        <f t="shared" si="81"/>
        <v>PM10</v>
      </c>
      <c r="J1758">
        <f>INDEX(NoSettings!$C:$C,MATCH(EPS!$A1758,NoSettings!$A:$A,0))</f>
        <v>0</v>
      </c>
      <c r="K1758">
        <f t="shared" si="82"/>
        <v>1</v>
      </c>
      <c r="L1758" s="5">
        <f t="shared" si="83"/>
        <v>0</v>
      </c>
    </row>
    <row r="1759" spans="1:12">
      <c r="A1759" t="s">
        <v>1777</v>
      </c>
      <c r="B1759" t="s">
        <v>4</v>
      </c>
      <c r="C1759" t="s">
        <v>2882</v>
      </c>
      <c r="D1759" t="s">
        <v>2861</v>
      </c>
      <c r="H1759" t="str">
        <f>INDEX('Vensim Variables'!$B:$B,MATCH(EPS!$B1759,'Vensim Variables'!$A:$A,0))</f>
        <v>g pollutant</v>
      </c>
      <c r="I1759" t="str">
        <f t="shared" si="81"/>
        <v>PM25</v>
      </c>
      <c r="J1759">
        <f>INDEX(NoSettings!$C:$C,MATCH(EPS!$A1759,NoSettings!$A:$A,0))</f>
        <v>0</v>
      </c>
      <c r="K1759">
        <f t="shared" si="82"/>
        <v>1</v>
      </c>
      <c r="L1759" s="5">
        <f t="shared" si="83"/>
        <v>0</v>
      </c>
    </row>
    <row r="1760" spans="1:12">
      <c r="A1760" t="s">
        <v>1778</v>
      </c>
      <c r="B1760" t="s">
        <v>4</v>
      </c>
      <c r="C1760" t="s">
        <v>2882</v>
      </c>
      <c r="D1760" t="s">
        <v>2862</v>
      </c>
      <c r="H1760" t="str">
        <f>INDEX('Vensim Variables'!$B:$B,MATCH(EPS!$B1760,'Vensim Variables'!$A:$A,0))</f>
        <v>g pollutant</v>
      </c>
      <c r="I1760" t="str">
        <f t="shared" si="81"/>
        <v>SOx</v>
      </c>
      <c r="J1760">
        <f>INDEX(NoSettings!$C:$C,MATCH(EPS!$A1760,NoSettings!$A:$A,0))</f>
        <v>0</v>
      </c>
      <c r="K1760">
        <f t="shared" si="82"/>
        <v>1</v>
      </c>
      <c r="L1760" s="5">
        <f t="shared" si="83"/>
        <v>0</v>
      </c>
    </row>
    <row r="1761" spans="1:12">
      <c r="A1761" t="s">
        <v>1779</v>
      </c>
      <c r="B1761" t="s">
        <v>4</v>
      </c>
      <c r="C1761" t="s">
        <v>2882</v>
      </c>
      <c r="D1761" t="s">
        <v>2863</v>
      </c>
      <c r="H1761" t="str">
        <f>INDEX('Vensim Variables'!$B:$B,MATCH(EPS!$B1761,'Vensim Variables'!$A:$A,0))</f>
        <v>g pollutant</v>
      </c>
      <c r="I1761" t="str">
        <f t="shared" si="81"/>
        <v>BC</v>
      </c>
      <c r="J1761">
        <f>INDEX(NoSettings!$C:$C,MATCH(EPS!$A1761,NoSettings!$A:$A,0))</f>
        <v>0</v>
      </c>
      <c r="K1761">
        <f t="shared" si="82"/>
        <v>1</v>
      </c>
      <c r="L1761" s="5">
        <f t="shared" si="83"/>
        <v>0</v>
      </c>
    </row>
    <row r="1762" spans="1:12">
      <c r="A1762" t="s">
        <v>1780</v>
      </c>
      <c r="B1762" t="s">
        <v>4</v>
      </c>
      <c r="C1762" t="s">
        <v>2882</v>
      </c>
      <c r="D1762" t="s">
        <v>2864</v>
      </c>
      <c r="H1762" t="str">
        <f>INDEX('Vensim Variables'!$B:$B,MATCH(EPS!$B1762,'Vensim Variables'!$A:$A,0))</f>
        <v>g pollutant</v>
      </c>
      <c r="I1762" t="str">
        <f t="shared" si="81"/>
        <v>OC</v>
      </c>
      <c r="J1762">
        <f>INDEX(NoSettings!$C:$C,MATCH(EPS!$A1762,NoSettings!$A:$A,0))</f>
        <v>0</v>
      </c>
      <c r="K1762">
        <f t="shared" si="82"/>
        <v>1</v>
      </c>
      <c r="L1762" s="5">
        <f t="shared" si="83"/>
        <v>0</v>
      </c>
    </row>
    <row r="1763" spans="1:12">
      <c r="A1763" t="s">
        <v>1781</v>
      </c>
      <c r="B1763" t="s">
        <v>4</v>
      </c>
      <c r="C1763" t="s">
        <v>2882</v>
      </c>
      <c r="D1763" t="s">
        <v>2865</v>
      </c>
      <c r="H1763" t="str">
        <f>INDEX('Vensim Variables'!$B:$B,MATCH(EPS!$B1763,'Vensim Variables'!$A:$A,0))</f>
        <v>g pollutant</v>
      </c>
      <c r="I1763" t="str">
        <f t="shared" si="81"/>
        <v>CH4</v>
      </c>
      <c r="J1763">
        <f>INDEX(NoSettings!$C:$C,MATCH(EPS!$A1763,NoSettings!$A:$A,0))</f>
        <v>10621400000000</v>
      </c>
      <c r="K1763">
        <f t="shared" si="82"/>
        <v>28</v>
      </c>
      <c r="L1763" s="5">
        <f t="shared" si="83"/>
        <v>297.39920000000001</v>
      </c>
    </row>
    <row r="1764" spans="1:12">
      <c r="A1764" t="s">
        <v>1782</v>
      </c>
      <c r="B1764" t="s">
        <v>4</v>
      </c>
      <c r="C1764" t="s">
        <v>2882</v>
      </c>
      <c r="D1764" t="s">
        <v>2866</v>
      </c>
      <c r="H1764" t="str">
        <f>INDEX('Vensim Variables'!$B:$B,MATCH(EPS!$B1764,'Vensim Variables'!$A:$A,0))</f>
        <v>g pollutant</v>
      </c>
      <c r="I1764" t="str">
        <f t="shared" si="81"/>
        <v>N2O</v>
      </c>
      <c r="J1764">
        <f>INDEX(NoSettings!$C:$C,MATCH(EPS!$A1764,NoSettings!$A:$A,0))</f>
        <v>1057360000000</v>
      </c>
      <c r="K1764">
        <f t="shared" si="82"/>
        <v>265</v>
      </c>
      <c r="L1764" s="5">
        <f t="shared" si="83"/>
        <v>280.2004</v>
      </c>
    </row>
    <row r="1765" spans="1:12">
      <c r="A1765" t="s">
        <v>1783</v>
      </c>
      <c r="B1765" t="s">
        <v>4</v>
      </c>
      <c r="C1765" t="s">
        <v>2882</v>
      </c>
      <c r="D1765" t="s">
        <v>2867</v>
      </c>
      <c r="H1765" t="str">
        <f>INDEX('Vensim Variables'!$B:$B,MATCH(EPS!$B1765,'Vensim Variables'!$A:$A,0))</f>
        <v>g pollutant</v>
      </c>
      <c r="I1765" t="str">
        <f t="shared" si="81"/>
        <v>F gases</v>
      </c>
      <c r="J1765">
        <f>INDEX(NoSettings!$C:$C,MATCH(EPS!$A1765,NoSettings!$A:$A,0))</f>
        <v>0</v>
      </c>
      <c r="K1765">
        <f t="shared" si="82"/>
        <v>1</v>
      </c>
      <c r="L1765" s="5">
        <f t="shared" si="83"/>
        <v>0</v>
      </c>
    </row>
    <row r="1766" spans="1:12">
      <c r="A1766" t="s">
        <v>1784</v>
      </c>
      <c r="B1766" t="s">
        <v>4</v>
      </c>
      <c r="C1766" t="s">
        <v>2883</v>
      </c>
      <c r="D1766" t="s">
        <v>2854</v>
      </c>
      <c r="H1766" t="str">
        <f>INDEX('Vensim Variables'!$B:$B,MATCH(EPS!$B1766,'Vensim Variables'!$A:$A,0))</f>
        <v>g pollutant</v>
      </c>
      <c r="I1766" t="str">
        <f t="shared" si="81"/>
        <v>CO2</v>
      </c>
      <c r="J1766">
        <f>INDEX(NoSettings!$C:$C,MATCH(EPS!$A1766,NoSettings!$A:$A,0))</f>
        <v>60690000000000</v>
      </c>
      <c r="K1766">
        <f t="shared" si="82"/>
        <v>1</v>
      </c>
      <c r="L1766" s="5">
        <f t="shared" si="83"/>
        <v>60.69</v>
      </c>
    </row>
    <row r="1767" spans="1:12">
      <c r="A1767" t="s">
        <v>1785</v>
      </c>
      <c r="B1767" t="s">
        <v>4</v>
      </c>
      <c r="C1767" t="s">
        <v>2883</v>
      </c>
      <c r="D1767" t="s">
        <v>2857</v>
      </c>
      <c r="H1767" t="str">
        <f>INDEX('Vensim Variables'!$B:$B,MATCH(EPS!$B1767,'Vensim Variables'!$A:$A,0))</f>
        <v>g pollutant</v>
      </c>
      <c r="I1767" t="str">
        <f t="shared" si="81"/>
        <v>VOC</v>
      </c>
      <c r="J1767">
        <f>INDEX(NoSettings!$C:$C,MATCH(EPS!$A1767,NoSettings!$A:$A,0))</f>
        <v>0</v>
      </c>
      <c r="K1767">
        <f t="shared" si="82"/>
        <v>1</v>
      </c>
      <c r="L1767" s="5">
        <f t="shared" si="83"/>
        <v>0</v>
      </c>
    </row>
    <row r="1768" spans="1:12">
      <c r="A1768" t="s">
        <v>1786</v>
      </c>
      <c r="B1768" t="s">
        <v>4</v>
      </c>
      <c r="C1768" t="s">
        <v>2883</v>
      </c>
      <c r="D1768" t="s">
        <v>2858</v>
      </c>
      <c r="H1768" t="str">
        <f>INDEX('Vensim Variables'!$B:$B,MATCH(EPS!$B1768,'Vensim Variables'!$A:$A,0))</f>
        <v>g pollutant</v>
      </c>
      <c r="I1768" t="str">
        <f t="shared" si="81"/>
        <v>CO</v>
      </c>
      <c r="J1768">
        <f>INDEX(NoSettings!$C:$C,MATCH(EPS!$A1768,NoSettings!$A:$A,0))</f>
        <v>0</v>
      </c>
      <c r="K1768">
        <f t="shared" si="82"/>
        <v>1</v>
      </c>
      <c r="L1768" s="5">
        <f t="shared" si="83"/>
        <v>0</v>
      </c>
    </row>
    <row r="1769" spans="1:12">
      <c r="A1769" t="s">
        <v>1787</v>
      </c>
      <c r="B1769" t="s">
        <v>4</v>
      </c>
      <c r="C1769" t="s">
        <v>2883</v>
      </c>
      <c r="D1769" t="s">
        <v>2859</v>
      </c>
      <c r="H1769" t="str">
        <f>INDEX('Vensim Variables'!$B:$B,MATCH(EPS!$B1769,'Vensim Variables'!$A:$A,0))</f>
        <v>g pollutant</v>
      </c>
      <c r="I1769" t="str">
        <f t="shared" si="81"/>
        <v>NOx</v>
      </c>
      <c r="J1769">
        <f>INDEX(NoSettings!$C:$C,MATCH(EPS!$A1769,NoSettings!$A:$A,0))</f>
        <v>0</v>
      </c>
      <c r="K1769">
        <f t="shared" si="82"/>
        <v>1</v>
      </c>
      <c r="L1769" s="5">
        <f t="shared" si="83"/>
        <v>0</v>
      </c>
    </row>
    <row r="1770" spans="1:12">
      <c r="A1770" t="s">
        <v>1788</v>
      </c>
      <c r="B1770" t="s">
        <v>4</v>
      </c>
      <c r="C1770" t="s">
        <v>2883</v>
      </c>
      <c r="D1770" t="s">
        <v>2860</v>
      </c>
      <c r="H1770" t="str">
        <f>INDEX('Vensim Variables'!$B:$B,MATCH(EPS!$B1770,'Vensim Variables'!$A:$A,0))</f>
        <v>g pollutant</v>
      </c>
      <c r="I1770" t="str">
        <f t="shared" si="81"/>
        <v>PM10</v>
      </c>
      <c r="J1770">
        <f>INDEX(NoSettings!$C:$C,MATCH(EPS!$A1770,NoSettings!$A:$A,0))</f>
        <v>0</v>
      </c>
      <c r="K1770">
        <f t="shared" si="82"/>
        <v>1</v>
      </c>
      <c r="L1770" s="5">
        <f t="shared" si="83"/>
        <v>0</v>
      </c>
    </row>
    <row r="1771" spans="1:12">
      <c r="A1771" t="s">
        <v>1789</v>
      </c>
      <c r="B1771" t="s">
        <v>4</v>
      </c>
      <c r="C1771" t="s">
        <v>2883</v>
      </c>
      <c r="D1771" t="s">
        <v>2861</v>
      </c>
      <c r="H1771" t="str">
        <f>INDEX('Vensim Variables'!$B:$B,MATCH(EPS!$B1771,'Vensim Variables'!$A:$A,0))</f>
        <v>g pollutant</v>
      </c>
      <c r="I1771" t="str">
        <f t="shared" si="81"/>
        <v>PM25</v>
      </c>
      <c r="J1771">
        <f>INDEX(NoSettings!$C:$C,MATCH(EPS!$A1771,NoSettings!$A:$A,0))</f>
        <v>0</v>
      </c>
      <c r="K1771">
        <f t="shared" si="82"/>
        <v>1</v>
      </c>
      <c r="L1771" s="5">
        <f t="shared" si="83"/>
        <v>0</v>
      </c>
    </row>
    <row r="1772" spans="1:12">
      <c r="A1772" t="s">
        <v>1790</v>
      </c>
      <c r="B1772" t="s">
        <v>4</v>
      </c>
      <c r="C1772" t="s">
        <v>2883</v>
      </c>
      <c r="D1772" t="s">
        <v>2862</v>
      </c>
      <c r="H1772" t="str">
        <f>INDEX('Vensim Variables'!$B:$B,MATCH(EPS!$B1772,'Vensim Variables'!$A:$A,0))</f>
        <v>g pollutant</v>
      </c>
      <c r="I1772" t="str">
        <f t="shared" si="81"/>
        <v>SOx</v>
      </c>
      <c r="J1772">
        <f>INDEX(NoSettings!$C:$C,MATCH(EPS!$A1772,NoSettings!$A:$A,0))</f>
        <v>0</v>
      </c>
      <c r="K1772">
        <f t="shared" si="82"/>
        <v>1</v>
      </c>
      <c r="L1772" s="5">
        <f t="shared" si="83"/>
        <v>0</v>
      </c>
    </row>
    <row r="1773" spans="1:12">
      <c r="A1773" t="s">
        <v>1791</v>
      </c>
      <c r="B1773" t="s">
        <v>4</v>
      </c>
      <c r="C1773" t="s">
        <v>2883</v>
      </c>
      <c r="D1773" t="s">
        <v>2863</v>
      </c>
      <c r="H1773" t="str">
        <f>INDEX('Vensim Variables'!$B:$B,MATCH(EPS!$B1773,'Vensim Variables'!$A:$A,0))</f>
        <v>g pollutant</v>
      </c>
      <c r="I1773" t="str">
        <f t="shared" si="81"/>
        <v>BC</v>
      </c>
      <c r="J1773">
        <f>INDEX(NoSettings!$C:$C,MATCH(EPS!$A1773,NoSettings!$A:$A,0))</f>
        <v>0</v>
      </c>
      <c r="K1773">
        <f t="shared" si="82"/>
        <v>1</v>
      </c>
      <c r="L1773" s="5">
        <f t="shared" si="83"/>
        <v>0</v>
      </c>
    </row>
    <row r="1774" spans="1:12">
      <c r="A1774" t="s">
        <v>1792</v>
      </c>
      <c r="B1774" t="s">
        <v>4</v>
      </c>
      <c r="C1774" t="s">
        <v>2883</v>
      </c>
      <c r="D1774" t="s">
        <v>2864</v>
      </c>
      <c r="H1774" t="str">
        <f>INDEX('Vensim Variables'!$B:$B,MATCH(EPS!$B1774,'Vensim Variables'!$A:$A,0))</f>
        <v>g pollutant</v>
      </c>
      <c r="I1774" t="str">
        <f t="shared" si="81"/>
        <v>OC</v>
      </c>
      <c r="J1774">
        <f>INDEX(NoSettings!$C:$C,MATCH(EPS!$A1774,NoSettings!$A:$A,0))</f>
        <v>0</v>
      </c>
      <c r="K1774">
        <f t="shared" si="82"/>
        <v>1</v>
      </c>
      <c r="L1774" s="5">
        <f t="shared" si="83"/>
        <v>0</v>
      </c>
    </row>
    <row r="1775" spans="1:12">
      <c r="A1775" t="s">
        <v>1793</v>
      </c>
      <c r="B1775" t="s">
        <v>4</v>
      </c>
      <c r="C1775" t="s">
        <v>2883</v>
      </c>
      <c r="D1775" t="s">
        <v>2865</v>
      </c>
      <c r="H1775" t="str">
        <f>INDEX('Vensim Variables'!$B:$B,MATCH(EPS!$B1775,'Vensim Variables'!$A:$A,0))</f>
        <v>g pollutant</v>
      </c>
      <c r="I1775" t="str">
        <f t="shared" si="81"/>
        <v>CH4</v>
      </c>
      <c r="J1775">
        <f>INDEX(NoSettings!$C:$C,MATCH(EPS!$A1775,NoSettings!$A:$A,0))</f>
        <v>11617900000</v>
      </c>
      <c r="K1775">
        <f t="shared" si="82"/>
        <v>28</v>
      </c>
      <c r="L1775" s="5">
        <f t="shared" si="83"/>
        <v>0.32530120000000001</v>
      </c>
    </row>
    <row r="1776" spans="1:12">
      <c r="A1776" t="s">
        <v>1794</v>
      </c>
      <c r="B1776" t="s">
        <v>4</v>
      </c>
      <c r="C1776" t="s">
        <v>2883</v>
      </c>
      <c r="D1776" t="s">
        <v>2866</v>
      </c>
      <c r="H1776" t="str">
        <f>INDEX('Vensim Variables'!$B:$B,MATCH(EPS!$B1776,'Vensim Variables'!$A:$A,0))</f>
        <v>g pollutant</v>
      </c>
      <c r="I1776" t="str">
        <f t="shared" si="81"/>
        <v>N2O</v>
      </c>
      <c r="J1776">
        <f>INDEX(NoSettings!$C:$C,MATCH(EPS!$A1776,NoSettings!$A:$A,0))</f>
        <v>14150900000</v>
      </c>
      <c r="K1776">
        <f t="shared" si="82"/>
        <v>265</v>
      </c>
      <c r="L1776" s="5">
        <f t="shared" si="83"/>
        <v>3.7499885000000002</v>
      </c>
    </row>
    <row r="1777" spans="1:12">
      <c r="A1777" t="s">
        <v>1795</v>
      </c>
      <c r="B1777" t="s">
        <v>4</v>
      </c>
      <c r="C1777" t="s">
        <v>2883</v>
      </c>
      <c r="D1777" t="s">
        <v>2867</v>
      </c>
      <c r="H1777" t="str">
        <f>INDEX('Vensim Variables'!$B:$B,MATCH(EPS!$B1777,'Vensim Variables'!$A:$A,0))</f>
        <v>g pollutant</v>
      </c>
      <c r="I1777" t="str">
        <f t="shared" si="81"/>
        <v>F gases</v>
      </c>
      <c r="J1777">
        <f>INDEX(NoSettings!$C:$C,MATCH(EPS!$A1777,NoSettings!$A:$A,0))</f>
        <v>0</v>
      </c>
      <c r="K1777">
        <f t="shared" si="82"/>
        <v>1</v>
      </c>
      <c r="L1777" s="5">
        <f t="shared" si="83"/>
        <v>0</v>
      </c>
    </row>
    <row r="1778" spans="1:12">
      <c r="A1778" t="s">
        <v>1796</v>
      </c>
      <c r="B1778" t="s">
        <v>5</v>
      </c>
      <c r="C1778" t="s">
        <v>2884</v>
      </c>
      <c r="D1778" t="s">
        <v>2876</v>
      </c>
      <c r="E1778" t="s">
        <v>2854</v>
      </c>
      <c r="H1778" t="str">
        <f>INDEX('Vensim Variables'!$B:$B,MATCH(EPS!$B1778,'Vensim Variables'!$A:$A,0))</f>
        <v>g pollutant</v>
      </c>
      <c r="I1778" t="str">
        <f t="shared" si="81"/>
        <v>CO2</v>
      </c>
      <c r="J1778">
        <f>INDEX(NoSettings!$C:$C,MATCH(EPS!$A1778,NoSettings!$A:$A,0))</f>
        <v>0</v>
      </c>
      <c r="K1778">
        <f t="shared" si="82"/>
        <v>1</v>
      </c>
      <c r="L1778" s="5">
        <f t="shared" si="83"/>
        <v>0</v>
      </c>
    </row>
    <row r="1779" spans="1:12">
      <c r="A1779" t="s">
        <v>1797</v>
      </c>
      <c r="B1779" t="s">
        <v>5</v>
      </c>
      <c r="C1779" t="s">
        <v>2884</v>
      </c>
      <c r="D1779" t="s">
        <v>2876</v>
      </c>
      <c r="E1779" t="s">
        <v>2857</v>
      </c>
      <c r="H1779" t="str">
        <f>INDEX('Vensim Variables'!$B:$B,MATCH(EPS!$B1779,'Vensim Variables'!$A:$A,0))</f>
        <v>g pollutant</v>
      </c>
      <c r="I1779" t="str">
        <f t="shared" si="81"/>
        <v>VOC</v>
      </c>
      <c r="J1779">
        <f>INDEX(NoSettings!$C:$C,MATCH(EPS!$A1779,NoSettings!$A:$A,0))</f>
        <v>0</v>
      </c>
      <c r="K1779">
        <f t="shared" si="82"/>
        <v>1</v>
      </c>
      <c r="L1779" s="5">
        <f t="shared" si="83"/>
        <v>0</v>
      </c>
    </row>
    <row r="1780" spans="1:12">
      <c r="A1780" t="s">
        <v>1798</v>
      </c>
      <c r="B1780" t="s">
        <v>5</v>
      </c>
      <c r="C1780" t="s">
        <v>2884</v>
      </c>
      <c r="D1780" t="s">
        <v>2876</v>
      </c>
      <c r="E1780" t="s">
        <v>2858</v>
      </c>
      <c r="H1780" t="str">
        <f>INDEX('Vensim Variables'!$B:$B,MATCH(EPS!$B1780,'Vensim Variables'!$A:$A,0))</f>
        <v>g pollutant</v>
      </c>
      <c r="I1780" t="str">
        <f t="shared" si="81"/>
        <v>CO</v>
      </c>
      <c r="J1780">
        <f>INDEX(NoSettings!$C:$C,MATCH(EPS!$A1780,NoSettings!$A:$A,0))</f>
        <v>0</v>
      </c>
      <c r="K1780">
        <f t="shared" si="82"/>
        <v>1</v>
      </c>
      <c r="L1780" s="5">
        <f t="shared" si="83"/>
        <v>0</v>
      </c>
    </row>
    <row r="1781" spans="1:12">
      <c r="A1781" t="s">
        <v>1799</v>
      </c>
      <c r="B1781" t="s">
        <v>5</v>
      </c>
      <c r="C1781" t="s">
        <v>2884</v>
      </c>
      <c r="D1781" t="s">
        <v>2876</v>
      </c>
      <c r="E1781" t="s">
        <v>2859</v>
      </c>
      <c r="H1781" t="str">
        <f>INDEX('Vensim Variables'!$B:$B,MATCH(EPS!$B1781,'Vensim Variables'!$A:$A,0))</f>
        <v>g pollutant</v>
      </c>
      <c r="I1781" t="str">
        <f t="shared" si="81"/>
        <v>NOx</v>
      </c>
      <c r="J1781">
        <f>INDEX(NoSettings!$C:$C,MATCH(EPS!$A1781,NoSettings!$A:$A,0))</f>
        <v>0</v>
      </c>
      <c r="K1781">
        <f t="shared" si="82"/>
        <v>1</v>
      </c>
      <c r="L1781" s="5">
        <f t="shared" si="83"/>
        <v>0</v>
      </c>
    </row>
    <row r="1782" spans="1:12">
      <c r="A1782" t="s">
        <v>1800</v>
      </c>
      <c r="B1782" t="s">
        <v>5</v>
      </c>
      <c r="C1782" t="s">
        <v>2884</v>
      </c>
      <c r="D1782" t="s">
        <v>2876</v>
      </c>
      <c r="E1782" t="s">
        <v>2860</v>
      </c>
      <c r="H1782" t="str">
        <f>INDEX('Vensim Variables'!$B:$B,MATCH(EPS!$B1782,'Vensim Variables'!$A:$A,0))</f>
        <v>g pollutant</v>
      </c>
      <c r="I1782" t="str">
        <f t="shared" si="81"/>
        <v>PM10</v>
      </c>
      <c r="J1782">
        <f>INDEX(NoSettings!$C:$C,MATCH(EPS!$A1782,NoSettings!$A:$A,0))</f>
        <v>0</v>
      </c>
      <c r="K1782">
        <f t="shared" si="82"/>
        <v>1</v>
      </c>
      <c r="L1782" s="5">
        <f t="shared" si="83"/>
        <v>0</v>
      </c>
    </row>
    <row r="1783" spans="1:12">
      <c r="A1783" t="s">
        <v>1801</v>
      </c>
      <c r="B1783" t="s">
        <v>5</v>
      </c>
      <c r="C1783" t="s">
        <v>2884</v>
      </c>
      <c r="D1783" t="s">
        <v>2876</v>
      </c>
      <c r="E1783" t="s">
        <v>2861</v>
      </c>
      <c r="H1783" t="str">
        <f>INDEX('Vensim Variables'!$B:$B,MATCH(EPS!$B1783,'Vensim Variables'!$A:$A,0))</f>
        <v>g pollutant</v>
      </c>
      <c r="I1783" t="str">
        <f t="shared" si="81"/>
        <v>PM25</v>
      </c>
      <c r="J1783">
        <f>INDEX(NoSettings!$C:$C,MATCH(EPS!$A1783,NoSettings!$A:$A,0))</f>
        <v>0</v>
      </c>
      <c r="K1783">
        <f t="shared" si="82"/>
        <v>1</v>
      </c>
      <c r="L1783" s="5">
        <f t="shared" si="83"/>
        <v>0</v>
      </c>
    </row>
    <row r="1784" spans="1:12">
      <c r="A1784" t="s">
        <v>1802</v>
      </c>
      <c r="B1784" t="s">
        <v>5</v>
      </c>
      <c r="C1784" t="s">
        <v>2884</v>
      </c>
      <c r="D1784" t="s">
        <v>2876</v>
      </c>
      <c r="E1784" t="s">
        <v>2862</v>
      </c>
      <c r="H1784" t="str">
        <f>INDEX('Vensim Variables'!$B:$B,MATCH(EPS!$B1784,'Vensim Variables'!$A:$A,0))</f>
        <v>g pollutant</v>
      </c>
      <c r="I1784" t="str">
        <f t="shared" si="81"/>
        <v>SOx</v>
      </c>
      <c r="J1784">
        <f>INDEX(NoSettings!$C:$C,MATCH(EPS!$A1784,NoSettings!$A:$A,0))</f>
        <v>0</v>
      </c>
      <c r="K1784">
        <f t="shared" si="82"/>
        <v>1</v>
      </c>
      <c r="L1784" s="5">
        <f t="shared" si="83"/>
        <v>0</v>
      </c>
    </row>
    <row r="1785" spans="1:12">
      <c r="A1785" t="s">
        <v>1803</v>
      </c>
      <c r="B1785" t="s">
        <v>5</v>
      </c>
      <c r="C1785" t="s">
        <v>2884</v>
      </c>
      <c r="D1785" t="s">
        <v>2876</v>
      </c>
      <c r="E1785" t="s">
        <v>2863</v>
      </c>
      <c r="H1785" t="str">
        <f>INDEX('Vensim Variables'!$B:$B,MATCH(EPS!$B1785,'Vensim Variables'!$A:$A,0))</f>
        <v>g pollutant</v>
      </c>
      <c r="I1785" t="str">
        <f t="shared" si="81"/>
        <v>BC</v>
      </c>
      <c r="J1785">
        <f>INDEX(NoSettings!$C:$C,MATCH(EPS!$A1785,NoSettings!$A:$A,0))</f>
        <v>0</v>
      </c>
      <c r="K1785">
        <f t="shared" si="82"/>
        <v>1</v>
      </c>
      <c r="L1785" s="5">
        <f t="shared" si="83"/>
        <v>0</v>
      </c>
    </row>
    <row r="1786" spans="1:12">
      <c r="A1786" t="s">
        <v>1804</v>
      </c>
      <c r="B1786" t="s">
        <v>5</v>
      </c>
      <c r="C1786" t="s">
        <v>2884</v>
      </c>
      <c r="D1786" t="s">
        <v>2876</v>
      </c>
      <c r="E1786" t="s">
        <v>2864</v>
      </c>
      <c r="H1786" t="str">
        <f>INDEX('Vensim Variables'!$B:$B,MATCH(EPS!$B1786,'Vensim Variables'!$A:$A,0))</f>
        <v>g pollutant</v>
      </c>
      <c r="I1786" t="str">
        <f t="shared" si="81"/>
        <v>OC</v>
      </c>
      <c r="J1786">
        <f>INDEX(NoSettings!$C:$C,MATCH(EPS!$A1786,NoSettings!$A:$A,0))</f>
        <v>0</v>
      </c>
      <c r="K1786">
        <f t="shared" si="82"/>
        <v>1</v>
      </c>
      <c r="L1786" s="5">
        <f t="shared" si="83"/>
        <v>0</v>
      </c>
    </row>
    <row r="1787" spans="1:12">
      <c r="A1787" t="s">
        <v>1805</v>
      </c>
      <c r="B1787" t="s">
        <v>5</v>
      </c>
      <c r="C1787" t="s">
        <v>2884</v>
      </c>
      <c r="D1787" t="s">
        <v>2876</v>
      </c>
      <c r="E1787" t="s">
        <v>2865</v>
      </c>
      <c r="H1787" t="str">
        <f>INDEX('Vensim Variables'!$B:$B,MATCH(EPS!$B1787,'Vensim Variables'!$A:$A,0))</f>
        <v>g pollutant</v>
      </c>
      <c r="I1787" t="str">
        <f t="shared" si="81"/>
        <v>CH4</v>
      </c>
      <c r="J1787">
        <f>INDEX(NoSettings!$C:$C,MATCH(EPS!$A1787,NoSettings!$A:$A,0))</f>
        <v>0</v>
      </c>
      <c r="K1787">
        <f t="shared" si="82"/>
        <v>28</v>
      </c>
      <c r="L1787" s="5">
        <f t="shared" si="83"/>
        <v>0</v>
      </c>
    </row>
    <row r="1788" spans="1:12">
      <c r="A1788" t="s">
        <v>1806</v>
      </c>
      <c r="B1788" t="s">
        <v>5</v>
      </c>
      <c r="C1788" t="s">
        <v>2884</v>
      </c>
      <c r="D1788" t="s">
        <v>2876</v>
      </c>
      <c r="E1788" t="s">
        <v>2866</v>
      </c>
      <c r="H1788" t="str">
        <f>INDEX('Vensim Variables'!$B:$B,MATCH(EPS!$B1788,'Vensim Variables'!$A:$A,0))</f>
        <v>g pollutant</v>
      </c>
      <c r="I1788" t="str">
        <f t="shared" si="81"/>
        <v>N2O</v>
      </c>
      <c r="J1788">
        <f>INDEX(NoSettings!$C:$C,MATCH(EPS!$A1788,NoSettings!$A:$A,0))</f>
        <v>0</v>
      </c>
      <c r="K1788">
        <f t="shared" si="82"/>
        <v>265</v>
      </c>
      <c r="L1788" s="5">
        <f t="shared" si="83"/>
        <v>0</v>
      </c>
    </row>
    <row r="1789" spans="1:12">
      <c r="A1789" t="s">
        <v>1807</v>
      </c>
      <c r="B1789" t="s">
        <v>5</v>
      </c>
      <c r="C1789" t="s">
        <v>2884</v>
      </c>
      <c r="D1789" t="s">
        <v>2876</v>
      </c>
      <c r="E1789" t="s">
        <v>2867</v>
      </c>
      <c r="H1789" t="str">
        <f>INDEX('Vensim Variables'!$B:$B,MATCH(EPS!$B1789,'Vensim Variables'!$A:$A,0))</f>
        <v>g pollutant</v>
      </c>
      <c r="I1789" t="str">
        <f t="shared" si="81"/>
        <v>F gases</v>
      </c>
      <c r="J1789">
        <f>INDEX(NoSettings!$C:$C,MATCH(EPS!$A1789,NoSettings!$A:$A,0))</f>
        <v>0</v>
      </c>
      <c r="K1789">
        <f t="shared" si="82"/>
        <v>1</v>
      </c>
      <c r="L1789" s="5">
        <f t="shared" si="83"/>
        <v>0</v>
      </c>
    </row>
    <row r="1790" spans="1:12">
      <c r="A1790" t="s">
        <v>1808</v>
      </c>
      <c r="B1790" t="s">
        <v>5</v>
      </c>
      <c r="C1790" t="s">
        <v>2884</v>
      </c>
      <c r="D1790" t="s">
        <v>2877</v>
      </c>
      <c r="E1790" t="s">
        <v>2854</v>
      </c>
      <c r="H1790" t="str">
        <f>INDEX('Vensim Variables'!$B:$B,MATCH(EPS!$B1790,'Vensim Variables'!$A:$A,0))</f>
        <v>g pollutant</v>
      </c>
      <c r="I1790" t="str">
        <f t="shared" si="81"/>
        <v>CO2</v>
      </c>
      <c r="J1790">
        <f>INDEX(NoSettings!$C:$C,MATCH(EPS!$A1790,NoSettings!$A:$A,0))</f>
        <v>0</v>
      </c>
      <c r="K1790">
        <f t="shared" si="82"/>
        <v>1</v>
      </c>
      <c r="L1790" s="5">
        <f t="shared" si="83"/>
        <v>0</v>
      </c>
    </row>
    <row r="1791" spans="1:12">
      <c r="A1791" t="s">
        <v>1809</v>
      </c>
      <c r="B1791" t="s">
        <v>5</v>
      </c>
      <c r="C1791" t="s">
        <v>2884</v>
      </c>
      <c r="D1791" t="s">
        <v>2877</v>
      </c>
      <c r="E1791" t="s">
        <v>2857</v>
      </c>
      <c r="H1791" t="str">
        <f>INDEX('Vensim Variables'!$B:$B,MATCH(EPS!$B1791,'Vensim Variables'!$A:$A,0))</f>
        <v>g pollutant</v>
      </c>
      <c r="I1791" t="str">
        <f t="shared" si="81"/>
        <v>VOC</v>
      </c>
      <c r="J1791">
        <f>INDEX(NoSettings!$C:$C,MATCH(EPS!$A1791,NoSettings!$A:$A,0))</f>
        <v>0</v>
      </c>
      <c r="K1791">
        <f t="shared" si="82"/>
        <v>1</v>
      </c>
      <c r="L1791" s="5">
        <f t="shared" si="83"/>
        <v>0</v>
      </c>
    </row>
    <row r="1792" spans="1:12">
      <c r="A1792" t="s">
        <v>1810</v>
      </c>
      <c r="B1792" t="s">
        <v>5</v>
      </c>
      <c r="C1792" t="s">
        <v>2884</v>
      </c>
      <c r="D1792" t="s">
        <v>2877</v>
      </c>
      <c r="E1792" t="s">
        <v>2858</v>
      </c>
      <c r="H1792" t="str">
        <f>INDEX('Vensim Variables'!$B:$B,MATCH(EPS!$B1792,'Vensim Variables'!$A:$A,0))</f>
        <v>g pollutant</v>
      </c>
      <c r="I1792" t="str">
        <f t="shared" si="81"/>
        <v>CO</v>
      </c>
      <c r="J1792">
        <f>INDEX(NoSettings!$C:$C,MATCH(EPS!$A1792,NoSettings!$A:$A,0))</f>
        <v>0</v>
      </c>
      <c r="K1792">
        <f t="shared" si="82"/>
        <v>1</v>
      </c>
      <c r="L1792" s="5">
        <f t="shared" si="83"/>
        <v>0</v>
      </c>
    </row>
    <row r="1793" spans="1:12">
      <c r="A1793" t="s">
        <v>1811</v>
      </c>
      <c r="B1793" t="s">
        <v>5</v>
      </c>
      <c r="C1793" t="s">
        <v>2884</v>
      </c>
      <c r="D1793" t="s">
        <v>2877</v>
      </c>
      <c r="E1793" t="s">
        <v>2859</v>
      </c>
      <c r="H1793" t="str">
        <f>INDEX('Vensim Variables'!$B:$B,MATCH(EPS!$B1793,'Vensim Variables'!$A:$A,0))</f>
        <v>g pollutant</v>
      </c>
      <c r="I1793" t="str">
        <f t="shared" si="81"/>
        <v>NOx</v>
      </c>
      <c r="J1793">
        <f>INDEX(NoSettings!$C:$C,MATCH(EPS!$A1793,NoSettings!$A:$A,0))</f>
        <v>0</v>
      </c>
      <c r="K1793">
        <f t="shared" si="82"/>
        <v>1</v>
      </c>
      <c r="L1793" s="5">
        <f t="shared" si="83"/>
        <v>0</v>
      </c>
    </row>
    <row r="1794" spans="1:12">
      <c r="A1794" t="s">
        <v>1812</v>
      </c>
      <c r="B1794" t="s">
        <v>5</v>
      </c>
      <c r="C1794" t="s">
        <v>2884</v>
      </c>
      <c r="D1794" t="s">
        <v>2877</v>
      </c>
      <c r="E1794" t="s">
        <v>2860</v>
      </c>
      <c r="H1794" t="str">
        <f>INDEX('Vensim Variables'!$B:$B,MATCH(EPS!$B1794,'Vensim Variables'!$A:$A,0))</f>
        <v>g pollutant</v>
      </c>
      <c r="I1794" t="str">
        <f t="shared" si="81"/>
        <v>PM10</v>
      </c>
      <c r="J1794">
        <f>INDEX(NoSettings!$C:$C,MATCH(EPS!$A1794,NoSettings!$A:$A,0))</f>
        <v>0</v>
      </c>
      <c r="K1794">
        <f t="shared" si="82"/>
        <v>1</v>
      </c>
      <c r="L1794" s="5">
        <f t="shared" si="83"/>
        <v>0</v>
      </c>
    </row>
    <row r="1795" spans="1:12">
      <c r="A1795" t="s">
        <v>1813</v>
      </c>
      <c r="B1795" t="s">
        <v>5</v>
      </c>
      <c r="C1795" t="s">
        <v>2884</v>
      </c>
      <c r="D1795" t="s">
        <v>2877</v>
      </c>
      <c r="E1795" t="s">
        <v>2861</v>
      </c>
      <c r="H1795" t="str">
        <f>INDEX('Vensim Variables'!$B:$B,MATCH(EPS!$B1795,'Vensim Variables'!$A:$A,0))</f>
        <v>g pollutant</v>
      </c>
      <c r="I1795" t="str">
        <f t="shared" ref="I1795:I1858" si="84">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0</v>
      </c>
      <c r="K1795">
        <f t="shared" ref="K1795:K1858" si="85">IF(I1795="CO2",1,IF(I1795="CH4",28,IF(I1795="N2O",265,IF(I1795="F gases",1,1))))</f>
        <v>1</v>
      </c>
      <c r="L1795" s="5">
        <f t="shared" ref="L1795:L1858" si="86">IF(H1795="g pollutant",K1795*J1795/10^12,IF(H1795="MMTCO2e",J1795,IF(H1795="MWh",J1795,0)))</f>
        <v>0</v>
      </c>
    </row>
    <row r="1796" spans="1:12">
      <c r="A1796" t="s">
        <v>1814</v>
      </c>
      <c r="B1796" t="s">
        <v>5</v>
      </c>
      <c r="C1796" t="s">
        <v>2884</v>
      </c>
      <c r="D1796" t="s">
        <v>2877</v>
      </c>
      <c r="E1796" t="s">
        <v>2862</v>
      </c>
      <c r="H1796" t="str">
        <f>INDEX('Vensim Variables'!$B:$B,MATCH(EPS!$B1796,'Vensim Variables'!$A:$A,0))</f>
        <v>g pollutant</v>
      </c>
      <c r="I1796" t="str">
        <f t="shared" si="84"/>
        <v>SOx</v>
      </c>
      <c r="J1796">
        <f>INDEX(NoSettings!$C:$C,MATCH(EPS!$A1796,NoSettings!$A:$A,0))</f>
        <v>0</v>
      </c>
      <c r="K1796">
        <f t="shared" si="85"/>
        <v>1</v>
      </c>
      <c r="L1796" s="5">
        <f t="shared" si="86"/>
        <v>0</v>
      </c>
    </row>
    <row r="1797" spans="1:12">
      <c r="A1797" t="s">
        <v>1815</v>
      </c>
      <c r="B1797" t="s">
        <v>5</v>
      </c>
      <c r="C1797" t="s">
        <v>2884</v>
      </c>
      <c r="D1797" t="s">
        <v>2877</v>
      </c>
      <c r="E1797" t="s">
        <v>2863</v>
      </c>
      <c r="H1797" t="str">
        <f>INDEX('Vensim Variables'!$B:$B,MATCH(EPS!$B1797,'Vensim Variables'!$A:$A,0))</f>
        <v>g pollutant</v>
      </c>
      <c r="I1797" t="str">
        <f t="shared" si="84"/>
        <v>BC</v>
      </c>
      <c r="J1797">
        <f>INDEX(NoSettings!$C:$C,MATCH(EPS!$A1797,NoSettings!$A:$A,0))</f>
        <v>0</v>
      </c>
      <c r="K1797">
        <f t="shared" si="85"/>
        <v>1</v>
      </c>
      <c r="L1797" s="5">
        <f t="shared" si="86"/>
        <v>0</v>
      </c>
    </row>
    <row r="1798" spans="1:12">
      <c r="A1798" t="s">
        <v>1816</v>
      </c>
      <c r="B1798" t="s">
        <v>5</v>
      </c>
      <c r="C1798" t="s">
        <v>2884</v>
      </c>
      <c r="D1798" t="s">
        <v>2877</v>
      </c>
      <c r="E1798" t="s">
        <v>2864</v>
      </c>
      <c r="H1798" t="str">
        <f>INDEX('Vensim Variables'!$B:$B,MATCH(EPS!$B1798,'Vensim Variables'!$A:$A,0))</f>
        <v>g pollutant</v>
      </c>
      <c r="I1798" t="str">
        <f t="shared" si="84"/>
        <v>OC</v>
      </c>
      <c r="J1798">
        <f>INDEX(NoSettings!$C:$C,MATCH(EPS!$A1798,NoSettings!$A:$A,0))</f>
        <v>0</v>
      </c>
      <c r="K1798">
        <f t="shared" si="85"/>
        <v>1</v>
      </c>
      <c r="L1798" s="5">
        <f t="shared" si="86"/>
        <v>0</v>
      </c>
    </row>
    <row r="1799" spans="1:12">
      <c r="A1799" t="s">
        <v>1817</v>
      </c>
      <c r="B1799" t="s">
        <v>5</v>
      </c>
      <c r="C1799" t="s">
        <v>2884</v>
      </c>
      <c r="D1799" t="s">
        <v>2877</v>
      </c>
      <c r="E1799" t="s">
        <v>2865</v>
      </c>
      <c r="H1799" t="str">
        <f>INDEX('Vensim Variables'!$B:$B,MATCH(EPS!$B1799,'Vensim Variables'!$A:$A,0))</f>
        <v>g pollutant</v>
      </c>
      <c r="I1799" t="str">
        <f t="shared" si="84"/>
        <v>CH4</v>
      </c>
      <c r="J1799">
        <f>INDEX(NoSettings!$C:$C,MATCH(EPS!$A1799,NoSettings!$A:$A,0))</f>
        <v>0</v>
      </c>
      <c r="K1799">
        <f t="shared" si="85"/>
        <v>28</v>
      </c>
      <c r="L1799" s="5">
        <f t="shared" si="86"/>
        <v>0</v>
      </c>
    </row>
    <row r="1800" spans="1:12">
      <c r="A1800" t="s">
        <v>1818</v>
      </c>
      <c r="B1800" t="s">
        <v>5</v>
      </c>
      <c r="C1800" t="s">
        <v>2884</v>
      </c>
      <c r="D1800" t="s">
        <v>2877</v>
      </c>
      <c r="E1800" t="s">
        <v>2866</v>
      </c>
      <c r="H1800" t="str">
        <f>INDEX('Vensim Variables'!$B:$B,MATCH(EPS!$B1800,'Vensim Variables'!$A:$A,0))</f>
        <v>g pollutant</v>
      </c>
      <c r="I1800" t="str">
        <f t="shared" si="84"/>
        <v>N2O</v>
      </c>
      <c r="J1800">
        <f>INDEX(NoSettings!$C:$C,MATCH(EPS!$A1800,NoSettings!$A:$A,0))</f>
        <v>0</v>
      </c>
      <c r="K1800">
        <f t="shared" si="85"/>
        <v>265</v>
      </c>
      <c r="L1800" s="5">
        <f t="shared" si="86"/>
        <v>0</v>
      </c>
    </row>
    <row r="1801" spans="1:12">
      <c r="A1801" t="s">
        <v>1819</v>
      </c>
      <c r="B1801" t="s">
        <v>5</v>
      </c>
      <c r="C1801" t="s">
        <v>2884</v>
      </c>
      <c r="D1801" t="s">
        <v>2877</v>
      </c>
      <c r="E1801" t="s">
        <v>2867</v>
      </c>
      <c r="H1801" t="str">
        <f>INDEX('Vensim Variables'!$B:$B,MATCH(EPS!$B1801,'Vensim Variables'!$A:$A,0))</f>
        <v>g pollutant</v>
      </c>
      <c r="I1801" t="str">
        <f t="shared" si="84"/>
        <v>F gases</v>
      </c>
      <c r="J1801">
        <f>INDEX(NoSettings!$C:$C,MATCH(EPS!$A1801,NoSettings!$A:$A,0))</f>
        <v>0</v>
      </c>
      <c r="K1801">
        <f t="shared" si="85"/>
        <v>1</v>
      </c>
      <c r="L1801" s="5">
        <f t="shared" si="86"/>
        <v>0</v>
      </c>
    </row>
    <row r="1802" spans="1:12">
      <c r="A1802" t="s">
        <v>1820</v>
      </c>
      <c r="B1802" t="s">
        <v>5</v>
      </c>
      <c r="C1802" t="s">
        <v>2884</v>
      </c>
      <c r="D1802" t="s">
        <v>2878</v>
      </c>
      <c r="E1802" t="s">
        <v>2854</v>
      </c>
      <c r="H1802" t="str">
        <f>INDEX('Vensim Variables'!$B:$B,MATCH(EPS!$B1802,'Vensim Variables'!$A:$A,0))</f>
        <v>g pollutant</v>
      </c>
      <c r="I1802" t="str">
        <f t="shared" si="84"/>
        <v>CO2</v>
      </c>
      <c r="J1802">
        <f>INDEX(NoSettings!$C:$C,MATCH(EPS!$A1802,NoSettings!$A:$A,0))</f>
        <v>0</v>
      </c>
      <c r="K1802">
        <f t="shared" si="85"/>
        <v>1</v>
      </c>
      <c r="L1802" s="5">
        <f t="shared" si="86"/>
        <v>0</v>
      </c>
    </row>
    <row r="1803" spans="1:12">
      <c r="A1803" t="s">
        <v>1821</v>
      </c>
      <c r="B1803" t="s">
        <v>5</v>
      </c>
      <c r="C1803" t="s">
        <v>2884</v>
      </c>
      <c r="D1803" t="s">
        <v>2878</v>
      </c>
      <c r="E1803" t="s">
        <v>2857</v>
      </c>
      <c r="H1803" t="str">
        <f>INDEX('Vensim Variables'!$B:$B,MATCH(EPS!$B1803,'Vensim Variables'!$A:$A,0))</f>
        <v>g pollutant</v>
      </c>
      <c r="I1803" t="str">
        <f t="shared" si="84"/>
        <v>VOC</v>
      </c>
      <c r="J1803">
        <f>INDEX(NoSettings!$C:$C,MATCH(EPS!$A1803,NoSettings!$A:$A,0))</f>
        <v>0</v>
      </c>
      <c r="K1803">
        <f t="shared" si="85"/>
        <v>1</v>
      </c>
      <c r="L1803" s="5">
        <f t="shared" si="86"/>
        <v>0</v>
      </c>
    </row>
    <row r="1804" spans="1:12">
      <c r="A1804" t="s">
        <v>1822</v>
      </c>
      <c r="B1804" t="s">
        <v>5</v>
      </c>
      <c r="C1804" t="s">
        <v>2884</v>
      </c>
      <c r="D1804" t="s">
        <v>2878</v>
      </c>
      <c r="E1804" t="s">
        <v>2858</v>
      </c>
      <c r="H1804" t="str">
        <f>INDEX('Vensim Variables'!$B:$B,MATCH(EPS!$B1804,'Vensim Variables'!$A:$A,0))</f>
        <v>g pollutant</v>
      </c>
      <c r="I1804" t="str">
        <f t="shared" si="84"/>
        <v>CO</v>
      </c>
      <c r="J1804">
        <f>INDEX(NoSettings!$C:$C,MATCH(EPS!$A1804,NoSettings!$A:$A,0))</f>
        <v>0</v>
      </c>
      <c r="K1804">
        <f t="shared" si="85"/>
        <v>1</v>
      </c>
      <c r="L1804" s="5">
        <f t="shared" si="86"/>
        <v>0</v>
      </c>
    </row>
    <row r="1805" spans="1:12">
      <c r="A1805" t="s">
        <v>1823</v>
      </c>
      <c r="B1805" t="s">
        <v>5</v>
      </c>
      <c r="C1805" t="s">
        <v>2884</v>
      </c>
      <c r="D1805" t="s">
        <v>2878</v>
      </c>
      <c r="E1805" t="s">
        <v>2859</v>
      </c>
      <c r="H1805" t="str">
        <f>INDEX('Vensim Variables'!$B:$B,MATCH(EPS!$B1805,'Vensim Variables'!$A:$A,0))</f>
        <v>g pollutant</v>
      </c>
      <c r="I1805" t="str">
        <f t="shared" si="84"/>
        <v>NOx</v>
      </c>
      <c r="J1805">
        <f>INDEX(NoSettings!$C:$C,MATCH(EPS!$A1805,NoSettings!$A:$A,0))</f>
        <v>0</v>
      </c>
      <c r="K1805">
        <f t="shared" si="85"/>
        <v>1</v>
      </c>
      <c r="L1805" s="5">
        <f t="shared" si="86"/>
        <v>0</v>
      </c>
    </row>
    <row r="1806" spans="1:12">
      <c r="A1806" t="s">
        <v>1824</v>
      </c>
      <c r="B1806" t="s">
        <v>5</v>
      </c>
      <c r="C1806" t="s">
        <v>2884</v>
      </c>
      <c r="D1806" t="s">
        <v>2878</v>
      </c>
      <c r="E1806" t="s">
        <v>2860</v>
      </c>
      <c r="H1806" t="str">
        <f>INDEX('Vensim Variables'!$B:$B,MATCH(EPS!$B1806,'Vensim Variables'!$A:$A,0))</f>
        <v>g pollutant</v>
      </c>
      <c r="I1806" t="str">
        <f t="shared" si="84"/>
        <v>PM10</v>
      </c>
      <c r="J1806">
        <f>INDEX(NoSettings!$C:$C,MATCH(EPS!$A1806,NoSettings!$A:$A,0))</f>
        <v>0</v>
      </c>
      <c r="K1806">
        <f t="shared" si="85"/>
        <v>1</v>
      </c>
      <c r="L1806" s="5">
        <f t="shared" si="86"/>
        <v>0</v>
      </c>
    </row>
    <row r="1807" spans="1:12">
      <c r="A1807" t="s">
        <v>1825</v>
      </c>
      <c r="B1807" t="s">
        <v>5</v>
      </c>
      <c r="C1807" t="s">
        <v>2884</v>
      </c>
      <c r="D1807" t="s">
        <v>2878</v>
      </c>
      <c r="E1807" t="s">
        <v>2861</v>
      </c>
      <c r="H1807" t="str">
        <f>INDEX('Vensim Variables'!$B:$B,MATCH(EPS!$B1807,'Vensim Variables'!$A:$A,0))</f>
        <v>g pollutant</v>
      </c>
      <c r="I1807" t="str">
        <f t="shared" si="84"/>
        <v>PM25</v>
      </c>
      <c r="J1807">
        <f>INDEX(NoSettings!$C:$C,MATCH(EPS!$A1807,NoSettings!$A:$A,0))</f>
        <v>0</v>
      </c>
      <c r="K1807">
        <f t="shared" si="85"/>
        <v>1</v>
      </c>
      <c r="L1807" s="5">
        <f t="shared" si="86"/>
        <v>0</v>
      </c>
    </row>
    <row r="1808" spans="1:12">
      <c r="A1808" t="s">
        <v>1826</v>
      </c>
      <c r="B1808" t="s">
        <v>5</v>
      </c>
      <c r="C1808" t="s">
        <v>2884</v>
      </c>
      <c r="D1808" t="s">
        <v>2878</v>
      </c>
      <c r="E1808" t="s">
        <v>2862</v>
      </c>
      <c r="H1808" t="str">
        <f>INDEX('Vensim Variables'!$B:$B,MATCH(EPS!$B1808,'Vensim Variables'!$A:$A,0))</f>
        <v>g pollutant</v>
      </c>
      <c r="I1808" t="str">
        <f t="shared" si="84"/>
        <v>SOx</v>
      </c>
      <c r="J1808">
        <f>INDEX(NoSettings!$C:$C,MATCH(EPS!$A1808,NoSettings!$A:$A,0))</f>
        <v>0</v>
      </c>
      <c r="K1808">
        <f t="shared" si="85"/>
        <v>1</v>
      </c>
      <c r="L1808" s="5">
        <f t="shared" si="86"/>
        <v>0</v>
      </c>
    </row>
    <row r="1809" spans="1:12">
      <c r="A1809" t="s">
        <v>1827</v>
      </c>
      <c r="B1809" t="s">
        <v>5</v>
      </c>
      <c r="C1809" t="s">
        <v>2884</v>
      </c>
      <c r="D1809" t="s">
        <v>2878</v>
      </c>
      <c r="E1809" t="s">
        <v>2863</v>
      </c>
      <c r="H1809" t="str">
        <f>INDEX('Vensim Variables'!$B:$B,MATCH(EPS!$B1809,'Vensim Variables'!$A:$A,0))</f>
        <v>g pollutant</v>
      </c>
      <c r="I1809" t="str">
        <f t="shared" si="84"/>
        <v>BC</v>
      </c>
      <c r="J1809">
        <f>INDEX(NoSettings!$C:$C,MATCH(EPS!$A1809,NoSettings!$A:$A,0))</f>
        <v>0</v>
      </c>
      <c r="K1809">
        <f t="shared" si="85"/>
        <v>1</v>
      </c>
      <c r="L1809" s="5">
        <f t="shared" si="86"/>
        <v>0</v>
      </c>
    </row>
    <row r="1810" spans="1:12">
      <c r="A1810" t="s">
        <v>1828</v>
      </c>
      <c r="B1810" t="s">
        <v>5</v>
      </c>
      <c r="C1810" t="s">
        <v>2884</v>
      </c>
      <c r="D1810" t="s">
        <v>2878</v>
      </c>
      <c r="E1810" t="s">
        <v>2864</v>
      </c>
      <c r="H1810" t="str">
        <f>INDEX('Vensim Variables'!$B:$B,MATCH(EPS!$B1810,'Vensim Variables'!$A:$A,0))</f>
        <v>g pollutant</v>
      </c>
      <c r="I1810" t="str">
        <f t="shared" si="84"/>
        <v>OC</v>
      </c>
      <c r="J1810">
        <f>INDEX(NoSettings!$C:$C,MATCH(EPS!$A1810,NoSettings!$A:$A,0))</f>
        <v>0</v>
      </c>
      <c r="K1810">
        <f t="shared" si="85"/>
        <v>1</v>
      </c>
      <c r="L1810" s="5">
        <f t="shared" si="86"/>
        <v>0</v>
      </c>
    </row>
    <row r="1811" spans="1:12">
      <c r="A1811" t="s">
        <v>1829</v>
      </c>
      <c r="B1811" t="s">
        <v>5</v>
      </c>
      <c r="C1811" t="s">
        <v>2884</v>
      </c>
      <c r="D1811" t="s">
        <v>2878</v>
      </c>
      <c r="E1811" t="s">
        <v>2865</v>
      </c>
      <c r="H1811" t="str">
        <f>INDEX('Vensim Variables'!$B:$B,MATCH(EPS!$B1811,'Vensim Variables'!$A:$A,0))</f>
        <v>g pollutant</v>
      </c>
      <c r="I1811" t="str">
        <f t="shared" si="84"/>
        <v>CH4</v>
      </c>
      <c r="J1811">
        <f>INDEX(NoSettings!$C:$C,MATCH(EPS!$A1811,NoSettings!$A:$A,0))</f>
        <v>0</v>
      </c>
      <c r="K1811">
        <f t="shared" si="85"/>
        <v>28</v>
      </c>
      <c r="L1811" s="5">
        <f t="shared" si="86"/>
        <v>0</v>
      </c>
    </row>
    <row r="1812" spans="1:12">
      <c r="A1812" t="s">
        <v>1830</v>
      </c>
      <c r="B1812" t="s">
        <v>5</v>
      </c>
      <c r="C1812" t="s">
        <v>2884</v>
      </c>
      <c r="D1812" t="s">
        <v>2878</v>
      </c>
      <c r="E1812" t="s">
        <v>2866</v>
      </c>
      <c r="H1812" t="str">
        <f>INDEX('Vensim Variables'!$B:$B,MATCH(EPS!$B1812,'Vensim Variables'!$A:$A,0))</f>
        <v>g pollutant</v>
      </c>
      <c r="I1812" t="str">
        <f t="shared" si="84"/>
        <v>N2O</v>
      </c>
      <c r="J1812">
        <f>INDEX(NoSettings!$C:$C,MATCH(EPS!$A1812,NoSettings!$A:$A,0))</f>
        <v>0</v>
      </c>
      <c r="K1812">
        <f t="shared" si="85"/>
        <v>265</v>
      </c>
      <c r="L1812" s="5">
        <f t="shared" si="86"/>
        <v>0</v>
      </c>
    </row>
    <row r="1813" spans="1:12">
      <c r="A1813" t="s">
        <v>1831</v>
      </c>
      <c r="B1813" t="s">
        <v>5</v>
      </c>
      <c r="C1813" t="s">
        <v>2884</v>
      </c>
      <c r="D1813" t="s">
        <v>2878</v>
      </c>
      <c r="E1813" t="s">
        <v>2867</v>
      </c>
      <c r="H1813" t="str">
        <f>INDEX('Vensim Variables'!$B:$B,MATCH(EPS!$B1813,'Vensim Variables'!$A:$A,0))</f>
        <v>g pollutant</v>
      </c>
      <c r="I1813" t="str">
        <f t="shared" si="84"/>
        <v>F gases</v>
      </c>
      <c r="J1813">
        <f>INDEX(NoSettings!$C:$C,MATCH(EPS!$A1813,NoSettings!$A:$A,0))</f>
        <v>0</v>
      </c>
      <c r="K1813">
        <f t="shared" si="85"/>
        <v>1</v>
      </c>
      <c r="L1813" s="5">
        <f t="shared" si="86"/>
        <v>0</v>
      </c>
    </row>
    <row r="1814" spans="1:12">
      <c r="A1814" t="s">
        <v>1832</v>
      </c>
      <c r="B1814" t="s">
        <v>5</v>
      </c>
      <c r="C1814" t="s">
        <v>2884</v>
      </c>
      <c r="D1814" t="s">
        <v>2879</v>
      </c>
      <c r="E1814" t="s">
        <v>2854</v>
      </c>
      <c r="H1814" t="str">
        <f>INDEX('Vensim Variables'!$B:$B,MATCH(EPS!$B1814,'Vensim Variables'!$A:$A,0))</f>
        <v>g pollutant</v>
      </c>
      <c r="I1814" t="str">
        <f t="shared" si="84"/>
        <v>CO2</v>
      </c>
      <c r="J1814">
        <f>INDEX(NoSettings!$C:$C,MATCH(EPS!$A1814,NoSettings!$A:$A,0))</f>
        <v>0</v>
      </c>
      <c r="K1814">
        <f t="shared" si="85"/>
        <v>1</v>
      </c>
      <c r="L1814" s="5">
        <f t="shared" si="86"/>
        <v>0</v>
      </c>
    </row>
    <row r="1815" spans="1:12">
      <c r="A1815" t="s">
        <v>1833</v>
      </c>
      <c r="B1815" t="s">
        <v>5</v>
      </c>
      <c r="C1815" t="s">
        <v>2884</v>
      </c>
      <c r="D1815" t="s">
        <v>2879</v>
      </c>
      <c r="E1815" t="s">
        <v>2857</v>
      </c>
      <c r="H1815" t="str">
        <f>INDEX('Vensim Variables'!$B:$B,MATCH(EPS!$B1815,'Vensim Variables'!$A:$A,0))</f>
        <v>g pollutant</v>
      </c>
      <c r="I1815" t="str">
        <f t="shared" si="84"/>
        <v>VOC</v>
      </c>
      <c r="J1815">
        <f>INDEX(NoSettings!$C:$C,MATCH(EPS!$A1815,NoSettings!$A:$A,0))</f>
        <v>0</v>
      </c>
      <c r="K1815">
        <f t="shared" si="85"/>
        <v>1</v>
      </c>
      <c r="L1815" s="5">
        <f t="shared" si="86"/>
        <v>0</v>
      </c>
    </row>
    <row r="1816" spans="1:12">
      <c r="A1816" t="s">
        <v>1834</v>
      </c>
      <c r="B1816" t="s">
        <v>5</v>
      </c>
      <c r="C1816" t="s">
        <v>2884</v>
      </c>
      <c r="D1816" t="s">
        <v>2879</v>
      </c>
      <c r="E1816" t="s">
        <v>2858</v>
      </c>
      <c r="H1816" t="str">
        <f>INDEX('Vensim Variables'!$B:$B,MATCH(EPS!$B1816,'Vensim Variables'!$A:$A,0))</f>
        <v>g pollutant</v>
      </c>
      <c r="I1816" t="str">
        <f t="shared" si="84"/>
        <v>CO</v>
      </c>
      <c r="J1816">
        <f>INDEX(NoSettings!$C:$C,MATCH(EPS!$A1816,NoSettings!$A:$A,0))</f>
        <v>0</v>
      </c>
      <c r="K1816">
        <f t="shared" si="85"/>
        <v>1</v>
      </c>
      <c r="L1816" s="5">
        <f t="shared" si="86"/>
        <v>0</v>
      </c>
    </row>
    <row r="1817" spans="1:12">
      <c r="A1817" t="s">
        <v>1835</v>
      </c>
      <c r="B1817" t="s">
        <v>5</v>
      </c>
      <c r="C1817" t="s">
        <v>2884</v>
      </c>
      <c r="D1817" t="s">
        <v>2879</v>
      </c>
      <c r="E1817" t="s">
        <v>2859</v>
      </c>
      <c r="H1817" t="str">
        <f>INDEX('Vensim Variables'!$B:$B,MATCH(EPS!$B1817,'Vensim Variables'!$A:$A,0))</f>
        <v>g pollutant</v>
      </c>
      <c r="I1817" t="str">
        <f t="shared" si="84"/>
        <v>NOx</v>
      </c>
      <c r="J1817">
        <f>INDEX(NoSettings!$C:$C,MATCH(EPS!$A1817,NoSettings!$A:$A,0))</f>
        <v>0</v>
      </c>
      <c r="K1817">
        <f t="shared" si="85"/>
        <v>1</v>
      </c>
      <c r="L1817" s="5">
        <f t="shared" si="86"/>
        <v>0</v>
      </c>
    </row>
    <row r="1818" spans="1:12">
      <c r="A1818" t="s">
        <v>1836</v>
      </c>
      <c r="B1818" t="s">
        <v>5</v>
      </c>
      <c r="C1818" t="s">
        <v>2884</v>
      </c>
      <c r="D1818" t="s">
        <v>2879</v>
      </c>
      <c r="E1818" t="s">
        <v>2860</v>
      </c>
      <c r="H1818" t="str">
        <f>INDEX('Vensim Variables'!$B:$B,MATCH(EPS!$B1818,'Vensim Variables'!$A:$A,0))</f>
        <v>g pollutant</v>
      </c>
      <c r="I1818" t="str">
        <f t="shared" si="84"/>
        <v>PM10</v>
      </c>
      <c r="J1818">
        <f>INDEX(NoSettings!$C:$C,MATCH(EPS!$A1818,NoSettings!$A:$A,0))</f>
        <v>0</v>
      </c>
      <c r="K1818">
        <f t="shared" si="85"/>
        <v>1</v>
      </c>
      <c r="L1818" s="5">
        <f t="shared" si="86"/>
        <v>0</v>
      </c>
    </row>
    <row r="1819" spans="1:12">
      <c r="A1819" t="s">
        <v>1837</v>
      </c>
      <c r="B1819" t="s">
        <v>5</v>
      </c>
      <c r="C1819" t="s">
        <v>2884</v>
      </c>
      <c r="D1819" t="s">
        <v>2879</v>
      </c>
      <c r="E1819" t="s">
        <v>2861</v>
      </c>
      <c r="H1819" t="str">
        <f>INDEX('Vensim Variables'!$B:$B,MATCH(EPS!$B1819,'Vensim Variables'!$A:$A,0))</f>
        <v>g pollutant</v>
      </c>
      <c r="I1819" t="str">
        <f t="shared" si="84"/>
        <v>PM25</v>
      </c>
      <c r="J1819">
        <f>INDEX(NoSettings!$C:$C,MATCH(EPS!$A1819,NoSettings!$A:$A,0))</f>
        <v>0</v>
      </c>
      <c r="K1819">
        <f t="shared" si="85"/>
        <v>1</v>
      </c>
      <c r="L1819" s="5">
        <f t="shared" si="86"/>
        <v>0</v>
      </c>
    </row>
    <row r="1820" spans="1:12">
      <c r="A1820" t="s">
        <v>1838</v>
      </c>
      <c r="B1820" t="s">
        <v>5</v>
      </c>
      <c r="C1820" t="s">
        <v>2884</v>
      </c>
      <c r="D1820" t="s">
        <v>2879</v>
      </c>
      <c r="E1820" t="s">
        <v>2862</v>
      </c>
      <c r="H1820" t="str">
        <f>INDEX('Vensim Variables'!$B:$B,MATCH(EPS!$B1820,'Vensim Variables'!$A:$A,0))</f>
        <v>g pollutant</v>
      </c>
      <c r="I1820" t="str">
        <f t="shared" si="84"/>
        <v>SOx</v>
      </c>
      <c r="J1820">
        <f>INDEX(NoSettings!$C:$C,MATCH(EPS!$A1820,NoSettings!$A:$A,0))</f>
        <v>0</v>
      </c>
      <c r="K1820">
        <f t="shared" si="85"/>
        <v>1</v>
      </c>
      <c r="L1820" s="5">
        <f t="shared" si="86"/>
        <v>0</v>
      </c>
    </row>
    <row r="1821" spans="1:12">
      <c r="A1821" t="s">
        <v>1839</v>
      </c>
      <c r="B1821" t="s">
        <v>5</v>
      </c>
      <c r="C1821" t="s">
        <v>2884</v>
      </c>
      <c r="D1821" t="s">
        <v>2879</v>
      </c>
      <c r="E1821" t="s">
        <v>2863</v>
      </c>
      <c r="H1821" t="str">
        <f>INDEX('Vensim Variables'!$B:$B,MATCH(EPS!$B1821,'Vensim Variables'!$A:$A,0))</f>
        <v>g pollutant</v>
      </c>
      <c r="I1821" t="str">
        <f t="shared" si="84"/>
        <v>BC</v>
      </c>
      <c r="J1821">
        <f>INDEX(NoSettings!$C:$C,MATCH(EPS!$A1821,NoSettings!$A:$A,0))</f>
        <v>0</v>
      </c>
      <c r="K1821">
        <f t="shared" si="85"/>
        <v>1</v>
      </c>
      <c r="L1821" s="5">
        <f t="shared" si="86"/>
        <v>0</v>
      </c>
    </row>
    <row r="1822" spans="1:12">
      <c r="A1822" t="s">
        <v>1840</v>
      </c>
      <c r="B1822" t="s">
        <v>5</v>
      </c>
      <c r="C1822" t="s">
        <v>2884</v>
      </c>
      <c r="D1822" t="s">
        <v>2879</v>
      </c>
      <c r="E1822" t="s">
        <v>2864</v>
      </c>
      <c r="H1822" t="str">
        <f>INDEX('Vensim Variables'!$B:$B,MATCH(EPS!$B1822,'Vensim Variables'!$A:$A,0))</f>
        <v>g pollutant</v>
      </c>
      <c r="I1822" t="str">
        <f t="shared" si="84"/>
        <v>OC</v>
      </c>
      <c r="J1822">
        <f>INDEX(NoSettings!$C:$C,MATCH(EPS!$A1822,NoSettings!$A:$A,0))</f>
        <v>0</v>
      </c>
      <c r="K1822">
        <f t="shared" si="85"/>
        <v>1</v>
      </c>
      <c r="L1822" s="5">
        <f t="shared" si="86"/>
        <v>0</v>
      </c>
    </row>
    <row r="1823" spans="1:12">
      <c r="A1823" t="s">
        <v>1841</v>
      </c>
      <c r="B1823" t="s">
        <v>5</v>
      </c>
      <c r="C1823" t="s">
        <v>2884</v>
      </c>
      <c r="D1823" t="s">
        <v>2879</v>
      </c>
      <c r="E1823" t="s">
        <v>2865</v>
      </c>
      <c r="H1823" t="str">
        <f>INDEX('Vensim Variables'!$B:$B,MATCH(EPS!$B1823,'Vensim Variables'!$A:$A,0))</f>
        <v>g pollutant</v>
      </c>
      <c r="I1823" t="str">
        <f t="shared" si="84"/>
        <v>CH4</v>
      </c>
      <c r="J1823">
        <f>INDEX(NoSettings!$C:$C,MATCH(EPS!$A1823,NoSettings!$A:$A,0))</f>
        <v>0</v>
      </c>
      <c r="K1823">
        <f t="shared" si="85"/>
        <v>28</v>
      </c>
      <c r="L1823" s="5">
        <f t="shared" si="86"/>
        <v>0</v>
      </c>
    </row>
    <row r="1824" spans="1:12">
      <c r="A1824" t="s">
        <v>1842</v>
      </c>
      <c r="B1824" t="s">
        <v>5</v>
      </c>
      <c r="C1824" t="s">
        <v>2884</v>
      </c>
      <c r="D1824" t="s">
        <v>2879</v>
      </c>
      <c r="E1824" t="s">
        <v>2866</v>
      </c>
      <c r="H1824" t="str">
        <f>INDEX('Vensim Variables'!$B:$B,MATCH(EPS!$B1824,'Vensim Variables'!$A:$A,0))</f>
        <v>g pollutant</v>
      </c>
      <c r="I1824" t="str">
        <f t="shared" si="84"/>
        <v>N2O</v>
      </c>
      <c r="J1824">
        <f>INDEX(NoSettings!$C:$C,MATCH(EPS!$A1824,NoSettings!$A:$A,0))</f>
        <v>0</v>
      </c>
      <c r="K1824">
        <f t="shared" si="85"/>
        <v>265</v>
      </c>
      <c r="L1824" s="5">
        <f t="shared" si="86"/>
        <v>0</v>
      </c>
    </row>
    <row r="1825" spans="1:12">
      <c r="A1825" t="s">
        <v>1843</v>
      </c>
      <c r="B1825" t="s">
        <v>5</v>
      </c>
      <c r="C1825" t="s">
        <v>2884</v>
      </c>
      <c r="D1825" t="s">
        <v>2879</v>
      </c>
      <c r="E1825" t="s">
        <v>2867</v>
      </c>
      <c r="H1825" t="str">
        <f>INDEX('Vensim Variables'!$B:$B,MATCH(EPS!$B1825,'Vensim Variables'!$A:$A,0))</f>
        <v>g pollutant</v>
      </c>
      <c r="I1825" t="str">
        <f t="shared" si="84"/>
        <v>F gases</v>
      </c>
      <c r="J1825">
        <f>INDEX(NoSettings!$C:$C,MATCH(EPS!$A1825,NoSettings!$A:$A,0))</f>
        <v>0</v>
      </c>
      <c r="K1825">
        <f t="shared" si="85"/>
        <v>1</v>
      </c>
      <c r="L1825" s="5">
        <f t="shared" si="86"/>
        <v>0</v>
      </c>
    </row>
    <row r="1826" spans="1:12">
      <c r="A1826" t="s">
        <v>1844</v>
      </c>
      <c r="B1826" t="s">
        <v>5</v>
      </c>
      <c r="C1826" t="s">
        <v>2884</v>
      </c>
      <c r="D1826" t="s">
        <v>2880</v>
      </c>
      <c r="E1826" t="s">
        <v>2854</v>
      </c>
      <c r="H1826" t="str">
        <f>INDEX('Vensim Variables'!$B:$B,MATCH(EPS!$B1826,'Vensim Variables'!$A:$A,0))</f>
        <v>g pollutant</v>
      </c>
      <c r="I1826" t="str">
        <f t="shared" si="84"/>
        <v>CO2</v>
      </c>
      <c r="J1826">
        <f>INDEX(NoSettings!$C:$C,MATCH(EPS!$A1826,NoSettings!$A:$A,0))</f>
        <v>0</v>
      </c>
      <c r="K1826">
        <f t="shared" si="85"/>
        <v>1</v>
      </c>
      <c r="L1826" s="5">
        <f t="shared" si="86"/>
        <v>0</v>
      </c>
    </row>
    <row r="1827" spans="1:12">
      <c r="A1827" t="s">
        <v>1845</v>
      </c>
      <c r="B1827" t="s">
        <v>5</v>
      </c>
      <c r="C1827" t="s">
        <v>2884</v>
      </c>
      <c r="D1827" t="s">
        <v>2880</v>
      </c>
      <c r="E1827" t="s">
        <v>2857</v>
      </c>
      <c r="H1827" t="str">
        <f>INDEX('Vensim Variables'!$B:$B,MATCH(EPS!$B1827,'Vensim Variables'!$A:$A,0))</f>
        <v>g pollutant</v>
      </c>
      <c r="I1827" t="str">
        <f t="shared" si="84"/>
        <v>VOC</v>
      </c>
      <c r="J1827">
        <f>INDEX(NoSettings!$C:$C,MATCH(EPS!$A1827,NoSettings!$A:$A,0))</f>
        <v>0</v>
      </c>
      <c r="K1827">
        <f t="shared" si="85"/>
        <v>1</v>
      </c>
      <c r="L1827" s="5">
        <f t="shared" si="86"/>
        <v>0</v>
      </c>
    </row>
    <row r="1828" spans="1:12">
      <c r="A1828" t="s">
        <v>1846</v>
      </c>
      <c r="B1828" t="s">
        <v>5</v>
      </c>
      <c r="C1828" t="s">
        <v>2884</v>
      </c>
      <c r="D1828" t="s">
        <v>2880</v>
      </c>
      <c r="E1828" t="s">
        <v>2858</v>
      </c>
      <c r="H1828" t="str">
        <f>INDEX('Vensim Variables'!$B:$B,MATCH(EPS!$B1828,'Vensim Variables'!$A:$A,0))</f>
        <v>g pollutant</v>
      </c>
      <c r="I1828" t="str">
        <f t="shared" si="84"/>
        <v>CO</v>
      </c>
      <c r="J1828">
        <f>INDEX(NoSettings!$C:$C,MATCH(EPS!$A1828,NoSettings!$A:$A,0))</f>
        <v>0</v>
      </c>
      <c r="K1828">
        <f t="shared" si="85"/>
        <v>1</v>
      </c>
      <c r="L1828" s="5">
        <f t="shared" si="86"/>
        <v>0</v>
      </c>
    </row>
    <row r="1829" spans="1:12">
      <c r="A1829" t="s">
        <v>1847</v>
      </c>
      <c r="B1829" t="s">
        <v>5</v>
      </c>
      <c r="C1829" t="s">
        <v>2884</v>
      </c>
      <c r="D1829" t="s">
        <v>2880</v>
      </c>
      <c r="E1829" t="s">
        <v>2859</v>
      </c>
      <c r="H1829" t="str">
        <f>INDEX('Vensim Variables'!$B:$B,MATCH(EPS!$B1829,'Vensim Variables'!$A:$A,0))</f>
        <v>g pollutant</v>
      </c>
      <c r="I1829" t="str">
        <f t="shared" si="84"/>
        <v>NOx</v>
      </c>
      <c r="J1829">
        <f>INDEX(NoSettings!$C:$C,MATCH(EPS!$A1829,NoSettings!$A:$A,0))</f>
        <v>0</v>
      </c>
      <c r="K1829">
        <f t="shared" si="85"/>
        <v>1</v>
      </c>
      <c r="L1829" s="5">
        <f t="shared" si="86"/>
        <v>0</v>
      </c>
    </row>
    <row r="1830" spans="1:12">
      <c r="A1830" t="s">
        <v>1848</v>
      </c>
      <c r="B1830" t="s">
        <v>5</v>
      </c>
      <c r="C1830" t="s">
        <v>2884</v>
      </c>
      <c r="D1830" t="s">
        <v>2880</v>
      </c>
      <c r="E1830" t="s">
        <v>2860</v>
      </c>
      <c r="H1830" t="str">
        <f>INDEX('Vensim Variables'!$B:$B,MATCH(EPS!$B1830,'Vensim Variables'!$A:$A,0))</f>
        <v>g pollutant</v>
      </c>
      <c r="I1830" t="str">
        <f t="shared" si="84"/>
        <v>PM10</v>
      </c>
      <c r="J1830">
        <f>INDEX(NoSettings!$C:$C,MATCH(EPS!$A1830,NoSettings!$A:$A,0))</f>
        <v>0</v>
      </c>
      <c r="K1830">
        <f t="shared" si="85"/>
        <v>1</v>
      </c>
      <c r="L1830" s="5">
        <f t="shared" si="86"/>
        <v>0</v>
      </c>
    </row>
    <row r="1831" spans="1:12">
      <c r="A1831" t="s">
        <v>1849</v>
      </c>
      <c r="B1831" t="s">
        <v>5</v>
      </c>
      <c r="C1831" t="s">
        <v>2884</v>
      </c>
      <c r="D1831" t="s">
        <v>2880</v>
      </c>
      <c r="E1831" t="s">
        <v>2861</v>
      </c>
      <c r="H1831" t="str">
        <f>INDEX('Vensim Variables'!$B:$B,MATCH(EPS!$B1831,'Vensim Variables'!$A:$A,0))</f>
        <v>g pollutant</v>
      </c>
      <c r="I1831" t="str">
        <f t="shared" si="84"/>
        <v>PM25</v>
      </c>
      <c r="J1831">
        <f>INDEX(NoSettings!$C:$C,MATCH(EPS!$A1831,NoSettings!$A:$A,0))</f>
        <v>0</v>
      </c>
      <c r="K1831">
        <f t="shared" si="85"/>
        <v>1</v>
      </c>
      <c r="L1831" s="5">
        <f t="shared" si="86"/>
        <v>0</v>
      </c>
    </row>
    <row r="1832" spans="1:12">
      <c r="A1832" t="s">
        <v>1850</v>
      </c>
      <c r="B1832" t="s">
        <v>5</v>
      </c>
      <c r="C1832" t="s">
        <v>2884</v>
      </c>
      <c r="D1832" t="s">
        <v>2880</v>
      </c>
      <c r="E1832" t="s">
        <v>2862</v>
      </c>
      <c r="H1832" t="str">
        <f>INDEX('Vensim Variables'!$B:$B,MATCH(EPS!$B1832,'Vensim Variables'!$A:$A,0))</f>
        <v>g pollutant</v>
      </c>
      <c r="I1832" t="str">
        <f t="shared" si="84"/>
        <v>SOx</v>
      </c>
      <c r="J1832">
        <f>INDEX(NoSettings!$C:$C,MATCH(EPS!$A1832,NoSettings!$A:$A,0))</f>
        <v>0</v>
      </c>
      <c r="K1832">
        <f t="shared" si="85"/>
        <v>1</v>
      </c>
      <c r="L1832" s="5">
        <f t="shared" si="86"/>
        <v>0</v>
      </c>
    </row>
    <row r="1833" spans="1:12">
      <c r="A1833" t="s">
        <v>1851</v>
      </c>
      <c r="B1833" t="s">
        <v>5</v>
      </c>
      <c r="C1833" t="s">
        <v>2884</v>
      </c>
      <c r="D1833" t="s">
        <v>2880</v>
      </c>
      <c r="E1833" t="s">
        <v>2863</v>
      </c>
      <c r="H1833" t="str">
        <f>INDEX('Vensim Variables'!$B:$B,MATCH(EPS!$B1833,'Vensim Variables'!$A:$A,0))</f>
        <v>g pollutant</v>
      </c>
      <c r="I1833" t="str">
        <f t="shared" si="84"/>
        <v>BC</v>
      </c>
      <c r="J1833">
        <f>INDEX(NoSettings!$C:$C,MATCH(EPS!$A1833,NoSettings!$A:$A,0))</f>
        <v>0</v>
      </c>
      <c r="K1833">
        <f t="shared" si="85"/>
        <v>1</v>
      </c>
      <c r="L1833" s="5">
        <f t="shared" si="86"/>
        <v>0</v>
      </c>
    </row>
    <row r="1834" spans="1:12">
      <c r="A1834" t="s">
        <v>1852</v>
      </c>
      <c r="B1834" t="s">
        <v>5</v>
      </c>
      <c r="C1834" t="s">
        <v>2884</v>
      </c>
      <c r="D1834" t="s">
        <v>2880</v>
      </c>
      <c r="E1834" t="s">
        <v>2864</v>
      </c>
      <c r="H1834" t="str">
        <f>INDEX('Vensim Variables'!$B:$B,MATCH(EPS!$B1834,'Vensim Variables'!$A:$A,0))</f>
        <v>g pollutant</v>
      </c>
      <c r="I1834" t="str">
        <f t="shared" si="84"/>
        <v>OC</v>
      </c>
      <c r="J1834">
        <f>INDEX(NoSettings!$C:$C,MATCH(EPS!$A1834,NoSettings!$A:$A,0))</f>
        <v>0</v>
      </c>
      <c r="K1834">
        <f t="shared" si="85"/>
        <v>1</v>
      </c>
      <c r="L1834" s="5">
        <f t="shared" si="86"/>
        <v>0</v>
      </c>
    </row>
    <row r="1835" spans="1:12">
      <c r="A1835" t="s">
        <v>1853</v>
      </c>
      <c r="B1835" t="s">
        <v>5</v>
      </c>
      <c r="C1835" t="s">
        <v>2884</v>
      </c>
      <c r="D1835" t="s">
        <v>2880</v>
      </c>
      <c r="E1835" t="s">
        <v>2865</v>
      </c>
      <c r="H1835" t="str">
        <f>INDEX('Vensim Variables'!$B:$B,MATCH(EPS!$B1835,'Vensim Variables'!$A:$A,0))</f>
        <v>g pollutant</v>
      </c>
      <c r="I1835" t="str">
        <f t="shared" si="84"/>
        <v>CH4</v>
      </c>
      <c r="J1835">
        <f>INDEX(NoSettings!$C:$C,MATCH(EPS!$A1835,NoSettings!$A:$A,0))</f>
        <v>0</v>
      </c>
      <c r="K1835">
        <f t="shared" si="85"/>
        <v>28</v>
      </c>
      <c r="L1835" s="5">
        <f t="shared" si="86"/>
        <v>0</v>
      </c>
    </row>
    <row r="1836" spans="1:12">
      <c r="A1836" t="s">
        <v>1854</v>
      </c>
      <c r="B1836" t="s">
        <v>5</v>
      </c>
      <c r="C1836" t="s">
        <v>2884</v>
      </c>
      <c r="D1836" t="s">
        <v>2880</v>
      </c>
      <c r="E1836" t="s">
        <v>2866</v>
      </c>
      <c r="H1836" t="str">
        <f>INDEX('Vensim Variables'!$B:$B,MATCH(EPS!$B1836,'Vensim Variables'!$A:$A,0))</f>
        <v>g pollutant</v>
      </c>
      <c r="I1836" t="str">
        <f t="shared" si="84"/>
        <v>N2O</v>
      </c>
      <c r="J1836">
        <f>INDEX(NoSettings!$C:$C,MATCH(EPS!$A1836,NoSettings!$A:$A,0))</f>
        <v>0</v>
      </c>
      <c r="K1836">
        <f t="shared" si="85"/>
        <v>265</v>
      </c>
      <c r="L1836" s="5">
        <f t="shared" si="86"/>
        <v>0</v>
      </c>
    </row>
    <row r="1837" spans="1:12">
      <c r="A1837" t="s">
        <v>1855</v>
      </c>
      <c r="B1837" t="s">
        <v>5</v>
      </c>
      <c r="C1837" t="s">
        <v>2884</v>
      </c>
      <c r="D1837" t="s">
        <v>2880</v>
      </c>
      <c r="E1837" t="s">
        <v>2867</v>
      </c>
      <c r="H1837" t="str">
        <f>INDEX('Vensim Variables'!$B:$B,MATCH(EPS!$B1837,'Vensim Variables'!$A:$A,0))</f>
        <v>g pollutant</v>
      </c>
      <c r="I1837" t="str">
        <f t="shared" si="84"/>
        <v>F gases</v>
      </c>
      <c r="J1837">
        <f>INDEX(NoSettings!$C:$C,MATCH(EPS!$A1837,NoSettings!$A:$A,0))</f>
        <v>0</v>
      </c>
      <c r="K1837">
        <f t="shared" si="85"/>
        <v>1</v>
      </c>
      <c r="L1837" s="5">
        <f t="shared" si="86"/>
        <v>0</v>
      </c>
    </row>
    <row r="1838" spans="1:12">
      <c r="A1838" t="s">
        <v>1856</v>
      </c>
      <c r="B1838" t="s">
        <v>5</v>
      </c>
      <c r="C1838" t="s">
        <v>2884</v>
      </c>
      <c r="D1838" t="s">
        <v>2881</v>
      </c>
      <c r="E1838" t="s">
        <v>2854</v>
      </c>
      <c r="H1838" t="str">
        <f>INDEX('Vensim Variables'!$B:$B,MATCH(EPS!$B1838,'Vensim Variables'!$A:$A,0))</f>
        <v>g pollutant</v>
      </c>
      <c r="I1838" t="str">
        <f t="shared" si="84"/>
        <v>CO2</v>
      </c>
      <c r="J1838">
        <f>INDEX(NoSettings!$C:$C,MATCH(EPS!$A1838,NoSettings!$A:$A,0))</f>
        <v>0</v>
      </c>
      <c r="K1838">
        <f t="shared" si="85"/>
        <v>1</v>
      </c>
      <c r="L1838" s="5">
        <f t="shared" si="86"/>
        <v>0</v>
      </c>
    </row>
    <row r="1839" spans="1:12">
      <c r="A1839" t="s">
        <v>1857</v>
      </c>
      <c r="B1839" t="s">
        <v>5</v>
      </c>
      <c r="C1839" t="s">
        <v>2884</v>
      </c>
      <c r="D1839" t="s">
        <v>2881</v>
      </c>
      <c r="E1839" t="s">
        <v>2857</v>
      </c>
      <c r="H1839" t="str">
        <f>INDEX('Vensim Variables'!$B:$B,MATCH(EPS!$B1839,'Vensim Variables'!$A:$A,0))</f>
        <v>g pollutant</v>
      </c>
      <c r="I1839" t="str">
        <f t="shared" si="84"/>
        <v>VOC</v>
      </c>
      <c r="J1839">
        <f>INDEX(NoSettings!$C:$C,MATCH(EPS!$A1839,NoSettings!$A:$A,0))</f>
        <v>156472000000</v>
      </c>
      <c r="K1839">
        <f t="shared" si="85"/>
        <v>1</v>
      </c>
      <c r="L1839" s="5">
        <f t="shared" si="86"/>
        <v>0.156472</v>
      </c>
    </row>
    <row r="1840" spans="1:12">
      <c r="A1840" t="s">
        <v>1858</v>
      </c>
      <c r="B1840" t="s">
        <v>5</v>
      </c>
      <c r="C1840" t="s">
        <v>2884</v>
      </c>
      <c r="D1840" t="s">
        <v>2881</v>
      </c>
      <c r="E1840" t="s">
        <v>2858</v>
      </c>
      <c r="H1840" t="str">
        <f>INDEX('Vensim Variables'!$B:$B,MATCH(EPS!$B1840,'Vensim Variables'!$A:$A,0))</f>
        <v>g pollutant</v>
      </c>
      <c r="I1840" t="str">
        <f t="shared" si="84"/>
        <v>CO</v>
      </c>
      <c r="J1840">
        <f>INDEX(NoSettings!$C:$C,MATCH(EPS!$A1840,NoSettings!$A:$A,0))</f>
        <v>1182300000000</v>
      </c>
      <c r="K1840">
        <f t="shared" si="85"/>
        <v>1</v>
      </c>
      <c r="L1840" s="5">
        <f t="shared" si="86"/>
        <v>1.1822999999999999</v>
      </c>
    </row>
    <row r="1841" spans="1:12">
      <c r="A1841" t="s">
        <v>1859</v>
      </c>
      <c r="B1841" t="s">
        <v>5</v>
      </c>
      <c r="C1841" t="s">
        <v>2884</v>
      </c>
      <c r="D1841" t="s">
        <v>2881</v>
      </c>
      <c r="E1841" t="s">
        <v>2859</v>
      </c>
      <c r="H1841" t="str">
        <f>INDEX('Vensim Variables'!$B:$B,MATCH(EPS!$B1841,'Vensim Variables'!$A:$A,0))</f>
        <v>g pollutant</v>
      </c>
      <c r="I1841" t="str">
        <f t="shared" si="84"/>
        <v>NOx</v>
      </c>
      <c r="J1841">
        <f>INDEX(NoSettings!$C:$C,MATCH(EPS!$A1841,NoSettings!$A:$A,0))</f>
        <v>73693100000</v>
      </c>
      <c r="K1841">
        <f t="shared" si="85"/>
        <v>1</v>
      </c>
      <c r="L1841" s="5">
        <f t="shared" si="86"/>
        <v>7.3693099999999997E-2</v>
      </c>
    </row>
    <row r="1842" spans="1:12">
      <c r="A1842" t="s">
        <v>1860</v>
      </c>
      <c r="B1842" t="s">
        <v>5</v>
      </c>
      <c r="C1842" t="s">
        <v>2884</v>
      </c>
      <c r="D1842" t="s">
        <v>2881</v>
      </c>
      <c r="E1842" t="s">
        <v>2860</v>
      </c>
      <c r="H1842" t="str">
        <f>INDEX('Vensim Variables'!$B:$B,MATCH(EPS!$B1842,'Vensim Variables'!$A:$A,0))</f>
        <v>g pollutant</v>
      </c>
      <c r="I1842" t="str">
        <f t="shared" si="84"/>
        <v>PM10</v>
      </c>
      <c r="J1842">
        <f>INDEX(NoSettings!$C:$C,MATCH(EPS!$A1842,NoSettings!$A:$A,0))</f>
        <v>206348000000</v>
      </c>
      <c r="K1842">
        <f t="shared" si="85"/>
        <v>1</v>
      </c>
      <c r="L1842" s="5">
        <f t="shared" si="86"/>
        <v>0.206348</v>
      </c>
    </row>
    <row r="1843" spans="1:12">
      <c r="A1843" t="s">
        <v>1861</v>
      </c>
      <c r="B1843" t="s">
        <v>5</v>
      </c>
      <c r="C1843" t="s">
        <v>2884</v>
      </c>
      <c r="D1843" t="s">
        <v>2881</v>
      </c>
      <c r="E1843" t="s">
        <v>2861</v>
      </c>
      <c r="H1843" t="str">
        <f>INDEX('Vensim Variables'!$B:$B,MATCH(EPS!$B1843,'Vensim Variables'!$A:$A,0))</f>
        <v>g pollutant</v>
      </c>
      <c r="I1843" t="str">
        <f t="shared" si="84"/>
        <v>PM25</v>
      </c>
      <c r="J1843">
        <f>INDEX(NoSettings!$C:$C,MATCH(EPS!$A1843,NoSettings!$A:$A,0))</f>
        <v>184223000000</v>
      </c>
      <c r="K1843">
        <f t="shared" si="85"/>
        <v>1</v>
      </c>
      <c r="L1843" s="5">
        <f t="shared" si="86"/>
        <v>0.184223</v>
      </c>
    </row>
    <row r="1844" spans="1:12">
      <c r="A1844" t="s">
        <v>1862</v>
      </c>
      <c r="B1844" t="s">
        <v>5</v>
      </c>
      <c r="C1844" t="s">
        <v>2884</v>
      </c>
      <c r="D1844" t="s">
        <v>2881</v>
      </c>
      <c r="E1844" t="s">
        <v>2862</v>
      </c>
      <c r="H1844" t="str">
        <f>INDEX('Vensim Variables'!$B:$B,MATCH(EPS!$B1844,'Vensim Variables'!$A:$A,0))</f>
        <v>g pollutant</v>
      </c>
      <c r="I1844" t="str">
        <f t="shared" si="84"/>
        <v>SOx</v>
      </c>
      <c r="J1844">
        <f>INDEX(NoSettings!$C:$C,MATCH(EPS!$A1844,NoSettings!$A:$A,0))</f>
        <v>22908000000</v>
      </c>
      <c r="K1844">
        <f t="shared" si="85"/>
        <v>1</v>
      </c>
      <c r="L1844" s="5">
        <f t="shared" si="86"/>
        <v>2.2908000000000001E-2</v>
      </c>
    </row>
    <row r="1845" spans="1:12">
      <c r="A1845" t="s">
        <v>1863</v>
      </c>
      <c r="B1845" t="s">
        <v>5</v>
      </c>
      <c r="C1845" t="s">
        <v>2884</v>
      </c>
      <c r="D1845" t="s">
        <v>2881</v>
      </c>
      <c r="E1845" t="s">
        <v>2863</v>
      </c>
      <c r="H1845" t="str">
        <f>INDEX('Vensim Variables'!$B:$B,MATCH(EPS!$B1845,'Vensim Variables'!$A:$A,0))</f>
        <v>g pollutant</v>
      </c>
      <c r="I1845" t="str">
        <f t="shared" si="84"/>
        <v>BC</v>
      </c>
      <c r="J1845">
        <f>INDEX(NoSettings!$C:$C,MATCH(EPS!$A1845,NoSettings!$A:$A,0))</f>
        <v>19402000000</v>
      </c>
      <c r="K1845">
        <f t="shared" si="85"/>
        <v>1</v>
      </c>
      <c r="L1845" s="5">
        <f t="shared" si="86"/>
        <v>1.9401999999999999E-2</v>
      </c>
    </row>
    <row r="1846" spans="1:12">
      <c r="A1846" t="s">
        <v>1864</v>
      </c>
      <c r="B1846" t="s">
        <v>5</v>
      </c>
      <c r="C1846" t="s">
        <v>2884</v>
      </c>
      <c r="D1846" t="s">
        <v>2881</v>
      </c>
      <c r="E1846" t="s">
        <v>2864</v>
      </c>
      <c r="H1846" t="str">
        <f>INDEX('Vensim Variables'!$B:$B,MATCH(EPS!$B1846,'Vensim Variables'!$A:$A,0))</f>
        <v>g pollutant</v>
      </c>
      <c r="I1846" t="str">
        <f t="shared" si="84"/>
        <v>OC</v>
      </c>
      <c r="J1846">
        <f>INDEX(NoSettings!$C:$C,MATCH(EPS!$A1846,NoSettings!$A:$A,0))</f>
        <v>69574500000</v>
      </c>
      <c r="K1846">
        <f t="shared" si="85"/>
        <v>1</v>
      </c>
      <c r="L1846" s="5">
        <f t="shared" si="86"/>
        <v>6.9574499999999997E-2</v>
      </c>
    </row>
    <row r="1847" spans="1:12">
      <c r="A1847" t="s">
        <v>1865</v>
      </c>
      <c r="B1847" t="s">
        <v>5</v>
      </c>
      <c r="C1847" t="s">
        <v>2884</v>
      </c>
      <c r="D1847" t="s">
        <v>2881</v>
      </c>
      <c r="E1847" t="s">
        <v>2865</v>
      </c>
      <c r="H1847" t="str">
        <f>INDEX('Vensim Variables'!$B:$B,MATCH(EPS!$B1847,'Vensim Variables'!$A:$A,0))</f>
        <v>g pollutant</v>
      </c>
      <c r="I1847" t="str">
        <f t="shared" si="84"/>
        <v>CH4</v>
      </c>
      <c r="J1847">
        <f>INDEX(NoSettings!$C:$C,MATCH(EPS!$A1847,NoSettings!$A:$A,0))</f>
        <v>0</v>
      </c>
      <c r="K1847">
        <f t="shared" si="85"/>
        <v>28</v>
      </c>
      <c r="L1847" s="5">
        <f t="shared" si="86"/>
        <v>0</v>
      </c>
    </row>
    <row r="1848" spans="1:12">
      <c r="A1848" t="s">
        <v>1866</v>
      </c>
      <c r="B1848" t="s">
        <v>5</v>
      </c>
      <c r="C1848" t="s">
        <v>2884</v>
      </c>
      <c r="D1848" t="s">
        <v>2881</v>
      </c>
      <c r="E1848" t="s">
        <v>2866</v>
      </c>
      <c r="H1848" t="str">
        <f>INDEX('Vensim Variables'!$B:$B,MATCH(EPS!$B1848,'Vensim Variables'!$A:$A,0))</f>
        <v>g pollutant</v>
      </c>
      <c r="I1848" t="str">
        <f t="shared" si="84"/>
        <v>N2O</v>
      </c>
      <c r="J1848">
        <f>INDEX(NoSettings!$C:$C,MATCH(EPS!$A1848,NoSettings!$A:$A,0))</f>
        <v>0</v>
      </c>
      <c r="K1848">
        <f t="shared" si="85"/>
        <v>265</v>
      </c>
      <c r="L1848" s="5">
        <f t="shared" si="86"/>
        <v>0</v>
      </c>
    </row>
    <row r="1849" spans="1:12">
      <c r="A1849" t="s">
        <v>1867</v>
      </c>
      <c r="B1849" t="s">
        <v>5</v>
      </c>
      <c r="C1849" t="s">
        <v>2884</v>
      </c>
      <c r="D1849" t="s">
        <v>2881</v>
      </c>
      <c r="E1849" t="s">
        <v>2867</v>
      </c>
      <c r="H1849" t="str">
        <f>INDEX('Vensim Variables'!$B:$B,MATCH(EPS!$B1849,'Vensim Variables'!$A:$A,0))</f>
        <v>g pollutant</v>
      </c>
      <c r="I1849" t="str">
        <f t="shared" si="84"/>
        <v>F gases</v>
      </c>
      <c r="J1849">
        <f>INDEX(NoSettings!$C:$C,MATCH(EPS!$A1849,NoSettings!$A:$A,0))</f>
        <v>0</v>
      </c>
      <c r="K1849">
        <f t="shared" si="85"/>
        <v>1</v>
      </c>
      <c r="L1849" s="5">
        <f t="shared" si="86"/>
        <v>0</v>
      </c>
    </row>
    <row r="1850" spans="1:12">
      <c r="A1850" t="s">
        <v>1868</v>
      </c>
      <c r="B1850" t="s">
        <v>5</v>
      </c>
      <c r="C1850" t="s">
        <v>2884</v>
      </c>
      <c r="D1850" t="s">
        <v>2882</v>
      </c>
      <c r="E1850" t="s">
        <v>2854</v>
      </c>
      <c r="H1850" t="str">
        <f>INDEX('Vensim Variables'!$B:$B,MATCH(EPS!$B1850,'Vensim Variables'!$A:$A,0))</f>
        <v>g pollutant</v>
      </c>
      <c r="I1850" t="str">
        <f t="shared" si="84"/>
        <v>CO2</v>
      </c>
      <c r="J1850">
        <f>INDEX(NoSettings!$C:$C,MATCH(EPS!$A1850,NoSettings!$A:$A,0))</f>
        <v>0</v>
      </c>
      <c r="K1850">
        <f t="shared" si="85"/>
        <v>1</v>
      </c>
      <c r="L1850" s="5">
        <f t="shared" si="86"/>
        <v>0</v>
      </c>
    </row>
    <row r="1851" spans="1:12">
      <c r="A1851" t="s">
        <v>1869</v>
      </c>
      <c r="B1851" t="s">
        <v>5</v>
      </c>
      <c r="C1851" t="s">
        <v>2884</v>
      </c>
      <c r="D1851" t="s">
        <v>2882</v>
      </c>
      <c r="E1851" t="s">
        <v>2857</v>
      </c>
      <c r="H1851" t="str">
        <f>INDEX('Vensim Variables'!$B:$B,MATCH(EPS!$B1851,'Vensim Variables'!$A:$A,0))</f>
        <v>g pollutant</v>
      </c>
      <c r="I1851" t="str">
        <f t="shared" si="84"/>
        <v>VOC</v>
      </c>
      <c r="J1851" s="2">
        <f>INDEX(NoSettings!$C:$C,MATCH(EPS!$A1851,NoSettings!$A:$A,0))</f>
        <v>0</v>
      </c>
      <c r="K1851">
        <f t="shared" si="85"/>
        <v>1</v>
      </c>
      <c r="L1851" s="5">
        <f t="shared" si="86"/>
        <v>0</v>
      </c>
    </row>
    <row r="1852" spans="1:12">
      <c r="A1852" t="s">
        <v>1870</v>
      </c>
      <c r="B1852" t="s">
        <v>5</v>
      </c>
      <c r="C1852" t="s">
        <v>2884</v>
      </c>
      <c r="D1852" t="s">
        <v>2882</v>
      </c>
      <c r="E1852" t="s">
        <v>2858</v>
      </c>
      <c r="H1852" t="str">
        <f>INDEX('Vensim Variables'!$B:$B,MATCH(EPS!$B1852,'Vensim Variables'!$A:$A,0))</f>
        <v>g pollutant</v>
      </c>
      <c r="I1852" t="str">
        <f t="shared" si="84"/>
        <v>CO</v>
      </c>
      <c r="J1852">
        <f>INDEX(NoSettings!$C:$C,MATCH(EPS!$A1852,NoSettings!$A:$A,0))</f>
        <v>0</v>
      </c>
      <c r="K1852">
        <f t="shared" si="85"/>
        <v>1</v>
      </c>
      <c r="L1852" s="5">
        <f t="shared" si="86"/>
        <v>0</v>
      </c>
    </row>
    <row r="1853" spans="1:12">
      <c r="A1853" t="s">
        <v>1871</v>
      </c>
      <c r="B1853" t="s">
        <v>5</v>
      </c>
      <c r="C1853" t="s">
        <v>2884</v>
      </c>
      <c r="D1853" t="s">
        <v>2882</v>
      </c>
      <c r="E1853" t="s">
        <v>2859</v>
      </c>
      <c r="H1853" t="str">
        <f>INDEX('Vensim Variables'!$B:$B,MATCH(EPS!$B1853,'Vensim Variables'!$A:$A,0))</f>
        <v>g pollutant</v>
      </c>
      <c r="I1853" t="str">
        <f t="shared" si="84"/>
        <v>NOx</v>
      </c>
      <c r="J1853">
        <f>INDEX(NoSettings!$C:$C,MATCH(EPS!$A1853,NoSettings!$A:$A,0))</f>
        <v>0</v>
      </c>
      <c r="K1853">
        <f t="shared" si="85"/>
        <v>1</v>
      </c>
      <c r="L1853" s="5">
        <f t="shared" si="86"/>
        <v>0</v>
      </c>
    </row>
    <row r="1854" spans="1:12">
      <c r="A1854" t="s">
        <v>1872</v>
      </c>
      <c r="B1854" t="s">
        <v>5</v>
      </c>
      <c r="C1854" t="s">
        <v>2884</v>
      </c>
      <c r="D1854" t="s">
        <v>2882</v>
      </c>
      <c r="E1854" t="s">
        <v>2860</v>
      </c>
      <c r="H1854" t="str">
        <f>INDEX('Vensim Variables'!$B:$B,MATCH(EPS!$B1854,'Vensim Variables'!$A:$A,0))</f>
        <v>g pollutant</v>
      </c>
      <c r="I1854" t="str">
        <f t="shared" si="84"/>
        <v>PM10</v>
      </c>
      <c r="J1854">
        <f>INDEX(NoSettings!$C:$C,MATCH(EPS!$A1854,NoSettings!$A:$A,0))</f>
        <v>0</v>
      </c>
      <c r="K1854">
        <f t="shared" si="85"/>
        <v>1</v>
      </c>
      <c r="L1854" s="5">
        <f t="shared" si="86"/>
        <v>0</v>
      </c>
    </row>
    <row r="1855" spans="1:12">
      <c r="A1855" t="s">
        <v>1873</v>
      </c>
      <c r="B1855" t="s">
        <v>5</v>
      </c>
      <c r="C1855" t="s">
        <v>2884</v>
      </c>
      <c r="D1855" t="s">
        <v>2882</v>
      </c>
      <c r="E1855" t="s">
        <v>2861</v>
      </c>
      <c r="H1855" t="str">
        <f>INDEX('Vensim Variables'!$B:$B,MATCH(EPS!$B1855,'Vensim Variables'!$A:$A,0))</f>
        <v>g pollutant</v>
      </c>
      <c r="I1855" t="str">
        <f t="shared" si="84"/>
        <v>PM25</v>
      </c>
      <c r="J1855">
        <f>INDEX(NoSettings!$C:$C,MATCH(EPS!$A1855,NoSettings!$A:$A,0))</f>
        <v>0</v>
      </c>
      <c r="K1855">
        <f t="shared" si="85"/>
        <v>1</v>
      </c>
      <c r="L1855" s="5">
        <f t="shared" si="86"/>
        <v>0</v>
      </c>
    </row>
    <row r="1856" spans="1:12">
      <c r="A1856" t="s">
        <v>1874</v>
      </c>
      <c r="B1856" t="s">
        <v>5</v>
      </c>
      <c r="C1856" t="s">
        <v>2884</v>
      </c>
      <c r="D1856" t="s">
        <v>2882</v>
      </c>
      <c r="E1856" t="s">
        <v>2862</v>
      </c>
      <c r="H1856" t="str">
        <f>INDEX('Vensim Variables'!$B:$B,MATCH(EPS!$B1856,'Vensim Variables'!$A:$A,0))</f>
        <v>g pollutant</v>
      </c>
      <c r="I1856" t="str">
        <f t="shared" si="84"/>
        <v>SOx</v>
      </c>
      <c r="J1856">
        <f>INDEX(NoSettings!$C:$C,MATCH(EPS!$A1856,NoSettings!$A:$A,0))</f>
        <v>0</v>
      </c>
      <c r="K1856">
        <f t="shared" si="85"/>
        <v>1</v>
      </c>
      <c r="L1856" s="5">
        <f t="shared" si="86"/>
        <v>0</v>
      </c>
    </row>
    <row r="1857" spans="1:12">
      <c r="A1857" t="s">
        <v>1875</v>
      </c>
      <c r="B1857" t="s">
        <v>5</v>
      </c>
      <c r="C1857" t="s">
        <v>2884</v>
      </c>
      <c r="D1857" t="s">
        <v>2882</v>
      </c>
      <c r="E1857" t="s">
        <v>2863</v>
      </c>
      <c r="H1857" t="str">
        <f>INDEX('Vensim Variables'!$B:$B,MATCH(EPS!$B1857,'Vensim Variables'!$A:$A,0))</f>
        <v>g pollutant</v>
      </c>
      <c r="I1857" t="str">
        <f t="shared" si="84"/>
        <v>BC</v>
      </c>
      <c r="J1857">
        <f>INDEX(NoSettings!$C:$C,MATCH(EPS!$A1857,NoSettings!$A:$A,0))</f>
        <v>0</v>
      </c>
      <c r="K1857">
        <f t="shared" si="85"/>
        <v>1</v>
      </c>
      <c r="L1857" s="5">
        <f t="shared" si="86"/>
        <v>0</v>
      </c>
    </row>
    <row r="1858" spans="1:12">
      <c r="A1858" t="s">
        <v>1876</v>
      </c>
      <c r="B1858" t="s">
        <v>5</v>
      </c>
      <c r="C1858" t="s">
        <v>2884</v>
      </c>
      <c r="D1858" t="s">
        <v>2882</v>
      </c>
      <c r="E1858" t="s">
        <v>2864</v>
      </c>
      <c r="H1858" t="str">
        <f>INDEX('Vensim Variables'!$B:$B,MATCH(EPS!$B1858,'Vensim Variables'!$A:$A,0))</f>
        <v>g pollutant</v>
      </c>
      <c r="I1858" t="str">
        <f t="shared" si="84"/>
        <v>OC</v>
      </c>
      <c r="J1858">
        <f>INDEX(NoSettings!$C:$C,MATCH(EPS!$A1858,NoSettings!$A:$A,0))</f>
        <v>0</v>
      </c>
      <c r="K1858">
        <f t="shared" si="85"/>
        <v>1</v>
      </c>
      <c r="L1858" s="5">
        <f t="shared" si="86"/>
        <v>0</v>
      </c>
    </row>
    <row r="1859" spans="1:12">
      <c r="A1859" t="s">
        <v>1877</v>
      </c>
      <c r="B1859" t="s">
        <v>5</v>
      </c>
      <c r="C1859" t="s">
        <v>2884</v>
      </c>
      <c r="D1859" t="s">
        <v>2882</v>
      </c>
      <c r="E1859" t="s">
        <v>2865</v>
      </c>
      <c r="H1859" t="str">
        <f>INDEX('Vensim Variables'!$B:$B,MATCH(EPS!$B1859,'Vensim Variables'!$A:$A,0))</f>
        <v>g pollutant</v>
      </c>
      <c r="I1859" t="str">
        <f t="shared" ref="I1859:I1922" si="87">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 t="shared" ref="K1859:K1922" si="88">IF(I1859="CO2",1,IF(I1859="CH4",28,IF(I1859="N2O",265,IF(I1859="F gases",1,1))))</f>
        <v>28</v>
      </c>
      <c r="L1859" s="5">
        <f t="shared" ref="L1859:L1922" si="89">IF(H1859="g pollutant",K1859*J1859/10^12,IF(H1859="MMTCO2e",J1859,IF(H1859="MWh",J1859,0)))</f>
        <v>0</v>
      </c>
    </row>
    <row r="1860" spans="1:12">
      <c r="A1860" t="s">
        <v>1878</v>
      </c>
      <c r="B1860" t="s">
        <v>5</v>
      </c>
      <c r="C1860" t="s">
        <v>2884</v>
      </c>
      <c r="D1860" t="s">
        <v>2882</v>
      </c>
      <c r="E1860" t="s">
        <v>2866</v>
      </c>
      <c r="H1860" t="str">
        <f>INDEX('Vensim Variables'!$B:$B,MATCH(EPS!$B1860,'Vensim Variables'!$A:$A,0))</f>
        <v>g pollutant</v>
      </c>
      <c r="I1860" t="str">
        <f t="shared" si="87"/>
        <v>N2O</v>
      </c>
      <c r="J1860">
        <f>INDEX(NoSettings!$C:$C,MATCH(EPS!$A1860,NoSettings!$A:$A,0))</f>
        <v>0</v>
      </c>
      <c r="K1860">
        <f t="shared" si="88"/>
        <v>265</v>
      </c>
      <c r="L1860" s="5">
        <f t="shared" si="89"/>
        <v>0</v>
      </c>
    </row>
    <row r="1861" spans="1:12">
      <c r="A1861" t="s">
        <v>1879</v>
      </c>
      <c r="B1861" t="s">
        <v>5</v>
      </c>
      <c r="C1861" t="s">
        <v>2884</v>
      </c>
      <c r="D1861" t="s">
        <v>2882</v>
      </c>
      <c r="E1861" t="s">
        <v>2867</v>
      </c>
      <c r="H1861" t="str">
        <f>INDEX('Vensim Variables'!$B:$B,MATCH(EPS!$B1861,'Vensim Variables'!$A:$A,0))</f>
        <v>g pollutant</v>
      </c>
      <c r="I1861" t="str">
        <f t="shared" si="87"/>
        <v>F gases</v>
      </c>
      <c r="J1861">
        <f>INDEX(NoSettings!$C:$C,MATCH(EPS!$A1861,NoSettings!$A:$A,0))</f>
        <v>0</v>
      </c>
      <c r="K1861">
        <f t="shared" si="88"/>
        <v>1</v>
      </c>
      <c r="L1861" s="5">
        <f t="shared" si="89"/>
        <v>0</v>
      </c>
    </row>
    <row r="1862" spans="1:12">
      <c r="A1862" t="s">
        <v>1880</v>
      </c>
      <c r="B1862" t="s">
        <v>5</v>
      </c>
      <c r="C1862" t="s">
        <v>2884</v>
      </c>
      <c r="D1862" t="s">
        <v>2883</v>
      </c>
      <c r="E1862" t="s">
        <v>2854</v>
      </c>
      <c r="H1862" t="str">
        <f>INDEX('Vensim Variables'!$B:$B,MATCH(EPS!$B1862,'Vensim Variables'!$A:$A,0))</f>
        <v>g pollutant</v>
      </c>
      <c r="I1862" t="str">
        <f t="shared" si="87"/>
        <v>CO2</v>
      </c>
      <c r="J1862">
        <f>INDEX(NoSettings!$C:$C,MATCH(EPS!$A1862,NoSettings!$A:$A,0))</f>
        <v>0</v>
      </c>
      <c r="K1862">
        <f t="shared" si="88"/>
        <v>1</v>
      </c>
      <c r="L1862" s="5">
        <f t="shared" si="89"/>
        <v>0</v>
      </c>
    </row>
    <row r="1863" spans="1:12">
      <c r="A1863" t="s">
        <v>1881</v>
      </c>
      <c r="B1863" t="s">
        <v>5</v>
      </c>
      <c r="C1863" t="s">
        <v>2884</v>
      </c>
      <c r="D1863" t="s">
        <v>2883</v>
      </c>
      <c r="E1863" t="s">
        <v>2857</v>
      </c>
      <c r="H1863" t="str">
        <f>INDEX('Vensim Variables'!$B:$B,MATCH(EPS!$B1863,'Vensim Variables'!$A:$A,0))</f>
        <v>g pollutant</v>
      </c>
      <c r="I1863" t="str">
        <f t="shared" si="87"/>
        <v>VOC</v>
      </c>
      <c r="J1863">
        <f>INDEX(NoSettings!$C:$C,MATCH(EPS!$A1863,NoSettings!$A:$A,0))</f>
        <v>0</v>
      </c>
      <c r="K1863">
        <f t="shared" si="88"/>
        <v>1</v>
      </c>
      <c r="L1863" s="5">
        <f t="shared" si="89"/>
        <v>0</v>
      </c>
    </row>
    <row r="1864" spans="1:12">
      <c r="A1864" t="s">
        <v>1882</v>
      </c>
      <c r="B1864" t="s">
        <v>5</v>
      </c>
      <c r="C1864" t="s">
        <v>2884</v>
      </c>
      <c r="D1864" t="s">
        <v>2883</v>
      </c>
      <c r="E1864" t="s">
        <v>2858</v>
      </c>
      <c r="H1864" t="str">
        <f>INDEX('Vensim Variables'!$B:$B,MATCH(EPS!$B1864,'Vensim Variables'!$A:$A,0))</f>
        <v>g pollutant</v>
      </c>
      <c r="I1864" t="str">
        <f t="shared" si="87"/>
        <v>CO</v>
      </c>
      <c r="J1864">
        <f>INDEX(NoSettings!$C:$C,MATCH(EPS!$A1864,NoSettings!$A:$A,0))</f>
        <v>0</v>
      </c>
      <c r="K1864">
        <f t="shared" si="88"/>
        <v>1</v>
      </c>
      <c r="L1864" s="5">
        <f t="shared" si="89"/>
        <v>0</v>
      </c>
    </row>
    <row r="1865" spans="1:12">
      <c r="A1865" t="s">
        <v>1883</v>
      </c>
      <c r="B1865" t="s">
        <v>5</v>
      </c>
      <c r="C1865" t="s">
        <v>2884</v>
      </c>
      <c r="D1865" t="s">
        <v>2883</v>
      </c>
      <c r="E1865" t="s">
        <v>2859</v>
      </c>
      <c r="H1865" t="str">
        <f>INDEX('Vensim Variables'!$B:$B,MATCH(EPS!$B1865,'Vensim Variables'!$A:$A,0))</f>
        <v>g pollutant</v>
      </c>
      <c r="I1865" t="str">
        <f t="shared" si="87"/>
        <v>NOx</v>
      </c>
      <c r="J1865">
        <f>INDEX(NoSettings!$C:$C,MATCH(EPS!$A1865,NoSettings!$A:$A,0))</f>
        <v>0</v>
      </c>
      <c r="K1865">
        <f t="shared" si="88"/>
        <v>1</v>
      </c>
      <c r="L1865" s="5">
        <f t="shared" si="89"/>
        <v>0</v>
      </c>
    </row>
    <row r="1866" spans="1:12">
      <c r="A1866" t="s">
        <v>1884</v>
      </c>
      <c r="B1866" t="s">
        <v>5</v>
      </c>
      <c r="C1866" t="s">
        <v>2884</v>
      </c>
      <c r="D1866" t="s">
        <v>2883</v>
      </c>
      <c r="E1866" t="s">
        <v>2860</v>
      </c>
      <c r="H1866" t="str">
        <f>INDEX('Vensim Variables'!$B:$B,MATCH(EPS!$B1866,'Vensim Variables'!$A:$A,0))</f>
        <v>g pollutant</v>
      </c>
      <c r="I1866" t="str">
        <f t="shared" si="87"/>
        <v>PM10</v>
      </c>
      <c r="J1866">
        <f>INDEX(NoSettings!$C:$C,MATCH(EPS!$A1866,NoSettings!$A:$A,0))</f>
        <v>0</v>
      </c>
      <c r="K1866">
        <f t="shared" si="88"/>
        <v>1</v>
      </c>
      <c r="L1866" s="5">
        <f t="shared" si="89"/>
        <v>0</v>
      </c>
    </row>
    <row r="1867" spans="1:12">
      <c r="A1867" t="s">
        <v>1885</v>
      </c>
      <c r="B1867" t="s">
        <v>5</v>
      </c>
      <c r="C1867" t="s">
        <v>2884</v>
      </c>
      <c r="D1867" t="s">
        <v>2883</v>
      </c>
      <c r="E1867" t="s">
        <v>2861</v>
      </c>
      <c r="H1867" t="str">
        <f>INDEX('Vensim Variables'!$B:$B,MATCH(EPS!$B1867,'Vensim Variables'!$A:$A,0))</f>
        <v>g pollutant</v>
      </c>
      <c r="I1867" t="str">
        <f t="shared" si="87"/>
        <v>PM25</v>
      </c>
      <c r="J1867">
        <f>INDEX(NoSettings!$C:$C,MATCH(EPS!$A1867,NoSettings!$A:$A,0))</f>
        <v>0</v>
      </c>
      <c r="K1867">
        <f t="shared" si="88"/>
        <v>1</v>
      </c>
      <c r="L1867" s="5">
        <f t="shared" si="89"/>
        <v>0</v>
      </c>
    </row>
    <row r="1868" spans="1:12">
      <c r="A1868" t="s">
        <v>1886</v>
      </c>
      <c r="B1868" t="s">
        <v>5</v>
      </c>
      <c r="C1868" t="s">
        <v>2884</v>
      </c>
      <c r="D1868" t="s">
        <v>2883</v>
      </c>
      <c r="E1868" t="s">
        <v>2862</v>
      </c>
      <c r="H1868" t="str">
        <f>INDEX('Vensim Variables'!$B:$B,MATCH(EPS!$B1868,'Vensim Variables'!$A:$A,0))</f>
        <v>g pollutant</v>
      </c>
      <c r="I1868" t="str">
        <f t="shared" si="87"/>
        <v>SOx</v>
      </c>
      <c r="J1868">
        <f>INDEX(NoSettings!$C:$C,MATCH(EPS!$A1868,NoSettings!$A:$A,0))</f>
        <v>0</v>
      </c>
      <c r="K1868">
        <f t="shared" si="88"/>
        <v>1</v>
      </c>
      <c r="L1868" s="5">
        <f t="shared" si="89"/>
        <v>0</v>
      </c>
    </row>
    <row r="1869" spans="1:12">
      <c r="A1869" t="s">
        <v>1887</v>
      </c>
      <c r="B1869" t="s">
        <v>5</v>
      </c>
      <c r="C1869" t="s">
        <v>2884</v>
      </c>
      <c r="D1869" t="s">
        <v>2883</v>
      </c>
      <c r="E1869" t="s">
        <v>2863</v>
      </c>
      <c r="H1869" t="str">
        <f>INDEX('Vensim Variables'!$B:$B,MATCH(EPS!$B1869,'Vensim Variables'!$A:$A,0))</f>
        <v>g pollutant</v>
      </c>
      <c r="I1869" t="str">
        <f t="shared" si="87"/>
        <v>BC</v>
      </c>
      <c r="J1869">
        <f>INDEX(NoSettings!$C:$C,MATCH(EPS!$A1869,NoSettings!$A:$A,0))</f>
        <v>0</v>
      </c>
      <c r="K1869">
        <f t="shared" si="88"/>
        <v>1</v>
      </c>
      <c r="L1869" s="5">
        <f t="shared" si="89"/>
        <v>0</v>
      </c>
    </row>
    <row r="1870" spans="1:12">
      <c r="A1870" t="s">
        <v>1888</v>
      </c>
      <c r="B1870" t="s">
        <v>5</v>
      </c>
      <c r="C1870" t="s">
        <v>2884</v>
      </c>
      <c r="D1870" t="s">
        <v>2883</v>
      </c>
      <c r="E1870" t="s">
        <v>2864</v>
      </c>
      <c r="H1870" t="str">
        <f>INDEX('Vensim Variables'!$B:$B,MATCH(EPS!$B1870,'Vensim Variables'!$A:$A,0))</f>
        <v>g pollutant</v>
      </c>
      <c r="I1870" t="str">
        <f t="shared" si="87"/>
        <v>OC</v>
      </c>
      <c r="J1870">
        <f>INDEX(NoSettings!$C:$C,MATCH(EPS!$A1870,NoSettings!$A:$A,0))</f>
        <v>0</v>
      </c>
      <c r="K1870">
        <f t="shared" si="88"/>
        <v>1</v>
      </c>
      <c r="L1870" s="5">
        <f t="shared" si="89"/>
        <v>0</v>
      </c>
    </row>
    <row r="1871" spans="1:12">
      <c r="A1871" t="s">
        <v>1889</v>
      </c>
      <c r="B1871" t="s">
        <v>5</v>
      </c>
      <c r="C1871" t="s">
        <v>2884</v>
      </c>
      <c r="D1871" t="s">
        <v>2883</v>
      </c>
      <c r="E1871" t="s">
        <v>2865</v>
      </c>
      <c r="H1871" t="str">
        <f>INDEX('Vensim Variables'!$B:$B,MATCH(EPS!$B1871,'Vensim Variables'!$A:$A,0))</f>
        <v>g pollutant</v>
      </c>
      <c r="I1871" t="str">
        <f t="shared" si="87"/>
        <v>CH4</v>
      </c>
      <c r="J1871">
        <f>INDEX(NoSettings!$C:$C,MATCH(EPS!$A1871,NoSettings!$A:$A,0))</f>
        <v>0</v>
      </c>
      <c r="K1871">
        <f t="shared" si="88"/>
        <v>28</v>
      </c>
      <c r="L1871" s="5">
        <f t="shared" si="89"/>
        <v>0</v>
      </c>
    </row>
    <row r="1872" spans="1:12">
      <c r="A1872" t="s">
        <v>1890</v>
      </c>
      <c r="B1872" t="s">
        <v>5</v>
      </c>
      <c r="C1872" t="s">
        <v>2884</v>
      </c>
      <c r="D1872" t="s">
        <v>2883</v>
      </c>
      <c r="E1872" t="s">
        <v>2866</v>
      </c>
      <c r="H1872" t="str">
        <f>INDEX('Vensim Variables'!$B:$B,MATCH(EPS!$B1872,'Vensim Variables'!$A:$A,0))</f>
        <v>g pollutant</v>
      </c>
      <c r="I1872" t="str">
        <f t="shared" si="87"/>
        <v>N2O</v>
      </c>
      <c r="J1872">
        <f>INDEX(NoSettings!$C:$C,MATCH(EPS!$A1872,NoSettings!$A:$A,0))</f>
        <v>0</v>
      </c>
      <c r="K1872">
        <f t="shared" si="88"/>
        <v>265</v>
      </c>
      <c r="L1872" s="5">
        <f t="shared" si="89"/>
        <v>0</v>
      </c>
    </row>
    <row r="1873" spans="1:12">
      <c r="A1873" t="s">
        <v>1891</v>
      </c>
      <c r="B1873" t="s">
        <v>5</v>
      </c>
      <c r="C1873" t="s">
        <v>2884</v>
      </c>
      <c r="D1873" t="s">
        <v>2883</v>
      </c>
      <c r="E1873" t="s">
        <v>2867</v>
      </c>
      <c r="H1873" t="str">
        <f>INDEX('Vensim Variables'!$B:$B,MATCH(EPS!$B1873,'Vensim Variables'!$A:$A,0))</f>
        <v>g pollutant</v>
      </c>
      <c r="I1873" t="str">
        <f t="shared" si="87"/>
        <v>F gases</v>
      </c>
      <c r="J1873">
        <f>INDEX(NoSettings!$C:$C,MATCH(EPS!$A1873,NoSettings!$A:$A,0))</f>
        <v>0</v>
      </c>
      <c r="K1873">
        <f t="shared" si="88"/>
        <v>1</v>
      </c>
      <c r="L1873" s="5">
        <f t="shared" si="89"/>
        <v>0</v>
      </c>
    </row>
    <row r="1874" spans="1:12">
      <c r="A1874" t="s">
        <v>1892</v>
      </c>
      <c r="B1874" t="s">
        <v>5</v>
      </c>
      <c r="C1874" t="s">
        <v>2885</v>
      </c>
      <c r="D1874" t="s">
        <v>2876</v>
      </c>
      <c r="E1874" t="s">
        <v>2854</v>
      </c>
      <c r="H1874" t="str">
        <f>INDEX('Vensim Variables'!$B:$B,MATCH(EPS!$B1874,'Vensim Variables'!$A:$A,0))</f>
        <v>g pollutant</v>
      </c>
      <c r="I1874" t="str">
        <f t="shared" si="87"/>
        <v>CO2</v>
      </c>
      <c r="J1874">
        <f>INDEX(NoSettings!$C:$C,MATCH(EPS!$A1874,NoSettings!$A:$A,0))</f>
        <v>15242300000000</v>
      </c>
      <c r="K1874">
        <f t="shared" si="88"/>
        <v>1</v>
      </c>
      <c r="L1874" s="5">
        <f t="shared" si="89"/>
        <v>15.2423</v>
      </c>
    </row>
    <row r="1875" spans="1:12">
      <c r="A1875" t="s">
        <v>1893</v>
      </c>
      <c r="B1875" t="s">
        <v>5</v>
      </c>
      <c r="C1875" t="s">
        <v>2885</v>
      </c>
      <c r="D1875" t="s">
        <v>2876</v>
      </c>
      <c r="E1875" t="s">
        <v>2857</v>
      </c>
      <c r="H1875" t="str">
        <f>INDEX('Vensim Variables'!$B:$B,MATCH(EPS!$B1875,'Vensim Variables'!$A:$A,0))</f>
        <v>g pollutant</v>
      </c>
      <c r="I1875" t="str">
        <f t="shared" si="87"/>
        <v>VOC</v>
      </c>
      <c r="J1875">
        <f>INDEX(NoSettings!$C:$C,MATCH(EPS!$A1875,NoSettings!$A:$A,0))</f>
        <v>3122200000</v>
      </c>
      <c r="K1875">
        <f t="shared" si="88"/>
        <v>1</v>
      </c>
      <c r="L1875" s="5">
        <f t="shared" si="89"/>
        <v>3.1221999999999999E-3</v>
      </c>
    </row>
    <row r="1876" spans="1:12">
      <c r="A1876" t="s">
        <v>1894</v>
      </c>
      <c r="B1876" t="s">
        <v>5</v>
      </c>
      <c r="C1876" t="s">
        <v>2885</v>
      </c>
      <c r="D1876" t="s">
        <v>2876</v>
      </c>
      <c r="E1876" t="s">
        <v>2858</v>
      </c>
      <c r="H1876" t="str">
        <f>INDEX('Vensim Variables'!$B:$B,MATCH(EPS!$B1876,'Vensim Variables'!$A:$A,0))</f>
        <v>g pollutant</v>
      </c>
      <c r="I1876" t="str">
        <f t="shared" si="87"/>
        <v>CO</v>
      </c>
      <c r="J1876">
        <f>INDEX(NoSettings!$C:$C,MATCH(EPS!$A1876,NoSettings!$A:$A,0))</f>
        <v>64214800000</v>
      </c>
      <c r="K1876">
        <f t="shared" si="88"/>
        <v>1</v>
      </c>
      <c r="L1876" s="5">
        <f t="shared" si="89"/>
        <v>6.4214800000000002E-2</v>
      </c>
    </row>
    <row r="1877" spans="1:12">
      <c r="A1877" t="s">
        <v>1895</v>
      </c>
      <c r="B1877" t="s">
        <v>5</v>
      </c>
      <c r="C1877" t="s">
        <v>2885</v>
      </c>
      <c r="D1877" t="s">
        <v>2876</v>
      </c>
      <c r="E1877" t="s">
        <v>2859</v>
      </c>
      <c r="H1877" t="str">
        <f>INDEX('Vensim Variables'!$B:$B,MATCH(EPS!$B1877,'Vensim Variables'!$A:$A,0))</f>
        <v>g pollutant</v>
      </c>
      <c r="I1877" t="str">
        <f t="shared" si="87"/>
        <v>NOx</v>
      </c>
      <c r="J1877">
        <f>INDEX(NoSettings!$C:$C,MATCH(EPS!$A1877,NoSettings!$A:$A,0))</f>
        <v>79572200000</v>
      </c>
      <c r="K1877">
        <f t="shared" si="88"/>
        <v>1</v>
      </c>
      <c r="L1877" s="5">
        <f t="shared" si="89"/>
        <v>7.9572199999999996E-2</v>
      </c>
    </row>
    <row r="1878" spans="1:12">
      <c r="A1878" t="s">
        <v>1896</v>
      </c>
      <c r="B1878" t="s">
        <v>5</v>
      </c>
      <c r="C1878" t="s">
        <v>2885</v>
      </c>
      <c r="D1878" t="s">
        <v>2876</v>
      </c>
      <c r="E1878" t="s">
        <v>2860</v>
      </c>
      <c r="H1878" t="str">
        <f>INDEX('Vensim Variables'!$B:$B,MATCH(EPS!$B1878,'Vensim Variables'!$A:$A,0))</f>
        <v>g pollutant</v>
      </c>
      <c r="I1878" t="str">
        <f t="shared" si="87"/>
        <v>PM10</v>
      </c>
      <c r="J1878">
        <f>INDEX(NoSettings!$C:$C,MATCH(EPS!$A1878,NoSettings!$A:$A,0))</f>
        <v>17722700000</v>
      </c>
      <c r="K1878">
        <f t="shared" si="88"/>
        <v>1</v>
      </c>
      <c r="L1878" s="5">
        <f t="shared" si="89"/>
        <v>1.7722700000000001E-2</v>
      </c>
    </row>
    <row r="1879" spans="1:12">
      <c r="A1879" t="s">
        <v>1897</v>
      </c>
      <c r="B1879" t="s">
        <v>5</v>
      </c>
      <c r="C1879" t="s">
        <v>2885</v>
      </c>
      <c r="D1879" t="s">
        <v>2876</v>
      </c>
      <c r="E1879" t="s">
        <v>2861</v>
      </c>
      <c r="H1879" t="str">
        <f>INDEX('Vensim Variables'!$B:$B,MATCH(EPS!$B1879,'Vensim Variables'!$A:$A,0))</f>
        <v>g pollutant</v>
      </c>
      <c r="I1879" t="str">
        <f t="shared" si="87"/>
        <v>PM25</v>
      </c>
      <c r="J1879">
        <f>INDEX(NoSettings!$C:$C,MATCH(EPS!$A1879,NoSettings!$A:$A,0))</f>
        <v>6479620000</v>
      </c>
      <c r="K1879">
        <f t="shared" si="88"/>
        <v>1</v>
      </c>
      <c r="L1879" s="5">
        <f t="shared" si="89"/>
        <v>6.4796200000000002E-3</v>
      </c>
    </row>
    <row r="1880" spans="1:12">
      <c r="A1880" t="s">
        <v>1898</v>
      </c>
      <c r="B1880" t="s">
        <v>5</v>
      </c>
      <c r="C1880" t="s">
        <v>2885</v>
      </c>
      <c r="D1880" t="s">
        <v>2876</v>
      </c>
      <c r="E1880" t="s">
        <v>2862</v>
      </c>
      <c r="H1880" t="str">
        <f>INDEX('Vensim Variables'!$B:$B,MATCH(EPS!$B1880,'Vensim Variables'!$A:$A,0))</f>
        <v>g pollutant</v>
      </c>
      <c r="I1880" t="str">
        <f t="shared" si="87"/>
        <v>SOx</v>
      </c>
      <c r="J1880">
        <f>INDEX(NoSettings!$C:$C,MATCH(EPS!$A1880,NoSettings!$A:$A,0))</f>
        <v>64962800000</v>
      </c>
      <c r="K1880">
        <f t="shared" si="88"/>
        <v>1</v>
      </c>
      <c r="L1880" s="5">
        <f t="shared" si="89"/>
        <v>6.4962800000000001E-2</v>
      </c>
    </row>
    <row r="1881" spans="1:12">
      <c r="A1881" t="s">
        <v>1899</v>
      </c>
      <c r="B1881" t="s">
        <v>5</v>
      </c>
      <c r="C1881" t="s">
        <v>2885</v>
      </c>
      <c r="D1881" t="s">
        <v>2876</v>
      </c>
      <c r="E1881" t="s">
        <v>2863</v>
      </c>
      <c r="H1881" t="str">
        <f>INDEX('Vensim Variables'!$B:$B,MATCH(EPS!$B1881,'Vensim Variables'!$A:$A,0))</f>
        <v>g pollutant</v>
      </c>
      <c r="I1881" t="str">
        <f t="shared" si="87"/>
        <v>BC</v>
      </c>
      <c r="J1881">
        <f>INDEX(NoSettings!$C:$C,MATCH(EPS!$A1881,NoSettings!$A:$A,0))</f>
        <v>226855000</v>
      </c>
      <c r="K1881">
        <f t="shared" si="88"/>
        <v>1</v>
      </c>
      <c r="L1881" s="5">
        <f t="shared" si="89"/>
        <v>2.2685500000000001E-4</v>
      </c>
    </row>
    <row r="1882" spans="1:12">
      <c r="A1882" t="s">
        <v>1900</v>
      </c>
      <c r="B1882" t="s">
        <v>5</v>
      </c>
      <c r="C1882" t="s">
        <v>2885</v>
      </c>
      <c r="D1882" t="s">
        <v>2876</v>
      </c>
      <c r="E1882" t="s">
        <v>2864</v>
      </c>
      <c r="H1882" t="str">
        <f>INDEX('Vensim Variables'!$B:$B,MATCH(EPS!$B1882,'Vensim Variables'!$A:$A,0))</f>
        <v>g pollutant</v>
      </c>
      <c r="I1882" t="str">
        <f t="shared" si="87"/>
        <v>OC</v>
      </c>
      <c r="J1882">
        <f>INDEX(NoSettings!$C:$C,MATCH(EPS!$A1882,NoSettings!$A:$A,0))</f>
        <v>560778000</v>
      </c>
      <c r="K1882">
        <f t="shared" si="88"/>
        <v>1</v>
      </c>
      <c r="L1882" s="5">
        <f t="shared" si="89"/>
        <v>5.6077799999999995E-4</v>
      </c>
    </row>
    <row r="1883" spans="1:12">
      <c r="A1883" t="s">
        <v>1901</v>
      </c>
      <c r="B1883" t="s">
        <v>5</v>
      </c>
      <c r="C1883" t="s">
        <v>2885</v>
      </c>
      <c r="D1883" t="s">
        <v>2876</v>
      </c>
      <c r="E1883" t="s">
        <v>2865</v>
      </c>
      <c r="H1883" t="str">
        <f>INDEX('Vensim Variables'!$B:$B,MATCH(EPS!$B1883,'Vensim Variables'!$A:$A,0))</f>
        <v>g pollutant</v>
      </c>
      <c r="I1883" t="str">
        <f t="shared" si="87"/>
        <v>CH4</v>
      </c>
      <c r="J1883">
        <f>INDEX(NoSettings!$C:$C,MATCH(EPS!$A1883,NoSettings!$A:$A,0))</f>
        <v>1771050000</v>
      </c>
      <c r="K1883">
        <f t="shared" si="88"/>
        <v>28</v>
      </c>
      <c r="L1883" s="5">
        <f t="shared" si="89"/>
        <v>4.9589399999999999E-2</v>
      </c>
    </row>
    <row r="1884" spans="1:12">
      <c r="A1884" t="s">
        <v>1902</v>
      </c>
      <c r="B1884" t="s">
        <v>5</v>
      </c>
      <c r="C1884" t="s">
        <v>2885</v>
      </c>
      <c r="D1884" t="s">
        <v>2876</v>
      </c>
      <c r="E1884" t="s">
        <v>2866</v>
      </c>
      <c r="H1884" t="str">
        <f>INDEX('Vensim Variables'!$B:$B,MATCH(EPS!$B1884,'Vensim Variables'!$A:$A,0))</f>
        <v>g pollutant</v>
      </c>
      <c r="I1884" t="str">
        <f t="shared" si="87"/>
        <v>N2O</v>
      </c>
      <c r="J1884">
        <f>INDEX(NoSettings!$C:$C,MATCH(EPS!$A1884,NoSettings!$A:$A,0))</f>
        <v>257607000</v>
      </c>
      <c r="K1884">
        <f t="shared" si="88"/>
        <v>265</v>
      </c>
      <c r="L1884" s="5">
        <f t="shared" si="89"/>
        <v>6.8265855E-2</v>
      </c>
    </row>
    <row r="1885" spans="1:12">
      <c r="A1885" t="s">
        <v>1903</v>
      </c>
      <c r="B1885" t="s">
        <v>5</v>
      </c>
      <c r="C1885" t="s">
        <v>2885</v>
      </c>
      <c r="D1885" t="s">
        <v>2876</v>
      </c>
      <c r="E1885" t="s">
        <v>2867</v>
      </c>
      <c r="H1885" t="str">
        <f>INDEX('Vensim Variables'!$B:$B,MATCH(EPS!$B1885,'Vensim Variables'!$A:$A,0))</f>
        <v>g pollutant</v>
      </c>
      <c r="I1885" t="str">
        <f t="shared" si="87"/>
        <v>F gases</v>
      </c>
      <c r="J1885">
        <f>INDEX(NoSettings!$C:$C,MATCH(EPS!$A1885,NoSettings!$A:$A,0))</f>
        <v>0</v>
      </c>
      <c r="K1885">
        <f t="shared" si="88"/>
        <v>1</v>
      </c>
      <c r="L1885" s="5">
        <f t="shared" si="89"/>
        <v>0</v>
      </c>
    </row>
    <row r="1886" spans="1:12">
      <c r="A1886" t="s">
        <v>1904</v>
      </c>
      <c r="B1886" t="s">
        <v>5</v>
      </c>
      <c r="C1886" t="s">
        <v>2885</v>
      </c>
      <c r="D1886" t="s">
        <v>2877</v>
      </c>
      <c r="E1886" t="s">
        <v>2854</v>
      </c>
      <c r="H1886" t="str">
        <f>INDEX('Vensim Variables'!$B:$B,MATCH(EPS!$B1886,'Vensim Variables'!$A:$A,0))</f>
        <v>g pollutant</v>
      </c>
      <c r="I1886" t="str">
        <f t="shared" si="87"/>
        <v>CO2</v>
      </c>
      <c r="J1886">
        <f>INDEX(NoSettings!$C:$C,MATCH(EPS!$A1886,NoSettings!$A:$A,0))</f>
        <v>2272080000000</v>
      </c>
      <c r="K1886">
        <f t="shared" si="88"/>
        <v>1</v>
      </c>
      <c r="L1886" s="5">
        <f t="shared" si="89"/>
        <v>2.2720799999999999</v>
      </c>
    </row>
    <row r="1887" spans="1:12">
      <c r="A1887" t="s">
        <v>1905</v>
      </c>
      <c r="B1887" t="s">
        <v>5</v>
      </c>
      <c r="C1887" t="s">
        <v>2885</v>
      </c>
      <c r="D1887" t="s">
        <v>2877</v>
      </c>
      <c r="E1887" t="s">
        <v>2857</v>
      </c>
      <c r="H1887" t="str">
        <f>INDEX('Vensim Variables'!$B:$B,MATCH(EPS!$B1887,'Vensim Variables'!$A:$A,0))</f>
        <v>g pollutant</v>
      </c>
      <c r="I1887" t="str">
        <f t="shared" si="87"/>
        <v>VOC</v>
      </c>
      <c r="J1887">
        <f>INDEX(NoSettings!$C:$C,MATCH(EPS!$A1887,NoSettings!$A:$A,0))</f>
        <v>13139200000</v>
      </c>
      <c r="K1887">
        <f t="shared" si="88"/>
        <v>1</v>
      </c>
      <c r="L1887" s="5">
        <f t="shared" si="89"/>
        <v>1.31392E-2</v>
      </c>
    </row>
    <row r="1888" spans="1:12">
      <c r="A1888" t="s">
        <v>1906</v>
      </c>
      <c r="B1888" t="s">
        <v>5</v>
      </c>
      <c r="C1888" t="s">
        <v>2885</v>
      </c>
      <c r="D1888" t="s">
        <v>2877</v>
      </c>
      <c r="E1888" t="s">
        <v>2858</v>
      </c>
      <c r="H1888" t="str">
        <f>INDEX('Vensim Variables'!$B:$B,MATCH(EPS!$B1888,'Vensim Variables'!$A:$A,0))</f>
        <v>g pollutant</v>
      </c>
      <c r="I1888" t="str">
        <f t="shared" si="87"/>
        <v>CO</v>
      </c>
      <c r="J1888">
        <f>INDEX(NoSettings!$C:$C,MATCH(EPS!$A1888,NoSettings!$A:$A,0))</f>
        <v>4674770000</v>
      </c>
      <c r="K1888">
        <f t="shared" si="88"/>
        <v>1</v>
      </c>
      <c r="L1888" s="5">
        <f t="shared" si="89"/>
        <v>4.67477E-3</v>
      </c>
    </row>
    <row r="1889" spans="1:12">
      <c r="A1889" t="s">
        <v>1907</v>
      </c>
      <c r="B1889" t="s">
        <v>5</v>
      </c>
      <c r="C1889" t="s">
        <v>2885</v>
      </c>
      <c r="D1889" t="s">
        <v>2877</v>
      </c>
      <c r="E1889" t="s">
        <v>2859</v>
      </c>
      <c r="H1889" t="str">
        <f>INDEX('Vensim Variables'!$B:$B,MATCH(EPS!$B1889,'Vensim Variables'!$A:$A,0))</f>
        <v>g pollutant</v>
      </c>
      <c r="I1889" t="str">
        <f t="shared" si="87"/>
        <v>NOx</v>
      </c>
      <c r="J1889">
        <f>INDEX(NoSettings!$C:$C,MATCH(EPS!$A1889,NoSettings!$A:$A,0))</f>
        <v>6660790000</v>
      </c>
      <c r="K1889">
        <f t="shared" si="88"/>
        <v>1</v>
      </c>
      <c r="L1889" s="5">
        <f t="shared" si="89"/>
        <v>6.6607899999999998E-3</v>
      </c>
    </row>
    <row r="1890" spans="1:12">
      <c r="A1890" t="s">
        <v>1908</v>
      </c>
      <c r="B1890" t="s">
        <v>5</v>
      </c>
      <c r="C1890" t="s">
        <v>2885</v>
      </c>
      <c r="D1890" t="s">
        <v>2877</v>
      </c>
      <c r="E1890" t="s">
        <v>2860</v>
      </c>
      <c r="H1890" t="str">
        <f>INDEX('Vensim Variables'!$B:$B,MATCH(EPS!$B1890,'Vensim Variables'!$A:$A,0))</f>
        <v>g pollutant</v>
      </c>
      <c r="I1890" t="str">
        <f t="shared" si="87"/>
        <v>PM10</v>
      </c>
      <c r="J1890">
        <f>INDEX(NoSettings!$C:$C,MATCH(EPS!$A1890,NoSettings!$A:$A,0))</f>
        <v>1869910000</v>
      </c>
      <c r="K1890">
        <f t="shared" si="88"/>
        <v>1</v>
      </c>
      <c r="L1890" s="5">
        <f t="shared" si="89"/>
        <v>1.86991E-3</v>
      </c>
    </row>
    <row r="1891" spans="1:12">
      <c r="A1891" t="s">
        <v>1909</v>
      </c>
      <c r="B1891" t="s">
        <v>5</v>
      </c>
      <c r="C1891" t="s">
        <v>2885</v>
      </c>
      <c r="D1891" t="s">
        <v>2877</v>
      </c>
      <c r="E1891" t="s">
        <v>2861</v>
      </c>
      <c r="H1891" t="str">
        <f>INDEX('Vensim Variables'!$B:$B,MATCH(EPS!$B1891,'Vensim Variables'!$A:$A,0))</f>
        <v>g pollutant</v>
      </c>
      <c r="I1891" t="str">
        <f t="shared" si="87"/>
        <v>PM25</v>
      </c>
      <c r="J1891">
        <f>INDEX(NoSettings!$C:$C,MATCH(EPS!$A1891,NoSettings!$A:$A,0))</f>
        <v>558960000</v>
      </c>
      <c r="K1891">
        <f t="shared" si="88"/>
        <v>1</v>
      </c>
      <c r="L1891" s="5">
        <f t="shared" si="89"/>
        <v>5.5895999999999995E-4</v>
      </c>
    </row>
    <row r="1892" spans="1:12">
      <c r="A1892" t="s">
        <v>1910</v>
      </c>
      <c r="B1892" t="s">
        <v>5</v>
      </c>
      <c r="C1892" t="s">
        <v>2885</v>
      </c>
      <c r="D1892" t="s">
        <v>2877</v>
      </c>
      <c r="E1892" t="s">
        <v>2862</v>
      </c>
      <c r="H1892" t="str">
        <f>INDEX('Vensim Variables'!$B:$B,MATCH(EPS!$B1892,'Vensim Variables'!$A:$A,0))</f>
        <v>g pollutant</v>
      </c>
      <c r="I1892" t="str">
        <f t="shared" si="87"/>
        <v>SOx</v>
      </c>
      <c r="J1892">
        <f>INDEX(NoSettings!$C:$C,MATCH(EPS!$A1892,NoSettings!$A:$A,0))</f>
        <v>8166020000</v>
      </c>
      <c r="K1892">
        <f t="shared" si="88"/>
        <v>1</v>
      </c>
      <c r="L1892" s="5">
        <f t="shared" si="89"/>
        <v>8.1660199999999995E-3</v>
      </c>
    </row>
    <row r="1893" spans="1:12">
      <c r="A1893" t="s">
        <v>1911</v>
      </c>
      <c r="B1893" t="s">
        <v>5</v>
      </c>
      <c r="C1893" t="s">
        <v>2885</v>
      </c>
      <c r="D1893" t="s">
        <v>2877</v>
      </c>
      <c r="E1893" t="s">
        <v>2863</v>
      </c>
      <c r="H1893" t="str">
        <f>INDEX('Vensim Variables'!$B:$B,MATCH(EPS!$B1893,'Vensim Variables'!$A:$A,0))</f>
        <v>g pollutant</v>
      </c>
      <c r="I1893" t="str">
        <f t="shared" si="87"/>
        <v>BC</v>
      </c>
      <c r="J1893">
        <f>INDEX(NoSettings!$C:$C,MATCH(EPS!$A1893,NoSettings!$A:$A,0))</f>
        <v>25440000</v>
      </c>
      <c r="K1893">
        <f t="shared" si="88"/>
        <v>1</v>
      </c>
      <c r="L1893" s="5">
        <f t="shared" si="89"/>
        <v>2.544E-5</v>
      </c>
    </row>
    <row r="1894" spans="1:12">
      <c r="A1894" t="s">
        <v>1912</v>
      </c>
      <c r="B1894" t="s">
        <v>5</v>
      </c>
      <c r="C1894" t="s">
        <v>2885</v>
      </c>
      <c r="D1894" t="s">
        <v>2877</v>
      </c>
      <c r="E1894" t="s">
        <v>2864</v>
      </c>
      <c r="H1894" t="str">
        <f>INDEX('Vensim Variables'!$B:$B,MATCH(EPS!$B1894,'Vensim Variables'!$A:$A,0))</f>
        <v>g pollutant</v>
      </c>
      <c r="I1894" t="str">
        <f t="shared" si="87"/>
        <v>OC</v>
      </c>
      <c r="J1894">
        <f>INDEX(NoSettings!$C:$C,MATCH(EPS!$A1894,NoSettings!$A:$A,0))</f>
        <v>45504000</v>
      </c>
      <c r="K1894">
        <f t="shared" si="88"/>
        <v>1</v>
      </c>
      <c r="L1894" s="5">
        <f t="shared" si="89"/>
        <v>4.5503999999999997E-5</v>
      </c>
    </row>
    <row r="1895" spans="1:12">
      <c r="A1895" t="s">
        <v>1913</v>
      </c>
      <c r="B1895" t="s">
        <v>5</v>
      </c>
      <c r="C1895" t="s">
        <v>2885</v>
      </c>
      <c r="D1895" t="s">
        <v>2877</v>
      </c>
      <c r="E1895" t="s">
        <v>2865</v>
      </c>
      <c r="H1895" t="str">
        <f>INDEX('Vensim Variables'!$B:$B,MATCH(EPS!$B1895,'Vensim Variables'!$A:$A,0))</f>
        <v>g pollutant</v>
      </c>
      <c r="I1895" t="str">
        <f t="shared" si="87"/>
        <v>CH4</v>
      </c>
      <c r="J1895">
        <f>INDEX(NoSettings!$C:$C,MATCH(EPS!$A1895,NoSettings!$A:$A,0))</f>
        <v>264000000</v>
      </c>
      <c r="K1895">
        <f t="shared" si="88"/>
        <v>28</v>
      </c>
      <c r="L1895" s="5">
        <f t="shared" si="89"/>
        <v>7.3920000000000001E-3</v>
      </c>
    </row>
    <row r="1896" spans="1:12">
      <c r="A1896" t="s">
        <v>1914</v>
      </c>
      <c r="B1896" t="s">
        <v>5</v>
      </c>
      <c r="C1896" t="s">
        <v>2885</v>
      </c>
      <c r="D1896" t="s">
        <v>2877</v>
      </c>
      <c r="E1896" t="s">
        <v>2866</v>
      </c>
      <c r="H1896" t="str">
        <f>INDEX('Vensim Variables'!$B:$B,MATCH(EPS!$B1896,'Vensim Variables'!$A:$A,0))</f>
        <v>g pollutant</v>
      </c>
      <c r="I1896" t="str">
        <f t="shared" si="87"/>
        <v>N2O</v>
      </c>
      <c r="J1896">
        <f>INDEX(NoSettings!$C:$C,MATCH(EPS!$A1896,NoSettings!$A:$A,0))</f>
        <v>38400000</v>
      </c>
      <c r="K1896">
        <f t="shared" si="88"/>
        <v>265</v>
      </c>
      <c r="L1896" s="5">
        <f t="shared" si="89"/>
        <v>1.0175999999999999E-2</v>
      </c>
    </row>
    <row r="1897" spans="1:12">
      <c r="A1897" t="s">
        <v>1915</v>
      </c>
      <c r="B1897" t="s">
        <v>5</v>
      </c>
      <c r="C1897" t="s">
        <v>2885</v>
      </c>
      <c r="D1897" t="s">
        <v>2877</v>
      </c>
      <c r="E1897" t="s">
        <v>2867</v>
      </c>
      <c r="H1897" t="str">
        <f>INDEX('Vensim Variables'!$B:$B,MATCH(EPS!$B1897,'Vensim Variables'!$A:$A,0))</f>
        <v>g pollutant</v>
      </c>
      <c r="I1897" t="str">
        <f t="shared" si="87"/>
        <v>F gases</v>
      </c>
      <c r="J1897">
        <f>INDEX(NoSettings!$C:$C,MATCH(EPS!$A1897,NoSettings!$A:$A,0))</f>
        <v>0</v>
      </c>
      <c r="K1897">
        <f t="shared" si="88"/>
        <v>1</v>
      </c>
      <c r="L1897" s="5">
        <f t="shared" si="89"/>
        <v>0</v>
      </c>
    </row>
    <row r="1898" spans="1:12">
      <c r="A1898" t="s">
        <v>1916</v>
      </c>
      <c r="B1898" t="s">
        <v>5</v>
      </c>
      <c r="C1898" t="s">
        <v>2885</v>
      </c>
      <c r="D1898" t="s">
        <v>2878</v>
      </c>
      <c r="E1898" t="s">
        <v>2854</v>
      </c>
      <c r="H1898" t="str">
        <f>INDEX('Vensim Variables'!$B:$B,MATCH(EPS!$B1898,'Vensim Variables'!$A:$A,0))</f>
        <v>g pollutant</v>
      </c>
      <c r="I1898" t="str">
        <f t="shared" si="87"/>
        <v>CO2</v>
      </c>
      <c r="J1898">
        <f>INDEX(NoSettings!$C:$C,MATCH(EPS!$A1898,NoSettings!$A:$A,0))</f>
        <v>7858020000000</v>
      </c>
      <c r="K1898">
        <f t="shared" si="88"/>
        <v>1</v>
      </c>
      <c r="L1898" s="5">
        <f t="shared" si="89"/>
        <v>7.8580199999999998</v>
      </c>
    </row>
    <row r="1899" spans="1:12">
      <c r="A1899" t="s">
        <v>1917</v>
      </c>
      <c r="B1899" t="s">
        <v>5</v>
      </c>
      <c r="C1899" t="s">
        <v>2885</v>
      </c>
      <c r="D1899" t="s">
        <v>2878</v>
      </c>
      <c r="E1899" t="s">
        <v>2857</v>
      </c>
      <c r="H1899" t="str">
        <f>INDEX('Vensim Variables'!$B:$B,MATCH(EPS!$B1899,'Vensim Variables'!$A:$A,0))</f>
        <v>g pollutant</v>
      </c>
      <c r="I1899" t="str">
        <f t="shared" si="87"/>
        <v>VOC</v>
      </c>
      <c r="J1899">
        <f>INDEX(NoSettings!$C:$C,MATCH(EPS!$A1899,NoSettings!$A:$A,0))</f>
        <v>1758970000</v>
      </c>
      <c r="K1899">
        <f t="shared" si="88"/>
        <v>1</v>
      </c>
      <c r="L1899" s="5">
        <f t="shared" si="89"/>
        <v>1.7589700000000001E-3</v>
      </c>
    </row>
    <row r="1900" spans="1:12">
      <c r="A1900" t="s">
        <v>1918</v>
      </c>
      <c r="B1900" t="s">
        <v>5</v>
      </c>
      <c r="C1900" t="s">
        <v>2885</v>
      </c>
      <c r="D1900" t="s">
        <v>2878</v>
      </c>
      <c r="E1900" t="s">
        <v>2858</v>
      </c>
      <c r="H1900" t="str">
        <f>INDEX('Vensim Variables'!$B:$B,MATCH(EPS!$B1900,'Vensim Variables'!$A:$A,0))</f>
        <v>g pollutant</v>
      </c>
      <c r="I1900" t="str">
        <f t="shared" si="87"/>
        <v>CO</v>
      </c>
      <c r="J1900">
        <f>INDEX(NoSettings!$C:$C,MATCH(EPS!$A1900,NoSettings!$A:$A,0))</f>
        <v>53622900000</v>
      </c>
      <c r="K1900">
        <f t="shared" si="88"/>
        <v>1</v>
      </c>
      <c r="L1900" s="5">
        <f t="shared" si="89"/>
        <v>5.3622900000000001E-2</v>
      </c>
    </row>
    <row r="1901" spans="1:12">
      <c r="A1901" t="s">
        <v>1919</v>
      </c>
      <c r="B1901" t="s">
        <v>5</v>
      </c>
      <c r="C1901" t="s">
        <v>2885</v>
      </c>
      <c r="D1901" t="s">
        <v>2878</v>
      </c>
      <c r="E1901" t="s">
        <v>2859</v>
      </c>
      <c r="H1901" t="str">
        <f>INDEX('Vensim Variables'!$B:$B,MATCH(EPS!$B1901,'Vensim Variables'!$A:$A,0))</f>
        <v>g pollutant</v>
      </c>
      <c r="I1901" t="str">
        <f t="shared" si="87"/>
        <v>NOx</v>
      </c>
      <c r="J1901">
        <f>INDEX(NoSettings!$C:$C,MATCH(EPS!$A1901,NoSettings!$A:$A,0))</f>
        <v>19828500000</v>
      </c>
      <c r="K1901">
        <f t="shared" si="88"/>
        <v>1</v>
      </c>
      <c r="L1901" s="5">
        <f t="shared" si="89"/>
        <v>1.9828499999999999E-2</v>
      </c>
    </row>
    <row r="1902" spans="1:12">
      <c r="A1902" t="s">
        <v>1920</v>
      </c>
      <c r="B1902" t="s">
        <v>5</v>
      </c>
      <c r="C1902" t="s">
        <v>2885</v>
      </c>
      <c r="D1902" t="s">
        <v>2878</v>
      </c>
      <c r="E1902" t="s">
        <v>2860</v>
      </c>
      <c r="H1902" t="str">
        <f>INDEX('Vensim Variables'!$B:$B,MATCH(EPS!$B1902,'Vensim Variables'!$A:$A,0))</f>
        <v>g pollutant</v>
      </c>
      <c r="I1902" t="str">
        <f t="shared" si="87"/>
        <v>PM10</v>
      </c>
      <c r="J1902">
        <f>INDEX(NoSettings!$C:$C,MATCH(EPS!$A1902,NoSettings!$A:$A,0))</f>
        <v>10980100000</v>
      </c>
      <c r="K1902">
        <f t="shared" si="88"/>
        <v>1</v>
      </c>
      <c r="L1902" s="5">
        <f t="shared" si="89"/>
        <v>1.09801E-2</v>
      </c>
    </row>
    <row r="1903" spans="1:12">
      <c r="A1903" t="s">
        <v>1921</v>
      </c>
      <c r="B1903" t="s">
        <v>5</v>
      </c>
      <c r="C1903" t="s">
        <v>2885</v>
      </c>
      <c r="D1903" t="s">
        <v>2878</v>
      </c>
      <c r="E1903" t="s">
        <v>2861</v>
      </c>
      <c r="H1903" t="str">
        <f>INDEX('Vensim Variables'!$B:$B,MATCH(EPS!$B1903,'Vensim Variables'!$A:$A,0))</f>
        <v>g pollutant</v>
      </c>
      <c r="I1903" t="str">
        <f t="shared" si="87"/>
        <v>PM25</v>
      </c>
      <c r="J1903">
        <f>INDEX(NoSettings!$C:$C,MATCH(EPS!$A1903,NoSettings!$A:$A,0))</f>
        <v>5026620000</v>
      </c>
      <c r="K1903">
        <f t="shared" si="88"/>
        <v>1</v>
      </c>
      <c r="L1903" s="5">
        <f t="shared" si="89"/>
        <v>5.0266199999999999E-3</v>
      </c>
    </row>
    <row r="1904" spans="1:12">
      <c r="A1904" t="s">
        <v>1922</v>
      </c>
      <c r="B1904" t="s">
        <v>5</v>
      </c>
      <c r="C1904" t="s">
        <v>2885</v>
      </c>
      <c r="D1904" t="s">
        <v>2878</v>
      </c>
      <c r="E1904" t="s">
        <v>2862</v>
      </c>
      <c r="H1904" t="str">
        <f>INDEX('Vensim Variables'!$B:$B,MATCH(EPS!$B1904,'Vensim Variables'!$A:$A,0))</f>
        <v>g pollutant</v>
      </c>
      <c r="I1904" t="str">
        <f t="shared" si="87"/>
        <v>SOx</v>
      </c>
      <c r="J1904">
        <f>INDEX(NoSettings!$C:$C,MATCH(EPS!$A1904,NoSettings!$A:$A,0))</f>
        <v>29638500000</v>
      </c>
      <c r="K1904">
        <f t="shared" si="88"/>
        <v>1</v>
      </c>
      <c r="L1904" s="5">
        <f t="shared" si="89"/>
        <v>2.9638500000000002E-2</v>
      </c>
    </row>
    <row r="1905" spans="1:12">
      <c r="A1905" t="s">
        <v>1923</v>
      </c>
      <c r="B1905" t="s">
        <v>5</v>
      </c>
      <c r="C1905" t="s">
        <v>2885</v>
      </c>
      <c r="D1905" t="s">
        <v>2878</v>
      </c>
      <c r="E1905" t="s">
        <v>2863</v>
      </c>
      <c r="H1905" t="str">
        <f>INDEX('Vensim Variables'!$B:$B,MATCH(EPS!$B1905,'Vensim Variables'!$A:$A,0))</f>
        <v>g pollutant</v>
      </c>
      <c r="I1905" t="str">
        <f t="shared" si="87"/>
        <v>BC</v>
      </c>
      <c r="J1905">
        <f>INDEX(NoSettings!$C:$C,MATCH(EPS!$A1905,NoSettings!$A:$A,0))</f>
        <v>133729000</v>
      </c>
      <c r="K1905">
        <f t="shared" si="88"/>
        <v>1</v>
      </c>
      <c r="L1905" s="5">
        <f t="shared" si="89"/>
        <v>1.3372899999999999E-4</v>
      </c>
    </row>
    <row r="1906" spans="1:12">
      <c r="A1906" t="s">
        <v>1924</v>
      </c>
      <c r="B1906" t="s">
        <v>5</v>
      </c>
      <c r="C1906" t="s">
        <v>2885</v>
      </c>
      <c r="D1906" t="s">
        <v>2878</v>
      </c>
      <c r="E1906" t="s">
        <v>2864</v>
      </c>
      <c r="H1906" t="str">
        <f>INDEX('Vensim Variables'!$B:$B,MATCH(EPS!$B1906,'Vensim Variables'!$A:$A,0))</f>
        <v>g pollutant</v>
      </c>
      <c r="I1906" t="str">
        <f t="shared" si="87"/>
        <v>OC</v>
      </c>
      <c r="J1906">
        <f>INDEX(NoSettings!$C:$C,MATCH(EPS!$A1906,NoSettings!$A:$A,0))</f>
        <v>400349000</v>
      </c>
      <c r="K1906">
        <f t="shared" si="88"/>
        <v>1</v>
      </c>
      <c r="L1906" s="5">
        <f t="shared" si="89"/>
        <v>4.0034899999999998E-4</v>
      </c>
    </row>
    <row r="1907" spans="1:12">
      <c r="A1907" t="s">
        <v>1925</v>
      </c>
      <c r="B1907" t="s">
        <v>5</v>
      </c>
      <c r="C1907" t="s">
        <v>2885</v>
      </c>
      <c r="D1907" t="s">
        <v>2878</v>
      </c>
      <c r="E1907" t="s">
        <v>2865</v>
      </c>
      <c r="H1907" t="str">
        <f>INDEX('Vensim Variables'!$B:$B,MATCH(EPS!$B1907,'Vensim Variables'!$A:$A,0))</f>
        <v>g pollutant</v>
      </c>
      <c r="I1907" t="str">
        <f t="shared" si="87"/>
        <v>CH4</v>
      </c>
      <c r="J1907">
        <f>INDEX(NoSettings!$C:$C,MATCH(EPS!$A1907,NoSettings!$A:$A,0))</f>
        <v>920535000</v>
      </c>
      <c r="K1907">
        <f t="shared" si="88"/>
        <v>28</v>
      </c>
      <c r="L1907" s="5">
        <f t="shared" si="89"/>
        <v>2.5774979999999999E-2</v>
      </c>
    </row>
    <row r="1908" spans="1:12">
      <c r="A1908" t="s">
        <v>1926</v>
      </c>
      <c r="B1908" t="s">
        <v>5</v>
      </c>
      <c r="C1908" t="s">
        <v>2885</v>
      </c>
      <c r="D1908" t="s">
        <v>2878</v>
      </c>
      <c r="E1908" t="s">
        <v>2866</v>
      </c>
      <c r="H1908" t="str">
        <f>INDEX('Vensim Variables'!$B:$B,MATCH(EPS!$B1908,'Vensim Variables'!$A:$A,0))</f>
        <v>g pollutant</v>
      </c>
      <c r="I1908" t="str">
        <f t="shared" si="87"/>
        <v>N2O</v>
      </c>
      <c r="J1908">
        <f>INDEX(NoSettings!$C:$C,MATCH(EPS!$A1908,NoSettings!$A:$A,0))</f>
        <v>133896000</v>
      </c>
      <c r="K1908">
        <f t="shared" si="88"/>
        <v>265</v>
      </c>
      <c r="L1908" s="5">
        <f t="shared" si="89"/>
        <v>3.5482439999999997E-2</v>
      </c>
    </row>
    <row r="1909" spans="1:12">
      <c r="A1909" t="s">
        <v>1927</v>
      </c>
      <c r="B1909" t="s">
        <v>5</v>
      </c>
      <c r="C1909" t="s">
        <v>2885</v>
      </c>
      <c r="D1909" t="s">
        <v>2878</v>
      </c>
      <c r="E1909" t="s">
        <v>2867</v>
      </c>
      <c r="H1909" t="str">
        <f>INDEX('Vensim Variables'!$B:$B,MATCH(EPS!$B1909,'Vensim Variables'!$A:$A,0))</f>
        <v>g pollutant</v>
      </c>
      <c r="I1909" t="str">
        <f t="shared" si="87"/>
        <v>F gases</v>
      </c>
      <c r="J1909">
        <f>INDEX(NoSettings!$C:$C,MATCH(EPS!$A1909,NoSettings!$A:$A,0))</f>
        <v>0</v>
      </c>
      <c r="K1909">
        <f t="shared" si="88"/>
        <v>1</v>
      </c>
      <c r="L1909" s="5">
        <f t="shared" si="89"/>
        <v>0</v>
      </c>
    </row>
    <row r="1910" spans="1:12">
      <c r="A1910" t="s">
        <v>1928</v>
      </c>
      <c r="B1910" t="s">
        <v>5</v>
      </c>
      <c r="C1910" t="s">
        <v>2885</v>
      </c>
      <c r="D1910" t="s">
        <v>2879</v>
      </c>
      <c r="E1910" t="s">
        <v>2854</v>
      </c>
      <c r="H1910" t="str">
        <f>INDEX('Vensim Variables'!$B:$B,MATCH(EPS!$B1910,'Vensim Variables'!$A:$A,0))</f>
        <v>g pollutant</v>
      </c>
      <c r="I1910" t="str">
        <f t="shared" si="87"/>
        <v>CO2</v>
      </c>
      <c r="J1910">
        <f>INDEX(NoSettings!$C:$C,MATCH(EPS!$A1910,NoSettings!$A:$A,0))</f>
        <v>4212820000000</v>
      </c>
      <c r="K1910">
        <f t="shared" si="88"/>
        <v>1</v>
      </c>
      <c r="L1910" s="5">
        <f t="shared" si="89"/>
        <v>4.2128199999999998</v>
      </c>
    </row>
    <row r="1911" spans="1:12">
      <c r="A1911" t="s">
        <v>1929</v>
      </c>
      <c r="B1911" t="s">
        <v>5</v>
      </c>
      <c r="C1911" t="s">
        <v>2885</v>
      </c>
      <c r="D1911" t="s">
        <v>2879</v>
      </c>
      <c r="E1911" t="s">
        <v>2857</v>
      </c>
      <c r="H1911" t="str">
        <f>INDEX('Vensim Variables'!$B:$B,MATCH(EPS!$B1911,'Vensim Variables'!$A:$A,0))</f>
        <v>g pollutant</v>
      </c>
      <c r="I1911" t="str">
        <f t="shared" si="87"/>
        <v>VOC</v>
      </c>
      <c r="J1911">
        <f>INDEX(NoSettings!$C:$C,MATCH(EPS!$A1911,NoSettings!$A:$A,0))</f>
        <v>1490710000</v>
      </c>
      <c r="K1911">
        <f t="shared" si="88"/>
        <v>1</v>
      </c>
      <c r="L1911" s="5">
        <f t="shared" si="89"/>
        <v>1.4907099999999999E-3</v>
      </c>
    </row>
    <row r="1912" spans="1:12">
      <c r="A1912" t="s">
        <v>1930</v>
      </c>
      <c r="B1912" t="s">
        <v>5</v>
      </c>
      <c r="C1912" t="s">
        <v>2885</v>
      </c>
      <c r="D1912" t="s">
        <v>2879</v>
      </c>
      <c r="E1912" t="s">
        <v>2858</v>
      </c>
      <c r="H1912" t="str">
        <f>INDEX('Vensim Variables'!$B:$B,MATCH(EPS!$B1912,'Vensim Variables'!$A:$A,0))</f>
        <v>g pollutant</v>
      </c>
      <c r="I1912" t="str">
        <f t="shared" si="87"/>
        <v>CO</v>
      </c>
      <c r="J1912">
        <f>INDEX(NoSettings!$C:$C,MATCH(EPS!$A1912,NoSettings!$A:$A,0))</f>
        <v>4226390000</v>
      </c>
      <c r="K1912">
        <f t="shared" si="88"/>
        <v>1</v>
      </c>
      <c r="L1912" s="5">
        <f t="shared" si="89"/>
        <v>4.22639E-3</v>
      </c>
    </row>
    <row r="1913" spans="1:12">
      <c r="A1913" t="s">
        <v>1931</v>
      </c>
      <c r="B1913" t="s">
        <v>5</v>
      </c>
      <c r="C1913" t="s">
        <v>2885</v>
      </c>
      <c r="D1913" t="s">
        <v>2879</v>
      </c>
      <c r="E1913" t="s">
        <v>2859</v>
      </c>
      <c r="H1913" t="str">
        <f>INDEX('Vensim Variables'!$B:$B,MATCH(EPS!$B1913,'Vensim Variables'!$A:$A,0))</f>
        <v>g pollutant</v>
      </c>
      <c r="I1913" t="str">
        <f t="shared" si="87"/>
        <v>NOx</v>
      </c>
      <c r="J1913">
        <f>INDEX(NoSettings!$C:$C,MATCH(EPS!$A1913,NoSettings!$A:$A,0))</f>
        <v>6819310000</v>
      </c>
      <c r="K1913">
        <f t="shared" si="88"/>
        <v>1</v>
      </c>
      <c r="L1913" s="5">
        <f t="shared" si="89"/>
        <v>6.8193100000000003E-3</v>
      </c>
    </row>
    <row r="1914" spans="1:12">
      <c r="A1914" t="s">
        <v>1932</v>
      </c>
      <c r="B1914" t="s">
        <v>5</v>
      </c>
      <c r="C1914" t="s">
        <v>2885</v>
      </c>
      <c r="D1914" t="s">
        <v>2879</v>
      </c>
      <c r="E1914" t="s">
        <v>2860</v>
      </c>
      <c r="H1914" t="str">
        <f>INDEX('Vensim Variables'!$B:$B,MATCH(EPS!$B1914,'Vensim Variables'!$A:$A,0))</f>
        <v>g pollutant</v>
      </c>
      <c r="I1914" t="str">
        <f t="shared" si="87"/>
        <v>PM10</v>
      </c>
      <c r="J1914">
        <f>INDEX(NoSettings!$C:$C,MATCH(EPS!$A1914,NoSettings!$A:$A,0))</f>
        <v>3497260000</v>
      </c>
      <c r="K1914">
        <f t="shared" si="88"/>
        <v>1</v>
      </c>
      <c r="L1914" s="5">
        <f t="shared" si="89"/>
        <v>3.4972599999999999E-3</v>
      </c>
    </row>
    <row r="1915" spans="1:12">
      <c r="A1915" t="s">
        <v>1933</v>
      </c>
      <c r="B1915" t="s">
        <v>5</v>
      </c>
      <c r="C1915" t="s">
        <v>2885</v>
      </c>
      <c r="D1915" t="s">
        <v>2879</v>
      </c>
      <c r="E1915" t="s">
        <v>2861</v>
      </c>
      <c r="H1915" t="str">
        <f>INDEX('Vensim Variables'!$B:$B,MATCH(EPS!$B1915,'Vensim Variables'!$A:$A,0))</f>
        <v>g pollutant</v>
      </c>
      <c r="I1915" t="str">
        <f t="shared" si="87"/>
        <v>PM25</v>
      </c>
      <c r="J1915">
        <f>INDEX(NoSettings!$C:$C,MATCH(EPS!$A1915,NoSettings!$A:$A,0))</f>
        <v>1026620000</v>
      </c>
      <c r="K1915">
        <f t="shared" si="88"/>
        <v>1</v>
      </c>
      <c r="L1915" s="5">
        <f t="shared" si="89"/>
        <v>1.02662E-3</v>
      </c>
    </row>
    <row r="1916" spans="1:12">
      <c r="A1916" t="s">
        <v>1934</v>
      </c>
      <c r="B1916" t="s">
        <v>5</v>
      </c>
      <c r="C1916" t="s">
        <v>2885</v>
      </c>
      <c r="D1916" t="s">
        <v>2879</v>
      </c>
      <c r="E1916" t="s">
        <v>2862</v>
      </c>
      <c r="H1916" t="str">
        <f>INDEX('Vensim Variables'!$B:$B,MATCH(EPS!$B1916,'Vensim Variables'!$A:$A,0))</f>
        <v>g pollutant</v>
      </c>
      <c r="I1916" t="str">
        <f t="shared" si="87"/>
        <v>SOx</v>
      </c>
      <c r="J1916">
        <f>INDEX(NoSettings!$C:$C,MATCH(EPS!$A1916,NoSettings!$A:$A,0))</f>
        <v>15852200000</v>
      </c>
      <c r="K1916">
        <f t="shared" si="88"/>
        <v>1</v>
      </c>
      <c r="L1916" s="5">
        <f t="shared" si="89"/>
        <v>1.58522E-2</v>
      </c>
    </row>
    <row r="1917" spans="1:12">
      <c r="A1917" t="s">
        <v>1935</v>
      </c>
      <c r="B1917" t="s">
        <v>5</v>
      </c>
      <c r="C1917" t="s">
        <v>2885</v>
      </c>
      <c r="D1917" t="s">
        <v>2879</v>
      </c>
      <c r="E1917" t="s">
        <v>2863</v>
      </c>
      <c r="H1917" t="str">
        <f>INDEX('Vensim Variables'!$B:$B,MATCH(EPS!$B1917,'Vensim Variables'!$A:$A,0))</f>
        <v>g pollutant</v>
      </c>
      <c r="I1917" t="str">
        <f t="shared" si="87"/>
        <v>BC</v>
      </c>
      <c r="J1917">
        <f>INDEX(NoSettings!$C:$C,MATCH(EPS!$A1917,NoSettings!$A:$A,0))</f>
        <v>38715000</v>
      </c>
      <c r="K1917">
        <f t="shared" si="88"/>
        <v>1</v>
      </c>
      <c r="L1917" s="5">
        <f t="shared" si="89"/>
        <v>3.8714999999999998E-5</v>
      </c>
    </row>
    <row r="1918" spans="1:12">
      <c r="A1918" t="s">
        <v>1936</v>
      </c>
      <c r="B1918" t="s">
        <v>5</v>
      </c>
      <c r="C1918" t="s">
        <v>2885</v>
      </c>
      <c r="D1918" t="s">
        <v>2879</v>
      </c>
      <c r="E1918" t="s">
        <v>2864</v>
      </c>
      <c r="H1918" t="str">
        <f>INDEX('Vensim Variables'!$B:$B,MATCH(EPS!$B1918,'Vensim Variables'!$A:$A,0))</f>
        <v>g pollutant</v>
      </c>
      <c r="I1918" t="str">
        <f t="shared" si="87"/>
        <v>OC</v>
      </c>
      <c r="J1918">
        <f>INDEX(NoSettings!$C:$C,MATCH(EPS!$A1918,NoSettings!$A:$A,0))</f>
        <v>51842500</v>
      </c>
      <c r="K1918">
        <f t="shared" si="88"/>
        <v>1</v>
      </c>
      <c r="L1918" s="5">
        <f t="shared" si="89"/>
        <v>5.1842499999999997E-5</v>
      </c>
    </row>
    <row r="1919" spans="1:12">
      <c r="A1919" t="s">
        <v>1937</v>
      </c>
      <c r="B1919" t="s">
        <v>5</v>
      </c>
      <c r="C1919" t="s">
        <v>2885</v>
      </c>
      <c r="D1919" t="s">
        <v>2879</v>
      </c>
      <c r="E1919" t="s">
        <v>2865</v>
      </c>
      <c r="H1919" t="str">
        <f>INDEX('Vensim Variables'!$B:$B,MATCH(EPS!$B1919,'Vensim Variables'!$A:$A,0))</f>
        <v>g pollutant</v>
      </c>
      <c r="I1919" t="str">
        <f t="shared" si="87"/>
        <v>CH4</v>
      </c>
      <c r="J1919">
        <f>INDEX(NoSettings!$C:$C,MATCH(EPS!$A1919,NoSettings!$A:$A,0))</f>
        <v>489500000</v>
      </c>
      <c r="K1919">
        <f t="shared" si="88"/>
        <v>28</v>
      </c>
      <c r="L1919" s="5">
        <f t="shared" si="89"/>
        <v>1.3705999999999999E-2</v>
      </c>
    </row>
    <row r="1920" spans="1:12">
      <c r="A1920" t="s">
        <v>1938</v>
      </c>
      <c r="B1920" t="s">
        <v>5</v>
      </c>
      <c r="C1920" t="s">
        <v>2885</v>
      </c>
      <c r="D1920" t="s">
        <v>2879</v>
      </c>
      <c r="E1920" t="s">
        <v>2866</v>
      </c>
      <c r="H1920" t="str">
        <f>INDEX('Vensim Variables'!$B:$B,MATCH(EPS!$B1920,'Vensim Variables'!$A:$A,0))</f>
        <v>g pollutant</v>
      </c>
      <c r="I1920" t="str">
        <f t="shared" si="87"/>
        <v>N2O</v>
      </c>
      <c r="J1920">
        <f>INDEX(NoSettings!$C:$C,MATCH(EPS!$A1920,NoSettings!$A:$A,0))</f>
        <v>71200000</v>
      </c>
      <c r="K1920">
        <f t="shared" si="88"/>
        <v>265</v>
      </c>
      <c r="L1920" s="5">
        <f t="shared" si="89"/>
        <v>1.8867999999999999E-2</v>
      </c>
    </row>
    <row r="1921" spans="1:12">
      <c r="A1921" t="s">
        <v>1939</v>
      </c>
      <c r="B1921" t="s">
        <v>5</v>
      </c>
      <c r="C1921" t="s">
        <v>2885</v>
      </c>
      <c r="D1921" t="s">
        <v>2879</v>
      </c>
      <c r="E1921" t="s">
        <v>2867</v>
      </c>
      <c r="H1921" t="str">
        <f>INDEX('Vensim Variables'!$B:$B,MATCH(EPS!$B1921,'Vensim Variables'!$A:$A,0))</f>
        <v>g pollutant</v>
      </c>
      <c r="I1921" t="str">
        <f t="shared" si="87"/>
        <v>F gases</v>
      </c>
      <c r="J1921">
        <f>INDEX(NoSettings!$C:$C,MATCH(EPS!$A1921,NoSettings!$A:$A,0))</f>
        <v>0</v>
      </c>
      <c r="K1921">
        <f t="shared" si="88"/>
        <v>1</v>
      </c>
      <c r="L1921" s="5">
        <f t="shared" si="89"/>
        <v>0</v>
      </c>
    </row>
    <row r="1922" spans="1:12">
      <c r="A1922" t="s">
        <v>1940</v>
      </c>
      <c r="B1922" t="s">
        <v>5</v>
      </c>
      <c r="C1922" t="s">
        <v>2885</v>
      </c>
      <c r="D1922" t="s">
        <v>2880</v>
      </c>
      <c r="E1922" t="s">
        <v>2854</v>
      </c>
      <c r="H1922" t="str">
        <f>INDEX('Vensim Variables'!$B:$B,MATCH(EPS!$B1922,'Vensim Variables'!$A:$A,0))</f>
        <v>g pollutant</v>
      </c>
      <c r="I1922" t="str">
        <f t="shared" si="87"/>
        <v>CO2</v>
      </c>
      <c r="J1922">
        <f>INDEX(NoSettings!$C:$C,MATCH(EPS!$A1922,NoSettings!$A:$A,0))</f>
        <v>7564130000000</v>
      </c>
      <c r="K1922">
        <f t="shared" si="88"/>
        <v>1</v>
      </c>
      <c r="L1922" s="5">
        <f t="shared" si="89"/>
        <v>7.5641299999999996</v>
      </c>
    </row>
    <row r="1923" spans="1:12">
      <c r="A1923" t="s">
        <v>1941</v>
      </c>
      <c r="B1923" t="s">
        <v>5</v>
      </c>
      <c r="C1923" t="s">
        <v>2885</v>
      </c>
      <c r="D1923" t="s">
        <v>2880</v>
      </c>
      <c r="E1923" t="s">
        <v>2857</v>
      </c>
      <c r="H1923" t="str">
        <f>INDEX('Vensim Variables'!$B:$B,MATCH(EPS!$B1923,'Vensim Variables'!$A:$A,0))</f>
        <v>g pollutant</v>
      </c>
      <c r="I1923" t="str">
        <f t="shared" ref="I1923:I1986" si="9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609637000</v>
      </c>
      <c r="K1923">
        <f t="shared" ref="K1923:K1986" si="91">IF(I1923="CO2",1,IF(I1923="CH4",28,IF(I1923="N2O",265,IF(I1923="F gases",1,1))))</f>
        <v>1</v>
      </c>
      <c r="L1923" s="5">
        <f t="shared" ref="L1923:L1986" si="92">IF(H1923="g pollutant",K1923*J1923/10^12,IF(H1923="MMTCO2e",J1923,IF(H1923="MWh",J1923,0)))</f>
        <v>6.09637E-4</v>
      </c>
    </row>
    <row r="1924" spans="1:12">
      <c r="A1924" t="s">
        <v>1942</v>
      </c>
      <c r="B1924" t="s">
        <v>5</v>
      </c>
      <c r="C1924" t="s">
        <v>2885</v>
      </c>
      <c r="D1924" t="s">
        <v>2880</v>
      </c>
      <c r="E1924" t="s">
        <v>2858</v>
      </c>
      <c r="H1924" t="str">
        <f>INDEX('Vensim Variables'!$B:$B,MATCH(EPS!$B1924,'Vensim Variables'!$A:$A,0))</f>
        <v>g pollutant</v>
      </c>
      <c r="I1924" t="str">
        <f t="shared" si="90"/>
        <v>CO</v>
      </c>
      <c r="J1924">
        <f>INDEX(NoSettings!$C:$C,MATCH(EPS!$A1924,NoSettings!$A:$A,0))</f>
        <v>10949200000</v>
      </c>
      <c r="K1924">
        <f t="shared" si="91"/>
        <v>1</v>
      </c>
      <c r="L1924" s="5">
        <f t="shared" si="92"/>
        <v>1.0949199999999999E-2</v>
      </c>
    </row>
    <row r="1925" spans="1:12">
      <c r="A1925" t="s">
        <v>1943</v>
      </c>
      <c r="B1925" t="s">
        <v>5</v>
      </c>
      <c r="C1925" t="s">
        <v>2885</v>
      </c>
      <c r="D1925" t="s">
        <v>2880</v>
      </c>
      <c r="E1925" t="s">
        <v>2859</v>
      </c>
      <c r="H1925" t="str">
        <f>INDEX('Vensim Variables'!$B:$B,MATCH(EPS!$B1925,'Vensim Variables'!$A:$A,0))</f>
        <v>g pollutant</v>
      </c>
      <c r="I1925" t="str">
        <f t="shared" si="90"/>
        <v>NOx</v>
      </c>
      <c r="J1925">
        <f>INDEX(NoSettings!$C:$C,MATCH(EPS!$A1925,NoSettings!$A:$A,0))</f>
        <v>17714800000</v>
      </c>
      <c r="K1925">
        <f t="shared" si="91"/>
        <v>1</v>
      </c>
      <c r="L1925" s="5">
        <f t="shared" si="92"/>
        <v>1.7714799999999999E-2</v>
      </c>
    </row>
    <row r="1926" spans="1:12">
      <c r="A1926" t="s">
        <v>1944</v>
      </c>
      <c r="B1926" t="s">
        <v>5</v>
      </c>
      <c r="C1926" t="s">
        <v>2885</v>
      </c>
      <c r="D1926" t="s">
        <v>2880</v>
      </c>
      <c r="E1926" t="s">
        <v>2860</v>
      </c>
      <c r="H1926" t="str">
        <f>INDEX('Vensim Variables'!$B:$B,MATCH(EPS!$B1926,'Vensim Variables'!$A:$A,0))</f>
        <v>g pollutant</v>
      </c>
      <c r="I1926" t="str">
        <f t="shared" si="90"/>
        <v>PM10</v>
      </c>
      <c r="J1926">
        <f>INDEX(NoSettings!$C:$C,MATCH(EPS!$A1926,NoSettings!$A:$A,0))</f>
        <v>171570000000</v>
      </c>
      <c r="K1926">
        <f t="shared" si="91"/>
        <v>1</v>
      </c>
      <c r="L1926" s="5">
        <f t="shared" si="92"/>
        <v>0.17157</v>
      </c>
    </row>
    <row r="1927" spans="1:12">
      <c r="A1927" t="s">
        <v>1945</v>
      </c>
      <c r="B1927" t="s">
        <v>5</v>
      </c>
      <c r="C1927" t="s">
        <v>2885</v>
      </c>
      <c r="D1927" t="s">
        <v>2880</v>
      </c>
      <c r="E1927" t="s">
        <v>2861</v>
      </c>
      <c r="H1927" t="str">
        <f>INDEX('Vensim Variables'!$B:$B,MATCH(EPS!$B1927,'Vensim Variables'!$A:$A,0))</f>
        <v>g pollutant</v>
      </c>
      <c r="I1927" t="str">
        <f t="shared" si="90"/>
        <v>PM25</v>
      </c>
      <c r="J1927">
        <f>INDEX(NoSettings!$C:$C,MATCH(EPS!$A1927,NoSettings!$A:$A,0))</f>
        <v>23427700000</v>
      </c>
      <c r="K1927">
        <f t="shared" si="91"/>
        <v>1</v>
      </c>
      <c r="L1927" s="5">
        <f t="shared" si="92"/>
        <v>2.3427699999999999E-2</v>
      </c>
    </row>
    <row r="1928" spans="1:12">
      <c r="A1928" t="s">
        <v>1946</v>
      </c>
      <c r="B1928" t="s">
        <v>5</v>
      </c>
      <c r="C1928" t="s">
        <v>2885</v>
      </c>
      <c r="D1928" t="s">
        <v>2880</v>
      </c>
      <c r="E1928" t="s">
        <v>2862</v>
      </c>
      <c r="H1928" t="str">
        <f>INDEX('Vensim Variables'!$B:$B,MATCH(EPS!$B1928,'Vensim Variables'!$A:$A,0))</f>
        <v>g pollutant</v>
      </c>
      <c r="I1928" t="str">
        <f t="shared" si="90"/>
        <v>SOx</v>
      </c>
      <c r="J1928">
        <f>INDEX(NoSettings!$C:$C,MATCH(EPS!$A1928,NoSettings!$A:$A,0))</f>
        <v>25403200000</v>
      </c>
      <c r="K1928">
        <f t="shared" si="91"/>
        <v>1</v>
      </c>
      <c r="L1928" s="5">
        <f t="shared" si="92"/>
        <v>2.5403200000000001E-2</v>
      </c>
    </row>
    <row r="1929" spans="1:12">
      <c r="A1929" t="s">
        <v>1947</v>
      </c>
      <c r="B1929" t="s">
        <v>5</v>
      </c>
      <c r="C1929" t="s">
        <v>2885</v>
      </c>
      <c r="D1929" t="s">
        <v>2880</v>
      </c>
      <c r="E1929" t="s">
        <v>2863</v>
      </c>
      <c r="H1929" t="str">
        <f>INDEX('Vensim Variables'!$B:$B,MATCH(EPS!$B1929,'Vensim Variables'!$A:$A,0))</f>
        <v>g pollutant</v>
      </c>
      <c r="I1929" t="str">
        <f t="shared" si="90"/>
        <v>BC</v>
      </c>
      <c r="J1929">
        <f>INDEX(NoSettings!$C:$C,MATCH(EPS!$A1929,NoSettings!$A:$A,0))</f>
        <v>79101000</v>
      </c>
      <c r="K1929">
        <f t="shared" si="91"/>
        <v>1</v>
      </c>
      <c r="L1929" s="5">
        <f t="shared" si="92"/>
        <v>7.9101E-5</v>
      </c>
    </row>
    <row r="1930" spans="1:12">
      <c r="A1930" t="s">
        <v>1948</v>
      </c>
      <c r="B1930" t="s">
        <v>5</v>
      </c>
      <c r="C1930" t="s">
        <v>2885</v>
      </c>
      <c r="D1930" t="s">
        <v>2880</v>
      </c>
      <c r="E1930" t="s">
        <v>2864</v>
      </c>
      <c r="H1930" t="str">
        <f>INDEX('Vensim Variables'!$B:$B,MATCH(EPS!$B1930,'Vensim Variables'!$A:$A,0))</f>
        <v>g pollutant</v>
      </c>
      <c r="I1930" t="str">
        <f t="shared" si="90"/>
        <v>OC</v>
      </c>
      <c r="J1930">
        <f>INDEX(NoSettings!$C:$C,MATCH(EPS!$A1930,NoSettings!$A:$A,0))</f>
        <v>172904000</v>
      </c>
      <c r="K1930">
        <f t="shared" si="91"/>
        <v>1</v>
      </c>
      <c r="L1930" s="5">
        <f t="shared" si="92"/>
        <v>1.7290400000000001E-4</v>
      </c>
    </row>
    <row r="1931" spans="1:12">
      <c r="A1931" t="s">
        <v>1949</v>
      </c>
      <c r="B1931" t="s">
        <v>5</v>
      </c>
      <c r="C1931" t="s">
        <v>2885</v>
      </c>
      <c r="D1931" t="s">
        <v>2880</v>
      </c>
      <c r="E1931" t="s">
        <v>2865</v>
      </c>
      <c r="H1931" t="str">
        <f>INDEX('Vensim Variables'!$B:$B,MATCH(EPS!$B1931,'Vensim Variables'!$A:$A,0))</f>
        <v>g pollutant</v>
      </c>
      <c r="I1931" t="str">
        <f t="shared" si="90"/>
        <v>CH4</v>
      </c>
      <c r="J1931">
        <f>INDEX(NoSettings!$C:$C,MATCH(EPS!$A1931,NoSettings!$A:$A,0))</f>
        <v>878900000</v>
      </c>
      <c r="K1931">
        <f t="shared" si="91"/>
        <v>28</v>
      </c>
      <c r="L1931" s="5">
        <f t="shared" si="92"/>
        <v>2.4609200000000001E-2</v>
      </c>
    </row>
    <row r="1932" spans="1:12">
      <c r="A1932" t="s">
        <v>1950</v>
      </c>
      <c r="B1932" t="s">
        <v>5</v>
      </c>
      <c r="C1932" t="s">
        <v>2885</v>
      </c>
      <c r="D1932" t="s">
        <v>2880</v>
      </c>
      <c r="E1932" t="s">
        <v>2866</v>
      </c>
      <c r="H1932" t="str">
        <f>INDEX('Vensim Variables'!$B:$B,MATCH(EPS!$B1932,'Vensim Variables'!$A:$A,0))</f>
        <v>g pollutant</v>
      </c>
      <c r="I1932" t="str">
        <f t="shared" si="90"/>
        <v>N2O</v>
      </c>
      <c r="J1932">
        <f>INDEX(NoSettings!$C:$C,MATCH(EPS!$A1932,NoSettings!$A:$A,0))</f>
        <v>127840000</v>
      </c>
      <c r="K1932">
        <f t="shared" si="91"/>
        <v>265</v>
      </c>
      <c r="L1932" s="5">
        <f t="shared" si="92"/>
        <v>3.3877600000000001E-2</v>
      </c>
    </row>
    <row r="1933" spans="1:12">
      <c r="A1933" t="s">
        <v>1951</v>
      </c>
      <c r="B1933" t="s">
        <v>5</v>
      </c>
      <c r="C1933" t="s">
        <v>2885</v>
      </c>
      <c r="D1933" t="s">
        <v>2880</v>
      </c>
      <c r="E1933" t="s">
        <v>2867</v>
      </c>
      <c r="H1933" t="str">
        <f>INDEX('Vensim Variables'!$B:$B,MATCH(EPS!$B1933,'Vensim Variables'!$A:$A,0))</f>
        <v>g pollutant</v>
      </c>
      <c r="I1933" t="str">
        <f t="shared" si="90"/>
        <v>F gases</v>
      </c>
      <c r="J1933">
        <f>INDEX(NoSettings!$C:$C,MATCH(EPS!$A1933,NoSettings!$A:$A,0))</f>
        <v>0</v>
      </c>
      <c r="K1933">
        <f t="shared" si="91"/>
        <v>1</v>
      </c>
      <c r="L1933" s="5">
        <f t="shared" si="92"/>
        <v>0</v>
      </c>
    </row>
    <row r="1934" spans="1:12">
      <c r="A1934" t="s">
        <v>1952</v>
      </c>
      <c r="B1934" t="s">
        <v>5</v>
      </c>
      <c r="C1934" t="s">
        <v>2885</v>
      </c>
      <c r="D1934" t="s">
        <v>2881</v>
      </c>
      <c r="E1934" t="s">
        <v>2854</v>
      </c>
      <c r="H1934" t="str">
        <f>INDEX('Vensim Variables'!$B:$B,MATCH(EPS!$B1934,'Vensim Variables'!$A:$A,0))</f>
        <v>g pollutant</v>
      </c>
      <c r="I1934" t="str">
        <f t="shared" si="90"/>
        <v>CO2</v>
      </c>
      <c r="J1934">
        <f>INDEX(NoSettings!$C:$C,MATCH(EPS!$A1934,NoSettings!$A:$A,0))</f>
        <v>0</v>
      </c>
      <c r="K1934">
        <f t="shared" si="91"/>
        <v>1</v>
      </c>
      <c r="L1934" s="5">
        <f t="shared" si="92"/>
        <v>0</v>
      </c>
    </row>
    <row r="1935" spans="1:12">
      <c r="A1935" t="s">
        <v>1953</v>
      </c>
      <c r="B1935" t="s">
        <v>5</v>
      </c>
      <c r="C1935" t="s">
        <v>2885</v>
      </c>
      <c r="D1935" t="s">
        <v>2881</v>
      </c>
      <c r="E1935" t="s">
        <v>2857</v>
      </c>
      <c r="H1935" t="str">
        <f>INDEX('Vensim Variables'!$B:$B,MATCH(EPS!$B1935,'Vensim Variables'!$A:$A,0))</f>
        <v>g pollutant</v>
      </c>
      <c r="I1935" t="str">
        <f t="shared" si="90"/>
        <v>VOC</v>
      </c>
      <c r="J1935">
        <f>INDEX(NoSettings!$C:$C,MATCH(EPS!$A1935,NoSettings!$A:$A,0))</f>
        <v>0</v>
      </c>
      <c r="K1935">
        <f t="shared" si="91"/>
        <v>1</v>
      </c>
      <c r="L1935" s="5">
        <f t="shared" si="92"/>
        <v>0</v>
      </c>
    </row>
    <row r="1936" spans="1:12">
      <c r="A1936" t="s">
        <v>1954</v>
      </c>
      <c r="B1936" t="s">
        <v>5</v>
      </c>
      <c r="C1936" t="s">
        <v>2885</v>
      </c>
      <c r="D1936" t="s">
        <v>2881</v>
      </c>
      <c r="E1936" t="s">
        <v>2858</v>
      </c>
      <c r="H1936" t="str">
        <f>INDEX('Vensim Variables'!$B:$B,MATCH(EPS!$B1936,'Vensim Variables'!$A:$A,0))</f>
        <v>g pollutant</v>
      </c>
      <c r="I1936" t="str">
        <f t="shared" si="90"/>
        <v>CO</v>
      </c>
      <c r="J1936">
        <f>INDEX(NoSettings!$C:$C,MATCH(EPS!$A1936,NoSettings!$A:$A,0))</f>
        <v>0</v>
      </c>
      <c r="K1936">
        <f t="shared" si="91"/>
        <v>1</v>
      </c>
      <c r="L1936" s="5">
        <f t="shared" si="92"/>
        <v>0</v>
      </c>
    </row>
    <row r="1937" spans="1:12">
      <c r="A1937" t="s">
        <v>1955</v>
      </c>
      <c r="B1937" t="s">
        <v>5</v>
      </c>
      <c r="C1937" t="s">
        <v>2885</v>
      </c>
      <c r="D1937" t="s">
        <v>2881</v>
      </c>
      <c r="E1937" t="s">
        <v>2859</v>
      </c>
      <c r="H1937" t="str">
        <f>INDEX('Vensim Variables'!$B:$B,MATCH(EPS!$B1937,'Vensim Variables'!$A:$A,0))</f>
        <v>g pollutant</v>
      </c>
      <c r="I1937" t="str">
        <f t="shared" si="90"/>
        <v>NOx</v>
      </c>
      <c r="J1937">
        <f>INDEX(NoSettings!$C:$C,MATCH(EPS!$A1937,NoSettings!$A:$A,0))</f>
        <v>0</v>
      </c>
      <c r="K1937">
        <f t="shared" si="91"/>
        <v>1</v>
      </c>
      <c r="L1937" s="5">
        <f t="shared" si="92"/>
        <v>0</v>
      </c>
    </row>
    <row r="1938" spans="1:12">
      <c r="A1938" t="s">
        <v>1956</v>
      </c>
      <c r="B1938" t="s">
        <v>5</v>
      </c>
      <c r="C1938" t="s">
        <v>2885</v>
      </c>
      <c r="D1938" t="s">
        <v>2881</v>
      </c>
      <c r="E1938" t="s">
        <v>2860</v>
      </c>
      <c r="H1938" t="str">
        <f>INDEX('Vensim Variables'!$B:$B,MATCH(EPS!$B1938,'Vensim Variables'!$A:$A,0))</f>
        <v>g pollutant</v>
      </c>
      <c r="I1938" t="str">
        <f t="shared" si="90"/>
        <v>PM10</v>
      </c>
      <c r="J1938">
        <f>INDEX(NoSettings!$C:$C,MATCH(EPS!$A1938,NoSettings!$A:$A,0))</f>
        <v>0</v>
      </c>
      <c r="K1938">
        <f t="shared" si="91"/>
        <v>1</v>
      </c>
      <c r="L1938" s="5">
        <f t="shared" si="92"/>
        <v>0</v>
      </c>
    </row>
    <row r="1939" spans="1:12">
      <c r="A1939" t="s">
        <v>1957</v>
      </c>
      <c r="B1939" t="s">
        <v>5</v>
      </c>
      <c r="C1939" t="s">
        <v>2885</v>
      </c>
      <c r="D1939" t="s">
        <v>2881</v>
      </c>
      <c r="E1939" t="s">
        <v>2861</v>
      </c>
      <c r="H1939" t="str">
        <f>INDEX('Vensim Variables'!$B:$B,MATCH(EPS!$B1939,'Vensim Variables'!$A:$A,0))</f>
        <v>g pollutant</v>
      </c>
      <c r="I1939" t="str">
        <f t="shared" si="90"/>
        <v>PM25</v>
      </c>
      <c r="J1939">
        <f>INDEX(NoSettings!$C:$C,MATCH(EPS!$A1939,NoSettings!$A:$A,0))</f>
        <v>0</v>
      </c>
      <c r="K1939">
        <f t="shared" si="91"/>
        <v>1</v>
      </c>
      <c r="L1939" s="5">
        <f t="shared" si="92"/>
        <v>0</v>
      </c>
    </row>
    <row r="1940" spans="1:12">
      <c r="A1940" t="s">
        <v>1958</v>
      </c>
      <c r="B1940" t="s">
        <v>5</v>
      </c>
      <c r="C1940" t="s">
        <v>2885</v>
      </c>
      <c r="D1940" t="s">
        <v>2881</v>
      </c>
      <c r="E1940" t="s">
        <v>2862</v>
      </c>
      <c r="H1940" t="str">
        <f>INDEX('Vensim Variables'!$B:$B,MATCH(EPS!$B1940,'Vensim Variables'!$A:$A,0))</f>
        <v>g pollutant</v>
      </c>
      <c r="I1940" t="str">
        <f t="shared" si="90"/>
        <v>SOx</v>
      </c>
      <c r="J1940">
        <f>INDEX(NoSettings!$C:$C,MATCH(EPS!$A1940,NoSettings!$A:$A,0))</f>
        <v>0</v>
      </c>
      <c r="K1940">
        <f t="shared" si="91"/>
        <v>1</v>
      </c>
      <c r="L1940" s="5">
        <f t="shared" si="92"/>
        <v>0</v>
      </c>
    </row>
    <row r="1941" spans="1:12">
      <c r="A1941" t="s">
        <v>1959</v>
      </c>
      <c r="B1941" t="s">
        <v>5</v>
      </c>
      <c r="C1941" t="s">
        <v>2885</v>
      </c>
      <c r="D1941" t="s">
        <v>2881</v>
      </c>
      <c r="E1941" t="s">
        <v>2863</v>
      </c>
      <c r="H1941" t="str">
        <f>INDEX('Vensim Variables'!$B:$B,MATCH(EPS!$B1941,'Vensim Variables'!$A:$A,0))</f>
        <v>g pollutant</v>
      </c>
      <c r="I1941" t="str">
        <f t="shared" si="90"/>
        <v>BC</v>
      </c>
      <c r="J1941">
        <f>INDEX(NoSettings!$C:$C,MATCH(EPS!$A1941,NoSettings!$A:$A,0))</f>
        <v>0</v>
      </c>
      <c r="K1941">
        <f t="shared" si="91"/>
        <v>1</v>
      </c>
      <c r="L1941" s="5">
        <f t="shared" si="92"/>
        <v>0</v>
      </c>
    </row>
    <row r="1942" spans="1:12">
      <c r="A1942" t="s">
        <v>1960</v>
      </c>
      <c r="B1942" t="s">
        <v>5</v>
      </c>
      <c r="C1942" t="s">
        <v>2885</v>
      </c>
      <c r="D1942" t="s">
        <v>2881</v>
      </c>
      <c r="E1942" t="s">
        <v>2864</v>
      </c>
      <c r="H1942" t="str">
        <f>INDEX('Vensim Variables'!$B:$B,MATCH(EPS!$B1942,'Vensim Variables'!$A:$A,0))</f>
        <v>g pollutant</v>
      </c>
      <c r="I1942" t="str">
        <f t="shared" si="90"/>
        <v>OC</v>
      </c>
      <c r="J1942">
        <f>INDEX(NoSettings!$C:$C,MATCH(EPS!$A1942,NoSettings!$A:$A,0))</f>
        <v>0</v>
      </c>
      <c r="K1942">
        <f t="shared" si="91"/>
        <v>1</v>
      </c>
      <c r="L1942" s="5">
        <f t="shared" si="92"/>
        <v>0</v>
      </c>
    </row>
    <row r="1943" spans="1:12">
      <c r="A1943" t="s">
        <v>1961</v>
      </c>
      <c r="B1943" t="s">
        <v>5</v>
      </c>
      <c r="C1943" t="s">
        <v>2885</v>
      </c>
      <c r="D1943" t="s">
        <v>2881</v>
      </c>
      <c r="E1943" t="s">
        <v>2865</v>
      </c>
      <c r="H1943" t="str">
        <f>INDEX('Vensim Variables'!$B:$B,MATCH(EPS!$B1943,'Vensim Variables'!$A:$A,0))</f>
        <v>g pollutant</v>
      </c>
      <c r="I1943" t="str">
        <f t="shared" si="90"/>
        <v>CH4</v>
      </c>
      <c r="J1943">
        <f>INDEX(NoSettings!$C:$C,MATCH(EPS!$A1943,NoSettings!$A:$A,0))</f>
        <v>0</v>
      </c>
      <c r="K1943">
        <f t="shared" si="91"/>
        <v>28</v>
      </c>
      <c r="L1943" s="5">
        <f t="shared" si="92"/>
        <v>0</v>
      </c>
    </row>
    <row r="1944" spans="1:12">
      <c r="A1944" t="s">
        <v>1962</v>
      </c>
      <c r="B1944" t="s">
        <v>5</v>
      </c>
      <c r="C1944" t="s">
        <v>2885</v>
      </c>
      <c r="D1944" t="s">
        <v>2881</v>
      </c>
      <c r="E1944" t="s">
        <v>2866</v>
      </c>
      <c r="H1944" t="str">
        <f>INDEX('Vensim Variables'!$B:$B,MATCH(EPS!$B1944,'Vensim Variables'!$A:$A,0))</f>
        <v>g pollutant</v>
      </c>
      <c r="I1944" t="str">
        <f t="shared" si="90"/>
        <v>N2O</v>
      </c>
      <c r="J1944">
        <f>INDEX(NoSettings!$C:$C,MATCH(EPS!$A1944,NoSettings!$A:$A,0))</f>
        <v>0</v>
      </c>
      <c r="K1944">
        <f t="shared" si="91"/>
        <v>265</v>
      </c>
      <c r="L1944" s="5">
        <f t="shared" si="92"/>
        <v>0</v>
      </c>
    </row>
    <row r="1945" spans="1:12">
      <c r="A1945" t="s">
        <v>1963</v>
      </c>
      <c r="B1945" t="s">
        <v>5</v>
      </c>
      <c r="C1945" t="s">
        <v>2885</v>
      </c>
      <c r="D1945" t="s">
        <v>2881</v>
      </c>
      <c r="E1945" t="s">
        <v>2867</v>
      </c>
      <c r="H1945" t="str">
        <f>INDEX('Vensim Variables'!$B:$B,MATCH(EPS!$B1945,'Vensim Variables'!$A:$A,0))</f>
        <v>g pollutant</v>
      </c>
      <c r="I1945" t="str">
        <f t="shared" si="90"/>
        <v>F gases</v>
      </c>
      <c r="J1945">
        <f>INDEX(NoSettings!$C:$C,MATCH(EPS!$A1945,NoSettings!$A:$A,0))</f>
        <v>0</v>
      </c>
      <c r="K1945">
        <f t="shared" si="91"/>
        <v>1</v>
      </c>
      <c r="L1945" s="5">
        <f t="shared" si="92"/>
        <v>0</v>
      </c>
    </row>
    <row r="1946" spans="1:12">
      <c r="A1946" t="s">
        <v>1964</v>
      </c>
      <c r="B1946" t="s">
        <v>5</v>
      </c>
      <c r="C1946" t="s">
        <v>2885</v>
      </c>
      <c r="D1946" t="s">
        <v>2882</v>
      </c>
      <c r="E1946" t="s">
        <v>2854</v>
      </c>
      <c r="H1946" t="str">
        <f>INDEX('Vensim Variables'!$B:$B,MATCH(EPS!$B1946,'Vensim Variables'!$A:$A,0))</f>
        <v>g pollutant</v>
      </c>
      <c r="I1946" t="str">
        <f t="shared" si="90"/>
        <v>CO2</v>
      </c>
      <c r="J1946">
        <f>INDEX(NoSettings!$C:$C,MATCH(EPS!$A1946,NoSettings!$A:$A,0))</f>
        <v>0</v>
      </c>
      <c r="K1946">
        <f t="shared" si="91"/>
        <v>1</v>
      </c>
      <c r="L1946" s="5">
        <f t="shared" si="92"/>
        <v>0</v>
      </c>
    </row>
    <row r="1947" spans="1:12">
      <c r="A1947" t="s">
        <v>1965</v>
      </c>
      <c r="B1947" t="s">
        <v>5</v>
      </c>
      <c r="C1947" t="s">
        <v>2885</v>
      </c>
      <c r="D1947" t="s">
        <v>2882</v>
      </c>
      <c r="E1947" t="s">
        <v>2857</v>
      </c>
      <c r="H1947" t="str">
        <f>INDEX('Vensim Variables'!$B:$B,MATCH(EPS!$B1947,'Vensim Variables'!$A:$A,0))</f>
        <v>g pollutant</v>
      </c>
      <c r="I1947" t="str">
        <f t="shared" si="90"/>
        <v>VOC</v>
      </c>
      <c r="J1947" s="2">
        <f>INDEX(NoSettings!$C:$C,MATCH(EPS!$A1947,NoSettings!$A:$A,0))</f>
        <v>0</v>
      </c>
      <c r="K1947">
        <f t="shared" si="91"/>
        <v>1</v>
      </c>
      <c r="L1947" s="5">
        <f t="shared" si="92"/>
        <v>0</v>
      </c>
    </row>
    <row r="1948" spans="1:12">
      <c r="A1948" t="s">
        <v>1966</v>
      </c>
      <c r="B1948" t="s">
        <v>5</v>
      </c>
      <c r="C1948" t="s">
        <v>2885</v>
      </c>
      <c r="D1948" t="s">
        <v>2882</v>
      </c>
      <c r="E1948" t="s">
        <v>2858</v>
      </c>
      <c r="H1948" t="str">
        <f>INDEX('Vensim Variables'!$B:$B,MATCH(EPS!$B1948,'Vensim Variables'!$A:$A,0))</f>
        <v>g pollutant</v>
      </c>
      <c r="I1948" t="str">
        <f t="shared" si="90"/>
        <v>CO</v>
      </c>
      <c r="J1948">
        <f>INDEX(NoSettings!$C:$C,MATCH(EPS!$A1948,NoSettings!$A:$A,0))</f>
        <v>0</v>
      </c>
      <c r="K1948">
        <f t="shared" si="91"/>
        <v>1</v>
      </c>
      <c r="L1948" s="5">
        <f t="shared" si="92"/>
        <v>0</v>
      </c>
    </row>
    <row r="1949" spans="1:12">
      <c r="A1949" t="s">
        <v>1967</v>
      </c>
      <c r="B1949" t="s">
        <v>5</v>
      </c>
      <c r="C1949" t="s">
        <v>2885</v>
      </c>
      <c r="D1949" t="s">
        <v>2882</v>
      </c>
      <c r="E1949" t="s">
        <v>2859</v>
      </c>
      <c r="H1949" t="str">
        <f>INDEX('Vensim Variables'!$B:$B,MATCH(EPS!$B1949,'Vensim Variables'!$A:$A,0))</f>
        <v>g pollutant</v>
      </c>
      <c r="I1949" t="str">
        <f t="shared" si="90"/>
        <v>NOx</v>
      </c>
      <c r="J1949">
        <f>INDEX(NoSettings!$C:$C,MATCH(EPS!$A1949,NoSettings!$A:$A,0))</f>
        <v>0</v>
      </c>
      <c r="K1949">
        <f t="shared" si="91"/>
        <v>1</v>
      </c>
      <c r="L1949" s="5">
        <f t="shared" si="92"/>
        <v>0</v>
      </c>
    </row>
    <row r="1950" spans="1:12">
      <c r="A1950" t="s">
        <v>1968</v>
      </c>
      <c r="B1950" t="s">
        <v>5</v>
      </c>
      <c r="C1950" t="s">
        <v>2885</v>
      </c>
      <c r="D1950" t="s">
        <v>2882</v>
      </c>
      <c r="E1950" t="s">
        <v>2860</v>
      </c>
      <c r="H1950" t="str">
        <f>INDEX('Vensim Variables'!$B:$B,MATCH(EPS!$B1950,'Vensim Variables'!$A:$A,0))</f>
        <v>g pollutant</v>
      </c>
      <c r="I1950" t="str">
        <f t="shared" si="90"/>
        <v>PM10</v>
      </c>
      <c r="J1950">
        <f>INDEX(NoSettings!$C:$C,MATCH(EPS!$A1950,NoSettings!$A:$A,0))</f>
        <v>0</v>
      </c>
      <c r="K1950">
        <f t="shared" si="91"/>
        <v>1</v>
      </c>
      <c r="L1950" s="5">
        <f t="shared" si="92"/>
        <v>0</v>
      </c>
    </row>
    <row r="1951" spans="1:12">
      <c r="A1951" t="s">
        <v>1969</v>
      </c>
      <c r="B1951" t="s">
        <v>5</v>
      </c>
      <c r="C1951" t="s">
        <v>2885</v>
      </c>
      <c r="D1951" t="s">
        <v>2882</v>
      </c>
      <c r="E1951" t="s">
        <v>2861</v>
      </c>
      <c r="H1951" t="str">
        <f>INDEX('Vensim Variables'!$B:$B,MATCH(EPS!$B1951,'Vensim Variables'!$A:$A,0))</f>
        <v>g pollutant</v>
      </c>
      <c r="I1951" t="str">
        <f t="shared" si="90"/>
        <v>PM25</v>
      </c>
      <c r="J1951">
        <f>INDEX(NoSettings!$C:$C,MATCH(EPS!$A1951,NoSettings!$A:$A,0))</f>
        <v>0</v>
      </c>
      <c r="K1951">
        <f t="shared" si="91"/>
        <v>1</v>
      </c>
      <c r="L1951" s="5">
        <f t="shared" si="92"/>
        <v>0</v>
      </c>
    </row>
    <row r="1952" spans="1:12">
      <c r="A1952" t="s">
        <v>1970</v>
      </c>
      <c r="B1952" t="s">
        <v>5</v>
      </c>
      <c r="C1952" t="s">
        <v>2885</v>
      </c>
      <c r="D1952" t="s">
        <v>2882</v>
      </c>
      <c r="E1952" t="s">
        <v>2862</v>
      </c>
      <c r="H1952" t="str">
        <f>INDEX('Vensim Variables'!$B:$B,MATCH(EPS!$B1952,'Vensim Variables'!$A:$A,0))</f>
        <v>g pollutant</v>
      </c>
      <c r="I1952" t="str">
        <f t="shared" si="90"/>
        <v>SOx</v>
      </c>
      <c r="J1952">
        <f>INDEX(NoSettings!$C:$C,MATCH(EPS!$A1952,NoSettings!$A:$A,0))</f>
        <v>0</v>
      </c>
      <c r="K1952">
        <f t="shared" si="91"/>
        <v>1</v>
      </c>
      <c r="L1952" s="5">
        <f t="shared" si="92"/>
        <v>0</v>
      </c>
    </row>
    <row r="1953" spans="1:12">
      <c r="A1953" t="s">
        <v>1971</v>
      </c>
      <c r="B1953" t="s">
        <v>5</v>
      </c>
      <c r="C1953" t="s">
        <v>2885</v>
      </c>
      <c r="D1953" t="s">
        <v>2882</v>
      </c>
      <c r="E1953" t="s">
        <v>2863</v>
      </c>
      <c r="H1953" t="str">
        <f>INDEX('Vensim Variables'!$B:$B,MATCH(EPS!$B1953,'Vensim Variables'!$A:$A,0))</f>
        <v>g pollutant</v>
      </c>
      <c r="I1953" t="str">
        <f t="shared" si="90"/>
        <v>BC</v>
      </c>
      <c r="J1953">
        <f>INDEX(NoSettings!$C:$C,MATCH(EPS!$A1953,NoSettings!$A:$A,0))</f>
        <v>0</v>
      </c>
      <c r="K1953">
        <f t="shared" si="91"/>
        <v>1</v>
      </c>
      <c r="L1953" s="5">
        <f t="shared" si="92"/>
        <v>0</v>
      </c>
    </row>
    <row r="1954" spans="1:12">
      <c r="A1954" t="s">
        <v>1972</v>
      </c>
      <c r="B1954" t="s">
        <v>5</v>
      </c>
      <c r="C1954" t="s">
        <v>2885</v>
      </c>
      <c r="D1954" t="s">
        <v>2882</v>
      </c>
      <c r="E1954" t="s">
        <v>2864</v>
      </c>
      <c r="H1954" t="str">
        <f>INDEX('Vensim Variables'!$B:$B,MATCH(EPS!$B1954,'Vensim Variables'!$A:$A,0))</f>
        <v>g pollutant</v>
      </c>
      <c r="I1954" t="str">
        <f t="shared" si="90"/>
        <v>OC</v>
      </c>
      <c r="J1954">
        <f>INDEX(NoSettings!$C:$C,MATCH(EPS!$A1954,NoSettings!$A:$A,0))</f>
        <v>0</v>
      </c>
      <c r="K1954">
        <f t="shared" si="91"/>
        <v>1</v>
      </c>
      <c r="L1954" s="5">
        <f t="shared" si="92"/>
        <v>0</v>
      </c>
    </row>
    <row r="1955" spans="1:12">
      <c r="A1955" t="s">
        <v>1973</v>
      </c>
      <c r="B1955" t="s">
        <v>5</v>
      </c>
      <c r="C1955" t="s">
        <v>2885</v>
      </c>
      <c r="D1955" t="s">
        <v>2882</v>
      </c>
      <c r="E1955" t="s">
        <v>2865</v>
      </c>
      <c r="H1955" t="str">
        <f>INDEX('Vensim Variables'!$B:$B,MATCH(EPS!$B1955,'Vensim Variables'!$A:$A,0))</f>
        <v>g pollutant</v>
      </c>
      <c r="I1955" t="str">
        <f t="shared" si="90"/>
        <v>CH4</v>
      </c>
      <c r="J1955">
        <f>INDEX(NoSettings!$C:$C,MATCH(EPS!$A1955,NoSettings!$A:$A,0))</f>
        <v>0</v>
      </c>
      <c r="K1955">
        <f t="shared" si="91"/>
        <v>28</v>
      </c>
      <c r="L1955" s="5">
        <f t="shared" si="92"/>
        <v>0</v>
      </c>
    </row>
    <row r="1956" spans="1:12">
      <c r="A1956" t="s">
        <v>1974</v>
      </c>
      <c r="B1956" t="s">
        <v>5</v>
      </c>
      <c r="C1956" t="s">
        <v>2885</v>
      </c>
      <c r="D1956" t="s">
        <v>2882</v>
      </c>
      <c r="E1956" t="s">
        <v>2866</v>
      </c>
      <c r="H1956" t="str">
        <f>INDEX('Vensim Variables'!$B:$B,MATCH(EPS!$B1956,'Vensim Variables'!$A:$A,0))</f>
        <v>g pollutant</v>
      </c>
      <c r="I1956" t="str">
        <f t="shared" si="90"/>
        <v>N2O</v>
      </c>
      <c r="J1956">
        <f>INDEX(NoSettings!$C:$C,MATCH(EPS!$A1956,NoSettings!$A:$A,0))</f>
        <v>0</v>
      </c>
      <c r="K1956">
        <f t="shared" si="91"/>
        <v>265</v>
      </c>
      <c r="L1956" s="5">
        <f t="shared" si="92"/>
        <v>0</v>
      </c>
    </row>
    <row r="1957" spans="1:12">
      <c r="A1957" t="s">
        <v>1975</v>
      </c>
      <c r="B1957" t="s">
        <v>5</v>
      </c>
      <c r="C1957" t="s">
        <v>2885</v>
      </c>
      <c r="D1957" t="s">
        <v>2882</v>
      </c>
      <c r="E1957" t="s">
        <v>2867</v>
      </c>
      <c r="H1957" t="str">
        <f>INDEX('Vensim Variables'!$B:$B,MATCH(EPS!$B1957,'Vensim Variables'!$A:$A,0))</f>
        <v>g pollutant</v>
      </c>
      <c r="I1957" t="str">
        <f t="shared" si="90"/>
        <v>F gases</v>
      </c>
      <c r="J1957">
        <f>INDEX(NoSettings!$C:$C,MATCH(EPS!$A1957,NoSettings!$A:$A,0))</f>
        <v>0</v>
      </c>
      <c r="K1957">
        <f t="shared" si="91"/>
        <v>1</v>
      </c>
      <c r="L1957" s="5">
        <f t="shared" si="92"/>
        <v>0</v>
      </c>
    </row>
    <row r="1958" spans="1:12">
      <c r="A1958" t="s">
        <v>1976</v>
      </c>
      <c r="B1958" t="s">
        <v>5</v>
      </c>
      <c r="C1958" t="s">
        <v>2885</v>
      </c>
      <c r="D1958" t="s">
        <v>2883</v>
      </c>
      <c r="E1958" t="s">
        <v>2854</v>
      </c>
      <c r="H1958" t="str">
        <f>INDEX('Vensim Variables'!$B:$B,MATCH(EPS!$B1958,'Vensim Variables'!$A:$A,0))</f>
        <v>g pollutant</v>
      </c>
      <c r="I1958" t="str">
        <f t="shared" si="90"/>
        <v>CO2</v>
      </c>
      <c r="J1958">
        <f>INDEX(NoSettings!$C:$C,MATCH(EPS!$A1958,NoSettings!$A:$A,0))</f>
        <v>13443100000000</v>
      </c>
      <c r="K1958">
        <f t="shared" si="91"/>
        <v>1</v>
      </c>
      <c r="L1958" s="5">
        <f t="shared" si="92"/>
        <v>13.443099999999999</v>
      </c>
    </row>
    <row r="1959" spans="1:12">
      <c r="A1959" t="s">
        <v>1977</v>
      </c>
      <c r="B1959" t="s">
        <v>5</v>
      </c>
      <c r="C1959" t="s">
        <v>2885</v>
      </c>
      <c r="D1959" t="s">
        <v>2883</v>
      </c>
      <c r="E1959" t="s">
        <v>2857</v>
      </c>
      <c r="H1959" t="str">
        <f>INDEX('Vensim Variables'!$B:$B,MATCH(EPS!$B1959,'Vensim Variables'!$A:$A,0))</f>
        <v>g pollutant</v>
      </c>
      <c r="I1959" t="str">
        <f t="shared" si="90"/>
        <v>VOC</v>
      </c>
      <c r="J1959">
        <f>INDEX(NoSettings!$C:$C,MATCH(EPS!$A1959,NoSettings!$A:$A,0))</f>
        <v>73623000000</v>
      </c>
      <c r="K1959">
        <f t="shared" si="91"/>
        <v>1</v>
      </c>
      <c r="L1959" s="5">
        <f t="shared" si="92"/>
        <v>7.3622999999999994E-2</v>
      </c>
    </row>
    <row r="1960" spans="1:12">
      <c r="A1960" t="s">
        <v>1978</v>
      </c>
      <c r="B1960" t="s">
        <v>5</v>
      </c>
      <c r="C1960" t="s">
        <v>2885</v>
      </c>
      <c r="D1960" t="s">
        <v>2883</v>
      </c>
      <c r="E1960" t="s">
        <v>2858</v>
      </c>
      <c r="H1960" t="str">
        <f>INDEX('Vensim Variables'!$B:$B,MATCH(EPS!$B1960,'Vensim Variables'!$A:$A,0))</f>
        <v>g pollutant</v>
      </c>
      <c r="I1960" t="str">
        <f t="shared" si="90"/>
        <v>CO</v>
      </c>
      <c r="J1960">
        <f>INDEX(NoSettings!$C:$C,MATCH(EPS!$A1960,NoSettings!$A:$A,0))</f>
        <v>15858300000</v>
      </c>
      <c r="K1960">
        <f t="shared" si="91"/>
        <v>1</v>
      </c>
      <c r="L1960" s="5">
        <f t="shared" si="92"/>
        <v>1.5858299999999999E-2</v>
      </c>
    </row>
    <row r="1961" spans="1:12">
      <c r="A1961" t="s">
        <v>1979</v>
      </c>
      <c r="B1961" t="s">
        <v>5</v>
      </c>
      <c r="C1961" t="s">
        <v>2885</v>
      </c>
      <c r="D1961" t="s">
        <v>2883</v>
      </c>
      <c r="E1961" t="s">
        <v>2859</v>
      </c>
      <c r="H1961" t="str">
        <f>INDEX('Vensim Variables'!$B:$B,MATCH(EPS!$B1961,'Vensim Variables'!$A:$A,0))</f>
        <v>g pollutant</v>
      </c>
      <c r="I1961" t="str">
        <f t="shared" si="90"/>
        <v>NOx</v>
      </c>
      <c r="J1961">
        <f>INDEX(NoSettings!$C:$C,MATCH(EPS!$A1961,NoSettings!$A:$A,0))</f>
        <v>23028300000</v>
      </c>
      <c r="K1961">
        <f t="shared" si="91"/>
        <v>1</v>
      </c>
      <c r="L1961" s="5">
        <f t="shared" si="92"/>
        <v>2.3028300000000002E-2</v>
      </c>
    </row>
    <row r="1962" spans="1:12">
      <c r="A1962" t="s">
        <v>1980</v>
      </c>
      <c r="B1962" t="s">
        <v>5</v>
      </c>
      <c r="C1962" t="s">
        <v>2885</v>
      </c>
      <c r="D1962" t="s">
        <v>2883</v>
      </c>
      <c r="E1962" t="s">
        <v>2860</v>
      </c>
      <c r="H1962" t="str">
        <f>INDEX('Vensim Variables'!$B:$B,MATCH(EPS!$B1962,'Vensim Variables'!$A:$A,0))</f>
        <v>g pollutant</v>
      </c>
      <c r="I1962" t="str">
        <f t="shared" si="90"/>
        <v>PM10</v>
      </c>
      <c r="J1962">
        <f>INDEX(NoSettings!$C:$C,MATCH(EPS!$A1962,NoSettings!$A:$A,0))</f>
        <v>14388900000</v>
      </c>
      <c r="K1962">
        <f t="shared" si="91"/>
        <v>1</v>
      </c>
      <c r="L1962" s="5">
        <f t="shared" si="92"/>
        <v>1.43889E-2</v>
      </c>
    </row>
    <row r="1963" spans="1:12">
      <c r="A1963" t="s">
        <v>1981</v>
      </c>
      <c r="B1963" t="s">
        <v>5</v>
      </c>
      <c r="C1963" t="s">
        <v>2885</v>
      </c>
      <c r="D1963" t="s">
        <v>2883</v>
      </c>
      <c r="E1963" t="s">
        <v>2861</v>
      </c>
      <c r="H1963" t="str">
        <f>INDEX('Vensim Variables'!$B:$B,MATCH(EPS!$B1963,'Vensim Variables'!$A:$A,0))</f>
        <v>g pollutant</v>
      </c>
      <c r="I1963" t="str">
        <f t="shared" si="90"/>
        <v>PM25</v>
      </c>
      <c r="J1963">
        <f>INDEX(NoSettings!$C:$C,MATCH(EPS!$A1963,NoSettings!$A:$A,0))</f>
        <v>5112280000</v>
      </c>
      <c r="K1963">
        <f t="shared" si="91"/>
        <v>1</v>
      </c>
      <c r="L1963" s="5">
        <f t="shared" si="92"/>
        <v>5.1122800000000003E-3</v>
      </c>
    </row>
    <row r="1964" spans="1:12">
      <c r="A1964" t="s">
        <v>1982</v>
      </c>
      <c r="B1964" t="s">
        <v>5</v>
      </c>
      <c r="C1964" t="s">
        <v>2885</v>
      </c>
      <c r="D1964" t="s">
        <v>2883</v>
      </c>
      <c r="E1964" t="s">
        <v>2862</v>
      </c>
      <c r="H1964" t="str">
        <f>INDEX('Vensim Variables'!$B:$B,MATCH(EPS!$B1964,'Vensim Variables'!$A:$A,0))</f>
        <v>g pollutant</v>
      </c>
      <c r="I1964" t="str">
        <f t="shared" si="90"/>
        <v>SOx</v>
      </c>
      <c r="J1964">
        <f>INDEX(NoSettings!$C:$C,MATCH(EPS!$A1964,NoSettings!$A:$A,0))</f>
        <v>48398300000</v>
      </c>
      <c r="K1964">
        <f t="shared" si="91"/>
        <v>1</v>
      </c>
      <c r="L1964" s="5">
        <f t="shared" si="92"/>
        <v>4.8398299999999998E-2</v>
      </c>
    </row>
    <row r="1965" spans="1:12">
      <c r="A1965" t="s">
        <v>1983</v>
      </c>
      <c r="B1965" t="s">
        <v>5</v>
      </c>
      <c r="C1965" t="s">
        <v>2885</v>
      </c>
      <c r="D1965" t="s">
        <v>2883</v>
      </c>
      <c r="E1965" t="s">
        <v>2863</v>
      </c>
      <c r="H1965" t="str">
        <f>INDEX('Vensim Variables'!$B:$B,MATCH(EPS!$B1965,'Vensim Variables'!$A:$A,0))</f>
        <v>g pollutant</v>
      </c>
      <c r="I1965" t="str">
        <f t="shared" si="90"/>
        <v>BC</v>
      </c>
      <c r="J1965">
        <f>INDEX(NoSettings!$C:$C,MATCH(EPS!$A1965,NoSettings!$A:$A,0))</f>
        <v>162448000</v>
      </c>
      <c r="K1965">
        <f t="shared" si="91"/>
        <v>1</v>
      </c>
      <c r="L1965" s="5">
        <f t="shared" si="92"/>
        <v>1.6244799999999999E-4</v>
      </c>
    </row>
    <row r="1966" spans="1:12">
      <c r="A1966" t="s">
        <v>1984</v>
      </c>
      <c r="B1966" t="s">
        <v>5</v>
      </c>
      <c r="C1966" t="s">
        <v>2885</v>
      </c>
      <c r="D1966" t="s">
        <v>2883</v>
      </c>
      <c r="E1966" t="s">
        <v>2864</v>
      </c>
      <c r="H1966" t="str">
        <f>INDEX('Vensim Variables'!$B:$B,MATCH(EPS!$B1966,'Vensim Variables'!$A:$A,0))</f>
        <v>g pollutant</v>
      </c>
      <c r="I1966" t="str">
        <f t="shared" si="90"/>
        <v>OC</v>
      </c>
      <c r="J1966">
        <f>INDEX(NoSettings!$C:$C,MATCH(EPS!$A1966,NoSettings!$A:$A,0))</f>
        <v>555362000</v>
      </c>
      <c r="K1966">
        <f t="shared" si="91"/>
        <v>1</v>
      </c>
      <c r="L1966" s="5">
        <f t="shared" si="92"/>
        <v>5.55362E-4</v>
      </c>
    </row>
    <row r="1967" spans="1:12">
      <c r="A1967" t="s">
        <v>1985</v>
      </c>
      <c r="B1967" t="s">
        <v>5</v>
      </c>
      <c r="C1967" t="s">
        <v>2885</v>
      </c>
      <c r="D1967" t="s">
        <v>2883</v>
      </c>
      <c r="E1967" t="s">
        <v>2865</v>
      </c>
      <c r="H1967" t="str">
        <f>INDEX('Vensim Variables'!$B:$B,MATCH(EPS!$B1967,'Vensim Variables'!$A:$A,0))</f>
        <v>g pollutant</v>
      </c>
      <c r="I1967" t="str">
        <f t="shared" si="90"/>
        <v>CH4</v>
      </c>
      <c r="J1967">
        <f>INDEX(NoSettings!$C:$C,MATCH(EPS!$A1967,NoSettings!$A:$A,0))</f>
        <v>1562000000</v>
      </c>
      <c r="K1967">
        <f t="shared" si="91"/>
        <v>28</v>
      </c>
      <c r="L1967" s="5">
        <f t="shared" si="92"/>
        <v>4.3735999999999997E-2</v>
      </c>
    </row>
    <row r="1968" spans="1:12">
      <c r="A1968" t="s">
        <v>1986</v>
      </c>
      <c r="B1968" t="s">
        <v>5</v>
      </c>
      <c r="C1968" t="s">
        <v>2885</v>
      </c>
      <c r="D1968" t="s">
        <v>2883</v>
      </c>
      <c r="E1968" t="s">
        <v>2866</v>
      </c>
      <c r="H1968" t="str">
        <f>INDEX('Vensim Variables'!$B:$B,MATCH(EPS!$B1968,'Vensim Variables'!$A:$A,0))</f>
        <v>g pollutant</v>
      </c>
      <c r="I1968" t="str">
        <f t="shared" si="90"/>
        <v>N2O</v>
      </c>
      <c r="J1968">
        <f>INDEX(NoSettings!$C:$C,MATCH(EPS!$A1968,NoSettings!$A:$A,0))</f>
        <v>227200000</v>
      </c>
      <c r="K1968">
        <f t="shared" si="91"/>
        <v>265</v>
      </c>
      <c r="L1968" s="5">
        <f t="shared" si="92"/>
        <v>6.0207999999999998E-2</v>
      </c>
    </row>
    <row r="1969" spans="1:12">
      <c r="A1969" t="s">
        <v>1987</v>
      </c>
      <c r="B1969" t="s">
        <v>5</v>
      </c>
      <c r="C1969" t="s">
        <v>2885</v>
      </c>
      <c r="D1969" t="s">
        <v>2883</v>
      </c>
      <c r="E1969" t="s">
        <v>2867</v>
      </c>
      <c r="H1969" t="str">
        <f>INDEX('Vensim Variables'!$B:$B,MATCH(EPS!$B1969,'Vensim Variables'!$A:$A,0))</f>
        <v>g pollutant</v>
      </c>
      <c r="I1969" t="str">
        <f t="shared" si="90"/>
        <v>F gases</v>
      </c>
      <c r="J1969">
        <f>INDEX(NoSettings!$C:$C,MATCH(EPS!$A1969,NoSettings!$A:$A,0))</f>
        <v>0</v>
      </c>
      <c r="K1969">
        <f t="shared" si="91"/>
        <v>1</v>
      </c>
      <c r="L1969" s="5">
        <f t="shared" si="92"/>
        <v>0</v>
      </c>
    </row>
    <row r="1970" spans="1:12">
      <c r="A1970" t="s">
        <v>1988</v>
      </c>
      <c r="B1970" t="s">
        <v>5</v>
      </c>
      <c r="C1970" t="s">
        <v>2886</v>
      </c>
      <c r="D1970" t="s">
        <v>2876</v>
      </c>
      <c r="E1970" t="s">
        <v>2854</v>
      </c>
      <c r="H1970" t="str">
        <f>INDEX('Vensim Variables'!$B:$B,MATCH(EPS!$B1970,'Vensim Variables'!$A:$A,0))</f>
        <v>g pollutant</v>
      </c>
      <c r="I1970" t="str">
        <f t="shared" si="90"/>
        <v>CO2</v>
      </c>
      <c r="J1970">
        <f>INDEX(NoSettings!$C:$C,MATCH(EPS!$A1970,NoSettings!$A:$A,0))</f>
        <v>896714000000</v>
      </c>
      <c r="K1970">
        <f t="shared" si="91"/>
        <v>1</v>
      </c>
      <c r="L1970" s="5">
        <f t="shared" si="92"/>
        <v>0.89671400000000001</v>
      </c>
    </row>
    <row r="1971" spans="1:12">
      <c r="A1971" t="s">
        <v>1989</v>
      </c>
      <c r="B1971" t="s">
        <v>5</v>
      </c>
      <c r="C1971" t="s">
        <v>2886</v>
      </c>
      <c r="D1971" t="s">
        <v>2876</v>
      </c>
      <c r="E1971" t="s">
        <v>2857</v>
      </c>
      <c r="H1971" t="str">
        <f>INDEX('Vensim Variables'!$B:$B,MATCH(EPS!$B1971,'Vensim Variables'!$A:$A,0))</f>
        <v>g pollutant</v>
      </c>
      <c r="I1971" t="str">
        <f t="shared" si="90"/>
        <v>VOC</v>
      </c>
      <c r="J1971">
        <f>INDEX(NoSettings!$C:$C,MATCH(EPS!$A1971,NoSettings!$A:$A,0))</f>
        <v>412073000</v>
      </c>
      <c r="K1971">
        <f t="shared" si="91"/>
        <v>1</v>
      </c>
      <c r="L1971" s="5">
        <f t="shared" si="92"/>
        <v>4.12073E-4</v>
      </c>
    </row>
    <row r="1972" spans="1:12">
      <c r="A1972" t="s">
        <v>1990</v>
      </c>
      <c r="B1972" t="s">
        <v>5</v>
      </c>
      <c r="C1972" t="s">
        <v>2886</v>
      </c>
      <c r="D1972" t="s">
        <v>2876</v>
      </c>
      <c r="E1972" t="s">
        <v>2858</v>
      </c>
      <c r="H1972" t="str">
        <f>INDEX('Vensim Variables'!$B:$B,MATCH(EPS!$B1972,'Vensim Variables'!$A:$A,0))</f>
        <v>g pollutant</v>
      </c>
      <c r="I1972" t="str">
        <f t="shared" si="90"/>
        <v>CO</v>
      </c>
      <c r="J1972">
        <f>INDEX(NoSettings!$C:$C,MATCH(EPS!$A1972,NoSettings!$A:$A,0))</f>
        <v>6496920000</v>
      </c>
      <c r="K1972">
        <f t="shared" si="91"/>
        <v>1</v>
      </c>
      <c r="L1972" s="5">
        <f t="shared" si="92"/>
        <v>6.4969199999999998E-3</v>
      </c>
    </row>
    <row r="1973" spans="1:12">
      <c r="A1973" t="s">
        <v>1991</v>
      </c>
      <c r="B1973" t="s">
        <v>5</v>
      </c>
      <c r="C1973" t="s">
        <v>2886</v>
      </c>
      <c r="D1973" t="s">
        <v>2876</v>
      </c>
      <c r="E1973" t="s">
        <v>2859</v>
      </c>
      <c r="H1973" t="str">
        <f>INDEX('Vensim Variables'!$B:$B,MATCH(EPS!$B1973,'Vensim Variables'!$A:$A,0))</f>
        <v>g pollutant</v>
      </c>
      <c r="I1973" t="str">
        <f t="shared" si="90"/>
        <v>NOx</v>
      </c>
      <c r="J1973">
        <f>INDEX(NoSettings!$C:$C,MATCH(EPS!$A1973,NoSettings!$A:$A,0))</f>
        <v>7108680000</v>
      </c>
      <c r="K1973">
        <f t="shared" si="91"/>
        <v>1</v>
      </c>
      <c r="L1973" s="5">
        <f t="shared" si="92"/>
        <v>7.10868E-3</v>
      </c>
    </row>
    <row r="1974" spans="1:12">
      <c r="A1974" t="s">
        <v>1992</v>
      </c>
      <c r="B1974" t="s">
        <v>5</v>
      </c>
      <c r="C1974" t="s">
        <v>2886</v>
      </c>
      <c r="D1974" t="s">
        <v>2876</v>
      </c>
      <c r="E1974" t="s">
        <v>2860</v>
      </c>
      <c r="H1974" t="str">
        <f>INDEX('Vensim Variables'!$B:$B,MATCH(EPS!$B1974,'Vensim Variables'!$A:$A,0))</f>
        <v>g pollutant</v>
      </c>
      <c r="I1974" t="str">
        <f t="shared" si="90"/>
        <v>PM10</v>
      </c>
      <c r="J1974">
        <f>INDEX(NoSettings!$C:$C,MATCH(EPS!$A1974,NoSettings!$A:$A,0))</f>
        <v>700184000</v>
      </c>
      <c r="K1974">
        <f t="shared" si="91"/>
        <v>1</v>
      </c>
      <c r="L1974" s="5">
        <f t="shared" si="92"/>
        <v>7.0018399999999996E-4</v>
      </c>
    </row>
    <row r="1975" spans="1:12">
      <c r="A1975" t="s">
        <v>1993</v>
      </c>
      <c r="B1975" t="s">
        <v>5</v>
      </c>
      <c r="C1975" t="s">
        <v>2886</v>
      </c>
      <c r="D1975" t="s">
        <v>2876</v>
      </c>
      <c r="E1975" t="s">
        <v>2861</v>
      </c>
      <c r="H1975" t="str">
        <f>INDEX('Vensim Variables'!$B:$B,MATCH(EPS!$B1975,'Vensim Variables'!$A:$A,0))</f>
        <v>g pollutant</v>
      </c>
      <c r="I1975" t="str">
        <f t="shared" si="90"/>
        <v>PM25</v>
      </c>
      <c r="J1975">
        <f>INDEX(NoSettings!$C:$C,MATCH(EPS!$A1975,NoSettings!$A:$A,0))</f>
        <v>426691000</v>
      </c>
      <c r="K1975">
        <f t="shared" si="91"/>
        <v>1</v>
      </c>
      <c r="L1975" s="5">
        <f t="shared" si="92"/>
        <v>4.2669099999999998E-4</v>
      </c>
    </row>
    <row r="1976" spans="1:12">
      <c r="A1976" t="s">
        <v>1994</v>
      </c>
      <c r="B1976" t="s">
        <v>5</v>
      </c>
      <c r="C1976" t="s">
        <v>2886</v>
      </c>
      <c r="D1976" t="s">
        <v>2876</v>
      </c>
      <c r="E1976" t="s">
        <v>2862</v>
      </c>
      <c r="H1976" t="str">
        <f>INDEX('Vensim Variables'!$B:$B,MATCH(EPS!$B1976,'Vensim Variables'!$A:$A,0))</f>
        <v>g pollutant</v>
      </c>
      <c r="I1976" t="str">
        <f t="shared" si="90"/>
        <v>SOx</v>
      </c>
      <c r="J1976">
        <f>INDEX(NoSettings!$C:$C,MATCH(EPS!$A1976,NoSettings!$A:$A,0))</f>
        <v>1544020000</v>
      </c>
      <c r="K1976">
        <f t="shared" si="91"/>
        <v>1</v>
      </c>
      <c r="L1976" s="5">
        <f t="shared" si="92"/>
        <v>1.5440199999999999E-3</v>
      </c>
    </row>
    <row r="1977" spans="1:12">
      <c r="A1977" t="s">
        <v>1995</v>
      </c>
      <c r="B1977" t="s">
        <v>5</v>
      </c>
      <c r="C1977" t="s">
        <v>2886</v>
      </c>
      <c r="D1977" t="s">
        <v>2876</v>
      </c>
      <c r="E1977" t="s">
        <v>2863</v>
      </c>
      <c r="H1977" t="str">
        <f>INDEX('Vensim Variables'!$B:$B,MATCH(EPS!$B1977,'Vensim Variables'!$A:$A,0))</f>
        <v>g pollutant</v>
      </c>
      <c r="I1977" t="str">
        <f t="shared" si="90"/>
        <v>BC</v>
      </c>
      <c r="J1977">
        <f>INDEX(NoSettings!$C:$C,MATCH(EPS!$A1977,NoSettings!$A:$A,0))</f>
        <v>13824200</v>
      </c>
      <c r="K1977">
        <f t="shared" si="91"/>
        <v>1</v>
      </c>
      <c r="L1977" s="5">
        <f t="shared" si="92"/>
        <v>1.3824200000000001E-5</v>
      </c>
    </row>
    <row r="1978" spans="1:12">
      <c r="A1978" t="s">
        <v>1996</v>
      </c>
      <c r="B1978" t="s">
        <v>5</v>
      </c>
      <c r="C1978" t="s">
        <v>2886</v>
      </c>
      <c r="D1978" t="s">
        <v>2876</v>
      </c>
      <c r="E1978" t="s">
        <v>2864</v>
      </c>
      <c r="H1978" t="str">
        <f>INDEX('Vensim Variables'!$B:$B,MATCH(EPS!$B1978,'Vensim Variables'!$A:$A,0))</f>
        <v>g pollutant</v>
      </c>
      <c r="I1978" t="str">
        <f t="shared" si="90"/>
        <v>OC</v>
      </c>
      <c r="J1978">
        <f>INDEX(NoSettings!$C:$C,MATCH(EPS!$A1978,NoSettings!$A:$A,0))</f>
        <v>65470600</v>
      </c>
      <c r="K1978">
        <f t="shared" si="91"/>
        <v>1</v>
      </c>
      <c r="L1978" s="5">
        <f t="shared" si="92"/>
        <v>6.5470599999999996E-5</v>
      </c>
    </row>
    <row r="1979" spans="1:12">
      <c r="A1979" t="s">
        <v>1997</v>
      </c>
      <c r="B1979" t="s">
        <v>5</v>
      </c>
      <c r="C1979" t="s">
        <v>2886</v>
      </c>
      <c r="D1979" t="s">
        <v>2876</v>
      </c>
      <c r="E1979" t="s">
        <v>2865</v>
      </c>
      <c r="H1979" t="str">
        <f>INDEX('Vensim Variables'!$B:$B,MATCH(EPS!$B1979,'Vensim Variables'!$A:$A,0))</f>
        <v>g pollutant</v>
      </c>
      <c r="I1979" t="str">
        <f t="shared" si="90"/>
        <v>CH4</v>
      </c>
      <c r="J1979">
        <f>INDEX(NoSettings!$C:$C,MATCH(EPS!$A1979,NoSettings!$A:$A,0))</f>
        <v>16900000</v>
      </c>
      <c r="K1979">
        <f t="shared" si="91"/>
        <v>28</v>
      </c>
      <c r="L1979" s="5">
        <f t="shared" si="92"/>
        <v>4.7320000000000001E-4</v>
      </c>
    </row>
    <row r="1980" spans="1:12">
      <c r="A1980" t="s">
        <v>1998</v>
      </c>
      <c r="B1980" t="s">
        <v>5</v>
      </c>
      <c r="C1980" t="s">
        <v>2886</v>
      </c>
      <c r="D1980" t="s">
        <v>2876</v>
      </c>
      <c r="E1980" t="s">
        <v>2866</v>
      </c>
      <c r="H1980" t="str">
        <f>INDEX('Vensim Variables'!$B:$B,MATCH(EPS!$B1980,'Vensim Variables'!$A:$A,0))</f>
        <v>g pollutant</v>
      </c>
      <c r="I1980" t="str">
        <f t="shared" si="90"/>
        <v>N2O</v>
      </c>
      <c r="J1980">
        <f>INDEX(NoSettings!$C:$C,MATCH(EPS!$A1980,NoSettings!$A:$A,0))</f>
        <v>1690000</v>
      </c>
      <c r="K1980">
        <f t="shared" si="91"/>
        <v>265</v>
      </c>
      <c r="L1980" s="5">
        <f t="shared" si="92"/>
        <v>4.4785000000000002E-4</v>
      </c>
    </row>
    <row r="1981" spans="1:12">
      <c r="A1981" t="s">
        <v>1999</v>
      </c>
      <c r="B1981" t="s">
        <v>5</v>
      </c>
      <c r="C1981" t="s">
        <v>2886</v>
      </c>
      <c r="D1981" t="s">
        <v>2876</v>
      </c>
      <c r="E1981" t="s">
        <v>2867</v>
      </c>
      <c r="H1981" t="str">
        <f>INDEX('Vensim Variables'!$B:$B,MATCH(EPS!$B1981,'Vensim Variables'!$A:$A,0))</f>
        <v>g pollutant</v>
      </c>
      <c r="I1981" t="str">
        <f t="shared" si="90"/>
        <v>F gases</v>
      </c>
      <c r="J1981">
        <f>INDEX(NoSettings!$C:$C,MATCH(EPS!$A1981,NoSettings!$A:$A,0))</f>
        <v>0</v>
      </c>
      <c r="K1981">
        <f t="shared" si="91"/>
        <v>1</v>
      </c>
      <c r="L1981" s="5">
        <f t="shared" si="92"/>
        <v>0</v>
      </c>
    </row>
    <row r="1982" spans="1:12">
      <c r="A1982" t="s">
        <v>2000</v>
      </c>
      <c r="B1982" t="s">
        <v>5</v>
      </c>
      <c r="C1982" t="s">
        <v>2886</v>
      </c>
      <c r="D1982" t="s">
        <v>2877</v>
      </c>
      <c r="E1982" t="s">
        <v>2854</v>
      </c>
      <c r="H1982" t="str">
        <f>INDEX('Vensim Variables'!$B:$B,MATCH(EPS!$B1982,'Vensim Variables'!$A:$A,0))</f>
        <v>g pollutant</v>
      </c>
      <c r="I1982" t="str">
        <f t="shared" si="90"/>
        <v>CO2</v>
      </c>
      <c r="J1982">
        <f>INDEX(NoSettings!$C:$C,MATCH(EPS!$A1982,NoSettings!$A:$A,0))</f>
        <v>213278000000000</v>
      </c>
      <c r="K1982">
        <f t="shared" si="91"/>
        <v>1</v>
      </c>
      <c r="L1982" s="5">
        <f t="shared" si="92"/>
        <v>213.27799999999999</v>
      </c>
    </row>
    <row r="1983" spans="1:12">
      <c r="A1983" t="s">
        <v>2001</v>
      </c>
      <c r="B1983" t="s">
        <v>5</v>
      </c>
      <c r="C1983" t="s">
        <v>2886</v>
      </c>
      <c r="D1983" t="s">
        <v>2877</v>
      </c>
      <c r="E1983" t="s">
        <v>2857</v>
      </c>
      <c r="H1983" t="str">
        <f>INDEX('Vensim Variables'!$B:$B,MATCH(EPS!$B1983,'Vensim Variables'!$A:$A,0))</f>
        <v>g pollutant</v>
      </c>
      <c r="I1983" t="str">
        <f t="shared" si="90"/>
        <v>VOC</v>
      </c>
      <c r="J1983">
        <f>INDEX(NoSettings!$C:$C,MATCH(EPS!$A1983,NoSettings!$A:$A,0))</f>
        <v>2220640000000</v>
      </c>
      <c r="K1983">
        <f t="shared" si="91"/>
        <v>1</v>
      </c>
      <c r="L1983" s="5">
        <f t="shared" si="92"/>
        <v>2.2206399999999999</v>
      </c>
    </row>
    <row r="1984" spans="1:12">
      <c r="A1984" t="s">
        <v>2002</v>
      </c>
      <c r="B1984" t="s">
        <v>5</v>
      </c>
      <c r="C1984" t="s">
        <v>2886</v>
      </c>
      <c r="D1984" t="s">
        <v>2877</v>
      </c>
      <c r="E1984" t="s">
        <v>2858</v>
      </c>
      <c r="H1984" t="str">
        <f>INDEX('Vensim Variables'!$B:$B,MATCH(EPS!$B1984,'Vensim Variables'!$A:$A,0))</f>
        <v>g pollutant</v>
      </c>
      <c r="I1984" t="str">
        <f t="shared" si="90"/>
        <v>CO</v>
      </c>
      <c r="J1984">
        <f>INDEX(NoSettings!$C:$C,MATCH(EPS!$A1984,NoSettings!$A:$A,0))</f>
        <v>725034000000</v>
      </c>
      <c r="K1984">
        <f t="shared" si="91"/>
        <v>1</v>
      </c>
      <c r="L1984" s="5">
        <f t="shared" si="92"/>
        <v>0.72503399999999996</v>
      </c>
    </row>
    <row r="1985" spans="1:12">
      <c r="A1985" t="s">
        <v>2003</v>
      </c>
      <c r="B1985" t="s">
        <v>5</v>
      </c>
      <c r="C1985" t="s">
        <v>2886</v>
      </c>
      <c r="D1985" t="s">
        <v>2877</v>
      </c>
      <c r="E1985" t="s">
        <v>2859</v>
      </c>
      <c r="H1985" t="str">
        <f>INDEX('Vensim Variables'!$B:$B,MATCH(EPS!$B1985,'Vensim Variables'!$A:$A,0))</f>
        <v>g pollutant</v>
      </c>
      <c r="I1985" t="str">
        <f t="shared" si="90"/>
        <v>NOx</v>
      </c>
      <c r="J1985">
        <f>INDEX(NoSettings!$C:$C,MATCH(EPS!$A1985,NoSettings!$A:$A,0))</f>
        <v>819759000000</v>
      </c>
      <c r="K1985">
        <f t="shared" si="91"/>
        <v>1</v>
      </c>
      <c r="L1985" s="5">
        <f t="shared" si="92"/>
        <v>0.81975900000000002</v>
      </c>
    </row>
    <row r="1986" spans="1:12">
      <c r="A1986" t="s">
        <v>2004</v>
      </c>
      <c r="B1986" t="s">
        <v>5</v>
      </c>
      <c r="C1986" t="s">
        <v>2886</v>
      </c>
      <c r="D1986" t="s">
        <v>2877</v>
      </c>
      <c r="E1986" t="s">
        <v>2860</v>
      </c>
      <c r="H1986" t="str">
        <f>INDEX('Vensim Variables'!$B:$B,MATCH(EPS!$B1986,'Vensim Variables'!$A:$A,0))</f>
        <v>g pollutant</v>
      </c>
      <c r="I1986" t="str">
        <f t="shared" si="90"/>
        <v>PM10</v>
      </c>
      <c r="J1986">
        <f>INDEX(NoSettings!$C:$C,MATCH(EPS!$A1986,NoSettings!$A:$A,0))</f>
        <v>37249400000</v>
      </c>
      <c r="K1986">
        <f t="shared" si="91"/>
        <v>1</v>
      </c>
      <c r="L1986" s="5">
        <f t="shared" si="92"/>
        <v>3.7249400000000002E-2</v>
      </c>
    </row>
    <row r="1987" spans="1:12">
      <c r="A1987" t="s">
        <v>2005</v>
      </c>
      <c r="B1987" t="s">
        <v>5</v>
      </c>
      <c r="C1987" t="s">
        <v>2886</v>
      </c>
      <c r="D1987" t="s">
        <v>2877</v>
      </c>
      <c r="E1987" t="s">
        <v>2861</v>
      </c>
      <c r="H1987" t="str">
        <f>INDEX('Vensim Variables'!$B:$B,MATCH(EPS!$B1987,'Vensim Variables'!$A:$A,0))</f>
        <v>g pollutant</v>
      </c>
      <c r="I1987" t="str">
        <f t="shared" ref="I1987:I2050" si="93">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33338300000</v>
      </c>
      <c r="K1987">
        <f t="shared" ref="K1987:K2050" si="94">IF(I1987="CO2",1,IF(I1987="CH4",28,IF(I1987="N2O",265,IF(I1987="F gases",1,1))))</f>
        <v>1</v>
      </c>
      <c r="L1987" s="5">
        <f t="shared" ref="L1987:L2050" si="95">IF(H1987="g pollutant",K1987*J1987/10^12,IF(H1987="MMTCO2e",J1987,IF(H1987="MWh",J1987,0)))</f>
        <v>3.3338300000000001E-2</v>
      </c>
    </row>
    <row r="1988" spans="1:12">
      <c r="A1988" t="s">
        <v>2006</v>
      </c>
      <c r="B1988" t="s">
        <v>5</v>
      </c>
      <c r="C1988" t="s">
        <v>2886</v>
      </c>
      <c r="D1988" t="s">
        <v>2877</v>
      </c>
      <c r="E1988" t="s">
        <v>2862</v>
      </c>
      <c r="H1988" t="str">
        <f>INDEX('Vensim Variables'!$B:$B,MATCH(EPS!$B1988,'Vensim Variables'!$A:$A,0))</f>
        <v>g pollutant</v>
      </c>
      <c r="I1988" t="str">
        <f t="shared" si="93"/>
        <v>SOx</v>
      </c>
      <c r="J1988">
        <f>INDEX(NoSettings!$C:$C,MATCH(EPS!$A1988,NoSettings!$A:$A,0))</f>
        <v>113062000000</v>
      </c>
      <c r="K1988">
        <f t="shared" si="94"/>
        <v>1</v>
      </c>
      <c r="L1988" s="5">
        <f t="shared" si="95"/>
        <v>0.113062</v>
      </c>
    </row>
    <row r="1989" spans="1:12">
      <c r="A1989" t="s">
        <v>2007</v>
      </c>
      <c r="B1989" t="s">
        <v>5</v>
      </c>
      <c r="C1989" t="s">
        <v>2886</v>
      </c>
      <c r="D1989" t="s">
        <v>2877</v>
      </c>
      <c r="E1989" t="s">
        <v>2863</v>
      </c>
      <c r="H1989" t="str">
        <f>INDEX('Vensim Variables'!$B:$B,MATCH(EPS!$B1989,'Vensim Variables'!$A:$A,0))</f>
        <v>g pollutant</v>
      </c>
      <c r="I1989" t="str">
        <f t="shared" si="93"/>
        <v>BC</v>
      </c>
      <c r="J1989">
        <f>INDEX(NoSettings!$C:$C,MATCH(EPS!$A1989,NoSettings!$A:$A,0))</f>
        <v>1885180000</v>
      </c>
      <c r="K1989">
        <f t="shared" si="94"/>
        <v>1</v>
      </c>
      <c r="L1989" s="5">
        <f t="shared" si="95"/>
        <v>1.88518E-3</v>
      </c>
    </row>
    <row r="1990" spans="1:12">
      <c r="A1990" t="s">
        <v>2008</v>
      </c>
      <c r="B1990" t="s">
        <v>5</v>
      </c>
      <c r="C1990" t="s">
        <v>2886</v>
      </c>
      <c r="D1990" t="s">
        <v>2877</v>
      </c>
      <c r="E1990" t="s">
        <v>2864</v>
      </c>
      <c r="H1990" t="str">
        <f>INDEX('Vensim Variables'!$B:$B,MATCH(EPS!$B1990,'Vensim Variables'!$A:$A,0))</f>
        <v>g pollutant</v>
      </c>
      <c r="I1990" t="str">
        <f t="shared" si="93"/>
        <v>OC</v>
      </c>
      <c r="J1990">
        <f>INDEX(NoSettings!$C:$C,MATCH(EPS!$A1990,NoSettings!$A:$A,0))</f>
        <v>9196780000</v>
      </c>
      <c r="K1990">
        <f t="shared" si="94"/>
        <v>1</v>
      </c>
      <c r="L1990" s="5">
        <f t="shared" si="95"/>
        <v>9.1967799999999999E-3</v>
      </c>
    </row>
    <row r="1991" spans="1:12">
      <c r="A1991" t="s">
        <v>2009</v>
      </c>
      <c r="B1991" t="s">
        <v>5</v>
      </c>
      <c r="C1991" t="s">
        <v>2886</v>
      </c>
      <c r="D1991" t="s">
        <v>2877</v>
      </c>
      <c r="E1991" t="s">
        <v>2865</v>
      </c>
      <c r="H1991" t="str">
        <f>INDEX('Vensim Variables'!$B:$B,MATCH(EPS!$B1991,'Vensim Variables'!$A:$A,0))</f>
        <v>g pollutant</v>
      </c>
      <c r="I1991" t="str">
        <f t="shared" si="93"/>
        <v>CH4</v>
      </c>
      <c r="J1991">
        <f>INDEX(NoSettings!$C:$C,MATCH(EPS!$A1991,NoSettings!$A:$A,0))</f>
        <v>4019570000</v>
      </c>
      <c r="K1991">
        <f t="shared" si="94"/>
        <v>28</v>
      </c>
      <c r="L1991" s="5">
        <f t="shared" si="95"/>
        <v>0.11254796</v>
      </c>
    </row>
    <row r="1992" spans="1:12">
      <c r="A1992" t="s">
        <v>2010</v>
      </c>
      <c r="B1992" t="s">
        <v>5</v>
      </c>
      <c r="C1992" t="s">
        <v>2886</v>
      </c>
      <c r="D1992" t="s">
        <v>2877</v>
      </c>
      <c r="E1992" t="s">
        <v>2866</v>
      </c>
      <c r="H1992" t="str">
        <f>INDEX('Vensim Variables'!$B:$B,MATCH(EPS!$B1992,'Vensim Variables'!$A:$A,0))</f>
        <v>g pollutant</v>
      </c>
      <c r="I1992" t="str">
        <f t="shared" si="93"/>
        <v>N2O</v>
      </c>
      <c r="J1992">
        <f>INDEX(NoSettings!$C:$C,MATCH(EPS!$A1992,NoSettings!$A:$A,0))</f>
        <v>401957000</v>
      </c>
      <c r="K1992">
        <f t="shared" si="94"/>
        <v>265</v>
      </c>
      <c r="L1992" s="5">
        <f t="shared" si="95"/>
        <v>0.106518605</v>
      </c>
    </row>
    <row r="1993" spans="1:12">
      <c r="A1993" t="s">
        <v>2011</v>
      </c>
      <c r="B1993" t="s">
        <v>5</v>
      </c>
      <c r="C1993" t="s">
        <v>2886</v>
      </c>
      <c r="D1993" t="s">
        <v>2877</v>
      </c>
      <c r="E1993" t="s">
        <v>2867</v>
      </c>
      <c r="H1993" t="str">
        <f>INDEX('Vensim Variables'!$B:$B,MATCH(EPS!$B1993,'Vensim Variables'!$A:$A,0))</f>
        <v>g pollutant</v>
      </c>
      <c r="I1993" t="str">
        <f t="shared" si="93"/>
        <v>F gases</v>
      </c>
      <c r="J1993">
        <f>INDEX(NoSettings!$C:$C,MATCH(EPS!$A1993,NoSettings!$A:$A,0))</f>
        <v>0</v>
      </c>
      <c r="K1993">
        <f t="shared" si="94"/>
        <v>1</v>
      </c>
      <c r="L1993" s="5">
        <f t="shared" si="95"/>
        <v>0</v>
      </c>
    </row>
    <row r="1994" spans="1:12">
      <c r="A1994" t="s">
        <v>2012</v>
      </c>
      <c r="B1994" t="s">
        <v>5</v>
      </c>
      <c r="C1994" t="s">
        <v>2886</v>
      </c>
      <c r="D1994" t="s">
        <v>2878</v>
      </c>
      <c r="E1994" t="s">
        <v>2854</v>
      </c>
      <c r="H1994" t="str">
        <f>INDEX('Vensim Variables'!$B:$B,MATCH(EPS!$B1994,'Vensim Variables'!$A:$A,0))</f>
        <v>g pollutant</v>
      </c>
      <c r="I1994" t="str">
        <f t="shared" si="93"/>
        <v>CO2</v>
      </c>
      <c r="J1994">
        <f>INDEX(NoSettings!$C:$C,MATCH(EPS!$A1994,NoSettings!$A:$A,0))</f>
        <v>22943100000000</v>
      </c>
      <c r="K1994">
        <f t="shared" si="94"/>
        <v>1</v>
      </c>
      <c r="L1994" s="5">
        <f t="shared" si="95"/>
        <v>22.943100000000001</v>
      </c>
    </row>
    <row r="1995" spans="1:12">
      <c r="A1995" t="s">
        <v>2013</v>
      </c>
      <c r="B1995" t="s">
        <v>5</v>
      </c>
      <c r="C1995" t="s">
        <v>2886</v>
      </c>
      <c r="D1995" t="s">
        <v>2878</v>
      </c>
      <c r="E1995" t="s">
        <v>2857</v>
      </c>
      <c r="H1995" t="str">
        <f>INDEX('Vensim Variables'!$B:$B,MATCH(EPS!$B1995,'Vensim Variables'!$A:$A,0))</f>
        <v>g pollutant</v>
      </c>
      <c r="I1995" t="str">
        <f t="shared" si="93"/>
        <v>VOC</v>
      </c>
      <c r="J1995">
        <f>INDEX(NoSettings!$C:$C,MATCH(EPS!$A1995,NoSettings!$A:$A,0))</f>
        <v>11246300000</v>
      </c>
      <c r="K1995">
        <f t="shared" si="94"/>
        <v>1</v>
      </c>
      <c r="L1995" s="5">
        <f t="shared" si="95"/>
        <v>1.1246300000000001E-2</v>
      </c>
    </row>
    <row r="1996" spans="1:12">
      <c r="A1996" t="s">
        <v>2014</v>
      </c>
      <c r="B1996" t="s">
        <v>5</v>
      </c>
      <c r="C1996" t="s">
        <v>2886</v>
      </c>
      <c r="D1996" t="s">
        <v>2878</v>
      </c>
      <c r="E1996" t="s">
        <v>2858</v>
      </c>
      <c r="H1996" t="str">
        <f>INDEX('Vensim Variables'!$B:$B,MATCH(EPS!$B1996,'Vensim Variables'!$A:$A,0))</f>
        <v>g pollutant</v>
      </c>
      <c r="I1996" t="str">
        <f t="shared" si="93"/>
        <v>CO</v>
      </c>
      <c r="J1996">
        <f>INDEX(NoSettings!$C:$C,MATCH(EPS!$A1996,NoSettings!$A:$A,0))</f>
        <v>270840000000</v>
      </c>
      <c r="K1996">
        <f t="shared" si="94"/>
        <v>1</v>
      </c>
      <c r="L1996" s="5">
        <f t="shared" si="95"/>
        <v>0.27084000000000003</v>
      </c>
    </row>
    <row r="1997" spans="1:12">
      <c r="A1997" t="s">
        <v>2015</v>
      </c>
      <c r="B1997" t="s">
        <v>5</v>
      </c>
      <c r="C1997" t="s">
        <v>2886</v>
      </c>
      <c r="D1997" t="s">
        <v>2878</v>
      </c>
      <c r="E1997" t="s">
        <v>2859</v>
      </c>
      <c r="H1997" t="str">
        <f>INDEX('Vensim Variables'!$B:$B,MATCH(EPS!$B1997,'Vensim Variables'!$A:$A,0))</f>
        <v>g pollutant</v>
      </c>
      <c r="I1997" t="str">
        <f t="shared" si="93"/>
        <v>NOx</v>
      </c>
      <c r="J1997">
        <f>INDEX(NoSettings!$C:$C,MATCH(EPS!$A1997,NoSettings!$A:$A,0))</f>
        <v>70633000000</v>
      </c>
      <c r="K1997">
        <f t="shared" si="94"/>
        <v>1</v>
      </c>
      <c r="L1997" s="5">
        <f t="shared" si="95"/>
        <v>7.0633000000000001E-2</v>
      </c>
    </row>
    <row r="1998" spans="1:12">
      <c r="A1998" t="s">
        <v>2016</v>
      </c>
      <c r="B1998" t="s">
        <v>5</v>
      </c>
      <c r="C1998" t="s">
        <v>2886</v>
      </c>
      <c r="D1998" t="s">
        <v>2878</v>
      </c>
      <c r="E1998" t="s">
        <v>2860</v>
      </c>
      <c r="H1998" t="str">
        <f>INDEX('Vensim Variables'!$B:$B,MATCH(EPS!$B1998,'Vensim Variables'!$A:$A,0))</f>
        <v>g pollutant</v>
      </c>
      <c r="I1998" t="str">
        <f t="shared" si="93"/>
        <v>PM10</v>
      </c>
      <c r="J1998">
        <f>INDEX(NoSettings!$C:$C,MATCH(EPS!$A1998,NoSettings!$A:$A,0))</f>
        <v>27051400000</v>
      </c>
      <c r="K1998">
        <f t="shared" si="94"/>
        <v>1</v>
      </c>
      <c r="L1998" s="5">
        <f t="shared" si="95"/>
        <v>2.70514E-2</v>
      </c>
    </row>
    <row r="1999" spans="1:12">
      <c r="A1999" t="s">
        <v>2017</v>
      </c>
      <c r="B1999" t="s">
        <v>5</v>
      </c>
      <c r="C1999" t="s">
        <v>2886</v>
      </c>
      <c r="D1999" t="s">
        <v>2878</v>
      </c>
      <c r="E1999" t="s">
        <v>2861</v>
      </c>
      <c r="H1999" t="str">
        <f>INDEX('Vensim Variables'!$B:$B,MATCH(EPS!$B1999,'Vensim Variables'!$A:$A,0))</f>
        <v>g pollutant</v>
      </c>
      <c r="I1999" t="str">
        <f t="shared" si="93"/>
        <v>PM25</v>
      </c>
      <c r="J1999">
        <f>INDEX(NoSettings!$C:$C,MATCH(EPS!$A1999,NoSettings!$A:$A,0))</f>
        <v>19487800000</v>
      </c>
      <c r="K1999">
        <f t="shared" si="94"/>
        <v>1</v>
      </c>
      <c r="L1999" s="5">
        <f t="shared" si="95"/>
        <v>1.94878E-2</v>
      </c>
    </row>
    <row r="2000" spans="1:12">
      <c r="A2000" t="s">
        <v>2018</v>
      </c>
      <c r="B2000" t="s">
        <v>5</v>
      </c>
      <c r="C2000" t="s">
        <v>2886</v>
      </c>
      <c r="D2000" t="s">
        <v>2878</v>
      </c>
      <c r="E2000" t="s">
        <v>2862</v>
      </c>
      <c r="H2000" t="str">
        <f>INDEX('Vensim Variables'!$B:$B,MATCH(EPS!$B2000,'Vensim Variables'!$A:$A,0))</f>
        <v>g pollutant</v>
      </c>
      <c r="I2000" t="str">
        <f t="shared" si="93"/>
        <v>SOx</v>
      </c>
      <c r="J2000">
        <f>INDEX(NoSettings!$C:$C,MATCH(EPS!$A2000,NoSettings!$A:$A,0))</f>
        <v>18180300000</v>
      </c>
      <c r="K2000">
        <f t="shared" si="94"/>
        <v>1</v>
      </c>
      <c r="L2000" s="5">
        <f t="shared" si="95"/>
        <v>1.81803E-2</v>
      </c>
    </row>
    <row r="2001" spans="1:12">
      <c r="A2001" t="s">
        <v>2019</v>
      </c>
      <c r="B2001" t="s">
        <v>5</v>
      </c>
      <c r="C2001" t="s">
        <v>2886</v>
      </c>
      <c r="D2001" t="s">
        <v>2878</v>
      </c>
      <c r="E2001" t="s">
        <v>2863</v>
      </c>
      <c r="H2001" t="str">
        <f>INDEX('Vensim Variables'!$B:$B,MATCH(EPS!$B2001,'Vensim Variables'!$A:$A,0))</f>
        <v>g pollutant</v>
      </c>
      <c r="I2001" t="str">
        <f t="shared" si="93"/>
        <v>BC</v>
      </c>
      <c r="J2001">
        <f>INDEX(NoSettings!$C:$C,MATCH(EPS!$A2001,NoSettings!$A:$A,0))</f>
        <v>435427000</v>
      </c>
      <c r="K2001">
        <f t="shared" si="94"/>
        <v>1</v>
      </c>
      <c r="L2001" s="5">
        <f t="shared" si="95"/>
        <v>4.35427E-4</v>
      </c>
    </row>
    <row r="2002" spans="1:12">
      <c r="A2002" t="s">
        <v>2020</v>
      </c>
      <c r="B2002" t="s">
        <v>5</v>
      </c>
      <c r="C2002" t="s">
        <v>2886</v>
      </c>
      <c r="D2002" t="s">
        <v>2878</v>
      </c>
      <c r="E2002" t="s">
        <v>2864</v>
      </c>
      <c r="H2002" t="str">
        <f>INDEX('Vensim Variables'!$B:$B,MATCH(EPS!$B2002,'Vensim Variables'!$A:$A,0))</f>
        <v>g pollutant</v>
      </c>
      <c r="I2002" t="str">
        <f t="shared" si="93"/>
        <v>OC</v>
      </c>
      <c r="J2002">
        <f>INDEX(NoSettings!$C:$C,MATCH(EPS!$A2002,NoSettings!$A:$A,0))</f>
        <v>2237670000</v>
      </c>
      <c r="K2002">
        <f t="shared" si="94"/>
        <v>1</v>
      </c>
      <c r="L2002" s="5">
        <f t="shared" si="95"/>
        <v>2.2376700000000002E-3</v>
      </c>
    </row>
    <row r="2003" spans="1:12">
      <c r="A2003" t="s">
        <v>2021</v>
      </c>
      <c r="B2003" t="s">
        <v>5</v>
      </c>
      <c r="C2003" t="s">
        <v>2886</v>
      </c>
      <c r="D2003" t="s">
        <v>2878</v>
      </c>
      <c r="E2003" t="s">
        <v>2865</v>
      </c>
      <c r="H2003" t="str">
        <f>INDEX('Vensim Variables'!$B:$B,MATCH(EPS!$B2003,'Vensim Variables'!$A:$A,0))</f>
        <v>g pollutant</v>
      </c>
      <c r="I2003" t="str">
        <f t="shared" si="93"/>
        <v>CH4</v>
      </c>
      <c r="J2003">
        <f>INDEX(NoSettings!$C:$C,MATCH(EPS!$A2003,NoSettings!$A:$A,0))</f>
        <v>432400000</v>
      </c>
      <c r="K2003">
        <f t="shared" si="94"/>
        <v>28</v>
      </c>
      <c r="L2003" s="5">
        <f t="shared" si="95"/>
        <v>1.21072E-2</v>
      </c>
    </row>
    <row r="2004" spans="1:12">
      <c r="A2004" t="s">
        <v>2022</v>
      </c>
      <c r="B2004" t="s">
        <v>5</v>
      </c>
      <c r="C2004" t="s">
        <v>2886</v>
      </c>
      <c r="D2004" t="s">
        <v>2878</v>
      </c>
      <c r="E2004" t="s">
        <v>2866</v>
      </c>
      <c r="H2004" t="str">
        <f>INDEX('Vensim Variables'!$B:$B,MATCH(EPS!$B2004,'Vensim Variables'!$A:$A,0))</f>
        <v>g pollutant</v>
      </c>
      <c r="I2004" t="str">
        <f t="shared" si="93"/>
        <v>N2O</v>
      </c>
      <c r="J2004">
        <f>INDEX(NoSettings!$C:$C,MATCH(EPS!$A2004,NoSettings!$A:$A,0))</f>
        <v>43240000</v>
      </c>
      <c r="K2004">
        <f t="shared" si="94"/>
        <v>265</v>
      </c>
      <c r="L2004" s="5">
        <f t="shared" si="95"/>
        <v>1.1458599999999999E-2</v>
      </c>
    </row>
    <row r="2005" spans="1:12">
      <c r="A2005" t="s">
        <v>2023</v>
      </c>
      <c r="B2005" t="s">
        <v>5</v>
      </c>
      <c r="C2005" t="s">
        <v>2886</v>
      </c>
      <c r="D2005" t="s">
        <v>2878</v>
      </c>
      <c r="E2005" t="s">
        <v>2867</v>
      </c>
      <c r="H2005" t="str">
        <f>INDEX('Vensim Variables'!$B:$B,MATCH(EPS!$B2005,'Vensim Variables'!$A:$A,0))</f>
        <v>g pollutant</v>
      </c>
      <c r="I2005" t="str">
        <f t="shared" si="93"/>
        <v>F gases</v>
      </c>
      <c r="J2005">
        <f>INDEX(NoSettings!$C:$C,MATCH(EPS!$A2005,NoSettings!$A:$A,0))</f>
        <v>0</v>
      </c>
      <c r="K2005">
        <f t="shared" si="94"/>
        <v>1</v>
      </c>
      <c r="L2005" s="5">
        <f t="shared" si="95"/>
        <v>0</v>
      </c>
    </row>
    <row r="2006" spans="1:12">
      <c r="A2006" t="s">
        <v>2024</v>
      </c>
      <c r="B2006" t="s">
        <v>5</v>
      </c>
      <c r="C2006" t="s">
        <v>2886</v>
      </c>
      <c r="D2006" t="s">
        <v>2879</v>
      </c>
      <c r="E2006" t="s">
        <v>2854</v>
      </c>
      <c r="H2006" t="str">
        <f>INDEX('Vensim Variables'!$B:$B,MATCH(EPS!$B2006,'Vensim Variables'!$A:$A,0))</f>
        <v>g pollutant</v>
      </c>
      <c r="I2006" t="str">
        <f t="shared" si="93"/>
        <v>CO2</v>
      </c>
      <c r="J2006">
        <f>INDEX(NoSettings!$C:$C,MATCH(EPS!$A2006,NoSettings!$A:$A,0))</f>
        <v>127531000000000</v>
      </c>
      <c r="K2006">
        <f t="shared" si="94"/>
        <v>1</v>
      </c>
      <c r="L2006" s="5">
        <f t="shared" si="95"/>
        <v>127.53100000000001</v>
      </c>
    </row>
    <row r="2007" spans="1:12">
      <c r="A2007" t="s">
        <v>2025</v>
      </c>
      <c r="B2007" t="s">
        <v>5</v>
      </c>
      <c r="C2007" t="s">
        <v>2886</v>
      </c>
      <c r="D2007" t="s">
        <v>2879</v>
      </c>
      <c r="E2007" t="s">
        <v>2857</v>
      </c>
      <c r="H2007" t="str">
        <f>INDEX('Vensim Variables'!$B:$B,MATCH(EPS!$B2007,'Vensim Variables'!$A:$A,0))</f>
        <v>g pollutant</v>
      </c>
      <c r="I2007" t="str">
        <f t="shared" si="93"/>
        <v>VOC</v>
      </c>
      <c r="J2007">
        <f>INDEX(NoSettings!$C:$C,MATCH(EPS!$A2007,NoSettings!$A:$A,0))</f>
        <v>92509100000</v>
      </c>
      <c r="K2007">
        <f t="shared" si="94"/>
        <v>1</v>
      </c>
      <c r="L2007" s="5">
        <f t="shared" si="95"/>
        <v>9.2509099999999997E-2</v>
      </c>
    </row>
    <row r="2008" spans="1:12">
      <c r="A2008" t="s">
        <v>2026</v>
      </c>
      <c r="B2008" t="s">
        <v>5</v>
      </c>
      <c r="C2008" t="s">
        <v>2886</v>
      </c>
      <c r="D2008" t="s">
        <v>2879</v>
      </c>
      <c r="E2008" t="s">
        <v>2858</v>
      </c>
      <c r="H2008" t="str">
        <f>INDEX('Vensim Variables'!$B:$B,MATCH(EPS!$B2008,'Vensim Variables'!$A:$A,0))</f>
        <v>g pollutant</v>
      </c>
      <c r="I2008" t="str">
        <f t="shared" si="93"/>
        <v>CO</v>
      </c>
      <c r="J2008">
        <f>INDEX(NoSettings!$C:$C,MATCH(EPS!$A2008,NoSettings!$A:$A,0))</f>
        <v>193649000000</v>
      </c>
      <c r="K2008">
        <f t="shared" si="94"/>
        <v>1</v>
      </c>
      <c r="L2008" s="5">
        <f t="shared" si="95"/>
        <v>0.19364899999999999</v>
      </c>
    </row>
    <row r="2009" spans="1:12">
      <c r="A2009" t="s">
        <v>2027</v>
      </c>
      <c r="B2009" t="s">
        <v>5</v>
      </c>
      <c r="C2009" t="s">
        <v>2886</v>
      </c>
      <c r="D2009" t="s">
        <v>2879</v>
      </c>
      <c r="E2009" t="s">
        <v>2859</v>
      </c>
      <c r="H2009" t="str">
        <f>INDEX('Vensim Variables'!$B:$B,MATCH(EPS!$B2009,'Vensim Variables'!$A:$A,0))</f>
        <v>g pollutant</v>
      </c>
      <c r="I2009" t="str">
        <f t="shared" si="93"/>
        <v>NOx</v>
      </c>
      <c r="J2009">
        <f>INDEX(NoSettings!$C:$C,MATCH(EPS!$A2009,NoSettings!$A:$A,0))</f>
        <v>191443000000</v>
      </c>
      <c r="K2009">
        <f t="shared" si="94"/>
        <v>1</v>
      </c>
      <c r="L2009" s="5">
        <f t="shared" si="95"/>
        <v>0.191443</v>
      </c>
    </row>
    <row r="2010" spans="1:12">
      <c r="A2010" t="s">
        <v>2028</v>
      </c>
      <c r="B2010" t="s">
        <v>5</v>
      </c>
      <c r="C2010" t="s">
        <v>2886</v>
      </c>
      <c r="D2010" t="s">
        <v>2879</v>
      </c>
      <c r="E2010" t="s">
        <v>2860</v>
      </c>
      <c r="H2010" t="str">
        <f>INDEX('Vensim Variables'!$B:$B,MATCH(EPS!$B2010,'Vensim Variables'!$A:$A,0))</f>
        <v>g pollutant</v>
      </c>
      <c r="I2010" t="str">
        <f t="shared" si="93"/>
        <v>PM10</v>
      </c>
      <c r="J2010">
        <f>INDEX(NoSettings!$C:$C,MATCH(EPS!$A2010,NoSettings!$A:$A,0))</f>
        <v>23903000000</v>
      </c>
      <c r="K2010">
        <f t="shared" si="94"/>
        <v>1</v>
      </c>
      <c r="L2010" s="5">
        <f t="shared" si="95"/>
        <v>2.3903000000000001E-2</v>
      </c>
    </row>
    <row r="2011" spans="1:12">
      <c r="A2011" t="s">
        <v>2029</v>
      </c>
      <c r="B2011" t="s">
        <v>5</v>
      </c>
      <c r="C2011" t="s">
        <v>2886</v>
      </c>
      <c r="D2011" t="s">
        <v>2879</v>
      </c>
      <c r="E2011" t="s">
        <v>2861</v>
      </c>
      <c r="H2011" t="str">
        <f>INDEX('Vensim Variables'!$B:$B,MATCH(EPS!$B2011,'Vensim Variables'!$A:$A,0))</f>
        <v>g pollutant</v>
      </c>
      <c r="I2011" t="str">
        <f t="shared" si="93"/>
        <v>PM25</v>
      </c>
      <c r="J2011">
        <f>INDEX(NoSettings!$C:$C,MATCH(EPS!$A2011,NoSettings!$A:$A,0))</f>
        <v>19403600000</v>
      </c>
      <c r="K2011">
        <f t="shared" si="94"/>
        <v>1</v>
      </c>
      <c r="L2011" s="5">
        <f t="shared" si="95"/>
        <v>1.94036E-2</v>
      </c>
    </row>
    <row r="2012" spans="1:12">
      <c r="A2012" t="s">
        <v>2030</v>
      </c>
      <c r="B2012" t="s">
        <v>5</v>
      </c>
      <c r="C2012" t="s">
        <v>2886</v>
      </c>
      <c r="D2012" t="s">
        <v>2879</v>
      </c>
      <c r="E2012" t="s">
        <v>2862</v>
      </c>
      <c r="H2012" t="str">
        <f>INDEX('Vensim Variables'!$B:$B,MATCH(EPS!$B2012,'Vensim Variables'!$A:$A,0))</f>
        <v>g pollutant</v>
      </c>
      <c r="I2012" t="str">
        <f t="shared" si="93"/>
        <v>SOx</v>
      </c>
      <c r="J2012">
        <f>INDEX(NoSettings!$C:$C,MATCH(EPS!$A2012,NoSettings!$A:$A,0))</f>
        <v>106012000000</v>
      </c>
      <c r="K2012">
        <f t="shared" si="94"/>
        <v>1</v>
      </c>
      <c r="L2012" s="5">
        <f t="shared" si="95"/>
        <v>0.106012</v>
      </c>
    </row>
    <row r="2013" spans="1:12">
      <c r="A2013" t="s">
        <v>2031</v>
      </c>
      <c r="B2013" t="s">
        <v>5</v>
      </c>
      <c r="C2013" t="s">
        <v>2886</v>
      </c>
      <c r="D2013" t="s">
        <v>2879</v>
      </c>
      <c r="E2013" t="s">
        <v>2863</v>
      </c>
      <c r="H2013" t="str">
        <f>INDEX('Vensim Variables'!$B:$B,MATCH(EPS!$B2013,'Vensim Variables'!$A:$A,0))</f>
        <v>g pollutant</v>
      </c>
      <c r="I2013" t="str">
        <f t="shared" si="93"/>
        <v>BC</v>
      </c>
      <c r="J2013">
        <f>INDEX(NoSettings!$C:$C,MATCH(EPS!$A2013,NoSettings!$A:$A,0))</f>
        <v>670582000</v>
      </c>
      <c r="K2013">
        <f t="shared" si="94"/>
        <v>1</v>
      </c>
      <c r="L2013" s="5">
        <f t="shared" si="95"/>
        <v>6.7058199999999997E-4</v>
      </c>
    </row>
    <row r="2014" spans="1:12">
      <c r="A2014" t="s">
        <v>2032</v>
      </c>
      <c r="B2014" t="s">
        <v>5</v>
      </c>
      <c r="C2014" t="s">
        <v>2886</v>
      </c>
      <c r="D2014" t="s">
        <v>2879</v>
      </c>
      <c r="E2014" t="s">
        <v>2864</v>
      </c>
      <c r="H2014" t="str">
        <f>INDEX('Vensim Variables'!$B:$B,MATCH(EPS!$B2014,'Vensim Variables'!$A:$A,0))</f>
        <v>g pollutant</v>
      </c>
      <c r="I2014" t="str">
        <f t="shared" si="93"/>
        <v>OC</v>
      </c>
      <c r="J2014">
        <f>INDEX(NoSettings!$C:$C,MATCH(EPS!$A2014,NoSettings!$A:$A,0))</f>
        <v>3742280000</v>
      </c>
      <c r="K2014">
        <f t="shared" si="94"/>
        <v>1</v>
      </c>
      <c r="L2014" s="5">
        <f t="shared" si="95"/>
        <v>3.7422800000000002E-3</v>
      </c>
    </row>
    <row r="2015" spans="1:12">
      <c r="A2015" t="s">
        <v>2033</v>
      </c>
      <c r="B2015" t="s">
        <v>5</v>
      </c>
      <c r="C2015" t="s">
        <v>2886</v>
      </c>
      <c r="D2015" t="s">
        <v>2879</v>
      </c>
      <c r="E2015" t="s">
        <v>2865</v>
      </c>
      <c r="H2015" t="str">
        <f>INDEX('Vensim Variables'!$B:$B,MATCH(EPS!$B2015,'Vensim Variables'!$A:$A,0))</f>
        <v>g pollutant</v>
      </c>
      <c r="I2015" t="str">
        <f t="shared" si="93"/>
        <v>CH4</v>
      </c>
      <c r="J2015">
        <f>INDEX(NoSettings!$C:$C,MATCH(EPS!$A2015,NoSettings!$A:$A,0))</f>
        <v>2403520000</v>
      </c>
      <c r="K2015">
        <f t="shared" si="94"/>
        <v>28</v>
      </c>
      <c r="L2015" s="5">
        <f t="shared" si="95"/>
        <v>6.7298559999999993E-2</v>
      </c>
    </row>
    <row r="2016" spans="1:12">
      <c r="A2016" t="s">
        <v>2034</v>
      </c>
      <c r="B2016" t="s">
        <v>5</v>
      </c>
      <c r="C2016" t="s">
        <v>2886</v>
      </c>
      <c r="D2016" t="s">
        <v>2879</v>
      </c>
      <c r="E2016" t="s">
        <v>2866</v>
      </c>
      <c r="H2016" t="str">
        <f>INDEX('Vensim Variables'!$B:$B,MATCH(EPS!$B2016,'Vensim Variables'!$A:$A,0))</f>
        <v>g pollutant</v>
      </c>
      <c r="I2016" t="str">
        <f t="shared" si="93"/>
        <v>N2O</v>
      </c>
      <c r="J2016">
        <f>INDEX(NoSettings!$C:$C,MATCH(EPS!$A2016,NoSettings!$A:$A,0))</f>
        <v>240352000</v>
      </c>
      <c r="K2016">
        <f t="shared" si="94"/>
        <v>265</v>
      </c>
      <c r="L2016" s="5">
        <f t="shared" si="95"/>
        <v>6.3693280000000005E-2</v>
      </c>
    </row>
    <row r="2017" spans="1:12">
      <c r="A2017" t="s">
        <v>2035</v>
      </c>
      <c r="B2017" t="s">
        <v>5</v>
      </c>
      <c r="C2017" t="s">
        <v>2886</v>
      </c>
      <c r="D2017" t="s">
        <v>2879</v>
      </c>
      <c r="E2017" t="s">
        <v>2867</v>
      </c>
      <c r="H2017" t="str">
        <f>INDEX('Vensim Variables'!$B:$B,MATCH(EPS!$B2017,'Vensim Variables'!$A:$A,0))</f>
        <v>g pollutant</v>
      </c>
      <c r="I2017" t="str">
        <f t="shared" si="93"/>
        <v>F gases</v>
      </c>
      <c r="J2017">
        <f>INDEX(NoSettings!$C:$C,MATCH(EPS!$A2017,NoSettings!$A:$A,0))</f>
        <v>0</v>
      </c>
      <c r="K2017">
        <f t="shared" si="94"/>
        <v>1</v>
      </c>
      <c r="L2017" s="5">
        <f t="shared" si="95"/>
        <v>0</v>
      </c>
    </row>
    <row r="2018" spans="1:12">
      <c r="A2018" t="s">
        <v>2036</v>
      </c>
      <c r="B2018" t="s">
        <v>5</v>
      </c>
      <c r="C2018" t="s">
        <v>2886</v>
      </c>
      <c r="D2018" t="s">
        <v>2880</v>
      </c>
      <c r="E2018" t="s">
        <v>2854</v>
      </c>
      <c r="H2018" t="str">
        <f>INDEX('Vensim Variables'!$B:$B,MATCH(EPS!$B2018,'Vensim Variables'!$A:$A,0))</f>
        <v>g pollutant</v>
      </c>
      <c r="I2018" t="str">
        <f t="shared" si="93"/>
        <v>CO2</v>
      </c>
      <c r="J2018">
        <f>INDEX(NoSettings!$C:$C,MATCH(EPS!$A2018,NoSettings!$A:$A,0))</f>
        <v>3114620000000</v>
      </c>
      <c r="K2018">
        <f t="shared" si="94"/>
        <v>1</v>
      </c>
      <c r="L2018" s="5">
        <f t="shared" si="95"/>
        <v>3.1146199999999999</v>
      </c>
    </row>
    <row r="2019" spans="1:12">
      <c r="A2019" t="s">
        <v>2037</v>
      </c>
      <c r="B2019" t="s">
        <v>5</v>
      </c>
      <c r="C2019" t="s">
        <v>2886</v>
      </c>
      <c r="D2019" t="s">
        <v>2880</v>
      </c>
      <c r="E2019" t="s">
        <v>2857</v>
      </c>
      <c r="H2019" t="str">
        <f>INDEX('Vensim Variables'!$B:$B,MATCH(EPS!$B2019,'Vensim Variables'!$A:$A,0))</f>
        <v>g pollutant</v>
      </c>
      <c r="I2019" t="str">
        <f t="shared" si="93"/>
        <v>VOC</v>
      </c>
      <c r="J2019">
        <f>INDEX(NoSettings!$C:$C,MATCH(EPS!$A2019,NoSettings!$A:$A,0))</f>
        <v>740794000</v>
      </c>
      <c r="K2019">
        <f t="shared" si="94"/>
        <v>1</v>
      </c>
      <c r="L2019" s="5">
        <f t="shared" si="95"/>
        <v>7.4079400000000002E-4</v>
      </c>
    </row>
    <row r="2020" spans="1:12">
      <c r="A2020" t="s">
        <v>2038</v>
      </c>
      <c r="B2020" t="s">
        <v>5</v>
      </c>
      <c r="C2020" t="s">
        <v>2886</v>
      </c>
      <c r="D2020" t="s">
        <v>2880</v>
      </c>
      <c r="E2020" t="s">
        <v>2858</v>
      </c>
      <c r="H2020" t="str">
        <f>INDEX('Vensim Variables'!$B:$B,MATCH(EPS!$B2020,'Vensim Variables'!$A:$A,0))</f>
        <v>g pollutant</v>
      </c>
      <c r="I2020" t="str">
        <f t="shared" si="93"/>
        <v>CO</v>
      </c>
      <c r="J2020">
        <f>INDEX(NoSettings!$C:$C,MATCH(EPS!$A2020,NoSettings!$A:$A,0))</f>
        <v>7198320000</v>
      </c>
      <c r="K2020">
        <f t="shared" si="94"/>
        <v>1</v>
      </c>
      <c r="L2020" s="5">
        <f t="shared" si="95"/>
        <v>7.1983200000000002E-3</v>
      </c>
    </row>
    <row r="2021" spans="1:12">
      <c r="A2021" t="s">
        <v>2039</v>
      </c>
      <c r="B2021" t="s">
        <v>5</v>
      </c>
      <c r="C2021" t="s">
        <v>2886</v>
      </c>
      <c r="D2021" t="s">
        <v>2880</v>
      </c>
      <c r="E2021" t="s">
        <v>2859</v>
      </c>
      <c r="H2021" t="str">
        <f>INDEX('Vensim Variables'!$B:$B,MATCH(EPS!$B2021,'Vensim Variables'!$A:$A,0))</f>
        <v>g pollutant</v>
      </c>
      <c r="I2021" t="str">
        <f t="shared" si="93"/>
        <v>NOx</v>
      </c>
      <c r="J2021">
        <f>INDEX(NoSettings!$C:$C,MATCH(EPS!$A2021,NoSettings!$A:$A,0))</f>
        <v>8694700000</v>
      </c>
      <c r="K2021">
        <f t="shared" si="94"/>
        <v>1</v>
      </c>
      <c r="L2021" s="5">
        <f t="shared" si="95"/>
        <v>8.6946999999999997E-3</v>
      </c>
    </row>
    <row r="2022" spans="1:12">
      <c r="A2022" t="s">
        <v>2040</v>
      </c>
      <c r="B2022" t="s">
        <v>5</v>
      </c>
      <c r="C2022" t="s">
        <v>2886</v>
      </c>
      <c r="D2022" t="s">
        <v>2880</v>
      </c>
      <c r="E2022" t="s">
        <v>2860</v>
      </c>
      <c r="H2022" t="str">
        <f>INDEX('Vensim Variables'!$B:$B,MATCH(EPS!$B2022,'Vensim Variables'!$A:$A,0))</f>
        <v>g pollutant</v>
      </c>
      <c r="I2022" t="str">
        <f t="shared" si="93"/>
        <v>PM10</v>
      </c>
      <c r="J2022">
        <f>INDEX(NoSettings!$C:$C,MATCH(EPS!$A2022,NoSettings!$A:$A,0))</f>
        <v>122017000000</v>
      </c>
      <c r="K2022">
        <f t="shared" si="94"/>
        <v>1</v>
      </c>
      <c r="L2022" s="5">
        <f t="shared" si="95"/>
        <v>0.122017</v>
      </c>
    </row>
    <row r="2023" spans="1:12">
      <c r="A2023" t="s">
        <v>2041</v>
      </c>
      <c r="B2023" t="s">
        <v>5</v>
      </c>
      <c r="C2023" t="s">
        <v>2886</v>
      </c>
      <c r="D2023" t="s">
        <v>2880</v>
      </c>
      <c r="E2023" t="s">
        <v>2861</v>
      </c>
      <c r="H2023" t="str">
        <f>INDEX('Vensim Variables'!$B:$B,MATCH(EPS!$B2023,'Vensim Variables'!$A:$A,0))</f>
        <v>g pollutant</v>
      </c>
      <c r="I2023" t="str">
        <f t="shared" si="93"/>
        <v>PM25</v>
      </c>
      <c r="J2023">
        <f>INDEX(NoSettings!$C:$C,MATCH(EPS!$A2023,NoSettings!$A:$A,0))</f>
        <v>16331300000</v>
      </c>
      <c r="K2023">
        <f t="shared" si="94"/>
        <v>1</v>
      </c>
      <c r="L2023" s="5">
        <f t="shared" si="95"/>
        <v>1.63313E-2</v>
      </c>
    </row>
    <row r="2024" spans="1:12">
      <c r="A2024" t="s">
        <v>2042</v>
      </c>
      <c r="B2024" t="s">
        <v>5</v>
      </c>
      <c r="C2024" t="s">
        <v>2886</v>
      </c>
      <c r="D2024" t="s">
        <v>2880</v>
      </c>
      <c r="E2024" t="s">
        <v>2862</v>
      </c>
      <c r="H2024" t="str">
        <f>INDEX('Vensim Variables'!$B:$B,MATCH(EPS!$B2024,'Vensim Variables'!$A:$A,0))</f>
        <v>g pollutant</v>
      </c>
      <c r="I2024" t="str">
        <f t="shared" si="93"/>
        <v>SOx</v>
      </c>
      <c r="J2024">
        <f>INDEX(NoSettings!$C:$C,MATCH(EPS!$A2024,NoSettings!$A:$A,0))</f>
        <v>341282000</v>
      </c>
      <c r="K2024">
        <f t="shared" si="94"/>
        <v>1</v>
      </c>
      <c r="L2024" s="5">
        <f t="shared" si="95"/>
        <v>3.4128199999999999E-4</v>
      </c>
    </row>
    <row r="2025" spans="1:12">
      <c r="A2025" t="s">
        <v>2043</v>
      </c>
      <c r="B2025" t="s">
        <v>5</v>
      </c>
      <c r="C2025" t="s">
        <v>2886</v>
      </c>
      <c r="D2025" t="s">
        <v>2880</v>
      </c>
      <c r="E2025" t="s">
        <v>2863</v>
      </c>
      <c r="H2025" t="str">
        <f>INDEX('Vensim Variables'!$B:$B,MATCH(EPS!$B2025,'Vensim Variables'!$A:$A,0))</f>
        <v>g pollutant</v>
      </c>
      <c r="I2025" t="str">
        <f t="shared" si="93"/>
        <v>BC</v>
      </c>
      <c r="J2025">
        <f>INDEX(NoSettings!$C:$C,MATCH(EPS!$A2025,NoSettings!$A:$A,0))</f>
        <v>23421300</v>
      </c>
      <c r="K2025">
        <f t="shared" si="94"/>
        <v>1</v>
      </c>
      <c r="L2025" s="5">
        <f t="shared" si="95"/>
        <v>2.3421299999999999E-5</v>
      </c>
    </row>
    <row r="2026" spans="1:12">
      <c r="A2026" t="s">
        <v>2044</v>
      </c>
      <c r="B2026" t="s">
        <v>5</v>
      </c>
      <c r="C2026" t="s">
        <v>2886</v>
      </c>
      <c r="D2026" t="s">
        <v>2880</v>
      </c>
      <c r="E2026" t="s">
        <v>2864</v>
      </c>
      <c r="H2026" t="str">
        <f>INDEX('Vensim Variables'!$B:$B,MATCH(EPS!$B2026,'Vensim Variables'!$A:$A,0))</f>
        <v>g pollutant</v>
      </c>
      <c r="I2026" t="str">
        <f t="shared" si="93"/>
        <v>OC</v>
      </c>
      <c r="J2026">
        <f>INDEX(NoSettings!$C:$C,MATCH(EPS!$A2026,NoSettings!$A:$A,0))</f>
        <v>150037000</v>
      </c>
      <c r="K2026">
        <f t="shared" si="94"/>
        <v>1</v>
      </c>
      <c r="L2026" s="5">
        <f t="shared" si="95"/>
        <v>1.50037E-4</v>
      </c>
    </row>
    <row r="2027" spans="1:12">
      <c r="A2027" t="s">
        <v>2045</v>
      </c>
      <c r="B2027" t="s">
        <v>5</v>
      </c>
      <c r="C2027" t="s">
        <v>2886</v>
      </c>
      <c r="D2027" t="s">
        <v>2880</v>
      </c>
      <c r="E2027" t="s">
        <v>2865</v>
      </c>
      <c r="H2027" t="str">
        <f>INDEX('Vensim Variables'!$B:$B,MATCH(EPS!$B2027,'Vensim Variables'!$A:$A,0))</f>
        <v>g pollutant</v>
      </c>
      <c r="I2027" t="str">
        <f t="shared" si="93"/>
        <v>CH4</v>
      </c>
      <c r="J2027">
        <f>INDEX(NoSettings!$C:$C,MATCH(EPS!$A2027,NoSettings!$A:$A,0))</f>
        <v>58700000</v>
      </c>
      <c r="K2027">
        <f t="shared" si="94"/>
        <v>28</v>
      </c>
      <c r="L2027" s="5">
        <f t="shared" si="95"/>
        <v>1.6436000000000001E-3</v>
      </c>
    </row>
    <row r="2028" spans="1:12">
      <c r="A2028" t="s">
        <v>2046</v>
      </c>
      <c r="B2028" t="s">
        <v>5</v>
      </c>
      <c r="C2028" t="s">
        <v>2886</v>
      </c>
      <c r="D2028" t="s">
        <v>2880</v>
      </c>
      <c r="E2028" t="s">
        <v>2866</v>
      </c>
      <c r="H2028" t="str">
        <f>INDEX('Vensim Variables'!$B:$B,MATCH(EPS!$B2028,'Vensim Variables'!$A:$A,0))</f>
        <v>g pollutant</v>
      </c>
      <c r="I2028" t="str">
        <f t="shared" si="93"/>
        <v>N2O</v>
      </c>
      <c r="J2028">
        <f>INDEX(NoSettings!$C:$C,MATCH(EPS!$A2028,NoSettings!$A:$A,0))</f>
        <v>5870000</v>
      </c>
      <c r="K2028">
        <f t="shared" si="94"/>
        <v>265</v>
      </c>
      <c r="L2028" s="5">
        <f t="shared" si="95"/>
        <v>1.5555499999999999E-3</v>
      </c>
    </row>
    <row r="2029" spans="1:12">
      <c r="A2029" t="s">
        <v>2047</v>
      </c>
      <c r="B2029" t="s">
        <v>5</v>
      </c>
      <c r="C2029" t="s">
        <v>2886</v>
      </c>
      <c r="D2029" t="s">
        <v>2880</v>
      </c>
      <c r="E2029" t="s">
        <v>2867</v>
      </c>
      <c r="H2029" t="str">
        <f>INDEX('Vensim Variables'!$B:$B,MATCH(EPS!$B2029,'Vensim Variables'!$A:$A,0))</f>
        <v>g pollutant</v>
      </c>
      <c r="I2029" t="str">
        <f t="shared" si="93"/>
        <v>F gases</v>
      </c>
      <c r="J2029">
        <f>INDEX(NoSettings!$C:$C,MATCH(EPS!$A2029,NoSettings!$A:$A,0))</f>
        <v>0</v>
      </c>
      <c r="K2029">
        <f t="shared" si="94"/>
        <v>1</v>
      </c>
      <c r="L2029" s="5">
        <f t="shared" si="95"/>
        <v>0</v>
      </c>
    </row>
    <row r="2030" spans="1:12">
      <c r="A2030" t="s">
        <v>2048</v>
      </c>
      <c r="B2030" t="s">
        <v>5</v>
      </c>
      <c r="C2030" t="s">
        <v>2886</v>
      </c>
      <c r="D2030" t="s">
        <v>2881</v>
      </c>
      <c r="E2030" t="s">
        <v>2854</v>
      </c>
      <c r="H2030" t="str">
        <f>INDEX('Vensim Variables'!$B:$B,MATCH(EPS!$B2030,'Vensim Variables'!$A:$A,0))</f>
        <v>g pollutant</v>
      </c>
      <c r="I2030" t="str">
        <f t="shared" si="93"/>
        <v>CO2</v>
      </c>
      <c r="J2030">
        <f>INDEX(NoSettings!$C:$C,MATCH(EPS!$A2030,NoSettings!$A:$A,0))</f>
        <v>0</v>
      </c>
      <c r="K2030">
        <f t="shared" si="94"/>
        <v>1</v>
      </c>
      <c r="L2030" s="5">
        <f t="shared" si="95"/>
        <v>0</v>
      </c>
    </row>
    <row r="2031" spans="1:12">
      <c r="A2031" t="s">
        <v>2049</v>
      </c>
      <c r="B2031" t="s">
        <v>5</v>
      </c>
      <c r="C2031" t="s">
        <v>2886</v>
      </c>
      <c r="D2031" t="s">
        <v>2881</v>
      </c>
      <c r="E2031" t="s">
        <v>2857</v>
      </c>
      <c r="H2031" t="str">
        <f>INDEX('Vensim Variables'!$B:$B,MATCH(EPS!$B2031,'Vensim Variables'!$A:$A,0))</f>
        <v>g pollutant</v>
      </c>
      <c r="I2031" t="str">
        <f t="shared" si="93"/>
        <v>VOC</v>
      </c>
      <c r="J2031">
        <f>INDEX(NoSettings!$C:$C,MATCH(EPS!$A2031,NoSettings!$A:$A,0))</f>
        <v>0</v>
      </c>
      <c r="K2031">
        <f t="shared" si="94"/>
        <v>1</v>
      </c>
      <c r="L2031" s="5">
        <f t="shared" si="95"/>
        <v>0</v>
      </c>
    </row>
    <row r="2032" spans="1:12">
      <c r="A2032" t="s">
        <v>2050</v>
      </c>
      <c r="B2032" t="s">
        <v>5</v>
      </c>
      <c r="C2032" t="s">
        <v>2886</v>
      </c>
      <c r="D2032" t="s">
        <v>2881</v>
      </c>
      <c r="E2032" t="s">
        <v>2858</v>
      </c>
      <c r="H2032" t="str">
        <f>INDEX('Vensim Variables'!$B:$B,MATCH(EPS!$B2032,'Vensim Variables'!$A:$A,0))</f>
        <v>g pollutant</v>
      </c>
      <c r="I2032" t="str">
        <f t="shared" si="93"/>
        <v>CO</v>
      </c>
      <c r="J2032">
        <f>INDEX(NoSettings!$C:$C,MATCH(EPS!$A2032,NoSettings!$A:$A,0))</f>
        <v>0</v>
      </c>
      <c r="K2032">
        <f t="shared" si="94"/>
        <v>1</v>
      </c>
      <c r="L2032" s="5">
        <f t="shared" si="95"/>
        <v>0</v>
      </c>
    </row>
    <row r="2033" spans="1:12">
      <c r="A2033" t="s">
        <v>2051</v>
      </c>
      <c r="B2033" t="s">
        <v>5</v>
      </c>
      <c r="C2033" t="s">
        <v>2886</v>
      </c>
      <c r="D2033" t="s">
        <v>2881</v>
      </c>
      <c r="E2033" t="s">
        <v>2859</v>
      </c>
      <c r="H2033" t="str">
        <f>INDEX('Vensim Variables'!$B:$B,MATCH(EPS!$B2033,'Vensim Variables'!$A:$A,0))</f>
        <v>g pollutant</v>
      </c>
      <c r="I2033" t="str">
        <f t="shared" si="93"/>
        <v>NOx</v>
      </c>
      <c r="J2033">
        <f>INDEX(NoSettings!$C:$C,MATCH(EPS!$A2033,NoSettings!$A:$A,0))</f>
        <v>0</v>
      </c>
      <c r="K2033">
        <f t="shared" si="94"/>
        <v>1</v>
      </c>
      <c r="L2033" s="5">
        <f t="shared" si="95"/>
        <v>0</v>
      </c>
    </row>
    <row r="2034" spans="1:12">
      <c r="A2034" t="s">
        <v>2052</v>
      </c>
      <c r="B2034" t="s">
        <v>5</v>
      </c>
      <c r="C2034" t="s">
        <v>2886</v>
      </c>
      <c r="D2034" t="s">
        <v>2881</v>
      </c>
      <c r="E2034" t="s">
        <v>2860</v>
      </c>
      <c r="H2034" t="str">
        <f>INDEX('Vensim Variables'!$B:$B,MATCH(EPS!$B2034,'Vensim Variables'!$A:$A,0))</f>
        <v>g pollutant</v>
      </c>
      <c r="I2034" t="str">
        <f t="shared" si="93"/>
        <v>PM10</v>
      </c>
      <c r="J2034">
        <f>INDEX(NoSettings!$C:$C,MATCH(EPS!$A2034,NoSettings!$A:$A,0))</f>
        <v>0</v>
      </c>
      <c r="K2034">
        <f t="shared" si="94"/>
        <v>1</v>
      </c>
      <c r="L2034" s="5">
        <f t="shared" si="95"/>
        <v>0</v>
      </c>
    </row>
    <row r="2035" spans="1:12">
      <c r="A2035" t="s">
        <v>2053</v>
      </c>
      <c r="B2035" t="s">
        <v>5</v>
      </c>
      <c r="C2035" t="s">
        <v>2886</v>
      </c>
      <c r="D2035" t="s">
        <v>2881</v>
      </c>
      <c r="E2035" t="s">
        <v>2861</v>
      </c>
      <c r="H2035" t="str">
        <f>INDEX('Vensim Variables'!$B:$B,MATCH(EPS!$B2035,'Vensim Variables'!$A:$A,0))</f>
        <v>g pollutant</v>
      </c>
      <c r="I2035" t="str">
        <f t="shared" si="93"/>
        <v>PM25</v>
      </c>
      <c r="J2035">
        <f>INDEX(NoSettings!$C:$C,MATCH(EPS!$A2035,NoSettings!$A:$A,0))</f>
        <v>0</v>
      </c>
      <c r="K2035">
        <f t="shared" si="94"/>
        <v>1</v>
      </c>
      <c r="L2035" s="5">
        <f t="shared" si="95"/>
        <v>0</v>
      </c>
    </row>
    <row r="2036" spans="1:12">
      <c r="A2036" t="s">
        <v>2054</v>
      </c>
      <c r="B2036" t="s">
        <v>5</v>
      </c>
      <c r="C2036" t="s">
        <v>2886</v>
      </c>
      <c r="D2036" t="s">
        <v>2881</v>
      </c>
      <c r="E2036" t="s">
        <v>2862</v>
      </c>
      <c r="H2036" t="str">
        <f>INDEX('Vensim Variables'!$B:$B,MATCH(EPS!$B2036,'Vensim Variables'!$A:$A,0))</f>
        <v>g pollutant</v>
      </c>
      <c r="I2036" t="str">
        <f t="shared" si="93"/>
        <v>SOx</v>
      </c>
      <c r="J2036">
        <f>INDEX(NoSettings!$C:$C,MATCH(EPS!$A2036,NoSettings!$A:$A,0))</f>
        <v>0</v>
      </c>
      <c r="K2036">
        <f t="shared" si="94"/>
        <v>1</v>
      </c>
      <c r="L2036" s="5">
        <f t="shared" si="95"/>
        <v>0</v>
      </c>
    </row>
    <row r="2037" spans="1:12">
      <c r="A2037" t="s">
        <v>2055</v>
      </c>
      <c r="B2037" t="s">
        <v>5</v>
      </c>
      <c r="C2037" t="s">
        <v>2886</v>
      </c>
      <c r="D2037" t="s">
        <v>2881</v>
      </c>
      <c r="E2037" t="s">
        <v>2863</v>
      </c>
      <c r="H2037" t="str">
        <f>INDEX('Vensim Variables'!$B:$B,MATCH(EPS!$B2037,'Vensim Variables'!$A:$A,0))</f>
        <v>g pollutant</v>
      </c>
      <c r="I2037" t="str">
        <f t="shared" si="93"/>
        <v>BC</v>
      </c>
      <c r="J2037">
        <f>INDEX(NoSettings!$C:$C,MATCH(EPS!$A2037,NoSettings!$A:$A,0))</f>
        <v>0</v>
      </c>
      <c r="K2037">
        <f t="shared" si="94"/>
        <v>1</v>
      </c>
      <c r="L2037" s="5">
        <f t="shared" si="95"/>
        <v>0</v>
      </c>
    </row>
    <row r="2038" spans="1:12">
      <c r="A2038" t="s">
        <v>2056</v>
      </c>
      <c r="B2038" t="s">
        <v>5</v>
      </c>
      <c r="C2038" t="s">
        <v>2886</v>
      </c>
      <c r="D2038" t="s">
        <v>2881</v>
      </c>
      <c r="E2038" t="s">
        <v>2864</v>
      </c>
      <c r="H2038" t="str">
        <f>INDEX('Vensim Variables'!$B:$B,MATCH(EPS!$B2038,'Vensim Variables'!$A:$A,0))</f>
        <v>g pollutant</v>
      </c>
      <c r="I2038" t="str">
        <f t="shared" si="93"/>
        <v>OC</v>
      </c>
      <c r="J2038">
        <f>INDEX(NoSettings!$C:$C,MATCH(EPS!$A2038,NoSettings!$A:$A,0))</f>
        <v>0</v>
      </c>
      <c r="K2038">
        <f t="shared" si="94"/>
        <v>1</v>
      </c>
      <c r="L2038" s="5">
        <f t="shared" si="95"/>
        <v>0</v>
      </c>
    </row>
    <row r="2039" spans="1:12">
      <c r="A2039" t="s">
        <v>2057</v>
      </c>
      <c r="B2039" t="s">
        <v>5</v>
      </c>
      <c r="C2039" t="s">
        <v>2886</v>
      </c>
      <c r="D2039" t="s">
        <v>2881</v>
      </c>
      <c r="E2039" t="s">
        <v>2865</v>
      </c>
      <c r="H2039" t="str">
        <f>INDEX('Vensim Variables'!$B:$B,MATCH(EPS!$B2039,'Vensim Variables'!$A:$A,0))</f>
        <v>g pollutant</v>
      </c>
      <c r="I2039" t="str">
        <f t="shared" si="93"/>
        <v>CH4</v>
      </c>
      <c r="J2039">
        <f>INDEX(NoSettings!$C:$C,MATCH(EPS!$A2039,NoSettings!$A:$A,0))</f>
        <v>0</v>
      </c>
      <c r="K2039">
        <f t="shared" si="94"/>
        <v>28</v>
      </c>
      <c r="L2039" s="5">
        <f t="shared" si="95"/>
        <v>0</v>
      </c>
    </row>
    <row r="2040" spans="1:12">
      <c r="A2040" t="s">
        <v>2058</v>
      </c>
      <c r="B2040" t="s">
        <v>5</v>
      </c>
      <c r="C2040" t="s">
        <v>2886</v>
      </c>
      <c r="D2040" t="s">
        <v>2881</v>
      </c>
      <c r="E2040" t="s">
        <v>2866</v>
      </c>
      <c r="H2040" t="str">
        <f>INDEX('Vensim Variables'!$B:$B,MATCH(EPS!$B2040,'Vensim Variables'!$A:$A,0))</f>
        <v>g pollutant</v>
      </c>
      <c r="I2040" t="str">
        <f t="shared" si="93"/>
        <v>N2O</v>
      </c>
      <c r="J2040">
        <f>INDEX(NoSettings!$C:$C,MATCH(EPS!$A2040,NoSettings!$A:$A,0))</f>
        <v>0</v>
      </c>
      <c r="K2040">
        <f t="shared" si="94"/>
        <v>265</v>
      </c>
      <c r="L2040" s="5">
        <f t="shared" si="95"/>
        <v>0</v>
      </c>
    </row>
    <row r="2041" spans="1:12">
      <c r="A2041" t="s">
        <v>2059</v>
      </c>
      <c r="B2041" t="s">
        <v>5</v>
      </c>
      <c r="C2041" t="s">
        <v>2886</v>
      </c>
      <c r="D2041" t="s">
        <v>2881</v>
      </c>
      <c r="E2041" t="s">
        <v>2867</v>
      </c>
      <c r="H2041" t="str">
        <f>INDEX('Vensim Variables'!$B:$B,MATCH(EPS!$B2041,'Vensim Variables'!$A:$A,0))</f>
        <v>g pollutant</v>
      </c>
      <c r="I2041" t="str">
        <f t="shared" si="93"/>
        <v>F gases</v>
      </c>
      <c r="J2041">
        <f>INDEX(NoSettings!$C:$C,MATCH(EPS!$A2041,NoSettings!$A:$A,0))</f>
        <v>0</v>
      </c>
      <c r="K2041">
        <f t="shared" si="94"/>
        <v>1</v>
      </c>
      <c r="L2041" s="5">
        <f t="shared" si="95"/>
        <v>0</v>
      </c>
    </row>
    <row r="2042" spans="1:12">
      <c r="A2042" t="s">
        <v>2060</v>
      </c>
      <c r="B2042" t="s">
        <v>5</v>
      </c>
      <c r="C2042" t="s">
        <v>2886</v>
      </c>
      <c r="D2042" t="s">
        <v>2882</v>
      </c>
      <c r="E2042" t="s">
        <v>2854</v>
      </c>
      <c r="H2042" t="str">
        <f>INDEX('Vensim Variables'!$B:$B,MATCH(EPS!$B2042,'Vensim Variables'!$A:$A,0))</f>
        <v>g pollutant</v>
      </c>
      <c r="I2042" t="str">
        <f t="shared" si="93"/>
        <v>CO2</v>
      </c>
      <c r="J2042">
        <f>INDEX(NoSettings!$C:$C,MATCH(EPS!$A2042,NoSettings!$A:$A,0))</f>
        <v>9524270000000</v>
      </c>
      <c r="K2042">
        <f t="shared" si="94"/>
        <v>1</v>
      </c>
      <c r="L2042" s="5">
        <f t="shared" si="95"/>
        <v>9.5242699999999996</v>
      </c>
    </row>
    <row r="2043" spans="1:12">
      <c r="A2043" t="s">
        <v>2061</v>
      </c>
      <c r="B2043" t="s">
        <v>5</v>
      </c>
      <c r="C2043" t="s">
        <v>2886</v>
      </c>
      <c r="D2043" t="s">
        <v>2882</v>
      </c>
      <c r="E2043" t="s">
        <v>2857</v>
      </c>
      <c r="H2043" t="str">
        <f>INDEX('Vensim Variables'!$B:$B,MATCH(EPS!$B2043,'Vensim Variables'!$A:$A,0))</f>
        <v>g pollutant</v>
      </c>
      <c r="I2043" t="str">
        <f t="shared" si="93"/>
        <v>VOC</v>
      </c>
      <c r="J2043" s="2">
        <f>INDEX(NoSettings!$C:$C,MATCH(EPS!$A2043,NoSettings!$A:$A,0))</f>
        <v>43594800000</v>
      </c>
      <c r="K2043">
        <f t="shared" si="94"/>
        <v>1</v>
      </c>
      <c r="L2043" s="5">
        <f t="shared" si="95"/>
        <v>4.3594800000000003E-2</v>
      </c>
    </row>
    <row r="2044" spans="1:12">
      <c r="A2044" t="s">
        <v>2062</v>
      </c>
      <c r="B2044" t="s">
        <v>5</v>
      </c>
      <c r="C2044" t="s">
        <v>2886</v>
      </c>
      <c r="D2044" t="s">
        <v>2882</v>
      </c>
      <c r="E2044" t="s">
        <v>2858</v>
      </c>
      <c r="H2044" t="str">
        <f>INDEX('Vensim Variables'!$B:$B,MATCH(EPS!$B2044,'Vensim Variables'!$A:$A,0))</f>
        <v>g pollutant</v>
      </c>
      <c r="I2044" t="str">
        <f t="shared" si="93"/>
        <v>CO</v>
      </c>
      <c r="J2044">
        <f>INDEX(NoSettings!$C:$C,MATCH(EPS!$A2044,NoSettings!$A:$A,0))</f>
        <v>5785820000</v>
      </c>
      <c r="K2044">
        <f t="shared" si="94"/>
        <v>1</v>
      </c>
      <c r="L2044" s="5">
        <f t="shared" si="95"/>
        <v>5.7858199999999997E-3</v>
      </c>
    </row>
    <row r="2045" spans="1:12">
      <c r="A2045" t="s">
        <v>2063</v>
      </c>
      <c r="B2045" t="s">
        <v>5</v>
      </c>
      <c r="C2045" t="s">
        <v>2886</v>
      </c>
      <c r="D2045" t="s">
        <v>2882</v>
      </c>
      <c r="E2045" t="s">
        <v>2859</v>
      </c>
      <c r="H2045" t="str">
        <f>INDEX('Vensim Variables'!$B:$B,MATCH(EPS!$B2045,'Vensim Variables'!$A:$A,0))</f>
        <v>g pollutant</v>
      </c>
      <c r="I2045" t="str">
        <f t="shared" si="93"/>
        <v>NOx</v>
      </c>
      <c r="J2045">
        <f>INDEX(NoSettings!$C:$C,MATCH(EPS!$A2045,NoSettings!$A:$A,0))</f>
        <v>10176000000</v>
      </c>
      <c r="K2045">
        <f t="shared" si="94"/>
        <v>1</v>
      </c>
      <c r="L2045" s="5">
        <f t="shared" si="95"/>
        <v>1.0175999999999999E-2</v>
      </c>
    </row>
    <row r="2046" spans="1:12">
      <c r="A2046" t="s">
        <v>2064</v>
      </c>
      <c r="B2046" t="s">
        <v>5</v>
      </c>
      <c r="C2046" t="s">
        <v>2886</v>
      </c>
      <c r="D2046" t="s">
        <v>2882</v>
      </c>
      <c r="E2046" t="s">
        <v>2860</v>
      </c>
      <c r="H2046" t="str">
        <f>INDEX('Vensim Variables'!$B:$B,MATCH(EPS!$B2046,'Vensim Variables'!$A:$A,0))</f>
        <v>g pollutant</v>
      </c>
      <c r="I2046" t="str">
        <f t="shared" si="93"/>
        <v>PM10</v>
      </c>
      <c r="J2046">
        <f>INDEX(NoSettings!$C:$C,MATCH(EPS!$A2046,NoSettings!$A:$A,0))</f>
        <v>422364000</v>
      </c>
      <c r="K2046">
        <f t="shared" si="94"/>
        <v>1</v>
      </c>
      <c r="L2046" s="5">
        <f t="shared" si="95"/>
        <v>4.22364E-4</v>
      </c>
    </row>
    <row r="2047" spans="1:12">
      <c r="A2047" t="s">
        <v>2065</v>
      </c>
      <c r="B2047" t="s">
        <v>5</v>
      </c>
      <c r="C2047" t="s">
        <v>2886</v>
      </c>
      <c r="D2047" t="s">
        <v>2882</v>
      </c>
      <c r="E2047" t="s">
        <v>2861</v>
      </c>
      <c r="H2047" t="str">
        <f>INDEX('Vensim Variables'!$B:$B,MATCH(EPS!$B2047,'Vensim Variables'!$A:$A,0))</f>
        <v>g pollutant</v>
      </c>
      <c r="I2047" t="str">
        <f t="shared" si="93"/>
        <v>PM25</v>
      </c>
      <c r="J2047">
        <f>INDEX(NoSettings!$C:$C,MATCH(EPS!$A2047,NoSettings!$A:$A,0))</f>
        <v>385925000</v>
      </c>
      <c r="K2047">
        <f t="shared" si="94"/>
        <v>1</v>
      </c>
      <c r="L2047" s="5">
        <f t="shared" si="95"/>
        <v>3.8592500000000002E-4</v>
      </c>
    </row>
    <row r="2048" spans="1:12">
      <c r="A2048" t="s">
        <v>2066</v>
      </c>
      <c r="B2048" t="s">
        <v>5</v>
      </c>
      <c r="C2048" t="s">
        <v>2886</v>
      </c>
      <c r="D2048" t="s">
        <v>2882</v>
      </c>
      <c r="E2048" t="s">
        <v>2862</v>
      </c>
      <c r="H2048" t="str">
        <f>INDEX('Vensim Variables'!$B:$B,MATCH(EPS!$B2048,'Vensim Variables'!$A:$A,0))</f>
        <v>g pollutant</v>
      </c>
      <c r="I2048" t="str">
        <f t="shared" si="93"/>
        <v>SOx</v>
      </c>
      <c r="J2048">
        <f>INDEX(NoSettings!$C:$C,MATCH(EPS!$A2048,NoSettings!$A:$A,0))</f>
        <v>269071000</v>
      </c>
      <c r="K2048">
        <f t="shared" si="94"/>
        <v>1</v>
      </c>
      <c r="L2048" s="5">
        <f t="shared" si="95"/>
        <v>2.6907100000000001E-4</v>
      </c>
    </row>
    <row r="2049" spans="1:12">
      <c r="A2049" t="s">
        <v>2067</v>
      </c>
      <c r="B2049" t="s">
        <v>5</v>
      </c>
      <c r="C2049" t="s">
        <v>2886</v>
      </c>
      <c r="D2049" t="s">
        <v>2882</v>
      </c>
      <c r="E2049" t="s">
        <v>2863</v>
      </c>
      <c r="H2049" t="str">
        <f>INDEX('Vensim Variables'!$B:$B,MATCH(EPS!$B2049,'Vensim Variables'!$A:$A,0))</f>
        <v>g pollutant</v>
      </c>
      <c r="I2049" t="str">
        <f t="shared" si="93"/>
        <v>BC</v>
      </c>
      <c r="J2049">
        <f>INDEX(NoSettings!$C:$C,MATCH(EPS!$A2049,NoSettings!$A:$A,0))</f>
        <v>25489000</v>
      </c>
      <c r="K2049">
        <f t="shared" si="94"/>
        <v>1</v>
      </c>
      <c r="L2049" s="5">
        <f t="shared" si="95"/>
        <v>2.5488999999999999E-5</v>
      </c>
    </row>
    <row r="2050" spans="1:12">
      <c r="A2050" t="s">
        <v>2068</v>
      </c>
      <c r="B2050" t="s">
        <v>5</v>
      </c>
      <c r="C2050" t="s">
        <v>2886</v>
      </c>
      <c r="D2050" t="s">
        <v>2882</v>
      </c>
      <c r="E2050" t="s">
        <v>2864</v>
      </c>
      <c r="H2050" t="str">
        <f>INDEX('Vensim Variables'!$B:$B,MATCH(EPS!$B2050,'Vensim Variables'!$A:$A,0))</f>
        <v>g pollutant</v>
      </c>
      <c r="I2050" t="str">
        <f t="shared" si="93"/>
        <v>OC</v>
      </c>
      <c r="J2050">
        <f>INDEX(NoSettings!$C:$C,MATCH(EPS!$A2050,NoSettings!$A:$A,0))</f>
        <v>171064000</v>
      </c>
      <c r="K2050">
        <f t="shared" si="94"/>
        <v>1</v>
      </c>
      <c r="L2050" s="5">
        <f t="shared" si="95"/>
        <v>1.7106399999999999E-4</v>
      </c>
    </row>
    <row r="2051" spans="1:12">
      <c r="A2051" t="s">
        <v>2069</v>
      </c>
      <c r="B2051" t="s">
        <v>5</v>
      </c>
      <c r="C2051" t="s">
        <v>2886</v>
      </c>
      <c r="D2051" t="s">
        <v>2882</v>
      </c>
      <c r="E2051" t="s">
        <v>2865</v>
      </c>
      <c r="H2051" t="str">
        <f>INDEX('Vensim Variables'!$B:$B,MATCH(EPS!$B2051,'Vensim Variables'!$A:$A,0))</f>
        <v>g pollutant</v>
      </c>
      <c r="I2051" t="str">
        <f t="shared" ref="I2051:I2114" si="96">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179500000</v>
      </c>
      <c r="K2051">
        <f t="shared" ref="K2051:K2114" si="97">IF(I2051="CO2",1,IF(I2051="CH4",28,IF(I2051="N2O",265,IF(I2051="F gases",1,1))))</f>
        <v>28</v>
      </c>
      <c r="L2051" s="5">
        <f t="shared" ref="L2051:L2114" si="98">IF(H2051="g pollutant",K2051*J2051/10^12,IF(H2051="MMTCO2e",J2051,IF(H2051="MWh",J2051,0)))</f>
        <v>5.0260000000000001E-3</v>
      </c>
    </row>
    <row r="2052" spans="1:12">
      <c r="A2052" t="s">
        <v>2070</v>
      </c>
      <c r="B2052" t="s">
        <v>5</v>
      </c>
      <c r="C2052" t="s">
        <v>2886</v>
      </c>
      <c r="D2052" t="s">
        <v>2882</v>
      </c>
      <c r="E2052" t="s">
        <v>2866</v>
      </c>
      <c r="H2052" t="str">
        <f>INDEX('Vensim Variables'!$B:$B,MATCH(EPS!$B2052,'Vensim Variables'!$A:$A,0))</f>
        <v>g pollutant</v>
      </c>
      <c r="I2052" t="str">
        <f t="shared" si="96"/>
        <v>N2O</v>
      </c>
      <c r="J2052">
        <f>INDEX(NoSettings!$C:$C,MATCH(EPS!$A2052,NoSettings!$A:$A,0))</f>
        <v>17950000</v>
      </c>
      <c r="K2052">
        <f t="shared" si="97"/>
        <v>265</v>
      </c>
      <c r="L2052" s="5">
        <f t="shared" si="98"/>
        <v>4.7567499999999997E-3</v>
      </c>
    </row>
    <row r="2053" spans="1:12">
      <c r="A2053" t="s">
        <v>2071</v>
      </c>
      <c r="B2053" t="s">
        <v>5</v>
      </c>
      <c r="C2053" t="s">
        <v>2886</v>
      </c>
      <c r="D2053" t="s">
        <v>2882</v>
      </c>
      <c r="E2053" t="s">
        <v>2867</v>
      </c>
      <c r="H2053" t="str">
        <f>INDEX('Vensim Variables'!$B:$B,MATCH(EPS!$B2053,'Vensim Variables'!$A:$A,0))</f>
        <v>g pollutant</v>
      </c>
      <c r="I2053" t="str">
        <f t="shared" si="96"/>
        <v>F gases</v>
      </c>
      <c r="J2053">
        <f>INDEX(NoSettings!$C:$C,MATCH(EPS!$A2053,NoSettings!$A:$A,0))</f>
        <v>0</v>
      </c>
      <c r="K2053">
        <f t="shared" si="97"/>
        <v>1</v>
      </c>
      <c r="L2053" s="5">
        <f t="shared" si="98"/>
        <v>0</v>
      </c>
    </row>
    <row r="2054" spans="1:12">
      <c r="A2054" t="s">
        <v>2072</v>
      </c>
      <c r="B2054" t="s">
        <v>5</v>
      </c>
      <c r="C2054" t="s">
        <v>2886</v>
      </c>
      <c r="D2054" t="s">
        <v>2883</v>
      </c>
      <c r="E2054" t="s">
        <v>2854</v>
      </c>
      <c r="H2054" t="str">
        <f>INDEX('Vensim Variables'!$B:$B,MATCH(EPS!$B2054,'Vensim Variables'!$A:$A,0))</f>
        <v>g pollutant</v>
      </c>
      <c r="I2054" t="str">
        <f t="shared" si="96"/>
        <v>CO2</v>
      </c>
      <c r="J2054">
        <f>INDEX(NoSettings!$C:$C,MATCH(EPS!$A2054,NoSettings!$A:$A,0))</f>
        <v>159711000000000</v>
      </c>
      <c r="K2054">
        <f t="shared" si="97"/>
        <v>1</v>
      </c>
      <c r="L2054" s="5">
        <f t="shared" si="98"/>
        <v>159.71100000000001</v>
      </c>
    </row>
    <row r="2055" spans="1:12">
      <c r="A2055" t="s">
        <v>2073</v>
      </c>
      <c r="B2055" t="s">
        <v>5</v>
      </c>
      <c r="C2055" t="s">
        <v>2886</v>
      </c>
      <c r="D2055" t="s">
        <v>2883</v>
      </c>
      <c r="E2055" t="s">
        <v>2857</v>
      </c>
      <c r="H2055" t="str">
        <f>INDEX('Vensim Variables'!$B:$B,MATCH(EPS!$B2055,'Vensim Variables'!$A:$A,0))</f>
        <v>g pollutant</v>
      </c>
      <c r="I2055" t="str">
        <f t="shared" si="96"/>
        <v>VOC</v>
      </c>
      <c r="J2055">
        <f>INDEX(NoSettings!$C:$C,MATCH(EPS!$A2055,NoSettings!$A:$A,0))</f>
        <v>1575620000000</v>
      </c>
      <c r="K2055">
        <f t="shared" si="97"/>
        <v>1</v>
      </c>
      <c r="L2055" s="5">
        <f t="shared" si="98"/>
        <v>1.57562</v>
      </c>
    </row>
    <row r="2056" spans="1:12">
      <c r="A2056" t="s">
        <v>2074</v>
      </c>
      <c r="B2056" t="s">
        <v>5</v>
      </c>
      <c r="C2056" t="s">
        <v>2886</v>
      </c>
      <c r="D2056" t="s">
        <v>2883</v>
      </c>
      <c r="E2056" t="s">
        <v>2858</v>
      </c>
      <c r="H2056" t="str">
        <f>INDEX('Vensim Variables'!$B:$B,MATCH(EPS!$B2056,'Vensim Variables'!$A:$A,0))</f>
        <v>g pollutant</v>
      </c>
      <c r="I2056" t="str">
        <f t="shared" si="96"/>
        <v>CO</v>
      </c>
      <c r="J2056">
        <f>INDEX(NoSettings!$C:$C,MATCH(EPS!$A2056,NoSettings!$A:$A,0))</f>
        <v>292789000000</v>
      </c>
      <c r="K2056">
        <f t="shared" si="97"/>
        <v>1</v>
      </c>
      <c r="L2056" s="5">
        <f t="shared" si="98"/>
        <v>0.29278900000000002</v>
      </c>
    </row>
    <row r="2057" spans="1:12">
      <c r="A2057" t="s">
        <v>2075</v>
      </c>
      <c r="B2057" t="s">
        <v>5</v>
      </c>
      <c r="C2057" t="s">
        <v>2886</v>
      </c>
      <c r="D2057" t="s">
        <v>2883</v>
      </c>
      <c r="E2057" t="s">
        <v>2859</v>
      </c>
      <c r="H2057" t="str">
        <f>INDEX('Vensim Variables'!$B:$B,MATCH(EPS!$B2057,'Vensim Variables'!$A:$A,0))</f>
        <v>g pollutant</v>
      </c>
      <c r="I2057" t="str">
        <f t="shared" si="96"/>
        <v>NOx</v>
      </c>
      <c r="J2057">
        <f>INDEX(NoSettings!$C:$C,MATCH(EPS!$A2057,NoSettings!$A:$A,0))</f>
        <v>266623000000</v>
      </c>
      <c r="K2057">
        <f t="shared" si="97"/>
        <v>1</v>
      </c>
      <c r="L2057" s="5">
        <f t="shared" si="98"/>
        <v>0.266623</v>
      </c>
    </row>
    <row r="2058" spans="1:12">
      <c r="A2058" t="s">
        <v>2076</v>
      </c>
      <c r="B2058" t="s">
        <v>5</v>
      </c>
      <c r="C2058" t="s">
        <v>2886</v>
      </c>
      <c r="D2058" t="s">
        <v>2883</v>
      </c>
      <c r="E2058" t="s">
        <v>2860</v>
      </c>
      <c r="H2058" t="str">
        <f>INDEX('Vensim Variables'!$B:$B,MATCH(EPS!$B2058,'Vensim Variables'!$A:$A,0))</f>
        <v>g pollutant</v>
      </c>
      <c r="I2058" t="str">
        <f t="shared" si="96"/>
        <v>PM10</v>
      </c>
      <c r="J2058">
        <f>INDEX(NoSettings!$C:$C,MATCH(EPS!$A2058,NoSettings!$A:$A,0))</f>
        <v>98381900000</v>
      </c>
      <c r="K2058">
        <f t="shared" si="97"/>
        <v>1</v>
      </c>
      <c r="L2058" s="5">
        <f t="shared" si="98"/>
        <v>9.8381899999999994E-2</v>
      </c>
    </row>
    <row r="2059" spans="1:12">
      <c r="A2059" t="s">
        <v>2077</v>
      </c>
      <c r="B2059" t="s">
        <v>5</v>
      </c>
      <c r="C2059" t="s">
        <v>2886</v>
      </c>
      <c r="D2059" t="s">
        <v>2883</v>
      </c>
      <c r="E2059" t="s">
        <v>2861</v>
      </c>
      <c r="H2059" t="str">
        <f>INDEX('Vensim Variables'!$B:$B,MATCH(EPS!$B2059,'Vensim Variables'!$A:$A,0))</f>
        <v>g pollutant</v>
      </c>
      <c r="I2059" t="str">
        <f t="shared" si="96"/>
        <v>PM25</v>
      </c>
      <c r="J2059">
        <f>INDEX(NoSettings!$C:$C,MATCH(EPS!$A2059,NoSettings!$A:$A,0))</f>
        <v>63225100000</v>
      </c>
      <c r="K2059">
        <f t="shared" si="97"/>
        <v>1</v>
      </c>
      <c r="L2059" s="5">
        <f t="shared" si="98"/>
        <v>6.3225100000000006E-2</v>
      </c>
    </row>
    <row r="2060" spans="1:12">
      <c r="A2060" t="s">
        <v>2078</v>
      </c>
      <c r="B2060" t="s">
        <v>5</v>
      </c>
      <c r="C2060" t="s">
        <v>2886</v>
      </c>
      <c r="D2060" t="s">
        <v>2883</v>
      </c>
      <c r="E2060" t="s">
        <v>2862</v>
      </c>
      <c r="H2060" t="str">
        <f>INDEX('Vensim Variables'!$B:$B,MATCH(EPS!$B2060,'Vensim Variables'!$A:$A,0))</f>
        <v>g pollutant</v>
      </c>
      <c r="I2060" t="str">
        <f t="shared" si="96"/>
        <v>SOx</v>
      </c>
      <c r="J2060">
        <f>INDEX(NoSettings!$C:$C,MATCH(EPS!$A2060,NoSettings!$A:$A,0))</f>
        <v>86414100000</v>
      </c>
      <c r="K2060">
        <f t="shared" si="97"/>
        <v>1</v>
      </c>
      <c r="L2060" s="5">
        <f t="shared" si="98"/>
        <v>8.6414099999999994E-2</v>
      </c>
    </row>
    <row r="2061" spans="1:12">
      <c r="A2061" t="s">
        <v>2079</v>
      </c>
      <c r="B2061" t="s">
        <v>5</v>
      </c>
      <c r="C2061" t="s">
        <v>2886</v>
      </c>
      <c r="D2061" t="s">
        <v>2883</v>
      </c>
      <c r="E2061" t="s">
        <v>2863</v>
      </c>
      <c r="H2061" t="str">
        <f>INDEX('Vensim Variables'!$B:$B,MATCH(EPS!$B2061,'Vensim Variables'!$A:$A,0))</f>
        <v>g pollutant</v>
      </c>
      <c r="I2061" t="str">
        <f t="shared" si="96"/>
        <v>BC</v>
      </c>
      <c r="J2061">
        <f>INDEX(NoSettings!$C:$C,MATCH(EPS!$A2061,NoSettings!$A:$A,0))</f>
        <v>1664530000</v>
      </c>
      <c r="K2061">
        <f t="shared" si="97"/>
        <v>1</v>
      </c>
      <c r="L2061" s="5">
        <f t="shared" si="98"/>
        <v>1.66453E-3</v>
      </c>
    </row>
    <row r="2062" spans="1:12">
      <c r="A2062" t="s">
        <v>2080</v>
      </c>
      <c r="B2062" t="s">
        <v>5</v>
      </c>
      <c r="C2062" t="s">
        <v>2886</v>
      </c>
      <c r="D2062" t="s">
        <v>2883</v>
      </c>
      <c r="E2062" t="s">
        <v>2864</v>
      </c>
      <c r="H2062" t="str">
        <f>INDEX('Vensim Variables'!$B:$B,MATCH(EPS!$B2062,'Vensim Variables'!$A:$A,0))</f>
        <v>g pollutant</v>
      </c>
      <c r="I2062" t="str">
        <f t="shared" si="96"/>
        <v>OC</v>
      </c>
      <c r="J2062">
        <f>INDEX(NoSettings!$C:$C,MATCH(EPS!$A2062,NoSettings!$A:$A,0))</f>
        <v>12949000000</v>
      </c>
      <c r="K2062">
        <f t="shared" si="97"/>
        <v>1</v>
      </c>
      <c r="L2062" s="5">
        <f t="shared" si="98"/>
        <v>1.2949E-2</v>
      </c>
    </row>
    <row r="2063" spans="1:12">
      <c r="A2063" t="s">
        <v>2081</v>
      </c>
      <c r="B2063" t="s">
        <v>5</v>
      </c>
      <c r="C2063" t="s">
        <v>2886</v>
      </c>
      <c r="D2063" t="s">
        <v>2883</v>
      </c>
      <c r="E2063" t="s">
        <v>2865</v>
      </c>
      <c r="H2063" t="str">
        <f>INDEX('Vensim Variables'!$B:$B,MATCH(EPS!$B2063,'Vensim Variables'!$A:$A,0))</f>
        <v>g pollutant</v>
      </c>
      <c r="I2063" t="str">
        <f t="shared" si="96"/>
        <v>CH4</v>
      </c>
      <c r="J2063">
        <f>INDEX(NoSettings!$C:$C,MATCH(EPS!$A2063,NoSettings!$A:$A,0))</f>
        <v>3010000000</v>
      </c>
      <c r="K2063">
        <f t="shared" si="97"/>
        <v>28</v>
      </c>
      <c r="L2063" s="5">
        <f t="shared" si="98"/>
        <v>8.4279999999999994E-2</v>
      </c>
    </row>
    <row r="2064" spans="1:12">
      <c r="A2064" t="s">
        <v>2082</v>
      </c>
      <c r="B2064" t="s">
        <v>5</v>
      </c>
      <c r="C2064" t="s">
        <v>2886</v>
      </c>
      <c r="D2064" t="s">
        <v>2883</v>
      </c>
      <c r="E2064" t="s">
        <v>2866</v>
      </c>
      <c r="H2064" t="str">
        <f>INDEX('Vensim Variables'!$B:$B,MATCH(EPS!$B2064,'Vensim Variables'!$A:$A,0))</f>
        <v>g pollutant</v>
      </c>
      <c r="I2064" t="str">
        <f t="shared" si="96"/>
        <v>N2O</v>
      </c>
      <c r="J2064">
        <f>INDEX(NoSettings!$C:$C,MATCH(EPS!$A2064,NoSettings!$A:$A,0))</f>
        <v>301000000</v>
      </c>
      <c r="K2064">
        <f t="shared" si="97"/>
        <v>265</v>
      </c>
      <c r="L2064" s="5">
        <f t="shared" si="98"/>
        <v>7.9765000000000003E-2</v>
      </c>
    </row>
    <row r="2065" spans="1:12">
      <c r="A2065" t="s">
        <v>2083</v>
      </c>
      <c r="B2065" t="s">
        <v>5</v>
      </c>
      <c r="C2065" t="s">
        <v>2886</v>
      </c>
      <c r="D2065" t="s">
        <v>2883</v>
      </c>
      <c r="E2065" t="s">
        <v>2867</v>
      </c>
      <c r="H2065" t="str">
        <f>INDEX('Vensim Variables'!$B:$B,MATCH(EPS!$B2065,'Vensim Variables'!$A:$A,0))</f>
        <v>g pollutant</v>
      </c>
      <c r="I2065" t="str">
        <f t="shared" si="96"/>
        <v>F gases</v>
      </c>
      <c r="J2065">
        <f>INDEX(NoSettings!$C:$C,MATCH(EPS!$A2065,NoSettings!$A:$A,0))</f>
        <v>0</v>
      </c>
      <c r="K2065">
        <f t="shared" si="97"/>
        <v>1</v>
      </c>
      <c r="L2065" s="5">
        <f t="shared" si="98"/>
        <v>0</v>
      </c>
    </row>
    <row r="2066" spans="1:12">
      <c r="A2066" t="s">
        <v>2084</v>
      </c>
      <c r="B2066" t="s">
        <v>5</v>
      </c>
      <c r="C2066" t="s">
        <v>2887</v>
      </c>
      <c r="D2066" t="s">
        <v>2876</v>
      </c>
      <c r="E2066" t="s">
        <v>2854</v>
      </c>
      <c r="H2066" t="str">
        <f>INDEX('Vensim Variables'!$B:$B,MATCH(EPS!$B2066,'Vensim Variables'!$A:$A,0))</f>
        <v>g pollutant</v>
      </c>
      <c r="I2066" t="str">
        <f t="shared" si="96"/>
        <v>CO2</v>
      </c>
      <c r="J2066">
        <f>INDEX(NoSettings!$C:$C,MATCH(EPS!$A2066,NoSettings!$A:$A,0))</f>
        <v>0</v>
      </c>
      <c r="K2066">
        <f t="shared" si="97"/>
        <v>1</v>
      </c>
      <c r="L2066" s="5">
        <f t="shared" si="98"/>
        <v>0</v>
      </c>
    </row>
    <row r="2067" spans="1:12">
      <c r="A2067" t="s">
        <v>2085</v>
      </c>
      <c r="B2067" t="s">
        <v>5</v>
      </c>
      <c r="C2067" t="s">
        <v>2887</v>
      </c>
      <c r="D2067" t="s">
        <v>2876</v>
      </c>
      <c r="E2067" t="s">
        <v>2857</v>
      </c>
      <c r="H2067" t="str">
        <f>INDEX('Vensim Variables'!$B:$B,MATCH(EPS!$B2067,'Vensim Variables'!$A:$A,0))</f>
        <v>g pollutant</v>
      </c>
      <c r="I2067" t="str">
        <f t="shared" si="96"/>
        <v>VOC</v>
      </c>
      <c r="J2067">
        <f>INDEX(NoSettings!$C:$C,MATCH(EPS!$A2067,NoSettings!$A:$A,0))</f>
        <v>0</v>
      </c>
      <c r="K2067">
        <f t="shared" si="97"/>
        <v>1</v>
      </c>
      <c r="L2067" s="5">
        <f t="shared" si="98"/>
        <v>0</v>
      </c>
    </row>
    <row r="2068" spans="1:12">
      <c r="A2068" t="s">
        <v>2086</v>
      </c>
      <c r="B2068" t="s">
        <v>5</v>
      </c>
      <c r="C2068" t="s">
        <v>2887</v>
      </c>
      <c r="D2068" t="s">
        <v>2876</v>
      </c>
      <c r="E2068" t="s">
        <v>2858</v>
      </c>
      <c r="H2068" t="str">
        <f>INDEX('Vensim Variables'!$B:$B,MATCH(EPS!$B2068,'Vensim Variables'!$A:$A,0))</f>
        <v>g pollutant</v>
      </c>
      <c r="I2068" t="str">
        <f t="shared" si="96"/>
        <v>CO</v>
      </c>
      <c r="J2068">
        <f>INDEX(NoSettings!$C:$C,MATCH(EPS!$A2068,NoSettings!$A:$A,0))</f>
        <v>0</v>
      </c>
      <c r="K2068">
        <f t="shared" si="97"/>
        <v>1</v>
      </c>
      <c r="L2068" s="5">
        <f t="shared" si="98"/>
        <v>0</v>
      </c>
    </row>
    <row r="2069" spans="1:12">
      <c r="A2069" t="s">
        <v>2087</v>
      </c>
      <c r="B2069" t="s">
        <v>5</v>
      </c>
      <c r="C2069" t="s">
        <v>2887</v>
      </c>
      <c r="D2069" t="s">
        <v>2876</v>
      </c>
      <c r="E2069" t="s">
        <v>2859</v>
      </c>
      <c r="H2069" t="str">
        <f>INDEX('Vensim Variables'!$B:$B,MATCH(EPS!$B2069,'Vensim Variables'!$A:$A,0))</f>
        <v>g pollutant</v>
      </c>
      <c r="I2069" t="str">
        <f t="shared" si="96"/>
        <v>NOx</v>
      </c>
      <c r="J2069">
        <f>INDEX(NoSettings!$C:$C,MATCH(EPS!$A2069,NoSettings!$A:$A,0))</f>
        <v>0</v>
      </c>
      <c r="K2069">
        <f t="shared" si="97"/>
        <v>1</v>
      </c>
      <c r="L2069" s="5">
        <f t="shared" si="98"/>
        <v>0</v>
      </c>
    </row>
    <row r="2070" spans="1:12">
      <c r="A2070" t="s">
        <v>2088</v>
      </c>
      <c r="B2070" t="s">
        <v>5</v>
      </c>
      <c r="C2070" t="s">
        <v>2887</v>
      </c>
      <c r="D2070" t="s">
        <v>2876</v>
      </c>
      <c r="E2070" t="s">
        <v>2860</v>
      </c>
      <c r="H2070" t="str">
        <f>INDEX('Vensim Variables'!$B:$B,MATCH(EPS!$B2070,'Vensim Variables'!$A:$A,0))</f>
        <v>g pollutant</v>
      </c>
      <c r="I2070" t="str">
        <f t="shared" si="96"/>
        <v>PM10</v>
      </c>
      <c r="J2070">
        <f>INDEX(NoSettings!$C:$C,MATCH(EPS!$A2070,NoSettings!$A:$A,0))</f>
        <v>0</v>
      </c>
      <c r="K2070">
        <f t="shared" si="97"/>
        <v>1</v>
      </c>
      <c r="L2070" s="5">
        <f t="shared" si="98"/>
        <v>0</v>
      </c>
    </row>
    <row r="2071" spans="1:12">
      <c r="A2071" t="s">
        <v>2089</v>
      </c>
      <c r="B2071" t="s">
        <v>5</v>
      </c>
      <c r="C2071" t="s">
        <v>2887</v>
      </c>
      <c r="D2071" t="s">
        <v>2876</v>
      </c>
      <c r="E2071" t="s">
        <v>2861</v>
      </c>
      <c r="H2071" t="str">
        <f>INDEX('Vensim Variables'!$B:$B,MATCH(EPS!$B2071,'Vensim Variables'!$A:$A,0))</f>
        <v>g pollutant</v>
      </c>
      <c r="I2071" t="str">
        <f t="shared" si="96"/>
        <v>PM25</v>
      </c>
      <c r="J2071">
        <f>INDEX(NoSettings!$C:$C,MATCH(EPS!$A2071,NoSettings!$A:$A,0))</f>
        <v>0</v>
      </c>
      <c r="K2071">
        <f t="shared" si="97"/>
        <v>1</v>
      </c>
      <c r="L2071" s="5">
        <f t="shared" si="98"/>
        <v>0</v>
      </c>
    </row>
    <row r="2072" spans="1:12">
      <c r="A2072" t="s">
        <v>2090</v>
      </c>
      <c r="B2072" t="s">
        <v>5</v>
      </c>
      <c r="C2072" t="s">
        <v>2887</v>
      </c>
      <c r="D2072" t="s">
        <v>2876</v>
      </c>
      <c r="E2072" t="s">
        <v>2862</v>
      </c>
      <c r="H2072" t="str">
        <f>INDEX('Vensim Variables'!$B:$B,MATCH(EPS!$B2072,'Vensim Variables'!$A:$A,0))</f>
        <v>g pollutant</v>
      </c>
      <c r="I2072" t="str">
        <f t="shared" si="96"/>
        <v>SOx</v>
      </c>
      <c r="J2072">
        <f>INDEX(NoSettings!$C:$C,MATCH(EPS!$A2072,NoSettings!$A:$A,0))</f>
        <v>0</v>
      </c>
      <c r="K2072">
        <f t="shared" si="97"/>
        <v>1</v>
      </c>
      <c r="L2072" s="5">
        <f t="shared" si="98"/>
        <v>0</v>
      </c>
    </row>
    <row r="2073" spans="1:12">
      <c r="A2073" t="s">
        <v>2091</v>
      </c>
      <c r="B2073" t="s">
        <v>5</v>
      </c>
      <c r="C2073" t="s">
        <v>2887</v>
      </c>
      <c r="D2073" t="s">
        <v>2876</v>
      </c>
      <c r="E2073" t="s">
        <v>2863</v>
      </c>
      <c r="H2073" t="str">
        <f>INDEX('Vensim Variables'!$B:$B,MATCH(EPS!$B2073,'Vensim Variables'!$A:$A,0))</f>
        <v>g pollutant</v>
      </c>
      <c r="I2073" t="str">
        <f t="shared" si="96"/>
        <v>BC</v>
      </c>
      <c r="J2073">
        <f>INDEX(NoSettings!$C:$C,MATCH(EPS!$A2073,NoSettings!$A:$A,0))</f>
        <v>0</v>
      </c>
      <c r="K2073">
        <f t="shared" si="97"/>
        <v>1</v>
      </c>
      <c r="L2073" s="5">
        <f t="shared" si="98"/>
        <v>0</v>
      </c>
    </row>
    <row r="2074" spans="1:12">
      <c r="A2074" t="s">
        <v>2092</v>
      </c>
      <c r="B2074" t="s">
        <v>5</v>
      </c>
      <c r="C2074" t="s">
        <v>2887</v>
      </c>
      <c r="D2074" t="s">
        <v>2876</v>
      </c>
      <c r="E2074" t="s">
        <v>2864</v>
      </c>
      <c r="H2074" t="str">
        <f>INDEX('Vensim Variables'!$B:$B,MATCH(EPS!$B2074,'Vensim Variables'!$A:$A,0))</f>
        <v>g pollutant</v>
      </c>
      <c r="I2074" t="str">
        <f t="shared" si="96"/>
        <v>OC</v>
      </c>
      <c r="J2074">
        <f>INDEX(NoSettings!$C:$C,MATCH(EPS!$A2074,NoSettings!$A:$A,0))</f>
        <v>0</v>
      </c>
      <c r="K2074">
        <f t="shared" si="97"/>
        <v>1</v>
      </c>
      <c r="L2074" s="5">
        <f t="shared" si="98"/>
        <v>0</v>
      </c>
    </row>
    <row r="2075" spans="1:12">
      <c r="A2075" t="s">
        <v>2093</v>
      </c>
      <c r="B2075" t="s">
        <v>5</v>
      </c>
      <c r="C2075" t="s">
        <v>2887</v>
      </c>
      <c r="D2075" t="s">
        <v>2876</v>
      </c>
      <c r="E2075" t="s">
        <v>2865</v>
      </c>
      <c r="H2075" t="str">
        <f>INDEX('Vensim Variables'!$B:$B,MATCH(EPS!$B2075,'Vensim Variables'!$A:$A,0))</f>
        <v>g pollutant</v>
      </c>
      <c r="I2075" t="str">
        <f t="shared" si="96"/>
        <v>CH4</v>
      </c>
      <c r="J2075">
        <f>INDEX(NoSettings!$C:$C,MATCH(EPS!$A2075,NoSettings!$A:$A,0))</f>
        <v>0</v>
      </c>
      <c r="K2075">
        <f t="shared" si="97"/>
        <v>28</v>
      </c>
      <c r="L2075" s="5">
        <f t="shared" si="98"/>
        <v>0</v>
      </c>
    </row>
    <row r="2076" spans="1:12">
      <c r="A2076" t="s">
        <v>2094</v>
      </c>
      <c r="B2076" t="s">
        <v>5</v>
      </c>
      <c r="C2076" t="s">
        <v>2887</v>
      </c>
      <c r="D2076" t="s">
        <v>2876</v>
      </c>
      <c r="E2076" t="s">
        <v>2866</v>
      </c>
      <c r="H2076" t="str">
        <f>INDEX('Vensim Variables'!$B:$B,MATCH(EPS!$B2076,'Vensim Variables'!$A:$A,0))</f>
        <v>g pollutant</v>
      </c>
      <c r="I2076" t="str">
        <f t="shared" si="96"/>
        <v>N2O</v>
      </c>
      <c r="J2076">
        <f>INDEX(NoSettings!$C:$C,MATCH(EPS!$A2076,NoSettings!$A:$A,0))</f>
        <v>0</v>
      </c>
      <c r="K2076">
        <f t="shared" si="97"/>
        <v>265</v>
      </c>
      <c r="L2076" s="5">
        <f t="shared" si="98"/>
        <v>0</v>
      </c>
    </row>
    <row r="2077" spans="1:12">
      <c r="A2077" t="s">
        <v>2095</v>
      </c>
      <c r="B2077" t="s">
        <v>5</v>
      </c>
      <c r="C2077" t="s">
        <v>2887</v>
      </c>
      <c r="D2077" t="s">
        <v>2876</v>
      </c>
      <c r="E2077" t="s">
        <v>2867</v>
      </c>
      <c r="H2077" t="str">
        <f>INDEX('Vensim Variables'!$B:$B,MATCH(EPS!$B2077,'Vensim Variables'!$A:$A,0))</f>
        <v>g pollutant</v>
      </c>
      <c r="I2077" t="str">
        <f t="shared" si="96"/>
        <v>F gases</v>
      </c>
      <c r="J2077">
        <f>INDEX(NoSettings!$C:$C,MATCH(EPS!$A2077,NoSettings!$A:$A,0))</f>
        <v>0</v>
      </c>
      <c r="K2077">
        <f t="shared" si="97"/>
        <v>1</v>
      </c>
      <c r="L2077" s="5">
        <f t="shared" si="98"/>
        <v>0</v>
      </c>
    </row>
    <row r="2078" spans="1:12">
      <c r="A2078" t="s">
        <v>2096</v>
      </c>
      <c r="B2078" t="s">
        <v>5</v>
      </c>
      <c r="C2078" t="s">
        <v>2887</v>
      </c>
      <c r="D2078" t="s">
        <v>2877</v>
      </c>
      <c r="E2078" t="s">
        <v>2854</v>
      </c>
      <c r="H2078" t="str">
        <f>INDEX('Vensim Variables'!$B:$B,MATCH(EPS!$B2078,'Vensim Variables'!$A:$A,0))</f>
        <v>g pollutant</v>
      </c>
      <c r="I2078" t="str">
        <f t="shared" si="96"/>
        <v>CO2</v>
      </c>
      <c r="J2078">
        <f>INDEX(NoSettings!$C:$C,MATCH(EPS!$A2078,NoSettings!$A:$A,0))</f>
        <v>0</v>
      </c>
      <c r="K2078">
        <f t="shared" si="97"/>
        <v>1</v>
      </c>
      <c r="L2078" s="5">
        <f t="shared" si="98"/>
        <v>0</v>
      </c>
    </row>
    <row r="2079" spans="1:12">
      <c r="A2079" t="s">
        <v>2097</v>
      </c>
      <c r="B2079" t="s">
        <v>5</v>
      </c>
      <c r="C2079" t="s">
        <v>2887</v>
      </c>
      <c r="D2079" t="s">
        <v>2877</v>
      </c>
      <c r="E2079" t="s">
        <v>2857</v>
      </c>
      <c r="H2079" t="str">
        <f>INDEX('Vensim Variables'!$B:$B,MATCH(EPS!$B2079,'Vensim Variables'!$A:$A,0))</f>
        <v>g pollutant</v>
      </c>
      <c r="I2079" t="str">
        <f t="shared" si="96"/>
        <v>VOC</v>
      </c>
      <c r="J2079">
        <f>INDEX(NoSettings!$C:$C,MATCH(EPS!$A2079,NoSettings!$A:$A,0))</f>
        <v>502955000000</v>
      </c>
      <c r="K2079">
        <f t="shared" si="97"/>
        <v>1</v>
      </c>
      <c r="L2079" s="5">
        <f t="shared" si="98"/>
        <v>0.50295500000000004</v>
      </c>
    </row>
    <row r="2080" spans="1:12">
      <c r="A2080" t="s">
        <v>2098</v>
      </c>
      <c r="B2080" t="s">
        <v>5</v>
      </c>
      <c r="C2080" t="s">
        <v>2887</v>
      </c>
      <c r="D2080" t="s">
        <v>2877</v>
      </c>
      <c r="E2080" t="s">
        <v>2858</v>
      </c>
      <c r="H2080" t="str">
        <f>INDEX('Vensim Variables'!$B:$B,MATCH(EPS!$B2080,'Vensim Variables'!$A:$A,0))</f>
        <v>g pollutant</v>
      </c>
      <c r="I2080" t="str">
        <f t="shared" si="96"/>
        <v>CO</v>
      </c>
      <c r="J2080">
        <f>INDEX(NoSettings!$C:$C,MATCH(EPS!$A2080,NoSettings!$A:$A,0))</f>
        <v>395346000000</v>
      </c>
      <c r="K2080">
        <f t="shared" si="97"/>
        <v>1</v>
      </c>
      <c r="L2080" s="5">
        <f t="shared" si="98"/>
        <v>0.39534599999999998</v>
      </c>
    </row>
    <row r="2081" spans="1:12">
      <c r="A2081" t="s">
        <v>2099</v>
      </c>
      <c r="B2081" t="s">
        <v>5</v>
      </c>
      <c r="C2081" t="s">
        <v>2887</v>
      </c>
      <c r="D2081" t="s">
        <v>2877</v>
      </c>
      <c r="E2081" t="s">
        <v>2859</v>
      </c>
      <c r="H2081" t="str">
        <f>INDEX('Vensim Variables'!$B:$B,MATCH(EPS!$B2081,'Vensim Variables'!$A:$A,0))</f>
        <v>g pollutant</v>
      </c>
      <c r="I2081" t="str">
        <f t="shared" si="96"/>
        <v>NOx</v>
      </c>
      <c r="J2081">
        <f>INDEX(NoSettings!$C:$C,MATCH(EPS!$A2081,NoSettings!$A:$A,0))</f>
        <v>239547000000</v>
      </c>
      <c r="K2081">
        <f t="shared" si="97"/>
        <v>1</v>
      </c>
      <c r="L2081" s="5">
        <f t="shared" si="98"/>
        <v>0.23954700000000001</v>
      </c>
    </row>
    <row r="2082" spans="1:12">
      <c r="A2082" t="s">
        <v>2100</v>
      </c>
      <c r="B2082" t="s">
        <v>5</v>
      </c>
      <c r="C2082" t="s">
        <v>2887</v>
      </c>
      <c r="D2082" t="s">
        <v>2877</v>
      </c>
      <c r="E2082" t="s">
        <v>2860</v>
      </c>
      <c r="H2082" t="str">
        <f>INDEX('Vensim Variables'!$B:$B,MATCH(EPS!$B2082,'Vensim Variables'!$A:$A,0))</f>
        <v>g pollutant</v>
      </c>
      <c r="I2082" t="str">
        <f t="shared" si="96"/>
        <v>PM10</v>
      </c>
      <c r="J2082">
        <f>INDEX(NoSettings!$C:$C,MATCH(EPS!$A2082,NoSettings!$A:$A,0))</f>
        <v>149874000000</v>
      </c>
      <c r="K2082">
        <f t="shared" si="97"/>
        <v>1</v>
      </c>
      <c r="L2082" s="5">
        <f t="shared" si="98"/>
        <v>0.14987400000000001</v>
      </c>
    </row>
    <row r="2083" spans="1:12">
      <c r="A2083" t="s">
        <v>2101</v>
      </c>
      <c r="B2083" t="s">
        <v>5</v>
      </c>
      <c r="C2083" t="s">
        <v>2887</v>
      </c>
      <c r="D2083" t="s">
        <v>2877</v>
      </c>
      <c r="E2083" t="s">
        <v>2861</v>
      </c>
      <c r="H2083" t="str">
        <f>INDEX('Vensim Variables'!$B:$B,MATCH(EPS!$B2083,'Vensim Variables'!$A:$A,0))</f>
        <v>g pollutant</v>
      </c>
      <c r="I2083" t="str">
        <f t="shared" si="96"/>
        <v>PM25</v>
      </c>
      <c r="J2083">
        <f>INDEX(NoSettings!$C:$C,MATCH(EPS!$A2083,NoSettings!$A:$A,0))</f>
        <v>129116000000</v>
      </c>
      <c r="K2083">
        <f t="shared" si="97"/>
        <v>1</v>
      </c>
      <c r="L2083" s="5">
        <f t="shared" si="98"/>
        <v>0.12911600000000001</v>
      </c>
    </row>
    <row r="2084" spans="1:12">
      <c r="A2084" t="s">
        <v>2102</v>
      </c>
      <c r="B2084" t="s">
        <v>5</v>
      </c>
      <c r="C2084" t="s">
        <v>2887</v>
      </c>
      <c r="D2084" t="s">
        <v>2877</v>
      </c>
      <c r="E2084" t="s">
        <v>2862</v>
      </c>
      <c r="H2084" t="str">
        <f>INDEX('Vensim Variables'!$B:$B,MATCH(EPS!$B2084,'Vensim Variables'!$A:$A,0))</f>
        <v>g pollutant</v>
      </c>
      <c r="I2084" t="str">
        <f t="shared" si="96"/>
        <v>SOx</v>
      </c>
      <c r="J2084">
        <f>INDEX(NoSettings!$C:$C,MATCH(EPS!$A2084,NoSettings!$A:$A,0))</f>
        <v>42134000000</v>
      </c>
      <c r="K2084">
        <f t="shared" si="97"/>
        <v>1</v>
      </c>
      <c r="L2084" s="5">
        <f t="shared" si="98"/>
        <v>4.2133999999999998E-2</v>
      </c>
    </row>
    <row r="2085" spans="1:12">
      <c r="A2085" t="s">
        <v>2103</v>
      </c>
      <c r="B2085" t="s">
        <v>5</v>
      </c>
      <c r="C2085" t="s">
        <v>2887</v>
      </c>
      <c r="D2085" t="s">
        <v>2877</v>
      </c>
      <c r="E2085" t="s">
        <v>2863</v>
      </c>
      <c r="H2085" t="str">
        <f>INDEX('Vensim Variables'!$B:$B,MATCH(EPS!$B2085,'Vensim Variables'!$A:$A,0))</f>
        <v>g pollutant</v>
      </c>
      <c r="I2085" t="str">
        <f t="shared" si="96"/>
        <v>BC</v>
      </c>
      <c r="J2085">
        <f>INDEX(NoSettings!$C:$C,MATCH(EPS!$A2085,NoSettings!$A:$A,0))</f>
        <v>4880180000</v>
      </c>
      <c r="K2085">
        <f t="shared" si="97"/>
        <v>1</v>
      </c>
      <c r="L2085" s="5">
        <f t="shared" si="98"/>
        <v>4.8801799999999996E-3</v>
      </c>
    </row>
    <row r="2086" spans="1:12">
      <c r="A2086" t="s">
        <v>2104</v>
      </c>
      <c r="B2086" t="s">
        <v>5</v>
      </c>
      <c r="C2086" t="s">
        <v>2887</v>
      </c>
      <c r="D2086" t="s">
        <v>2877</v>
      </c>
      <c r="E2086" t="s">
        <v>2864</v>
      </c>
      <c r="H2086" t="str">
        <f>INDEX('Vensim Variables'!$B:$B,MATCH(EPS!$B2086,'Vensim Variables'!$A:$A,0))</f>
        <v>g pollutant</v>
      </c>
      <c r="I2086" t="str">
        <f t="shared" si="96"/>
        <v>OC</v>
      </c>
      <c r="J2086">
        <f>INDEX(NoSettings!$C:$C,MATCH(EPS!$A2086,NoSettings!$A:$A,0))</f>
        <v>44572200000</v>
      </c>
      <c r="K2086">
        <f t="shared" si="97"/>
        <v>1</v>
      </c>
      <c r="L2086" s="5">
        <f t="shared" si="98"/>
        <v>4.4572199999999999E-2</v>
      </c>
    </row>
    <row r="2087" spans="1:12">
      <c r="A2087" t="s">
        <v>2105</v>
      </c>
      <c r="B2087" t="s">
        <v>5</v>
      </c>
      <c r="C2087" t="s">
        <v>2887</v>
      </c>
      <c r="D2087" t="s">
        <v>2877</v>
      </c>
      <c r="E2087" t="s">
        <v>2865</v>
      </c>
      <c r="H2087" t="str">
        <f>INDEX('Vensim Variables'!$B:$B,MATCH(EPS!$B2087,'Vensim Variables'!$A:$A,0))</f>
        <v>g pollutant</v>
      </c>
      <c r="I2087" t="str">
        <f t="shared" si="96"/>
        <v>CH4</v>
      </c>
      <c r="J2087">
        <f>INDEX(NoSettings!$C:$C,MATCH(EPS!$A2087,NoSettings!$A:$A,0))</f>
        <v>0</v>
      </c>
      <c r="K2087">
        <f t="shared" si="97"/>
        <v>28</v>
      </c>
      <c r="L2087" s="5">
        <f t="shared" si="98"/>
        <v>0</v>
      </c>
    </row>
    <row r="2088" spans="1:12">
      <c r="A2088" t="s">
        <v>2106</v>
      </c>
      <c r="B2088" t="s">
        <v>5</v>
      </c>
      <c r="C2088" t="s">
        <v>2887</v>
      </c>
      <c r="D2088" t="s">
        <v>2877</v>
      </c>
      <c r="E2088" t="s">
        <v>2866</v>
      </c>
      <c r="H2088" t="str">
        <f>INDEX('Vensim Variables'!$B:$B,MATCH(EPS!$B2088,'Vensim Variables'!$A:$A,0))</f>
        <v>g pollutant</v>
      </c>
      <c r="I2088" t="str">
        <f t="shared" si="96"/>
        <v>N2O</v>
      </c>
      <c r="J2088">
        <f>INDEX(NoSettings!$C:$C,MATCH(EPS!$A2088,NoSettings!$A:$A,0))</f>
        <v>0</v>
      </c>
      <c r="K2088">
        <f t="shared" si="97"/>
        <v>265</v>
      </c>
      <c r="L2088" s="5">
        <f t="shared" si="98"/>
        <v>0</v>
      </c>
    </row>
    <row r="2089" spans="1:12">
      <c r="A2089" t="s">
        <v>2107</v>
      </c>
      <c r="B2089" t="s">
        <v>5</v>
      </c>
      <c r="C2089" t="s">
        <v>2887</v>
      </c>
      <c r="D2089" t="s">
        <v>2877</v>
      </c>
      <c r="E2089" t="s">
        <v>2867</v>
      </c>
      <c r="H2089" t="str">
        <f>INDEX('Vensim Variables'!$B:$B,MATCH(EPS!$B2089,'Vensim Variables'!$A:$A,0))</f>
        <v>g pollutant</v>
      </c>
      <c r="I2089" t="str">
        <f t="shared" si="96"/>
        <v>F gases</v>
      </c>
      <c r="J2089">
        <f>INDEX(NoSettings!$C:$C,MATCH(EPS!$A2089,NoSettings!$A:$A,0))</f>
        <v>0</v>
      </c>
      <c r="K2089">
        <f t="shared" si="97"/>
        <v>1</v>
      </c>
      <c r="L2089" s="5">
        <f t="shared" si="98"/>
        <v>0</v>
      </c>
    </row>
    <row r="2090" spans="1:12">
      <c r="A2090" t="s">
        <v>2108</v>
      </c>
      <c r="B2090" t="s">
        <v>5</v>
      </c>
      <c r="C2090" t="s">
        <v>2887</v>
      </c>
      <c r="D2090" t="s">
        <v>2878</v>
      </c>
      <c r="E2090" t="s">
        <v>2854</v>
      </c>
      <c r="H2090" t="str">
        <f>INDEX('Vensim Variables'!$B:$B,MATCH(EPS!$B2090,'Vensim Variables'!$A:$A,0))</f>
        <v>g pollutant</v>
      </c>
      <c r="I2090" t="str">
        <f t="shared" si="96"/>
        <v>CO2</v>
      </c>
      <c r="J2090">
        <f>INDEX(NoSettings!$C:$C,MATCH(EPS!$A2090,NoSettings!$A:$A,0))</f>
        <v>0</v>
      </c>
      <c r="K2090">
        <f t="shared" si="97"/>
        <v>1</v>
      </c>
      <c r="L2090" s="5">
        <f t="shared" si="98"/>
        <v>0</v>
      </c>
    </row>
    <row r="2091" spans="1:12">
      <c r="A2091" t="s">
        <v>2109</v>
      </c>
      <c r="B2091" t="s">
        <v>5</v>
      </c>
      <c r="C2091" t="s">
        <v>2887</v>
      </c>
      <c r="D2091" t="s">
        <v>2878</v>
      </c>
      <c r="E2091" t="s">
        <v>2857</v>
      </c>
      <c r="H2091" t="str">
        <f>INDEX('Vensim Variables'!$B:$B,MATCH(EPS!$B2091,'Vensim Variables'!$A:$A,0))</f>
        <v>g pollutant</v>
      </c>
      <c r="I2091" t="str">
        <f t="shared" si="96"/>
        <v>VOC</v>
      </c>
      <c r="J2091">
        <f>INDEX(NoSettings!$C:$C,MATCH(EPS!$A2091,NoSettings!$A:$A,0))</f>
        <v>0</v>
      </c>
      <c r="K2091">
        <f t="shared" si="97"/>
        <v>1</v>
      </c>
      <c r="L2091" s="5">
        <f t="shared" si="98"/>
        <v>0</v>
      </c>
    </row>
    <row r="2092" spans="1:12">
      <c r="A2092" t="s">
        <v>2110</v>
      </c>
      <c r="B2092" t="s">
        <v>5</v>
      </c>
      <c r="C2092" t="s">
        <v>2887</v>
      </c>
      <c r="D2092" t="s">
        <v>2878</v>
      </c>
      <c r="E2092" t="s">
        <v>2858</v>
      </c>
      <c r="H2092" t="str">
        <f>INDEX('Vensim Variables'!$B:$B,MATCH(EPS!$B2092,'Vensim Variables'!$A:$A,0))</f>
        <v>g pollutant</v>
      </c>
      <c r="I2092" t="str">
        <f t="shared" si="96"/>
        <v>CO</v>
      </c>
      <c r="J2092">
        <f>INDEX(NoSettings!$C:$C,MATCH(EPS!$A2092,NoSettings!$A:$A,0))</f>
        <v>0</v>
      </c>
      <c r="K2092">
        <f t="shared" si="97"/>
        <v>1</v>
      </c>
      <c r="L2092" s="5">
        <f t="shared" si="98"/>
        <v>0</v>
      </c>
    </row>
    <row r="2093" spans="1:12">
      <c r="A2093" t="s">
        <v>2111</v>
      </c>
      <c r="B2093" t="s">
        <v>5</v>
      </c>
      <c r="C2093" t="s">
        <v>2887</v>
      </c>
      <c r="D2093" t="s">
        <v>2878</v>
      </c>
      <c r="E2093" t="s">
        <v>2859</v>
      </c>
      <c r="H2093" t="str">
        <f>INDEX('Vensim Variables'!$B:$B,MATCH(EPS!$B2093,'Vensim Variables'!$A:$A,0))</f>
        <v>g pollutant</v>
      </c>
      <c r="I2093" t="str">
        <f t="shared" si="96"/>
        <v>NOx</v>
      </c>
      <c r="J2093">
        <f>INDEX(NoSettings!$C:$C,MATCH(EPS!$A2093,NoSettings!$A:$A,0))</f>
        <v>0</v>
      </c>
      <c r="K2093">
        <f t="shared" si="97"/>
        <v>1</v>
      </c>
      <c r="L2093" s="5">
        <f t="shared" si="98"/>
        <v>0</v>
      </c>
    </row>
    <row r="2094" spans="1:12">
      <c r="A2094" t="s">
        <v>2112</v>
      </c>
      <c r="B2094" t="s">
        <v>5</v>
      </c>
      <c r="C2094" t="s">
        <v>2887</v>
      </c>
      <c r="D2094" t="s">
        <v>2878</v>
      </c>
      <c r="E2094" t="s">
        <v>2860</v>
      </c>
      <c r="H2094" t="str">
        <f>INDEX('Vensim Variables'!$B:$B,MATCH(EPS!$B2094,'Vensim Variables'!$A:$A,0))</f>
        <v>g pollutant</v>
      </c>
      <c r="I2094" t="str">
        <f t="shared" si="96"/>
        <v>PM10</v>
      </c>
      <c r="J2094">
        <f>INDEX(NoSettings!$C:$C,MATCH(EPS!$A2094,NoSettings!$A:$A,0))</f>
        <v>0</v>
      </c>
      <c r="K2094">
        <f t="shared" si="97"/>
        <v>1</v>
      </c>
      <c r="L2094" s="5">
        <f t="shared" si="98"/>
        <v>0</v>
      </c>
    </row>
    <row r="2095" spans="1:12">
      <c r="A2095" t="s">
        <v>2113</v>
      </c>
      <c r="B2095" t="s">
        <v>5</v>
      </c>
      <c r="C2095" t="s">
        <v>2887</v>
      </c>
      <c r="D2095" t="s">
        <v>2878</v>
      </c>
      <c r="E2095" t="s">
        <v>2861</v>
      </c>
      <c r="H2095" t="str">
        <f>INDEX('Vensim Variables'!$B:$B,MATCH(EPS!$B2095,'Vensim Variables'!$A:$A,0))</f>
        <v>g pollutant</v>
      </c>
      <c r="I2095" t="str">
        <f t="shared" si="96"/>
        <v>PM25</v>
      </c>
      <c r="J2095">
        <f>INDEX(NoSettings!$C:$C,MATCH(EPS!$A2095,NoSettings!$A:$A,0))</f>
        <v>0</v>
      </c>
      <c r="K2095">
        <f t="shared" si="97"/>
        <v>1</v>
      </c>
      <c r="L2095" s="5">
        <f t="shared" si="98"/>
        <v>0</v>
      </c>
    </row>
    <row r="2096" spans="1:12">
      <c r="A2096" t="s">
        <v>2114</v>
      </c>
      <c r="B2096" t="s">
        <v>5</v>
      </c>
      <c r="C2096" t="s">
        <v>2887</v>
      </c>
      <c r="D2096" t="s">
        <v>2878</v>
      </c>
      <c r="E2096" t="s">
        <v>2862</v>
      </c>
      <c r="H2096" t="str">
        <f>INDEX('Vensim Variables'!$B:$B,MATCH(EPS!$B2096,'Vensim Variables'!$A:$A,0))</f>
        <v>g pollutant</v>
      </c>
      <c r="I2096" t="str">
        <f t="shared" si="96"/>
        <v>SOx</v>
      </c>
      <c r="J2096">
        <f>INDEX(NoSettings!$C:$C,MATCH(EPS!$A2096,NoSettings!$A:$A,0))</f>
        <v>0</v>
      </c>
      <c r="K2096">
        <f t="shared" si="97"/>
        <v>1</v>
      </c>
      <c r="L2096" s="5">
        <f t="shared" si="98"/>
        <v>0</v>
      </c>
    </row>
    <row r="2097" spans="1:12">
      <c r="A2097" t="s">
        <v>2115</v>
      </c>
      <c r="B2097" t="s">
        <v>5</v>
      </c>
      <c r="C2097" t="s">
        <v>2887</v>
      </c>
      <c r="D2097" t="s">
        <v>2878</v>
      </c>
      <c r="E2097" t="s">
        <v>2863</v>
      </c>
      <c r="H2097" t="str">
        <f>INDEX('Vensim Variables'!$B:$B,MATCH(EPS!$B2097,'Vensim Variables'!$A:$A,0))</f>
        <v>g pollutant</v>
      </c>
      <c r="I2097" t="str">
        <f t="shared" si="96"/>
        <v>BC</v>
      </c>
      <c r="J2097">
        <f>INDEX(NoSettings!$C:$C,MATCH(EPS!$A2097,NoSettings!$A:$A,0))</f>
        <v>0</v>
      </c>
      <c r="K2097">
        <f t="shared" si="97"/>
        <v>1</v>
      </c>
      <c r="L2097" s="5">
        <f t="shared" si="98"/>
        <v>0</v>
      </c>
    </row>
    <row r="2098" spans="1:12">
      <c r="A2098" t="s">
        <v>2116</v>
      </c>
      <c r="B2098" t="s">
        <v>5</v>
      </c>
      <c r="C2098" t="s">
        <v>2887</v>
      </c>
      <c r="D2098" t="s">
        <v>2878</v>
      </c>
      <c r="E2098" t="s">
        <v>2864</v>
      </c>
      <c r="H2098" t="str">
        <f>INDEX('Vensim Variables'!$B:$B,MATCH(EPS!$B2098,'Vensim Variables'!$A:$A,0))</f>
        <v>g pollutant</v>
      </c>
      <c r="I2098" t="str">
        <f t="shared" si="96"/>
        <v>OC</v>
      </c>
      <c r="J2098">
        <f>INDEX(NoSettings!$C:$C,MATCH(EPS!$A2098,NoSettings!$A:$A,0))</f>
        <v>0</v>
      </c>
      <c r="K2098">
        <f t="shared" si="97"/>
        <v>1</v>
      </c>
      <c r="L2098" s="5">
        <f t="shared" si="98"/>
        <v>0</v>
      </c>
    </row>
    <row r="2099" spans="1:12">
      <c r="A2099" t="s">
        <v>2117</v>
      </c>
      <c r="B2099" t="s">
        <v>5</v>
      </c>
      <c r="C2099" t="s">
        <v>2887</v>
      </c>
      <c r="D2099" t="s">
        <v>2878</v>
      </c>
      <c r="E2099" t="s">
        <v>2865</v>
      </c>
      <c r="H2099" t="str">
        <f>INDEX('Vensim Variables'!$B:$B,MATCH(EPS!$B2099,'Vensim Variables'!$A:$A,0))</f>
        <v>g pollutant</v>
      </c>
      <c r="I2099" t="str">
        <f t="shared" si="96"/>
        <v>CH4</v>
      </c>
      <c r="J2099">
        <f>INDEX(NoSettings!$C:$C,MATCH(EPS!$A2099,NoSettings!$A:$A,0))</f>
        <v>0</v>
      </c>
      <c r="K2099">
        <f t="shared" si="97"/>
        <v>28</v>
      </c>
      <c r="L2099" s="5">
        <f t="shared" si="98"/>
        <v>0</v>
      </c>
    </row>
    <row r="2100" spans="1:12">
      <c r="A2100" t="s">
        <v>2118</v>
      </c>
      <c r="B2100" t="s">
        <v>5</v>
      </c>
      <c r="C2100" t="s">
        <v>2887</v>
      </c>
      <c r="D2100" t="s">
        <v>2878</v>
      </c>
      <c r="E2100" t="s">
        <v>2866</v>
      </c>
      <c r="H2100" t="str">
        <f>INDEX('Vensim Variables'!$B:$B,MATCH(EPS!$B2100,'Vensim Variables'!$A:$A,0))</f>
        <v>g pollutant</v>
      </c>
      <c r="I2100" t="str">
        <f t="shared" si="96"/>
        <v>N2O</v>
      </c>
      <c r="J2100">
        <f>INDEX(NoSettings!$C:$C,MATCH(EPS!$A2100,NoSettings!$A:$A,0))</f>
        <v>0</v>
      </c>
      <c r="K2100">
        <f t="shared" si="97"/>
        <v>265</v>
      </c>
      <c r="L2100" s="5">
        <f t="shared" si="98"/>
        <v>0</v>
      </c>
    </row>
    <row r="2101" spans="1:12">
      <c r="A2101" t="s">
        <v>2119</v>
      </c>
      <c r="B2101" t="s">
        <v>5</v>
      </c>
      <c r="C2101" t="s">
        <v>2887</v>
      </c>
      <c r="D2101" t="s">
        <v>2878</v>
      </c>
      <c r="E2101" t="s">
        <v>2867</v>
      </c>
      <c r="H2101" t="str">
        <f>INDEX('Vensim Variables'!$B:$B,MATCH(EPS!$B2101,'Vensim Variables'!$A:$A,0))</f>
        <v>g pollutant</v>
      </c>
      <c r="I2101" t="str">
        <f t="shared" si="96"/>
        <v>F gases</v>
      </c>
      <c r="J2101">
        <f>INDEX(NoSettings!$C:$C,MATCH(EPS!$A2101,NoSettings!$A:$A,0))</f>
        <v>0</v>
      </c>
      <c r="K2101">
        <f t="shared" si="97"/>
        <v>1</v>
      </c>
      <c r="L2101" s="5">
        <f t="shared" si="98"/>
        <v>0</v>
      </c>
    </row>
    <row r="2102" spans="1:12">
      <c r="A2102" t="s">
        <v>2120</v>
      </c>
      <c r="B2102" t="s">
        <v>5</v>
      </c>
      <c r="C2102" t="s">
        <v>2887</v>
      </c>
      <c r="D2102" t="s">
        <v>2879</v>
      </c>
      <c r="E2102" t="s">
        <v>2854</v>
      </c>
      <c r="H2102" t="str">
        <f>INDEX('Vensim Variables'!$B:$B,MATCH(EPS!$B2102,'Vensim Variables'!$A:$A,0))</f>
        <v>g pollutant</v>
      </c>
      <c r="I2102" t="str">
        <f t="shared" si="96"/>
        <v>CO2</v>
      </c>
      <c r="J2102">
        <f>INDEX(NoSettings!$C:$C,MATCH(EPS!$A2102,NoSettings!$A:$A,0))</f>
        <v>0</v>
      </c>
      <c r="K2102">
        <f t="shared" si="97"/>
        <v>1</v>
      </c>
      <c r="L2102" s="5">
        <f t="shared" si="98"/>
        <v>0</v>
      </c>
    </row>
    <row r="2103" spans="1:12">
      <c r="A2103" t="s">
        <v>2121</v>
      </c>
      <c r="B2103" t="s">
        <v>5</v>
      </c>
      <c r="C2103" t="s">
        <v>2887</v>
      </c>
      <c r="D2103" t="s">
        <v>2879</v>
      </c>
      <c r="E2103" t="s">
        <v>2857</v>
      </c>
      <c r="H2103" t="str">
        <f>INDEX('Vensim Variables'!$B:$B,MATCH(EPS!$B2103,'Vensim Variables'!$A:$A,0))</f>
        <v>g pollutant</v>
      </c>
      <c r="I2103" t="str">
        <f t="shared" si="96"/>
        <v>VOC</v>
      </c>
      <c r="J2103">
        <f>INDEX(NoSettings!$C:$C,MATCH(EPS!$A2103,NoSettings!$A:$A,0))</f>
        <v>0</v>
      </c>
      <c r="K2103">
        <f t="shared" si="97"/>
        <v>1</v>
      </c>
      <c r="L2103" s="5">
        <f t="shared" si="98"/>
        <v>0</v>
      </c>
    </row>
    <row r="2104" spans="1:12">
      <c r="A2104" t="s">
        <v>2122</v>
      </c>
      <c r="B2104" t="s">
        <v>5</v>
      </c>
      <c r="C2104" t="s">
        <v>2887</v>
      </c>
      <c r="D2104" t="s">
        <v>2879</v>
      </c>
      <c r="E2104" t="s">
        <v>2858</v>
      </c>
      <c r="H2104" t="str">
        <f>INDEX('Vensim Variables'!$B:$B,MATCH(EPS!$B2104,'Vensim Variables'!$A:$A,0))</f>
        <v>g pollutant</v>
      </c>
      <c r="I2104" t="str">
        <f t="shared" si="96"/>
        <v>CO</v>
      </c>
      <c r="J2104">
        <f>INDEX(NoSettings!$C:$C,MATCH(EPS!$A2104,NoSettings!$A:$A,0))</f>
        <v>0</v>
      </c>
      <c r="K2104">
        <f t="shared" si="97"/>
        <v>1</v>
      </c>
      <c r="L2104" s="5">
        <f t="shared" si="98"/>
        <v>0</v>
      </c>
    </row>
    <row r="2105" spans="1:12">
      <c r="A2105" t="s">
        <v>2123</v>
      </c>
      <c r="B2105" t="s">
        <v>5</v>
      </c>
      <c r="C2105" t="s">
        <v>2887</v>
      </c>
      <c r="D2105" t="s">
        <v>2879</v>
      </c>
      <c r="E2105" t="s">
        <v>2859</v>
      </c>
      <c r="H2105" t="str">
        <f>INDEX('Vensim Variables'!$B:$B,MATCH(EPS!$B2105,'Vensim Variables'!$A:$A,0))</f>
        <v>g pollutant</v>
      </c>
      <c r="I2105" t="str">
        <f t="shared" si="96"/>
        <v>NOx</v>
      </c>
      <c r="J2105">
        <f>INDEX(NoSettings!$C:$C,MATCH(EPS!$A2105,NoSettings!$A:$A,0))</f>
        <v>0</v>
      </c>
      <c r="K2105">
        <f t="shared" si="97"/>
        <v>1</v>
      </c>
      <c r="L2105" s="5">
        <f t="shared" si="98"/>
        <v>0</v>
      </c>
    </row>
    <row r="2106" spans="1:12">
      <c r="A2106" t="s">
        <v>2124</v>
      </c>
      <c r="B2106" t="s">
        <v>5</v>
      </c>
      <c r="C2106" t="s">
        <v>2887</v>
      </c>
      <c r="D2106" t="s">
        <v>2879</v>
      </c>
      <c r="E2106" t="s">
        <v>2860</v>
      </c>
      <c r="H2106" t="str">
        <f>INDEX('Vensim Variables'!$B:$B,MATCH(EPS!$B2106,'Vensim Variables'!$A:$A,0))</f>
        <v>g pollutant</v>
      </c>
      <c r="I2106" t="str">
        <f t="shared" si="96"/>
        <v>PM10</v>
      </c>
      <c r="J2106">
        <f>INDEX(NoSettings!$C:$C,MATCH(EPS!$A2106,NoSettings!$A:$A,0))</f>
        <v>0</v>
      </c>
      <c r="K2106">
        <f t="shared" si="97"/>
        <v>1</v>
      </c>
      <c r="L2106" s="5">
        <f t="shared" si="98"/>
        <v>0</v>
      </c>
    </row>
    <row r="2107" spans="1:12">
      <c r="A2107" t="s">
        <v>2125</v>
      </c>
      <c r="B2107" t="s">
        <v>5</v>
      </c>
      <c r="C2107" t="s">
        <v>2887</v>
      </c>
      <c r="D2107" t="s">
        <v>2879</v>
      </c>
      <c r="E2107" t="s">
        <v>2861</v>
      </c>
      <c r="H2107" t="str">
        <f>INDEX('Vensim Variables'!$B:$B,MATCH(EPS!$B2107,'Vensim Variables'!$A:$A,0))</f>
        <v>g pollutant</v>
      </c>
      <c r="I2107" t="str">
        <f t="shared" si="96"/>
        <v>PM25</v>
      </c>
      <c r="J2107">
        <f>INDEX(NoSettings!$C:$C,MATCH(EPS!$A2107,NoSettings!$A:$A,0))</f>
        <v>0</v>
      </c>
      <c r="K2107">
        <f t="shared" si="97"/>
        <v>1</v>
      </c>
      <c r="L2107" s="5">
        <f t="shared" si="98"/>
        <v>0</v>
      </c>
    </row>
    <row r="2108" spans="1:12">
      <c r="A2108" t="s">
        <v>2126</v>
      </c>
      <c r="B2108" t="s">
        <v>5</v>
      </c>
      <c r="C2108" t="s">
        <v>2887</v>
      </c>
      <c r="D2108" t="s">
        <v>2879</v>
      </c>
      <c r="E2108" t="s">
        <v>2862</v>
      </c>
      <c r="H2108" t="str">
        <f>INDEX('Vensim Variables'!$B:$B,MATCH(EPS!$B2108,'Vensim Variables'!$A:$A,0))</f>
        <v>g pollutant</v>
      </c>
      <c r="I2108" t="str">
        <f t="shared" si="96"/>
        <v>SOx</v>
      </c>
      <c r="J2108">
        <f>INDEX(NoSettings!$C:$C,MATCH(EPS!$A2108,NoSettings!$A:$A,0))</f>
        <v>0</v>
      </c>
      <c r="K2108">
        <f t="shared" si="97"/>
        <v>1</v>
      </c>
      <c r="L2108" s="5">
        <f t="shared" si="98"/>
        <v>0</v>
      </c>
    </row>
    <row r="2109" spans="1:12">
      <c r="A2109" t="s">
        <v>2127</v>
      </c>
      <c r="B2109" t="s">
        <v>5</v>
      </c>
      <c r="C2109" t="s">
        <v>2887</v>
      </c>
      <c r="D2109" t="s">
        <v>2879</v>
      </c>
      <c r="E2109" t="s">
        <v>2863</v>
      </c>
      <c r="H2109" t="str">
        <f>INDEX('Vensim Variables'!$B:$B,MATCH(EPS!$B2109,'Vensim Variables'!$A:$A,0))</f>
        <v>g pollutant</v>
      </c>
      <c r="I2109" t="str">
        <f t="shared" si="96"/>
        <v>BC</v>
      </c>
      <c r="J2109">
        <f>INDEX(NoSettings!$C:$C,MATCH(EPS!$A2109,NoSettings!$A:$A,0))</f>
        <v>0</v>
      </c>
      <c r="K2109">
        <f t="shared" si="97"/>
        <v>1</v>
      </c>
      <c r="L2109" s="5">
        <f t="shared" si="98"/>
        <v>0</v>
      </c>
    </row>
    <row r="2110" spans="1:12">
      <c r="A2110" t="s">
        <v>2128</v>
      </c>
      <c r="B2110" t="s">
        <v>5</v>
      </c>
      <c r="C2110" t="s">
        <v>2887</v>
      </c>
      <c r="D2110" t="s">
        <v>2879</v>
      </c>
      <c r="E2110" t="s">
        <v>2864</v>
      </c>
      <c r="H2110" t="str">
        <f>INDEX('Vensim Variables'!$B:$B,MATCH(EPS!$B2110,'Vensim Variables'!$A:$A,0))</f>
        <v>g pollutant</v>
      </c>
      <c r="I2110" t="str">
        <f t="shared" si="96"/>
        <v>OC</v>
      </c>
      <c r="J2110">
        <f>INDEX(NoSettings!$C:$C,MATCH(EPS!$A2110,NoSettings!$A:$A,0))</f>
        <v>0</v>
      </c>
      <c r="K2110">
        <f t="shared" si="97"/>
        <v>1</v>
      </c>
      <c r="L2110" s="5">
        <f t="shared" si="98"/>
        <v>0</v>
      </c>
    </row>
    <row r="2111" spans="1:12">
      <c r="A2111" t="s">
        <v>2129</v>
      </c>
      <c r="B2111" t="s">
        <v>5</v>
      </c>
      <c r="C2111" t="s">
        <v>2887</v>
      </c>
      <c r="D2111" t="s">
        <v>2879</v>
      </c>
      <c r="E2111" t="s">
        <v>2865</v>
      </c>
      <c r="H2111" t="str">
        <f>INDEX('Vensim Variables'!$B:$B,MATCH(EPS!$B2111,'Vensim Variables'!$A:$A,0))</f>
        <v>g pollutant</v>
      </c>
      <c r="I2111" t="str">
        <f t="shared" si="96"/>
        <v>CH4</v>
      </c>
      <c r="J2111">
        <f>INDEX(NoSettings!$C:$C,MATCH(EPS!$A2111,NoSettings!$A:$A,0))</f>
        <v>0</v>
      </c>
      <c r="K2111">
        <f t="shared" si="97"/>
        <v>28</v>
      </c>
      <c r="L2111" s="5">
        <f t="shared" si="98"/>
        <v>0</v>
      </c>
    </row>
    <row r="2112" spans="1:12">
      <c r="A2112" t="s">
        <v>2130</v>
      </c>
      <c r="B2112" t="s">
        <v>5</v>
      </c>
      <c r="C2112" t="s">
        <v>2887</v>
      </c>
      <c r="D2112" t="s">
        <v>2879</v>
      </c>
      <c r="E2112" t="s">
        <v>2866</v>
      </c>
      <c r="H2112" t="str">
        <f>INDEX('Vensim Variables'!$B:$B,MATCH(EPS!$B2112,'Vensim Variables'!$A:$A,0))</f>
        <v>g pollutant</v>
      </c>
      <c r="I2112" t="str">
        <f t="shared" si="96"/>
        <v>N2O</v>
      </c>
      <c r="J2112">
        <f>INDEX(NoSettings!$C:$C,MATCH(EPS!$A2112,NoSettings!$A:$A,0))</f>
        <v>0</v>
      </c>
      <c r="K2112">
        <f t="shared" si="97"/>
        <v>265</v>
      </c>
      <c r="L2112" s="5">
        <f t="shared" si="98"/>
        <v>0</v>
      </c>
    </row>
    <row r="2113" spans="1:12">
      <c r="A2113" t="s">
        <v>2131</v>
      </c>
      <c r="B2113" t="s">
        <v>5</v>
      </c>
      <c r="C2113" t="s">
        <v>2887</v>
      </c>
      <c r="D2113" t="s">
        <v>2879</v>
      </c>
      <c r="E2113" t="s">
        <v>2867</v>
      </c>
      <c r="H2113" t="str">
        <f>INDEX('Vensim Variables'!$B:$B,MATCH(EPS!$B2113,'Vensim Variables'!$A:$A,0))</f>
        <v>g pollutant</v>
      </c>
      <c r="I2113" t="str">
        <f t="shared" si="96"/>
        <v>F gases</v>
      </c>
      <c r="J2113">
        <f>INDEX(NoSettings!$C:$C,MATCH(EPS!$A2113,NoSettings!$A:$A,0))</f>
        <v>0</v>
      </c>
      <c r="K2113">
        <f t="shared" si="97"/>
        <v>1</v>
      </c>
      <c r="L2113" s="5">
        <f t="shared" si="98"/>
        <v>0</v>
      </c>
    </row>
    <row r="2114" spans="1:12">
      <c r="A2114" t="s">
        <v>2132</v>
      </c>
      <c r="B2114" t="s">
        <v>5</v>
      </c>
      <c r="C2114" t="s">
        <v>2887</v>
      </c>
      <c r="D2114" t="s">
        <v>2880</v>
      </c>
      <c r="E2114" t="s">
        <v>2854</v>
      </c>
      <c r="H2114" t="str">
        <f>INDEX('Vensim Variables'!$B:$B,MATCH(EPS!$B2114,'Vensim Variables'!$A:$A,0))</f>
        <v>g pollutant</v>
      </c>
      <c r="I2114" t="str">
        <f t="shared" si="96"/>
        <v>CO2</v>
      </c>
      <c r="J2114">
        <f>INDEX(NoSettings!$C:$C,MATCH(EPS!$A2114,NoSettings!$A:$A,0))</f>
        <v>0</v>
      </c>
      <c r="K2114">
        <f t="shared" si="97"/>
        <v>1</v>
      </c>
      <c r="L2114" s="5">
        <f t="shared" si="98"/>
        <v>0</v>
      </c>
    </row>
    <row r="2115" spans="1:12">
      <c r="A2115" t="s">
        <v>2133</v>
      </c>
      <c r="B2115" t="s">
        <v>5</v>
      </c>
      <c r="C2115" t="s">
        <v>2887</v>
      </c>
      <c r="D2115" t="s">
        <v>2880</v>
      </c>
      <c r="E2115" t="s">
        <v>2857</v>
      </c>
      <c r="H2115" t="str">
        <f>INDEX('Vensim Variables'!$B:$B,MATCH(EPS!$B2115,'Vensim Variables'!$A:$A,0))</f>
        <v>g pollutant</v>
      </c>
      <c r="I2115" t="str">
        <f t="shared" ref="I2115:I2178" si="99">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 t="shared" ref="K2115:K2178" si="100">IF(I2115="CO2",1,IF(I2115="CH4",28,IF(I2115="N2O",265,IF(I2115="F gases",1,1))))</f>
        <v>1</v>
      </c>
      <c r="L2115" s="5">
        <f t="shared" ref="L2115:L2178" si="101">IF(H2115="g pollutant",K2115*J2115/10^12,IF(H2115="MMTCO2e",J2115,IF(H2115="MWh",J2115,0)))</f>
        <v>0</v>
      </c>
    </row>
    <row r="2116" spans="1:12">
      <c r="A2116" t="s">
        <v>2134</v>
      </c>
      <c r="B2116" t="s">
        <v>5</v>
      </c>
      <c r="C2116" t="s">
        <v>2887</v>
      </c>
      <c r="D2116" t="s">
        <v>2880</v>
      </c>
      <c r="E2116" t="s">
        <v>2858</v>
      </c>
      <c r="H2116" t="str">
        <f>INDEX('Vensim Variables'!$B:$B,MATCH(EPS!$B2116,'Vensim Variables'!$A:$A,0))</f>
        <v>g pollutant</v>
      </c>
      <c r="I2116" t="str">
        <f t="shared" si="99"/>
        <v>CO</v>
      </c>
      <c r="J2116">
        <f>INDEX(NoSettings!$C:$C,MATCH(EPS!$A2116,NoSettings!$A:$A,0))</f>
        <v>0</v>
      </c>
      <c r="K2116">
        <f t="shared" si="100"/>
        <v>1</v>
      </c>
      <c r="L2116" s="5">
        <f t="shared" si="101"/>
        <v>0</v>
      </c>
    </row>
    <row r="2117" spans="1:12">
      <c r="A2117" t="s">
        <v>2135</v>
      </c>
      <c r="B2117" t="s">
        <v>5</v>
      </c>
      <c r="C2117" t="s">
        <v>2887</v>
      </c>
      <c r="D2117" t="s">
        <v>2880</v>
      </c>
      <c r="E2117" t="s">
        <v>2859</v>
      </c>
      <c r="H2117" t="str">
        <f>INDEX('Vensim Variables'!$B:$B,MATCH(EPS!$B2117,'Vensim Variables'!$A:$A,0))</f>
        <v>g pollutant</v>
      </c>
      <c r="I2117" t="str">
        <f t="shared" si="99"/>
        <v>NOx</v>
      </c>
      <c r="J2117">
        <f>INDEX(NoSettings!$C:$C,MATCH(EPS!$A2117,NoSettings!$A:$A,0))</f>
        <v>0</v>
      </c>
      <c r="K2117">
        <f t="shared" si="100"/>
        <v>1</v>
      </c>
      <c r="L2117" s="5">
        <f t="shared" si="101"/>
        <v>0</v>
      </c>
    </row>
    <row r="2118" spans="1:12">
      <c r="A2118" t="s">
        <v>2136</v>
      </c>
      <c r="B2118" t="s">
        <v>5</v>
      </c>
      <c r="C2118" t="s">
        <v>2887</v>
      </c>
      <c r="D2118" t="s">
        <v>2880</v>
      </c>
      <c r="E2118" t="s">
        <v>2860</v>
      </c>
      <c r="H2118" t="str">
        <f>INDEX('Vensim Variables'!$B:$B,MATCH(EPS!$B2118,'Vensim Variables'!$A:$A,0))</f>
        <v>g pollutant</v>
      </c>
      <c r="I2118" t="str">
        <f t="shared" si="99"/>
        <v>PM10</v>
      </c>
      <c r="J2118">
        <f>INDEX(NoSettings!$C:$C,MATCH(EPS!$A2118,NoSettings!$A:$A,0))</f>
        <v>0</v>
      </c>
      <c r="K2118">
        <f t="shared" si="100"/>
        <v>1</v>
      </c>
      <c r="L2118" s="5">
        <f t="shared" si="101"/>
        <v>0</v>
      </c>
    </row>
    <row r="2119" spans="1:12">
      <c r="A2119" t="s">
        <v>2137</v>
      </c>
      <c r="B2119" t="s">
        <v>5</v>
      </c>
      <c r="C2119" t="s">
        <v>2887</v>
      </c>
      <c r="D2119" t="s">
        <v>2880</v>
      </c>
      <c r="E2119" t="s">
        <v>2861</v>
      </c>
      <c r="H2119" t="str">
        <f>INDEX('Vensim Variables'!$B:$B,MATCH(EPS!$B2119,'Vensim Variables'!$A:$A,0))</f>
        <v>g pollutant</v>
      </c>
      <c r="I2119" t="str">
        <f t="shared" si="99"/>
        <v>PM25</v>
      </c>
      <c r="J2119">
        <f>INDEX(NoSettings!$C:$C,MATCH(EPS!$A2119,NoSettings!$A:$A,0))</f>
        <v>0</v>
      </c>
      <c r="K2119">
        <f t="shared" si="100"/>
        <v>1</v>
      </c>
      <c r="L2119" s="5">
        <f t="shared" si="101"/>
        <v>0</v>
      </c>
    </row>
    <row r="2120" spans="1:12">
      <c r="A2120" t="s">
        <v>2138</v>
      </c>
      <c r="B2120" t="s">
        <v>5</v>
      </c>
      <c r="C2120" t="s">
        <v>2887</v>
      </c>
      <c r="D2120" t="s">
        <v>2880</v>
      </c>
      <c r="E2120" t="s">
        <v>2862</v>
      </c>
      <c r="H2120" t="str">
        <f>INDEX('Vensim Variables'!$B:$B,MATCH(EPS!$B2120,'Vensim Variables'!$A:$A,0))</f>
        <v>g pollutant</v>
      </c>
      <c r="I2120" t="str">
        <f t="shared" si="99"/>
        <v>SOx</v>
      </c>
      <c r="J2120">
        <f>INDEX(NoSettings!$C:$C,MATCH(EPS!$A2120,NoSettings!$A:$A,0))</f>
        <v>0</v>
      </c>
      <c r="K2120">
        <f t="shared" si="100"/>
        <v>1</v>
      </c>
      <c r="L2120" s="5">
        <f t="shared" si="101"/>
        <v>0</v>
      </c>
    </row>
    <row r="2121" spans="1:12">
      <c r="A2121" t="s">
        <v>2139</v>
      </c>
      <c r="B2121" t="s">
        <v>5</v>
      </c>
      <c r="C2121" t="s">
        <v>2887</v>
      </c>
      <c r="D2121" t="s">
        <v>2880</v>
      </c>
      <c r="E2121" t="s">
        <v>2863</v>
      </c>
      <c r="H2121" t="str">
        <f>INDEX('Vensim Variables'!$B:$B,MATCH(EPS!$B2121,'Vensim Variables'!$A:$A,0))</f>
        <v>g pollutant</v>
      </c>
      <c r="I2121" t="str">
        <f t="shared" si="99"/>
        <v>BC</v>
      </c>
      <c r="J2121">
        <f>INDEX(NoSettings!$C:$C,MATCH(EPS!$A2121,NoSettings!$A:$A,0))</f>
        <v>0</v>
      </c>
      <c r="K2121">
        <f t="shared" si="100"/>
        <v>1</v>
      </c>
      <c r="L2121" s="5">
        <f t="shared" si="101"/>
        <v>0</v>
      </c>
    </row>
    <row r="2122" spans="1:12">
      <c r="A2122" t="s">
        <v>2140</v>
      </c>
      <c r="B2122" t="s">
        <v>5</v>
      </c>
      <c r="C2122" t="s">
        <v>2887</v>
      </c>
      <c r="D2122" t="s">
        <v>2880</v>
      </c>
      <c r="E2122" t="s">
        <v>2864</v>
      </c>
      <c r="H2122" t="str">
        <f>INDEX('Vensim Variables'!$B:$B,MATCH(EPS!$B2122,'Vensim Variables'!$A:$A,0))</f>
        <v>g pollutant</v>
      </c>
      <c r="I2122" t="str">
        <f t="shared" si="99"/>
        <v>OC</v>
      </c>
      <c r="J2122">
        <f>INDEX(NoSettings!$C:$C,MATCH(EPS!$A2122,NoSettings!$A:$A,0))</f>
        <v>0</v>
      </c>
      <c r="K2122">
        <f t="shared" si="100"/>
        <v>1</v>
      </c>
      <c r="L2122" s="5">
        <f t="shared" si="101"/>
        <v>0</v>
      </c>
    </row>
    <row r="2123" spans="1:12">
      <c r="A2123" t="s">
        <v>2141</v>
      </c>
      <c r="B2123" t="s">
        <v>5</v>
      </c>
      <c r="C2123" t="s">
        <v>2887</v>
      </c>
      <c r="D2123" t="s">
        <v>2880</v>
      </c>
      <c r="E2123" t="s">
        <v>2865</v>
      </c>
      <c r="H2123" t="str">
        <f>INDEX('Vensim Variables'!$B:$B,MATCH(EPS!$B2123,'Vensim Variables'!$A:$A,0))</f>
        <v>g pollutant</v>
      </c>
      <c r="I2123" t="str">
        <f t="shared" si="99"/>
        <v>CH4</v>
      </c>
      <c r="J2123">
        <f>INDEX(NoSettings!$C:$C,MATCH(EPS!$A2123,NoSettings!$A:$A,0))</f>
        <v>0</v>
      </c>
      <c r="K2123">
        <f t="shared" si="100"/>
        <v>28</v>
      </c>
      <c r="L2123" s="5">
        <f t="shared" si="101"/>
        <v>0</v>
      </c>
    </row>
    <row r="2124" spans="1:12">
      <c r="A2124" t="s">
        <v>2142</v>
      </c>
      <c r="B2124" t="s">
        <v>5</v>
      </c>
      <c r="C2124" t="s">
        <v>2887</v>
      </c>
      <c r="D2124" t="s">
        <v>2880</v>
      </c>
      <c r="E2124" t="s">
        <v>2866</v>
      </c>
      <c r="H2124" t="str">
        <f>INDEX('Vensim Variables'!$B:$B,MATCH(EPS!$B2124,'Vensim Variables'!$A:$A,0))</f>
        <v>g pollutant</v>
      </c>
      <c r="I2124" t="str">
        <f t="shared" si="99"/>
        <v>N2O</v>
      </c>
      <c r="J2124">
        <f>INDEX(NoSettings!$C:$C,MATCH(EPS!$A2124,NoSettings!$A:$A,0))</f>
        <v>0</v>
      </c>
      <c r="K2124">
        <f t="shared" si="100"/>
        <v>265</v>
      </c>
      <c r="L2124" s="5">
        <f t="shared" si="101"/>
        <v>0</v>
      </c>
    </row>
    <row r="2125" spans="1:12">
      <c r="A2125" t="s">
        <v>2143</v>
      </c>
      <c r="B2125" t="s">
        <v>5</v>
      </c>
      <c r="C2125" t="s">
        <v>2887</v>
      </c>
      <c r="D2125" t="s">
        <v>2880</v>
      </c>
      <c r="E2125" t="s">
        <v>2867</v>
      </c>
      <c r="H2125" t="str">
        <f>INDEX('Vensim Variables'!$B:$B,MATCH(EPS!$B2125,'Vensim Variables'!$A:$A,0))</f>
        <v>g pollutant</v>
      </c>
      <c r="I2125" t="str">
        <f t="shared" si="99"/>
        <v>F gases</v>
      </c>
      <c r="J2125">
        <f>INDEX(NoSettings!$C:$C,MATCH(EPS!$A2125,NoSettings!$A:$A,0))</f>
        <v>0</v>
      </c>
      <c r="K2125">
        <f t="shared" si="100"/>
        <v>1</v>
      </c>
      <c r="L2125" s="5">
        <f t="shared" si="101"/>
        <v>0</v>
      </c>
    </row>
    <row r="2126" spans="1:12">
      <c r="A2126" t="s">
        <v>2144</v>
      </c>
      <c r="B2126" t="s">
        <v>5</v>
      </c>
      <c r="C2126" t="s">
        <v>2887</v>
      </c>
      <c r="D2126" t="s">
        <v>2881</v>
      </c>
      <c r="E2126" t="s">
        <v>2854</v>
      </c>
      <c r="H2126" t="str">
        <f>INDEX('Vensim Variables'!$B:$B,MATCH(EPS!$B2126,'Vensim Variables'!$A:$A,0))</f>
        <v>g pollutant</v>
      </c>
      <c r="I2126" t="str">
        <f t="shared" si="99"/>
        <v>CO2</v>
      </c>
      <c r="J2126">
        <f>INDEX(NoSettings!$C:$C,MATCH(EPS!$A2126,NoSettings!$A:$A,0))</f>
        <v>0</v>
      </c>
      <c r="K2126">
        <f t="shared" si="100"/>
        <v>1</v>
      </c>
      <c r="L2126" s="5">
        <f t="shared" si="101"/>
        <v>0</v>
      </c>
    </row>
    <row r="2127" spans="1:12">
      <c r="A2127" t="s">
        <v>2145</v>
      </c>
      <c r="B2127" t="s">
        <v>5</v>
      </c>
      <c r="C2127" t="s">
        <v>2887</v>
      </c>
      <c r="D2127" t="s">
        <v>2881</v>
      </c>
      <c r="E2127" t="s">
        <v>2857</v>
      </c>
      <c r="H2127" t="str">
        <f>INDEX('Vensim Variables'!$B:$B,MATCH(EPS!$B2127,'Vensim Variables'!$A:$A,0))</f>
        <v>g pollutant</v>
      </c>
      <c r="I2127" t="str">
        <f t="shared" si="99"/>
        <v>VOC</v>
      </c>
      <c r="J2127">
        <f>INDEX(NoSettings!$C:$C,MATCH(EPS!$A2127,NoSettings!$A:$A,0))</f>
        <v>0</v>
      </c>
      <c r="K2127">
        <f t="shared" si="100"/>
        <v>1</v>
      </c>
      <c r="L2127" s="5">
        <f t="shared" si="101"/>
        <v>0</v>
      </c>
    </row>
    <row r="2128" spans="1:12">
      <c r="A2128" t="s">
        <v>2146</v>
      </c>
      <c r="B2128" t="s">
        <v>5</v>
      </c>
      <c r="C2128" t="s">
        <v>2887</v>
      </c>
      <c r="D2128" t="s">
        <v>2881</v>
      </c>
      <c r="E2128" t="s">
        <v>2858</v>
      </c>
      <c r="H2128" t="str">
        <f>INDEX('Vensim Variables'!$B:$B,MATCH(EPS!$B2128,'Vensim Variables'!$A:$A,0))</f>
        <v>g pollutant</v>
      </c>
      <c r="I2128" t="str">
        <f t="shared" si="99"/>
        <v>CO</v>
      </c>
      <c r="J2128">
        <f>INDEX(NoSettings!$C:$C,MATCH(EPS!$A2128,NoSettings!$A:$A,0))</f>
        <v>0</v>
      </c>
      <c r="K2128">
        <f t="shared" si="100"/>
        <v>1</v>
      </c>
      <c r="L2128" s="5">
        <f t="shared" si="101"/>
        <v>0</v>
      </c>
    </row>
    <row r="2129" spans="1:12">
      <c r="A2129" t="s">
        <v>2147</v>
      </c>
      <c r="B2129" t="s">
        <v>5</v>
      </c>
      <c r="C2129" t="s">
        <v>2887</v>
      </c>
      <c r="D2129" t="s">
        <v>2881</v>
      </c>
      <c r="E2129" t="s">
        <v>2859</v>
      </c>
      <c r="H2129" t="str">
        <f>INDEX('Vensim Variables'!$B:$B,MATCH(EPS!$B2129,'Vensim Variables'!$A:$A,0))</f>
        <v>g pollutant</v>
      </c>
      <c r="I2129" t="str">
        <f t="shared" si="99"/>
        <v>NOx</v>
      </c>
      <c r="J2129">
        <f>INDEX(NoSettings!$C:$C,MATCH(EPS!$A2129,NoSettings!$A:$A,0))</f>
        <v>0</v>
      </c>
      <c r="K2129">
        <f t="shared" si="100"/>
        <v>1</v>
      </c>
      <c r="L2129" s="5">
        <f t="shared" si="101"/>
        <v>0</v>
      </c>
    </row>
    <row r="2130" spans="1:12">
      <c r="A2130" t="s">
        <v>2148</v>
      </c>
      <c r="B2130" t="s">
        <v>5</v>
      </c>
      <c r="C2130" t="s">
        <v>2887</v>
      </c>
      <c r="D2130" t="s">
        <v>2881</v>
      </c>
      <c r="E2130" t="s">
        <v>2860</v>
      </c>
      <c r="H2130" t="str">
        <f>INDEX('Vensim Variables'!$B:$B,MATCH(EPS!$B2130,'Vensim Variables'!$A:$A,0))</f>
        <v>g pollutant</v>
      </c>
      <c r="I2130" t="str">
        <f t="shared" si="99"/>
        <v>PM10</v>
      </c>
      <c r="J2130">
        <f>INDEX(NoSettings!$C:$C,MATCH(EPS!$A2130,NoSettings!$A:$A,0))</f>
        <v>0</v>
      </c>
      <c r="K2130">
        <f t="shared" si="100"/>
        <v>1</v>
      </c>
      <c r="L2130" s="5">
        <f t="shared" si="101"/>
        <v>0</v>
      </c>
    </row>
    <row r="2131" spans="1:12">
      <c r="A2131" t="s">
        <v>2149</v>
      </c>
      <c r="B2131" t="s">
        <v>5</v>
      </c>
      <c r="C2131" t="s">
        <v>2887</v>
      </c>
      <c r="D2131" t="s">
        <v>2881</v>
      </c>
      <c r="E2131" t="s">
        <v>2861</v>
      </c>
      <c r="H2131" t="str">
        <f>INDEX('Vensim Variables'!$B:$B,MATCH(EPS!$B2131,'Vensim Variables'!$A:$A,0))</f>
        <v>g pollutant</v>
      </c>
      <c r="I2131" t="str">
        <f t="shared" si="99"/>
        <v>PM25</v>
      </c>
      <c r="J2131">
        <f>INDEX(NoSettings!$C:$C,MATCH(EPS!$A2131,NoSettings!$A:$A,0))</f>
        <v>0</v>
      </c>
      <c r="K2131">
        <f t="shared" si="100"/>
        <v>1</v>
      </c>
      <c r="L2131" s="5">
        <f t="shared" si="101"/>
        <v>0</v>
      </c>
    </row>
    <row r="2132" spans="1:12">
      <c r="A2132" t="s">
        <v>2150</v>
      </c>
      <c r="B2132" t="s">
        <v>5</v>
      </c>
      <c r="C2132" t="s">
        <v>2887</v>
      </c>
      <c r="D2132" t="s">
        <v>2881</v>
      </c>
      <c r="E2132" t="s">
        <v>2862</v>
      </c>
      <c r="H2132" t="str">
        <f>INDEX('Vensim Variables'!$B:$B,MATCH(EPS!$B2132,'Vensim Variables'!$A:$A,0))</f>
        <v>g pollutant</v>
      </c>
      <c r="I2132" t="str">
        <f t="shared" si="99"/>
        <v>SOx</v>
      </c>
      <c r="J2132">
        <f>INDEX(NoSettings!$C:$C,MATCH(EPS!$A2132,NoSettings!$A:$A,0))</f>
        <v>0</v>
      </c>
      <c r="K2132">
        <f t="shared" si="100"/>
        <v>1</v>
      </c>
      <c r="L2132" s="5">
        <f t="shared" si="101"/>
        <v>0</v>
      </c>
    </row>
    <row r="2133" spans="1:12">
      <c r="A2133" t="s">
        <v>2151</v>
      </c>
      <c r="B2133" t="s">
        <v>5</v>
      </c>
      <c r="C2133" t="s">
        <v>2887</v>
      </c>
      <c r="D2133" t="s">
        <v>2881</v>
      </c>
      <c r="E2133" t="s">
        <v>2863</v>
      </c>
      <c r="H2133" t="str">
        <f>INDEX('Vensim Variables'!$B:$B,MATCH(EPS!$B2133,'Vensim Variables'!$A:$A,0))</f>
        <v>g pollutant</v>
      </c>
      <c r="I2133" t="str">
        <f t="shared" si="99"/>
        <v>BC</v>
      </c>
      <c r="J2133">
        <f>INDEX(NoSettings!$C:$C,MATCH(EPS!$A2133,NoSettings!$A:$A,0))</f>
        <v>0</v>
      </c>
      <c r="K2133">
        <f t="shared" si="100"/>
        <v>1</v>
      </c>
      <c r="L2133" s="5">
        <f t="shared" si="101"/>
        <v>0</v>
      </c>
    </row>
    <row r="2134" spans="1:12">
      <c r="A2134" t="s">
        <v>2152</v>
      </c>
      <c r="B2134" t="s">
        <v>5</v>
      </c>
      <c r="C2134" t="s">
        <v>2887</v>
      </c>
      <c r="D2134" t="s">
        <v>2881</v>
      </c>
      <c r="E2134" t="s">
        <v>2864</v>
      </c>
      <c r="H2134" t="str">
        <f>INDEX('Vensim Variables'!$B:$B,MATCH(EPS!$B2134,'Vensim Variables'!$A:$A,0))</f>
        <v>g pollutant</v>
      </c>
      <c r="I2134" t="str">
        <f t="shared" si="99"/>
        <v>OC</v>
      </c>
      <c r="J2134">
        <f>INDEX(NoSettings!$C:$C,MATCH(EPS!$A2134,NoSettings!$A:$A,0))</f>
        <v>0</v>
      </c>
      <c r="K2134">
        <f t="shared" si="100"/>
        <v>1</v>
      </c>
      <c r="L2134" s="5">
        <f t="shared" si="101"/>
        <v>0</v>
      </c>
    </row>
    <row r="2135" spans="1:12">
      <c r="A2135" t="s">
        <v>2153</v>
      </c>
      <c r="B2135" t="s">
        <v>5</v>
      </c>
      <c r="C2135" t="s">
        <v>2887</v>
      </c>
      <c r="D2135" t="s">
        <v>2881</v>
      </c>
      <c r="E2135" t="s">
        <v>2865</v>
      </c>
      <c r="H2135" t="str">
        <f>INDEX('Vensim Variables'!$B:$B,MATCH(EPS!$B2135,'Vensim Variables'!$A:$A,0))</f>
        <v>g pollutant</v>
      </c>
      <c r="I2135" t="str">
        <f t="shared" si="99"/>
        <v>CH4</v>
      </c>
      <c r="J2135">
        <f>INDEX(NoSettings!$C:$C,MATCH(EPS!$A2135,NoSettings!$A:$A,0))</f>
        <v>0</v>
      </c>
      <c r="K2135">
        <f t="shared" si="100"/>
        <v>28</v>
      </c>
      <c r="L2135" s="5">
        <f t="shared" si="101"/>
        <v>0</v>
      </c>
    </row>
    <row r="2136" spans="1:12">
      <c r="A2136" t="s">
        <v>2154</v>
      </c>
      <c r="B2136" t="s">
        <v>5</v>
      </c>
      <c r="C2136" t="s">
        <v>2887</v>
      </c>
      <c r="D2136" t="s">
        <v>2881</v>
      </c>
      <c r="E2136" t="s">
        <v>2866</v>
      </c>
      <c r="H2136" t="str">
        <f>INDEX('Vensim Variables'!$B:$B,MATCH(EPS!$B2136,'Vensim Variables'!$A:$A,0))</f>
        <v>g pollutant</v>
      </c>
      <c r="I2136" t="str">
        <f t="shared" si="99"/>
        <v>N2O</v>
      </c>
      <c r="J2136">
        <f>INDEX(NoSettings!$C:$C,MATCH(EPS!$A2136,NoSettings!$A:$A,0))</f>
        <v>0</v>
      </c>
      <c r="K2136">
        <f t="shared" si="100"/>
        <v>265</v>
      </c>
      <c r="L2136" s="5">
        <f t="shared" si="101"/>
        <v>0</v>
      </c>
    </row>
    <row r="2137" spans="1:12">
      <c r="A2137" t="s">
        <v>2155</v>
      </c>
      <c r="B2137" t="s">
        <v>5</v>
      </c>
      <c r="C2137" t="s">
        <v>2887</v>
      </c>
      <c r="D2137" t="s">
        <v>2881</v>
      </c>
      <c r="E2137" t="s">
        <v>2867</v>
      </c>
      <c r="H2137" t="str">
        <f>INDEX('Vensim Variables'!$B:$B,MATCH(EPS!$B2137,'Vensim Variables'!$A:$A,0))</f>
        <v>g pollutant</v>
      </c>
      <c r="I2137" t="str">
        <f t="shared" si="99"/>
        <v>F gases</v>
      </c>
      <c r="J2137">
        <f>INDEX(NoSettings!$C:$C,MATCH(EPS!$A2137,NoSettings!$A:$A,0))</f>
        <v>0</v>
      </c>
      <c r="K2137">
        <f t="shared" si="100"/>
        <v>1</v>
      </c>
      <c r="L2137" s="5">
        <f t="shared" si="101"/>
        <v>0</v>
      </c>
    </row>
    <row r="2138" spans="1:12">
      <c r="A2138" t="s">
        <v>2156</v>
      </c>
      <c r="B2138" t="s">
        <v>5</v>
      </c>
      <c r="C2138" t="s">
        <v>2887</v>
      </c>
      <c r="D2138" t="s">
        <v>2882</v>
      </c>
      <c r="E2138" t="s">
        <v>2854</v>
      </c>
      <c r="H2138" t="str">
        <f>INDEX('Vensim Variables'!$B:$B,MATCH(EPS!$B2138,'Vensim Variables'!$A:$A,0))</f>
        <v>g pollutant</v>
      </c>
      <c r="I2138" t="str">
        <f t="shared" si="99"/>
        <v>CO2</v>
      </c>
      <c r="J2138">
        <f>INDEX(NoSettings!$C:$C,MATCH(EPS!$A2138,NoSettings!$A:$A,0))</f>
        <v>0</v>
      </c>
      <c r="K2138">
        <f t="shared" si="100"/>
        <v>1</v>
      </c>
      <c r="L2138" s="5">
        <f t="shared" si="101"/>
        <v>0</v>
      </c>
    </row>
    <row r="2139" spans="1:12">
      <c r="A2139" t="s">
        <v>2157</v>
      </c>
      <c r="B2139" t="s">
        <v>5</v>
      </c>
      <c r="C2139" s="105" t="s">
        <v>2887</v>
      </c>
      <c r="D2139" s="105" t="s">
        <v>2882</v>
      </c>
      <c r="E2139" s="105" t="s">
        <v>2857</v>
      </c>
      <c r="H2139" t="str">
        <f>INDEX('Vensim Variables'!$B:$B,MATCH(EPS!$B2139,'Vensim Variables'!$A:$A,0))</f>
        <v>g pollutant</v>
      </c>
      <c r="I2139" s="105" t="str">
        <f t="shared" si="99"/>
        <v>VOC</v>
      </c>
      <c r="J2139" s="106">
        <f>INDEX(NoSettings!$C:$C,MATCH(EPS!$A2139,NoSettings!$A:$A,0))</f>
        <v>0</v>
      </c>
      <c r="K2139">
        <f t="shared" si="100"/>
        <v>1</v>
      </c>
      <c r="L2139" s="5">
        <f t="shared" si="101"/>
        <v>0</v>
      </c>
    </row>
    <row r="2140" spans="1:12">
      <c r="A2140" t="s">
        <v>2158</v>
      </c>
      <c r="B2140" t="s">
        <v>5</v>
      </c>
      <c r="C2140" t="s">
        <v>2887</v>
      </c>
      <c r="D2140" t="s">
        <v>2882</v>
      </c>
      <c r="E2140" t="s">
        <v>2858</v>
      </c>
      <c r="H2140" t="str">
        <f>INDEX('Vensim Variables'!$B:$B,MATCH(EPS!$B2140,'Vensim Variables'!$A:$A,0))</f>
        <v>g pollutant</v>
      </c>
      <c r="I2140" t="str">
        <f t="shared" si="99"/>
        <v>CO</v>
      </c>
      <c r="J2140">
        <f>INDEX(NoSettings!$C:$C,MATCH(EPS!$A2140,NoSettings!$A:$A,0))</f>
        <v>0</v>
      </c>
      <c r="K2140">
        <f t="shared" si="100"/>
        <v>1</v>
      </c>
      <c r="L2140" s="5">
        <f t="shared" si="101"/>
        <v>0</v>
      </c>
    </row>
    <row r="2141" spans="1:12">
      <c r="A2141" t="s">
        <v>2159</v>
      </c>
      <c r="B2141" t="s">
        <v>5</v>
      </c>
      <c r="C2141" t="s">
        <v>2887</v>
      </c>
      <c r="D2141" t="s">
        <v>2882</v>
      </c>
      <c r="E2141" t="s">
        <v>2859</v>
      </c>
      <c r="H2141" t="str">
        <f>INDEX('Vensim Variables'!$B:$B,MATCH(EPS!$B2141,'Vensim Variables'!$A:$A,0))</f>
        <v>g pollutant</v>
      </c>
      <c r="I2141" t="str">
        <f t="shared" si="99"/>
        <v>NOx</v>
      </c>
      <c r="J2141">
        <f>INDEX(NoSettings!$C:$C,MATCH(EPS!$A2141,NoSettings!$A:$A,0))</f>
        <v>0</v>
      </c>
      <c r="K2141">
        <f t="shared" si="100"/>
        <v>1</v>
      </c>
      <c r="L2141" s="5">
        <f t="shared" si="101"/>
        <v>0</v>
      </c>
    </row>
    <row r="2142" spans="1:12">
      <c r="A2142" t="s">
        <v>2160</v>
      </c>
      <c r="B2142" t="s">
        <v>5</v>
      </c>
      <c r="C2142" t="s">
        <v>2887</v>
      </c>
      <c r="D2142" t="s">
        <v>2882</v>
      </c>
      <c r="E2142" t="s">
        <v>2860</v>
      </c>
      <c r="H2142" t="str">
        <f>INDEX('Vensim Variables'!$B:$B,MATCH(EPS!$B2142,'Vensim Variables'!$A:$A,0))</f>
        <v>g pollutant</v>
      </c>
      <c r="I2142" t="str">
        <f t="shared" si="99"/>
        <v>PM10</v>
      </c>
      <c r="J2142">
        <f>INDEX(NoSettings!$C:$C,MATCH(EPS!$A2142,NoSettings!$A:$A,0))</f>
        <v>0</v>
      </c>
      <c r="K2142">
        <f t="shared" si="100"/>
        <v>1</v>
      </c>
      <c r="L2142" s="5">
        <f t="shared" si="101"/>
        <v>0</v>
      </c>
    </row>
    <row r="2143" spans="1:12">
      <c r="A2143" t="s">
        <v>2161</v>
      </c>
      <c r="B2143" t="s">
        <v>5</v>
      </c>
      <c r="C2143" t="s">
        <v>2887</v>
      </c>
      <c r="D2143" t="s">
        <v>2882</v>
      </c>
      <c r="E2143" t="s">
        <v>2861</v>
      </c>
      <c r="H2143" t="str">
        <f>INDEX('Vensim Variables'!$B:$B,MATCH(EPS!$B2143,'Vensim Variables'!$A:$A,0))</f>
        <v>g pollutant</v>
      </c>
      <c r="I2143" t="str">
        <f t="shared" si="99"/>
        <v>PM25</v>
      </c>
      <c r="J2143">
        <f>INDEX(NoSettings!$C:$C,MATCH(EPS!$A2143,NoSettings!$A:$A,0))</f>
        <v>0</v>
      </c>
      <c r="K2143">
        <f t="shared" si="100"/>
        <v>1</v>
      </c>
      <c r="L2143" s="5">
        <f t="shared" si="101"/>
        <v>0</v>
      </c>
    </row>
    <row r="2144" spans="1:12">
      <c r="A2144" t="s">
        <v>2162</v>
      </c>
      <c r="B2144" t="s">
        <v>5</v>
      </c>
      <c r="C2144" t="s">
        <v>2887</v>
      </c>
      <c r="D2144" t="s">
        <v>2882</v>
      </c>
      <c r="E2144" t="s">
        <v>2862</v>
      </c>
      <c r="H2144" t="str">
        <f>INDEX('Vensim Variables'!$B:$B,MATCH(EPS!$B2144,'Vensim Variables'!$A:$A,0))</f>
        <v>g pollutant</v>
      </c>
      <c r="I2144" t="str">
        <f t="shared" si="99"/>
        <v>SOx</v>
      </c>
      <c r="J2144">
        <f>INDEX(NoSettings!$C:$C,MATCH(EPS!$A2144,NoSettings!$A:$A,0))</f>
        <v>0</v>
      </c>
      <c r="K2144">
        <f t="shared" si="100"/>
        <v>1</v>
      </c>
      <c r="L2144" s="5">
        <f t="shared" si="101"/>
        <v>0</v>
      </c>
    </row>
    <row r="2145" spans="1:12">
      <c r="A2145" t="s">
        <v>2163</v>
      </c>
      <c r="B2145" t="s">
        <v>5</v>
      </c>
      <c r="C2145" t="s">
        <v>2887</v>
      </c>
      <c r="D2145" t="s">
        <v>2882</v>
      </c>
      <c r="E2145" t="s">
        <v>2863</v>
      </c>
      <c r="H2145" t="str">
        <f>INDEX('Vensim Variables'!$B:$B,MATCH(EPS!$B2145,'Vensim Variables'!$A:$A,0))</f>
        <v>g pollutant</v>
      </c>
      <c r="I2145" t="str">
        <f t="shared" si="99"/>
        <v>BC</v>
      </c>
      <c r="J2145">
        <f>INDEX(NoSettings!$C:$C,MATCH(EPS!$A2145,NoSettings!$A:$A,0))</f>
        <v>0</v>
      </c>
      <c r="K2145">
        <f t="shared" si="100"/>
        <v>1</v>
      </c>
      <c r="L2145" s="5">
        <f t="shared" si="101"/>
        <v>0</v>
      </c>
    </row>
    <row r="2146" spans="1:12">
      <c r="A2146" t="s">
        <v>2164</v>
      </c>
      <c r="B2146" t="s">
        <v>5</v>
      </c>
      <c r="C2146" t="s">
        <v>2887</v>
      </c>
      <c r="D2146" t="s">
        <v>2882</v>
      </c>
      <c r="E2146" t="s">
        <v>2864</v>
      </c>
      <c r="H2146" t="str">
        <f>INDEX('Vensim Variables'!$B:$B,MATCH(EPS!$B2146,'Vensim Variables'!$A:$A,0))</f>
        <v>g pollutant</v>
      </c>
      <c r="I2146" t="str">
        <f t="shared" si="99"/>
        <v>OC</v>
      </c>
      <c r="J2146">
        <f>INDEX(NoSettings!$C:$C,MATCH(EPS!$A2146,NoSettings!$A:$A,0))</f>
        <v>0</v>
      </c>
      <c r="K2146">
        <f t="shared" si="100"/>
        <v>1</v>
      </c>
      <c r="L2146" s="5">
        <f t="shared" si="101"/>
        <v>0</v>
      </c>
    </row>
    <row r="2147" spans="1:12">
      <c r="A2147" t="s">
        <v>2165</v>
      </c>
      <c r="B2147" t="s">
        <v>5</v>
      </c>
      <c r="C2147" t="s">
        <v>2887</v>
      </c>
      <c r="D2147" t="s">
        <v>2882</v>
      </c>
      <c r="E2147" t="s">
        <v>2865</v>
      </c>
      <c r="H2147" t="str">
        <f>INDEX('Vensim Variables'!$B:$B,MATCH(EPS!$B2147,'Vensim Variables'!$A:$A,0))</f>
        <v>g pollutant</v>
      </c>
      <c r="I2147" t="str">
        <f t="shared" si="99"/>
        <v>CH4</v>
      </c>
      <c r="J2147">
        <f>INDEX(NoSettings!$C:$C,MATCH(EPS!$A2147,NoSettings!$A:$A,0))</f>
        <v>0</v>
      </c>
      <c r="K2147">
        <f t="shared" si="100"/>
        <v>28</v>
      </c>
      <c r="L2147" s="5">
        <f t="shared" si="101"/>
        <v>0</v>
      </c>
    </row>
    <row r="2148" spans="1:12">
      <c r="A2148" t="s">
        <v>2166</v>
      </c>
      <c r="B2148" t="s">
        <v>5</v>
      </c>
      <c r="C2148" t="s">
        <v>2887</v>
      </c>
      <c r="D2148" t="s">
        <v>2882</v>
      </c>
      <c r="E2148" t="s">
        <v>2866</v>
      </c>
      <c r="H2148" t="str">
        <f>INDEX('Vensim Variables'!$B:$B,MATCH(EPS!$B2148,'Vensim Variables'!$A:$A,0))</f>
        <v>g pollutant</v>
      </c>
      <c r="I2148" t="str">
        <f t="shared" si="99"/>
        <v>N2O</v>
      </c>
      <c r="J2148">
        <f>INDEX(NoSettings!$C:$C,MATCH(EPS!$A2148,NoSettings!$A:$A,0))</f>
        <v>0</v>
      </c>
      <c r="K2148">
        <f t="shared" si="100"/>
        <v>265</v>
      </c>
      <c r="L2148" s="5">
        <f t="shared" si="101"/>
        <v>0</v>
      </c>
    </row>
    <row r="2149" spans="1:12">
      <c r="A2149" t="s">
        <v>2167</v>
      </c>
      <c r="B2149" t="s">
        <v>5</v>
      </c>
      <c r="C2149" t="s">
        <v>2887</v>
      </c>
      <c r="D2149" t="s">
        <v>2882</v>
      </c>
      <c r="E2149" t="s">
        <v>2867</v>
      </c>
      <c r="H2149" t="str">
        <f>INDEX('Vensim Variables'!$B:$B,MATCH(EPS!$B2149,'Vensim Variables'!$A:$A,0))</f>
        <v>g pollutant</v>
      </c>
      <c r="I2149" t="str">
        <f t="shared" si="99"/>
        <v>F gases</v>
      </c>
      <c r="J2149">
        <f>INDEX(NoSettings!$C:$C,MATCH(EPS!$A2149,NoSettings!$A:$A,0))</f>
        <v>0</v>
      </c>
      <c r="K2149">
        <f t="shared" si="100"/>
        <v>1</v>
      </c>
      <c r="L2149" s="5">
        <f t="shared" si="101"/>
        <v>0</v>
      </c>
    </row>
    <row r="2150" spans="1:12">
      <c r="A2150" t="s">
        <v>2168</v>
      </c>
      <c r="B2150" t="s">
        <v>5</v>
      </c>
      <c r="C2150" t="s">
        <v>2887</v>
      </c>
      <c r="D2150" t="s">
        <v>2883</v>
      </c>
      <c r="E2150" t="s">
        <v>2854</v>
      </c>
      <c r="H2150" t="str">
        <f>INDEX('Vensim Variables'!$B:$B,MATCH(EPS!$B2150,'Vensim Variables'!$A:$A,0))</f>
        <v>g pollutant</v>
      </c>
      <c r="I2150" t="str">
        <f t="shared" si="99"/>
        <v>CO2</v>
      </c>
      <c r="J2150">
        <f>INDEX(NoSettings!$C:$C,MATCH(EPS!$A2150,NoSettings!$A:$A,0))</f>
        <v>0</v>
      </c>
      <c r="K2150">
        <f t="shared" si="100"/>
        <v>1</v>
      </c>
      <c r="L2150" s="5">
        <f t="shared" si="101"/>
        <v>0</v>
      </c>
    </row>
    <row r="2151" spans="1:12">
      <c r="A2151" t="s">
        <v>2169</v>
      </c>
      <c r="B2151" t="s">
        <v>5</v>
      </c>
      <c r="C2151" t="s">
        <v>2887</v>
      </c>
      <c r="D2151" t="s">
        <v>2883</v>
      </c>
      <c r="E2151" t="s">
        <v>2857</v>
      </c>
      <c r="H2151" t="str">
        <f>INDEX('Vensim Variables'!$B:$B,MATCH(EPS!$B2151,'Vensim Variables'!$A:$A,0))</f>
        <v>g pollutant</v>
      </c>
      <c r="I2151" t="str">
        <f t="shared" si="99"/>
        <v>VOC</v>
      </c>
      <c r="J2151">
        <f>INDEX(NoSettings!$C:$C,MATCH(EPS!$A2151,NoSettings!$A:$A,0))</f>
        <v>0</v>
      </c>
      <c r="K2151">
        <f t="shared" si="100"/>
        <v>1</v>
      </c>
      <c r="L2151" s="5">
        <f t="shared" si="101"/>
        <v>0</v>
      </c>
    </row>
    <row r="2152" spans="1:12">
      <c r="A2152" t="s">
        <v>2170</v>
      </c>
      <c r="B2152" t="s">
        <v>5</v>
      </c>
      <c r="C2152" t="s">
        <v>2887</v>
      </c>
      <c r="D2152" t="s">
        <v>2883</v>
      </c>
      <c r="E2152" t="s">
        <v>2858</v>
      </c>
      <c r="H2152" t="str">
        <f>INDEX('Vensim Variables'!$B:$B,MATCH(EPS!$B2152,'Vensim Variables'!$A:$A,0))</f>
        <v>g pollutant</v>
      </c>
      <c r="I2152" t="str">
        <f t="shared" si="99"/>
        <v>CO</v>
      </c>
      <c r="J2152">
        <f>INDEX(NoSettings!$C:$C,MATCH(EPS!$A2152,NoSettings!$A:$A,0))</f>
        <v>0</v>
      </c>
      <c r="K2152">
        <f t="shared" si="100"/>
        <v>1</v>
      </c>
      <c r="L2152" s="5">
        <f t="shared" si="101"/>
        <v>0</v>
      </c>
    </row>
    <row r="2153" spans="1:12">
      <c r="A2153" t="s">
        <v>2171</v>
      </c>
      <c r="B2153" t="s">
        <v>5</v>
      </c>
      <c r="C2153" t="s">
        <v>2887</v>
      </c>
      <c r="D2153" t="s">
        <v>2883</v>
      </c>
      <c r="E2153" t="s">
        <v>2859</v>
      </c>
      <c r="H2153" t="str">
        <f>INDEX('Vensim Variables'!$B:$B,MATCH(EPS!$B2153,'Vensim Variables'!$A:$A,0))</f>
        <v>g pollutant</v>
      </c>
      <c r="I2153" t="str">
        <f t="shared" si="99"/>
        <v>NOx</v>
      </c>
      <c r="J2153">
        <f>INDEX(NoSettings!$C:$C,MATCH(EPS!$A2153,NoSettings!$A:$A,0))</f>
        <v>0</v>
      </c>
      <c r="K2153">
        <f t="shared" si="100"/>
        <v>1</v>
      </c>
      <c r="L2153" s="5">
        <f t="shared" si="101"/>
        <v>0</v>
      </c>
    </row>
    <row r="2154" spans="1:12">
      <c r="A2154" t="s">
        <v>2172</v>
      </c>
      <c r="B2154" t="s">
        <v>5</v>
      </c>
      <c r="C2154" t="s">
        <v>2887</v>
      </c>
      <c r="D2154" t="s">
        <v>2883</v>
      </c>
      <c r="E2154" t="s">
        <v>2860</v>
      </c>
      <c r="H2154" t="str">
        <f>INDEX('Vensim Variables'!$B:$B,MATCH(EPS!$B2154,'Vensim Variables'!$A:$A,0))</f>
        <v>g pollutant</v>
      </c>
      <c r="I2154" t="str">
        <f t="shared" si="99"/>
        <v>PM10</v>
      </c>
      <c r="J2154">
        <f>INDEX(NoSettings!$C:$C,MATCH(EPS!$A2154,NoSettings!$A:$A,0))</f>
        <v>0</v>
      </c>
      <c r="K2154">
        <f t="shared" si="100"/>
        <v>1</v>
      </c>
      <c r="L2154" s="5">
        <f t="shared" si="101"/>
        <v>0</v>
      </c>
    </row>
    <row r="2155" spans="1:12">
      <c r="A2155" t="s">
        <v>2173</v>
      </c>
      <c r="B2155" t="s">
        <v>5</v>
      </c>
      <c r="C2155" t="s">
        <v>2887</v>
      </c>
      <c r="D2155" t="s">
        <v>2883</v>
      </c>
      <c r="E2155" t="s">
        <v>2861</v>
      </c>
      <c r="H2155" t="str">
        <f>INDEX('Vensim Variables'!$B:$B,MATCH(EPS!$B2155,'Vensim Variables'!$A:$A,0))</f>
        <v>g pollutant</v>
      </c>
      <c r="I2155" t="str">
        <f t="shared" si="99"/>
        <v>PM25</v>
      </c>
      <c r="J2155">
        <f>INDEX(NoSettings!$C:$C,MATCH(EPS!$A2155,NoSettings!$A:$A,0))</f>
        <v>0</v>
      </c>
      <c r="K2155">
        <f t="shared" si="100"/>
        <v>1</v>
      </c>
      <c r="L2155" s="5">
        <f t="shared" si="101"/>
        <v>0</v>
      </c>
    </row>
    <row r="2156" spans="1:12">
      <c r="A2156" t="s">
        <v>2174</v>
      </c>
      <c r="B2156" t="s">
        <v>5</v>
      </c>
      <c r="C2156" t="s">
        <v>2887</v>
      </c>
      <c r="D2156" t="s">
        <v>2883</v>
      </c>
      <c r="E2156" t="s">
        <v>2862</v>
      </c>
      <c r="H2156" t="str">
        <f>INDEX('Vensim Variables'!$B:$B,MATCH(EPS!$B2156,'Vensim Variables'!$A:$A,0))</f>
        <v>g pollutant</v>
      </c>
      <c r="I2156" t="str">
        <f t="shared" si="99"/>
        <v>SOx</v>
      </c>
      <c r="J2156">
        <f>INDEX(NoSettings!$C:$C,MATCH(EPS!$A2156,NoSettings!$A:$A,0))</f>
        <v>0</v>
      </c>
      <c r="K2156">
        <f t="shared" si="100"/>
        <v>1</v>
      </c>
      <c r="L2156" s="5">
        <f t="shared" si="101"/>
        <v>0</v>
      </c>
    </row>
    <row r="2157" spans="1:12">
      <c r="A2157" t="s">
        <v>2175</v>
      </c>
      <c r="B2157" t="s">
        <v>5</v>
      </c>
      <c r="C2157" t="s">
        <v>2887</v>
      </c>
      <c r="D2157" t="s">
        <v>2883</v>
      </c>
      <c r="E2157" t="s">
        <v>2863</v>
      </c>
      <c r="H2157" t="str">
        <f>INDEX('Vensim Variables'!$B:$B,MATCH(EPS!$B2157,'Vensim Variables'!$A:$A,0))</f>
        <v>g pollutant</v>
      </c>
      <c r="I2157" t="str">
        <f t="shared" si="99"/>
        <v>BC</v>
      </c>
      <c r="J2157">
        <f>INDEX(NoSettings!$C:$C,MATCH(EPS!$A2157,NoSettings!$A:$A,0))</f>
        <v>0</v>
      </c>
      <c r="K2157">
        <f t="shared" si="100"/>
        <v>1</v>
      </c>
      <c r="L2157" s="5">
        <f t="shared" si="101"/>
        <v>0</v>
      </c>
    </row>
    <row r="2158" spans="1:12">
      <c r="A2158" t="s">
        <v>2176</v>
      </c>
      <c r="B2158" t="s">
        <v>5</v>
      </c>
      <c r="C2158" t="s">
        <v>2887</v>
      </c>
      <c r="D2158" t="s">
        <v>2883</v>
      </c>
      <c r="E2158" t="s">
        <v>2864</v>
      </c>
      <c r="H2158" t="str">
        <f>INDEX('Vensim Variables'!$B:$B,MATCH(EPS!$B2158,'Vensim Variables'!$A:$A,0))</f>
        <v>g pollutant</v>
      </c>
      <c r="I2158" t="str">
        <f t="shared" si="99"/>
        <v>OC</v>
      </c>
      <c r="J2158">
        <f>INDEX(NoSettings!$C:$C,MATCH(EPS!$A2158,NoSettings!$A:$A,0))</f>
        <v>0</v>
      </c>
      <c r="K2158">
        <f t="shared" si="100"/>
        <v>1</v>
      </c>
      <c r="L2158" s="5">
        <f t="shared" si="101"/>
        <v>0</v>
      </c>
    </row>
    <row r="2159" spans="1:12">
      <c r="A2159" t="s">
        <v>2177</v>
      </c>
      <c r="B2159" t="s">
        <v>5</v>
      </c>
      <c r="C2159" t="s">
        <v>2887</v>
      </c>
      <c r="D2159" t="s">
        <v>2883</v>
      </c>
      <c r="E2159" t="s">
        <v>2865</v>
      </c>
      <c r="H2159" t="str">
        <f>INDEX('Vensim Variables'!$B:$B,MATCH(EPS!$B2159,'Vensim Variables'!$A:$A,0))</f>
        <v>g pollutant</v>
      </c>
      <c r="I2159" t="str">
        <f t="shared" si="99"/>
        <v>CH4</v>
      </c>
      <c r="J2159">
        <f>INDEX(NoSettings!$C:$C,MATCH(EPS!$A2159,NoSettings!$A:$A,0))</f>
        <v>0</v>
      </c>
      <c r="K2159">
        <f t="shared" si="100"/>
        <v>28</v>
      </c>
      <c r="L2159" s="5">
        <f t="shared" si="101"/>
        <v>0</v>
      </c>
    </row>
    <row r="2160" spans="1:12">
      <c r="A2160" t="s">
        <v>2178</v>
      </c>
      <c r="B2160" t="s">
        <v>5</v>
      </c>
      <c r="C2160" t="s">
        <v>2887</v>
      </c>
      <c r="D2160" t="s">
        <v>2883</v>
      </c>
      <c r="E2160" t="s">
        <v>2866</v>
      </c>
      <c r="H2160" t="str">
        <f>INDEX('Vensim Variables'!$B:$B,MATCH(EPS!$B2160,'Vensim Variables'!$A:$A,0))</f>
        <v>g pollutant</v>
      </c>
      <c r="I2160" t="str">
        <f t="shared" si="99"/>
        <v>N2O</v>
      </c>
      <c r="J2160">
        <f>INDEX(NoSettings!$C:$C,MATCH(EPS!$A2160,NoSettings!$A:$A,0))</f>
        <v>0</v>
      </c>
      <c r="K2160">
        <f t="shared" si="100"/>
        <v>265</v>
      </c>
      <c r="L2160" s="5">
        <f t="shared" si="101"/>
        <v>0</v>
      </c>
    </row>
    <row r="2161" spans="1:12">
      <c r="A2161" t="s">
        <v>2179</v>
      </c>
      <c r="B2161" t="s">
        <v>5</v>
      </c>
      <c r="C2161" t="s">
        <v>2887</v>
      </c>
      <c r="D2161" t="s">
        <v>2883</v>
      </c>
      <c r="E2161" t="s">
        <v>2867</v>
      </c>
      <c r="H2161" t="str">
        <f>INDEX('Vensim Variables'!$B:$B,MATCH(EPS!$B2161,'Vensim Variables'!$A:$A,0))</f>
        <v>g pollutant</v>
      </c>
      <c r="I2161" t="str">
        <f t="shared" si="99"/>
        <v>F gases</v>
      </c>
      <c r="J2161">
        <f>INDEX(NoSettings!$C:$C,MATCH(EPS!$A2161,NoSettings!$A:$A,0))</f>
        <v>0</v>
      </c>
      <c r="K2161">
        <f t="shared" si="100"/>
        <v>1</v>
      </c>
      <c r="L2161" s="5">
        <f t="shared" si="101"/>
        <v>0</v>
      </c>
    </row>
    <row r="2162" spans="1:12">
      <c r="A2162" t="s">
        <v>2180</v>
      </c>
      <c r="B2162" t="s">
        <v>5</v>
      </c>
      <c r="C2162" t="s">
        <v>2888</v>
      </c>
      <c r="D2162" t="s">
        <v>2876</v>
      </c>
      <c r="E2162" t="s">
        <v>2854</v>
      </c>
      <c r="H2162" t="str">
        <f>INDEX('Vensim Variables'!$B:$B,MATCH(EPS!$B2162,'Vensim Variables'!$A:$A,0))</f>
        <v>g pollutant</v>
      </c>
      <c r="I2162" t="str">
        <f t="shared" si="99"/>
        <v>CO2</v>
      </c>
      <c r="J2162">
        <f>INDEX(NoSettings!$C:$C,MATCH(EPS!$A2162,NoSettings!$A:$A,0))</f>
        <v>4382340000000</v>
      </c>
      <c r="K2162">
        <f t="shared" si="100"/>
        <v>1</v>
      </c>
      <c r="L2162" s="5">
        <f t="shared" si="101"/>
        <v>4.3823400000000001</v>
      </c>
    </row>
    <row r="2163" spans="1:12">
      <c r="A2163" t="s">
        <v>2181</v>
      </c>
      <c r="B2163" t="s">
        <v>5</v>
      </c>
      <c r="C2163" t="s">
        <v>2888</v>
      </c>
      <c r="D2163" t="s">
        <v>2876</v>
      </c>
      <c r="E2163" t="s">
        <v>2857</v>
      </c>
      <c r="H2163" t="str">
        <f>INDEX('Vensim Variables'!$B:$B,MATCH(EPS!$B2163,'Vensim Variables'!$A:$A,0))</f>
        <v>g pollutant</v>
      </c>
      <c r="I2163" t="str">
        <f t="shared" si="99"/>
        <v>VOC</v>
      </c>
      <c r="J2163">
        <f>INDEX(NoSettings!$C:$C,MATCH(EPS!$A2163,NoSettings!$A:$A,0))</f>
        <v>1195970000</v>
      </c>
      <c r="K2163">
        <f t="shared" si="100"/>
        <v>1</v>
      </c>
      <c r="L2163" s="5">
        <f t="shared" si="101"/>
        <v>1.19597E-3</v>
      </c>
    </row>
    <row r="2164" spans="1:12">
      <c r="A2164" t="s">
        <v>2182</v>
      </c>
      <c r="B2164" t="s">
        <v>5</v>
      </c>
      <c r="C2164" t="s">
        <v>2888</v>
      </c>
      <c r="D2164" t="s">
        <v>2876</v>
      </c>
      <c r="E2164" t="s">
        <v>2858</v>
      </c>
      <c r="H2164" t="str">
        <f>INDEX('Vensim Variables'!$B:$B,MATCH(EPS!$B2164,'Vensim Variables'!$A:$A,0))</f>
        <v>g pollutant</v>
      </c>
      <c r="I2164" t="str">
        <f t="shared" si="99"/>
        <v>CO</v>
      </c>
      <c r="J2164">
        <f>INDEX(NoSettings!$C:$C,MATCH(EPS!$A2164,NoSettings!$A:$A,0))</f>
        <v>21144300000</v>
      </c>
      <c r="K2164">
        <f t="shared" si="100"/>
        <v>1</v>
      </c>
      <c r="L2164" s="5">
        <f t="shared" si="101"/>
        <v>2.1144300000000001E-2</v>
      </c>
    </row>
    <row r="2165" spans="1:12">
      <c r="A2165" t="s">
        <v>2183</v>
      </c>
      <c r="B2165" t="s">
        <v>5</v>
      </c>
      <c r="C2165" t="s">
        <v>2888</v>
      </c>
      <c r="D2165" t="s">
        <v>2876</v>
      </c>
      <c r="E2165" t="s">
        <v>2859</v>
      </c>
      <c r="H2165" t="str">
        <f>INDEX('Vensim Variables'!$B:$B,MATCH(EPS!$B2165,'Vensim Variables'!$A:$A,0))</f>
        <v>g pollutant</v>
      </c>
      <c r="I2165" t="str">
        <f t="shared" si="99"/>
        <v>NOx</v>
      </c>
      <c r="J2165">
        <f>INDEX(NoSettings!$C:$C,MATCH(EPS!$A2165,NoSettings!$A:$A,0))</f>
        <v>23224900000</v>
      </c>
      <c r="K2165">
        <f t="shared" si="100"/>
        <v>1</v>
      </c>
      <c r="L2165" s="5">
        <f t="shared" si="101"/>
        <v>2.32249E-2</v>
      </c>
    </row>
    <row r="2166" spans="1:12">
      <c r="A2166" t="s">
        <v>2184</v>
      </c>
      <c r="B2166" t="s">
        <v>5</v>
      </c>
      <c r="C2166" t="s">
        <v>2888</v>
      </c>
      <c r="D2166" t="s">
        <v>2876</v>
      </c>
      <c r="E2166" t="s">
        <v>2860</v>
      </c>
      <c r="H2166" t="str">
        <f>INDEX('Vensim Variables'!$B:$B,MATCH(EPS!$B2166,'Vensim Variables'!$A:$A,0))</f>
        <v>g pollutant</v>
      </c>
      <c r="I2166" t="str">
        <f t="shared" si="99"/>
        <v>PM10</v>
      </c>
      <c r="J2166">
        <f>INDEX(NoSettings!$C:$C,MATCH(EPS!$A2166,NoSettings!$A:$A,0))</f>
        <v>2444740000</v>
      </c>
      <c r="K2166">
        <f t="shared" si="100"/>
        <v>1</v>
      </c>
      <c r="L2166" s="5">
        <f t="shared" si="101"/>
        <v>2.4447399999999999E-3</v>
      </c>
    </row>
    <row r="2167" spans="1:12">
      <c r="A2167" t="s">
        <v>2185</v>
      </c>
      <c r="B2167" t="s">
        <v>5</v>
      </c>
      <c r="C2167" t="s">
        <v>2888</v>
      </c>
      <c r="D2167" t="s">
        <v>2876</v>
      </c>
      <c r="E2167" t="s">
        <v>2861</v>
      </c>
      <c r="H2167" t="str">
        <f>INDEX('Vensim Variables'!$B:$B,MATCH(EPS!$B2167,'Vensim Variables'!$A:$A,0))</f>
        <v>g pollutant</v>
      </c>
      <c r="I2167" t="str">
        <f t="shared" si="99"/>
        <v>PM25</v>
      </c>
      <c r="J2167">
        <f>INDEX(NoSettings!$C:$C,MATCH(EPS!$A2167,NoSettings!$A:$A,0))</f>
        <v>1489900000</v>
      </c>
      <c r="K2167">
        <f t="shared" si="100"/>
        <v>1</v>
      </c>
      <c r="L2167" s="5">
        <f t="shared" si="101"/>
        <v>1.4898999999999999E-3</v>
      </c>
    </row>
    <row r="2168" spans="1:12">
      <c r="A2168" t="s">
        <v>2186</v>
      </c>
      <c r="B2168" t="s">
        <v>5</v>
      </c>
      <c r="C2168" t="s">
        <v>2888</v>
      </c>
      <c r="D2168" t="s">
        <v>2876</v>
      </c>
      <c r="E2168" t="s">
        <v>2862</v>
      </c>
      <c r="H2168" t="str">
        <f>INDEX('Vensim Variables'!$B:$B,MATCH(EPS!$B2168,'Vensim Variables'!$A:$A,0))</f>
        <v>g pollutant</v>
      </c>
      <c r="I2168" t="str">
        <f t="shared" si="99"/>
        <v>SOx</v>
      </c>
      <c r="J2168">
        <f>INDEX(NoSettings!$C:$C,MATCH(EPS!$A2168,NoSettings!$A:$A,0))</f>
        <v>5666960000</v>
      </c>
      <c r="K2168">
        <f t="shared" si="100"/>
        <v>1</v>
      </c>
      <c r="L2168" s="5">
        <f t="shared" si="101"/>
        <v>5.6669600000000004E-3</v>
      </c>
    </row>
    <row r="2169" spans="1:12">
      <c r="A2169" t="s">
        <v>2187</v>
      </c>
      <c r="B2169" t="s">
        <v>5</v>
      </c>
      <c r="C2169" t="s">
        <v>2888</v>
      </c>
      <c r="D2169" t="s">
        <v>2876</v>
      </c>
      <c r="E2169" t="s">
        <v>2863</v>
      </c>
      <c r="H2169" t="str">
        <f>INDEX('Vensim Variables'!$B:$B,MATCH(EPS!$B2169,'Vensim Variables'!$A:$A,0))</f>
        <v>g pollutant</v>
      </c>
      <c r="I2169" t="str">
        <f t="shared" si="99"/>
        <v>BC</v>
      </c>
      <c r="J2169">
        <f>INDEX(NoSettings!$C:$C,MATCH(EPS!$A2169,NoSettings!$A:$A,0))</f>
        <v>71948800</v>
      </c>
      <c r="K2169">
        <f t="shared" si="100"/>
        <v>1</v>
      </c>
      <c r="L2169" s="5">
        <f t="shared" si="101"/>
        <v>7.1948799999999998E-5</v>
      </c>
    </row>
    <row r="2170" spans="1:12">
      <c r="A2170" t="s">
        <v>2188</v>
      </c>
      <c r="B2170" t="s">
        <v>5</v>
      </c>
      <c r="C2170" t="s">
        <v>2888</v>
      </c>
      <c r="D2170" t="s">
        <v>2876</v>
      </c>
      <c r="E2170" t="s">
        <v>2864</v>
      </c>
      <c r="H2170" t="str">
        <f>INDEX('Vensim Variables'!$B:$B,MATCH(EPS!$B2170,'Vensim Variables'!$A:$A,0))</f>
        <v>g pollutant</v>
      </c>
      <c r="I2170" t="str">
        <f t="shared" si="99"/>
        <v>OC</v>
      </c>
      <c r="J2170">
        <f>INDEX(NoSettings!$C:$C,MATCH(EPS!$A2170,NoSettings!$A:$A,0))</f>
        <v>198969000</v>
      </c>
      <c r="K2170">
        <f t="shared" si="100"/>
        <v>1</v>
      </c>
      <c r="L2170" s="5">
        <f t="shared" si="101"/>
        <v>1.9896900000000001E-4</v>
      </c>
    </row>
    <row r="2171" spans="1:12">
      <c r="A2171" t="s">
        <v>2189</v>
      </c>
      <c r="B2171" t="s">
        <v>5</v>
      </c>
      <c r="C2171" t="s">
        <v>2888</v>
      </c>
      <c r="D2171" t="s">
        <v>2876</v>
      </c>
      <c r="E2171" t="s">
        <v>2865</v>
      </c>
      <c r="H2171" t="str">
        <f>INDEX('Vensim Variables'!$B:$B,MATCH(EPS!$B2171,'Vensim Variables'!$A:$A,0))</f>
        <v>g pollutant</v>
      </c>
      <c r="I2171" t="str">
        <f t="shared" si="99"/>
        <v>CH4</v>
      </c>
      <c r="J2171">
        <f>INDEX(NoSettings!$C:$C,MATCH(EPS!$A2171,NoSettings!$A:$A,0))</f>
        <v>175200000</v>
      </c>
      <c r="K2171">
        <f t="shared" si="100"/>
        <v>28</v>
      </c>
      <c r="L2171" s="5">
        <f t="shared" si="101"/>
        <v>4.9056000000000004E-3</v>
      </c>
    </row>
    <row r="2172" spans="1:12">
      <c r="A2172" t="s">
        <v>2190</v>
      </c>
      <c r="B2172" t="s">
        <v>5</v>
      </c>
      <c r="C2172" t="s">
        <v>2888</v>
      </c>
      <c r="D2172" t="s">
        <v>2876</v>
      </c>
      <c r="E2172" t="s">
        <v>2866</v>
      </c>
      <c r="H2172" t="str">
        <f>INDEX('Vensim Variables'!$B:$B,MATCH(EPS!$B2172,'Vensim Variables'!$A:$A,0))</f>
        <v>g pollutant</v>
      </c>
      <c r="I2172" t="str">
        <f t="shared" si="99"/>
        <v>N2O</v>
      </c>
      <c r="J2172">
        <f>INDEX(NoSettings!$C:$C,MATCH(EPS!$A2172,NoSettings!$A:$A,0))</f>
        <v>35040000</v>
      </c>
      <c r="K2172">
        <f t="shared" si="100"/>
        <v>265</v>
      </c>
      <c r="L2172" s="5">
        <f t="shared" si="101"/>
        <v>9.2855999999999998E-3</v>
      </c>
    </row>
    <row r="2173" spans="1:12">
      <c r="A2173" t="s">
        <v>2191</v>
      </c>
      <c r="B2173" t="s">
        <v>5</v>
      </c>
      <c r="C2173" t="s">
        <v>2888</v>
      </c>
      <c r="D2173" t="s">
        <v>2876</v>
      </c>
      <c r="E2173" t="s">
        <v>2867</v>
      </c>
      <c r="H2173" t="str">
        <f>INDEX('Vensim Variables'!$B:$B,MATCH(EPS!$B2173,'Vensim Variables'!$A:$A,0))</f>
        <v>g pollutant</v>
      </c>
      <c r="I2173" t="str">
        <f t="shared" si="99"/>
        <v>F gases</v>
      </c>
      <c r="J2173">
        <f>INDEX(NoSettings!$C:$C,MATCH(EPS!$A2173,NoSettings!$A:$A,0))</f>
        <v>0</v>
      </c>
      <c r="K2173">
        <f t="shared" si="100"/>
        <v>1</v>
      </c>
      <c r="L2173" s="5">
        <f t="shared" si="101"/>
        <v>0</v>
      </c>
    </row>
    <row r="2174" spans="1:12">
      <c r="A2174" t="s">
        <v>2192</v>
      </c>
      <c r="B2174" t="s">
        <v>5</v>
      </c>
      <c r="C2174" t="s">
        <v>2888</v>
      </c>
      <c r="D2174" t="s">
        <v>2877</v>
      </c>
      <c r="E2174" t="s">
        <v>2854</v>
      </c>
      <c r="H2174" t="str">
        <f>INDEX('Vensim Variables'!$B:$B,MATCH(EPS!$B2174,'Vensim Variables'!$A:$A,0))</f>
        <v>g pollutant</v>
      </c>
      <c r="I2174" t="str">
        <f t="shared" si="99"/>
        <v>CO2</v>
      </c>
      <c r="J2174">
        <f>INDEX(NoSettings!$C:$C,MATCH(EPS!$A2174,NoSettings!$A:$A,0))</f>
        <v>0</v>
      </c>
      <c r="K2174">
        <f t="shared" si="100"/>
        <v>1</v>
      </c>
      <c r="L2174" s="5">
        <f t="shared" si="101"/>
        <v>0</v>
      </c>
    </row>
    <row r="2175" spans="1:12">
      <c r="A2175" t="s">
        <v>2193</v>
      </c>
      <c r="B2175" t="s">
        <v>5</v>
      </c>
      <c r="C2175" t="s">
        <v>2888</v>
      </c>
      <c r="D2175" t="s">
        <v>2877</v>
      </c>
      <c r="E2175" t="s">
        <v>2857</v>
      </c>
      <c r="H2175" t="str">
        <f>INDEX('Vensim Variables'!$B:$B,MATCH(EPS!$B2175,'Vensim Variables'!$A:$A,0))</f>
        <v>g pollutant</v>
      </c>
      <c r="I2175" t="str">
        <f t="shared" si="99"/>
        <v>VOC</v>
      </c>
      <c r="J2175">
        <f>INDEX(NoSettings!$C:$C,MATCH(EPS!$A2175,NoSettings!$A:$A,0))</f>
        <v>0</v>
      </c>
      <c r="K2175">
        <f t="shared" si="100"/>
        <v>1</v>
      </c>
      <c r="L2175" s="5">
        <f t="shared" si="101"/>
        <v>0</v>
      </c>
    </row>
    <row r="2176" spans="1:12">
      <c r="A2176" t="s">
        <v>2194</v>
      </c>
      <c r="B2176" t="s">
        <v>5</v>
      </c>
      <c r="C2176" t="s">
        <v>2888</v>
      </c>
      <c r="D2176" t="s">
        <v>2877</v>
      </c>
      <c r="E2176" t="s">
        <v>2858</v>
      </c>
      <c r="H2176" t="str">
        <f>INDEX('Vensim Variables'!$B:$B,MATCH(EPS!$B2176,'Vensim Variables'!$A:$A,0))</f>
        <v>g pollutant</v>
      </c>
      <c r="I2176" t="str">
        <f t="shared" si="99"/>
        <v>CO</v>
      </c>
      <c r="J2176">
        <f>INDEX(NoSettings!$C:$C,MATCH(EPS!$A2176,NoSettings!$A:$A,0))</f>
        <v>0</v>
      </c>
      <c r="K2176">
        <f t="shared" si="100"/>
        <v>1</v>
      </c>
      <c r="L2176" s="5">
        <f t="shared" si="101"/>
        <v>0</v>
      </c>
    </row>
    <row r="2177" spans="1:12">
      <c r="A2177" t="s">
        <v>2195</v>
      </c>
      <c r="B2177" t="s">
        <v>5</v>
      </c>
      <c r="C2177" t="s">
        <v>2888</v>
      </c>
      <c r="D2177" t="s">
        <v>2877</v>
      </c>
      <c r="E2177" t="s">
        <v>2859</v>
      </c>
      <c r="H2177" t="str">
        <f>INDEX('Vensim Variables'!$B:$B,MATCH(EPS!$B2177,'Vensim Variables'!$A:$A,0))</f>
        <v>g pollutant</v>
      </c>
      <c r="I2177" t="str">
        <f t="shared" si="99"/>
        <v>NOx</v>
      </c>
      <c r="J2177">
        <f>INDEX(NoSettings!$C:$C,MATCH(EPS!$A2177,NoSettings!$A:$A,0))</f>
        <v>0</v>
      </c>
      <c r="K2177">
        <f t="shared" si="100"/>
        <v>1</v>
      </c>
      <c r="L2177" s="5">
        <f t="shared" si="101"/>
        <v>0</v>
      </c>
    </row>
    <row r="2178" spans="1:12">
      <c r="A2178" t="s">
        <v>2196</v>
      </c>
      <c r="B2178" t="s">
        <v>5</v>
      </c>
      <c r="C2178" t="s">
        <v>2888</v>
      </c>
      <c r="D2178" t="s">
        <v>2877</v>
      </c>
      <c r="E2178" t="s">
        <v>2860</v>
      </c>
      <c r="H2178" t="str">
        <f>INDEX('Vensim Variables'!$B:$B,MATCH(EPS!$B2178,'Vensim Variables'!$A:$A,0))</f>
        <v>g pollutant</v>
      </c>
      <c r="I2178" t="str">
        <f t="shared" si="99"/>
        <v>PM10</v>
      </c>
      <c r="J2178">
        <f>INDEX(NoSettings!$C:$C,MATCH(EPS!$A2178,NoSettings!$A:$A,0))</f>
        <v>0</v>
      </c>
      <c r="K2178">
        <f t="shared" si="100"/>
        <v>1</v>
      </c>
      <c r="L2178" s="5">
        <f t="shared" si="101"/>
        <v>0</v>
      </c>
    </row>
    <row r="2179" spans="1:12">
      <c r="A2179" t="s">
        <v>2197</v>
      </c>
      <c r="B2179" t="s">
        <v>5</v>
      </c>
      <c r="C2179" t="s">
        <v>2888</v>
      </c>
      <c r="D2179" t="s">
        <v>2877</v>
      </c>
      <c r="E2179" t="s">
        <v>2861</v>
      </c>
      <c r="H2179" t="str">
        <f>INDEX('Vensim Variables'!$B:$B,MATCH(EPS!$B2179,'Vensim Variables'!$A:$A,0))</f>
        <v>g pollutant</v>
      </c>
      <c r="I2179" t="str">
        <f t="shared" ref="I2179:I2242" si="102">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 t="shared" ref="K2179:K2242" si="103">IF(I2179="CO2",1,IF(I2179="CH4",28,IF(I2179="N2O",265,IF(I2179="F gases",1,1))))</f>
        <v>1</v>
      </c>
      <c r="L2179" s="5">
        <f t="shared" ref="L2179:L2242" si="104">IF(H2179="g pollutant",K2179*J2179/10^12,IF(H2179="MMTCO2e",J2179,IF(H2179="MWh",J2179,0)))</f>
        <v>0</v>
      </c>
    </row>
    <row r="2180" spans="1:12">
      <c r="A2180" t="s">
        <v>2198</v>
      </c>
      <c r="B2180" t="s">
        <v>5</v>
      </c>
      <c r="C2180" t="s">
        <v>2888</v>
      </c>
      <c r="D2180" t="s">
        <v>2877</v>
      </c>
      <c r="E2180" t="s">
        <v>2862</v>
      </c>
      <c r="H2180" t="str">
        <f>INDEX('Vensim Variables'!$B:$B,MATCH(EPS!$B2180,'Vensim Variables'!$A:$A,0))</f>
        <v>g pollutant</v>
      </c>
      <c r="I2180" t="str">
        <f t="shared" si="102"/>
        <v>SOx</v>
      </c>
      <c r="J2180">
        <f>INDEX(NoSettings!$C:$C,MATCH(EPS!$A2180,NoSettings!$A:$A,0))</f>
        <v>0</v>
      </c>
      <c r="K2180">
        <f t="shared" si="103"/>
        <v>1</v>
      </c>
      <c r="L2180" s="5">
        <f t="shared" si="104"/>
        <v>0</v>
      </c>
    </row>
    <row r="2181" spans="1:12">
      <c r="A2181" t="s">
        <v>2199</v>
      </c>
      <c r="B2181" t="s">
        <v>5</v>
      </c>
      <c r="C2181" t="s">
        <v>2888</v>
      </c>
      <c r="D2181" t="s">
        <v>2877</v>
      </c>
      <c r="E2181" t="s">
        <v>2863</v>
      </c>
      <c r="H2181" t="str">
        <f>INDEX('Vensim Variables'!$B:$B,MATCH(EPS!$B2181,'Vensim Variables'!$A:$A,0))</f>
        <v>g pollutant</v>
      </c>
      <c r="I2181" t="str">
        <f t="shared" si="102"/>
        <v>BC</v>
      </c>
      <c r="J2181">
        <f>INDEX(NoSettings!$C:$C,MATCH(EPS!$A2181,NoSettings!$A:$A,0))</f>
        <v>0</v>
      </c>
      <c r="K2181">
        <f t="shared" si="103"/>
        <v>1</v>
      </c>
      <c r="L2181" s="5">
        <f t="shared" si="104"/>
        <v>0</v>
      </c>
    </row>
    <row r="2182" spans="1:12">
      <c r="A2182" t="s">
        <v>2200</v>
      </c>
      <c r="B2182" t="s">
        <v>5</v>
      </c>
      <c r="C2182" t="s">
        <v>2888</v>
      </c>
      <c r="D2182" t="s">
        <v>2877</v>
      </c>
      <c r="E2182" t="s">
        <v>2864</v>
      </c>
      <c r="H2182" t="str">
        <f>INDEX('Vensim Variables'!$B:$B,MATCH(EPS!$B2182,'Vensim Variables'!$A:$A,0))</f>
        <v>g pollutant</v>
      </c>
      <c r="I2182" t="str">
        <f t="shared" si="102"/>
        <v>OC</v>
      </c>
      <c r="J2182">
        <f>INDEX(NoSettings!$C:$C,MATCH(EPS!$A2182,NoSettings!$A:$A,0))</f>
        <v>0</v>
      </c>
      <c r="K2182">
        <f t="shared" si="103"/>
        <v>1</v>
      </c>
      <c r="L2182" s="5">
        <f t="shared" si="104"/>
        <v>0</v>
      </c>
    </row>
    <row r="2183" spans="1:12">
      <c r="A2183" t="s">
        <v>2201</v>
      </c>
      <c r="B2183" t="s">
        <v>5</v>
      </c>
      <c r="C2183" t="s">
        <v>2888</v>
      </c>
      <c r="D2183" t="s">
        <v>2877</v>
      </c>
      <c r="E2183" t="s">
        <v>2865</v>
      </c>
      <c r="H2183" t="str">
        <f>INDEX('Vensim Variables'!$B:$B,MATCH(EPS!$B2183,'Vensim Variables'!$A:$A,0))</f>
        <v>g pollutant</v>
      </c>
      <c r="I2183" t="str">
        <f t="shared" si="102"/>
        <v>CH4</v>
      </c>
      <c r="J2183">
        <f>INDEX(NoSettings!$C:$C,MATCH(EPS!$A2183,NoSettings!$A:$A,0))</f>
        <v>0</v>
      </c>
      <c r="K2183">
        <f t="shared" si="103"/>
        <v>28</v>
      </c>
      <c r="L2183" s="5">
        <f t="shared" si="104"/>
        <v>0</v>
      </c>
    </row>
    <row r="2184" spans="1:12">
      <c r="A2184" t="s">
        <v>2202</v>
      </c>
      <c r="B2184" t="s">
        <v>5</v>
      </c>
      <c r="C2184" t="s">
        <v>2888</v>
      </c>
      <c r="D2184" t="s">
        <v>2877</v>
      </c>
      <c r="E2184" t="s">
        <v>2866</v>
      </c>
      <c r="H2184" t="str">
        <f>INDEX('Vensim Variables'!$B:$B,MATCH(EPS!$B2184,'Vensim Variables'!$A:$A,0))</f>
        <v>g pollutant</v>
      </c>
      <c r="I2184" t="str">
        <f t="shared" si="102"/>
        <v>N2O</v>
      </c>
      <c r="J2184">
        <f>INDEX(NoSettings!$C:$C,MATCH(EPS!$A2184,NoSettings!$A:$A,0))</f>
        <v>0</v>
      </c>
      <c r="K2184">
        <f t="shared" si="103"/>
        <v>265</v>
      </c>
      <c r="L2184" s="5">
        <f t="shared" si="104"/>
        <v>0</v>
      </c>
    </row>
    <row r="2185" spans="1:12">
      <c r="A2185" t="s">
        <v>2203</v>
      </c>
      <c r="B2185" t="s">
        <v>5</v>
      </c>
      <c r="C2185" t="s">
        <v>2888</v>
      </c>
      <c r="D2185" t="s">
        <v>2877</v>
      </c>
      <c r="E2185" t="s">
        <v>2867</v>
      </c>
      <c r="H2185" t="str">
        <f>INDEX('Vensim Variables'!$B:$B,MATCH(EPS!$B2185,'Vensim Variables'!$A:$A,0))</f>
        <v>g pollutant</v>
      </c>
      <c r="I2185" t="str">
        <f t="shared" si="102"/>
        <v>F gases</v>
      </c>
      <c r="J2185">
        <f>INDEX(NoSettings!$C:$C,MATCH(EPS!$A2185,NoSettings!$A:$A,0))</f>
        <v>0</v>
      </c>
      <c r="K2185">
        <f t="shared" si="103"/>
        <v>1</v>
      </c>
      <c r="L2185" s="5">
        <f t="shared" si="104"/>
        <v>0</v>
      </c>
    </row>
    <row r="2186" spans="1:12">
      <c r="A2186" t="s">
        <v>2204</v>
      </c>
      <c r="B2186" t="s">
        <v>5</v>
      </c>
      <c r="C2186" t="s">
        <v>2888</v>
      </c>
      <c r="D2186" t="s">
        <v>2878</v>
      </c>
      <c r="E2186" t="s">
        <v>2854</v>
      </c>
      <c r="H2186" t="str">
        <f>INDEX('Vensim Variables'!$B:$B,MATCH(EPS!$B2186,'Vensim Variables'!$A:$A,0))</f>
        <v>g pollutant</v>
      </c>
      <c r="I2186" t="str">
        <f t="shared" si="102"/>
        <v>CO2</v>
      </c>
      <c r="J2186">
        <f>INDEX(NoSettings!$C:$C,MATCH(EPS!$A2186,NoSettings!$A:$A,0))</f>
        <v>202608000000</v>
      </c>
      <c r="K2186">
        <f t="shared" si="103"/>
        <v>1</v>
      </c>
      <c r="L2186" s="5">
        <f t="shared" si="104"/>
        <v>0.20260800000000001</v>
      </c>
    </row>
    <row r="2187" spans="1:12">
      <c r="A2187" t="s">
        <v>2205</v>
      </c>
      <c r="B2187" t="s">
        <v>5</v>
      </c>
      <c r="C2187" t="s">
        <v>2888</v>
      </c>
      <c r="D2187" t="s">
        <v>2878</v>
      </c>
      <c r="E2187" t="s">
        <v>2857</v>
      </c>
      <c r="H2187" t="str">
        <f>INDEX('Vensim Variables'!$B:$B,MATCH(EPS!$B2187,'Vensim Variables'!$A:$A,0))</f>
        <v>g pollutant</v>
      </c>
      <c r="I2187" t="str">
        <f t="shared" si="102"/>
        <v>VOC</v>
      </c>
      <c r="J2187">
        <f>INDEX(NoSettings!$C:$C,MATCH(EPS!$A2187,NoSettings!$A:$A,0))</f>
        <v>59686200</v>
      </c>
      <c r="K2187">
        <f t="shared" si="103"/>
        <v>1</v>
      </c>
      <c r="L2187" s="5">
        <f t="shared" si="104"/>
        <v>5.9686199999999998E-5</v>
      </c>
    </row>
    <row r="2188" spans="1:12">
      <c r="A2188" t="s">
        <v>2206</v>
      </c>
      <c r="B2188" t="s">
        <v>5</v>
      </c>
      <c r="C2188" t="s">
        <v>2888</v>
      </c>
      <c r="D2188" t="s">
        <v>2878</v>
      </c>
      <c r="E2188" t="s">
        <v>2858</v>
      </c>
      <c r="H2188" t="str">
        <f>INDEX('Vensim Variables'!$B:$B,MATCH(EPS!$B2188,'Vensim Variables'!$A:$A,0))</f>
        <v>g pollutant</v>
      </c>
      <c r="I2188" t="str">
        <f t="shared" si="102"/>
        <v>CO</v>
      </c>
      <c r="J2188">
        <f>INDEX(NoSettings!$C:$C,MATCH(EPS!$A2188,NoSettings!$A:$A,0))</f>
        <v>1630780000</v>
      </c>
      <c r="K2188">
        <f t="shared" si="103"/>
        <v>1</v>
      </c>
      <c r="L2188" s="5">
        <f t="shared" si="104"/>
        <v>1.6307800000000001E-3</v>
      </c>
    </row>
    <row r="2189" spans="1:12">
      <c r="A2189" t="s">
        <v>2207</v>
      </c>
      <c r="B2189" t="s">
        <v>5</v>
      </c>
      <c r="C2189" t="s">
        <v>2888</v>
      </c>
      <c r="D2189" t="s">
        <v>2878</v>
      </c>
      <c r="E2189" t="s">
        <v>2859</v>
      </c>
      <c r="H2189" t="str">
        <f>INDEX('Vensim Variables'!$B:$B,MATCH(EPS!$B2189,'Vensim Variables'!$A:$A,0))</f>
        <v>g pollutant</v>
      </c>
      <c r="I2189" t="str">
        <f t="shared" si="102"/>
        <v>NOx</v>
      </c>
      <c r="J2189">
        <f>INDEX(NoSettings!$C:$C,MATCH(EPS!$A2189,NoSettings!$A:$A,0))</f>
        <v>379094000</v>
      </c>
      <c r="K2189">
        <f t="shared" si="103"/>
        <v>1</v>
      </c>
      <c r="L2189" s="5">
        <f t="shared" si="104"/>
        <v>3.7909400000000001E-4</v>
      </c>
    </row>
    <row r="2190" spans="1:12">
      <c r="A2190" t="s">
        <v>2208</v>
      </c>
      <c r="B2190" t="s">
        <v>5</v>
      </c>
      <c r="C2190" t="s">
        <v>2888</v>
      </c>
      <c r="D2190" t="s">
        <v>2878</v>
      </c>
      <c r="E2190" t="s">
        <v>2860</v>
      </c>
      <c r="H2190" t="str">
        <f>INDEX('Vensim Variables'!$B:$B,MATCH(EPS!$B2190,'Vensim Variables'!$A:$A,0))</f>
        <v>g pollutant</v>
      </c>
      <c r="I2190" t="str">
        <f t="shared" si="102"/>
        <v>PM10</v>
      </c>
      <c r="J2190">
        <f>INDEX(NoSettings!$C:$C,MATCH(EPS!$A2190,NoSettings!$A:$A,0))</f>
        <v>170078000</v>
      </c>
      <c r="K2190">
        <f t="shared" si="103"/>
        <v>1</v>
      </c>
      <c r="L2190" s="5">
        <f t="shared" si="104"/>
        <v>1.7007799999999999E-4</v>
      </c>
    </row>
    <row r="2191" spans="1:12">
      <c r="A2191" t="s">
        <v>2209</v>
      </c>
      <c r="B2191" t="s">
        <v>5</v>
      </c>
      <c r="C2191" t="s">
        <v>2888</v>
      </c>
      <c r="D2191" t="s">
        <v>2878</v>
      </c>
      <c r="E2191" t="s">
        <v>2861</v>
      </c>
      <c r="H2191" t="str">
        <f>INDEX('Vensim Variables'!$B:$B,MATCH(EPS!$B2191,'Vensim Variables'!$A:$A,0))</f>
        <v>g pollutant</v>
      </c>
      <c r="I2191" t="str">
        <f t="shared" si="102"/>
        <v>PM25</v>
      </c>
      <c r="J2191">
        <f>INDEX(NoSettings!$C:$C,MATCH(EPS!$A2191,NoSettings!$A:$A,0))</f>
        <v>122402000</v>
      </c>
      <c r="K2191">
        <f t="shared" si="103"/>
        <v>1</v>
      </c>
      <c r="L2191" s="5">
        <f t="shared" si="104"/>
        <v>1.22402E-4</v>
      </c>
    </row>
    <row r="2192" spans="1:12">
      <c r="A2192" t="s">
        <v>2210</v>
      </c>
      <c r="B2192" t="s">
        <v>5</v>
      </c>
      <c r="C2192" t="s">
        <v>2888</v>
      </c>
      <c r="D2192" t="s">
        <v>2878</v>
      </c>
      <c r="E2192" t="s">
        <v>2862</v>
      </c>
      <c r="H2192" t="str">
        <f>INDEX('Vensim Variables'!$B:$B,MATCH(EPS!$B2192,'Vensim Variables'!$A:$A,0))</f>
        <v>g pollutant</v>
      </c>
      <c r="I2192" t="str">
        <f t="shared" si="102"/>
        <v>SOx</v>
      </c>
      <c r="J2192">
        <f>INDEX(NoSettings!$C:$C,MATCH(EPS!$A2192,NoSettings!$A:$A,0))</f>
        <v>128847000</v>
      </c>
      <c r="K2192">
        <f t="shared" si="103"/>
        <v>1</v>
      </c>
      <c r="L2192" s="5">
        <f t="shared" si="104"/>
        <v>1.2884699999999999E-4</v>
      </c>
    </row>
    <row r="2193" spans="1:12">
      <c r="A2193" t="s">
        <v>2211</v>
      </c>
      <c r="B2193" t="s">
        <v>5</v>
      </c>
      <c r="C2193" t="s">
        <v>2888</v>
      </c>
      <c r="D2193" t="s">
        <v>2878</v>
      </c>
      <c r="E2193" t="s">
        <v>2863</v>
      </c>
      <c r="H2193" t="str">
        <f>INDEX('Vensim Variables'!$B:$B,MATCH(EPS!$B2193,'Vensim Variables'!$A:$A,0))</f>
        <v>g pollutant</v>
      </c>
      <c r="I2193" t="str">
        <f t="shared" si="102"/>
        <v>BC</v>
      </c>
      <c r="J2193">
        <f>INDEX(NoSettings!$C:$C,MATCH(EPS!$A2193,NoSettings!$A:$A,0))</f>
        <v>3834000</v>
      </c>
      <c r="K2193">
        <f t="shared" si="103"/>
        <v>1</v>
      </c>
      <c r="L2193" s="5">
        <f t="shared" si="104"/>
        <v>3.8340000000000001E-6</v>
      </c>
    </row>
    <row r="2194" spans="1:12">
      <c r="A2194" t="s">
        <v>2212</v>
      </c>
      <c r="B2194" t="s">
        <v>5</v>
      </c>
      <c r="C2194" t="s">
        <v>2888</v>
      </c>
      <c r="D2194" t="s">
        <v>2878</v>
      </c>
      <c r="E2194" t="s">
        <v>2864</v>
      </c>
      <c r="H2194" t="str">
        <f>INDEX('Vensim Variables'!$B:$B,MATCH(EPS!$B2194,'Vensim Variables'!$A:$A,0))</f>
        <v>g pollutant</v>
      </c>
      <c r="I2194" t="str">
        <f t="shared" si="102"/>
        <v>OC</v>
      </c>
      <c r="J2194">
        <f>INDEX(NoSettings!$C:$C,MATCH(EPS!$A2194,NoSettings!$A:$A,0))</f>
        <v>12711600</v>
      </c>
      <c r="K2194">
        <f t="shared" si="103"/>
        <v>1</v>
      </c>
      <c r="L2194" s="5">
        <f t="shared" si="104"/>
        <v>1.27116E-5</v>
      </c>
    </row>
    <row r="2195" spans="1:12">
      <c r="A2195" t="s">
        <v>2213</v>
      </c>
      <c r="B2195" t="s">
        <v>5</v>
      </c>
      <c r="C2195" t="s">
        <v>2888</v>
      </c>
      <c r="D2195" t="s">
        <v>2878</v>
      </c>
      <c r="E2195" t="s">
        <v>2865</v>
      </c>
      <c r="H2195" t="str">
        <f>INDEX('Vensim Variables'!$B:$B,MATCH(EPS!$B2195,'Vensim Variables'!$A:$A,0))</f>
        <v>g pollutant</v>
      </c>
      <c r="I2195" t="str">
        <f t="shared" si="102"/>
        <v>CH4</v>
      </c>
      <c r="J2195">
        <f>INDEX(NoSettings!$C:$C,MATCH(EPS!$A2195,NoSettings!$A:$A,0))</f>
        <v>8100000</v>
      </c>
      <c r="K2195">
        <f t="shared" si="103"/>
        <v>28</v>
      </c>
      <c r="L2195" s="5">
        <f t="shared" si="104"/>
        <v>2.2680000000000001E-4</v>
      </c>
    </row>
    <row r="2196" spans="1:12">
      <c r="A2196" t="s">
        <v>2214</v>
      </c>
      <c r="B2196" t="s">
        <v>5</v>
      </c>
      <c r="C2196" t="s">
        <v>2888</v>
      </c>
      <c r="D2196" t="s">
        <v>2878</v>
      </c>
      <c r="E2196" t="s">
        <v>2866</v>
      </c>
      <c r="H2196" t="str">
        <f>INDEX('Vensim Variables'!$B:$B,MATCH(EPS!$B2196,'Vensim Variables'!$A:$A,0))</f>
        <v>g pollutant</v>
      </c>
      <c r="I2196" t="str">
        <f t="shared" si="102"/>
        <v>N2O</v>
      </c>
      <c r="J2196">
        <f>INDEX(NoSettings!$C:$C,MATCH(EPS!$A2196,NoSettings!$A:$A,0))</f>
        <v>1620000</v>
      </c>
      <c r="K2196">
        <f t="shared" si="103"/>
        <v>265</v>
      </c>
      <c r="L2196" s="5">
        <f t="shared" si="104"/>
        <v>4.2930000000000003E-4</v>
      </c>
    </row>
    <row r="2197" spans="1:12">
      <c r="A2197" t="s">
        <v>2215</v>
      </c>
      <c r="B2197" t="s">
        <v>5</v>
      </c>
      <c r="C2197" t="s">
        <v>2888</v>
      </c>
      <c r="D2197" t="s">
        <v>2878</v>
      </c>
      <c r="E2197" t="s">
        <v>2867</v>
      </c>
      <c r="H2197" t="str">
        <f>INDEX('Vensim Variables'!$B:$B,MATCH(EPS!$B2197,'Vensim Variables'!$A:$A,0))</f>
        <v>g pollutant</v>
      </c>
      <c r="I2197" t="str">
        <f t="shared" si="102"/>
        <v>F gases</v>
      </c>
      <c r="J2197">
        <f>INDEX(NoSettings!$C:$C,MATCH(EPS!$A2197,NoSettings!$A:$A,0))</f>
        <v>0</v>
      </c>
      <c r="K2197">
        <f t="shared" si="103"/>
        <v>1</v>
      </c>
      <c r="L2197" s="5">
        <f t="shared" si="104"/>
        <v>0</v>
      </c>
    </row>
    <row r="2198" spans="1:12">
      <c r="A2198" t="s">
        <v>2216</v>
      </c>
      <c r="B2198" t="s">
        <v>5</v>
      </c>
      <c r="C2198" t="s">
        <v>2888</v>
      </c>
      <c r="D2198" t="s">
        <v>2879</v>
      </c>
      <c r="E2198" t="s">
        <v>2854</v>
      </c>
      <c r="H2198" t="str">
        <f>INDEX('Vensim Variables'!$B:$B,MATCH(EPS!$B2198,'Vensim Variables'!$A:$A,0))</f>
        <v>g pollutant</v>
      </c>
      <c r="I2198" t="str">
        <f t="shared" si="102"/>
        <v>CO2</v>
      </c>
      <c r="J2198">
        <f>INDEX(NoSettings!$C:$C,MATCH(EPS!$A2198,NoSettings!$A:$A,0))</f>
        <v>3526830000000</v>
      </c>
      <c r="K2198">
        <f t="shared" si="103"/>
        <v>1</v>
      </c>
      <c r="L2198" s="5">
        <f t="shared" si="104"/>
        <v>3.5268299999999999</v>
      </c>
    </row>
    <row r="2199" spans="1:12">
      <c r="A2199" t="s">
        <v>2217</v>
      </c>
      <c r="B2199" t="s">
        <v>5</v>
      </c>
      <c r="C2199" t="s">
        <v>2888</v>
      </c>
      <c r="D2199" t="s">
        <v>2879</v>
      </c>
      <c r="E2199" t="s">
        <v>2857</v>
      </c>
      <c r="H2199" t="str">
        <f>INDEX('Vensim Variables'!$B:$B,MATCH(EPS!$B2199,'Vensim Variables'!$A:$A,0))</f>
        <v>g pollutant</v>
      </c>
      <c r="I2199" t="str">
        <f t="shared" si="102"/>
        <v>VOC</v>
      </c>
      <c r="J2199">
        <f>INDEX(NoSettings!$C:$C,MATCH(EPS!$A2199,NoSettings!$A:$A,0))</f>
        <v>1625520000</v>
      </c>
      <c r="K2199">
        <f t="shared" si="103"/>
        <v>1</v>
      </c>
      <c r="L2199" s="5">
        <f t="shared" si="104"/>
        <v>1.6255200000000001E-3</v>
      </c>
    </row>
    <row r="2200" spans="1:12">
      <c r="A2200" t="s">
        <v>2218</v>
      </c>
      <c r="B2200" t="s">
        <v>5</v>
      </c>
      <c r="C2200" t="s">
        <v>2888</v>
      </c>
      <c r="D2200" t="s">
        <v>2879</v>
      </c>
      <c r="E2200" t="s">
        <v>2858</v>
      </c>
      <c r="H2200" t="str">
        <f>INDEX('Vensim Variables'!$B:$B,MATCH(EPS!$B2200,'Vensim Variables'!$A:$A,0))</f>
        <v>g pollutant</v>
      </c>
      <c r="I2200" t="str">
        <f t="shared" si="102"/>
        <v>CO</v>
      </c>
      <c r="J2200">
        <f>INDEX(NoSettings!$C:$C,MATCH(EPS!$A2200,NoSettings!$A:$A,0))</f>
        <v>2735170000</v>
      </c>
      <c r="K2200">
        <f t="shared" si="103"/>
        <v>1</v>
      </c>
      <c r="L2200" s="5">
        <f t="shared" si="104"/>
        <v>2.7351699999999999E-3</v>
      </c>
    </row>
    <row r="2201" spans="1:12">
      <c r="A2201" t="s">
        <v>2219</v>
      </c>
      <c r="B2201" t="s">
        <v>5</v>
      </c>
      <c r="C2201" t="s">
        <v>2888</v>
      </c>
      <c r="D2201" t="s">
        <v>2879</v>
      </c>
      <c r="E2201" t="s">
        <v>2859</v>
      </c>
      <c r="H2201" t="str">
        <f>INDEX('Vensim Variables'!$B:$B,MATCH(EPS!$B2201,'Vensim Variables'!$A:$A,0))</f>
        <v>g pollutant</v>
      </c>
      <c r="I2201" t="str">
        <f t="shared" si="102"/>
        <v>NOx</v>
      </c>
      <c r="J2201">
        <f>INDEX(NoSettings!$C:$C,MATCH(EPS!$A2201,NoSettings!$A:$A,0))</f>
        <v>2665150000</v>
      </c>
      <c r="K2201">
        <f t="shared" si="103"/>
        <v>1</v>
      </c>
      <c r="L2201" s="5">
        <f t="shared" si="104"/>
        <v>2.6651499999999998E-3</v>
      </c>
    </row>
    <row r="2202" spans="1:12">
      <c r="A2202" t="s">
        <v>2220</v>
      </c>
      <c r="B2202" t="s">
        <v>5</v>
      </c>
      <c r="C2202" t="s">
        <v>2888</v>
      </c>
      <c r="D2202" t="s">
        <v>2879</v>
      </c>
      <c r="E2202" t="s">
        <v>2860</v>
      </c>
      <c r="H2202" t="str">
        <f>INDEX('Vensim Variables'!$B:$B,MATCH(EPS!$B2202,'Vensim Variables'!$A:$A,0))</f>
        <v>g pollutant</v>
      </c>
      <c r="I2202" t="str">
        <f t="shared" si="102"/>
        <v>PM10</v>
      </c>
      <c r="J2202">
        <f>INDEX(NoSettings!$C:$C,MATCH(EPS!$A2202,NoSettings!$A:$A,0))</f>
        <v>487665000</v>
      </c>
      <c r="K2202">
        <f t="shared" si="103"/>
        <v>1</v>
      </c>
      <c r="L2202" s="5">
        <f t="shared" si="104"/>
        <v>4.8766499999999997E-4</v>
      </c>
    </row>
    <row r="2203" spans="1:12">
      <c r="A2203" t="s">
        <v>2221</v>
      </c>
      <c r="B2203" t="s">
        <v>5</v>
      </c>
      <c r="C2203" t="s">
        <v>2888</v>
      </c>
      <c r="D2203" t="s">
        <v>2879</v>
      </c>
      <c r="E2203" t="s">
        <v>2861</v>
      </c>
      <c r="H2203" t="str">
        <f>INDEX('Vensim Variables'!$B:$B,MATCH(EPS!$B2203,'Vensim Variables'!$A:$A,0))</f>
        <v>g pollutant</v>
      </c>
      <c r="I2203" t="str">
        <f t="shared" si="102"/>
        <v>PM25</v>
      </c>
      <c r="J2203">
        <f>INDEX(NoSettings!$C:$C,MATCH(EPS!$A2203,NoSettings!$A:$A,0))</f>
        <v>391881000</v>
      </c>
      <c r="K2203">
        <f t="shared" si="103"/>
        <v>1</v>
      </c>
      <c r="L2203" s="5">
        <f t="shared" si="104"/>
        <v>3.9188100000000001E-4</v>
      </c>
    </row>
    <row r="2204" spans="1:12">
      <c r="A2204" t="s">
        <v>2222</v>
      </c>
      <c r="B2204" t="s">
        <v>5</v>
      </c>
      <c r="C2204" t="s">
        <v>2888</v>
      </c>
      <c r="D2204" t="s">
        <v>2879</v>
      </c>
      <c r="E2204" t="s">
        <v>2862</v>
      </c>
      <c r="H2204" t="str">
        <f>INDEX('Vensim Variables'!$B:$B,MATCH(EPS!$B2204,'Vensim Variables'!$A:$A,0))</f>
        <v>g pollutant</v>
      </c>
      <c r="I2204" t="str">
        <f t="shared" si="102"/>
        <v>SOx</v>
      </c>
      <c r="J2204">
        <f>INDEX(NoSettings!$C:$C,MATCH(EPS!$A2204,NoSettings!$A:$A,0))</f>
        <v>2339770000</v>
      </c>
      <c r="K2204">
        <f t="shared" si="103"/>
        <v>1</v>
      </c>
      <c r="L2204" s="5">
        <f t="shared" si="104"/>
        <v>2.3397700000000001E-3</v>
      </c>
    </row>
    <row r="2205" spans="1:12">
      <c r="A2205" t="s">
        <v>2223</v>
      </c>
      <c r="B2205" t="s">
        <v>5</v>
      </c>
      <c r="C2205" t="s">
        <v>2888</v>
      </c>
      <c r="D2205" t="s">
        <v>2879</v>
      </c>
      <c r="E2205" t="s">
        <v>2863</v>
      </c>
      <c r="H2205" t="str">
        <f>INDEX('Vensim Variables'!$B:$B,MATCH(EPS!$B2205,'Vensim Variables'!$A:$A,0))</f>
        <v>g pollutant</v>
      </c>
      <c r="I2205" t="str">
        <f t="shared" si="102"/>
        <v>BC</v>
      </c>
      <c r="J2205">
        <f>INDEX(NoSettings!$C:$C,MATCH(EPS!$A2205,NoSettings!$A:$A,0))</f>
        <v>32570500</v>
      </c>
      <c r="K2205">
        <f t="shared" si="103"/>
        <v>1</v>
      </c>
      <c r="L2205" s="5">
        <f t="shared" si="104"/>
        <v>3.2570500000000003E-5</v>
      </c>
    </row>
    <row r="2206" spans="1:12">
      <c r="A2206" t="s">
        <v>2224</v>
      </c>
      <c r="B2206" t="s">
        <v>5</v>
      </c>
      <c r="C2206" t="s">
        <v>2888</v>
      </c>
      <c r="D2206" t="s">
        <v>2879</v>
      </c>
      <c r="E2206" t="s">
        <v>2864</v>
      </c>
      <c r="H2206" t="str">
        <f>INDEX('Vensim Variables'!$B:$B,MATCH(EPS!$B2206,'Vensim Variables'!$A:$A,0))</f>
        <v>g pollutant</v>
      </c>
      <c r="I2206" t="str">
        <f t="shared" si="102"/>
        <v>OC</v>
      </c>
      <c r="J2206">
        <f>INDEX(NoSettings!$C:$C,MATCH(EPS!$A2206,NoSettings!$A:$A,0))</f>
        <v>51229300</v>
      </c>
      <c r="K2206">
        <f t="shared" si="103"/>
        <v>1</v>
      </c>
      <c r="L2206" s="5">
        <f t="shared" si="104"/>
        <v>5.1229300000000001E-5</v>
      </c>
    </row>
    <row r="2207" spans="1:12">
      <c r="A2207" t="s">
        <v>2225</v>
      </c>
      <c r="B2207" t="s">
        <v>5</v>
      </c>
      <c r="C2207" t="s">
        <v>2888</v>
      </c>
      <c r="D2207" t="s">
        <v>2879</v>
      </c>
      <c r="E2207" t="s">
        <v>2865</v>
      </c>
      <c r="H2207" t="str">
        <f>INDEX('Vensim Variables'!$B:$B,MATCH(EPS!$B2207,'Vensim Variables'!$A:$A,0))</f>
        <v>g pollutant</v>
      </c>
      <c r="I2207" t="str">
        <f t="shared" si="102"/>
        <v>CH4</v>
      </c>
      <c r="J2207">
        <f>INDEX(NoSettings!$C:$C,MATCH(EPS!$A2207,NoSettings!$A:$A,0))</f>
        <v>140998000</v>
      </c>
      <c r="K2207">
        <f t="shared" si="103"/>
        <v>28</v>
      </c>
      <c r="L2207" s="5">
        <f t="shared" si="104"/>
        <v>3.9479440000000001E-3</v>
      </c>
    </row>
    <row r="2208" spans="1:12">
      <c r="A2208" t="s">
        <v>2226</v>
      </c>
      <c r="B2208" t="s">
        <v>5</v>
      </c>
      <c r="C2208" t="s">
        <v>2888</v>
      </c>
      <c r="D2208" t="s">
        <v>2879</v>
      </c>
      <c r="E2208" t="s">
        <v>2866</v>
      </c>
      <c r="H2208" t="str">
        <f>INDEX('Vensim Variables'!$B:$B,MATCH(EPS!$B2208,'Vensim Variables'!$A:$A,0))</f>
        <v>g pollutant</v>
      </c>
      <c r="I2208" t="str">
        <f t="shared" si="102"/>
        <v>N2O</v>
      </c>
      <c r="J2208">
        <f>INDEX(NoSettings!$C:$C,MATCH(EPS!$A2208,NoSettings!$A:$A,0))</f>
        <v>28199600</v>
      </c>
      <c r="K2208">
        <f t="shared" si="103"/>
        <v>265</v>
      </c>
      <c r="L2208" s="5">
        <f t="shared" si="104"/>
        <v>7.4728939999999999E-3</v>
      </c>
    </row>
    <row r="2209" spans="1:12">
      <c r="A2209" t="s">
        <v>2227</v>
      </c>
      <c r="B2209" t="s">
        <v>5</v>
      </c>
      <c r="C2209" t="s">
        <v>2888</v>
      </c>
      <c r="D2209" t="s">
        <v>2879</v>
      </c>
      <c r="E2209" t="s">
        <v>2867</v>
      </c>
      <c r="H2209" t="str">
        <f>INDEX('Vensim Variables'!$B:$B,MATCH(EPS!$B2209,'Vensim Variables'!$A:$A,0))</f>
        <v>g pollutant</v>
      </c>
      <c r="I2209" t="str">
        <f t="shared" si="102"/>
        <v>F gases</v>
      </c>
      <c r="J2209">
        <f>INDEX(NoSettings!$C:$C,MATCH(EPS!$A2209,NoSettings!$A:$A,0))</f>
        <v>0</v>
      </c>
      <c r="K2209">
        <f t="shared" si="103"/>
        <v>1</v>
      </c>
      <c r="L2209" s="5">
        <f t="shared" si="104"/>
        <v>0</v>
      </c>
    </row>
    <row r="2210" spans="1:12">
      <c r="A2210" t="s">
        <v>2228</v>
      </c>
      <c r="B2210" t="s">
        <v>5</v>
      </c>
      <c r="C2210" t="s">
        <v>2888</v>
      </c>
      <c r="D2210" t="s">
        <v>2880</v>
      </c>
      <c r="E2210" t="s">
        <v>2854</v>
      </c>
      <c r="H2210" t="str">
        <f>INDEX('Vensim Variables'!$B:$B,MATCH(EPS!$B2210,'Vensim Variables'!$A:$A,0))</f>
        <v>g pollutant</v>
      </c>
      <c r="I2210" t="str">
        <f t="shared" si="102"/>
        <v>CO2</v>
      </c>
      <c r="J2210">
        <f>INDEX(NoSettings!$C:$C,MATCH(EPS!$A2210,NoSettings!$A:$A,0))</f>
        <v>3653700000000</v>
      </c>
      <c r="K2210">
        <f t="shared" si="103"/>
        <v>1</v>
      </c>
      <c r="L2210" s="5">
        <f t="shared" si="104"/>
        <v>3.6537000000000002</v>
      </c>
    </row>
    <row r="2211" spans="1:12">
      <c r="A2211" t="s">
        <v>2229</v>
      </c>
      <c r="B2211" t="s">
        <v>5</v>
      </c>
      <c r="C2211" t="s">
        <v>2888</v>
      </c>
      <c r="D2211" t="s">
        <v>2880</v>
      </c>
      <c r="E2211" t="s">
        <v>2857</v>
      </c>
      <c r="H2211" t="str">
        <f>INDEX('Vensim Variables'!$B:$B,MATCH(EPS!$B2211,'Vensim Variables'!$A:$A,0))</f>
        <v>g pollutant</v>
      </c>
      <c r="I2211" t="str">
        <f t="shared" si="102"/>
        <v>VOC</v>
      </c>
      <c r="J2211">
        <f>INDEX(NoSettings!$C:$C,MATCH(EPS!$A2211,NoSettings!$A:$A,0))</f>
        <v>424431000</v>
      </c>
      <c r="K2211">
        <f t="shared" si="103"/>
        <v>1</v>
      </c>
      <c r="L2211" s="5">
        <f t="shared" si="104"/>
        <v>4.2443100000000002E-4</v>
      </c>
    </row>
    <row r="2212" spans="1:12">
      <c r="A2212" t="s">
        <v>2230</v>
      </c>
      <c r="B2212" t="s">
        <v>5</v>
      </c>
      <c r="C2212" t="s">
        <v>2888</v>
      </c>
      <c r="D2212" t="s">
        <v>2880</v>
      </c>
      <c r="E2212" t="s">
        <v>2858</v>
      </c>
      <c r="H2212" t="str">
        <f>INDEX('Vensim Variables'!$B:$B,MATCH(EPS!$B2212,'Vensim Variables'!$A:$A,0))</f>
        <v>g pollutant</v>
      </c>
      <c r="I2212" t="str">
        <f t="shared" si="102"/>
        <v>CO</v>
      </c>
      <c r="J2212">
        <f>INDEX(NoSettings!$C:$C,MATCH(EPS!$A2212,NoSettings!$A:$A,0))</f>
        <v>4881460000</v>
      </c>
      <c r="K2212">
        <f t="shared" si="103"/>
        <v>1</v>
      </c>
      <c r="L2212" s="5">
        <f t="shared" si="104"/>
        <v>4.8814599999999998E-3</v>
      </c>
    </row>
    <row r="2213" spans="1:12">
      <c r="A2213" t="s">
        <v>2231</v>
      </c>
      <c r="B2213" t="s">
        <v>5</v>
      </c>
      <c r="C2213" t="s">
        <v>2888</v>
      </c>
      <c r="D2213" t="s">
        <v>2880</v>
      </c>
      <c r="E2213" t="s">
        <v>2859</v>
      </c>
      <c r="H2213" t="str">
        <f>INDEX('Vensim Variables'!$B:$B,MATCH(EPS!$B2213,'Vensim Variables'!$A:$A,0))</f>
        <v>g pollutant</v>
      </c>
      <c r="I2213" t="str">
        <f t="shared" si="102"/>
        <v>NOx</v>
      </c>
      <c r="J2213">
        <f>INDEX(NoSettings!$C:$C,MATCH(EPS!$A2213,NoSettings!$A:$A,0))</f>
        <v>6094770000</v>
      </c>
      <c r="K2213">
        <f t="shared" si="103"/>
        <v>1</v>
      </c>
      <c r="L2213" s="5">
        <f t="shared" si="104"/>
        <v>6.0947700000000002E-3</v>
      </c>
    </row>
    <row r="2214" spans="1:12">
      <c r="A2214" t="s">
        <v>2232</v>
      </c>
      <c r="B2214" t="s">
        <v>5</v>
      </c>
      <c r="C2214" t="s">
        <v>2888</v>
      </c>
      <c r="D2214" t="s">
        <v>2880</v>
      </c>
      <c r="E2214" t="s">
        <v>2860</v>
      </c>
      <c r="H2214" t="str">
        <f>INDEX('Vensim Variables'!$B:$B,MATCH(EPS!$B2214,'Vensim Variables'!$A:$A,0))</f>
        <v>g pollutant</v>
      </c>
      <c r="I2214" t="str">
        <f t="shared" si="102"/>
        <v>PM10</v>
      </c>
      <c r="J2214">
        <f>INDEX(NoSettings!$C:$C,MATCH(EPS!$A2214,NoSettings!$A:$A,0))</f>
        <v>101231000000</v>
      </c>
      <c r="K2214">
        <f t="shared" si="103"/>
        <v>1</v>
      </c>
      <c r="L2214" s="5">
        <f t="shared" si="104"/>
        <v>0.101231</v>
      </c>
    </row>
    <row r="2215" spans="1:12">
      <c r="A2215" t="s">
        <v>2233</v>
      </c>
      <c r="B2215" t="s">
        <v>5</v>
      </c>
      <c r="C2215" t="s">
        <v>2888</v>
      </c>
      <c r="D2215" t="s">
        <v>2880</v>
      </c>
      <c r="E2215" t="s">
        <v>2861</v>
      </c>
      <c r="H2215" t="str">
        <f>INDEX('Vensim Variables'!$B:$B,MATCH(EPS!$B2215,'Vensim Variables'!$A:$A,0))</f>
        <v>g pollutant</v>
      </c>
      <c r="I2215" t="str">
        <f t="shared" si="102"/>
        <v>PM25</v>
      </c>
      <c r="J2215">
        <f>INDEX(NoSettings!$C:$C,MATCH(EPS!$A2215,NoSettings!$A:$A,0))</f>
        <v>13559200000</v>
      </c>
      <c r="K2215">
        <f t="shared" si="103"/>
        <v>1</v>
      </c>
      <c r="L2215" s="5">
        <f t="shared" si="104"/>
        <v>1.35592E-2</v>
      </c>
    </row>
    <row r="2216" spans="1:12">
      <c r="A2216" t="s">
        <v>2234</v>
      </c>
      <c r="B2216" t="s">
        <v>5</v>
      </c>
      <c r="C2216" t="s">
        <v>2888</v>
      </c>
      <c r="D2216" t="s">
        <v>2880</v>
      </c>
      <c r="E2216" t="s">
        <v>2862</v>
      </c>
      <c r="H2216" t="str">
        <f>INDEX('Vensim Variables'!$B:$B,MATCH(EPS!$B2216,'Vensim Variables'!$A:$A,0))</f>
        <v>g pollutant</v>
      </c>
      <c r="I2216" t="str">
        <f t="shared" si="102"/>
        <v>SOx</v>
      </c>
      <c r="J2216">
        <f>INDEX(NoSettings!$C:$C,MATCH(EPS!$A2216,NoSettings!$A:$A,0))</f>
        <v>559448000</v>
      </c>
      <c r="K2216">
        <f t="shared" si="103"/>
        <v>1</v>
      </c>
      <c r="L2216" s="5">
        <f t="shared" si="104"/>
        <v>5.5944800000000004E-4</v>
      </c>
    </row>
    <row r="2217" spans="1:12">
      <c r="A2217" t="s">
        <v>2235</v>
      </c>
      <c r="B2217" t="s">
        <v>5</v>
      </c>
      <c r="C2217" t="s">
        <v>2888</v>
      </c>
      <c r="D2217" t="s">
        <v>2880</v>
      </c>
      <c r="E2217" t="s">
        <v>2863</v>
      </c>
      <c r="H2217" t="str">
        <f>INDEX('Vensim Variables'!$B:$B,MATCH(EPS!$B2217,'Vensim Variables'!$A:$A,0))</f>
        <v>g pollutant</v>
      </c>
      <c r="I2217" t="str">
        <f t="shared" si="102"/>
        <v>BC</v>
      </c>
      <c r="J2217">
        <f>INDEX(NoSettings!$C:$C,MATCH(EPS!$A2217,NoSettings!$A:$A,0))</f>
        <v>39585000</v>
      </c>
      <c r="K2217">
        <f t="shared" si="103"/>
        <v>1</v>
      </c>
      <c r="L2217" s="5">
        <f t="shared" si="104"/>
        <v>3.9585000000000001E-5</v>
      </c>
    </row>
    <row r="2218" spans="1:12">
      <c r="A2218" t="s">
        <v>2236</v>
      </c>
      <c r="B2218" t="s">
        <v>5</v>
      </c>
      <c r="C2218" t="s">
        <v>2888</v>
      </c>
      <c r="D2218" t="s">
        <v>2880</v>
      </c>
      <c r="E2218" t="s">
        <v>2864</v>
      </c>
      <c r="H2218" t="str">
        <f>INDEX('Vensim Variables'!$B:$B,MATCH(EPS!$B2218,'Vensim Variables'!$A:$A,0))</f>
        <v>g pollutant</v>
      </c>
      <c r="I2218" t="str">
        <f t="shared" si="102"/>
        <v>OC</v>
      </c>
      <c r="J2218">
        <f>INDEX(NoSettings!$C:$C,MATCH(EPS!$A2218,NoSettings!$A:$A,0))</f>
        <v>101713000</v>
      </c>
      <c r="K2218">
        <f t="shared" si="103"/>
        <v>1</v>
      </c>
      <c r="L2218" s="5">
        <f t="shared" si="104"/>
        <v>1.0171299999999999E-4</v>
      </c>
    </row>
    <row r="2219" spans="1:12">
      <c r="A2219" t="s">
        <v>2237</v>
      </c>
      <c r="B2219" t="s">
        <v>5</v>
      </c>
      <c r="C2219" t="s">
        <v>2888</v>
      </c>
      <c r="D2219" t="s">
        <v>2880</v>
      </c>
      <c r="E2219" t="s">
        <v>2865</v>
      </c>
      <c r="H2219" t="str">
        <f>INDEX('Vensim Variables'!$B:$B,MATCH(EPS!$B2219,'Vensim Variables'!$A:$A,0))</f>
        <v>g pollutant</v>
      </c>
      <c r="I2219" t="str">
        <f t="shared" si="102"/>
        <v>CH4</v>
      </c>
      <c r="J2219">
        <f>INDEX(NoSettings!$C:$C,MATCH(EPS!$A2219,NoSettings!$A:$A,0))</f>
        <v>146070000</v>
      </c>
      <c r="K2219">
        <f t="shared" si="103"/>
        <v>28</v>
      </c>
      <c r="L2219" s="5">
        <f t="shared" si="104"/>
        <v>4.0899600000000001E-3</v>
      </c>
    </row>
    <row r="2220" spans="1:12">
      <c r="A2220" t="s">
        <v>2238</v>
      </c>
      <c r="B2220" t="s">
        <v>5</v>
      </c>
      <c r="C2220" t="s">
        <v>2888</v>
      </c>
      <c r="D2220" t="s">
        <v>2880</v>
      </c>
      <c r="E2220" t="s">
        <v>2866</v>
      </c>
      <c r="H2220" t="str">
        <f>INDEX('Vensim Variables'!$B:$B,MATCH(EPS!$B2220,'Vensim Variables'!$A:$A,0))</f>
        <v>g pollutant</v>
      </c>
      <c r="I2220" t="str">
        <f t="shared" si="102"/>
        <v>N2O</v>
      </c>
      <c r="J2220">
        <f>INDEX(NoSettings!$C:$C,MATCH(EPS!$A2220,NoSettings!$A:$A,0))</f>
        <v>29214000</v>
      </c>
      <c r="K2220">
        <f t="shared" si="103"/>
        <v>265</v>
      </c>
      <c r="L2220" s="5">
        <f t="shared" si="104"/>
        <v>7.7417099999999997E-3</v>
      </c>
    </row>
    <row r="2221" spans="1:12">
      <c r="A2221" t="s">
        <v>2239</v>
      </c>
      <c r="B2221" t="s">
        <v>5</v>
      </c>
      <c r="C2221" t="s">
        <v>2888</v>
      </c>
      <c r="D2221" t="s">
        <v>2880</v>
      </c>
      <c r="E2221" t="s">
        <v>2867</v>
      </c>
      <c r="H2221" t="str">
        <f>INDEX('Vensim Variables'!$B:$B,MATCH(EPS!$B2221,'Vensim Variables'!$A:$A,0))</f>
        <v>g pollutant</v>
      </c>
      <c r="I2221" t="str">
        <f t="shared" si="102"/>
        <v>F gases</v>
      </c>
      <c r="J2221">
        <f>INDEX(NoSettings!$C:$C,MATCH(EPS!$A2221,NoSettings!$A:$A,0))</f>
        <v>0</v>
      </c>
      <c r="K2221">
        <f t="shared" si="103"/>
        <v>1</v>
      </c>
      <c r="L2221" s="5">
        <f t="shared" si="104"/>
        <v>0</v>
      </c>
    </row>
    <row r="2222" spans="1:12">
      <c r="A2222" t="s">
        <v>2240</v>
      </c>
      <c r="B2222" t="s">
        <v>5</v>
      </c>
      <c r="C2222" t="s">
        <v>2888</v>
      </c>
      <c r="D2222" t="s">
        <v>2881</v>
      </c>
      <c r="E2222" t="s">
        <v>2854</v>
      </c>
      <c r="H2222" t="str">
        <f>INDEX('Vensim Variables'!$B:$B,MATCH(EPS!$B2222,'Vensim Variables'!$A:$A,0))</f>
        <v>g pollutant</v>
      </c>
      <c r="I2222" t="str">
        <f t="shared" si="102"/>
        <v>CO2</v>
      </c>
      <c r="J2222">
        <f>INDEX(NoSettings!$C:$C,MATCH(EPS!$A2222,NoSettings!$A:$A,0))</f>
        <v>0</v>
      </c>
      <c r="K2222">
        <f t="shared" si="103"/>
        <v>1</v>
      </c>
      <c r="L2222" s="5">
        <f t="shared" si="104"/>
        <v>0</v>
      </c>
    </row>
    <row r="2223" spans="1:12">
      <c r="A2223" t="s">
        <v>2241</v>
      </c>
      <c r="B2223" t="s">
        <v>5</v>
      </c>
      <c r="C2223" t="s">
        <v>2888</v>
      </c>
      <c r="D2223" t="s">
        <v>2881</v>
      </c>
      <c r="E2223" t="s">
        <v>2857</v>
      </c>
      <c r="H2223" t="str">
        <f>INDEX('Vensim Variables'!$B:$B,MATCH(EPS!$B2223,'Vensim Variables'!$A:$A,0))</f>
        <v>g pollutant</v>
      </c>
      <c r="I2223" t="str">
        <f t="shared" si="102"/>
        <v>VOC</v>
      </c>
      <c r="J2223">
        <f>INDEX(NoSettings!$C:$C,MATCH(EPS!$A2223,NoSettings!$A:$A,0))</f>
        <v>0</v>
      </c>
      <c r="K2223">
        <f t="shared" si="103"/>
        <v>1</v>
      </c>
      <c r="L2223" s="5">
        <f t="shared" si="104"/>
        <v>0</v>
      </c>
    </row>
    <row r="2224" spans="1:12">
      <c r="A2224" t="s">
        <v>2242</v>
      </c>
      <c r="B2224" t="s">
        <v>5</v>
      </c>
      <c r="C2224" t="s">
        <v>2888</v>
      </c>
      <c r="D2224" t="s">
        <v>2881</v>
      </c>
      <c r="E2224" t="s">
        <v>2858</v>
      </c>
      <c r="H2224" t="str">
        <f>INDEX('Vensim Variables'!$B:$B,MATCH(EPS!$B2224,'Vensim Variables'!$A:$A,0))</f>
        <v>g pollutant</v>
      </c>
      <c r="I2224" t="str">
        <f t="shared" si="102"/>
        <v>CO</v>
      </c>
      <c r="J2224">
        <f>INDEX(NoSettings!$C:$C,MATCH(EPS!$A2224,NoSettings!$A:$A,0))</f>
        <v>0</v>
      </c>
      <c r="K2224">
        <f t="shared" si="103"/>
        <v>1</v>
      </c>
      <c r="L2224" s="5">
        <f t="shared" si="104"/>
        <v>0</v>
      </c>
    </row>
    <row r="2225" spans="1:12">
      <c r="A2225" t="s">
        <v>2243</v>
      </c>
      <c r="B2225" t="s">
        <v>5</v>
      </c>
      <c r="C2225" t="s">
        <v>2888</v>
      </c>
      <c r="D2225" t="s">
        <v>2881</v>
      </c>
      <c r="E2225" t="s">
        <v>2859</v>
      </c>
      <c r="H2225" t="str">
        <f>INDEX('Vensim Variables'!$B:$B,MATCH(EPS!$B2225,'Vensim Variables'!$A:$A,0))</f>
        <v>g pollutant</v>
      </c>
      <c r="I2225" t="str">
        <f t="shared" si="102"/>
        <v>NOx</v>
      </c>
      <c r="J2225">
        <f>INDEX(NoSettings!$C:$C,MATCH(EPS!$A2225,NoSettings!$A:$A,0))</f>
        <v>0</v>
      </c>
      <c r="K2225">
        <f t="shared" si="103"/>
        <v>1</v>
      </c>
      <c r="L2225" s="5">
        <f t="shared" si="104"/>
        <v>0</v>
      </c>
    </row>
    <row r="2226" spans="1:12">
      <c r="A2226" t="s">
        <v>2244</v>
      </c>
      <c r="B2226" t="s">
        <v>5</v>
      </c>
      <c r="C2226" t="s">
        <v>2888</v>
      </c>
      <c r="D2226" t="s">
        <v>2881</v>
      </c>
      <c r="E2226" t="s">
        <v>2860</v>
      </c>
      <c r="H2226" t="str">
        <f>INDEX('Vensim Variables'!$B:$B,MATCH(EPS!$B2226,'Vensim Variables'!$A:$A,0))</f>
        <v>g pollutant</v>
      </c>
      <c r="I2226" t="str">
        <f t="shared" si="102"/>
        <v>PM10</v>
      </c>
      <c r="J2226">
        <f>INDEX(NoSettings!$C:$C,MATCH(EPS!$A2226,NoSettings!$A:$A,0))</f>
        <v>0</v>
      </c>
      <c r="K2226">
        <f t="shared" si="103"/>
        <v>1</v>
      </c>
      <c r="L2226" s="5">
        <f t="shared" si="104"/>
        <v>0</v>
      </c>
    </row>
    <row r="2227" spans="1:12">
      <c r="A2227" t="s">
        <v>2245</v>
      </c>
      <c r="B2227" t="s">
        <v>5</v>
      </c>
      <c r="C2227" t="s">
        <v>2888</v>
      </c>
      <c r="D2227" t="s">
        <v>2881</v>
      </c>
      <c r="E2227" t="s">
        <v>2861</v>
      </c>
      <c r="H2227" t="str">
        <f>INDEX('Vensim Variables'!$B:$B,MATCH(EPS!$B2227,'Vensim Variables'!$A:$A,0))</f>
        <v>g pollutant</v>
      </c>
      <c r="I2227" t="str">
        <f t="shared" si="102"/>
        <v>PM25</v>
      </c>
      <c r="J2227">
        <f>INDEX(NoSettings!$C:$C,MATCH(EPS!$A2227,NoSettings!$A:$A,0))</f>
        <v>0</v>
      </c>
      <c r="K2227">
        <f t="shared" si="103"/>
        <v>1</v>
      </c>
      <c r="L2227" s="5">
        <f t="shared" si="104"/>
        <v>0</v>
      </c>
    </row>
    <row r="2228" spans="1:12">
      <c r="A2228" t="s">
        <v>2246</v>
      </c>
      <c r="B2228" t="s">
        <v>5</v>
      </c>
      <c r="C2228" t="s">
        <v>2888</v>
      </c>
      <c r="D2228" t="s">
        <v>2881</v>
      </c>
      <c r="E2228" t="s">
        <v>2862</v>
      </c>
      <c r="H2228" t="str">
        <f>INDEX('Vensim Variables'!$B:$B,MATCH(EPS!$B2228,'Vensim Variables'!$A:$A,0))</f>
        <v>g pollutant</v>
      </c>
      <c r="I2228" t="str">
        <f t="shared" si="102"/>
        <v>SOx</v>
      </c>
      <c r="J2228">
        <f>INDEX(NoSettings!$C:$C,MATCH(EPS!$A2228,NoSettings!$A:$A,0))</f>
        <v>0</v>
      </c>
      <c r="K2228">
        <f t="shared" si="103"/>
        <v>1</v>
      </c>
      <c r="L2228" s="5">
        <f t="shared" si="104"/>
        <v>0</v>
      </c>
    </row>
    <row r="2229" spans="1:12">
      <c r="A2229" t="s">
        <v>2247</v>
      </c>
      <c r="B2229" t="s">
        <v>5</v>
      </c>
      <c r="C2229" t="s">
        <v>2888</v>
      </c>
      <c r="D2229" t="s">
        <v>2881</v>
      </c>
      <c r="E2229" t="s">
        <v>2863</v>
      </c>
      <c r="H2229" t="str">
        <f>INDEX('Vensim Variables'!$B:$B,MATCH(EPS!$B2229,'Vensim Variables'!$A:$A,0))</f>
        <v>g pollutant</v>
      </c>
      <c r="I2229" t="str">
        <f t="shared" si="102"/>
        <v>BC</v>
      </c>
      <c r="J2229">
        <f>INDEX(NoSettings!$C:$C,MATCH(EPS!$A2229,NoSettings!$A:$A,0))</f>
        <v>0</v>
      </c>
      <c r="K2229">
        <f t="shared" si="103"/>
        <v>1</v>
      </c>
      <c r="L2229" s="5">
        <f t="shared" si="104"/>
        <v>0</v>
      </c>
    </row>
    <row r="2230" spans="1:12">
      <c r="A2230" t="s">
        <v>2248</v>
      </c>
      <c r="B2230" t="s">
        <v>5</v>
      </c>
      <c r="C2230" t="s">
        <v>2888</v>
      </c>
      <c r="D2230" t="s">
        <v>2881</v>
      </c>
      <c r="E2230" t="s">
        <v>2864</v>
      </c>
      <c r="H2230" t="str">
        <f>INDEX('Vensim Variables'!$B:$B,MATCH(EPS!$B2230,'Vensim Variables'!$A:$A,0))</f>
        <v>g pollutant</v>
      </c>
      <c r="I2230" t="str">
        <f t="shared" si="102"/>
        <v>OC</v>
      </c>
      <c r="J2230">
        <f>INDEX(NoSettings!$C:$C,MATCH(EPS!$A2230,NoSettings!$A:$A,0))</f>
        <v>0</v>
      </c>
      <c r="K2230">
        <f t="shared" si="103"/>
        <v>1</v>
      </c>
      <c r="L2230" s="5">
        <f t="shared" si="104"/>
        <v>0</v>
      </c>
    </row>
    <row r="2231" spans="1:12">
      <c r="A2231" t="s">
        <v>2249</v>
      </c>
      <c r="B2231" t="s">
        <v>5</v>
      </c>
      <c r="C2231" t="s">
        <v>2888</v>
      </c>
      <c r="D2231" t="s">
        <v>2881</v>
      </c>
      <c r="E2231" t="s">
        <v>2865</v>
      </c>
      <c r="H2231" t="str">
        <f>INDEX('Vensim Variables'!$B:$B,MATCH(EPS!$B2231,'Vensim Variables'!$A:$A,0))</f>
        <v>g pollutant</v>
      </c>
      <c r="I2231" t="str">
        <f t="shared" si="102"/>
        <v>CH4</v>
      </c>
      <c r="J2231">
        <f>INDEX(NoSettings!$C:$C,MATCH(EPS!$A2231,NoSettings!$A:$A,0))</f>
        <v>0</v>
      </c>
      <c r="K2231">
        <f t="shared" si="103"/>
        <v>28</v>
      </c>
      <c r="L2231" s="5">
        <f t="shared" si="104"/>
        <v>0</v>
      </c>
    </row>
    <row r="2232" spans="1:12">
      <c r="A2232" t="s">
        <v>2250</v>
      </c>
      <c r="B2232" t="s">
        <v>5</v>
      </c>
      <c r="C2232" t="s">
        <v>2888</v>
      </c>
      <c r="D2232" t="s">
        <v>2881</v>
      </c>
      <c r="E2232" t="s">
        <v>2866</v>
      </c>
      <c r="H2232" t="str">
        <f>INDEX('Vensim Variables'!$B:$B,MATCH(EPS!$B2232,'Vensim Variables'!$A:$A,0))</f>
        <v>g pollutant</v>
      </c>
      <c r="I2232" t="str">
        <f t="shared" si="102"/>
        <v>N2O</v>
      </c>
      <c r="J2232">
        <f>INDEX(NoSettings!$C:$C,MATCH(EPS!$A2232,NoSettings!$A:$A,0))</f>
        <v>0</v>
      </c>
      <c r="K2232">
        <f t="shared" si="103"/>
        <v>265</v>
      </c>
      <c r="L2232" s="5">
        <f t="shared" si="104"/>
        <v>0</v>
      </c>
    </row>
    <row r="2233" spans="1:12">
      <c r="A2233" t="s">
        <v>2251</v>
      </c>
      <c r="B2233" t="s">
        <v>5</v>
      </c>
      <c r="C2233" t="s">
        <v>2888</v>
      </c>
      <c r="D2233" t="s">
        <v>2881</v>
      </c>
      <c r="E2233" t="s">
        <v>2867</v>
      </c>
      <c r="H2233" t="str">
        <f>INDEX('Vensim Variables'!$B:$B,MATCH(EPS!$B2233,'Vensim Variables'!$A:$A,0))</f>
        <v>g pollutant</v>
      </c>
      <c r="I2233" t="str">
        <f t="shared" si="102"/>
        <v>F gases</v>
      </c>
      <c r="J2233">
        <f>INDEX(NoSettings!$C:$C,MATCH(EPS!$A2233,NoSettings!$A:$A,0))</f>
        <v>0</v>
      </c>
      <c r="K2233">
        <f t="shared" si="103"/>
        <v>1</v>
      </c>
      <c r="L2233" s="5">
        <f t="shared" si="104"/>
        <v>0</v>
      </c>
    </row>
    <row r="2234" spans="1:12">
      <c r="A2234" t="s">
        <v>2252</v>
      </c>
      <c r="B2234" t="s">
        <v>5</v>
      </c>
      <c r="C2234" t="s">
        <v>2888</v>
      </c>
      <c r="D2234" t="s">
        <v>2882</v>
      </c>
      <c r="E2234" t="s">
        <v>2854</v>
      </c>
      <c r="H2234" t="str">
        <f>INDEX('Vensim Variables'!$B:$B,MATCH(EPS!$B2234,'Vensim Variables'!$A:$A,0))</f>
        <v>g pollutant</v>
      </c>
      <c r="I2234" t="str">
        <f t="shared" si="102"/>
        <v>CO2</v>
      </c>
      <c r="J2234">
        <f>INDEX(NoSettings!$C:$C,MATCH(EPS!$A2234,NoSettings!$A:$A,0))</f>
        <v>39238400000000</v>
      </c>
      <c r="K2234">
        <f t="shared" si="103"/>
        <v>1</v>
      </c>
      <c r="L2234" s="5">
        <f t="shared" si="104"/>
        <v>39.238399999999999</v>
      </c>
    </row>
    <row r="2235" spans="1:12">
      <c r="A2235" t="s">
        <v>2253</v>
      </c>
      <c r="B2235" t="s">
        <v>5</v>
      </c>
      <c r="C2235" s="105" t="s">
        <v>2888</v>
      </c>
      <c r="D2235" s="105" t="s">
        <v>2882</v>
      </c>
      <c r="E2235" s="105" t="s">
        <v>2857</v>
      </c>
      <c r="H2235" t="str">
        <f>INDEX('Vensim Variables'!$B:$B,MATCH(EPS!$B2235,'Vensim Variables'!$A:$A,0))</f>
        <v>g pollutant</v>
      </c>
      <c r="I2235" s="105" t="str">
        <f t="shared" si="102"/>
        <v>VOC</v>
      </c>
      <c r="J2235" s="106">
        <f>INDEX(NoSettings!$C:$C,MATCH(EPS!$A2235,NoSettings!$A:$A,0))</f>
        <v>124955000000</v>
      </c>
      <c r="K2235">
        <f t="shared" si="103"/>
        <v>1</v>
      </c>
      <c r="L2235" s="5">
        <f t="shared" si="104"/>
        <v>0.124955</v>
      </c>
    </row>
    <row r="2236" spans="1:12">
      <c r="A2236" t="s">
        <v>2254</v>
      </c>
      <c r="B2236" t="s">
        <v>5</v>
      </c>
      <c r="C2236" t="s">
        <v>2888</v>
      </c>
      <c r="D2236" t="s">
        <v>2882</v>
      </c>
      <c r="E2236" t="s">
        <v>2858</v>
      </c>
      <c r="H2236" t="str">
        <f>INDEX('Vensim Variables'!$B:$B,MATCH(EPS!$B2236,'Vensim Variables'!$A:$A,0))</f>
        <v>g pollutant</v>
      </c>
      <c r="I2236" t="str">
        <f t="shared" si="102"/>
        <v>CO</v>
      </c>
      <c r="J2236">
        <f>INDEX(NoSettings!$C:$C,MATCH(EPS!$A2236,NoSettings!$A:$A,0))</f>
        <v>5155790000</v>
      </c>
      <c r="K2236">
        <f t="shared" si="103"/>
        <v>1</v>
      </c>
      <c r="L2236" s="5">
        <f t="shared" si="104"/>
        <v>5.1557900000000004E-3</v>
      </c>
    </row>
    <row r="2237" spans="1:12">
      <c r="A2237" t="s">
        <v>2255</v>
      </c>
      <c r="B2237" t="s">
        <v>5</v>
      </c>
      <c r="C2237" t="s">
        <v>2888</v>
      </c>
      <c r="D2237" t="s">
        <v>2882</v>
      </c>
      <c r="E2237" t="s">
        <v>2859</v>
      </c>
      <c r="H2237" t="str">
        <f>INDEX('Vensim Variables'!$B:$B,MATCH(EPS!$B2237,'Vensim Variables'!$A:$A,0))</f>
        <v>g pollutant</v>
      </c>
      <c r="I2237" t="str">
        <f t="shared" si="102"/>
        <v>NOx</v>
      </c>
      <c r="J2237">
        <f>INDEX(NoSettings!$C:$C,MATCH(EPS!$A2237,NoSettings!$A:$A,0))</f>
        <v>17645800000</v>
      </c>
      <c r="K2237">
        <f t="shared" si="103"/>
        <v>1</v>
      </c>
      <c r="L2237" s="5">
        <f t="shared" si="104"/>
        <v>1.76458E-2</v>
      </c>
    </row>
    <row r="2238" spans="1:12">
      <c r="A2238" t="s">
        <v>2256</v>
      </c>
      <c r="B2238" t="s">
        <v>5</v>
      </c>
      <c r="C2238" t="s">
        <v>2888</v>
      </c>
      <c r="D2238" t="s">
        <v>2882</v>
      </c>
      <c r="E2238" t="s">
        <v>2860</v>
      </c>
      <c r="H2238" t="str">
        <f>INDEX('Vensim Variables'!$B:$B,MATCH(EPS!$B2238,'Vensim Variables'!$A:$A,0))</f>
        <v>g pollutant</v>
      </c>
      <c r="I2238" t="str">
        <f t="shared" si="102"/>
        <v>PM10</v>
      </c>
      <c r="J2238">
        <f>INDEX(NoSettings!$C:$C,MATCH(EPS!$A2238,NoSettings!$A:$A,0))</f>
        <v>1455230000</v>
      </c>
      <c r="K2238">
        <f t="shared" si="103"/>
        <v>1</v>
      </c>
      <c r="L2238" s="5">
        <f t="shared" si="104"/>
        <v>1.4552300000000001E-3</v>
      </c>
    </row>
    <row r="2239" spans="1:12">
      <c r="A2239" t="s">
        <v>2257</v>
      </c>
      <c r="B2239" t="s">
        <v>5</v>
      </c>
      <c r="C2239" t="s">
        <v>2888</v>
      </c>
      <c r="D2239" t="s">
        <v>2882</v>
      </c>
      <c r="E2239" t="s">
        <v>2861</v>
      </c>
      <c r="H2239" t="str">
        <f>INDEX('Vensim Variables'!$B:$B,MATCH(EPS!$B2239,'Vensim Variables'!$A:$A,0))</f>
        <v>g pollutant</v>
      </c>
      <c r="I2239" t="str">
        <f t="shared" si="102"/>
        <v>PM25</v>
      </c>
      <c r="J2239">
        <f>INDEX(NoSettings!$C:$C,MATCH(EPS!$A2239,NoSettings!$A:$A,0))</f>
        <v>1262280000</v>
      </c>
      <c r="K2239">
        <f t="shared" si="103"/>
        <v>1</v>
      </c>
      <c r="L2239" s="5">
        <f t="shared" si="104"/>
        <v>1.26228E-3</v>
      </c>
    </row>
    <row r="2240" spans="1:12">
      <c r="A2240" t="s">
        <v>2258</v>
      </c>
      <c r="B2240" t="s">
        <v>5</v>
      </c>
      <c r="C2240" t="s">
        <v>2888</v>
      </c>
      <c r="D2240" t="s">
        <v>2882</v>
      </c>
      <c r="E2240" t="s">
        <v>2862</v>
      </c>
      <c r="H2240" t="str">
        <f>INDEX('Vensim Variables'!$B:$B,MATCH(EPS!$B2240,'Vensim Variables'!$A:$A,0))</f>
        <v>g pollutant</v>
      </c>
      <c r="I2240" t="str">
        <f t="shared" si="102"/>
        <v>SOx</v>
      </c>
      <c r="J2240">
        <f>INDEX(NoSettings!$C:$C,MATCH(EPS!$A2240,NoSettings!$A:$A,0))</f>
        <v>3751280000</v>
      </c>
      <c r="K2240">
        <f t="shared" si="103"/>
        <v>1</v>
      </c>
      <c r="L2240" s="5">
        <f t="shared" si="104"/>
        <v>3.7512800000000001E-3</v>
      </c>
    </row>
    <row r="2241" spans="1:12">
      <c r="A2241" t="s">
        <v>2259</v>
      </c>
      <c r="B2241" t="s">
        <v>5</v>
      </c>
      <c r="C2241" t="s">
        <v>2888</v>
      </c>
      <c r="D2241" t="s">
        <v>2882</v>
      </c>
      <c r="E2241" t="s">
        <v>2863</v>
      </c>
      <c r="H2241" t="str">
        <f>INDEX('Vensim Variables'!$B:$B,MATCH(EPS!$B2241,'Vensim Variables'!$A:$A,0))</f>
        <v>g pollutant</v>
      </c>
      <c r="I2241" t="str">
        <f t="shared" si="102"/>
        <v>BC</v>
      </c>
      <c r="J2241">
        <f>INDEX(NoSettings!$C:$C,MATCH(EPS!$A2241,NoSettings!$A:$A,0))</f>
        <v>290732000</v>
      </c>
      <c r="K2241">
        <f t="shared" si="103"/>
        <v>1</v>
      </c>
      <c r="L2241" s="5">
        <f t="shared" si="104"/>
        <v>2.9073199999999998E-4</v>
      </c>
    </row>
    <row r="2242" spans="1:12">
      <c r="A2242" t="s">
        <v>2260</v>
      </c>
      <c r="B2242" t="s">
        <v>5</v>
      </c>
      <c r="C2242" t="s">
        <v>2888</v>
      </c>
      <c r="D2242" t="s">
        <v>2882</v>
      </c>
      <c r="E2242" t="s">
        <v>2864</v>
      </c>
      <c r="H2242" t="str">
        <f>INDEX('Vensim Variables'!$B:$B,MATCH(EPS!$B2242,'Vensim Variables'!$A:$A,0))</f>
        <v>g pollutant</v>
      </c>
      <c r="I2242" t="str">
        <f t="shared" si="102"/>
        <v>OC</v>
      </c>
      <c r="J2242">
        <f>INDEX(NoSettings!$C:$C,MATCH(EPS!$A2242,NoSettings!$A:$A,0))</f>
        <v>254129000</v>
      </c>
      <c r="K2242">
        <f t="shared" si="103"/>
        <v>1</v>
      </c>
      <c r="L2242" s="5">
        <f t="shared" si="104"/>
        <v>2.5412900000000002E-4</v>
      </c>
    </row>
    <row r="2243" spans="1:12">
      <c r="A2243" t="s">
        <v>2261</v>
      </c>
      <c r="B2243" t="s">
        <v>5</v>
      </c>
      <c r="C2243" t="s">
        <v>2888</v>
      </c>
      <c r="D2243" t="s">
        <v>2882</v>
      </c>
      <c r="E2243" t="s">
        <v>2865</v>
      </c>
      <c r="H2243" t="str">
        <f>INDEX('Vensim Variables'!$B:$B,MATCH(EPS!$B2243,'Vensim Variables'!$A:$A,0))</f>
        <v>g pollutant</v>
      </c>
      <c r="I2243" t="str">
        <f t="shared" ref="I2243:I2306" si="105">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1568700000</v>
      </c>
      <c r="K2243">
        <f t="shared" ref="K2243:K2306" si="106">IF(I2243="CO2",1,IF(I2243="CH4",28,IF(I2243="N2O",265,IF(I2243="F gases",1,1))))</f>
        <v>28</v>
      </c>
      <c r="L2243" s="5">
        <f t="shared" ref="L2243:L2306" si="107">IF(H2243="g pollutant",K2243*J2243/10^12,IF(H2243="MMTCO2e",J2243,IF(H2243="MWh",J2243,0)))</f>
        <v>4.39236E-2</v>
      </c>
    </row>
    <row r="2244" spans="1:12">
      <c r="A2244" t="s">
        <v>2262</v>
      </c>
      <c r="B2244" t="s">
        <v>5</v>
      </c>
      <c r="C2244" t="s">
        <v>2888</v>
      </c>
      <c r="D2244" t="s">
        <v>2882</v>
      </c>
      <c r="E2244" t="s">
        <v>2866</v>
      </c>
      <c r="H2244" t="str">
        <f>INDEX('Vensim Variables'!$B:$B,MATCH(EPS!$B2244,'Vensim Variables'!$A:$A,0))</f>
        <v>g pollutant</v>
      </c>
      <c r="I2244" t="str">
        <f t="shared" si="105"/>
        <v>N2O</v>
      </c>
      <c r="J2244">
        <f>INDEX(NoSettings!$C:$C,MATCH(EPS!$A2244,NoSettings!$A:$A,0))</f>
        <v>313740000</v>
      </c>
      <c r="K2244">
        <f t="shared" si="106"/>
        <v>265</v>
      </c>
      <c r="L2244" s="5">
        <f t="shared" si="107"/>
        <v>8.3141099999999996E-2</v>
      </c>
    </row>
    <row r="2245" spans="1:12">
      <c r="A2245" t="s">
        <v>2263</v>
      </c>
      <c r="B2245" t="s">
        <v>5</v>
      </c>
      <c r="C2245" t="s">
        <v>2888</v>
      </c>
      <c r="D2245" t="s">
        <v>2882</v>
      </c>
      <c r="E2245" t="s">
        <v>2867</v>
      </c>
      <c r="H2245" t="str">
        <f>INDEX('Vensim Variables'!$B:$B,MATCH(EPS!$B2245,'Vensim Variables'!$A:$A,0))</f>
        <v>g pollutant</v>
      </c>
      <c r="I2245" t="str">
        <f t="shared" si="105"/>
        <v>F gases</v>
      </c>
      <c r="J2245">
        <f>INDEX(NoSettings!$C:$C,MATCH(EPS!$A2245,NoSettings!$A:$A,0))</f>
        <v>0</v>
      </c>
      <c r="K2245">
        <f t="shared" si="106"/>
        <v>1</v>
      </c>
      <c r="L2245" s="5">
        <f t="shared" si="107"/>
        <v>0</v>
      </c>
    </row>
    <row r="2246" spans="1:12">
      <c r="A2246" t="s">
        <v>2264</v>
      </c>
      <c r="B2246" t="s">
        <v>5</v>
      </c>
      <c r="C2246" t="s">
        <v>2888</v>
      </c>
      <c r="D2246" t="s">
        <v>2883</v>
      </c>
      <c r="E2246" t="s">
        <v>2854</v>
      </c>
      <c r="H2246" t="str">
        <f>INDEX('Vensim Variables'!$B:$B,MATCH(EPS!$B2246,'Vensim Variables'!$A:$A,0))</f>
        <v>g pollutant</v>
      </c>
      <c r="I2246" t="str">
        <f t="shared" si="105"/>
        <v>CO2</v>
      </c>
      <c r="J2246">
        <f>INDEX(NoSettings!$C:$C,MATCH(EPS!$A2246,NoSettings!$A:$A,0))</f>
        <v>96370500000000</v>
      </c>
      <c r="K2246">
        <f t="shared" si="106"/>
        <v>1</v>
      </c>
      <c r="L2246" s="5">
        <f t="shared" si="107"/>
        <v>96.370500000000007</v>
      </c>
    </row>
    <row r="2247" spans="1:12">
      <c r="A2247" t="s">
        <v>2265</v>
      </c>
      <c r="B2247" t="s">
        <v>5</v>
      </c>
      <c r="C2247" t="s">
        <v>2888</v>
      </c>
      <c r="D2247" t="s">
        <v>2883</v>
      </c>
      <c r="E2247" t="s">
        <v>2857</v>
      </c>
      <c r="H2247" t="str">
        <f>INDEX('Vensim Variables'!$B:$B,MATCH(EPS!$B2247,'Vensim Variables'!$A:$A,0))</f>
        <v>g pollutant</v>
      </c>
      <c r="I2247" t="str">
        <f t="shared" si="105"/>
        <v>VOC</v>
      </c>
      <c r="J2247">
        <f>INDEX(NoSettings!$C:$C,MATCH(EPS!$A2247,NoSettings!$A:$A,0))</f>
        <v>667246000000</v>
      </c>
      <c r="K2247">
        <f t="shared" si="106"/>
        <v>1</v>
      </c>
      <c r="L2247" s="5">
        <f t="shared" si="107"/>
        <v>0.66724600000000001</v>
      </c>
    </row>
    <row r="2248" spans="1:12">
      <c r="A2248" t="s">
        <v>2266</v>
      </c>
      <c r="B2248" t="s">
        <v>5</v>
      </c>
      <c r="C2248" t="s">
        <v>2888</v>
      </c>
      <c r="D2248" t="s">
        <v>2883</v>
      </c>
      <c r="E2248" t="s">
        <v>2858</v>
      </c>
      <c r="H2248" t="str">
        <f>INDEX('Vensim Variables'!$B:$B,MATCH(EPS!$B2248,'Vensim Variables'!$A:$A,0))</f>
        <v>g pollutant</v>
      </c>
      <c r="I2248" t="str">
        <f t="shared" si="105"/>
        <v>CO</v>
      </c>
      <c r="J2248">
        <f>INDEX(NoSettings!$C:$C,MATCH(EPS!$A2248,NoSettings!$A:$A,0))</f>
        <v>96188100000</v>
      </c>
      <c r="K2248">
        <f t="shared" si="106"/>
        <v>1</v>
      </c>
      <c r="L2248" s="5">
        <f t="shared" si="107"/>
        <v>9.6188099999999999E-2</v>
      </c>
    </row>
    <row r="2249" spans="1:12">
      <c r="A2249" t="s">
        <v>2267</v>
      </c>
      <c r="B2249" t="s">
        <v>5</v>
      </c>
      <c r="C2249" t="s">
        <v>2888</v>
      </c>
      <c r="D2249" t="s">
        <v>2883</v>
      </c>
      <c r="E2249" t="s">
        <v>2859</v>
      </c>
      <c r="H2249" t="str">
        <f>INDEX('Vensim Variables'!$B:$B,MATCH(EPS!$B2249,'Vensim Variables'!$A:$A,0))</f>
        <v>g pollutant</v>
      </c>
      <c r="I2249" t="str">
        <f t="shared" si="105"/>
        <v>NOx</v>
      </c>
      <c r="J2249">
        <f>INDEX(NoSettings!$C:$C,MATCH(EPS!$A2249,NoSettings!$A:$A,0))</f>
        <v>84290800000</v>
      </c>
      <c r="K2249">
        <f t="shared" si="106"/>
        <v>1</v>
      </c>
      <c r="L2249" s="5">
        <f t="shared" si="107"/>
        <v>8.4290799999999999E-2</v>
      </c>
    </row>
    <row r="2250" spans="1:12">
      <c r="A2250" t="s">
        <v>2268</v>
      </c>
      <c r="B2250" t="s">
        <v>5</v>
      </c>
      <c r="C2250" t="s">
        <v>2888</v>
      </c>
      <c r="D2250" t="s">
        <v>2883</v>
      </c>
      <c r="E2250" t="s">
        <v>2860</v>
      </c>
      <c r="H2250" t="str">
        <f>INDEX('Vensim Variables'!$B:$B,MATCH(EPS!$B2250,'Vensim Variables'!$A:$A,0))</f>
        <v>g pollutant</v>
      </c>
      <c r="I2250" t="str">
        <f t="shared" si="105"/>
        <v>PM10</v>
      </c>
      <c r="J2250">
        <f>INDEX(NoSettings!$C:$C,MATCH(EPS!$A2250,NoSettings!$A:$A,0))</f>
        <v>42529400000</v>
      </c>
      <c r="K2250">
        <f t="shared" si="106"/>
        <v>1</v>
      </c>
      <c r="L2250" s="5">
        <f t="shared" si="107"/>
        <v>4.2529400000000002E-2</v>
      </c>
    </row>
    <row r="2251" spans="1:12">
      <c r="A2251" t="s">
        <v>2269</v>
      </c>
      <c r="B2251" t="s">
        <v>5</v>
      </c>
      <c r="C2251" t="s">
        <v>2888</v>
      </c>
      <c r="D2251" t="s">
        <v>2883</v>
      </c>
      <c r="E2251" t="s">
        <v>2861</v>
      </c>
      <c r="H2251" t="str">
        <f>INDEX('Vensim Variables'!$B:$B,MATCH(EPS!$B2251,'Vensim Variables'!$A:$A,0))</f>
        <v>g pollutant</v>
      </c>
      <c r="I2251" t="str">
        <f t="shared" si="105"/>
        <v>PM25</v>
      </c>
      <c r="J2251">
        <f>INDEX(NoSettings!$C:$C,MATCH(EPS!$A2251,NoSettings!$A:$A,0))</f>
        <v>27314800000</v>
      </c>
      <c r="K2251">
        <f t="shared" si="106"/>
        <v>1</v>
      </c>
      <c r="L2251" s="5">
        <f t="shared" si="107"/>
        <v>2.73148E-2</v>
      </c>
    </row>
    <row r="2252" spans="1:12">
      <c r="A2252" t="s">
        <v>2270</v>
      </c>
      <c r="B2252" t="s">
        <v>5</v>
      </c>
      <c r="C2252" t="s">
        <v>2888</v>
      </c>
      <c r="D2252" t="s">
        <v>2883</v>
      </c>
      <c r="E2252" t="s">
        <v>2862</v>
      </c>
      <c r="H2252" t="str">
        <f>INDEX('Vensim Variables'!$B:$B,MATCH(EPS!$B2252,'Vensim Variables'!$A:$A,0))</f>
        <v>g pollutant</v>
      </c>
      <c r="I2252" t="str">
        <f t="shared" si="105"/>
        <v>SOx</v>
      </c>
      <c r="J2252">
        <f>INDEX(NoSettings!$C:$C,MATCH(EPS!$A2252,NoSettings!$A:$A,0))</f>
        <v>44159100000</v>
      </c>
      <c r="K2252">
        <f t="shared" si="106"/>
        <v>1</v>
      </c>
      <c r="L2252" s="5">
        <f t="shared" si="107"/>
        <v>4.41591E-2</v>
      </c>
    </row>
    <row r="2253" spans="1:12">
      <c r="A2253" t="s">
        <v>2271</v>
      </c>
      <c r="B2253" t="s">
        <v>5</v>
      </c>
      <c r="C2253" t="s">
        <v>2888</v>
      </c>
      <c r="D2253" t="s">
        <v>2883</v>
      </c>
      <c r="E2253" t="s">
        <v>2863</v>
      </c>
      <c r="H2253" t="str">
        <f>INDEX('Vensim Variables'!$B:$B,MATCH(EPS!$B2253,'Vensim Variables'!$A:$A,0))</f>
        <v>g pollutant</v>
      </c>
      <c r="I2253" t="str">
        <f t="shared" si="105"/>
        <v>BC</v>
      </c>
      <c r="J2253">
        <f>INDEX(NoSettings!$C:$C,MATCH(EPS!$A2253,NoSettings!$A:$A,0))</f>
        <v>1240590000</v>
      </c>
      <c r="K2253">
        <f t="shared" si="106"/>
        <v>1</v>
      </c>
      <c r="L2253" s="5">
        <f t="shared" si="107"/>
        <v>1.24059E-3</v>
      </c>
    </row>
    <row r="2254" spans="1:12">
      <c r="A2254" t="s">
        <v>2272</v>
      </c>
      <c r="B2254" t="s">
        <v>5</v>
      </c>
      <c r="C2254" t="s">
        <v>2888</v>
      </c>
      <c r="D2254" t="s">
        <v>2883</v>
      </c>
      <c r="E2254" t="s">
        <v>2864</v>
      </c>
      <c r="H2254" t="str">
        <f>INDEX('Vensim Variables'!$B:$B,MATCH(EPS!$B2254,'Vensim Variables'!$A:$A,0))</f>
        <v>g pollutant</v>
      </c>
      <c r="I2254" t="str">
        <f t="shared" si="105"/>
        <v>OC</v>
      </c>
      <c r="J2254">
        <f>INDEX(NoSettings!$C:$C,MATCH(EPS!$A2254,NoSettings!$A:$A,0))</f>
        <v>4925120000</v>
      </c>
      <c r="K2254">
        <f t="shared" si="106"/>
        <v>1</v>
      </c>
      <c r="L2254" s="5">
        <f t="shared" si="107"/>
        <v>4.9251199999999998E-3</v>
      </c>
    </row>
    <row r="2255" spans="1:12">
      <c r="A2255" t="s">
        <v>2273</v>
      </c>
      <c r="B2255" t="s">
        <v>5</v>
      </c>
      <c r="C2255" t="s">
        <v>2888</v>
      </c>
      <c r="D2255" t="s">
        <v>2883</v>
      </c>
      <c r="E2255" t="s">
        <v>2865</v>
      </c>
      <c r="H2255" t="str">
        <f>INDEX('Vensim Variables'!$B:$B,MATCH(EPS!$B2255,'Vensim Variables'!$A:$A,0))</f>
        <v>g pollutant</v>
      </c>
      <c r="I2255" t="str">
        <f t="shared" si="105"/>
        <v>CH4</v>
      </c>
      <c r="J2255">
        <f>INDEX(NoSettings!$C:$C,MATCH(EPS!$A2255,NoSettings!$A:$A,0))</f>
        <v>3852770000</v>
      </c>
      <c r="K2255">
        <f t="shared" si="106"/>
        <v>28</v>
      </c>
      <c r="L2255" s="5">
        <f t="shared" si="107"/>
        <v>0.10787756</v>
      </c>
    </row>
    <row r="2256" spans="1:12">
      <c r="A2256" t="s">
        <v>2274</v>
      </c>
      <c r="B2256" t="s">
        <v>5</v>
      </c>
      <c r="C2256" t="s">
        <v>2888</v>
      </c>
      <c r="D2256" t="s">
        <v>2883</v>
      </c>
      <c r="E2256" t="s">
        <v>2866</v>
      </c>
      <c r="H2256" t="str">
        <f>INDEX('Vensim Variables'!$B:$B,MATCH(EPS!$B2256,'Vensim Variables'!$A:$A,0))</f>
        <v>g pollutant</v>
      </c>
      <c r="I2256" t="str">
        <f t="shared" si="105"/>
        <v>N2O</v>
      </c>
      <c r="J2256">
        <f>INDEX(NoSettings!$C:$C,MATCH(EPS!$A2256,NoSettings!$A:$A,0))</f>
        <v>770553000</v>
      </c>
      <c r="K2256">
        <f t="shared" si="106"/>
        <v>265</v>
      </c>
      <c r="L2256" s="5">
        <f t="shared" si="107"/>
        <v>0.20419654500000001</v>
      </c>
    </row>
    <row r="2257" spans="1:12">
      <c r="A2257" t="s">
        <v>2275</v>
      </c>
      <c r="B2257" t="s">
        <v>5</v>
      </c>
      <c r="C2257" t="s">
        <v>2888</v>
      </c>
      <c r="D2257" t="s">
        <v>2883</v>
      </c>
      <c r="E2257" t="s">
        <v>2867</v>
      </c>
      <c r="H2257" t="str">
        <f>INDEX('Vensim Variables'!$B:$B,MATCH(EPS!$B2257,'Vensim Variables'!$A:$A,0))</f>
        <v>g pollutant</v>
      </c>
      <c r="I2257" t="str">
        <f t="shared" si="105"/>
        <v>F gases</v>
      </c>
      <c r="J2257">
        <f>INDEX(NoSettings!$C:$C,MATCH(EPS!$A2257,NoSettings!$A:$A,0))</f>
        <v>0</v>
      </c>
      <c r="K2257">
        <f t="shared" si="106"/>
        <v>1</v>
      </c>
      <c r="L2257" s="5">
        <f t="shared" si="107"/>
        <v>0</v>
      </c>
    </row>
    <row r="2258" spans="1:12">
      <c r="A2258" t="s">
        <v>2276</v>
      </c>
      <c r="B2258" t="s">
        <v>5</v>
      </c>
      <c r="C2258" t="s">
        <v>2889</v>
      </c>
      <c r="D2258" t="s">
        <v>2876</v>
      </c>
      <c r="E2258" t="s">
        <v>2854</v>
      </c>
      <c r="H2258" t="str">
        <f>INDEX('Vensim Variables'!$B:$B,MATCH(EPS!$B2258,'Vensim Variables'!$A:$A,0))</f>
        <v>g pollutant</v>
      </c>
      <c r="I2258" t="str">
        <f t="shared" si="105"/>
        <v>CO2</v>
      </c>
      <c r="J2258">
        <f>INDEX(NoSettings!$C:$C,MATCH(EPS!$A2258,NoSettings!$A:$A,0))</f>
        <v>0</v>
      </c>
      <c r="K2258">
        <f t="shared" si="106"/>
        <v>1</v>
      </c>
      <c r="L2258" s="5">
        <f t="shared" si="107"/>
        <v>0</v>
      </c>
    </row>
    <row r="2259" spans="1:12">
      <c r="A2259" t="s">
        <v>2277</v>
      </c>
      <c r="B2259" t="s">
        <v>5</v>
      </c>
      <c r="C2259" t="s">
        <v>2889</v>
      </c>
      <c r="D2259" t="s">
        <v>2876</v>
      </c>
      <c r="E2259" t="s">
        <v>2857</v>
      </c>
      <c r="H2259" t="str">
        <f>INDEX('Vensim Variables'!$B:$B,MATCH(EPS!$B2259,'Vensim Variables'!$A:$A,0))</f>
        <v>g pollutant</v>
      </c>
      <c r="I2259" t="str">
        <f t="shared" si="105"/>
        <v>VOC</v>
      </c>
      <c r="J2259">
        <f>INDEX(NoSettings!$C:$C,MATCH(EPS!$A2259,NoSettings!$A:$A,0))</f>
        <v>0</v>
      </c>
      <c r="K2259">
        <f t="shared" si="106"/>
        <v>1</v>
      </c>
      <c r="L2259" s="5">
        <f t="shared" si="107"/>
        <v>0</v>
      </c>
    </row>
    <row r="2260" spans="1:12">
      <c r="A2260" t="s">
        <v>2278</v>
      </c>
      <c r="B2260" t="s">
        <v>5</v>
      </c>
      <c r="C2260" t="s">
        <v>2889</v>
      </c>
      <c r="D2260" t="s">
        <v>2876</v>
      </c>
      <c r="E2260" t="s">
        <v>2858</v>
      </c>
      <c r="H2260" t="str">
        <f>INDEX('Vensim Variables'!$B:$B,MATCH(EPS!$B2260,'Vensim Variables'!$A:$A,0))</f>
        <v>g pollutant</v>
      </c>
      <c r="I2260" t="str">
        <f t="shared" si="105"/>
        <v>CO</v>
      </c>
      <c r="J2260">
        <f>INDEX(NoSettings!$C:$C,MATCH(EPS!$A2260,NoSettings!$A:$A,0))</f>
        <v>0</v>
      </c>
      <c r="K2260">
        <f t="shared" si="106"/>
        <v>1</v>
      </c>
      <c r="L2260" s="5">
        <f t="shared" si="107"/>
        <v>0</v>
      </c>
    </row>
    <row r="2261" spans="1:12">
      <c r="A2261" t="s">
        <v>2279</v>
      </c>
      <c r="B2261" t="s">
        <v>5</v>
      </c>
      <c r="C2261" t="s">
        <v>2889</v>
      </c>
      <c r="D2261" t="s">
        <v>2876</v>
      </c>
      <c r="E2261" t="s">
        <v>2859</v>
      </c>
      <c r="H2261" t="str">
        <f>INDEX('Vensim Variables'!$B:$B,MATCH(EPS!$B2261,'Vensim Variables'!$A:$A,0))</f>
        <v>g pollutant</v>
      </c>
      <c r="I2261" t="str">
        <f t="shared" si="105"/>
        <v>NOx</v>
      </c>
      <c r="J2261">
        <f>INDEX(NoSettings!$C:$C,MATCH(EPS!$A2261,NoSettings!$A:$A,0))</f>
        <v>0</v>
      </c>
      <c r="K2261">
        <f t="shared" si="106"/>
        <v>1</v>
      </c>
      <c r="L2261" s="5">
        <f t="shared" si="107"/>
        <v>0</v>
      </c>
    </row>
    <row r="2262" spans="1:12">
      <c r="A2262" t="s">
        <v>2280</v>
      </c>
      <c r="B2262" t="s">
        <v>5</v>
      </c>
      <c r="C2262" t="s">
        <v>2889</v>
      </c>
      <c r="D2262" t="s">
        <v>2876</v>
      </c>
      <c r="E2262" t="s">
        <v>2860</v>
      </c>
      <c r="H2262" t="str">
        <f>INDEX('Vensim Variables'!$B:$B,MATCH(EPS!$B2262,'Vensim Variables'!$A:$A,0))</f>
        <v>g pollutant</v>
      </c>
      <c r="I2262" t="str">
        <f t="shared" si="105"/>
        <v>PM10</v>
      </c>
      <c r="J2262">
        <f>INDEX(NoSettings!$C:$C,MATCH(EPS!$A2262,NoSettings!$A:$A,0))</f>
        <v>0</v>
      </c>
      <c r="K2262">
        <f t="shared" si="106"/>
        <v>1</v>
      </c>
      <c r="L2262" s="5">
        <f t="shared" si="107"/>
        <v>0</v>
      </c>
    </row>
    <row r="2263" spans="1:12">
      <c r="A2263" t="s">
        <v>2281</v>
      </c>
      <c r="B2263" t="s">
        <v>5</v>
      </c>
      <c r="C2263" t="s">
        <v>2889</v>
      </c>
      <c r="D2263" t="s">
        <v>2876</v>
      </c>
      <c r="E2263" t="s">
        <v>2861</v>
      </c>
      <c r="H2263" t="str">
        <f>INDEX('Vensim Variables'!$B:$B,MATCH(EPS!$B2263,'Vensim Variables'!$A:$A,0))</f>
        <v>g pollutant</v>
      </c>
      <c r="I2263" t="str">
        <f t="shared" si="105"/>
        <v>PM25</v>
      </c>
      <c r="J2263">
        <f>INDEX(NoSettings!$C:$C,MATCH(EPS!$A2263,NoSettings!$A:$A,0))</f>
        <v>0</v>
      </c>
      <c r="K2263">
        <f t="shared" si="106"/>
        <v>1</v>
      </c>
      <c r="L2263" s="5">
        <f t="shared" si="107"/>
        <v>0</v>
      </c>
    </row>
    <row r="2264" spans="1:12">
      <c r="A2264" t="s">
        <v>2282</v>
      </c>
      <c r="B2264" t="s">
        <v>5</v>
      </c>
      <c r="C2264" t="s">
        <v>2889</v>
      </c>
      <c r="D2264" t="s">
        <v>2876</v>
      </c>
      <c r="E2264" t="s">
        <v>2862</v>
      </c>
      <c r="H2264" t="str">
        <f>INDEX('Vensim Variables'!$B:$B,MATCH(EPS!$B2264,'Vensim Variables'!$A:$A,0))</f>
        <v>g pollutant</v>
      </c>
      <c r="I2264" t="str">
        <f t="shared" si="105"/>
        <v>SOx</v>
      </c>
      <c r="J2264">
        <f>INDEX(NoSettings!$C:$C,MATCH(EPS!$A2264,NoSettings!$A:$A,0))</f>
        <v>0</v>
      </c>
      <c r="K2264">
        <f t="shared" si="106"/>
        <v>1</v>
      </c>
      <c r="L2264" s="5">
        <f t="shared" si="107"/>
        <v>0</v>
      </c>
    </row>
    <row r="2265" spans="1:12">
      <c r="A2265" t="s">
        <v>2283</v>
      </c>
      <c r="B2265" t="s">
        <v>5</v>
      </c>
      <c r="C2265" t="s">
        <v>2889</v>
      </c>
      <c r="D2265" t="s">
        <v>2876</v>
      </c>
      <c r="E2265" t="s">
        <v>2863</v>
      </c>
      <c r="H2265" t="str">
        <f>INDEX('Vensim Variables'!$B:$B,MATCH(EPS!$B2265,'Vensim Variables'!$A:$A,0))</f>
        <v>g pollutant</v>
      </c>
      <c r="I2265" t="str">
        <f t="shared" si="105"/>
        <v>BC</v>
      </c>
      <c r="J2265">
        <f>INDEX(NoSettings!$C:$C,MATCH(EPS!$A2265,NoSettings!$A:$A,0))</f>
        <v>0</v>
      </c>
      <c r="K2265">
        <f t="shared" si="106"/>
        <v>1</v>
      </c>
      <c r="L2265" s="5">
        <f t="shared" si="107"/>
        <v>0</v>
      </c>
    </row>
    <row r="2266" spans="1:12">
      <c r="A2266" t="s">
        <v>2284</v>
      </c>
      <c r="B2266" t="s">
        <v>5</v>
      </c>
      <c r="C2266" t="s">
        <v>2889</v>
      </c>
      <c r="D2266" t="s">
        <v>2876</v>
      </c>
      <c r="E2266" t="s">
        <v>2864</v>
      </c>
      <c r="H2266" t="str">
        <f>INDEX('Vensim Variables'!$B:$B,MATCH(EPS!$B2266,'Vensim Variables'!$A:$A,0))</f>
        <v>g pollutant</v>
      </c>
      <c r="I2266" t="str">
        <f t="shared" si="105"/>
        <v>OC</v>
      </c>
      <c r="J2266">
        <f>INDEX(NoSettings!$C:$C,MATCH(EPS!$A2266,NoSettings!$A:$A,0))</f>
        <v>0</v>
      </c>
      <c r="K2266">
        <f t="shared" si="106"/>
        <v>1</v>
      </c>
      <c r="L2266" s="5">
        <f t="shared" si="107"/>
        <v>0</v>
      </c>
    </row>
    <row r="2267" spans="1:12">
      <c r="A2267" t="s">
        <v>2285</v>
      </c>
      <c r="B2267" t="s">
        <v>5</v>
      </c>
      <c r="C2267" t="s">
        <v>2889</v>
      </c>
      <c r="D2267" t="s">
        <v>2876</v>
      </c>
      <c r="E2267" t="s">
        <v>2865</v>
      </c>
      <c r="H2267" t="str">
        <f>INDEX('Vensim Variables'!$B:$B,MATCH(EPS!$B2267,'Vensim Variables'!$A:$A,0))</f>
        <v>g pollutant</v>
      </c>
      <c r="I2267" t="str">
        <f t="shared" si="105"/>
        <v>CH4</v>
      </c>
      <c r="J2267">
        <f>INDEX(NoSettings!$C:$C,MATCH(EPS!$A2267,NoSettings!$A:$A,0))</f>
        <v>0</v>
      </c>
      <c r="K2267">
        <f t="shared" si="106"/>
        <v>28</v>
      </c>
      <c r="L2267" s="5">
        <f t="shared" si="107"/>
        <v>0</v>
      </c>
    </row>
    <row r="2268" spans="1:12">
      <c r="A2268" t="s">
        <v>2286</v>
      </c>
      <c r="B2268" t="s">
        <v>5</v>
      </c>
      <c r="C2268" t="s">
        <v>2889</v>
      </c>
      <c r="D2268" t="s">
        <v>2876</v>
      </c>
      <c r="E2268" t="s">
        <v>2866</v>
      </c>
      <c r="H2268" t="str">
        <f>INDEX('Vensim Variables'!$B:$B,MATCH(EPS!$B2268,'Vensim Variables'!$A:$A,0))</f>
        <v>g pollutant</v>
      </c>
      <c r="I2268" t="str">
        <f t="shared" si="105"/>
        <v>N2O</v>
      </c>
      <c r="J2268">
        <f>INDEX(NoSettings!$C:$C,MATCH(EPS!$A2268,NoSettings!$A:$A,0))</f>
        <v>0</v>
      </c>
      <c r="K2268">
        <f t="shared" si="106"/>
        <v>265</v>
      </c>
      <c r="L2268" s="5">
        <f t="shared" si="107"/>
        <v>0</v>
      </c>
    </row>
    <row r="2269" spans="1:12">
      <c r="A2269" t="s">
        <v>2287</v>
      </c>
      <c r="B2269" t="s">
        <v>5</v>
      </c>
      <c r="C2269" t="s">
        <v>2889</v>
      </c>
      <c r="D2269" t="s">
        <v>2876</v>
      </c>
      <c r="E2269" t="s">
        <v>2867</v>
      </c>
      <c r="H2269" t="str">
        <f>INDEX('Vensim Variables'!$B:$B,MATCH(EPS!$B2269,'Vensim Variables'!$A:$A,0))</f>
        <v>g pollutant</v>
      </c>
      <c r="I2269" t="str">
        <f t="shared" si="105"/>
        <v>F gases</v>
      </c>
      <c r="J2269">
        <f>INDEX(NoSettings!$C:$C,MATCH(EPS!$A2269,NoSettings!$A:$A,0))</f>
        <v>0</v>
      </c>
      <c r="K2269">
        <f t="shared" si="106"/>
        <v>1</v>
      </c>
      <c r="L2269" s="5">
        <f t="shared" si="107"/>
        <v>0</v>
      </c>
    </row>
    <row r="2270" spans="1:12">
      <c r="A2270" t="s">
        <v>2288</v>
      </c>
      <c r="B2270" t="s">
        <v>5</v>
      </c>
      <c r="C2270" t="s">
        <v>2889</v>
      </c>
      <c r="D2270" t="s">
        <v>2877</v>
      </c>
      <c r="E2270" t="s">
        <v>2854</v>
      </c>
      <c r="H2270" t="str">
        <f>INDEX('Vensim Variables'!$B:$B,MATCH(EPS!$B2270,'Vensim Variables'!$A:$A,0))</f>
        <v>g pollutant</v>
      </c>
      <c r="I2270" t="str">
        <f t="shared" si="105"/>
        <v>CO2</v>
      </c>
      <c r="J2270">
        <f>INDEX(NoSettings!$C:$C,MATCH(EPS!$A2270,NoSettings!$A:$A,0))</f>
        <v>0</v>
      </c>
      <c r="K2270">
        <f t="shared" si="106"/>
        <v>1</v>
      </c>
      <c r="L2270" s="5">
        <f t="shared" si="107"/>
        <v>0</v>
      </c>
    </row>
    <row r="2271" spans="1:12">
      <c r="A2271" t="s">
        <v>2289</v>
      </c>
      <c r="B2271" t="s">
        <v>5</v>
      </c>
      <c r="C2271" t="s">
        <v>2889</v>
      </c>
      <c r="D2271" t="s">
        <v>2877</v>
      </c>
      <c r="E2271" t="s">
        <v>2857</v>
      </c>
      <c r="H2271" t="str">
        <f>INDEX('Vensim Variables'!$B:$B,MATCH(EPS!$B2271,'Vensim Variables'!$A:$A,0))</f>
        <v>g pollutant</v>
      </c>
      <c r="I2271" t="str">
        <f t="shared" si="105"/>
        <v>VOC</v>
      </c>
      <c r="J2271">
        <f>INDEX(NoSettings!$C:$C,MATCH(EPS!$A2271,NoSettings!$A:$A,0))</f>
        <v>0</v>
      </c>
      <c r="K2271">
        <f t="shared" si="106"/>
        <v>1</v>
      </c>
      <c r="L2271" s="5">
        <f t="shared" si="107"/>
        <v>0</v>
      </c>
    </row>
    <row r="2272" spans="1:12">
      <c r="A2272" t="s">
        <v>2290</v>
      </c>
      <c r="B2272" t="s">
        <v>5</v>
      </c>
      <c r="C2272" t="s">
        <v>2889</v>
      </c>
      <c r="D2272" t="s">
        <v>2877</v>
      </c>
      <c r="E2272" t="s">
        <v>2858</v>
      </c>
      <c r="H2272" t="str">
        <f>INDEX('Vensim Variables'!$B:$B,MATCH(EPS!$B2272,'Vensim Variables'!$A:$A,0))</f>
        <v>g pollutant</v>
      </c>
      <c r="I2272" t="str">
        <f t="shared" si="105"/>
        <v>CO</v>
      </c>
      <c r="J2272">
        <f>INDEX(NoSettings!$C:$C,MATCH(EPS!$A2272,NoSettings!$A:$A,0))</f>
        <v>0</v>
      </c>
      <c r="K2272">
        <f t="shared" si="106"/>
        <v>1</v>
      </c>
      <c r="L2272" s="5">
        <f t="shared" si="107"/>
        <v>0</v>
      </c>
    </row>
    <row r="2273" spans="1:12">
      <c r="A2273" t="s">
        <v>2291</v>
      </c>
      <c r="B2273" t="s">
        <v>5</v>
      </c>
      <c r="C2273" t="s">
        <v>2889</v>
      </c>
      <c r="D2273" t="s">
        <v>2877</v>
      </c>
      <c r="E2273" t="s">
        <v>2859</v>
      </c>
      <c r="H2273" t="str">
        <f>INDEX('Vensim Variables'!$B:$B,MATCH(EPS!$B2273,'Vensim Variables'!$A:$A,0))</f>
        <v>g pollutant</v>
      </c>
      <c r="I2273" t="str">
        <f t="shared" si="105"/>
        <v>NOx</v>
      </c>
      <c r="J2273">
        <f>INDEX(NoSettings!$C:$C,MATCH(EPS!$A2273,NoSettings!$A:$A,0))</f>
        <v>0</v>
      </c>
      <c r="K2273">
        <f t="shared" si="106"/>
        <v>1</v>
      </c>
      <c r="L2273" s="5">
        <f t="shared" si="107"/>
        <v>0</v>
      </c>
    </row>
    <row r="2274" spans="1:12">
      <c r="A2274" t="s">
        <v>2292</v>
      </c>
      <c r="B2274" t="s">
        <v>5</v>
      </c>
      <c r="C2274" t="s">
        <v>2889</v>
      </c>
      <c r="D2274" t="s">
        <v>2877</v>
      </c>
      <c r="E2274" t="s">
        <v>2860</v>
      </c>
      <c r="H2274" t="str">
        <f>INDEX('Vensim Variables'!$B:$B,MATCH(EPS!$B2274,'Vensim Variables'!$A:$A,0))</f>
        <v>g pollutant</v>
      </c>
      <c r="I2274" t="str">
        <f t="shared" si="105"/>
        <v>PM10</v>
      </c>
      <c r="J2274">
        <f>INDEX(NoSettings!$C:$C,MATCH(EPS!$A2274,NoSettings!$A:$A,0))</f>
        <v>0</v>
      </c>
      <c r="K2274">
        <f t="shared" si="106"/>
        <v>1</v>
      </c>
      <c r="L2274" s="5">
        <f t="shared" si="107"/>
        <v>0</v>
      </c>
    </row>
    <row r="2275" spans="1:12">
      <c r="A2275" t="s">
        <v>2293</v>
      </c>
      <c r="B2275" t="s">
        <v>5</v>
      </c>
      <c r="C2275" t="s">
        <v>2889</v>
      </c>
      <c r="D2275" t="s">
        <v>2877</v>
      </c>
      <c r="E2275" t="s">
        <v>2861</v>
      </c>
      <c r="H2275" t="str">
        <f>INDEX('Vensim Variables'!$B:$B,MATCH(EPS!$B2275,'Vensim Variables'!$A:$A,0))</f>
        <v>g pollutant</v>
      </c>
      <c r="I2275" t="str">
        <f t="shared" si="105"/>
        <v>PM25</v>
      </c>
      <c r="J2275">
        <f>INDEX(NoSettings!$C:$C,MATCH(EPS!$A2275,NoSettings!$A:$A,0))</f>
        <v>0</v>
      </c>
      <c r="K2275">
        <f t="shared" si="106"/>
        <v>1</v>
      </c>
      <c r="L2275" s="5">
        <f t="shared" si="107"/>
        <v>0</v>
      </c>
    </row>
    <row r="2276" spans="1:12">
      <c r="A2276" t="s">
        <v>2294</v>
      </c>
      <c r="B2276" t="s">
        <v>5</v>
      </c>
      <c r="C2276" t="s">
        <v>2889</v>
      </c>
      <c r="D2276" t="s">
        <v>2877</v>
      </c>
      <c r="E2276" t="s">
        <v>2862</v>
      </c>
      <c r="H2276" t="str">
        <f>INDEX('Vensim Variables'!$B:$B,MATCH(EPS!$B2276,'Vensim Variables'!$A:$A,0))</f>
        <v>g pollutant</v>
      </c>
      <c r="I2276" t="str">
        <f t="shared" si="105"/>
        <v>SOx</v>
      </c>
      <c r="J2276">
        <f>INDEX(NoSettings!$C:$C,MATCH(EPS!$A2276,NoSettings!$A:$A,0))</f>
        <v>0</v>
      </c>
      <c r="K2276">
        <f t="shared" si="106"/>
        <v>1</v>
      </c>
      <c r="L2276" s="5">
        <f t="shared" si="107"/>
        <v>0</v>
      </c>
    </row>
    <row r="2277" spans="1:12">
      <c r="A2277" t="s">
        <v>2295</v>
      </c>
      <c r="B2277" t="s">
        <v>5</v>
      </c>
      <c r="C2277" t="s">
        <v>2889</v>
      </c>
      <c r="D2277" t="s">
        <v>2877</v>
      </c>
      <c r="E2277" t="s">
        <v>2863</v>
      </c>
      <c r="H2277" t="str">
        <f>INDEX('Vensim Variables'!$B:$B,MATCH(EPS!$B2277,'Vensim Variables'!$A:$A,0))</f>
        <v>g pollutant</v>
      </c>
      <c r="I2277" t="str">
        <f t="shared" si="105"/>
        <v>BC</v>
      </c>
      <c r="J2277">
        <f>INDEX(NoSettings!$C:$C,MATCH(EPS!$A2277,NoSettings!$A:$A,0))</f>
        <v>0</v>
      </c>
      <c r="K2277">
        <f t="shared" si="106"/>
        <v>1</v>
      </c>
      <c r="L2277" s="5">
        <f t="shared" si="107"/>
        <v>0</v>
      </c>
    </row>
    <row r="2278" spans="1:12">
      <c r="A2278" t="s">
        <v>2296</v>
      </c>
      <c r="B2278" t="s">
        <v>5</v>
      </c>
      <c r="C2278" t="s">
        <v>2889</v>
      </c>
      <c r="D2278" t="s">
        <v>2877</v>
      </c>
      <c r="E2278" t="s">
        <v>2864</v>
      </c>
      <c r="H2278" t="str">
        <f>INDEX('Vensim Variables'!$B:$B,MATCH(EPS!$B2278,'Vensim Variables'!$A:$A,0))</f>
        <v>g pollutant</v>
      </c>
      <c r="I2278" t="str">
        <f t="shared" si="105"/>
        <v>OC</v>
      </c>
      <c r="J2278">
        <f>INDEX(NoSettings!$C:$C,MATCH(EPS!$A2278,NoSettings!$A:$A,0))</f>
        <v>0</v>
      </c>
      <c r="K2278">
        <f t="shared" si="106"/>
        <v>1</v>
      </c>
      <c r="L2278" s="5">
        <f t="shared" si="107"/>
        <v>0</v>
      </c>
    </row>
    <row r="2279" spans="1:12">
      <c r="A2279" t="s">
        <v>2297</v>
      </c>
      <c r="B2279" t="s">
        <v>5</v>
      </c>
      <c r="C2279" t="s">
        <v>2889</v>
      </c>
      <c r="D2279" t="s">
        <v>2877</v>
      </c>
      <c r="E2279" t="s">
        <v>2865</v>
      </c>
      <c r="H2279" t="str">
        <f>INDEX('Vensim Variables'!$B:$B,MATCH(EPS!$B2279,'Vensim Variables'!$A:$A,0))</f>
        <v>g pollutant</v>
      </c>
      <c r="I2279" t="str">
        <f t="shared" si="105"/>
        <v>CH4</v>
      </c>
      <c r="J2279">
        <f>INDEX(NoSettings!$C:$C,MATCH(EPS!$A2279,NoSettings!$A:$A,0))</f>
        <v>0</v>
      </c>
      <c r="K2279">
        <f t="shared" si="106"/>
        <v>28</v>
      </c>
      <c r="L2279" s="5">
        <f t="shared" si="107"/>
        <v>0</v>
      </c>
    </row>
    <row r="2280" spans="1:12">
      <c r="A2280" t="s">
        <v>2298</v>
      </c>
      <c r="B2280" t="s">
        <v>5</v>
      </c>
      <c r="C2280" t="s">
        <v>2889</v>
      </c>
      <c r="D2280" t="s">
        <v>2877</v>
      </c>
      <c r="E2280" t="s">
        <v>2866</v>
      </c>
      <c r="H2280" t="str">
        <f>INDEX('Vensim Variables'!$B:$B,MATCH(EPS!$B2280,'Vensim Variables'!$A:$A,0))</f>
        <v>g pollutant</v>
      </c>
      <c r="I2280" t="str">
        <f t="shared" si="105"/>
        <v>N2O</v>
      </c>
      <c r="J2280">
        <f>INDEX(NoSettings!$C:$C,MATCH(EPS!$A2280,NoSettings!$A:$A,0))</f>
        <v>0</v>
      </c>
      <c r="K2280">
        <f t="shared" si="106"/>
        <v>265</v>
      </c>
      <c r="L2280" s="5">
        <f t="shared" si="107"/>
        <v>0</v>
      </c>
    </row>
    <row r="2281" spans="1:12">
      <c r="A2281" t="s">
        <v>2299</v>
      </c>
      <c r="B2281" t="s">
        <v>5</v>
      </c>
      <c r="C2281" t="s">
        <v>2889</v>
      </c>
      <c r="D2281" t="s">
        <v>2877</v>
      </c>
      <c r="E2281" t="s">
        <v>2867</v>
      </c>
      <c r="H2281" t="str">
        <f>INDEX('Vensim Variables'!$B:$B,MATCH(EPS!$B2281,'Vensim Variables'!$A:$A,0))</f>
        <v>g pollutant</v>
      </c>
      <c r="I2281" t="str">
        <f t="shared" si="105"/>
        <v>F gases</v>
      </c>
      <c r="J2281">
        <f>INDEX(NoSettings!$C:$C,MATCH(EPS!$A2281,NoSettings!$A:$A,0))</f>
        <v>0</v>
      </c>
      <c r="K2281">
        <f t="shared" si="106"/>
        <v>1</v>
      </c>
      <c r="L2281" s="5">
        <f t="shared" si="107"/>
        <v>0</v>
      </c>
    </row>
    <row r="2282" spans="1:12">
      <c r="A2282" t="s">
        <v>2300</v>
      </c>
      <c r="B2282" t="s">
        <v>5</v>
      </c>
      <c r="C2282" t="s">
        <v>2889</v>
      </c>
      <c r="D2282" t="s">
        <v>2878</v>
      </c>
      <c r="E2282" t="s">
        <v>2854</v>
      </c>
      <c r="H2282" t="str">
        <f>INDEX('Vensim Variables'!$B:$B,MATCH(EPS!$B2282,'Vensim Variables'!$A:$A,0))</f>
        <v>g pollutant</v>
      </c>
      <c r="I2282" t="str">
        <f t="shared" si="105"/>
        <v>CO2</v>
      </c>
      <c r="J2282">
        <f>INDEX(NoSettings!$C:$C,MATCH(EPS!$A2282,NoSettings!$A:$A,0))</f>
        <v>0</v>
      </c>
      <c r="K2282">
        <f t="shared" si="106"/>
        <v>1</v>
      </c>
      <c r="L2282" s="5">
        <f t="shared" si="107"/>
        <v>0</v>
      </c>
    </row>
    <row r="2283" spans="1:12">
      <c r="A2283" t="s">
        <v>2301</v>
      </c>
      <c r="B2283" t="s">
        <v>5</v>
      </c>
      <c r="C2283" t="s">
        <v>2889</v>
      </c>
      <c r="D2283" t="s">
        <v>2878</v>
      </c>
      <c r="E2283" t="s">
        <v>2857</v>
      </c>
      <c r="H2283" t="str">
        <f>INDEX('Vensim Variables'!$B:$B,MATCH(EPS!$B2283,'Vensim Variables'!$A:$A,0))</f>
        <v>g pollutant</v>
      </c>
      <c r="I2283" t="str">
        <f t="shared" si="105"/>
        <v>VOC</v>
      </c>
      <c r="J2283">
        <f>INDEX(NoSettings!$C:$C,MATCH(EPS!$A2283,NoSettings!$A:$A,0))</f>
        <v>0</v>
      </c>
      <c r="K2283">
        <f t="shared" si="106"/>
        <v>1</v>
      </c>
      <c r="L2283" s="5">
        <f t="shared" si="107"/>
        <v>0</v>
      </c>
    </row>
    <row r="2284" spans="1:12">
      <c r="A2284" t="s">
        <v>2302</v>
      </c>
      <c r="B2284" t="s">
        <v>5</v>
      </c>
      <c r="C2284" t="s">
        <v>2889</v>
      </c>
      <c r="D2284" t="s">
        <v>2878</v>
      </c>
      <c r="E2284" t="s">
        <v>2858</v>
      </c>
      <c r="H2284" t="str">
        <f>INDEX('Vensim Variables'!$B:$B,MATCH(EPS!$B2284,'Vensim Variables'!$A:$A,0))</f>
        <v>g pollutant</v>
      </c>
      <c r="I2284" t="str">
        <f t="shared" si="105"/>
        <v>CO</v>
      </c>
      <c r="J2284">
        <f>INDEX(NoSettings!$C:$C,MATCH(EPS!$A2284,NoSettings!$A:$A,0))</f>
        <v>0</v>
      </c>
      <c r="K2284">
        <f t="shared" si="106"/>
        <v>1</v>
      </c>
      <c r="L2284" s="5">
        <f t="shared" si="107"/>
        <v>0</v>
      </c>
    </row>
    <row r="2285" spans="1:12">
      <c r="A2285" t="s">
        <v>2303</v>
      </c>
      <c r="B2285" t="s">
        <v>5</v>
      </c>
      <c r="C2285" t="s">
        <v>2889</v>
      </c>
      <c r="D2285" t="s">
        <v>2878</v>
      </c>
      <c r="E2285" t="s">
        <v>2859</v>
      </c>
      <c r="H2285" t="str">
        <f>INDEX('Vensim Variables'!$B:$B,MATCH(EPS!$B2285,'Vensim Variables'!$A:$A,0))</f>
        <v>g pollutant</v>
      </c>
      <c r="I2285" t="str">
        <f t="shared" si="105"/>
        <v>NOx</v>
      </c>
      <c r="J2285">
        <f>INDEX(NoSettings!$C:$C,MATCH(EPS!$A2285,NoSettings!$A:$A,0))</f>
        <v>0</v>
      </c>
      <c r="K2285">
        <f t="shared" si="106"/>
        <v>1</v>
      </c>
      <c r="L2285" s="5">
        <f t="shared" si="107"/>
        <v>0</v>
      </c>
    </row>
    <row r="2286" spans="1:12">
      <c r="A2286" t="s">
        <v>2304</v>
      </c>
      <c r="B2286" t="s">
        <v>5</v>
      </c>
      <c r="C2286" t="s">
        <v>2889</v>
      </c>
      <c r="D2286" t="s">
        <v>2878</v>
      </c>
      <c r="E2286" t="s">
        <v>2860</v>
      </c>
      <c r="H2286" t="str">
        <f>INDEX('Vensim Variables'!$B:$B,MATCH(EPS!$B2286,'Vensim Variables'!$A:$A,0))</f>
        <v>g pollutant</v>
      </c>
      <c r="I2286" t="str">
        <f t="shared" si="105"/>
        <v>PM10</v>
      </c>
      <c r="J2286">
        <f>INDEX(NoSettings!$C:$C,MATCH(EPS!$A2286,NoSettings!$A:$A,0))</f>
        <v>0</v>
      </c>
      <c r="K2286">
        <f t="shared" si="106"/>
        <v>1</v>
      </c>
      <c r="L2286" s="5">
        <f t="shared" si="107"/>
        <v>0</v>
      </c>
    </row>
    <row r="2287" spans="1:12">
      <c r="A2287" t="s">
        <v>2305</v>
      </c>
      <c r="B2287" t="s">
        <v>5</v>
      </c>
      <c r="C2287" t="s">
        <v>2889</v>
      </c>
      <c r="D2287" t="s">
        <v>2878</v>
      </c>
      <c r="E2287" t="s">
        <v>2861</v>
      </c>
      <c r="H2287" t="str">
        <f>INDEX('Vensim Variables'!$B:$B,MATCH(EPS!$B2287,'Vensim Variables'!$A:$A,0))</f>
        <v>g pollutant</v>
      </c>
      <c r="I2287" t="str">
        <f t="shared" si="105"/>
        <v>PM25</v>
      </c>
      <c r="J2287">
        <f>INDEX(NoSettings!$C:$C,MATCH(EPS!$A2287,NoSettings!$A:$A,0))</f>
        <v>0</v>
      </c>
      <c r="K2287">
        <f t="shared" si="106"/>
        <v>1</v>
      </c>
      <c r="L2287" s="5">
        <f t="shared" si="107"/>
        <v>0</v>
      </c>
    </row>
    <row r="2288" spans="1:12">
      <c r="A2288" t="s">
        <v>2306</v>
      </c>
      <c r="B2288" t="s">
        <v>5</v>
      </c>
      <c r="C2288" t="s">
        <v>2889</v>
      </c>
      <c r="D2288" t="s">
        <v>2878</v>
      </c>
      <c r="E2288" t="s">
        <v>2862</v>
      </c>
      <c r="H2288" t="str">
        <f>INDEX('Vensim Variables'!$B:$B,MATCH(EPS!$B2288,'Vensim Variables'!$A:$A,0))</f>
        <v>g pollutant</v>
      </c>
      <c r="I2288" t="str">
        <f t="shared" si="105"/>
        <v>SOx</v>
      </c>
      <c r="J2288">
        <f>INDEX(NoSettings!$C:$C,MATCH(EPS!$A2288,NoSettings!$A:$A,0))</f>
        <v>0</v>
      </c>
      <c r="K2288">
        <f t="shared" si="106"/>
        <v>1</v>
      </c>
      <c r="L2288" s="5">
        <f t="shared" si="107"/>
        <v>0</v>
      </c>
    </row>
    <row r="2289" spans="1:12">
      <c r="A2289" t="s">
        <v>2307</v>
      </c>
      <c r="B2289" t="s">
        <v>5</v>
      </c>
      <c r="C2289" t="s">
        <v>2889</v>
      </c>
      <c r="D2289" t="s">
        <v>2878</v>
      </c>
      <c r="E2289" t="s">
        <v>2863</v>
      </c>
      <c r="H2289" t="str">
        <f>INDEX('Vensim Variables'!$B:$B,MATCH(EPS!$B2289,'Vensim Variables'!$A:$A,0))</f>
        <v>g pollutant</v>
      </c>
      <c r="I2289" t="str">
        <f t="shared" si="105"/>
        <v>BC</v>
      </c>
      <c r="J2289">
        <f>INDEX(NoSettings!$C:$C,MATCH(EPS!$A2289,NoSettings!$A:$A,0))</f>
        <v>0</v>
      </c>
      <c r="K2289">
        <f t="shared" si="106"/>
        <v>1</v>
      </c>
      <c r="L2289" s="5">
        <f t="shared" si="107"/>
        <v>0</v>
      </c>
    </row>
    <row r="2290" spans="1:12">
      <c r="A2290" t="s">
        <v>2308</v>
      </c>
      <c r="B2290" t="s">
        <v>5</v>
      </c>
      <c r="C2290" t="s">
        <v>2889</v>
      </c>
      <c r="D2290" t="s">
        <v>2878</v>
      </c>
      <c r="E2290" t="s">
        <v>2864</v>
      </c>
      <c r="H2290" t="str">
        <f>INDEX('Vensim Variables'!$B:$B,MATCH(EPS!$B2290,'Vensim Variables'!$A:$A,0))</f>
        <v>g pollutant</v>
      </c>
      <c r="I2290" t="str">
        <f t="shared" si="105"/>
        <v>OC</v>
      </c>
      <c r="J2290">
        <f>INDEX(NoSettings!$C:$C,MATCH(EPS!$A2290,NoSettings!$A:$A,0))</f>
        <v>0</v>
      </c>
      <c r="K2290">
        <f t="shared" si="106"/>
        <v>1</v>
      </c>
      <c r="L2290" s="5">
        <f t="shared" si="107"/>
        <v>0</v>
      </c>
    </row>
    <row r="2291" spans="1:12">
      <c r="A2291" t="s">
        <v>2309</v>
      </c>
      <c r="B2291" t="s">
        <v>5</v>
      </c>
      <c r="C2291" t="s">
        <v>2889</v>
      </c>
      <c r="D2291" t="s">
        <v>2878</v>
      </c>
      <c r="E2291" t="s">
        <v>2865</v>
      </c>
      <c r="H2291" t="str">
        <f>INDEX('Vensim Variables'!$B:$B,MATCH(EPS!$B2291,'Vensim Variables'!$A:$A,0))</f>
        <v>g pollutant</v>
      </c>
      <c r="I2291" t="str">
        <f t="shared" si="105"/>
        <v>CH4</v>
      </c>
      <c r="J2291">
        <f>INDEX(NoSettings!$C:$C,MATCH(EPS!$A2291,NoSettings!$A:$A,0))</f>
        <v>0</v>
      </c>
      <c r="K2291">
        <f t="shared" si="106"/>
        <v>28</v>
      </c>
      <c r="L2291" s="5">
        <f t="shared" si="107"/>
        <v>0</v>
      </c>
    </row>
    <row r="2292" spans="1:12">
      <c r="A2292" t="s">
        <v>2310</v>
      </c>
      <c r="B2292" t="s">
        <v>5</v>
      </c>
      <c r="C2292" t="s">
        <v>2889</v>
      </c>
      <c r="D2292" t="s">
        <v>2878</v>
      </c>
      <c r="E2292" t="s">
        <v>2866</v>
      </c>
      <c r="H2292" t="str">
        <f>INDEX('Vensim Variables'!$B:$B,MATCH(EPS!$B2292,'Vensim Variables'!$A:$A,0))</f>
        <v>g pollutant</v>
      </c>
      <c r="I2292" t="str">
        <f t="shared" si="105"/>
        <v>N2O</v>
      </c>
      <c r="J2292">
        <f>INDEX(NoSettings!$C:$C,MATCH(EPS!$A2292,NoSettings!$A:$A,0))</f>
        <v>0</v>
      </c>
      <c r="K2292">
        <f t="shared" si="106"/>
        <v>265</v>
      </c>
      <c r="L2292" s="5">
        <f t="shared" si="107"/>
        <v>0</v>
      </c>
    </row>
    <row r="2293" spans="1:12">
      <c r="A2293" t="s">
        <v>2311</v>
      </c>
      <c r="B2293" t="s">
        <v>5</v>
      </c>
      <c r="C2293" t="s">
        <v>2889</v>
      </c>
      <c r="D2293" t="s">
        <v>2878</v>
      </c>
      <c r="E2293" t="s">
        <v>2867</v>
      </c>
      <c r="H2293" t="str">
        <f>INDEX('Vensim Variables'!$B:$B,MATCH(EPS!$B2293,'Vensim Variables'!$A:$A,0))</f>
        <v>g pollutant</v>
      </c>
      <c r="I2293" t="str">
        <f t="shared" si="105"/>
        <v>F gases</v>
      </c>
      <c r="J2293">
        <f>INDEX(NoSettings!$C:$C,MATCH(EPS!$A2293,NoSettings!$A:$A,0))</f>
        <v>0</v>
      </c>
      <c r="K2293">
        <f t="shared" si="106"/>
        <v>1</v>
      </c>
      <c r="L2293" s="5">
        <f t="shared" si="107"/>
        <v>0</v>
      </c>
    </row>
    <row r="2294" spans="1:12">
      <c r="A2294" t="s">
        <v>2312</v>
      </c>
      <c r="B2294" t="s">
        <v>5</v>
      </c>
      <c r="C2294" t="s">
        <v>2889</v>
      </c>
      <c r="D2294" t="s">
        <v>2879</v>
      </c>
      <c r="E2294" t="s">
        <v>2854</v>
      </c>
      <c r="H2294" t="str">
        <f>INDEX('Vensim Variables'!$B:$B,MATCH(EPS!$B2294,'Vensim Variables'!$A:$A,0))</f>
        <v>g pollutant</v>
      </c>
      <c r="I2294" t="str">
        <f t="shared" si="105"/>
        <v>CO2</v>
      </c>
      <c r="J2294">
        <f>INDEX(NoSettings!$C:$C,MATCH(EPS!$A2294,NoSettings!$A:$A,0))</f>
        <v>0</v>
      </c>
      <c r="K2294">
        <f t="shared" si="106"/>
        <v>1</v>
      </c>
      <c r="L2294" s="5">
        <f t="shared" si="107"/>
        <v>0</v>
      </c>
    </row>
    <row r="2295" spans="1:12">
      <c r="A2295" t="s">
        <v>2313</v>
      </c>
      <c r="B2295" t="s">
        <v>5</v>
      </c>
      <c r="C2295" t="s">
        <v>2889</v>
      </c>
      <c r="D2295" t="s">
        <v>2879</v>
      </c>
      <c r="E2295" t="s">
        <v>2857</v>
      </c>
      <c r="H2295" t="str">
        <f>INDEX('Vensim Variables'!$B:$B,MATCH(EPS!$B2295,'Vensim Variables'!$A:$A,0))</f>
        <v>g pollutant</v>
      </c>
      <c r="I2295" t="str">
        <f t="shared" si="105"/>
        <v>VOC</v>
      </c>
      <c r="J2295">
        <f>INDEX(NoSettings!$C:$C,MATCH(EPS!$A2295,NoSettings!$A:$A,0))</f>
        <v>0</v>
      </c>
      <c r="K2295">
        <f t="shared" si="106"/>
        <v>1</v>
      </c>
      <c r="L2295" s="5">
        <f t="shared" si="107"/>
        <v>0</v>
      </c>
    </row>
    <row r="2296" spans="1:12">
      <c r="A2296" t="s">
        <v>2314</v>
      </c>
      <c r="B2296" t="s">
        <v>5</v>
      </c>
      <c r="C2296" t="s">
        <v>2889</v>
      </c>
      <c r="D2296" t="s">
        <v>2879</v>
      </c>
      <c r="E2296" t="s">
        <v>2858</v>
      </c>
      <c r="H2296" t="str">
        <f>INDEX('Vensim Variables'!$B:$B,MATCH(EPS!$B2296,'Vensim Variables'!$A:$A,0))</f>
        <v>g pollutant</v>
      </c>
      <c r="I2296" t="str">
        <f t="shared" si="105"/>
        <v>CO</v>
      </c>
      <c r="J2296">
        <f>INDEX(NoSettings!$C:$C,MATCH(EPS!$A2296,NoSettings!$A:$A,0))</f>
        <v>0</v>
      </c>
      <c r="K2296">
        <f t="shared" si="106"/>
        <v>1</v>
      </c>
      <c r="L2296" s="5">
        <f t="shared" si="107"/>
        <v>0</v>
      </c>
    </row>
    <row r="2297" spans="1:12">
      <c r="A2297" t="s">
        <v>2315</v>
      </c>
      <c r="B2297" t="s">
        <v>5</v>
      </c>
      <c r="C2297" t="s">
        <v>2889</v>
      </c>
      <c r="D2297" t="s">
        <v>2879</v>
      </c>
      <c r="E2297" t="s">
        <v>2859</v>
      </c>
      <c r="H2297" t="str">
        <f>INDEX('Vensim Variables'!$B:$B,MATCH(EPS!$B2297,'Vensim Variables'!$A:$A,0))</f>
        <v>g pollutant</v>
      </c>
      <c r="I2297" t="str">
        <f t="shared" si="105"/>
        <v>NOx</v>
      </c>
      <c r="J2297">
        <f>INDEX(NoSettings!$C:$C,MATCH(EPS!$A2297,NoSettings!$A:$A,0))</f>
        <v>0</v>
      </c>
      <c r="K2297">
        <f t="shared" si="106"/>
        <v>1</v>
      </c>
      <c r="L2297" s="5">
        <f t="shared" si="107"/>
        <v>0</v>
      </c>
    </row>
    <row r="2298" spans="1:12">
      <c r="A2298" t="s">
        <v>2316</v>
      </c>
      <c r="B2298" t="s">
        <v>5</v>
      </c>
      <c r="C2298" t="s">
        <v>2889</v>
      </c>
      <c r="D2298" t="s">
        <v>2879</v>
      </c>
      <c r="E2298" t="s">
        <v>2860</v>
      </c>
      <c r="H2298" t="str">
        <f>INDEX('Vensim Variables'!$B:$B,MATCH(EPS!$B2298,'Vensim Variables'!$A:$A,0))</f>
        <v>g pollutant</v>
      </c>
      <c r="I2298" t="str">
        <f t="shared" si="105"/>
        <v>PM10</v>
      </c>
      <c r="J2298">
        <f>INDEX(NoSettings!$C:$C,MATCH(EPS!$A2298,NoSettings!$A:$A,0))</f>
        <v>0</v>
      </c>
      <c r="K2298">
        <f t="shared" si="106"/>
        <v>1</v>
      </c>
      <c r="L2298" s="5">
        <f t="shared" si="107"/>
        <v>0</v>
      </c>
    </row>
    <row r="2299" spans="1:12">
      <c r="A2299" t="s">
        <v>2317</v>
      </c>
      <c r="B2299" t="s">
        <v>5</v>
      </c>
      <c r="C2299" t="s">
        <v>2889</v>
      </c>
      <c r="D2299" t="s">
        <v>2879</v>
      </c>
      <c r="E2299" t="s">
        <v>2861</v>
      </c>
      <c r="H2299" t="str">
        <f>INDEX('Vensim Variables'!$B:$B,MATCH(EPS!$B2299,'Vensim Variables'!$A:$A,0))</f>
        <v>g pollutant</v>
      </c>
      <c r="I2299" t="str">
        <f t="shared" si="105"/>
        <v>PM25</v>
      </c>
      <c r="J2299">
        <f>INDEX(NoSettings!$C:$C,MATCH(EPS!$A2299,NoSettings!$A:$A,0))</f>
        <v>0</v>
      </c>
      <c r="K2299">
        <f t="shared" si="106"/>
        <v>1</v>
      </c>
      <c r="L2299" s="5">
        <f t="shared" si="107"/>
        <v>0</v>
      </c>
    </row>
    <row r="2300" spans="1:12">
      <c r="A2300" t="s">
        <v>2318</v>
      </c>
      <c r="B2300" t="s">
        <v>5</v>
      </c>
      <c r="C2300" t="s">
        <v>2889</v>
      </c>
      <c r="D2300" t="s">
        <v>2879</v>
      </c>
      <c r="E2300" t="s">
        <v>2862</v>
      </c>
      <c r="H2300" t="str">
        <f>INDEX('Vensim Variables'!$B:$B,MATCH(EPS!$B2300,'Vensim Variables'!$A:$A,0))</f>
        <v>g pollutant</v>
      </c>
      <c r="I2300" t="str">
        <f t="shared" si="105"/>
        <v>SOx</v>
      </c>
      <c r="J2300">
        <f>INDEX(NoSettings!$C:$C,MATCH(EPS!$A2300,NoSettings!$A:$A,0))</f>
        <v>0</v>
      </c>
      <c r="K2300">
        <f t="shared" si="106"/>
        <v>1</v>
      </c>
      <c r="L2300" s="5">
        <f t="shared" si="107"/>
        <v>0</v>
      </c>
    </row>
    <row r="2301" spans="1:12">
      <c r="A2301" t="s">
        <v>2319</v>
      </c>
      <c r="B2301" t="s">
        <v>5</v>
      </c>
      <c r="C2301" t="s">
        <v>2889</v>
      </c>
      <c r="D2301" t="s">
        <v>2879</v>
      </c>
      <c r="E2301" t="s">
        <v>2863</v>
      </c>
      <c r="H2301" t="str">
        <f>INDEX('Vensim Variables'!$B:$B,MATCH(EPS!$B2301,'Vensim Variables'!$A:$A,0))</f>
        <v>g pollutant</v>
      </c>
      <c r="I2301" t="str">
        <f t="shared" si="105"/>
        <v>BC</v>
      </c>
      <c r="J2301">
        <f>INDEX(NoSettings!$C:$C,MATCH(EPS!$A2301,NoSettings!$A:$A,0))</f>
        <v>0</v>
      </c>
      <c r="K2301">
        <f t="shared" si="106"/>
        <v>1</v>
      </c>
      <c r="L2301" s="5">
        <f t="shared" si="107"/>
        <v>0</v>
      </c>
    </row>
    <row r="2302" spans="1:12">
      <c r="A2302" t="s">
        <v>2320</v>
      </c>
      <c r="B2302" t="s">
        <v>5</v>
      </c>
      <c r="C2302" t="s">
        <v>2889</v>
      </c>
      <c r="D2302" t="s">
        <v>2879</v>
      </c>
      <c r="E2302" t="s">
        <v>2864</v>
      </c>
      <c r="H2302" t="str">
        <f>INDEX('Vensim Variables'!$B:$B,MATCH(EPS!$B2302,'Vensim Variables'!$A:$A,0))</f>
        <v>g pollutant</v>
      </c>
      <c r="I2302" t="str">
        <f t="shared" si="105"/>
        <v>OC</v>
      </c>
      <c r="J2302">
        <f>INDEX(NoSettings!$C:$C,MATCH(EPS!$A2302,NoSettings!$A:$A,0))</f>
        <v>0</v>
      </c>
      <c r="K2302">
        <f t="shared" si="106"/>
        <v>1</v>
      </c>
      <c r="L2302" s="5">
        <f t="shared" si="107"/>
        <v>0</v>
      </c>
    </row>
    <row r="2303" spans="1:12">
      <c r="A2303" t="s">
        <v>2321</v>
      </c>
      <c r="B2303" t="s">
        <v>5</v>
      </c>
      <c r="C2303" t="s">
        <v>2889</v>
      </c>
      <c r="D2303" t="s">
        <v>2879</v>
      </c>
      <c r="E2303" t="s">
        <v>2865</v>
      </c>
      <c r="H2303" t="str">
        <f>INDEX('Vensim Variables'!$B:$B,MATCH(EPS!$B2303,'Vensim Variables'!$A:$A,0))</f>
        <v>g pollutant</v>
      </c>
      <c r="I2303" t="str">
        <f t="shared" si="105"/>
        <v>CH4</v>
      </c>
      <c r="J2303">
        <f>INDEX(NoSettings!$C:$C,MATCH(EPS!$A2303,NoSettings!$A:$A,0))</f>
        <v>0</v>
      </c>
      <c r="K2303">
        <f t="shared" si="106"/>
        <v>28</v>
      </c>
      <c r="L2303" s="5">
        <f t="shared" si="107"/>
        <v>0</v>
      </c>
    </row>
    <row r="2304" spans="1:12">
      <c r="A2304" t="s">
        <v>2322</v>
      </c>
      <c r="B2304" t="s">
        <v>5</v>
      </c>
      <c r="C2304" t="s">
        <v>2889</v>
      </c>
      <c r="D2304" t="s">
        <v>2879</v>
      </c>
      <c r="E2304" t="s">
        <v>2866</v>
      </c>
      <c r="H2304" t="str">
        <f>INDEX('Vensim Variables'!$B:$B,MATCH(EPS!$B2304,'Vensim Variables'!$A:$A,0))</f>
        <v>g pollutant</v>
      </c>
      <c r="I2304" t="str">
        <f t="shared" si="105"/>
        <v>N2O</v>
      </c>
      <c r="J2304">
        <f>INDEX(NoSettings!$C:$C,MATCH(EPS!$A2304,NoSettings!$A:$A,0))</f>
        <v>0</v>
      </c>
      <c r="K2304">
        <f t="shared" si="106"/>
        <v>265</v>
      </c>
      <c r="L2304" s="5">
        <f t="shared" si="107"/>
        <v>0</v>
      </c>
    </row>
    <row r="2305" spans="1:12">
      <c r="A2305" t="s">
        <v>2323</v>
      </c>
      <c r="B2305" t="s">
        <v>5</v>
      </c>
      <c r="C2305" t="s">
        <v>2889</v>
      </c>
      <c r="D2305" t="s">
        <v>2879</v>
      </c>
      <c r="E2305" t="s">
        <v>2867</v>
      </c>
      <c r="H2305" t="str">
        <f>INDEX('Vensim Variables'!$B:$B,MATCH(EPS!$B2305,'Vensim Variables'!$A:$A,0))</f>
        <v>g pollutant</v>
      </c>
      <c r="I2305" t="str">
        <f t="shared" si="105"/>
        <v>F gases</v>
      </c>
      <c r="J2305">
        <f>INDEX(NoSettings!$C:$C,MATCH(EPS!$A2305,NoSettings!$A:$A,0))</f>
        <v>0</v>
      </c>
      <c r="K2305">
        <f t="shared" si="106"/>
        <v>1</v>
      </c>
      <c r="L2305" s="5">
        <f t="shared" si="107"/>
        <v>0</v>
      </c>
    </row>
    <row r="2306" spans="1:12">
      <c r="A2306" t="s">
        <v>2324</v>
      </c>
      <c r="B2306" t="s">
        <v>5</v>
      </c>
      <c r="C2306" t="s">
        <v>2889</v>
      </c>
      <c r="D2306" t="s">
        <v>2880</v>
      </c>
      <c r="E2306" t="s">
        <v>2854</v>
      </c>
      <c r="H2306" t="str">
        <f>INDEX('Vensim Variables'!$B:$B,MATCH(EPS!$B2306,'Vensim Variables'!$A:$A,0))</f>
        <v>g pollutant</v>
      </c>
      <c r="I2306" t="str">
        <f t="shared" si="105"/>
        <v>CO2</v>
      </c>
      <c r="J2306">
        <f>INDEX(NoSettings!$C:$C,MATCH(EPS!$A2306,NoSettings!$A:$A,0))</f>
        <v>0</v>
      </c>
      <c r="K2306">
        <f t="shared" si="106"/>
        <v>1</v>
      </c>
      <c r="L2306" s="5">
        <f t="shared" si="107"/>
        <v>0</v>
      </c>
    </row>
    <row r="2307" spans="1:12">
      <c r="A2307" t="s">
        <v>2325</v>
      </c>
      <c r="B2307" t="s">
        <v>5</v>
      </c>
      <c r="C2307" t="s">
        <v>2889</v>
      </c>
      <c r="D2307" t="s">
        <v>2880</v>
      </c>
      <c r="E2307" t="s">
        <v>2857</v>
      </c>
      <c r="H2307" t="str">
        <f>INDEX('Vensim Variables'!$B:$B,MATCH(EPS!$B2307,'Vensim Variables'!$A:$A,0))</f>
        <v>g pollutant</v>
      </c>
      <c r="I2307" t="str">
        <f t="shared" ref="I2307:I2370" si="108">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 t="shared" ref="K2307:K2370" si="109">IF(I2307="CO2",1,IF(I2307="CH4",28,IF(I2307="N2O",265,IF(I2307="F gases",1,1))))</f>
        <v>1</v>
      </c>
      <c r="L2307" s="5">
        <f t="shared" ref="L2307:L2370" si="110">IF(H2307="g pollutant",K2307*J2307/10^12,IF(H2307="MMTCO2e",J2307,IF(H2307="MWh",J2307,0)))</f>
        <v>0</v>
      </c>
    </row>
    <row r="2308" spans="1:12">
      <c r="A2308" t="s">
        <v>2326</v>
      </c>
      <c r="B2308" t="s">
        <v>5</v>
      </c>
      <c r="C2308" t="s">
        <v>2889</v>
      </c>
      <c r="D2308" t="s">
        <v>2880</v>
      </c>
      <c r="E2308" t="s">
        <v>2858</v>
      </c>
      <c r="H2308" t="str">
        <f>INDEX('Vensim Variables'!$B:$B,MATCH(EPS!$B2308,'Vensim Variables'!$A:$A,0))</f>
        <v>g pollutant</v>
      </c>
      <c r="I2308" t="str">
        <f t="shared" si="108"/>
        <v>CO</v>
      </c>
      <c r="J2308">
        <f>INDEX(NoSettings!$C:$C,MATCH(EPS!$A2308,NoSettings!$A:$A,0))</f>
        <v>0</v>
      </c>
      <c r="K2308">
        <f t="shared" si="109"/>
        <v>1</v>
      </c>
      <c r="L2308" s="5">
        <f t="shared" si="110"/>
        <v>0</v>
      </c>
    </row>
    <row r="2309" spans="1:12">
      <c r="A2309" t="s">
        <v>2327</v>
      </c>
      <c r="B2309" t="s">
        <v>5</v>
      </c>
      <c r="C2309" t="s">
        <v>2889</v>
      </c>
      <c r="D2309" t="s">
        <v>2880</v>
      </c>
      <c r="E2309" t="s">
        <v>2859</v>
      </c>
      <c r="H2309" t="str">
        <f>INDEX('Vensim Variables'!$B:$B,MATCH(EPS!$B2309,'Vensim Variables'!$A:$A,0))</f>
        <v>g pollutant</v>
      </c>
      <c r="I2309" t="str">
        <f t="shared" si="108"/>
        <v>NOx</v>
      </c>
      <c r="J2309">
        <f>INDEX(NoSettings!$C:$C,MATCH(EPS!$A2309,NoSettings!$A:$A,0))</f>
        <v>0</v>
      </c>
      <c r="K2309">
        <f t="shared" si="109"/>
        <v>1</v>
      </c>
      <c r="L2309" s="5">
        <f t="shared" si="110"/>
        <v>0</v>
      </c>
    </row>
    <row r="2310" spans="1:12">
      <c r="A2310" t="s">
        <v>2328</v>
      </c>
      <c r="B2310" t="s">
        <v>5</v>
      </c>
      <c r="C2310" t="s">
        <v>2889</v>
      </c>
      <c r="D2310" t="s">
        <v>2880</v>
      </c>
      <c r="E2310" t="s">
        <v>2860</v>
      </c>
      <c r="H2310" t="str">
        <f>INDEX('Vensim Variables'!$B:$B,MATCH(EPS!$B2310,'Vensim Variables'!$A:$A,0))</f>
        <v>g pollutant</v>
      </c>
      <c r="I2310" t="str">
        <f t="shared" si="108"/>
        <v>PM10</v>
      </c>
      <c r="J2310">
        <f>INDEX(NoSettings!$C:$C,MATCH(EPS!$A2310,NoSettings!$A:$A,0))</f>
        <v>0</v>
      </c>
      <c r="K2310">
        <f t="shared" si="109"/>
        <v>1</v>
      </c>
      <c r="L2310" s="5">
        <f t="shared" si="110"/>
        <v>0</v>
      </c>
    </row>
    <row r="2311" spans="1:12">
      <c r="A2311" t="s">
        <v>2329</v>
      </c>
      <c r="B2311" t="s">
        <v>5</v>
      </c>
      <c r="C2311" t="s">
        <v>2889</v>
      </c>
      <c r="D2311" t="s">
        <v>2880</v>
      </c>
      <c r="E2311" t="s">
        <v>2861</v>
      </c>
      <c r="H2311" t="str">
        <f>INDEX('Vensim Variables'!$B:$B,MATCH(EPS!$B2311,'Vensim Variables'!$A:$A,0))</f>
        <v>g pollutant</v>
      </c>
      <c r="I2311" t="str">
        <f t="shared" si="108"/>
        <v>PM25</v>
      </c>
      <c r="J2311">
        <f>INDEX(NoSettings!$C:$C,MATCH(EPS!$A2311,NoSettings!$A:$A,0))</f>
        <v>0</v>
      </c>
      <c r="K2311">
        <f t="shared" si="109"/>
        <v>1</v>
      </c>
      <c r="L2311" s="5">
        <f t="shared" si="110"/>
        <v>0</v>
      </c>
    </row>
    <row r="2312" spans="1:12">
      <c r="A2312" t="s">
        <v>2330</v>
      </c>
      <c r="B2312" t="s">
        <v>5</v>
      </c>
      <c r="C2312" t="s">
        <v>2889</v>
      </c>
      <c r="D2312" t="s">
        <v>2880</v>
      </c>
      <c r="E2312" t="s">
        <v>2862</v>
      </c>
      <c r="H2312" t="str">
        <f>INDEX('Vensim Variables'!$B:$B,MATCH(EPS!$B2312,'Vensim Variables'!$A:$A,0))</f>
        <v>g pollutant</v>
      </c>
      <c r="I2312" t="str">
        <f t="shared" si="108"/>
        <v>SOx</v>
      </c>
      <c r="J2312">
        <f>INDEX(NoSettings!$C:$C,MATCH(EPS!$A2312,NoSettings!$A:$A,0))</f>
        <v>0</v>
      </c>
      <c r="K2312">
        <f t="shared" si="109"/>
        <v>1</v>
      </c>
      <c r="L2312" s="5">
        <f t="shared" si="110"/>
        <v>0</v>
      </c>
    </row>
    <row r="2313" spans="1:12">
      <c r="A2313" t="s">
        <v>2331</v>
      </c>
      <c r="B2313" t="s">
        <v>5</v>
      </c>
      <c r="C2313" t="s">
        <v>2889</v>
      </c>
      <c r="D2313" t="s">
        <v>2880</v>
      </c>
      <c r="E2313" t="s">
        <v>2863</v>
      </c>
      <c r="H2313" t="str">
        <f>INDEX('Vensim Variables'!$B:$B,MATCH(EPS!$B2313,'Vensim Variables'!$A:$A,0))</f>
        <v>g pollutant</v>
      </c>
      <c r="I2313" t="str">
        <f t="shared" si="108"/>
        <v>BC</v>
      </c>
      <c r="J2313">
        <f>INDEX(NoSettings!$C:$C,MATCH(EPS!$A2313,NoSettings!$A:$A,0))</f>
        <v>0</v>
      </c>
      <c r="K2313">
        <f t="shared" si="109"/>
        <v>1</v>
      </c>
      <c r="L2313" s="5">
        <f t="shared" si="110"/>
        <v>0</v>
      </c>
    </row>
    <row r="2314" spans="1:12">
      <c r="A2314" t="s">
        <v>2332</v>
      </c>
      <c r="B2314" t="s">
        <v>5</v>
      </c>
      <c r="C2314" t="s">
        <v>2889</v>
      </c>
      <c r="D2314" t="s">
        <v>2880</v>
      </c>
      <c r="E2314" t="s">
        <v>2864</v>
      </c>
      <c r="H2314" t="str">
        <f>INDEX('Vensim Variables'!$B:$B,MATCH(EPS!$B2314,'Vensim Variables'!$A:$A,0))</f>
        <v>g pollutant</v>
      </c>
      <c r="I2314" t="str">
        <f t="shared" si="108"/>
        <v>OC</v>
      </c>
      <c r="J2314">
        <f>INDEX(NoSettings!$C:$C,MATCH(EPS!$A2314,NoSettings!$A:$A,0))</f>
        <v>0</v>
      </c>
      <c r="K2314">
        <f t="shared" si="109"/>
        <v>1</v>
      </c>
      <c r="L2314" s="5">
        <f t="shared" si="110"/>
        <v>0</v>
      </c>
    </row>
    <row r="2315" spans="1:12">
      <c r="A2315" t="s">
        <v>2333</v>
      </c>
      <c r="B2315" t="s">
        <v>5</v>
      </c>
      <c r="C2315" t="s">
        <v>2889</v>
      </c>
      <c r="D2315" t="s">
        <v>2880</v>
      </c>
      <c r="E2315" t="s">
        <v>2865</v>
      </c>
      <c r="H2315" t="str">
        <f>INDEX('Vensim Variables'!$B:$B,MATCH(EPS!$B2315,'Vensim Variables'!$A:$A,0))</f>
        <v>g pollutant</v>
      </c>
      <c r="I2315" t="str">
        <f t="shared" si="108"/>
        <v>CH4</v>
      </c>
      <c r="J2315">
        <f>INDEX(NoSettings!$C:$C,MATCH(EPS!$A2315,NoSettings!$A:$A,0))</f>
        <v>0</v>
      </c>
      <c r="K2315">
        <f t="shared" si="109"/>
        <v>28</v>
      </c>
      <c r="L2315" s="5">
        <f t="shared" si="110"/>
        <v>0</v>
      </c>
    </row>
    <row r="2316" spans="1:12">
      <c r="A2316" t="s">
        <v>2334</v>
      </c>
      <c r="B2316" t="s">
        <v>5</v>
      </c>
      <c r="C2316" t="s">
        <v>2889</v>
      </c>
      <c r="D2316" t="s">
        <v>2880</v>
      </c>
      <c r="E2316" t="s">
        <v>2866</v>
      </c>
      <c r="H2316" t="str">
        <f>INDEX('Vensim Variables'!$B:$B,MATCH(EPS!$B2316,'Vensim Variables'!$A:$A,0))</f>
        <v>g pollutant</v>
      </c>
      <c r="I2316" t="str">
        <f t="shared" si="108"/>
        <v>N2O</v>
      </c>
      <c r="J2316">
        <f>INDEX(NoSettings!$C:$C,MATCH(EPS!$A2316,NoSettings!$A:$A,0))</f>
        <v>0</v>
      </c>
      <c r="K2316">
        <f t="shared" si="109"/>
        <v>265</v>
      </c>
      <c r="L2316" s="5">
        <f t="shared" si="110"/>
        <v>0</v>
      </c>
    </row>
    <row r="2317" spans="1:12">
      <c r="A2317" t="s">
        <v>2335</v>
      </c>
      <c r="B2317" t="s">
        <v>5</v>
      </c>
      <c r="C2317" t="s">
        <v>2889</v>
      </c>
      <c r="D2317" t="s">
        <v>2880</v>
      </c>
      <c r="E2317" t="s">
        <v>2867</v>
      </c>
      <c r="H2317" t="str">
        <f>INDEX('Vensim Variables'!$B:$B,MATCH(EPS!$B2317,'Vensim Variables'!$A:$A,0))</f>
        <v>g pollutant</v>
      </c>
      <c r="I2317" t="str">
        <f t="shared" si="108"/>
        <v>F gases</v>
      </c>
      <c r="J2317">
        <f>INDEX(NoSettings!$C:$C,MATCH(EPS!$A2317,NoSettings!$A:$A,0))</f>
        <v>0</v>
      </c>
      <c r="K2317">
        <f t="shared" si="109"/>
        <v>1</v>
      </c>
      <c r="L2317" s="5">
        <f t="shared" si="110"/>
        <v>0</v>
      </c>
    </row>
    <row r="2318" spans="1:12">
      <c r="A2318" t="s">
        <v>2336</v>
      </c>
      <c r="B2318" t="s">
        <v>5</v>
      </c>
      <c r="C2318" t="s">
        <v>2889</v>
      </c>
      <c r="D2318" t="s">
        <v>2881</v>
      </c>
      <c r="E2318" t="s">
        <v>2854</v>
      </c>
      <c r="H2318" t="str">
        <f>INDEX('Vensim Variables'!$B:$B,MATCH(EPS!$B2318,'Vensim Variables'!$A:$A,0))</f>
        <v>g pollutant</v>
      </c>
      <c r="I2318" t="str">
        <f t="shared" si="108"/>
        <v>CO2</v>
      </c>
      <c r="J2318">
        <f>INDEX(NoSettings!$C:$C,MATCH(EPS!$A2318,NoSettings!$A:$A,0))</f>
        <v>0</v>
      </c>
      <c r="K2318">
        <f t="shared" si="109"/>
        <v>1</v>
      </c>
      <c r="L2318" s="5">
        <f t="shared" si="110"/>
        <v>0</v>
      </c>
    </row>
    <row r="2319" spans="1:12">
      <c r="A2319" t="s">
        <v>2337</v>
      </c>
      <c r="B2319" t="s">
        <v>5</v>
      </c>
      <c r="C2319" t="s">
        <v>2889</v>
      </c>
      <c r="D2319" t="s">
        <v>2881</v>
      </c>
      <c r="E2319" t="s">
        <v>2857</v>
      </c>
      <c r="H2319" t="str">
        <f>INDEX('Vensim Variables'!$B:$B,MATCH(EPS!$B2319,'Vensim Variables'!$A:$A,0))</f>
        <v>g pollutant</v>
      </c>
      <c r="I2319" t="str">
        <f t="shared" si="108"/>
        <v>VOC</v>
      </c>
      <c r="J2319">
        <f>INDEX(NoSettings!$C:$C,MATCH(EPS!$A2319,NoSettings!$A:$A,0))</f>
        <v>0</v>
      </c>
      <c r="K2319">
        <f t="shared" si="109"/>
        <v>1</v>
      </c>
      <c r="L2319" s="5">
        <f t="shared" si="110"/>
        <v>0</v>
      </c>
    </row>
    <row r="2320" spans="1:12">
      <c r="A2320" t="s">
        <v>2338</v>
      </c>
      <c r="B2320" t="s">
        <v>5</v>
      </c>
      <c r="C2320" t="s">
        <v>2889</v>
      </c>
      <c r="D2320" t="s">
        <v>2881</v>
      </c>
      <c r="E2320" t="s">
        <v>2858</v>
      </c>
      <c r="H2320" t="str">
        <f>INDEX('Vensim Variables'!$B:$B,MATCH(EPS!$B2320,'Vensim Variables'!$A:$A,0))</f>
        <v>g pollutant</v>
      </c>
      <c r="I2320" t="str">
        <f t="shared" si="108"/>
        <v>CO</v>
      </c>
      <c r="J2320">
        <f>INDEX(NoSettings!$C:$C,MATCH(EPS!$A2320,NoSettings!$A:$A,0))</f>
        <v>0</v>
      </c>
      <c r="K2320">
        <f t="shared" si="109"/>
        <v>1</v>
      </c>
      <c r="L2320" s="5">
        <f t="shared" si="110"/>
        <v>0</v>
      </c>
    </row>
    <row r="2321" spans="1:12">
      <c r="A2321" t="s">
        <v>2339</v>
      </c>
      <c r="B2321" t="s">
        <v>5</v>
      </c>
      <c r="C2321" t="s">
        <v>2889</v>
      </c>
      <c r="D2321" t="s">
        <v>2881</v>
      </c>
      <c r="E2321" t="s">
        <v>2859</v>
      </c>
      <c r="H2321" t="str">
        <f>INDEX('Vensim Variables'!$B:$B,MATCH(EPS!$B2321,'Vensim Variables'!$A:$A,0))</f>
        <v>g pollutant</v>
      </c>
      <c r="I2321" t="str">
        <f t="shared" si="108"/>
        <v>NOx</v>
      </c>
      <c r="J2321">
        <f>INDEX(NoSettings!$C:$C,MATCH(EPS!$A2321,NoSettings!$A:$A,0))</f>
        <v>0</v>
      </c>
      <c r="K2321">
        <f t="shared" si="109"/>
        <v>1</v>
      </c>
      <c r="L2321" s="5">
        <f t="shared" si="110"/>
        <v>0</v>
      </c>
    </row>
    <row r="2322" spans="1:12">
      <c r="A2322" t="s">
        <v>2340</v>
      </c>
      <c r="B2322" t="s">
        <v>5</v>
      </c>
      <c r="C2322" t="s">
        <v>2889</v>
      </c>
      <c r="D2322" t="s">
        <v>2881</v>
      </c>
      <c r="E2322" t="s">
        <v>2860</v>
      </c>
      <c r="H2322" t="str">
        <f>INDEX('Vensim Variables'!$B:$B,MATCH(EPS!$B2322,'Vensim Variables'!$A:$A,0))</f>
        <v>g pollutant</v>
      </c>
      <c r="I2322" t="str">
        <f t="shared" si="108"/>
        <v>PM10</v>
      </c>
      <c r="J2322">
        <f>INDEX(NoSettings!$C:$C,MATCH(EPS!$A2322,NoSettings!$A:$A,0))</f>
        <v>0</v>
      </c>
      <c r="K2322">
        <f t="shared" si="109"/>
        <v>1</v>
      </c>
      <c r="L2322" s="5">
        <f t="shared" si="110"/>
        <v>0</v>
      </c>
    </row>
    <row r="2323" spans="1:12">
      <c r="A2323" t="s">
        <v>2341</v>
      </c>
      <c r="B2323" t="s">
        <v>5</v>
      </c>
      <c r="C2323" t="s">
        <v>2889</v>
      </c>
      <c r="D2323" t="s">
        <v>2881</v>
      </c>
      <c r="E2323" t="s">
        <v>2861</v>
      </c>
      <c r="H2323" t="str">
        <f>INDEX('Vensim Variables'!$B:$B,MATCH(EPS!$B2323,'Vensim Variables'!$A:$A,0))</f>
        <v>g pollutant</v>
      </c>
      <c r="I2323" t="str">
        <f t="shared" si="108"/>
        <v>PM25</v>
      </c>
      <c r="J2323">
        <f>INDEX(NoSettings!$C:$C,MATCH(EPS!$A2323,NoSettings!$A:$A,0))</f>
        <v>0</v>
      </c>
      <c r="K2323">
        <f t="shared" si="109"/>
        <v>1</v>
      </c>
      <c r="L2323" s="5">
        <f t="shared" si="110"/>
        <v>0</v>
      </c>
    </row>
    <row r="2324" spans="1:12">
      <c r="A2324" t="s">
        <v>2342</v>
      </c>
      <c r="B2324" t="s">
        <v>5</v>
      </c>
      <c r="C2324" t="s">
        <v>2889</v>
      </c>
      <c r="D2324" t="s">
        <v>2881</v>
      </c>
      <c r="E2324" t="s">
        <v>2862</v>
      </c>
      <c r="H2324" t="str">
        <f>INDEX('Vensim Variables'!$B:$B,MATCH(EPS!$B2324,'Vensim Variables'!$A:$A,0))</f>
        <v>g pollutant</v>
      </c>
      <c r="I2324" t="str">
        <f t="shared" si="108"/>
        <v>SOx</v>
      </c>
      <c r="J2324">
        <f>INDEX(NoSettings!$C:$C,MATCH(EPS!$A2324,NoSettings!$A:$A,0))</f>
        <v>0</v>
      </c>
      <c r="K2324">
        <f t="shared" si="109"/>
        <v>1</v>
      </c>
      <c r="L2324" s="5">
        <f t="shared" si="110"/>
        <v>0</v>
      </c>
    </row>
    <row r="2325" spans="1:12">
      <c r="A2325" t="s">
        <v>2343</v>
      </c>
      <c r="B2325" t="s">
        <v>5</v>
      </c>
      <c r="C2325" t="s">
        <v>2889</v>
      </c>
      <c r="D2325" t="s">
        <v>2881</v>
      </c>
      <c r="E2325" t="s">
        <v>2863</v>
      </c>
      <c r="H2325" t="str">
        <f>INDEX('Vensim Variables'!$B:$B,MATCH(EPS!$B2325,'Vensim Variables'!$A:$A,0))</f>
        <v>g pollutant</v>
      </c>
      <c r="I2325" t="str">
        <f t="shared" si="108"/>
        <v>BC</v>
      </c>
      <c r="J2325">
        <f>INDEX(NoSettings!$C:$C,MATCH(EPS!$A2325,NoSettings!$A:$A,0))</f>
        <v>0</v>
      </c>
      <c r="K2325">
        <f t="shared" si="109"/>
        <v>1</v>
      </c>
      <c r="L2325" s="5">
        <f t="shared" si="110"/>
        <v>0</v>
      </c>
    </row>
    <row r="2326" spans="1:12">
      <c r="A2326" t="s">
        <v>2344</v>
      </c>
      <c r="B2326" t="s">
        <v>5</v>
      </c>
      <c r="C2326" t="s">
        <v>2889</v>
      </c>
      <c r="D2326" t="s">
        <v>2881</v>
      </c>
      <c r="E2326" t="s">
        <v>2864</v>
      </c>
      <c r="H2326" t="str">
        <f>INDEX('Vensim Variables'!$B:$B,MATCH(EPS!$B2326,'Vensim Variables'!$A:$A,0))</f>
        <v>g pollutant</v>
      </c>
      <c r="I2326" t="str">
        <f t="shared" si="108"/>
        <v>OC</v>
      </c>
      <c r="J2326">
        <f>INDEX(NoSettings!$C:$C,MATCH(EPS!$A2326,NoSettings!$A:$A,0))</f>
        <v>0</v>
      </c>
      <c r="K2326">
        <f t="shared" si="109"/>
        <v>1</v>
      </c>
      <c r="L2326" s="5">
        <f t="shared" si="110"/>
        <v>0</v>
      </c>
    </row>
    <row r="2327" spans="1:12">
      <c r="A2327" t="s">
        <v>2345</v>
      </c>
      <c r="B2327" t="s">
        <v>5</v>
      </c>
      <c r="C2327" t="s">
        <v>2889</v>
      </c>
      <c r="D2327" t="s">
        <v>2881</v>
      </c>
      <c r="E2327" t="s">
        <v>2865</v>
      </c>
      <c r="H2327" t="str">
        <f>INDEX('Vensim Variables'!$B:$B,MATCH(EPS!$B2327,'Vensim Variables'!$A:$A,0))</f>
        <v>g pollutant</v>
      </c>
      <c r="I2327" t="str">
        <f t="shared" si="108"/>
        <v>CH4</v>
      </c>
      <c r="J2327">
        <f>INDEX(NoSettings!$C:$C,MATCH(EPS!$A2327,NoSettings!$A:$A,0))</f>
        <v>0</v>
      </c>
      <c r="K2327">
        <f t="shared" si="109"/>
        <v>28</v>
      </c>
      <c r="L2327" s="5">
        <f t="shared" si="110"/>
        <v>0</v>
      </c>
    </row>
    <row r="2328" spans="1:12">
      <c r="A2328" t="s">
        <v>2346</v>
      </c>
      <c r="B2328" t="s">
        <v>5</v>
      </c>
      <c r="C2328" t="s">
        <v>2889</v>
      </c>
      <c r="D2328" t="s">
        <v>2881</v>
      </c>
      <c r="E2328" t="s">
        <v>2866</v>
      </c>
      <c r="H2328" t="str">
        <f>INDEX('Vensim Variables'!$B:$B,MATCH(EPS!$B2328,'Vensim Variables'!$A:$A,0))</f>
        <v>g pollutant</v>
      </c>
      <c r="I2328" t="str">
        <f t="shared" si="108"/>
        <v>N2O</v>
      </c>
      <c r="J2328">
        <f>INDEX(NoSettings!$C:$C,MATCH(EPS!$A2328,NoSettings!$A:$A,0))</f>
        <v>0</v>
      </c>
      <c r="K2328">
        <f t="shared" si="109"/>
        <v>265</v>
      </c>
      <c r="L2328" s="5">
        <f t="shared" si="110"/>
        <v>0</v>
      </c>
    </row>
    <row r="2329" spans="1:12">
      <c r="A2329" t="s">
        <v>2347</v>
      </c>
      <c r="B2329" t="s">
        <v>5</v>
      </c>
      <c r="C2329" t="s">
        <v>2889</v>
      </c>
      <c r="D2329" t="s">
        <v>2881</v>
      </c>
      <c r="E2329" t="s">
        <v>2867</v>
      </c>
      <c r="H2329" t="str">
        <f>INDEX('Vensim Variables'!$B:$B,MATCH(EPS!$B2329,'Vensim Variables'!$A:$A,0))</f>
        <v>g pollutant</v>
      </c>
      <c r="I2329" t="str">
        <f t="shared" si="108"/>
        <v>F gases</v>
      </c>
      <c r="J2329">
        <f>INDEX(NoSettings!$C:$C,MATCH(EPS!$A2329,NoSettings!$A:$A,0))</f>
        <v>0</v>
      </c>
      <c r="K2329">
        <f t="shared" si="109"/>
        <v>1</v>
      </c>
      <c r="L2329" s="5">
        <f t="shared" si="110"/>
        <v>0</v>
      </c>
    </row>
    <row r="2330" spans="1:12">
      <c r="A2330" t="s">
        <v>2348</v>
      </c>
      <c r="B2330" t="s">
        <v>5</v>
      </c>
      <c r="C2330" t="s">
        <v>2889</v>
      </c>
      <c r="D2330" t="s">
        <v>2882</v>
      </c>
      <c r="E2330" t="s">
        <v>2854</v>
      </c>
      <c r="H2330" t="str">
        <f>INDEX('Vensim Variables'!$B:$B,MATCH(EPS!$B2330,'Vensim Variables'!$A:$A,0))</f>
        <v>g pollutant</v>
      </c>
      <c r="I2330" t="str">
        <f t="shared" si="108"/>
        <v>CO2</v>
      </c>
      <c r="J2330">
        <f>INDEX(NoSettings!$C:$C,MATCH(EPS!$A2330,NoSettings!$A:$A,0))</f>
        <v>0</v>
      </c>
      <c r="K2330">
        <f t="shared" si="109"/>
        <v>1</v>
      </c>
      <c r="L2330" s="5">
        <f t="shared" si="110"/>
        <v>0</v>
      </c>
    </row>
    <row r="2331" spans="1:12">
      <c r="A2331" t="s">
        <v>2349</v>
      </c>
      <c r="B2331" t="s">
        <v>5</v>
      </c>
      <c r="C2331" t="s">
        <v>2889</v>
      </c>
      <c r="D2331" t="s">
        <v>2882</v>
      </c>
      <c r="E2331" t="s">
        <v>2857</v>
      </c>
      <c r="H2331" t="str">
        <f>INDEX('Vensim Variables'!$B:$B,MATCH(EPS!$B2331,'Vensim Variables'!$A:$A,0))</f>
        <v>g pollutant</v>
      </c>
      <c r="I2331" t="str">
        <f t="shared" si="108"/>
        <v>VOC</v>
      </c>
      <c r="J2331" s="2">
        <f>INDEX(NoSettings!$C:$C,MATCH(EPS!$A2331,NoSettings!$A:$A,0))</f>
        <v>0</v>
      </c>
      <c r="K2331">
        <f t="shared" si="109"/>
        <v>1</v>
      </c>
      <c r="L2331" s="5">
        <f t="shared" si="110"/>
        <v>0</v>
      </c>
    </row>
    <row r="2332" spans="1:12">
      <c r="A2332" t="s">
        <v>2350</v>
      </c>
      <c r="B2332" t="s">
        <v>5</v>
      </c>
      <c r="C2332" t="s">
        <v>2889</v>
      </c>
      <c r="D2332" t="s">
        <v>2882</v>
      </c>
      <c r="E2332" t="s">
        <v>2858</v>
      </c>
      <c r="H2332" t="str">
        <f>INDEX('Vensim Variables'!$B:$B,MATCH(EPS!$B2332,'Vensim Variables'!$A:$A,0))</f>
        <v>g pollutant</v>
      </c>
      <c r="I2332" t="str">
        <f t="shared" si="108"/>
        <v>CO</v>
      </c>
      <c r="J2332">
        <f>INDEX(NoSettings!$C:$C,MATCH(EPS!$A2332,NoSettings!$A:$A,0))</f>
        <v>0</v>
      </c>
      <c r="K2332">
        <f t="shared" si="109"/>
        <v>1</v>
      </c>
      <c r="L2332" s="5">
        <f t="shared" si="110"/>
        <v>0</v>
      </c>
    </row>
    <row r="2333" spans="1:12">
      <c r="A2333" t="s">
        <v>2351</v>
      </c>
      <c r="B2333" t="s">
        <v>5</v>
      </c>
      <c r="C2333" t="s">
        <v>2889</v>
      </c>
      <c r="D2333" t="s">
        <v>2882</v>
      </c>
      <c r="E2333" t="s">
        <v>2859</v>
      </c>
      <c r="H2333" t="str">
        <f>INDEX('Vensim Variables'!$B:$B,MATCH(EPS!$B2333,'Vensim Variables'!$A:$A,0))</f>
        <v>g pollutant</v>
      </c>
      <c r="I2333" t="str">
        <f t="shared" si="108"/>
        <v>NOx</v>
      </c>
      <c r="J2333">
        <f>INDEX(NoSettings!$C:$C,MATCH(EPS!$A2333,NoSettings!$A:$A,0))</f>
        <v>0</v>
      </c>
      <c r="K2333">
        <f t="shared" si="109"/>
        <v>1</v>
      </c>
      <c r="L2333" s="5">
        <f t="shared" si="110"/>
        <v>0</v>
      </c>
    </row>
    <row r="2334" spans="1:12">
      <c r="A2334" t="s">
        <v>2352</v>
      </c>
      <c r="B2334" t="s">
        <v>5</v>
      </c>
      <c r="C2334" t="s">
        <v>2889</v>
      </c>
      <c r="D2334" t="s">
        <v>2882</v>
      </c>
      <c r="E2334" t="s">
        <v>2860</v>
      </c>
      <c r="H2334" t="str">
        <f>INDEX('Vensim Variables'!$B:$B,MATCH(EPS!$B2334,'Vensim Variables'!$A:$A,0))</f>
        <v>g pollutant</v>
      </c>
      <c r="I2334" t="str">
        <f t="shared" si="108"/>
        <v>PM10</v>
      </c>
      <c r="J2334">
        <f>INDEX(NoSettings!$C:$C,MATCH(EPS!$A2334,NoSettings!$A:$A,0))</f>
        <v>0</v>
      </c>
      <c r="K2334">
        <f t="shared" si="109"/>
        <v>1</v>
      </c>
      <c r="L2334" s="5">
        <f t="shared" si="110"/>
        <v>0</v>
      </c>
    </row>
    <row r="2335" spans="1:12">
      <c r="A2335" t="s">
        <v>2353</v>
      </c>
      <c r="B2335" t="s">
        <v>5</v>
      </c>
      <c r="C2335" t="s">
        <v>2889</v>
      </c>
      <c r="D2335" t="s">
        <v>2882</v>
      </c>
      <c r="E2335" t="s">
        <v>2861</v>
      </c>
      <c r="H2335" t="str">
        <f>INDEX('Vensim Variables'!$B:$B,MATCH(EPS!$B2335,'Vensim Variables'!$A:$A,0))</f>
        <v>g pollutant</v>
      </c>
      <c r="I2335" t="str">
        <f t="shared" si="108"/>
        <v>PM25</v>
      </c>
      <c r="J2335">
        <f>INDEX(NoSettings!$C:$C,MATCH(EPS!$A2335,NoSettings!$A:$A,0))</f>
        <v>0</v>
      </c>
      <c r="K2335">
        <f t="shared" si="109"/>
        <v>1</v>
      </c>
      <c r="L2335" s="5">
        <f t="shared" si="110"/>
        <v>0</v>
      </c>
    </row>
    <row r="2336" spans="1:12">
      <c r="A2336" t="s">
        <v>2354</v>
      </c>
      <c r="B2336" t="s">
        <v>5</v>
      </c>
      <c r="C2336" t="s">
        <v>2889</v>
      </c>
      <c r="D2336" t="s">
        <v>2882</v>
      </c>
      <c r="E2336" t="s">
        <v>2862</v>
      </c>
      <c r="H2336" t="str">
        <f>INDEX('Vensim Variables'!$B:$B,MATCH(EPS!$B2336,'Vensim Variables'!$A:$A,0))</f>
        <v>g pollutant</v>
      </c>
      <c r="I2336" t="str">
        <f t="shared" si="108"/>
        <v>SOx</v>
      </c>
      <c r="J2336">
        <f>INDEX(NoSettings!$C:$C,MATCH(EPS!$A2336,NoSettings!$A:$A,0))</f>
        <v>0</v>
      </c>
      <c r="K2336">
        <f t="shared" si="109"/>
        <v>1</v>
      </c>
      <c r="L2336" s="5">
        <f t="shared" si="110"/>
        <v>0</v>
      </c>
    </row>
    <row r="2337" spans="1:12">
      <c r="A2337" t="s">
        <v>2355</v>
      </c>
      <c r="B2337" t="s">
        <v>5</v>
      </c>
      <c r="C2337" t="s">
        <v>2889</v>
      </c>
      <c r="D2337" t="s">
        <v>2882</v>
      </c>
      <c r="E2337" t="s">
        <v>2863</v>
      </c>
      <c r="H2337" t="str">
        <f>INDEX('Vensim Variables'!$B:$B,MATCH(EPS!$B2337,'Vensim Variables'!$A:$A,0))</f>
        <v>g pollutant</v>
      </c>
      <c r="I2337" t="str">
        <f t="shared" si="108"/>
        <v>BC</v>
      </c>
      <c r="J2337">
        <f>INDEX(NoSettings!$C:$C,MATCH(EPS!$A2337,NoSettings!$A:$A,0))</f>
        <v>0</v>
      </c>
      <c r="K2337">
        <f t="shared" si="109"/>
        <v>1</v>
      </c>
      <c r="L2337" s="5">
        <f t="shared" si="110"/>
        <v>0</v>
      </c>
    </row>
    <row r="2338" spans="1:12">
      <c r="A2338" t="s">
        <v>2356</v>
      </c>
      <c r="B2338" t="s">
        <v>5</v>
      </c>
      <c r="C2338" t="s">
        <v>2889</v>
      </c>
      <c r="D2338" t="s">
        <v>2882</v>
      </c>
      <c r="E2338" t="s">
        <v>2864</v>
      </c>
      <c r="H2338" t="str">
        <f>INDEX('Vensim Variables'!$B:$B,MATCH(EPS!$B2338,'Vensim Variables'!$A:$A,0))</f>
        <v>g pollutant</v>
      </c>
      <c r="I2338" t="str">
        <f t="shared" si="108"/>
        <v>OC</v>
      </c>
      <c r="J2338">
        <f>INDEX(NoSettings!$C:$C,MATCH(EPS!$A2338,NoSettings!$A:$A,0))</f>
        <v>0</v>
      </c>
      <c r="K2338">
        <f t="shared" si="109"/>
        <v>1</v>
      </c>
      <c r="L2338" s="5">
        <f t="shared" si="110"/>
        <v>0</v>
      </c>
    </row>
    <row r="2339" spans="1:12">
      <c r="A2339" t="s">
        <v>2357</v>
      </c>
      <c r="B2339" t="s">
        <v>5</v>
      </c>
      <c r="C2339" t="s">
        <v>2889</v>
      </c>
      <c r="D2339" t="s">
        <v>2882</v>
      </c>
      <c r="E2339" t="s">
        <v>2865</v>
      </c>
      <c r="H2339" t="str">
        <f>INDEX('Vensim Variables'!$B:$B,MATCH(EPS!$B2339,'Vensim Variables'!$A:$A,0))</f>
        <v>g pollutant</v>
      </c>
      <c r="I2339" t="str">
        <f t="shared" si="108"/>
        <v>CH4</v>
      </c>
      <c r="J2339">
        <f>INDEX(NoSettings!$C:$C,MATCH(EPS!$A2339,NoSettings!$A:$A,0))</f>
        <v>0</v>
      </c>
      <c r="K2339">
        <f t="shared" si="109"/>
        <v>28</v>
      </c>
      <c r="L2339" s="5">
        <f t="shared" si="110"/>
        <v>0</v>
      </c>
    </row>
    <row r="2340" spans="1:12">
      <c r="A2340" t="s">
        <v>2358</v>
      </c>
      <c r="B2340" t="s">
        <v>5</v>
      </c>
      <c r="C2340" t="s">
        <v>2889</v>
      </c>
      <c r="D2340" t="s">
        <v>2882</v>
      </c>
      <c r="E2340" t="s">
        <v>2866</v>
      </c>
      <c r="H2340" t="str">
        <f>INDEX('Vensim Variables'!$B:$B,MATCH(EPS!$B2340,'Vensim Variables'!$A:$A,0))</f>
        <v>g pollutant</v>
      </c>
      <c r="I2340" t="str">
        <f t="shared" si="108"/>
        <v>N2O</v>
      </c>
      <c r="J2340">
        <f>INDEX(NoSettings!$C:$C,MATCH(EPS!$A2340,NoSettings!$A:$A,0))</f>
        <v>0</v>
      </c>
      <c r="K2340">
        <f t="shared" si="109"/>
        <v>265</v>
      </c>
      <c r="L2340" s="5">
        <f t="shared" si="110"/>
        <v>0</v>
      </c>
    </row>
    <row r="2341" spans="1:12">
      <c r="A2341" t="s">
        <v>2359</v>
      </c>
      <c r="B2341" t="s">
        <v>5</v>
      </c>
      <c r="C2341" t="s">
        <v>2889</v>
      </c>
      <c r="D2341" t="s">
        <v>2882</v>
      </c>
      <c r="E2341" t="s">
        <v>2867</v>
      </c>
      <c r="H2341" t="str">
        <f>INDEX('Vensim Variables'!$B:$B,MATCH(EPS!$B2341,'Vensim Variables'!$A:$A,0))</f>
        <v>g pollutant</v>
      </c>
      <c r="I2341" t="str">
        <f t="shared" si="108"/>
        <v>F gases</v>
      </c>
      <c r="J2341">
        <f>INDEX(NoSettings!$C:$C,MATCH(EPS!$A2341,NoSettings!$A:$A,0))</f>
        <v>0</v>
      </c>
      <c r="K2341">
        <f t="shared" si="109"/>
        <v>1</v>
      </c>
      <c r="L2341" s="5">
        <f t="shared" si="110"/>
        <v>0</v>
      </c>
    </row>
    <row r="2342" spans="1:12">
      <c r="A2342" t="s">
        <v>2360</v>
      </c>
      <c r="B2342" t="s">
        <v>5</v>
      </c>
      <c r="C2342" t="s">
        <v>2889</v>
      </c>
      <c r="D2342" t="s">
        <v>2883</v>
      </c>
      <c r="E2342" t="s">
        <v>2854</v>
      </c>
      <c r="H2342" t="str">
        <f>INDEX('Vensim Variables'!$B:$B,MATCH(EPS!$B2342,'Vensim Variables'!$A:$A,0))</f>
        <v>g pollutant</v>
      </c>
      <c r="I2342" t="str">
        <f t="shared" si="108"/>
        <v>CO2</v>
      </c>
      <c r="J2342">
        <f>INDEX(NoSettings!$C:$C,MATCH(EPS!$A2342,NoSettings!$A:$A,0))</f>
        <v>0</v>
      </c>
      <c r="K2342">
        <f t="shared" si="109"/>
        <v>1</v>
      </c>
      <c r="L2342" s="5">
        <f t="shared" si="110"/>
        <v>0</v>
      </c>
    </row>
    <row r="2343" spans="1:12">
      <c r="A2343" t="s">
        <v>2361</v>
      </c>
      <c r="B2343" t="s">
        <v>5</v>
      </c>
      <c r="C2343" t="s">
        <v>2889</v>
      </c>
      <c r="D2343" t="s">
        <v>2883</v>
      </c>
      <c r="E2343" t="s">
        <v>2857</v>
      </c>
      <c r="H2343" t="str">
        <f>INDEX('Vensim Variables'!$B:$B,MATCH(EPS!$B2343,'Vensim Variables'!$A:$A,0))</f>
        <v>g pollutant</v>
      </c>
      <c r="I2343" t="str">
        <f t="shared" si="108"/>
        <v>VOC</v>
      </c>
      <c r="J2343">
        <f>INDEX(NoSettings!$C:$C,MATCH(EPS!$A2343,NoSettings!$A:$A,0))</f>
        <v>0</v>
      </c>
      <c r="K2343">
        <f t="shared" si="109"/>
        <v>1</v>
      </c>
      <c r="L2343" s="5">
        <f t="shared" si="110"/>
        <v>0</v>
      </c>
    </row>
    <row r="2344" spans="1:12">
      <c r="A2344" t="s">
        <v>2362</v>
      </c>
      <c r="B2344" t="s">
        <v>5</v>
      </c>
      <c r="C2344" t="s">
        <v>2889</v>
      </c>
      <c r="D2344" t="s">
        <v>2883</v>
      </c>
      <c r="E2344" t="s">
        <v>2858</v>
      </c>
      <c r="H2344" t="str">
        <f>INDEX('Vensim Variables'!$B:$B,MATCH(EPS!$B2344,'Vensim Variables'!$A:$A,0))</f>
        <v>g pollutant</v>
      </c>
      <c r="I2344" t="str">
        <f t="shared" si="108"/>
        <v>CO</v>
      </c>
      <c r="J2344">
        <f>INDEX(NoSettings!$C:$C,MATCH(EPS!$A2344,NoSettings!$A:$A,0))</f>
        <v>0</v>
      </c>
      <c r="K2344">
        <f t="shared" si="109"/>
        <v>1</v>
      </c>
      <c r="L2344" s="5">
        <f t="shared" si="110"/>
        <v>0</v>
      </c>
    </row>
    <row r="2345" spans="1:12">
      <c r="A2345" t="s">
        <v>2363</v>
      </c>
      <c r="B2345" t="s">
        <v>5</v>
      </c>
      <c r="C2345" t="s">
        <v>2889</v>
      </c>
      <c r="D2345" t="s">
        <v>2883</v>
      </c>
      <c r="E2345" t="s">
        <v>2859</v>
      </c>
      <c r="H2345" t="str">
        <f>INDEX('Vensim Variables'!$B:$B,MATCH(EPS!$B2345,'Vensim Variables'!$A:$A,0))</f>
        <v>g pollutant</v>
      </c>
      <c r="I2345" t="str">
        <f t="shared" si="108"/>
        <v>NOx</v>
      </c>
      <c r="J2345">
        <f>INDEX(NoSettings!$C:$C,MATCH(EPS!$A2345,NoSettings!$A:$A,0))</f>
        <v>0</v>
      </c>
      <c r="K2345">
        <f t="shared" si="109"/>
        <v>1</v>
      </c>
      <c r="L2345" s="5">
        <f t="shared" si="110"/>
        <v>0</v>
      </c>
    </row>
    <row r="2346" spans="1:12">
      <c r="A2346" t="s">
        <v>2364</v>
      </c>
      <c r="B2346" t="s">
        <v>5</v>
      </c>
      <c r="C2346" t="s">
        <v>2889</v>
      </c>
      <c r="D2346" t="s">
        <v>2883</v>
      </c>
      <c r="E2346" t="s">
        <v>2860</v>
      </c>
      <c r="H2346" t="str">
        <f>INDEX('Vensim Variables'!$B:$B,MATCH(EPS!$B2346,'Vensim Variables'!$A:$A,0))</f>
        <v>g pollutant</v>
      </c>
      <c r="I2346" t="str">
        <f t="shared" si="108"/>
        <v>PM10</v>
      </c>
      <c r="J2346">
        <f>INDEX(NoSettings!$C:$C,MATCH(EPS!$A2346,NoSettings!$A:$A,0))</f>
        <v>0</v>
      </c>
      <c r="K2346">
        <f t="shared" si="109"/>
        <v>1</v>
      </c>
      <c r="L2346" s="5">
        <f t="shared" si="110"/>
        <v>0</v>
      </c>
    </row>
    <row r="2347" spans="1:12">
      <c r="A2347" t="s">
        <v>2365</v>
      </c>
      <c r="B2347" t="s">
        <v>5</v>
      </c>
      <c r="C2347" t="s">
        <v>2889</v>
      </c>
      <c r="D2347" t="s">
        <v>2883</v>
      </c>
      <c r="E2347" t="s">
        <v>2861</v>
      </c>
      <c r="H2347" t="str">
        <f>INDEX('Vensim Variables'!$B:$B,MATCH(EPS!$B2347,'Vensim Variables'!$A:$A,0))</f>
        <v>g pollutant</v>
      </c>
      <c r="I2347" t="str">
        <f t="shared" si="108"/>
        <v>PM25</v>
      </c>
      <c r="J2347">
        <f>INDEX(NoSettings!$C:$C,MATCH(EPS!$A2347,NoSettings!$A:$A,0))</f>
        <v>0</v>
      </c>
      <c r="K2347">
        <f t="shared" si="109"/>
        <v>1</v>
      </c>
      <c r="L2347" s="5">
        <f t="shared" si="110"/>
        <v>0</v>
      </c>
    </row>
    <row r="2348" spans="1:12">
      <c r="A2348" t="s">
        <v>2366</v>
      </c>
      <c r="B2348" t="s">
        <v>5</v>
      </c>
      <c r="C2348" t="s">
        <v>2889</v>
      </c>
      <c r="D2348" t="s">
        <v>2883</v>
      </c>
      <c r="E2348" t="s">
        <v>2862</v>
      </c>
      <c r="H2348" t="str">
        <f>INDEX('Vensim Variables'!$B:$B,MATCH(EPS!$B2348,'Vensim Variables'!$A:$A,0))</f>
        <v>g pollutant</v>
      </c>
      <c r="I2348" t="str">
        <f t="shared" si="108"/>
        <v>SOx</v>
      </c>
      <c r="J2348">
        <f>INDEX(NoSettings!$C:$C,MATCH(EPS!$A2348,NoSettings!$A:$A,0))</f>
        <v>0</v>
      </c>
      <c r="K2348">
        <f t="shared" si="109"/>
        <v>1</v>
      </c>
      <c r="L2348" s="5">
        <f t="shared" si="110"/>
        <v>0</v>
      </c>
    </row>
    <row r="2349" spans="1:12">
      <c r="A2349" t="s">
        <v>2367</v>
      </c>
      <c r="B2349" t="s">
        <v>5</v>
      </c>
      <c r="C2349" t="s">
        <v>2889</v>
      </c>
      <c r="D2349" t="s">
        <v>2883</v>
      </c>
      <c r="E2349" t="s">
        <v>2863</v>
      </c>
      <c r="H2349" t="str">
        <f>INDEX('Vensim Variables'!$B:$B,MATCH(EPS!$B2349,'Vensim Variables'!$A:$A,0))</f>
        <v>g pollutant</v>
      </c>
      <c r="I2349" t="str">
        <f t="shared" si="108"/>
        <v>BC</v>
      </c>
      <c r="J2349">
        <f>INDEX(NoSettings!$C:$C,MATCH(EPS!$A2349,NoSettings!$A:$A,0))</f>
        <v>0</v>
      </c>
      <c r="K2349">
        <f t="shared" si="109"/>
        <v>1</v>
      </c>
      <c r="L2349" s="5">
        <f t="shared" si="110"/>
        <v>0</v>
      </c>
    </row>
    <row r="2350" spans="1:12">
      <c r="A2350" t="s">
        <v>2368</v>
      </c>
      <c r="B2350" t="s">
        <v>5</v>
      </c>
      <c r="C2350" t="s">
        <v>2889</v>
      </c>
      <c r="D2350" t="s">
        <v>2883</v>
      </c>
      <c r="E2350" t="s">
        <v>2864</v>
      </c>
      <c r="H2350" t="str">
        <f>INDEX('Vensim Variables'!$B:$B,MATCH(EPS!$B2350,'Vensim Variables'!$A:$A,0))</f>
        <v>g pollutant</v>
      </c>
      <c r="I2350" t="str">
        <f t="shared" si="108"/>
        <v>OC</v>
      </c>
      <c r="J2350">
        <f>INDEX(NoSettings!$C:$C,MATCH(EPS!$A2350,NoSettings!$A:$A,0))</f>
        <v>0</v>
      </c>
      <c r="K2350">
        <f t="shared" si="109"/>
        <v>1</v>
      </c>
      <c r="L2350" s="5">
        <f t="shared" si="110"/>
        <v>0</v>
      </c>
    </row>
    <row r="2351" spans="1:12">
      <c r="A2351" t="s">
        <v>2369</v>
      </c>
      <c r="B2351" t="s">
        <v>5</v>
      </c>
      <c r="C2351" t="s">
        <v>2889</v>
      </c>
      <c r="D2351" t="s">
        <v>2883</v>
      </c>
      <c r="E2351" t="s">
        <v>2865</v>
      </c>
      <c r="H2351" t="str">
        <f>INDEX('Vensim Variables'!$B:$B,MATCH(EPS!$B2351,'Vensim Variables'!$A:$A,0))</f>
        <v>g pollutant</v>
      </c>
      <c r="I2351" t="str">
        <f t="shared" si="108"/>
        <v>CH4</v>
      </c>
      <c r="J2351">
        <f>INDEX(NoSettings!$C:$C,MATCH(EPS!$A2351,NoSettings!$A:$A,0))</f>
        <v>0</v>
      </c>
      <c r="K2351">
        <f t="shared" si="109"/>
        <v>28</v>
      </c>
      <c r="L2351" s="5">
        <f t="shared" si="110"/>
        <v>0</v>
      </c>
    </row>
    <row r="2352" spans="1:12">
      <c r="A2352" t="s">
        <v>2370</v>
      </c>
      <c r="B2352" t="s">
        <v>5</v>
      </c>
      <c r="C2352" t="s">
        <v>2889</v>
      </c>
      <c r="D2352" t="s">
        <v>2883</v>
      </c>
      <c r="E2352" t="s">
        <v>2866</v>
      </c>
      <c r="H2352" t="str">
        <f>INDEX('Vensim Variables'!$B:$B,MATCH(EPS!$B2352,'Vensim Variables'!$A:$A,0))</f>
        <v>g pollutant</v>
      </c>
      <c r="I2352" t="str">
        <f t="shared" si="108"/>
        <v>N2O</v>
      </c>
      <c r="J2352">
        <f>INDEX(NoSettings!$C:$C,MATCH(EPS!$A2352,NoSettings!$A:$A,0))</f>
        <v>0</v>
      </c>
      <c r="K2352">
        <f t="shared" si="109"/>
        <v>265</v>
      </c>
      <c r="L2352" s="5">
        <f t="shared" si="110"/>
        <v>0</v>
      </c>
    </row>
    <row r="2353" spans="1:12">
      <c r="A2353" t="s">
        <v>2371</v>
      </c>
      <c r="B2353" t="s">
        <v>5</v>
      </c>
      <c r="C2353" t="s">
        <v>2889</v>
      </c>
      <c r="D2353" t="s">
        <v>2883</v>
      </c>
      <c r="E2353" t="s">
        <v>2867</v>
      </c>
      <c r="H2353" t="str">
        <f>INDEX('Vensim Variables'!$B:$B,MATCH(EPS!$B2353,'Vensim Variables'!$A:$A,0))</f>
        <v>g pollutant</v>
      </c>
      <c r="I2353" t="str">
        <f t="shared" si="108"/>
        <v>F gases</v>
      </c>
      <c r="J2353">
        <f>INDEX(NoSettings!$C:$C,MATCH(EPS!$A2353,NoSettings!$A:$A,0))</f>
        <v>0</v>
      </c>
      <c r="K2353">
        <f t="shared" si="109"/>
        <v>1</v>
      </c>
      <c r="L2353" s="5">
        <f t="shared" si="110"/>
        <v>0</v>
      </c>
    </row>
    <row r="2354" spans="1:12">
      <c r="A2354" t="s">
        <v>2372</v>
      </c>
      <c r="B2354" t="s">
        <v>5</v>
      </c>
      <c r="C2354" t="s">
        <v>2890</v>
      </c>
      <c r="D2354" t="s">
        <v>2876</v>
      </c>
      <c r="E2354" t="s">
        <v>2854</v>
      </c>
      <c r="H2354" t="str">
        <f>INDEX('Vensim Variables'!$B:$B,MATCH(EPS!$B2354,'Vensim Variables'!$A:$A,0))</f>
        <v>g pollutant</v>
      </c>
      <c r="I2354" t="str">
        <f t="shared" si="108"/>
        <v>CO2</v>
      </c>
      <c r="J2354">
        <f>INDEX(NoSettings!$C:$C,MATCH(EPS!$A2354,NoSettings!$A:$A,0))</f>
        <v>0</v>
      </c>
      <c r="K2354">
        <f t="shared" si="109"/>
        <v>1</v>
      </c>
      <c r="L2354" s="5">
        <f t="shared" si="110"/>
        <v>0</v>
      </c>
    </row>
    <row r="2355" spans="1:12">
      <c r="A2355" t="s">
        <v>2373</v>
      </c>
      <c r="B2355" t="s">
        <v>5</v>
      </c>
      <c r="C2355" t="s">
        <v>2890</v>
      </c>
      <c r="D2355" t="s">
        <v>2876</v>
      </c>
      <c r="E2355" t="s">
        <v>2857</v>
      </c>
      <c r="H2355" t="str">
        <f>INDEX('Vensim Variables'!$B:$B,MATCH(EPS!$B2355,'Vensim Variables'!$A:$A,0))</f>
        <v>g pollutant</v>
      </c>
      <c r="I2355" t="str">
        <f t="shared" si="108"/>
        <v>VOC</v>
      </c>
      <c r="J2355">
        <f>INDEX(NoSettings!$C:$C,MATCH(EPS!$A2355,NoSettings!$A:$A,0))</f>
        <v>0</v>
      </c>
      <c r="K2355">
        <f t="shared" si="109"/>
        <v>1</v>
      </c>
      <c r="L2355" s="5">
        <f t="shared" si="110"/>
        <v>0</v>
      </c>
    </row>
    <row r="2356" spans="1:12">
      <c r="A2356" t="s">
        <v>2374</v>
      </c>
      <c r="B2356" t="s">
        <v>5</v>
      </c>
      <c r="C2356" t="s">
        <v>2890</v>
      </c>
      <c r="D2356" t="s">
        <v>2876</v>
      </c>
      <c r="E2356" t="s">
        <v>2858</v>
      </c>
      <c r="H2356" t="str">
        <f>INDEX('Vensim Variables'!$B:$B,MATCH(EPS!$B2356,'Vensim Variables'!$A:$A,0))</f>
        <v>g pollutant</v>
      </c>
      <c r="I2356" t="str">
        <f t="shared" si="108"/>
        <v>CO</v>
      </c>
      <c r="J2356">
        <f>INDEX(NoSettings!$C:$C,MATCH(EPS!$A2356,NoSettings!$A:$A,0))</f>
        <v>0</v>
      </c>
      <c r="K2356">
        <f t="shared" si="109"/>
        <v>1</v>
      </c>
      <c r="L2356" s="5">
        <f t="shared" si="110"/>
        <v>0</v>
      </c>
    </row>
    <row r="2357" spans="1:12">
      <c r="A2357" t="s">
        <v>2375</v>
      </c>
      <c r="B2357" t="s">
        <v>5</v>
      </c>
      <c r="C2357" t="s">
        <v>2890</v>
      </c>
      <c r="D2357" t="s">
        <v>2876</v>
      </c>
      <c r="E2357" t="s">
        <v>2859</v>
      </c>
      <c r="H2357" t="str">
        <f>INDEX('Vensim Variables'!$B:$B,MATCH(EPS!$B2357,'Vensim Variables'!$A:$A,0))</f>
        <v>g pollutant</v>
      </c>
      <c r="I2357" t="str">
        <f t="shared" si="108"/>
        <v>NOx</v>
      </c>
      <c r="J2357">
        <f>INDEX(NoSettings!$C:$C,MATCH(EPS!$A2357,NoSettings!$A:$A,0))</f>
        <v>0</v>
      </c>
      <c r="K2357">
        <f t="shared" si="109"/>
        <v>1</v>
      </c>
      <c r="L2357" s="5">
        <f t="shared" si="110"/>
        <v>0</v>
      </c>
    </row>
    <row r="2358" spans="1:12">
      <c r="A2358" t="s">
        <v>2376</v>
      </c>
      <c r="B2358" t="s">
        <v>5</v>
      </c>
      <c r="C2358" t="s">
        <v>2890</v>
      </c>
      <c r="D2358" t="s">
        <v>2876</v>
      </c>
      <c r="E2358" t="s">
        <v>2860</v>
      </c>
      <c r="H2358" t="str">
        <f>INDEX('Vensim Variables'!$B:$B,MATCH(EPS!$B2358,'Vensim Variables'!$A:$A,0))</f>
        <v>g pollutant</v>
      </c>
      <c r="I2358" t="str">
        <f t="shared" si="108"/>
        <v>PM10</v>
      </c>
      <c r="J2358">
        <f>INDEX(NoSettings!$C:$C,MATCH(EPS!$A2358,NoSettings!$A:$A,0))</f>
        <v>0</v>
      </c>
      <c r="K2358">
        <f t="shared" si="109"/>
        <v>1</v>
      </c>
      <c r="L2358" s="5">
        <f t="shared" si="110"/>
        <v>0</v>
      </c>
    </row>
    <row r="2359" spans="1:12">
      <c r="A2359" t="s">
        <v>2377</v>
      </c>
      <c r="B2359" t="s">
        <v>5</v>
      </c>
      <c r="C2359" t="s">
        <v>2890</v>
      </c>
      <c r="D2359" t="s">
        <v>2876</v>
      </c>
      <c r="E2359" t="s">
        <v>2861</v>
      </c>
      <c r="H2359" t="str">
        <f>INDEX('Vensim Variables'!$B:$B,MATCH(EPS!$B2359,'Vensim Variables'!$A:$A,0))</f>
        <v>g pollutant</v>
      </c>
      <c r="I2359" t="str">
        <f t="shared" si="108"/>
        <v>PM25</v>
      </c>
      <c r="J2359">
        <f>INDEX(NoSettings!$C:$C,MATCH(EPS!$A2359,NoSettings!$A:$A,0))</f>
        <v>0</v>
      </c>
      <c r="K2359">
        <f t="shared" si="109"/>
        <v>1</v>
      </c>
      <c r="L2359" s="5">
        <f t="shared" si="110"/>
        <v>0</v>
      </c>
    </row>
    <row r="2360" spans="1:12">
      <c r="A2360" t="s">
        <v>2378</v>
      </c>
      <c r="B2360" t="s">
        <v>5</v>
      </c>
      <c r="C2360" t="s">
        <v>2890</v>
      </c>
      <c r="D2360" t="s">
        <v>2876</v>
      </c>
      <c r="E2360" t="s">
        <v>2862</v>
      </c>
      <c r="H2360" t="str">
        <f>INDEX('Vensim Variables'!$B:$B,MATCH(EPS!$B2360,'Vensim Variables'!$A:$A,0))</f>
        <v>g pollutant</v>
      </c>
      <c r="I2360" t="str">
        <f t="shared" si="108"/>
        <v>SOx</v>
      </c>
      <c r="J2360">
        <f>INDEX(NoSettings!$C:$C,MATCH(EPS!$A2360,NoSettings!$A:$A,0))</f>
        <v>0</v>
      </c>
      <c r="K2360">
        <f t="shared" si="109"/>
        <v>1</v>
      </c>
      <c r="L2360" s="5">
        <f t="shared" si="110"/>
        <v>0</v>
      </c>
    </row>
    <row r="2361" spans="1:12">
      <c r="A2361" t="s">
        <v>2379</v>
      </c>
      <c r="B2361" t="s">
        <v>5</v>
      </c>
      <c r="C2361" t="s">
        <v>2890</v>
      </c>
      <c r="D2361" t="s">
        <v>2876</v>
      </c>
      <c r="E2361" t="s">
        <v>2863</v>
      </c>
      <c r="H2361" t="str">
        <f>INDEX('Vensim Variables'!$B:$B,MATCH(EPS!$B2361,'Vensim Variables'!$A:$A,0))</f>
        <v>g pollutant</v>
      </c>
      <c r="I2361" t="str">
        <f t="shared" si="108"/>
        <v>BC</v>
      </c>
      <c r="J2361">
        <f>INDEX(NoSettings!$C:$C,MATCH(EPS!$A2361,NoSettings!$A:$A,0))</f>
        <v>0</v>
      </c>
      <c r="K2361">
        <f t="shared" si="109"/>
        <v>1</v>
      </c>
      <c r="L2361" s="5">
        <f t="shared" si="110"/>
        <v>0</v>
      </c>
    </row>
    <row r="2362" spans="1:12">
      <c r="A2362" t="s">
        <v>2380</v>
      </c>
      <c r="B2362" t="s">
        <v>5</v>
      </c>
      <c r="C2362" t="s">
        <v>2890</v>
      </c>
      <c r="D2362" t="s">
        <v>2876</v>
      </c>
      <c r="E2362" t="s">
        <v>2864</v>
      </c>
      <c r="H2362" t="str">
        <f>INDEX('Vensim Variables'!$B:$B,MATCH(EPS!$B2362,'Vensim Variables'!$A:$A,0))</f>
        <v>g pollutant</v>
      </c>
      <c r="I2362" t="str">
        <f t="shared" si="108"/>
        <v>OC</v>
      </c>
      <c r="J2362">
        <f>INDEX(NoSettings!$C:$C,MATCH(EPS!$A2362,NoSettings!$A:$A,0))</f>
        <v>0</v>
      </c>
      <c r="K2362">
        <f t="shared" si="109"/>
        <v>1</v>
      </c>
      <c r="L2362" s="5">
        <f t="shared" si="110"/>
        <v>0</v>
      </c>
    </row>
    <row r="2363" spans="1:12">
      <c r="A2363" t="s">
        <v>2381</v>
      </c>
      <c r="B2363" t="s">
        <v>5</v>
      </c>
      <c r="C2363" t="s">
        <v>2890</v>
      </c>
      <c r="D2363" t="s">
        <v>2876</v>
      </c>
      <c r="E2363" t="s">
        <v>2865</v>
      </c>
      <c r="H2363" t="str">
        <f>INDEX('Vensim Variables'!$B:$B,MATCH(EPS!$B2363,'Vensim Variables'!$A:$A,0))</f>
        <v>g pollutant</v>
      </c>
      <c r="I2363" t="str">
        <f t="shared" si="108"/>
        <v>CH4</v>
      </c>
      <c r="J2363">
        <f>INDEX(NoSettings!$C:$C,MATCH(EPS!$A2363,NoSettings!$A:$A,0))</f>
        <v>0</v>
      </c>
      <c r="K2363">
        <f t="shared" si="109"/>
        <v>28</v>
      </c>
      <c r="L2363" s="5">
        <f t="shared" si="110"/>
        <v>0</v>
      </c>
    </row>
    <row r="2364" spans="1:12">
      <c r="A2364" t="s">
        <v>2382</v>
      </c>
      <c r="B2364" t="s">
        <v>5</v>
      </c>
      <c r="C2364" t="s">
        <v>2890</v>
      </c>
      <c r="D2364" t="s">
        <v>2876</v>
      </c>
      <c r="E2364" t="s">
        <v>2866</v>
      </c>
      <c r="H2364" t="str">
        <f>INDEX('Vensim Variables'!$B:$B,MATCH(EPS!$B2364,'Vensim Variables'!$A:$A,0))</f>
        <v>g pollutant</v>
      </c>
      <c r="I2364" t="str">
        <f t="shared" si="108"/>
        <v>N2O</v>
      </c>
      <c r="J2364">
        <f>INDEX(NoSettings!$C:$C,MATCH(EPS!$A2364,NoSettings!$A:$A,0))</f>
        <v>0</v>
      </c>
      <c r="K2364">
        <f t="shared" si="109"/>
        <v>265</v>
      </c>
      <c r="L2364" s="5">
        <f t="shared" si="110"/>
        <v>0</v>
      </c>
    </row>
    <row r="2365" spans="1:12">
      <c r="A2365" t="s">
        <v>2383</v>
      </c>
      <c r="B2365" t="s">
        <v>5</v>
      </c>
      <c r="C2365" t="s">
        <v>2890</v>
      </c>
      <c r="D2365" t="s">
        <v>2876</v>
      </c>
      <c r="E2365" t="s">
        <v>2867</v>
      </c>
      <c r="H2365" t="str">
        <f>INDEX('Vensim Variables'!$B:$B,MATCH(EPS!$B2365,'Vensim Variables'!$A:$A,0))</f>
        <v>g pollutant</v>
      </c>
      <c r="I2365" t="str">
        <f t="shared" si="108"/>
        <v>F gases</v>
      </c>
      <c r="J2365">
        <f>INDEX(NoSettings!$C:$C,MATCH(EPS!$A2365,NoSettings!$A:$A,0))</f>
        <v>0</v>
      </c>
      <c r="K2365">
        <f t="shared" si="109"/>
        <v>1</v>
      </c>
      <c r="L2365" s="5">
        <f t="shared" si="110"/>
        <v>0</v>
      </c>
    </row>
    <row r="2366" spans="1:12">
      <c r="A2366" t="s">
        <v>2384</v>
      </c>
      <c r="B2366" t="s">
        <v>5</v>
      </c>
      <c r="C2366" t="s">
        <v>2890</v>
      </c>
      <c r="D2366" t="s">
        <v>2877</v>
      </c>
      <c r="E2366" t="s">
        <v>2854</v>
      </c>
      <c r="H2366" t="str">
        <f>INDEX('Vensim Variables'!$B:$B,MATCH(EPS!$B2366,'Vensim Variables'!$A:$A,0))</f>
        <v>g pollutant</v>
      </c>
      <c r="I2366" t="str">
        <f t="shared" si="108"/>
        <v>CO2</v>
      </c>
      <c r="J2366">
        <f>INDEX(NoSettings!$C:$C,MATCH(EPS!$A2366,NoSettings!$A:$A,0))</f>
        <v>151989000000000</v>
      </c>
      <c r="K2366">
        <f t="shared" si="109"/>
        <v>1</v>
      </c>
      <c r="L2366" s="5">
        <f t="shared" si="110"/>
        <v>151.989</v>
      </c>
    </row>
    <row r="2367" spans="1:12">
      <c r="A2367" t="s">
        <v>2385</v>
      </c>
      <c r="B2367" t="s">
        <v>5</v>
      </c>
      <c r="C2367" t="s">
        <v>2890</v>
      </c>
      <c r="D2367" t="s">
        <v>2877</v>
      </c>
      <c r="E2367" t="s">
        <v>2857</v>
      </c>
      <c r="H2367" t="str">
        <f>INDEX('Vensim Variables'!$B:$B,MATCH(EPS!$B2367,'Vensim Variables'!$A:$A,0))</f>
        <v>g pollutant</v>
      </c>
      <c r="I2367" t="str">
        <f t="shared" si="108"/>
        <v>VOC</v>
      </c>
      <c r="J2367">
        <f>INDEX(NoSettings!$C:$C,MATCH(EPS!$A2367,NoSettings!$A:$A,0))</f>
        <v>1125690000000</v>
      </c>
      <c r="K2367">
        <f t="shared" si="109"/>
        <v>1</v>
      </c>
      <c r="L2367" s="5">
        <f t="shared" si="110"/>
        <v>1.1256900000000001</v>
      </c>
    </row>
    <row r="2368" spans="1:12">
      <c r="A2368" t="s">
        <v>2386</v>
      </c>
      <c r="B2368" t="s">
        <v>5</v>
      </c>
      <c r="C2368" t="s">
        <v>2890</v>
      </c>
      <c r="D2368" t="s">
        <v>2877</v>
      </c>
      <c r="E2368" t="s">
        <v>2858</v>
      </c>
      <c r="H2368" t="str">
        <f>INDEX('Vensim Variables'!$B:$B,MATCH(EPS!$B2368,'Vensim Variables'!$A:$A,0))</f>
        <v>g pollutant</v>
      </c>
      <c r="I2368" t="str">
        <f t="shared" si="108"/>
        <v>CO</v>
      </c>
      <c r="J2368">
        <f>INDEX(NoSettings!$C:$C,MATCH(EPS!$A2368,NoSettings!$A:$A,0))</f>
        <v>397571000000</v>
      </c>
      <c r="K2368">
        <f t="shared" si="109"/>
        <v>1</v>
      </c>
      <c r="L2368" s="5">
        <f t="shared" si="110"/>
        <v>0.39757100000000001</v>
      </c>
    </row>
    <row r="2369" spans="1:12">
      <c r="A2369" t="s">
        <v>2387</v>
      </c>
      <c r="B2369" t="s">
        <v>5</v>
      </c>
      <c r="C2369" t="s">
        <v>2890</v>
      </c>
      <c r="D2369" t="s">
        <v>2877</v>
      </c>
      <c r="E2369" t="s">
        <v>2859</v>
      </c>
      <c r="H2369" t="str">
        <f>INDEX('Vensim Variables'!$B:$B,MATCH(EPS!$B2369,'Vensim Variables'!$A:$A,0))</f>
        <v>g pollutant</v>
      </c>
      <c r="I2369" t="str">
        <f t="shared" si="108"/>
        <v>NOx</v>
      </c>
      <c r="J2369">
        <f>INDEX(NoSettings!$C:$C,MATCH(EPS!$A2369,NoSettings!$A:$A,0))</f>
        <v>425455000000</v>
      </c>
      <c r="K2369">
        <f t="shared" si="109"/>
        <v>1</v>
      </c>
      <c r="L2369" s="5">
        <f t="shared" si="110"/>
        <v>0.42545500000000003</v>
      </c>
    </row>
    <row r="2370" spans="1:12">
      <c r="A2370" t="s">
        <v>2388</v>
      </c>
      <c r="B2370" t="s">
        <v>5</v>
      </c>
      <c r="C2370" t="s">
        <v>2890</v>
      </c>
      <c r="D2370" t="s">
        <v>2877</v>
      </c>
      <c r="E2370" t="s">
        <v>2860</v>
      </c>
      <c r="H2370" t="str">
        <f>INDEX('Vensim Variables'!$B:$B,MATCH(EPS!$B2370,'Vensim Variables'!$A:$A,0))</f>
        <v>g pollutant</v>
      </c>
      <c r="I2370" t="str">
        <f t="shared" si="108"/>
        <v>PM10</v>
      </c>
      <c r="J2370">
        <f>INDEX(NoSettings!$C:$C,MATCH(EPS!$A2370,NoSettings!$A:$A,0))</f>
        <v>29553600000</v>
      </c>
      <c r="K2370">
        <f t="shared" si="109"/>
        <v>1</v>
      </c>
      <c r="L2370" s="5">
        <f t="shared" si="110"/>
        <v>2.9553599999999999E-2</v>
      </c>
    </row>
    <row r="2371" spans="1:12">
      <c r="A2371" t="s">
        <v>2389</v>
      </c>
      <c r="B2371" t="s">
        <v>5</v>
      </c>
      <c r="C2371" t="s">
        <v>2890</v>
      </c>
      <c r="D2371" t="s">
        <v>2877</v>
      </c>
      <c r="E2371" t="s">
        <v>2861</v>
      </c>
      <c r="H2371" t="str">
        <f>INDEX('Vensim Variables'!$B:$B,MATCH(EPS!$B2371,'Vensim Variables'!$A:$A,0))</f>
        <v>g pollutant</v>
      </c>
      <c r="I2371" t="str">
        <f t="shared" ref="I2371:I2434" si="111">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25852800000</v>
      </c>
      <c r="K2371">
        <f t="shared" ref="K2371:K2434" si="112">IF(I2371="CO2",1,IF(I2371="CH4",28,IF(I2371="N2O",265,IF(I2371="F gases",1,1))))</f>
        <v>1</v>
      </c>
      <c r="L2371" s="5">
        <f t="shared" ref="L2371:L2434" si="113">IF(H2371="g pollutant",K2371*J2371/10^12,IF(H2371="MMTCO2e",J2371,IF(H2371="MWh",J2371,0)))</f>
        <v>2.5852799999999999E-2</v>
      </c>
    </row>
    <row r="2372" spans="1:12">
      <c r="A2372" t="s">
        <v>2390</v>
      </c>
      <c r="B2372" t="s">
        <v>5</v>
      </c>
      <c r="C2372" t="s">
        <v>2890</v>
      </c>
      <c r="D2372" t="s">
        <v>2877</v>
      </c>
      <c r="E2372" t="s">
        <v>2862</v>
      </c>
      <c r="H2372" t="str">
        <f>INDEX('Vensim Variables'!$B:$B,MATCH(EPS!$B2372,'Vensim Variables'!$A:$A,0))</f>
        <v>g pollutant</v>
      </c>
      <c r="I2372" t="str">
        <f t="shared" si="111"/>
        <v>SOx</v>
      </c>
      <c r="J2372">
        <f>INDEX(NoSettings!$C:$C,MATCH(EPS!$A2372,NoSettings!$A:$A,0))</f>
        <v>103556000000</v>
      </c>
      <c r="K2372">
        <f t="shared" si="112"/>
        <v>1</v>
      </c>
      <c r="L2372" s="5">
        <f t="shared" si="113"/>
        <v>0.103556</v>
      </c>
    </row>
    <row r="2373" spans="1:12">
      <c r="A2373" t="s">
        <v>2391</v>
      </c>
      <c r="B2373" t="s">
        <v>5</v>
      </c>
      <c r="C2373" t="s">
        <v>2890</v>
      </c>
      <c r="D2373" t="s">
        <v>2877</v>
      </c>
      <c r="E2373" t="s">
        <v>2863</v>
      </c>
      <c r="H2373" t="str">
        <f>INDEX('Vensim Variables'!$B:$B,MATCH(EPS!$B2373,'Vensim Variables'!$A:$A,0))</f>
        <v>g pollutant</v>
      </c>
      <c r="I2373" t="str">
        <f t="shared" si="111"/>
        <v>BC</v>
      </c>
      <c r="J2373">
        <f>INDEX(NoSettings!$C:$C,MATCH(EPS!$A2373,NoSettings!$A:$A,0))</f>
        <v>2589560000</v>
      </c>
      <c r="K2373">
        <f t="shared" si="112"/>
        <v>1</v>
      </c>
      <c r="L2373" s="5">
        <f t="shared" si="113"/>
        <v>2.5895599999999999E-3</v>
      </c>
    </row>
    <row r="2374" spans="1:12">
      <c r="A2374" t="s">
        <v>2392</v>
      </c>
      <c r="B2374" t="s">
        <v>5</v>
      </c>
      <c r="C2374" t="s">
        <v>2890</v>
      </c>
      <c r="D2374" t="s">
        <v>2877</v>
      </c>
      <c r="E2374" t="s">
        <v>2864</v>
      </c>
      <c r="H2374" t="str">
        <f>INDEX('Vensim Variables'!$B:$B,MATCH(EPS!$B2374,'Vensim Variables'!$A:$A,0))</f>
        <v>g pollutant</v>
      </c>
      <c r="I2374" t="str">
        <f t="shared" si="111"/>
        <v>OC</v>
      </c>
      <c r="J2374">
        <f>INDEX(NoSettings!$C:$C,MATCH(EPS!$A2374,NoSettings!$A:$A,0))</f>
        <v>6634990000</v>
      </c>
      <c r="K2374">
        <f t="shared" si="112"/>
        <v>1</v>
      </c>
      <c r="L2374" s="5">
        <f t="shared" si="113"/>
        <v>6.6349900000000003E-3</v>
      </c>
    </row>
    <row r="2375" spans="1:12">
      <c r="A2375" t="s">
        <v>2393</v>
      </c>
      <c r="B2375" t="s">
        <v>5</v>
      </c>
      <c r="C2375" t="s">
        <v>2890</v>
      </c>
      <c r="D2375" t="s">
        <v>2877</v>
      </c>
      <c r="E2375" t="s">
        <v>2865</v>
      </c>
      <c r="H2375" t="str">
        <f>INDEX('Vensim Variables'!$B:$B,MATCH(EPS!$B2375,'Vensim Variables'!$A:$A,0))</f>
        <v>g pollutant</v>
      </c>
      <c r="I2375" t="str">
        <f t="shared" si="111"/>
        <v>CH4</v>
      </c>
      <c r="J2375">
        <f>INDEX(NoSettings!$C:$C,MATCH(EPS!$A2375,NoSettings!$A:$A,0))</f>
        <v>6117080000</v>
      </c>
      <c r="K2375">
        <f t="shared" si="112"/>
        <v>28</v>
      </c>
      <c r="L2375" s="5">
        <f t="shared" si="113"/>
        <v>0.17127824</v>
      </c>
    </row>
    <row r="2376" spans="1:12">
      <c r="A2376" t="s">
        <v>2394</v>
      </c>
      <c r="B2376" t="s">
        <v>5</v>
      </c>
      <c r="C2376" t="s">
        <v>2890</v>
      </c>
      <c r="D2376" t="s">
        <v>2877</v>
      </c>
      <c r="E2376" t="s">
        <v>2866</v>
      </c>
      <c r="H2376" t="str">
        <f>INDEX('Vensim Variables'!$B:$B,MATCH(EPS!$B2376,'Vensim Variables'!$A:$A,0))</f>
        <v>g pollutant</v>
      </c>
      <c r="I2376" t="str">
        <f t="shared" si="111"/>
        <v>N2O</v>
      </c>
      <c r="J2376">
        <f>INDEX(NoSettings!$C:$C,MATCH(EPS!$A2376,NoSettings!$A:$A,0))</f>
        <v>1223420000</v>
      </c>
      <c r="K2376">
        <f t="shared" si="112"/>
        <v>265</v>
      </c>
      <c r="L2376" s="5">
        <f t="shared" si="113"/>
        <v>0.3242063</v>
      </c>
    </row>
    <row r="2377" spans="1:12">
      <c r="A2377" t="s">
        <v>2395</v>
      </c>
      <c r="B2377" t="s">
        <v>5</v>
      </c>
      <c r="C2377" t="s">
        <v>2890</v>
      </c>
      <c r="D2377" t="s">
        <v>2877</v>
      </c>
      <c r="E2377" t="s">
        <v>2867</v>
      </c>
      <c r="H2377" t="str">
        <f>INDEX('Vensim Variables'!$B:$B,MATCH(EPS!$B2377,'Vensim Variables'!$A:$A,0))</f>
        <v>g pollutant</v>
      </c>
      <c r="I2377" t="str">
        <f t="shared" si="111"/>
        <v>F gases</v>
      </c>
      <c r="J2377">
        <f>INDEX(NoSettings!$C:$C,MATCH(EPS!$A2377,NoSettings!$A:$A,0))</f>
        <v>0</v>
      </c>
      <c r="K2377">
        <f t="shared" si="112"/>
        <v>1</v>
      </c>
      <c r="L2377" s="5">
        <f t="shared" si="113"/>
        <v>0</v>
      </c>
    </row>
    <row r="2378" spans="1:12">
      <c r="A2378" t="s">
        <v>2396</v>
      </c>
      <c r="B2378" t="s">
        <v>5</v>
      </c>
      <c r="C2378" t="s">
        <v>2890</v>
      </c>
      <c r="D2378" t="s">
        <v>2878</v>
      </c>
      <c r="E2378" t="s">
        <v>2854</v>
      </c>
      <c r="H2378" t="str">
        <f>INDEX('Vensim Variables'!$B:$B,MATCH(EPS!$B2378,'Vensim Variables'!$A:$A,0))</f>
        <v>g pollutant</v>
      </c>
      <c r="I2378" t="str">
        <f t="shared" si="111"/>
        <v>CO2</v>
      </c>
      <c r="J2378">
        <f>INDEX(NoSettings!$C:$C,MATCH(EPS!$A2378,NoSettings!$A:$A,0))</f>
        <v>0</v>
      </c>
      <c r="K2378">
        <f t="shared" si="112"/>
        <v>1</v>
      </c>
      <c r="L2378" s="5">
        <f t="shared" si="113"/>
        <v>0</v>
      </c>
    </row>
    <row r="2379" spans="1:12">
      <c r="A2379" t="s">
        <v>2397</v>
      </c>
      <c r="B2379" t="s">
        <v>5</v>
      </c>
      <c r="C2379" t="s">
        <v>2890</v>
      </c>
      <c r="D2379" t="s">
        <v>2878</v>
      </c>
      <c r="E2379" t="s">
        <v>2857</v>
      </c>
      <c r="H2379" t="str">
        <f>INDEX('Vensim Variables'!$B:$B,MATCH(EPS!$B2379,'Vensim Variables'!$A:$A,0))</f>
        <v>g pollutant</v>
      </c>
      <c r="I2379" t="str">
        <f t="shared" si="111"/>
        <v>VOC</v>
      </c>
      <c r="J2379">
        <f>INDEX(NoSettings!$C:$C,MATCH(EPS!$A2379,NoSettings!$A:$A,0))</f>
        <v>0</v>
      </c>
      <c r="K2379">
        <f t="shared" si="112"/>
        <v>1</v>
      </c>
      <c r="L2379" s="5">
        <f t="shared" si="113"/>
        <v>0</v>
      </c>
    </row>
    <row r="2380" spans="1:12">
      <c r="A2380" t="s">
        <v>2398</v>
      </c>
      <c r="B2380" t="s">
        <v>5</v>
      </c>
      <c r="C2380" t="s">
        <v>2890</v>
      </c>
      <c r="D2380" t="s">
        <v>2878</v>
      </c>
      <c r="E2380" t="s">
        <v>2858</v>
      </c>
      <c r="H2380" t="str">
        <f>INDEX('Vensim Variables'!$B:$B,MATCH(EPS!$B2380,'Vensim Variables'!$A:$A,0))</f>
        <v>g pollutant</v>
      </c>
      <c r="I2380" t="str">
        <f t="shared" si="111"/>
        <v>CO</v>
      </c>
      <c r="J2380">
        <f>INDEX(NoSettings!$C:$C,MATCH(EPS!$A2380,NoSettings!$A:$A,0))</f>
        <v>0</v>
      </c>
      <c r="K2380">
        <f t="shared" si="112"/>
        <v>1</v>
      </c>
      <c r="L2380" s="5">
        <f t="shared" si="113"/>
        <v>0</v>
      </c>
    </row>
    <row r="2381" spans="1:12">
      <c r="A2381" t="s">
        <v>2399</v>
      </c>
      <c r="B2381" t="s">
        <v>5</v>
      </c>
      <c r="C2381" t="s">
        <v>2890</v>
      </c>
      <c r="D2381" t="s">
        <v>2878</v>
      </c>
      <c r="E2381" t="s">
        <v>2859</v>
      </c>
      <c r="H2381" t="str">
        <f>INDEX('Vensim Variables'!$B:$B,MATCH(EPS!$B2381,'Vensim Variables'!$A:$A,0))</f>
        <v>g pollutant</v>
      </c>
      <c r="I2381" t="str">
        <f t="shared" si="111"/>
        <v>NOx</v>
      </c>
      <c r="J2381">
        <f>INDEX(NoSettings!$C:$C,MATCH(EPS!$A2381,NoSettings!$A:$A,0))</f>
        <v>0</v>
      </c>
      <c r="K2381">
        <f t="shared" si="112"/>
        <v>1</v>
      </c>
      <c r="L2381" s="5">
        <f t="shared" si="113"/>
        <v>0</v>
      </c>
    </row>
    <row r="2382" spans="1:12">
      <c r="A2382" t="s">
        <v>2400</v>
      </c>
      <c r="B2382" t="s">
        <v>5</v>
      </c>
      <c r="C2382" t="s">
        <v>2890</v>
      </c>
      <c r="D2382" t="s">
        <v>2878</v>
      </c>
      <c r="E2382" t="s">
        <v>2860</v>
      </c>
      <c r="H2382" t="str">
        <f>INDEX('Vensim Variables'!$B:$B,MATCH(EPS!$B2382,'Vensim Variables'!$A:$A,0))</f>
        <v>g pollutant</v>
      </c>
      <c r="I2382" t="str">
        <f t="shared" si="111"/>
        <v>PM10</v>
      </c>
      <c r="J2382">
        <f>INDEX(NoSettings!$C:$C,MATCH(EPS!$A2382,NoSettings!$A:$A,0))</f>
        <v>0</v>
      </c>
      <c r="K2382">
        <f t="shared" si="112"/>
        <v>1</v>
      </c>
      <c r="L2382" s="5">
        <f t="shared" si="113"/>
        <v>0</v>
      </c>
    </row>
    <row r="2383" spans="1:12">
      <c r="A2383" t="s">
        <v>2401</v>
      </c>
      <c r="B2383" t="s">
        <v>5</v>
      </c>
      <c r="C2383" t="s">
        <v>2890</v>
      </c>
      <c r="D2383" t="s">
        <v>2878</v>
      </c>
      <c r="E2383" t="s">
        <v>2861</v>
      </c>
      <c r="H2383" t="str">
        <f>INDEX('Vensim Variables'!$B:$B,MATCH(EPS!$B2383,'Vensim Variables'!$A:$A,0))</f>
        <v>g pollutant</v>
      </c>
      <c r="I2383" t="str">
        <f t="shared" si="111"/>
        <v>PM25</v>
      </c>
      <c r="J2383">
        <f>INDEX(NoSettings!$C:$C,MATCH(EPS!$A2383,NoSettings!$A:$A,0))</f>
        <v>0</v>
      </c>
      <c r="K2383">
        <f t="shared" si="112"/>
        <v>1</v>
      </c>
      <c r="L2383" s="5">
        <f t="shared" si="113"/>
        <v>0</v>
      </c>
    </row>
    <row r="2384" spans="1:12">
      <c r="A2384" t="s">
        <v>2402</v>
      </c>
      <c r="B2384" t="s">
        <v>5</v>
      </c>
      <c r="C2384" t="s">
        <v>2890</v>
      </c>
      <c r="D2384" t="s">
        <v>2878</v>
      </c>
      <c r="E2384" t="s">
        <v>2862</v>
      </c>
      <c r="H2384" t="str">
        <f>INDEX('Vensim Variables'!$B:$B,MATCH(EPS!$B2384,'Vensim Variables'!$A:$A,0))</f>
        <v>g pollutant</v>
      </c>
      <c r="I2384" t="str">
        <f t="shared" si="111"/>
        <v>SOx</v>
      </c>
      <c r="J2384">
        <f>INDEX(NoSettings!$C:$C,MATCH(EPS!$A2384,NoSettings!$A:$A,0))</f>
        <v>0</v>
      </c>
      <c r="K2384">
        <f t="shared" si="112"/>
        <v>1</v>
      </c>
      <c r="L2384" s="5">
        <f t="shared" si="113"/>
        <v>0</v>
      </c>
    </row>
    <row r="2385" spans="1:12">
      <c r="A2385" t="s">
        <v>2403</v>
      </c>
      <c r="B2385" t="s">
        <v>5</v>
      </c>
      <c r="C2385" t="s">
        <v>2890</v>
      </c>
      <c r="D2385" t="s">
        <v>2878</v>
      </c>
      <c r="E2385" t="s">
        <v>2863</v>
      </c>
      <c r="H2385" t="str">
        <f>INDEX('Vensim Variables'!$B:$B,MATCH(EPS!$B2385,'Vensim Variables'!$A:$A,0))</f>
        <v>g pollutant</v>
      </c>
      <c r="I2385" t="str">
        <f t="shared" si="111"/>
        <v>BC</v>
      </c>
      <c r="J2385">
        <f>INDEX(NoSettings!$C:$C,MATCH(EPS!$A2385,NoSettings!$A:$A,0))</f>
        <v>0</v>
      </c>
      <c r="K2385">
        <f t="shared" si="112"/>
        <v>1</v>
      </c>
      <c r="L2385" s="5">
        <f t="shared" si="113"/>
        <v>0</v>
      </c>
    </row>
    <row r="2386" spans="1:12">
      <c r="A2386" t="s">
        <v>2404</v>
      </c>
      <c r="B2386" t="s">
        <v>5</v>
      </c>
      <c r="C2386" t="s">
        <v>2890</v>
      </c>
      <c r="D2386" t="s">
        <v>2878</v>
      </c>
      <c r="E2386" t="s">
        <v>2864</v>
      </c>
      <c r="H2386" t="str">
        <f>INDEX('Vensim Variables'!$B:$B,MATCH(EPS!$B2386,'Vensim Variables'!$A:$A,0))</f>
        <v>g pollutant</v>
      </c>
      <c r="I2386" t="str">
        <f t="shared" si="111"/>
        <v>OC</v>
      </c>
      <c r="J2386">
        <f>INDEX(NoSettings!$C:$C,MATCH(EPS!$A2386,NoSettings!$A:$A,0))</f>
        <v>0</v>
      </c>
      <c r="K2386">
        <f t="shared" si="112"/>
        <v>1</v>
      </c>
      <c r="L2386" s="5">
        <f t="shared" si="113"/>
        <v>0</v>
      </c>
    </row>
    <row r="2387" spans="1:12">
      <c r="A2387" t="s">
        <v>2405</v>
      </c>
      <c r="B2387" t="s">
        <v>5</v>
      </c>
      <c r="C2387" t="s">
        <v>2890</v>
      </c>
      <c r="D2387" t="s">
        <v>2878</v>
      </c>
      <c r="E2387" t="s">
        <v>2865</v>
      </c>
      <c r="H2387" t="str">
        <f>INDEX('Vensim Variables'!$B:$B,MATCH(EPS!$B2387,'Vensim Variables'!$A:$A,0))</f>
        <v>g pollutant</v>
      </c>
      <c r="I2387" t="str">
        <f t="shared" si="111"/>
        <v>CH4</v>
      </c>
      <c r="J2387">
        <f>INDEX(NoSettings!$C:$C,MATCH(EPS!$A2387,NoSettings!$A:$A,0))</f>
        <v>0</v>
      </c>
      <c r="K2387">
        <f t="shared" si="112"/>
        <v>28</v>
      </c>
      <c r="L2387" s="5">
        <f t="shared" si="113"/>
        <v>0</v>
      </c>
    </row>
    <row r="2388" spans="1:12">
      <c r="A2388" t="s">
        <v>2406</v>
      </c>
      <c r="B2388" t="s">
        <v>5</v>
      </c>
      <c r="C2388" t="s">
        <v>2890</v>
      </c>
      <c r="D2388" t="s">
        <v>2878</v>
      </c>
      <c r="E2388" t="s">
        <v>2866</v>
      </c>
      <c r="H2388" t="str">
        <f>INDEX('Vensim Variables'!$B:$B,MATCH(EPS!$B2388,'Vensim Variables'!$A:$A,0))</f>
        <v>g pollutant</v>
      </c>
      <c r="I2388" t="str">
        <f t="shared" si="111"/>
        <v>N2O</v>
      </c>
      <c r="J2388">
        <f>INDEX(NoSettings!$C:$C,MATCH(EPS!$A2388,NoSettings!$A:$A,0))</f>
        <v>0</v>
      </c>
      <c r="K2388">
        <f t="shared" si="112"/>
        <v>265</v>
      </c>
      <c r="L2388" s="5">
        <f t="shared" si="113"/>
        <v>0</v>
      </c>
    </row>
    <row r="2389" spans="1:12">
      <c r="A2389" t="s">
        <v>2407</v>
      </c>
      <c r="B2389" t="s">
        <v>5</v>
      </c>
      <c r="C2389" t="s">
        <v>2890</v>
      </c>
      <c r="D2389" t="s">
        <v>2878</v>
      </c>
      <c r="E2389" t="s">
        <v>2867</v>
      </c>
      <c r="H2389" t="str">
        <f>INDEX('Vensim Variables'!$B:$B,MATCH(EPS!$B2389,'Vensim Variables'!$A:$A,0))</f>
        <v>g pollutant</v>
      </c>
      <c r="I2389" t="str">
        <f t="shared" si="111"/>
        <v>F gases</v>
      </c>
      <c r="J2389">
        <f>INDEX(NoSettings!$C:$C,MATCH(EPS!$A2389,NoSettings!$A:$A,0))</f>
        <v>0</v>
      </c>
      <c r="K2389">
        <f t="shared" si="112"/>
        <v>1</v>
      </c>
      <c r="L2389" s="5">
        <f t="shared" si="113"/>
        <v>0</v>
      </c>
    </row>
    <row r="2390" spans="1:12">
      <c r="A2390" t="s">
        <v>2408</v>
      </c>
      <c r="B2390" t="s">
        <v>5</v>
      </c>
      <c r="C2390" t="s">
        <v>2890</v>
      </c>
      <c r="D2390" t="s">
        <v>2879</v>
      </c>
      <c r="E2390" t="s">
        <v>2854</v>
      </c>
      <c r="H2390" t="str">
        <f>INDEX('Vensim Variables'!$B:$B,MATCH(EPS!$B2390,'Vensim Variables'!$A:$A,0))</f>
        <v>g pollutant</v>
      </c>
      <c r="I2390" t="str">
        <f t="shared" si="111"/>
        <v>CO2</v>
      </c>
      <c r="J2390">
        <f>INDEX(NoSettings!$C:$C,MATCH(EPS!$A2390,NoSettings!$A:$A,0))</f>
        <v>0</v>
      </c>
      <c r="K2390">
        <f t="shared" si="112"/>
        <v>1</v>
      </c>
      <c r="L2390" s="5">
        <f t="shared" si="113"/>
        <v>0</v>
      </c>
    </row>
    <row r="2391" spans="1:12">
      <c r="A2391" t="s">
        <v>2409</v>
      </c>
      <c r="B2391" t="s">
        <v>5</v>
      </c>
      <c r="C2391" t="s">
        <v>2890</v>
      </c>
      <c r="D2391" t="s">
        <v>2879</v>
      </c>
      <c r="E2391" t="s">
        <v>2857</v>
      </c>
      <c r="H2391" t="str">
        <f>INDEX('Vensim Variables'!$B:$B,MATCH(EPS!$B2391,'Vensim Variables'!$A:$A,0))</f>
        <v>g pollutant</v>
      </c>
      <c r="I2391" t="str">
        <f t="shared" si="111"/>
        <v>VOC</v>
      </c>
      <c r="J2391">
        <f>INDEX(NoSettings!$C:$C,MATCH(EPS!$A2391,NoSettings!$A:$A,0))</f>
        <v>0</v>
      </c>
      <c r="K2391">
        <f t="shared" si="112"/>
        <v>1</v>
      </c>
      <c r="L2391" s="5">
        <f t="shared" si="113"/>
        <v>0</v>
      </c>
    </row>
    <row r="2392" spans="1:12">
      <c r="A2392" t="s">
        <v>2410</v>
      </c>
      <c r="B2392" t="s">
        <v>5</v>
      </c>
      <c r="C2392" t="s">
        <v>2890</v>
      </c>
      <c r="D2392" t="s">
        <v>2879</v>
      </c>
      <c r="E2392" t="s">
        <v>2858</v>
      </c>
      <c r="H2392" t="str">
        <f>INDEX('Vensim Variables'!$B:$B,MATCH(EPS!$B2392,'Vensim Variables'!$A:$A,0))</f>
        <v>g pollutant</v>
      </c>
      <c r="I2392" t="str">
        <f t="shared" si="111"/>
        <v>CO</v>
      </c>
      <c r="J2392">
        <f>INDEX(NoSettings!$C:$C,MATCH(EPS!$A2392,NoSettings!$A:$A,0))</f>
        <v>0</v>
      </c>
      <c r="K2392">
        <f t="shared" si="112"/>
        <v>1</v>
      </c>
      <c r="L2392" s="5">
        <f t="shared" si="113"/>
        <v>0</v>
      </c>
    </row>
    <row r="2393" spans="1:12">
      <c r="A2393" t="s">
        <v>2411</v>
      </c>
      <c r="B2393" t="s">
        <v>5</v>
      </c>
      <c r="C2393" t="s">
        <v>2890</v>
      </c>
      <c r="D2393" t="s">
        <v>2879</v>
      </c>
      <c r="E2393" t="s">
        <v>2859</v>
      </c>
      <c r="H2393" t="str">
        <f>INDEX('Vensim Variables'!$B:$B,MATCH(EPS!$B2393,'Vensim Variables'!$A:$A,0))</f>
        <v>g pollutant</v>
      </c>
      <c r="I2393" t="str">
        <f t="shared" si="111"/>
        <v>NOx</v>
      </c>
      <c r="J2393">
        <f>INDEX(NoSettings!$C:$C,MATCH(EPS!$A2393,NoSettings!$A:$A,0))</f>
        <v>0</v>
      </c>
      <c r="K2393">
        <f t="shared" si="112"/>
        <v>1</v>
      </c>
      <c r="L2393" s="5">
        <f t="shared" si="113"/>
        <v>0</v>
      </c>
    </row>
    <row r="2394" spans="1:12">
      <c r="A2394" t="s">
        <v>2412</v>
      </c>
      <c r="B2394" t="s">
        <v>5</v>
      </c>
      <c r="C2394" t="s">
        <v>2890</v>
      </c>
      <c r="D2394" t="s">
        <v>2879</v>
      </c>
      <c r="E2394" t="s">
        <v>2860</v>
      </c>
      <c r="H2394" t="str">
        <f>INDEX('Vensim Variables'!$B:$B,MATCH(EPS!$B2394,'Vensim Variables'!$A:$A,0))</f>
        <v>g pollutant</v>
      </c>
      <c r="I2394" t="str">
        <f t="shared" si="111"/>
        <v>PM10</v>
      </c>
      <c r="J2394">
        <f>INDEX(NoSettings!$C:$C,MATCH(EPS!$A2394,NoSettings!$A:$A,0))</f>
        <v>0</v>
      </c>
      <c r="K2394">
        <f t="shared" si="112"/>
        <v>1</v>
      </c>
      <c r="L2394" s="5">
        <f t="shared" si="113"/>
        <v>0</v>
      </c>
    </row>
    <row r="2395" spans="1:12">
      <c r="A2395" t="s">
        <v>2413</v>
      </c>
      <c r="B2395" t="s">
        <v>5</v>
      </c>
      <c r="C2395" t="s">
        <v>2890</v>
      </c>
      <c r="D2395" t="s">
        <v>2879</v>
      </c>
      <c r="E2395" t="s">
        <v>2861</v>
      </c>
      <c r="H2395" t="str">
        <f>INDEX('Vensim Variables'!$B:$B,MATCH(EPS!$B2395,'Vensim Variables'!$A:$A,0))</f>
        <v>g pollutant</v>
      </c>
      <c r="I2395" t="str">
        <f t="shared" si="111"/>
        <v>PM25</v>
      </c>
      <c r="J2395">
        <f>INDEX(NoSettings!$C:$C,MATCH(EPS!$A2395,NoSettings!$A:$A,0))</f>
        <v>0</v>
      </c>
      <c r="K2395">
        <f t="shared" si="112"/>
        <v>1</v>
      </c>
      <c r="L2395" s="5">
        <f t="shared" si="113"/>
        <v>0</v>
      </c>
    </row>
    <row r="2396" spans="1:12">
      <c r="A2396" t="s">
        <v>2414</v>
      </c>
      <c r="B2396" t="s">
        <v>5</v>
      </c>
      <c r="C2396" t="s">
        <v>2890</v>
      </c>
      <c r="D2396" t="s">
        <v>2879</v>
      </c>
      <c r="E2396" t="s">
        <v>2862</v>
      </c>
      <c r="H2396" t="str">
        <f>INDEX('Vensim Variables'!$B:$B,MATCH(EPS!$B2396,'Vensim Variables'!$A:$A,0))</f>
        <v>g pollutant</v>
      </c>
      <c r="I2396" t="str">
        <f t="shared" si="111"/>
        <v>SOx</v>
      </c>
      <c r="J2396">
        <f>INDEX(NoSettings!$C:$C,MATCH(EPS!$A2396,NoSettings!$A:$A,0))</f>
        <v>0</v>
      </c>
      <c r="K2396">
        <f t="shared" si="112"/>
        <v>1</v>
      </c>
      <c r="L2396" s="5">
        <f t="shared" si="113"/>
        <v>0</v>
      </c>
    </row>
    <row r="2397" spans="1:12">
      <c r="A2397" t="s">
        <v>2415</v>
      </c>
      <c r="B2397" t="s">
        <v>5</v>
      </c>
      <c r="C2397" t="s">
        <v>2890</v>
      </c>
      <c r="D2397" t="s">
        <v>2879</v>
      </c>
      <c r="E2397" t="s">
        <v>2863</v>
      </c>
      <c r="H2397" t="str">
        <f>INDEX('Vensim Variables'!$B:$B,MATCH(EPS!$B2397,'Vensim Variables'!$A:$A,0))</f>
        <v>g pollutant</v>
      </c>
      <c r="I2397" t="str">
        <f t="shared" si="111"/>
        <v>BC</v>
      </c>
      <c r="J2397">
        <f>INDEX(NoSettings!$C:$C,MATCH(EPS!$A2397,NoSettings!$A:$A,0))</f>
        <v>0</v>
      </c>
      <c r="K2397">
        <f t="shared" si="112"/>
        <v>1</v>
      </c>
      <c r="L2397" s="5">
        <f t="shared" si="113"/>
        <v>0</v>
      </c>
    </row>
    <row r="2398" spans="1:12">
      <c r="A2398" t="s">
        <v>2416</v>
      </c>
      <c r="B2398" t="s">
        <v>5</v>
      </c>
      <c r="C2398" t="s">
        <v>2890</v>
      </c>
      <c r="D2398" t="s">
        <v>2879</v>
      </c>
      <c r="E2398" t="s">
        <v>2864</v>
      </c>
      <c r="H2398" t="str">
        <f>INDEX('Vensim Variables'!$B:$B,MATCH(EPS!$B2398,'Vensim Variables'!$A:$A,0))</f>
        <v>g pollutant</v>
      </c>
      <c r="I2398" t="str">
        <f t="shared" si="111"/>
        <v>OC</v>
      </c>
      <c r="J2398">
        <f>INDEX(NoSettings!$C:$C,MATCH(EPS!$A2398,NoSettings!$A:$A,0))</f>
        <v>0</v>
      </c>
      <c r="K2398">
        <f t="shared" si="112"/>
        <v>1</v>
      </c>
      <c r="L2398" s="5">
        <f t="shared" si="113"/>
        <v>0</v>
      </c>
    </row>
    <row r="2399" spans="1:12">
      <c r="A2399" t="s">
        <v>2417</v>
      </c>
      <c r="B2399" t="s">
        <v>5</v>
      </c>
      <c r="C2399" t="s">
        <v>2890</v>
      </c>
      <c r="D2399" t="s">
        <v>2879</v>
      </c>
      <c r="E2399" t="s">
        <v>2865</v>
      </c>
      <c r="H2399" t="str">
        <f>INDEX('Vensim Variables'!$B:$B,MATCH(EPS!$B2399,'Vensim Variables'!$A:$A,0))</f>
        <v>g pollutant</v>
      </c>
      <c r="I2399" t="str">
        <f t="shared" si="111"/>
        <v>CH4</v>
      </c>
      <c r="J2399">
        <f>INDEX(NoSettings!$C:$C,MATCH(EPS!$A2399,NoSettings!$A:$A,0))</f>
        <v>0</v>
      </c>
      <c r="K2399">
        <f t="shared" si="112"/>
        <v>28</v>
      </c>
      <c r="L2399" s="5">
        <f t="shared" si="113"/>
        <v>0</v>
      </c>
    </row>
    <row r="2400" spans="1:12">
      <c r="A2400" t="s">
        <v>2418</v>
      </c>
      <c r="B2400" t="s">
        <v>5</v>
      </c>
      <c r="C2400" t="s">
        <v>2890</v>
      </c>
      <c r="D2400" t="s">
        <v>2879</v>
      </c>
      <c r="E2400" t="s">
        <v>2866</v>
      </c>
      <c r="H2400" t="str">
        <f>INDEX('Vensim Variables'!$B:$B,MATCH(EPS!$B2400,'Vensim Variables'!$A:$A,0))</f>
        <v>g pollutant</v>
      </c>
      <c r="I2400" t="str">
        <f t="shared" si="111"/>
        <v>N2O</v>
      </c>
      <c r="J2400">
        <f>INDEX(NoSettings!$C:$C,MATCH(EPS!$A2400,NoSettings!$A:$A,0))</f>
        <v>0</v>
      </c>
      <c r="K2400">
        <f t="shared" si="112"/>
        <v>265</v>
      </c>
      <c r="L2400" s="5">
        <f t="shared" si="113"/>
        <v>0</v>
      </c>
    </row>
    <row r="2401" spans="1:12">
      <c r="A2401" t="s">
        <v>2419</v>
      </c>
      <c r="B2401" t="s">
        <v>5</v>
      </c>
      <c r="C2401" t="s">
        <v>2890</v>
      </c>
      <c r="D2401" t="s">
        <v>2879</v>
      </c>
      <c r="E2401" t="s">
        <v>2867</v>
      </c>
      <c r="H2401" t="str">
        <f>INDEX('Vensim Variables'!$B:$B,MATCH(EPS!$B2401,'Vensim Variables'!$A:$A,0))</f>
        <v>g pollutant</v>
      </c>
      <c r="I2401" t="str">
        <f t="shared" si="111"/>
        <v>F gases</v>
      </c>
      <c r="J2401">
        <f>INDEX(NoSettings!$C:$C,MATCH(EPS!$A2401,NoSettings!$A:$A,0))</f>
        <v>0</v>
      </c>
      <c r="K2401">
        <f t="shared" si="112"/>
        <v>1</v>
      </c>
      <c r="L2401" s="5">
        <f t="shared" si="113"/>
        <v>0</v>
      </c>
    </row>
    <row r="2402" spans="1:12">
      <c r="A2402" t="s">
        <v>2420</v>
      </c>
      <c r="B2402" t="s">
        <v>5</v>
      </c>
      <c r="C2402" t="s">
        <v>2890</v>
      </c>
      <c r="D2402" t="s">
        <v>2880</v>
      </c>
      <c r="E2402" t="s">
        <v>2854</v>
      </c>
      <c r="H2402" t="str">
        <f>INDEX('Vensim Variables'!$B:$B,MATCH(EPS!$B2402,'Vensim Variables'!$A:$A,0))</f>
        <v>g pollutant</v>
      </c>
      <c r="I2402" t="str">
        <f t="shared" si="111"/>
        <v>CO2</v>
      </c>
      <c r="J2402">
        <f>INDEX(NoSettings!$C:$C,MATCH(EPS!$A2402,NoSettings!$A:$A,0))</f>
        <v>0</v>
      </c>
      <c r="K2402">
        <f t="shared" si="112"/>
        <v>1</v>
      </c>
      <c r="L2402" s="5">
        <f t="shared" si="113"/>
        <v>0</v>
      </c>
    </row>
    <row r="2403" spans="1:12">
      <c r="A2403" t="s">
        <v>2421</v>
      </c>
      <c r="B2403" t="s">
        <v>5</v>
      </c>
      <c r="C2403" t="s">
        <v>2890</v>
      </c>
      <c r="D2403" t="s">
        <v>2880</v>
      </c>
      <c r="E2403" t="s">
        <v>2857</v>
      </c>
      <c r="H2403" t="str">
        <f>INDEX('Vensim Variables'!$B:$B,MATCH(EPS!$B2403,'Vensim Variables'!$A:$A,0))</f>
        <v>g pollutant</v>
      </c>
      <c r="I2403" t="str">
        <f t="shared" si="111"/>
        <v>VOC</v>
      </c>
      <c r="J2403">
        <f>INDEX(NoSettings!$C:$C,MATCH(EPS!$A2403,NoSettings!$A:$A,0))</f>
        <v>0</v>
      </c>
      <c r="K2403">
        <f t="shared" si="112"/>
        <v>1</v>
      </c>
      <c r="L2403" s="5">
        <f t="shared" si="113"/>
        <v>0</v>
      </c>
    </row>
    <row r="2404" spans="1:12">
      <c r="A2404" t="s">
        <v>2422</v>
      </c>
      <c r="B2404" t="s">
        <v>5</v>
      </c>
      <c r="C2404" t="s">
        <v>2890</v>
      </c>
      <c r="D2404" t="s">
        <v>2880</v>
      </c>
      <c r="E2404" t="s">
        <v>2858</v>
      </c>
      <c r="H2404" t="str">
        <f>INDEX('Vensim Variables'!$B:$B,MATCH(EPS!$B2404,'Vensim Variables'!$A:$A,0))</f>
        <v>g pollutant</v>
      </c>
      <c r="I2404" t="str">
        <f t="shared" si="111"/>
        <v>CO</v>
      </c>
      <c r="J2404">
        <f>INDEX(NoSettings!$C:$C,MATCH(EPS!$A2404,NoSettings!$A:$A,0))</f>
        <v>0</v>
      </c>
      <c r="K2404">
        <f t="shared" si="112"/>
        <v>1</v>
      </c>
      <c r="L2404" s="5">
        <f t="shared" si="113"/>
        <v>0</v>
      </c>
    </row>
    <row r="2405" spans="1:12">
      <c r="A2405" t="s">
        <v>2423</v>
      </c>
      <c r="B2405" t="s">
        <v>5</v>
      </c>
      <c r="C2405" t="s">
        <v>2890</v>
      </c>
      <c r="D2405" t="s">
        <v>2880</v>
      </c>
      <c r="E2405" t="s">
        <v>2859</v>
      </c>
      <c r="H2405" t="str">
        <f>INDEX('Vensim Variables'!$B:$B,MATCH(EPS!$B2405,'Vensim Variables'!$A:$A,0))</f>
        <v>g pollutant</v>
      </c>
      <c r="I2405" t="str">
        <f t="shared" si="111"/>
        <v>NOx</v>
      </c>
      <c r="J2405">
        <f>INDEX(NoSettings!$C:$C,MATCH(EPS!$A2405,NoSettings!$A:$A,0))</f>
        <v>0</v>
      </c>
      <c r="K2405">
        <f t="shared" si="112"/>
        <v>1</v>
      </c>
      <c r="L2405" s="5">
        <f t="shared" si="113"/>
        <v>0</v>
      </c>
    </row>
    <row r="2406" spans="1:12">
      <c r="A2406" t="s">
        <v>2424</v>
      </c>
      <c r="B2406" t="s">
        <v>5</v>
      </c>
      <c r="C2406" t="s">
        <v>2890</v>
      </c>
      <c r="D2406" t="s">
        <v>2880</v>
      </c>
      <c r="E2406" t="s">
        <v>2860</v>
      </c>
      <c r="H2406" t="str">
        <f>INDEX('Vensim Variables'!$B:$B,MATCH(EPS!$B2406,'Vensim Variables'!$A:$A,0))</f>
        <v>g pollutant</v>
      </c>
      <c r="I2406" t="str">
        <f t="shared" si="111"/>
        <v>PM10</v>
      </c>
      <c r="J2406">
        <f>INDEX(NoSettings!$C:$C,MATCH(EPS!$A2406,NoSettings!$A:$A,0))</f>
        <v>0</v>
      </c>
      <c r="K2406">
        <f t="shared" si="112"/>
        <v>1</v>
      </c>
      <c r="L2406" s="5">
        <f t="shared" si="113"/>
        <v>0</v>
      </c>
    </row>
    <row r="2407" spans="1:12">
      <c r="A2407" t="s">
        <v>2425</v>
      </c>
      <c r="B2407" t="s">
        <v>5</v>
      </c>
      <c r="C2407" t="s">
        <v>2890</v>
      </c>
      <c r="D2407" t="s">
        <v>2880</v>
      </c>
      <c r="E2407" t="s">
        <v>2861</v>
      </c>
      <c r="H2407" t="str">
        <f>INDEX('Vensim Variables'!$B:$B,MATCH(EPS!$B2407,'Vensim Variables'!$A:$A,0))</f>
        <v>g pollutant</v>
      </c>
      <c r="I2407" t="str">
        <f t="shared" si="111"/>
        <v>PM25</v>
      </c>
      <c r="J2407">
        <f>INDEX(NoSettings!$C:$C,MATCH(EPS!$A2407,NoSettings!$A:$A,0))</f>
        <v>0</v>
      </c>
      <c r="K2407">
        <f t="shared" si="112"/>
        <v>1</v>
      </c>
      <c r="L2407" s="5">
        <f t="shared" si="113"/>
        <v>0</v>
      </c>
    </row>
    <row r="2408" spans="1:12">
      <c r="A2408" t="s">
        <v>2426</v>
      </c>
      <c r="B2408" t="s">
        <v>5</v>
      </c>
      <c r="C2408" t="s">
        <v>2890</v>
      </c>
      <c r="D2408" t="s">
        <v>2880</v>
      </c>
      <c r="E2408" t="s">
        <v>2862</v>
      </c>
      <c r="H2408" t="str">
        <f>INDEX('Vensim Variables'!$B:$B,MATCH(EPS!$B2408,'Vensim Variables'!$A:$A,0))</f>
        <v>g pollutant</v>
      </c>
      <c r="I2408" t="str">
        <f t="shared" si="111"/>
        <v>SOx</v>
      </c>
      <c r="J2408">
        <f>INDEX(NoSettings!$C:$C,MATCH(EPS!$A2408,NoSettings!$A:$A,0))</f>
        <v>0</v>
      </c>
      <c r="K2408">
        <f t="shared" si="112"/>
        <v>1</v>
      </c>
      <c r="L2408" s="5">
        <f t="shared" si="113"/>
        <v>0</v>
      </c>
    </row>
    <row r="2409" spans="1:12">
      <c r="A2409" t="s">
        <v>2427</v>
      </c>
      <c r="B2409" t="s">
        <v>5</v>
      </c>
      <c r="C2409" t="s">
        <v>2890</v>
      </c>
      <c r="D2409" t="s">
        <v>2880</v>
      </c>
      <c r="E2409" t="s">
        <v>2863</v>
      </c>
      <c r="H2409" t="str">
        <f>INDEX('Vensim Variables'!$B:$B,MATCH(EPS!$B2409,'Vensim Variables'!$A:$A,0))</f>
        <v>g pollutant</v>
      </c>
      <c r="I2409" t="str">
        <f t="shared" si="111"/>
        <v>BC</v>
      </c>
      <c r="J2409">
        <f>INDEX(NoSettings!$C:$C,MATCH(EPS!$A2409,NoSettings!$A:$A,0))</f>
        <v>0</v>
      </c>
      <c r="K2409">
        <f t="shared" si="112"/>
        <v>1</v>
      </c>
      <c r="L2409" s="5">
        <f t="shared" si="113"/>
        <v>0</v>
      </c>
    </row>
    <row r="2410" spans="1:12">
      <c r="A2410" t="s">
        <v>2428</v>
      </c>
      <c r="B2410" t="s">
        <v>5</v>
      </c>
      <c r="C2410" t="s">
        <v>2890</v>
      </c>
      <c r="D2410" t="s">
        <v>2880</v>
      </c>
      <c r="E2410" t="s">
        <v>2864</v>
      </c>
      <c r="H2410" t="str">
        <f>INDEX('Vensim Variables'!$B:$B,MATCH(EPS!$B2410,'Vensim Variables'!$A:$A,0))</f>
        <v>g pollutant</v>
      </c>
      <c r="I2410" t="str">
        <f t="shared" si="111"/>
        <v>OC</v>
      </c>
      <c r="J2410">
        <f>INDEX(NoSettings!$C:$C,MATCH(EPS!$A2410,NoSettings!$A:$A,0))</f>
        <v>0</v>
      </c>
      <c r="K2410">
        <f t="shared" si="112"/>
        <v>1</v>
      </c>
      <c r="L2410" s="5">
        <f t="shared" si="113"/>
        <v>0</v>
      </c>
    </row>
    <row r="2411" spans="1:12">
      <c r="A2411" t="s">
        <v>2429</v>
      </c>
      <c r="B2411" t="s">
        <v>5</v>
      </c>
      <c r="C2411" t="s">
        <v>2890</v>
      </c>
      <c r="D2411" t="s">
        <v>2880</v>
      </c>
      <c r="E2411" t="s">
        <v>2865</v>
      </c>
      <c r="H2411" t="str">
        <f>INDEX('Vensim Variables'!$B:$B,MATCH(EPS!$B2411,'Vensim Variables'!$A:$A,0))</f>
        <v>g pollutant</v>
      </c>
      <c r="I2411" t="str">
        <f t="shared" si="111"/>
        <v>CH4</v>
      </c>
      <c r="J2411">
        <f>INDEX(NoSettings!$C:$C,MATCH(EPS!$A2411,NoSettings!$A:$A,0))</f>
        <v>0</v>
      </c>
      <c r="K2411">
        <f t="shared" si="112"/>
        <v>28</v>
      </c>
      <c r="L2411" s="5">
        <f t="shared" si="113"/>
        <v>0</v>
      </c>
    </row>
    <row r="2412" spans="1:12">
      <c r="A2412" t="s">
        <v>2430</v>
      </c>
      <c r="B2412" t="s">
        <v>5</v>
      </c>
      <c r="C2412" t="s">
        <v>2890</v>
      </c>
      <c r="D2412" t="s">
        <v>2880</v>
      </c>
      <c r="E2412" t="s">
        <v>2866</v>
      </c>
      <c r="H2412" t="str">
        <f>INDEX('Vensim Variables'!$B:$B,MATCH(EPS!$B2412,'Vensim Variables'!$A:$A,0))</f>
        <v>g pollutant</v>
      </c>
      <c r="I2412" t="str">
        <f t="shared" si="111"/>
        <v>N2O</v>
      </c>
      <c r="J2412">
        <f>INDEX(NoSettings!$C:$C,MATCH(EPS!$A2412,NoSettings!$A:$A,0))</f>
        <v>0</v>
      </c>
      <c r="K2412">
        <f t="shared" si="112"/>
        <v>265</v>
      </c>
      <c r="L2412" s="5">
        <f t="shared" si="113"/>
        <v>0</v>
      </c>
    </row>
    <row r="2413" spans="1:12">
      <c r="A2413" t="s">
        <v>2431</v>
      </c>
      <c r="B2413" t="s">
        <v>5</v>
      </c>
      <c r="C2413" t="s">
        <v>2890</v>
      </c>
      <c r="D2413" t="s">
        <v>2880</v>
      </c>
      <c r="E2413" t="s">
        <v>2867</v>
      </c>
      <c r="H2413" t="str">
        <f>INDEX('Vensim Variables'!$B:$B,MATCH(EPS!$B2413,'Vensim Variables'!$A:$A,0))</f>
        <v>g pollutant</v>
      </c>
      <c r="I2413" t="str">
        <f t="shared" si="111"/>
        <v>F gases</v>
      </c>
      <c r="J2413">
        <f>INDEX(NoSettings!$C:$C,MATCH(EPS!$A2413,NoSettings!$A:$A,0))</f>
        <v>0</v>
      </c>
      <c r="K2413">
        <f t="shared" si="112"/>
        <v>1</v>
      </c>
      <c r="L2413" s="5">
        <f t="shared" si="113"/>
        <v>0</v>
      </c>
    </row>
    <row r="2414" spans="1:12">
      <c r="A2414" t="s">
        <v>2432</v>
      </c>
      <c r="B2414" t="s">
        <v>5</v>
      </c>
      <c r="C2414" t="s">
        <v>2890</v>
      </c>
      <c r="D2414" t="s">
        <v>2881</v>
      </c>
      <c r="E2414" t="s">
        <v>2854</v>
      </c>
      <c r="H2414" t="str">
        <f>INDEX('Vensim Variables'!$B:$B,MATCH(EPS!$B2414,'Vensim Variables'!$A:$A,0))</f>
        <v>g pollutant</v>
      </c>
      <c r="I2414" t="str">
        <f t="shared" si="111"/>
        <v>CO2</v>
      </c>
      <c r="J2414">
        <f>INDEX(NoSettings!$C:$C,MATCH(EPS!$A2414,NoSettings!$A:$A,0))</f>
        <v>0</v>
      </c>
      <c r="K2414">
        <f t="shared" si="112"/>
        <v>1</v>
      </c>
      <c r="L2414" s="5">
        <f t="shared" si="113"/>
        <v>0</v>
      </c>
    </row>
    <row r="2415" spans="1:12">
      <c r="A2415" t="s">
        <v>2433</v>
      </c>
      <c r="B2415" t="s">
        <v>5</v>
      </c>
      <c r="C2415" t="s">
        <v>2890</v>
      </c>
      <c r="D2415" t="s">
        <v>2881</v>
      </c>
      <c r="E2415" t="s">
        <v>2857</v>
      </c>
      <c r="H2415" t="str">
        <f>INDEX('Vensim Variables'!$B:$B,MATCH(EPS!$B2415,'Vensim Variables'!$A:$A,0))</f>
        <v>g pollutant</v>
      </c>
      <c r="I2415" t="str">
        <f t="shared" si="111"/>
        <v>VOC</v>
      </c>
      <c r="J2415">
        <f>INDEX(NoSettings!$C:$C,MATCH(EPS!$A2415,NoSettings!$A:$A,0))</f>
        <v>0</v>
      </c>
      <c r="K2415">
        <f t="shared" si="112"/>
        <v>1</v>
      </c>
      <c r="L2415" s="5">
        <f t="shared" si="113"/>
        <v>0</v>
      </c>
    </row>
    <row r="2416" spans="1:12">
      <c r="A2416" t="s">
        <v>2434</v>
      </c>
      <c r="B2416" t="s">
        <v>5</v>
      </c>
      <c r="C2416" t="s">
        <v>2890</v>
      </c>
      <c r="D2416" t="s">
        <v>2881</v>
      </c>
      <c r="E2416" t="s">
        <v>2858</v>
      </c>
      <c r="H2416" t="str">
        <f>INDEX('Vensim Variables'!$B:$B,MATCH(EPS!$B2416,'Vensim Variables'!$A:$A,0))</f>
        <v>g pollutant</v>
      </c>
      <c r="I2416" t="str">
        <f t="shared" si="111"/>
        <v>CO</v>
      </c>
      <c r="J2416">
        <f>INDEX(NoSettings!$C:$C,MATCH(EPS!$A2416,NoSettings!$A:$A,0))</f>
        <v>0</v>
      </c>
      <c r="K2416">
        <f t="shared" si="112"/>
        <v>1</v>
      </c>
      <c r="L2416" s="5">
        <f t="shared" si="113"/>
        <v>0</v>
      </c>
    </row>
    <row r="2417" spans="1:12">
      <c r="A2417" t="s">
        <v>2435</v>
      </c>
      <c r="B2417" t="s">
        <v>5</v>
      </c>
      <c r="C2417" t="s">
        <v>2890</v>
      </c>
      <c r="D2417" t="s">
        <v>2881</v>
      </c>
      <c r="E2417" t="s">
        <v>2859</v>
      </c>
      <c r="H2417" t="str">
        <f>INDEX('Vensim Variables'!$B:$B,MATCH(EPS!$B2417,'Vensim Variables'!$A:$A,0))</f>
        <v>g pollutant</v>
      </c>
      <c r="I2417" t="str">
        <f t="shared" si="111"/>
        <v>NOx</v>
      </c>
      <c r="J2417">
        <f>INDEX(NoSettings!$C:$C,MATCH(EPS!$A2417,NoSettings!$A:$A,0))</f>
        <v>0</v>
      </c>
      <c r="K2417">
        <f t="shared" si="112"/>
        <v>1</v>
      </c>
      <c r="L2417" s="5">
        <f t="shared" si="113"/>
        <v>0</v>
      </c>
    </row>
    <row r="2418" spans="1:12">
      <c r="A2418" t="s">
        <v>2436</v>
      </c>
      <c r="B2418" t="s">
        <v>5</v>
      </c>
      <c r="C2418" t="s">
        <v>2890</v>
      </c>
      <c r="D2418" t="s">
        <v>2881</v>
      </c>
      <c r="E2418" t="s">
        <v>2860</v>
      </c>
      <c r="H2418" t="str">
        <f>INDEX('Vensim Variables'!$B:$B,MATCH(EPS!$B2418,'Vensim Variables'!$A:$A,0))</f>
        <v>g pollutant</v>
      </c>
      <c r="I2418" t="str">
        <f t="shared" si="111"/>
        <v>PM10</v>
      </c>
      <c r="J2418">
        <f>INDEX(NoSettings!$C:$C,MATCH(EPS!$A2418,NoSettings!$A:$A,0))</f>
        <v>0</v>
      </c>
      <c r="K2418">
        <f t="shared" si="112"/>
        <v>1</v>
      </c>
      <c r="L2418" s="5">
        <f t="shared" si="113"/>
        <v>0</v>
      </c>
    </row>
    <row r="2419" spans="1:12">
      <c r="A2419" t="s">
        <v>2437</v>
      </c>
      <c r="B2419" t="s">
        <v>5</v>
      </c>
      <c r="C2419" t="s">
        <v>2890</v>
      </c>
      <c r="D2419" t="s">
        <v>2881</v>
      </c>
      <c r="E2419" t="s">
        <v>2861</v>
      </c>
      <c r="H2419" t="str">
        <f>INDEX('Vensim Variables'!$B:$B,MATCH(EPS!$B2419,'Vensim Variables'!$A:$A,0))</f>
        <v>g pollutant</v>
      </c>
      <c r="I2419" t="str">
        <f t="shared" si="111"/>
        <v>PM25</v>
      </c>
      <c r="J2419">
        <f>INDEX(NoSettings!$C:$C,MATCH(EPS!$A2419,NoSettings!$A:$A,0))</f>
        <v>0</v>
      </c>
      <c r="K2419">
        <f t="shared" si="112"/>
        <v>1</v>
      </c>
      <c r="L2419" s="5">
        <f t="shared" si="113"/>
        <v>0</v>
      </c>
    </row>
    <row r="2420" spans="1:12">
      <c r="A2420" t="s">
        <v>2438</v>
      </c>
      <c r="B2420" t="s">
        <v>5</v>
      </c>
      <c r="C2420" t="s">
        <v>2890</v>
      </c>
      <c r="D2420" t="s">
        <v>2881</v>
      </c>
      <c r="E2420" t="s">
        <v>2862</v>
      </c>
      <c r="H2420" t="str">
        <f>INDEX('Vensim Variables'!$B:$B,MATCH(EPS!$B2420,'Vensim Variables'!$A:$A,0))</f>
        <v>g pollutant</v>
      </c>
      <c r="I2420" t="str">
        <f t="shared" si="111"/>
        <v>SOx</v>
      </c>
      <c r="J2420">
        <f>INDEX(NoSettings!$C:$C,MATCH(EPS!$A2420,NoSettings!$A:$A,0))</f>
        <v>0</v>
      </c>
      <c r="K2420">
        <f t="shared" si="112"/>
        <v>1</v>
      </c>
      <c r="L2420" s="5">
        <f t="shared" si="113"/>
        <v>0</v>
      </c>
    </row>
    <row r="2421" spans="1:12">
      <c r="A2421" t="s">
        <v>2439</v>
      </c>
      <c r="B2421" t="s">
        <v>5</v>
      </c>
      <c r="C2421" t="s">
        <v>2890</v>
      </c>
      <c r="D2421" t="s">
        <v>2881</v>
      </c>
      <c r="E2421" t="s">
        <v>2863</v>
      </c>
      <c r="H2421" t="str">
        <f>INDEX('Vensim Variables'!$B:$B,MATCH(EPS!$B2421,'Vensim Variables'!$A:$A,0))</f>
        <v>g pollutant</v>
      </c>
      <c r="I2421" t="str">
        <f t="shared" si="111"/>
        <v>BC</v>
      </c>
      <c r="J2421">
        <f>INDEX(NoSettings!$C:$C,MATCH(EPS!$A2421,NoSettings!$A:$A,0))</f>
        <v>0</v>
      </c>
      <c r="K2421">
        <f t="shared" si="112"/>
        <v>1</v>
      </c>
      <c r="L2421" s="5">
        <f t="shared" si="113"/>
        <v>0</v>
      </c>
    </row>
    <row r="2422" spans="1:12">
      <c r="A2422" t="s">
        <v>2440</v>
      </c>
      <c r="B2422" t="s">
        <v>5</v>
      </c>
      <c r="C2422" t="s">
        <v>2890</v>
      </c>
      <c r="D2422" t="s">
        <v>2881</v>
      </c>
      <c r="E2422" t="s">
        <v>2864</v>
      </c>
      <c r="H2422" t="str">
        <f>INDEX('Vensim Variables'!$B:$B,MATCH(EPS!$B2422,'Vensim Variables'!$A:$A,0))</f>
        <v>g pollutant</v>
      </c>
      <c r="I2422" t="str">
        <f t="shared" si="111"/>
        <v>OC</v>
      </c>
      <c r="J2422">
        <f>INDEX(NoSettings!$C:$C,MATCH(EPS!$A2422,NoSettings!$A:$A,0))</f>
        <v>0</v>
      </c>
      <c r="K2422">
        <f t="shared" si="112"/>
        <v>1</v>
      </c>
      <c r="L2422" s="5">
        <f t="shared" si="113"/>
        <v>0</v>
      </c>
    </row>
    <row r="2423" spans="1:12">
      <c r="A2423" t="s">
        <v>2441</v>
      </c>
      <c r="B2423" t="s">
        <v>5</v>
      </c>
      <c r="C2423" t="s">
        <v>2890</v>
      </c>
      <c r="D2423" t="s">
        <v>2881</v>
      </c>
      <c r="E2423" t="s">
        <v>2865</v>
      </c>
      <c r="H2423" t="str">
        <f>INDEX('Vensim Variables'!$B:$B,MATCH(EPS!$B2423,'Vensim Variables'!$A:$A,0))</f>
        <v>g pollutant</v>
      </c>
      <c r="I2423" t="str">
        <f t="shared" si="111"/>
        <v>CH4</v>
      </c>
      <c r="J2423">
        <f>INDEX(NoSettings!$C:$C,MATCH(EPS!$A2423,NoSettings!$A:$A,0))</f>
        <v>0</v>
      </c>
      <c r="K2423">
        <f t="shared" si="112"/>
        <v>28</v>
      </c>
      <c r="L2423" s="5">
        <f t="shared" si="113"/>
        <v>0</v>
      </c>
    </row>
    <row r="2424" spans="1:12">
      <c r="A2424" t="s">
        <v>2442</v>
      </c>
      <c r="B2424" t="s">
        <v>5</v>
      </c>
      <c r="C2424" t="s">
        <v>2890</v>
      </c>
      <c r="D2424" t="s">
        <v>2881</v>
      </c>
      <c r="E2424" t="s">
        <v>2866</v>
      </c>
      <c r="H2424" t="str">
        <f>INDEX('Vensim Variables'!$B:$B,MATCH(EPS!$B2424,'Vensim Variables'!$A:$A,0))</f>
        <v>g pollutant</v>
      </c>
      <c r="I2424" t="str">
        <f t="shared" si="111"/>
        <v>N2O</v>
      </c>
      <c r="J2424">
        <f>INDEX(NoSettings!$C:$C,MATCH(EPS!$A2424,NoSettings!$A:$A,0))</f>
        <v>0</v>
      </c>
      <c r="K2424">
        <f t="shared" si="112"/>
        <v>265</v>
      </c>
      <c r="L2424" s="5">
        <f t="shared" si="113"/>
        <v>0</v>
      </c>
    </row>
    <row r="2425" spans="1:12">
      <c r="A2425" t="s">
        <v>2443</v>
      </c>
      <c r="B2425" t="s">
        <v>5</v>
      </c>
      <c r="C2425" t="s">
        <v>2890</v>
      </c>
      <c r="D2425" t="s">
        <v>2881</v>
      </c>
      <c r="E2425" t="s">
        <v>2867</v>
      </c>
      <c r="H2425" t="str">
        <f>INDEX('Vensim Variables'!$B:$B,MATCH(EPS!$B2425,'Vensim Variables'!$A:$A,0))</f>
        <v>g pollutant</v>
      </c>
      <c r="I2425" t="str">
        <f t="shared" si="111"/>
        <v>F gases</v>
      </c>
      <c r="J2425">
        <f>INDEX(NoSettings!$C:$C,MATCH(EPS!$A2425,NoSettings!$A:$A,0))</f>
        <v>0</v>
      </c>
      <c r="K2425">
        <f t="shared" si="112"/>
        <v>1</v>
      </c>
      <c r="L2425" s="5">
        <f t="shared" si="113"/>
        <v>0</v>
      </c>
    </row>
    <row r="2426" spans="1:12">
      <c r="A2426" t="s">
        <v>2444</v>
      </c>
      <c r="B2426" t="s">
        <v>5</v>
      </c>
      <c r="C2426" t="s">
        <v>2890</v>
      </c>
      <c r="D2426" t="s">
        <v>2882</v>
      </c>
      <c r="E2426" t="s">
        <v>2854</v>
      </c>
      <c r="H2426" t="str">
        <f>INDEX('Vensim Variables'!$B:$B,MATCH(EPS!$B2426,'Vensim Variables'!$A:$A,0))</f>
        <v>g pollutant</v>
      </c>
      <c r="I2426" t="str">
        <f t="shared" si="111"/>
        <v>CO2</v>
      </c>
      <c r="J2426">
        <f>INDEX(NoSettings!$C:$C,MATCH(EPS!$A2426,NoSettings!$A:$A,0))</f>
        <v>0</v>
      </c>
      <c r="K2426">
        <f t="shared" si="112"/>
        <v>1</v>
      </c>
      <c r="L2426" s="5">
        <f t="shared" si="113"/>
        <v>0</v>
      </c>
    </row>
    <row r="2427" spans="1:12">
      <c r="A2427" t="s">
        <v>2445</v>
      </c>
      <c r="B2427" t="s">
        <v>5</v>
      </c>
      <c r="C2427" t="s">
        <v>2890</v>
      </c>
      <c r="D2427" t="s">
        <v>2882</v>
      </c>
      <c r="E2427" t="s">
        <v>2857</v>
      </c>
      <c r="H2427" t="str">
        <f>INDEX('Vensim Variables'!$B:$B,MATCH(EPS!$B2427,'Vensim Variables'!$A:$A,0))</f>
        <v>g pollutant</v>
      </c>
      <c r="I2427" t="str">
        <f t="shared" si="111"/>
        <v>VOC</v>
      </c>
      <c r="J2427" s="2">
        <f>INDEX(NoSettings!$C:$C,MATCH(EPS!$A2427,NoSettings!$A:$A,0))</f>
        <v>0</v>
      </c>
      <c r="K2427">
        <f t="shared" si="112"/>
        <v>1</v>
      </c>
      <c r="L2427" s="5">
        <f t="shared" si="113"/>
        <v>0</v>
      </c>
    </row>
    <row r="2428" spans="1:12">
      <c r="A2428" t="s">
        <v>2446</v>
      </c>
      <c r="B2428" t="s">
        <v>5</v>
      </c>
      <c r="C2428" t="s">
        <v>2890</v>
      </c>
      <c r="D2428" t="s">
        <v>2882</v>
      </c>
      <c r="E2428" t="s">
        <v>2858</v>
      </c>
      <c r="H2428" t="str">
        <f>INDEX('Vensim Variables'!$B:$B,MATCH(EPS!$B2428,'Vensim Variables'!$A:$A,0))</f>
        <v>g pollutant</v>
      </c>
      <c r="I2428" t="str">
        <f t="shared" si="111"/>
        <v>CO</v>
      </c>
      <c r="J2428">
        <f>INDEX(NoSettings!$C:$C,MATCH(EPS!$A2428,NoSettings!$A:$A,0))</f>
        <v>0</v>
      </c>
      <c r="K2428">
        <f t="shared" si="112"/>
        <v>1</v>
      </c>
      <c r="L2428" s="5">
        <f t="shared" si="113"/>
        <v>0</v>
      </c>
    </row>
    <row r="2429" spans="1:12">
      <c r="A2429" t="s">
        <v>2447</v>
      </c>
      <c r="B2429" t="s">
        <v>5</v>
      </c>
      <c r="C2429" t="s">
        <v>2890</v>
      </c>
      <c r="D2429" t="s">
        <v>2882</v>
      </c>
      <c r="E2429" t="s">
        <v>2859</v>
      </c>
      <c r="H2429" t="str">
        <f>INDEX('Vensim Variables'!$B:$B,MATCH(EPS!$B2429,'Vensim Variables'!$A:$A,0))</f>
        <v>g pollutant</v>
      </c>
      <c r="I2429" t="str">
        <f t="shared" si="111"/>
        <v>NOx</v>
      </c>
      <c r="J2429">
        <f>INDEX(NoSettings!$C:$C,MATCH(EPS!$A2429,NoSettings!$A:$A,0))</f>
        <v>0</v>
      </c>
      <c r="K2429">
        <f t="shared" si="112"/>
        <v>1</v>
      </c>
      <c r="L2429" s="5">
        <f t="shared" si="113"/>
        <v>0</v>
      </c>
    </row>
    <row r="2430" spans="1:12">
      <c r="A2430" t="s">
        <v>2448</v>
      </c>
      <c r="B2430" t="s">
        <v>5</v>
      </c>
      <c r="C2430" t="s">
        <v>2890</v>
      </c>
      <c r="D2430" t="s">
        <v>2882</v>
      </c>
      <c r="E2430" t="s">
        <v>2860</v>
      </c>
      <c r="H2430" t="str">
        <f>INDEX('Vensim Variables'!$B:$B,MATCH(EPS!$B2430,'Vensim Variables'!$A:$A,0))</f>
        <v>g pollutant</v>
      </c>
      <c r="I2430" t="str">
        <f t="shared" si="111"/>
        <v>PM10</v>
      </c>
      <c r="J2430">
        <f>INDEX(NoSettings!$C:$C,MATCH(EPS!$A2430,NoSettings!$A:$A,0))</f>
        <v>0</v>
      </c>
      <c r="K2430">
        <f t="shared" si="112"/>
        <v>1</v>
      </c>
      <c r="L2430" s="5">
        <f t="shared" si="113"/>
        <v>0</v>
      </c>
    </row>
    <row r="2431" spans="1:12">
      <c r="A2431" t="s">
        <v>2449</v>
      </c>
      <c r="B2431" t="s">
        <v>5</v>
      </c>
      <c r="C2431" t="s">
        <v>2890</v>
      </c>
      <c r="D2431" t="s">
        <v>2882</v>
      </c>
      <c r="E2431" t="s">
        <v>2861</v>
      </c>
      <c r="H2431" t="str">
        <f>INDEX('Vensim Variables'!$B:$B,MATCH(EPS!$B2431,'Vensim Variables'!$A:$A,0))</f>
        <v>g pollutant</v>
      </c>
      <c r="I2431" t="str">
        <f t="shared" si="111"/>
        <v>PM25</v>
      </c>
      <c r="J2431">
        <f>INDEX(NoSettings!$C:$C,MATCH(EPS!$A2431,NoSettings!$A:$A,0))</f>
        <v>0</v>
      </c>
      <c r="K2431">
        <f t="shared" si="112"/>
        <v>1</v>
      </c>
      <c r="L2431" s="5">
        <f t="shared" si="113"/>
        <v>0</v>
      </c>
    </row>
    <row r="2432" spans="1:12">
      <c r="A2432" t="s">
        <v>2450</v>
      </c>
      <c r="B2432" t="s">
        <v>5</v>
      </c>
      <c r="C2432" t="s">
        <v>2890</v>
      </c>
      <c r="D2432" t="s">
        <v>2882</v>
      </c>
      <c r="E2432" t="s">
        <v>2862</v>
      </c>
      <c r="H2432" t="str">
        <f>INDEX('Vensim Variables'!$B:$B,MATCH(EPS!$B2432,'Vensim Variables'!$A:$A,0))</f>
        <v>g pollutant</v>
      </c>
      <c r="I2432" t="str">
        <f t="shared" si="111"/>
        <v>SOx</v>
      </c>
      <c r="J2432">
        <f>INDEX(NoSettings!$C:$C,MATCH(EPS!$A2432,NoSettings!$A:$A,0))</f>
        <v>0</v>
      </c>
      <c r="K2432">
        <f t="shared" si="112"/>
        <v>1</v>
      </c>
      <c r="L2432" s="5">
        <f t="shared" si="113"/>
        <v>0</v>
      </c>
    </row>
    <row r="2433" spans="1:12">
      <c r="A2433" t="s">
        <v>2451</v>
      </c>
      <c r="B2433" t="s">
        <v>5</v>
      </c>
      <c r="C2433" t="s">
        <v>2890</v>
      </c>
      <c r="D2433" t="s">
        <v>2882</v>
      </c>
      <c r="E2433" t="s">
        <v>2863</v>
      </c>
      <c r="H2433" t="str">
        <f>INDEX('Vensim Variables'!$B:$B,MATCH(EPS!$B2433,'Vensim Variables'!$A:$A,0))</f>
        <v>g pollutant</v>
      </c>
      <c r="I2433" t="str">
        <f t="shared" si="111"/>
        <v>BC</v>
      </c>
      <c r="J2433">
        <f>INDEX(NoSettings!$C:$C,MATCH(EPS!$A2433,NoSettings!$A:$A,0))</f>
        <v>0</v>
      </c>
      <c r="K2433">
        <f t="shared" si="112"/>
        <v>1</v>
      </c>
      <c r="L2433" s="5">
        <f t="shared" si="113"/>
        <v>0</v>
      </c>
    </row>
    <row r="2434" spans="1:12">
      <c r="A2434" t="s">
        <v>2452</v>
      </c>
      <c r="B2434" t="s">
        <v>5</v>
      </c>
      <c r="C2434" t="s">
        <v>2890</v>
      </c>
      <c r="D2434" t="s">
        <v>2882</v>
      </c>
      <c r="E2434" t="s">
        <v>2864</v>
      </c>
      <c r="H2434" t="str">
        <f>INDEX('Vensim Variables'!$B:$B,MATCH(EPS!$B2434,'Vensim Variables'!$A:$A,0))</f>
        <v>g pollutant</v>
      </c>
      <c r="I2434" t="str">
        <f t="shared" si="111"/>
        <v>OC</v>
      </c>
      <c r="J2434">
        <f>INDEX(NoSettings!$C:$C,MATCH(EPS!$A2434,NoSettings!$A:$A,0))</f>
        <v>0</v>
      </c>
      <c r="K2434">
        <f t="shared" si="112"/>
        <v>1</v>
      </c>
      <c r="L2434" s="5">
        <f t="shared" si="113"/>
        <v>0</v>
      </c>
    </row>
    <row r="2435" spans="1:12">
      <c r="A2435" t="s">
        <v>2453</v>
      </c>
      <c r="B2435" t="s">
        <v>5</v>
      </c>
      <c r="C2435" t="s">
        <v>2890</v>
      </c>
      <c r="D2435" t="s">
        <v>2882</v>
      </c>
      <c r="E2435" t="s">
        <v>2865</v>
      </c>
      <c r="H2435" t="str">
        <f>INDEX('Vensim Variables'!$B:$B,MATCH(EPS!$B2435,'Vensim Variables'!$A:$A,0))</f>
        <v>g pollutant</v>
      </c>
      <c r="I2435" t="str">
        <f t="shared" ref="I2435:I2498" si="114">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0</v>
      </c>
      <c r="K2435">
        <f t="shared" ref="K2435:K2498" si="115">IF(I2435="CO2",1,IF(I2435="CH4",28,IF(I2435="N2O",265,IF(I2435="F gases",1,1))))</f>
        <v>28</v>
      </c>
      <c r="L2435" s="5">
        <f t="shared" ref="L2435:L2498" si="116">IF(H2435="g pollutant",K2435*J2435/10^12,IF(H2435="MMTCO2e",J2435,IF(H2435="MWh",J2435,0)))</f>
        <v>0</v>
      </c>
    </row>
    <row r="2436" spans="1:12">
      <c r="A2436" t="s">
        <v>2454</v>
      </c>
      <c r="B2436" t="s">
        <v>5</v>
      </c>
      <c r="C2436" t="s">
        <v>2890</v>
      </c>
      <c r="D2436" t="s">
        <v>2882</v>
      </c>
      <c r="E2436" t="s">
        <v>2866</v>
      </c>
      <c r="H2436" t="str">
        <f>INDEX('Vensim Variables'!$B:$B,MATCH(EPS!$B2436,'Vensim Variables'!$A:$A,0))</f>
        <v>g pollutant</v>
      </c>
      <c r="I2436" t="str">
        <f t="shared" si="114"/>
        <v>N2O</v>
      </c>
      <c r="J2436">
        <f>INDEX(NoSettings!$C:$C,MATCH(EPS!$A2436,NoSettings!$A:$A,0))</f>
        <v>0</v>
      </c>
      <c r="K2436">
        <f t="shared" si="115"/>
        <v>265</v>
      </c>
      <c r="L2436" s="5">
        <f t="shared" si="116"/>
        <v>0</v>
      </c>
    </row>
    <row r="2437" spans="1:12">
      <c r="A2437" t="s">
        <v>2455</v>
      </c>
      <c r="B2437" t="s">
        <v>5</v>
      </c>
      <c r="C2437" t="s">
        <v>2890</v>
      </c>
      <c r="D2437" t="s">
        <v>2882</v>
      </c>
      <c r="E2437" t="s">
        <v>2867</v>
      </c>
      <c r="H2437" t="str">
        <f>INDEX('Vensim Variables'!$B:$B,MATCH(EPS!$B2437,'Vensim Variables'!$A:$A,0))</f>
        <v>g pollutant</v>
      </c>
      <c r="I2437" t="str">
        <f t="shared" si="114"/>
        <v>F gases</v>
      </c>
      <c r="J2437">
        <f>INDEX(NoSettings!$C:$C,MATCH(EPS!$A2437,NoSettings!$A:$A,0))</f>
        <v>0</v>
      </c>
      <c r="K2437">
        <f t="shared" si="115"/>
        <v>1</v>
      </c>
      <c r="L2437" s="5">
        <f t="shared" si="116"/>
        <v>0</v>
      </c>
    </row>
    <row r="2438" spans="1:12">
      <c r="A2438" t="s">
        <v>2456</v>
      </c>
      <c r="B2438" t="s">
        <v>5</v>
      </c>
      <c r="C2438" t="s">
        <v>2890</v>
      </c>
      <c r="D2438" t="s">
        <v>2883</v>
      </c>
      <c r="E2438" t="s">
        <v>2854</v>
      </c>
      <c r="H2438" t="str">
        <f>INDEX('Vensim Variables'!$B:$B,MATCH(EPS!$B2438,'Vensim Variables'!$A:$A,0))</f>
        <v>g pollutant</v>
      </c>
      <c r="I2438" t="str">
        <f t="shared" si="114"/>
        <v>CO2</v>
      </c>
      <c r="J2438">
        <f>INDEX(NoSettings!$C:$C,MATCH(EPS!$A2438,NoSettings!$A:$A,0))</f>
        <v>0</v>
      </c>
      <c r="K2438">
        <f t="shared" si="115"/>
        <v>1</v>
      </c>
      <c r="L2438" s="5">
        <f t="shared" si="116"/>
        <v>0</v>
      </c>
    </row>
    <row r="2439" spans="1:12">
      <c r="A2439" t="s">
        <v>2457</v>
      </c>
      <c r="B2439" t="s">
        <v>5</v>
      </c>
      <c r="C2439" t="s">
        <v>2890</v>
      </c>
      <c r="D2439" t="s">
        <v>2883</v>
      </c>
      <c r="E2439" t="s">
        <v>2857</v>
      </c>
      <c r="H2439" t="str">
        <f>INDEX('Vensim Variables'!$B:$B,MATCH(EPS!$B2439,'Vensim Variables'!$A:$A,0))</f>
        <v>g pollutant</v>
      </c>
      <c r="I2439" t="str">
        <f t="shared" si="114"/>
        <v>VOC</v>
      </c>
      <c r="J2439">
        <f>INDEX(NoSettings!$C:$C,MATCH(EPS!$A2439,NoSettings!$A:$A,0))</f>
        <v>0</v>
      </c>
      <c r="K2439">
        <f t="shared" si="115"/>
        <v>1</v>
      </c>
      <c r="L2439" s="5">
        <f t="shared" si="116"/>
        <v>0</v>
      </c>
    </row>
    <row r="2440" spans="1:12">
      <c r="A2440" t="s">
        <v>2458</v>
      </c>
      <c r="B2440" t="s">
        <v>5</v>
      </c>
      <c r="C2440" t="s">
        <v>2890</v>
      </c>
      <c r="D2440" t="s">
        <v>2883</v>
      </c>
      <c r="E2440" t="s">
        <v>2858</v>
      </c>
      <c r="H2440" t="str">
        <f>INDEX('Vensim Variables'!$B:$B,MATCH(EPS!$B2440,'Vensim Variables'!$A:$A,0))</f>
        <v>g pollutant</v>
      </c>
      <c r="I2440" t="str">
        <f t="shared" si="114"/>
        <v>CO</v>
      </c>
      <c r="J2440">
        <f>INDEX(NoSettings!$C:$C,MATCH(EPS!$A2440,NoSettings!$A:$A,0))</f>
        <v>0</v>
      </c>
      <c r="K2440">
        <f t="shared" si="115"/>
        <v>1</v>
      </c>
      <c r="L2440" s="5">
        <f t="shared" si="116"/>
        <v>0</v>
      </c>
    </row>
    <row r="2441" spans="1:12">
      <c r="A2441" t="s">
        <v>2459</v>
      </c>
      <c r="B2441" t="s">
        <v>5</v>
      </c>
      <c r="C2441" t="s">
        <v>2890</v>
      </c>
      <c r="D2441" t="s">
        <v>2883</v>
      </c>
      <c r="E2441" t="s">
        <v>2859</v>
      </c>
      <c r="H2441" t="str">
        <f>INDEX('Vensim Variables'!$B:$B,MATCH(EPS!$B2441,'Vensim Variables'!$A:$A,0))</f>
        <v>g pollutant</v>
      </c>
      <c r="I2441" t="str">
        <f t="shared" si="114"/>
        <v>NOx</v>
      </c>
      <c r="J2441">
        <f>INDEX(NoSettings!$C:$C,MATCH(EPS!$A2441,NoSettings!$A:$A,0))</f>
        <v>0</v>
      </c>
      <c r="K2441">
        <f t="shared" si="115"/>
        <v>1</v>
      </c>
      <c r="L2441" s="5">
        <f t="shared" si="116"/>
        <v>0</v>
      </c>
    </row>
    <row r="2442" spans="1:12">
      <c r="A2442" t="s">
        <v>2460</v>
      </c>
      <c r="B2442" t="s">
        <v>5</v>
      </c>
      <c r="C2442" t="s">
        <v>2890</v>
      </c>
      <c r="D2442" t="s">
        <v>2883</v>
      </c>
      <c r="E2442" t="s">
        <v>2860</v>
      </c>
      <c r="H2442" t="str">
        <f>INDEX('Vensim Variables'!$B:$B,MATCH(EPS!$B2442,'Vensim Variables'!$A:$A,0))</f>
        <v>g pollutant</v>
      </c>
      <c r="I2442" t="str">
        <f t="shared" si="114"/>
        <v>PM10</v>
      </c>
      <c r="J2442">
        <f>INDEX(NoSettings!$C:$C,MATCH(EPS!$A2442,NoSettings!$A:$A,0))</f>
        <v>0</v>
      </c>
      <c r="K2442">
        <f t="shared" si="115"/>
        <v>1</v>
      </c>
      <c r="L2442" s="5">
        <f t="shared" si="116"/>
        <v>0</v>
      </c>
    </row>
    <row r="2443" spans="1:12">
      <c r="A2443" t="s">
        <v>2461</v>
      </c>
      <c r="B2443" t="s">
        <v>5</v>
      </c>
      <c r="C2443" t="s">
        <v>2890</v>
      </c>
      <c r="D2443" t="s">
        <v>2883</v>
      </c>
      <c r="E2443" t="s">
        <v>2861</v>
      </c>
      <c r="H2443" t="str">
        <f>INDEX('Vensim Variables'!$B:$B,MATCH(EPS!$B2443,'Vensim Variables'!$A:$A,0))</f>
        <v>g pollutant</v>
      </c>
      <c r="I2443" t="str">
        <f t="shared" si="114"/>
        <v>PM25</v>
      </c>
      <c r="J2443">
        <f>INDEX(NoSettings!$C:$C,MATCH(EPS!$A2443,NoSettings!$A:$A,0))</f>
        <v>0</v>
      </c>
      <c r="K2443">
        <f t="shared" si="115"/>
        <v>1</v>
      </c>
      <c r="L2443" s="5">
        <f t="shared" si="116"/>
        <v>0</v>
      </c>
    </row>
    <row r="2444" spans="1:12">
      <c r="A2444" t="s">
        <v>2462</v>
      </c>
      <c r="B2444" t="s">
        <v>5</v>
      </c>
      <c r="C2444" t="s">
        <v>2890</v>
      </c>
      <c r="D2444" t="s">
        <v>2883</v>
      </c>
      <c r="E2444" t="s">
        <v>2862</v>
      </c>
      <c r="H2444" t="str">
        <f>INDEX('Vensim Variables'!$B:$B,MATCH(EPS!$B2444,'Vensim Variables'!$A:$A,0))</f>
        <v>g pollutant</v>
      </c>
      <c r="I2444" t="str">
        <f t="shared" si="114"/>
        <v>SOx</v>
      </c>
      <c r="J2444">
        <f>INDEX(NoSettings!$C:$C,MATCH(EPS!$A2444,NoSettings!$A:$A,0))</f>
        <v>0</v>
      </c>
      <c r="K2444">
        <f t="shared" si="115"/>
        <v>1</v>
      </c>
      <c r="L2444" s="5">
        <f t="shared" si="116"/>
        <v>0</v>
      </c>
    </row>
    <row r="2445" spans="1:12">
      <c r="A2445" t="s">
        <v>2463</v>
      </c>
      <c r="B2445" t="s">
        <v>5</v>
      </c>
      <c r="C2445" t="s">
        <v>2890</v>
      </c>
      <c r="D2445" t="s">
        <v>2883</v>
      </c>
      <c r="E2445" t="s">
        <v>2863</v>
      </c>
      <c r="H2445" t="str">
        <f>INDEX('Vensim Variables'!$B:$B,MATCH(EPS!$B2445,'Vensim Variables'!$A:$A,0))</f>
        <v>g pollutant</v>
      </c>
      <c r="I2445" t="str">
        <f t="shared" si="114"/>
        <v>BC</v>
      </c>
      <c r="J2445">
        <f>INDEX(NoSettings!$C:$C,MATCH(EPS!$A2445,NoSettings!$A:$A,0))</f>
        <v>0</v>
      </c>
      <c r="K2445">
        <f t="shared" si="115"/>
        <v>1</v>
      </c>
      <c r="L2445" s="5">
        <f t="shared" si="116"/>
        <v>0</v>
      </c>
    </row>
    <row r="2446" spans="1:12">
      <c r="A2446" t="s">
        <v>2464</v>
      </c>
      <c r="B2446" t="s">
        <v>5</v>
      </c>
      <c r="C2446" t="s">
        <v>2890</v>
      </c>
      <c r="D2446" t="s">
        <v>2883</v>
      </c>
      <c r="E2446" t="s">
        <v>2864</v>
      </c>
      <c r="H2446" t="str">
        <f>INDEX('Vensim Variables'!$B:$B,MATCH(EPS!$B2446,'Vensim Variables'!$A:$A,0))</f>
        <v>g pollutant</v>
      </c>
      <c r="I2446" t="str">
        <f t="shared" si="114"/>
        <v>OC</v>
      </c>
      <c r="J2446">
        <f>INDEX(NoSettings!$C:$C,MATCH(EPS!$A2446,NoSettings!$A:$A,0))</f>
        <v>0</v>
      </c>
      <c r="K2446">
        <f t="shared" si="115"/>
        <v>1</v>
      </c>
      <c r="L2446" s="5">
        <f t="shared" si="116"/>
        <v>0</v>
      </c>
    </row>
    <row r="2447" spans="1:12">
      <c r="A2447" t="s">
        <v>2465</v>
      </c>
      <c r="B2447" t="s">
        <v>5</v>
      </c>
      <c r="C2447" t="s">
        <v>2890</v>
      </c>
      <c r="D2447" t="s">
        <v>2883</v>
      </c>
      <c r="E2447" t="s">
        <v>2865</v>
      </c>
      <c r="H2447" t="str">
        <f>INDEX('Vensim Variables'!$B:$B,MATCH(EPS!$B2447,'Vensim Variables'!$A:$A,0))</f>
        <v>g pollutant</v>
      </c>
      <c r="I2447" t="str">
        <f t="shared" si="114"/>
        <v>CH4</v>
      </c>
      <c r="J2447">
        <f>INDEX(NoSettings!$C:$C,MATCH(EPS!$A2447,NoSettings!$A:$A,0))</f>
        <v>0</v>
      </c>
      <c r="K2447">
        <f t="shared" si="115"/>
        <v>28</v>
      </c>
      <c r="L2447" s="5">
        <f t="shared" si="116"/>
        <v>0</v>
      </c>
    </row>
    <row r="2448" spans="1:12">
      <c r="A2448" t="s">
        <v>2466</v>
      </c>
      <c r="B2448" t="s">
        <v>5</v>
      </c>
      <c r="C2448" t="s">
        <v>2890</v>
      </c>
      <c r="D2448" t="s">
        <v>2883</v>
      </c>
      <c r="E2448" t="s">
        <v>2866</v>
      </c>
      <c r="H2448" t="str">
        <f>INDEX('Vensim Variables'!$B:$B,MATCH(EPS!$B2448,'Vensim Variables'!$A:$A,0))</f>
        <v>g pollutant</v>
      </c>
      <c r="I2448" t="str">
        <f t="shared" si="114"/>
        <v>N2O</v>
      </c>
      <c r="J2448">
        <f>INDEX(NoSettings!$C:$C,MATCH(EPS!$A2448,NoSettings!$A:$A,0))</f>
        <v>0</v>
      </c>
      <c r="K2448">
        <f t="shared" si="115"/>
        <v>265</v>
      </c>
      <c r="L2448" s="5">
        <f t="shared" si="116"/>
        <v>0</v>
      </c>
    </row>
    <row r="2449" spans="1:12">
      <c r="A2449" t="s">
        <v>2467</v>
      </c>
      <c r="B2449" t="s">
        <v>5</v>
      </c>
      <c r="C2449" t="s">
        <v>2890</v>
      </c>
      <c r="D2449" t="s">
        <v>2883</v>
      </c>
      <c r="E2449" t="s">
        <v>2867</v>
      </c>
      <c r="H2449" t="str">
        <f>INDEX('Vensim Variables'!$B:$B,MATCH(EPS!$B2449,'Vensim Variables'!$A:$A,0))</f>
        <v>g pollutant</v>
      </c>
      <c r="I2449" t="str">
        <f t="shared" si="114"/>
        <v>F gases</v>
      </c>
      <c r="J2449">
        <f>INDEX(NoSettings!$C:$C,MATCH(EPS!$A2449,NoSettings!$A:$A,0))</f>
        <v>0</v>
      </c>
      <c r="K2449">
        <f t="shared" si="115"/>
        <v>1</v>
      </c>
      <c r="L2449" s="5">
        <f t="shared" si="116"/>
        <v>0</v>
      </c>
    </row>
    <row r="2450" spans="1:12">
      <c r="A2450" t="s">
        <v>2468</v>
      </c>
      <c r="B2450" t="s">
        <v>5</v>
      </c>
      <c r="C2450" t="s">
        <v>2891</v>
      </c>
      <c r="D2450" t="s">
        <v>2876</v>
      </c>
      <c r="E2450" t="s">
        <v>2854</v>
      </c>
      <c r="H2450" t="str">
        <f>INDEX('Vensim Variables'!$B:$B,MATCH(EPS!$B2450,'Vensim Variables'!$A:$A,0))</f>
        <v>g pollutant</v>
      </c>
      <c r="I2450" t="str">
        <f t="shared" si="114"/>
        <v>CO2</v>
      </c>
      <c r="J2450">
        <f>INDEX(NoSettings!$C:$C,MATCH(EPS!$A2450,NoSettings!$A:$A,0))</f>
        <v>428070000000</v>
      </c>
      <c r="K2450">
        <f t="shared" si="115"/>
        <v>1</v>
      </c>
      <c r="L2450" s="5">
        <f t="shared" si="116"/>
        <v>0.42807000000000001</v>
      </c>
    </row>
    <row r="2451" spans="1:12">
      <c r="A2451" t="s">
        <v>2469</v>
      </c>
      <c r="B2451" t="s">
        <v>5</v>
      </c>
      <c r="C2451" t="s">
        <v>2891</v>
      </c>
      <c r="D2451" t="s">
        <v>2876</v>
      </c>
      <c r="E2451" t="s">
        <v>2857</v>
      </c>
      <c r="H2451" t="str">
        <f>INDEX('Vensim Variables'!$B:$B,MATCH(EPS!$B2451,'Vensim Variables'!$A:$A,0))</f>
        <v>g pollutant</v>
      </c>
      <c r="I2451" t="str">
        <f t="shared" si="114"/>
        <v>VOC</v>
      </c>
      <c r="J2451">
        <f>INDEX(NoSettings!$C:$C,MATCH(EPS!$A2451,NoSettings!$A:$A,0))</f>
        <v>116730000</v>
      </c>
      <c r="K2451">
        <f t="shared" si="115"/>
        <v>1</v>
      </c>
      <c r="L2451" s="5">
        <f t="shared" si="116"/>
        <v>1.1673E-4</v>
      </c>
    </row>
    <row r="2452" spans="1:12">
      <c r="A2452" t="s">
        <v>2470</v>
      </c>
      <c r="B2452" t="s">
        <v>5</v>
      </c>
      <c r="C2452" t="s">
        <v>2891</v>
      </c>
      <c r="D2452" t="s">
        <v>2876</v>
      </c>
      <c r="E2452" t="s">
        <v>2858</v>
      </c>
      <c r="H2452" t="str">
        <f>INDEX('Vensim Variables'!$B:$B,MATCH(EPS!$B2452,'Vensim Variables'!$A:$A,0))</f>
        <v>g pollutant</v>
      </c>
      <c r="I2452" t="str">
        <f t="shared" si="114"/>
        <v>CO</v>
      </c>
      <c r="J2452">
        <f>INDEX(NoSettings!$C:$C,MATCH(EPS!$A2452,NoSettings!$A:$A,0))</f>
        <v>2063740000</v>
      </c>
      <c r="K2452">
        <f t="shared" si="115"/>
        <v>1</v>
      </c>
      <c r="L2452" s="5">
        <f t="shared" si="116"/>
        <v>2.0637400000000001E-3</v>
      </c>
    </row>
    <row r="2453" spans="1:12">
      <c r="A2453" t="s">
        <v>2471</v>
      </c>
      <c r="B2453" t="s">
        <v>5</v>
      </c>
      <c r="C2453" t="s">
        <v>2891</v>
      </c>
      <c r="D2453" t="s">
        <v>2876</v>
      </c>
      <c r="E2453" t="s">
        <v>2859</v>
      </c>
      <c r="H2453" t="str">
        <f>INDEX('Vensim Variables'!$B:$B,MATCH(EPS!$B2453,'Vensim Variables'!$A:$A,0))</f>
        <v>g pollutant</v>
      </c>
      <c r="I2453" t="str">
        <f t="shared" si="114"/>
        <v>NOx</v>
      </c>
      <c r="J2453">
        <f>INDEX(NoSettings!$C:$C,MATCH(EPS!$A2453,NoSettings!$A:$A,0))</f>
        <v>2266820000</v>
      </c>
      <c r="K2453">
        <f t="shared" si="115"/>
        <v>1</v>
      </c>
      <c r="L2453" s="5">
        <f t="shared" si="116"/>
        <v>2.2668200000000001E-3</v>
      </c>
    </row>
    <row r="2454" spans="1:12">
      <c r="A2454" t="s">
        <v>2472</v>
      </c>
      <c r="B2454" t="s">
        <v>5</v>
      </c>
      <c r="C2454" t="s">
        <v>2891</v>
      </c>
      <c r="D2454" t="s">
        <v>2876</v>
      </c>
      <c r="E2454" t="s">
        <v>2860</v>
      </c>
      <c r="H2454" t="str">
        <f>INDEX('Vensim Variables'!$B:$B,MATCH(EPS!$B2454,'Vensim Variables'!$A:$A,0))</f>
        <v>g pollutant</v>
      </c>
      <c r="I2454" t="str">
        <f t="shared" si="114"/>
        <v>PM10</v>
      </c>
      <c r="J2454">
        <f>INDEX(NoSettings!$C:$C,MATCH(EPS!$A2454,NoSettings!$A:$A,0))</f>
        <v>238613000</v>
      </c>
      <c r="K2454">
        <f t="shared" si="115"/>
        <v>1</v>
      </c>
      <c r="L2454" s="5">
        <f t="shared" si="116"/>
        <v>2.3861299999999999E-4</v>
      </c>
    </row>
    <row r="2455" spans="1:12">
      <c r="A2455" t="s">
        <v>2473</v>
      </c>
      <c r="B2455" t="s">
        <v>5</v>
      </c>
      <c r="C2455" t="s">
        <v>2891</v>
      </c>
      <c r="D2455" t="s">
        <v>2876</v>
      </c>
      <c r="E2455" t="s">
        <v>2861</v>
      </c>
      <c r="H2455" t="str">
        <f>INDEX('Vensim Variables'!$B:$B,MATCH(EPS!$B2455,'Vensim Variables'!$A:$A,0))</f>
        <v>g pollutant</v>
      </c>
      <c r="I2455" t="str">
        <f t="shared" si="114"/>
        <v>PM25</v>
      </c>
      <c r="J2455">
        <f>INDEX(NoSettings!$C:$C,MATCH(EPS!$A2455,NoSettings!$A:$A,0))</f>
        <v>145418000</v>
      </c>
      <c r="K2455">
        <f t="shared" si="115"/>
        <v>1</v>
      </c>
      <c r="L2455" s="5">
        <f t="shared" si="116"/>
        <v>1.45418E-4</v>
      </c>
    </row>
    <row r="2456" spans="1:12">
      <c r="A2456" t="s">
        <v>2474</v>
      </c>
      <c r="B2456" t="s">
        <v>5</v>
      </c>
      <c r="C2456" t="s">
        <v>2891</v>
      </c>
      <c r="D2456" t="s">
        <v>2876</v>
      </c>
      <c r="E2456" t="s">
        <v>2862</v>
      </c>
      <c r="H2456" t="str">
        <f>INDEX('Vensim Variables'!$B:$B,MATCH(EPS!$B2456,'Vensim Variables'!$A:$A,0))</f>
        <v>g pollutant</v>
      </c>
      <c r="I2456" t="str">
        <f t="shared" si="114"/>
        <v>SOx</v>
      </c>
      <c r="J2456">
        <f>INDEX(NoSettings!$C:$C,MATCH(EPS!$A2456,NoSettings!$A:$A,0))</f>
        <v>553111000</v>
      </c>
      <c r="K2456">
        <f t="shared" si="115"/>
        <v>1</v>
      </c>
      <c r="L2456" s="5">
        <f t="shared" si="116"/>
        <v>5.5311100000000001E-4</v>
      </c>
    </row>
    <row r="2457" spans="1:12">
      <c r="A2457" t="s">
        <v>2475</v>
      </c>
      <c r="B2457" t="s">
        <v>5</v>
      </c>
      <c r="C2457" t="s">
        <v>2891</v>
      </c>
      <c r="D2457" t="s">
        <v>2876</v>
      </c>
      <c r="E2457" t="s">
        <v>2863</v>
      </c>
      <c r="H2457" t="str">
        <f>INDEX('Vensim Variables'!$B:$B,MATCH(EPS!$B2457,'Vensim Variables'!$A:$A,0))</f>
        <v>g pollutant</v>
      </c>
      <c r="I2457" t="str">
        <f t="shared" si="114"/>
        <v>BC</v>
      </c>
      <c r="J2457">
        <f>INDEX(NoSettings!$C:$C,MATCH(EPS!$A2457,NoSettings!$A:$A,0))</f>
        <v>7022400</v>
      </c>
      <c r="K2457">
        <f t="shared" si="115"/>
        <v>1</v>
      </c>
      <c r="L2457" s="5">
        <f t="shared" si="116"/>
        <v>7.0223999999999999E-6</v>
      </c>
    </row>
    <row r="2458" spans="1:12">
      <c r="A2458" t="s">
        <v>2476</v>
      </c>
      <c r="B2458" t="s">
        <v>5</v>
      </c>
      <c r="C2458" t="s">
        <v>2891</v>
      </c>
      <c r="D2458" t="s">
        <v>2876</v>
      </c>
      <c r="E2458" t="s">
        <v>2864</v>
      </c>
      <c r="H2458" t="str">
        <f>INDEX('Vensim Variables'!$B:$B,MATCH(EPS!$B2458,'Vensim Variables'!$A:$A,0))</f>
        <v>g pollutant</v>
      </c>
      <c r="I2458" t="str">
        <f t="shared" si="114"/>
        <v>OC</v>
      </c>
      <c r="J2458">
        <f>INDEX(NoSettings!$C:$C,MATCH(EPS!$A2458,NoSettings!$A:$A,0))</f>
        <v>19419900</v>
      </c>
      <c r="K2458">
        <f t="shared" si="115"/>
        <v>1</v>
      </c>
      <c r="L2458" s="5">
        <f t="shared" si="116"/>
        <v>1.94199E-5</v>
      </c>
    </row>
    <row r="2459" spans="1:12">
      <c r="A2459" t="s">
        <v>2477</v>
      </c>
      <c r="B2459" t="s">
        <v>5</v>
      </c>
      <c r="C2459" t="s">
        <v>2891</v>
      </c>
      <c r="D2459" t="s">
        <v>2876</v>
      </c>
      <c r="E2459" t="s">
        <v>2865</v>
      </c>
      <c r="H2459" t="str">
        <f>INDEX('Vensim Variables'!$B:$B,MATCH(EPS!$B2459,'Vensim Variables'!$A:$A,0))</f>
        <v>g pollutant</v>
      </c>
      <c r="I2459" t="str">
        <f t="shared" si="114"/>
        <v>CH4</v>
      </c>
      <c r="J2459">
        <f>INDEX(NoSettings!$C:$C,MATCH(EPS!$A2459,NoSettings!$A:$A,0))</f>
        <v>17100000</v>
      </c>
      <c r="K2459">
        <f t="shared" si="115"/>
        <v>28</v>
      </c>
      <c r="L2459" s="5">
        <f t="shared" si="116"/>
        <v>4.7879999999999998E-4</v>
      </c>
    </row>
    <row r="2460" spans="1:12">
      <c r="A2460" t="s">
        <v>2478</v>
      </c>
      <c r="B2460" t="s">
        <v>5</v>
      </c>
      <c r="C2460" t="s">
        <v>2891</v>
      </c>
      <c r="D2460" t="s">
        <v>2876</v>
      </c>
      <c r="E2460" t="s">
        <v>2866</v>
      </c>
      <c r="H2460" t="str">
        <f>INDEX('Vensim Variables'!$B:$B,MATCH(EPS!$B2460,'Vensim Variables'!$A:$A,0))</f>
        <v>g pollutant</v>
      </c>
      <c r="I2460" t="str">
        <f t="shared" si="114"/>
        <v>N2O</v>
      </c>
      <c r="J2460">
        <f>INDEX(NoSettings!$C:$C,MATCH(EPS!$A2460,NoSettings!$A:$A,0))</f>
        <v>3420000</v>
      </c>
      <c r="K2460">
        <f t="shared" si="115"/>
        <v>265</v>
      </c>
      <c r="L2460" s="5">
        <f t="shared" si="116"/>
        <v>9.0629999999999997E-4</v>
      </c>
    </row>
    <row r="2461" spans="1:12">
      <c r="A2461" t="s">
        <v>2479</v>
      </c>
      <c r="B2461" t="s">
        <v>5</v>
      </c>
      <c r="C2461" t="s">
        <v>2891</v>
      </c>
      <c r="D2461" t="s">
        <v>2876</v>
      </c>
      <c r="E2461" t="s">
        <v>2867</v>
      </c>
      <c r="H2461" t="str">
        <f>INDEX('Vensim Variables'!$B:$B,MATCH(EPS!$B2461,'Vensim Variables'!$A:$A,0))</f>
        <v>g pollutant</v>
      </c>
      <c r="I2461" t="str">
        <f t="shared" si="114"/>
        <v>F gases</v>
      </c>
      <c r="J2461">
        <f>INDEX(NoSettings!$C:$C,MATCH(EPS!$A2461,NoSettings!$A:$A,0))</f>
        <v>0</v>
      </c>
      <c r="K2461">
        <f t="shared" si="115"/>
        <v>1</v>
      </c>
      <c r="L2461" s="5">
        <f t="shared" si="116"/>
        <v>0</v>
      </c>
    </row>
    <row r="2462" spans="1:12">
      <c r="A2462" t="s">
        <v>2480</v>
      </c>
      <c r="B2462" t="s">
        <v>5</v>
      </c>
      <c r="C2462" t="s">
        <v>2891</v>
      </c>
      <c r="D2462" t="s">
        <v>2877</v>
      </c>
      <c r="E2462" t="s">
        <v>2854</v>
      </c>
      <c r="H2462" t="str">
        <f>INDEX('Vensim Variables'!$B:$B,MATCH(EPS!$B2462,'Vensim Variables'!$A:$A,0))</f>
        <v>g pollutant</v>
      </c>
      <c r="I2462" t="str">
        <f t="shared" si="114"/>
        <v>CO2</v>
      </c>
      <c r="J2462">
        <f>INDEX(NoSettings!$C:$C,MATCH(EPS!$A2462,NoSettings!$A:$A,0))</f>
        <v>0</v>
      </c>
      <c r="K2462">
        <f t="shared" si="115"/>
        <v>1</v>
      </c>
      <c r="L2462" s="5">
        <f t="shared" si="116"/>
        <v>0</v>
      </c>
    </row>
    <row r="2463" spans="1:12">
      <c r="A2463" t="s">
        <v>2481</v>
      </c>
      <c r="B2463" t="s">
        <v>5</v>
      </c>
      <c r="C2463" t="s">
        <v>2891</v>
      </c>
      <c r="D2463" t="s">
        <v>2877</v>
      </c>
      <c r="E2463" t="s">
        <v>2857</v>
      </c>
      <c r="H2463" t="str">
        <f>INDEX('Vensim Variables'!$B:$B,MATCH(EPS!$B2463,'Vensim Variables'!$A:$A,0))</f>
        <v>g pollutant</v>
      </c>
      <c r="I2463" t="str">
        <f t="shared" si="114"/>
        <v>VOC</v>
      </c>
      <c r="J2463">
        <f>INDEX(NoSettings!$C:$C,MATCH(EPS!$A2463,NoSettings!$A:$A,0))</f>
        <v>0</v>
      </c>
      <c r="K2463">
        <f t="shared" si="115"/>
        <v>1</v>
      </c>
      <c r="L2463" s="5">
        <f t="shared" si="116"/>
        <v>0</v>
      </c>
    </row>
    <row r="2464" spans="1:12">
      <c r="A2464" t="s">
        <v>2482</v>
      </c>
      <c r="B2464" t="s">
        <v>5</v>
      </c>
      <c r="C2464" t="s">
        <v>2891</v>
      </c>
      <c r="D2464" t="s">
        <v>2877</v>
      </c>
      <c r="E2464" t="s">
        <v>2858</v>
      </c>
      <c r="H2464" t="str">
        <f>INDEX('Vensim Variables'!$B:$B,MATCH(EPS!$B2464,'Vensim Variables'!$A:$A,0))</f>
        <v>g pollutant</v>
      </c>
      <c r="I2464" t="str">
        <f t="shared" si="114"/>
        <v>CO</v>
      </c>
      <c r="J2464">
        <f>INDEX(NoSettings!$C:$C,MATCH(EPS!$A2464,NoSettings!$A:$A,0))</f>
        <v>0</v>
      </c>
      <c r="K2464">
        <f t="shared" si="115"/>
        <v>1</v>
      </c>
      <c r="L2464" s="5">
        <f t="shared" si="116"/>
        <v>0</v>
      </c>
    </row>
    <row r="2465" spans="1:12">
      <c r="A2465" t="s">
        <v>2483</v>
      </c>
      <c r="B2465" t="s">
        <v>5</v>
      </c>
      <c r="C2465" t="s">
        <v>2891</v>
      </c>
      <c r="D2465" t="s">
        <v>2877</v>
      </c>
      <c r="E2465" t="s">
        <v>2859</v>
      </c>
      <c r="H2465" t="str">
        <f>INDEX('Vensim Variables'!$B:$B,MATCH(EPS!$B2465,'Vensim Variables'!$A:$A,0))</f>
        <v>g pollutant</v>
      </c>
      <c r="I2465" t="str">
        <f t="shared" si="114"/>
        <v>NOx</v>
      </c>
      <c r="J2465">
        <f>INDEX(NoSettings!$C:$C,MATCH(EPS!$A2465,NoSettings!$A:$A,0))</f>
        <v>0</v>
      </c>
      <c r="K2465">
        <f t="shared" si="115"/>
        <v>1</v>
      </c>
      <c r="L2465" s="5">
        <f t="shared" si="116"/>
        <v>0</v>
      </c>
    </row>
    <row r="2466" spans="1:12">
      <c r="A2466" t="s">
        <v>2484</v>
      </c>
      <c r="B2466" t="s">
        <v>5</v>
      </c>
      <c r="C2466" t="s">
        <v>2891</v>
      </c>
      <c r="D2466" t="s">
        <v>2877</v>
      </c>
      <c r="E2466" t="s">
        <v>2860</v>
      </c>
      <c r="H2466" t="str">
        <f>INDEX('Vensim Variables'!$B:$B,MATCH(EPS!$B2466,'Vensim Variables'!$A:$A,0))</f>
        <v>g pollutant</v>
      </c>
      <c r="I2466" t="str">
        <f t="shared" si="114"/>
        <v>PM10</v>
      </c>
      <c r="J2466">
        <f>INDEX(NoSettings!$C:$C,MATCH(EPS!$A2466,NoSettings!$A:$A,0))</f>
        <v>0</v>
      </c>
      <c r="K2466">
        <f t="shared" si="115"/>
        <v>1</v>
      </c>
      <c r="L2466" s="5">
        <f t="shared" si="116"/>
        <v>0</v>
      </c>
    </row>
    <row r="2467" spans="1:12">
      <c r="A2467" t="s">
        <v>2485</v>
      </c>
      <c r="B2467" t="s">
        <v>5</v>
      </c>
      <c r="C2467" t="s">
        <v>2891</v>
      </c>
      <c r="D2467" t="s">
        <v>2877</v>
      </c>
      <c r="E2467" t="s">
        <v>2861</v>
      </c>
      <c r="H2467" t="str">
        <f>INDEX('Vensim Variables'!$B:$B,MATCH(EPS!$B2467,'Vensim Variables'!$A:$A,0))</f>
        <v>g pollutant</v>
      </c>
      <c r="I2467" t="str">
        <f t="shared" si="114"/>
        <v>PM25</v>
      </c>
      <c r="J2467">
        <f>INDEX(NoSettings!$C:$C,MATCH(EPS!$A2467,NoSettings!$A:$A,0))</f>
        <v>0</v>
      </c>
      <c r="K2467">
        <f t="shared" si="115"/>
        <v>1</v>
      </c>
      <c r="L2467" s="5">
        <f t="shared" si="116"/>
        <v>0</v>
      </c>
    </row>
    <row r="2468" spans="1:12">
      <c r="A2468" t="s">
        <v>2486</v>
      </c>
      <c r="B2468" t="s">
        <v>5</v>
      </c>
      <c r="C2468" t="s">
        <v>2891</v>
      </c>
      <c r="D2468" t="s">
        <v>2877</v>
      </c>
      <c r="E2468" t="s">
        <v>2862</v>
      </c>
      <c r="H2468" t="str">
        <f>INDEX('Vensim Variables'!$B:$B,MATCH(EPS!$B2468,'Vensim Variables'!$A:$A,0))</f>
        <v>g pollutant</v>
      </c>
      <c r="I2468" t="str">
        <f t="shared" si="114"/>
        <v>SOx</v>
      </c>
      <c r="J2468">
        <f>INDEX(NoSettings!$C:$C,MATCH(EPS!$A2468,NoSettings!$A:$A,0))</f>
        <v>0</v>
      </c>
      <c r="K2468">
        <f t="shared" si="115"/>
        <v>1</v>
      </c>
      <c r="L2468" s="5">
        <f t="shared" si="116"/>
        <v>0</v>
      </c>
    </row>
    <row r="2469" spans="1:12">
      <c r="A2469" t="s">
        <v>2487</v>
      </c>
      <c r="B2469" t="s">
        <v>5</v>
      </c>
      <c r="C2469" t="s">
        <v>2891</v>
      </c>
      <c r="D2469" t="s">
        <v>2877</v>
      </c>
      <c r="E2469" t="s">
        <v>2863</v>
      </c>
      <c r="H2469" t="str">
        <f>INDEX('Vensim Variables'!$B:$B,MATCH(EPS!$B2469,'Vensim Variables'!$A:$A,0))</f>
        <v>g pollutant</v>
      </c>
      <c r="I2469" t="str">
        <f t="shared" si="114"/>
        <v>BC</v>
      </c>
      <c r="J2469">
        <f>INDEX(NoSettings!$C:$C,MATCH(EPS!$A2469,NoSettings!$A:$A,0))</f>
        <v>0</v>
      </c>
      <c r="K2469">
        <f t="shared" si="115"/>
        <v>1</v>
      </c>
      <c r="L2469" s="5">
        <f t="shared" si="116"/>
        <v>0</v>
      </c>
    </row>
    <row r="2470" spans="1:12">
      <c r="A2470" t="s">
        <v>2488</v>
      </c>
      <c r="B2470" t="s">
        <v>5</v>
      </c>
      <c r="C2470" t="s">
        <v>2891</v>
      </c>
      <c r="D2470" t="s">
        <v>2877</v>
      </c>
      <c r="E2470" t="s">
        <v>2864</v>
      </c>
      <c r="H2470" t="str">
        <f>INDEX('Vensim Variables'!$B:$B,MATCH(EPS!$B2470,'Vensim Variables'!$A:$A,0))</f>
        <v>g pollutant</v>
      </c>
      <c r="I2470" t="str">
        <f t="shared" si="114"/>
        <v>OC</v>
      </c>
      <c r="J2470">
        <f>INDEX(NoSettings!$C:$C,MATCH(EPS!$A2470,NoSettings!$A:$A,0))</f>
        <v>0</v>
      </c>
      <c r="K2470">
        <f t="shared" si="115"/>
        <v>1</v>
      </c>
      <c r="L2470" s="5">
        <f t="shared" si="116"/>
        <v>0</v>
      </c>
    </row>
    <row r="2471" spans="1:12">
      <c r="A2471" t="s">
        <v>2489</v>
      </c>
      <c r="B2471" t="s">
        <v>5</v>
      </c>
      <c r="C2471" t="s">
        <v>2891</v>
      </c>
      <c r="D2471" t="s">
        <v>2877</v>
      </c>
      <c r="E2471" t="s">
        <v>2865</v>
      </c>
      <c r="H2471" t="str">
        <f>INDEX('Vensim Variables'!$B:$B,MATCH(EPS!$B2471,'Vensim Variables'!$A:$A,0))</f>
        <v>g pollutant</v>
      </c>
      <c r="I2471" t="str">
        <f t="shared" si="114"/>
        <v>CH4</v>
      </c>
      <c r="J2471">
        <f>INDEX(NoSettings!$C:$C,MATCH(EPS!$A2471,NoSettings!$A:$A,0))</f>
        <v>0</v>
      </c>
      <c r="K2471">
        <f t="shared" si="115"/>
        <v>28</v>
      </c>
      <c r="L2471" s="5">
        <f t="shared" si="116"/>
        <v>0</v>
      </c>
    </row>
    <row r="2472" spans="1:12">
      <c r="A2472" t="s">
        <v>2490</v>
      </c>
      <c r="B2472" t="s">
        <v>5</v>
      </c>
      <c r="C2472" t="s">
        <v>2891</v>
      </c>
      <c r="D2472" t="s">
        <v>2877</v>
      </c>
      <c r="E2472" t="s">
        <v>2866</v>
      </c>
      <c r="H2472" t="str">
        <f>INDEX('Vensim Variables'!$B:$B,MATCH(EPS!$B2472,'Vensim Variables'!$A:$A,0))</f>
        <v>g pollutant</v>
      </c>
      <c r="I2472" t="str">
        <f t="shared" si="114"/>
        <v>N2O</v>
      </c>
      <c r="J2472">
        <f>INDEX(NoSettings!$C:$C,MATCH(EPS!$A2472,NoSettings!$A:$A,0))</f>
        <v>0</v>
      </c>
      <c r="K2472">
        <f t="shared" si="115"/>
        <v>265</v>
      </c>
      <c r="L2472" s="5">
        <f t="shared" si="116"/>
        <v>0</v>
      </c>
    </row>
    <row r="2473" spans="1:12">
      <c r="A2473" t="s">
        <v>2491</v>
      </c>
      <c r="B2473" t="s">
        <v>5</v>
      </c>
      <c r="C2473" t="s">
        <v>2891</v>
      </c>
      <c r="D2473" t="s">
        <v>2877</v>
      </c>
      <c r="E2473" t="s">
        <v>2867</v>
      </c>
      <c r="H2473" t="str">
        <f>INDEX('Vensim Variables'!$B:$B,MATCH(EPS!$B2473,'Vensim Variables'!$A:$A,0))</f>
        <v>g pollutant</v>
      </c>
      <c r="I2473" t="str">
        <f t="shared" si="114"/>
        <v>F gases</v>
      </c>
      <c r="J2473">
        <f>INDEX(NoSettings!$C:$C,MATCH(EPS!$A2473,NoSettings!$A:$A,0))</f>
        <v>0</v>
      </c>
      <c r="K2473">
        <f t="shared" si="115"/>
        <v>1</v>
      </c>
      <c r="L2473" s="5">
        <f t="shared" si="116"/>
        <v>0</v>
      </c>
    </row>
    <row r="2474" spans="1:12">
      <c r="A2474" t="s">
        <v>2492</v>
      </c>
      <c r="B2474" t="s">
        <v>5</v>
      </c>
      <c r="C2474" t="s">
        <v>2891</v>
      </c>
      <c r="D2474" t="s">
        <v>2878</v>
      </c>
      <c r="E2474" t="s">
        <v>2854</v>
      </c>
      <c r="H2474" t="str">
        <f>INDEX('Vensim Variables'!$B:$B,MATCH(EPS!$B2474,'Vensim Variables'!$A:$A,0))</f>
        <v>g pollutant</v>
      </c>
      <c r="I2474" t="str">
        <f t="shared" si="114"/>
        <v>CO2</v>
      </c>
      <c r="J2474">
        <f>INDEX(NoSettings!$C:$C,MATCH(EPS!$A2474,NoSettings!$A:$A,0))</f>
        <v>1622160000000</v>
      </c>
      <c r="K2474">
        <f t="shared" si="115"/>
        <v>1</v>
      </c>
      <c r="L2474" s="5">
        <f t="shared" si="116"/>
        <v>1.62216</v>
      </c>
    </row>
    <row r="2475" spans="1:12">
      <c r="A2475" t="s">
        <v>2493</v>
      </c>
      <c r="B2475" t="s">
        <v>5</v>
      </c>
      <c r="C2475" t="s">
        <v>2891</v>
      </c>
      <c r="D2475" t="s">
        <v>2878</v>
      </c>
      <c r="E2475" t="s">
        <v>2857</v>
      </c>
      <c r="H2475" t="str">
        <f>INDEX('Vensim Variables'!$B:$B,MATCH(EPS!$B2475,'Vensim Variables'!$A:$A,0))</f>
        <v>g pollutant</v>
      </c>
      <c r="I2475" t="str">
        <f t="shared" si="114"/>
        <v>VOC</v>
      </c>
      <c r="J2475">
        <f>INDEX(NoSettings!$C:$C,MATCH(EPS!$A2475,NoSettings!$A:$A,0))</f>
        <v>477490000</v>
      </c>
      <c r="K2475">
        <f t="shared" si="115"/>
        <v>1</v>
      </c>
      <c r="L2475" s="5">
        <f t="shared" si="116"/>
        <v>4.7749000000000001E-4</v>
      </c>
    </row>
    <row r="2476" spans="1:12">
      <c r="A2476" t="s">
        <v>2494</v>
      </c>
      <c r="B2476" t="s">
        <v>5</v>
      </c>
      <c r="C2476" t="s">
        <v>2891</v>
      </c>
      <c r="D2476" t="s">
        <v>2878</v>
      </c>
      <c r="E2476" t="s">
        <v>2858</v>
      </c>
      <c r="H2476" t="str">
        <f>INDEX('Vensim Variables'!$B:$B,MATCH(EPS!$B2476,'Vensim Variables'!$A:$A,0))</f>
        <v>g pollutant</v>
      </c>
      <c r="I2476" t="str">
        <f t="shared" si="114"/>
        <v>CO</v>
      </c>
      <c r="J2476">
        <f>INDEX(NoSettings!$C:$C,MATCH(EPS!$A2476,NoSettings!$A:$A,0))</f>
        <v>13046200000</v>
      </c>
      <c r="K2476">
        <f t="shared" si="115"/>
        <v>1</v>
      </c>
      <c r="L2476" s="5">
        <f t="shared" si="116"/>
        <v>1.3046200000000001E-2</v>
      </c>
    </row>
    <row r="2477" spans="1:12">
      <c r="A2477" t="s">
        <v>2495</v>
      </c>
      <c r="B2477" t="s">
        <v>5</v>
      </c>
      <c r="C2477" t="s">
        <v>2891</v>
      </c>
      <c r="D2477" t="s">
        <v>2878</v>
      </c>
      <c r="E2477" t="s">
        <v>2859</v>
      </c>
      <c r="H2477" t="str">
        <f>INDEX('Vensim Variables'!$B:$B,MATCH(EPS!$B2477,'Vensim Variables'!$A:$A,0))</f>
        <v>g pollutant</v>
      </c>
      <c r="I2477" t="str">
        <f t="shared" si="114"/>
        <v>NOx</v>
      </c>
      <c r="J2477">
        <f>INDEX(NoSettings!$C:$C,MATCH(EPS!$A2477,NoSettings!$A:$A,0))</f>
        <v>3032750000</v>
      </c>
      <c r="K2477">
        <f t="shared" si="115"/>
        <v>1</v>
      </c>
      <c r="L2477" s="5">
        <f t="shared" si="116"/>
        <v>3.0327499999999999E-3</v>
      </c>
    </row>
    <row r="2478" spans="1:12">
      <c r="A2478" t="s">
        <v>2496</v>
      </c>
      <c r="B2478" t="s">
        <v>5</v>
      </c>
      <c r="C2478" t="s">
        <v>2891</v>
      </c>
      <c r="D2478" t="s">
        <v>2878</v>
      </c>
      <c r="E2478" t="s">
        <v>2860</v>
      </c>
      <c r="H2478" t="str">
        <f>INDEX('Vensim Variables'!$B:$B,MATCH(EPS!$B2478,'Vensim Variables'!$A:$A,0))</f>
        <v>g pollutant</v>
      </c>
      <c r="I2478" t="str">
        <f t="shared" si="114"/>
        <v>PM10</v>
      </c>
      <c r="J2478">
        <f>INDEX(NoSettings!$C:$C,MATCH(EPS!$A2478,NoSettings!$A:$A,0))</f>
        <v>1360630000</v>
      </c>
      <c r="K2478">
        <f t="shared" si="115"/>
        <v>1</v>
      </c>
      <c r="L2478" s="5">
        <f t="shared" si="116"/>
        <v>1.36063E-3</v>
      </c>
    </row>
    <row r="2479" spans="1:12">
      <c r="A2479" t="s">
        <v>2497</v>
      </c>
      <c r="B2479" t="s">
        <v>5</v>
      </c>
      <c r="C2479" t="s">
        <v>2891</v>
      </c>
      <c r="D2479" t="s">
        <v>2878</v>
      </c>
      <c r="E2479" t="s">
        <v>2861</v>
      </c>
      <c r="H2479" t="str">
        <f>INDEX('Vensim Variables'!$B:$B,MATCH(EPS!$B2479,'Vensim Variables'!$A:$A,0))</f>
        <v>g pollutant</v>
      </c>
      <c r="I2479" t="str">
        <f t="shared" si="114"/>
        <v>PM25</v>
      </c>
      <c r="J2479">
        <f>INDEX(NoSettings!$C:$C,MATCH(EPS!$A2479,NoSettings!$A:$A,0))</f>
        <v>979214000</v>
      </c>
      <c r="K2479">
        <f t="shared" si="115"/>
        <v>1</v>
      </c>
      <c r="L2479" s="5">
        <f t="shared" si="116"/>
        <v>9.7921399999999995E-4</v>
      </c>
    </row>
    <row r="2480" spans="1:12">
      <c r="A2480" t="s">
        <v>2498</v>
      </c>
      <c r="B2480" t="s">
        <v>5</v>
      </c>
      <c r="C2480" t="s">
        <v>2891</v>
      </c>
      <c r="D2480" t="s">
        <v>2878</v>
      </c>
      <c r="E2480" t="s">
        <v>2862</v>
      </c>
      <c r="H2480" t="str">
        <f>INDEX('Vensim Variables'!$B:$B,MATCH(EPS!$B2480,'Vensim Variables'!$A:$A,0))</f>
        <v>g pollutant</v>
      </c>
      <c r="I2480" t="str">
        <f t="shared" si="114"/>
        <v>SOx</v>
      </c>
      <c r="J2480">
        <f>INDEX(NoSettings!$C:$C,MATCH(EPS!$A2480,NoSettings!$A:$A,0))</f>
        <v>1030770000</v>
      </c>
      <c r="K2480">
        <f t="shared" si="115"/>
        <v>1</v>
      </c>
      <c r="L2480" s="5">
        <f t="shared" si="116"/>
        <v>1.0307700000000001E-3</v>
      </c>
    </row>
    <row r="2481" spans="1:12">
      <c r="A2481" t="s">
        <v>2499</v>
      </c>
      <c r="B2481" t="s">
        <v>5</v>
      </c>
      <c r="C2481" t="s">
        <v>2891</v>
      </c>
      <c r="D2481" t="s">
        <v>2878</v>
      </c>
      <c r="E2481" t="s">
        <v>2863</v>
      </c>
      <c r="H2481" t="str">
        <f>INDEX('Vensim Variables'!$B:$B,MATCH(EPS!$B2481,'Vensim Variables'!$A:$A,0))</f>
        <v>g pollutant</v>
      </c>
      <c r="I2481" t="str">
        <f t="shared" si="114"/>
        <v>BC</v>
      </c>
      <c r="J2481">
        <f>INDEX(NoSettings!$C:$C,MATCH(EPS!$A2481,NoSettings!$A:$A,0))</f>
        <v>30672000</v>
      </c>
      <c r="K2481">
        <f t="shared" si="115"/>
        <v>1</v>
      </c>
      <c r="L2481" s="5">
        <f t="shared" si="116"/>
        <v>3.0672E-5</v>
      </c>
    </row>
    <row r="2482" spans="1:12">
      <c r="A2482" t="s">
        <v>2500</v>
      </c>
      <c r="B2482" t="s">
        <v>5</v>
      </c>
      <c r="C2482" t="s">
        <v>2891</v>
      </c>
      <c r="D2482" t="s">
        <v>2878</v>
      </c>
      <c r="E2482" t="s">
        <v>2864</v>
      </c>
      <c r="H2482" t="str">
        <f>INDEX('Vensim Variables'!$B:$B,MATCH(EPS!$B2482,'Vensim Variables'!$A:$A,0))</f>
        <v>g pollutant</v>
      </c>
      <c r="I2482" t="str">
        <f t="shared" si="114"/>
        <v>OC</v>
      </c>
      <c r="J2482">
        <f>INDEX(NoSettings!$C:$C,MATCH(EPS!$A2482,NoSettings!$A:$A,0))</f>
        <v>101693000</v>
      </c>
      <c r="K2482">
        <f t="shared" si="115"/>
        <v>1</v>
      </c>
      <c r="L2482" s="5">
        <f t="shared" si="116"/>
        <v>1.01693E-4</v>
      </c>
    </row>
    <row r="2483" spans="1:12">
      <c r="A2483" t="s">
        <v>2501</v>
      </c>
      <c r="B2483" t="s">
        <v>5</v>
      </c>
      <c r="C2483" t="s">
        <v>2891</v>
      </c>
      <c r="D2483" t="s">
        <v>2878</v>
      </c>
      <c r="E2483" t="s">
        <v>2865</v>
      </c>
      <c r="H2483" t="str">
        <f>INDEX('Vensim Variables'!$B:$B,MATCH(EPS!$B2483,'Vensim Variables'!$A:$A,0))</f>
        <v>g pollutant</v>
      </c>
      <c r="I2483" t="str">
        <f t="shared" si="114"/>
        <v>CH4</v>
      </c>
      <c r="J2483">
        <f>INDEX(NoSettings!$C:$C,MATCH(EPS!$A2483,NoSettings!$A:$A,0))</f>
        <v>64800000</v>
      </c>
      <c r="K2483">
        <f t="shared" si="115"/>
        <v>28</v>
      </c>
      <c r="L2483" s="5">
        <f t="shared" si="116"/>
        <v>1.8144000000000001E-3</v>
      </c>
    </row>
    <row r="2484" spans="1:12">
      <c r="A2484" t="s">
        <v>2502</v>
      </c>
      <c r="B2484" t="s">
        <v>5</v>
      </c>
      <c r="C2484" t="s">
        <v>2891</v>
      </c>
      <c r="D2484" t="s">
        <v>2878</v>
      </c>
      <c r="E2484" t="s">
        <v>2866</v>
      </c>
      <c r="H2484" t="str">
        <f>INDEX('Vensim Variables'!$B:$B,MATCH(EPS!$B2484,'Vensim Variables'!$A:$A,0))</f>
        <v>g pollutant</v>
      </c>
      <c r="I2484" t="str">
        <f t="shared" si="114"/>
        <v>N2O</v>
      </c>
      <c r="J2484">
        <f>INDEX(NoSettings!$C:$C,MATCH(EPS!$A2484,NoSettings!$A:$A,0))</f>
        <v>12960000</v>
      </c>
      <c r="K2484">
        <f t="shared" si="115"/>
        <v>265</v>
      </c>
      <c r="L2484" s="5">
        <f t="shared" si="116"/>
        <v>3.4344000000000002E-3</v>
      </c>
    </row>
    <row r="2485" spans="1:12">
      <c r="A2485" t="s">
        <v>2503</v>
      </c>
      <c r="B2485" t="s">
        <v>5</v>
      </c>
      <c r="C2485" t="s">
        <v>2891</v>
      </c>
      <c r="D2485" t="s">
        <v>2878</v>
      </c>
      <c r="E2485" t="s">
        <v>2867</v>
      </c>
      <c r="H2485" t="str">
        <f>INDEX('Vensim Variables'!$B:$B,MATCH(EPS!$B2485,'Vensim Variables'!$A:$A,0))</f>
        <v>g pollutant</v>
      </c>
      <c r="I2485" t="str">
        <f t="shared" si="114"/>
        <v>F gases</v>
      </c>
      <c r="J2485">
        <f>INDEX(NoSettings!$C:$C,MATCH(EPS!$A2485,NoSettings!$A:$A,0))</f>
        <v>0</v>
      </c>
      <c r="K2485">
        <f t="shared" si="115"/>
        <v>1</v>
      </c>
      <c r="L2485" s="5">
        <f t="shared" si="116"/>
        <v>0</v>
      </c>
    </row>
    <row r="2486" spans="1:12">
      <c r="A2486" t="s">
        <v>2504</v>
      </c>
      <c r="B2486" t="s">
        <v>5</v>
      </c>
      <c r="C2486" t="s">
        <v>2891</v>
      </c>
      <c r="D2486" t="s">
        <v>2879</v>
      </c>
      <c r="E2486" t="s">
        <v>2854</v>
      </c>
      <c r="H2486" t="str">
        <f>INDEX('Vensim Variables'!$B:$B,MATCH(EPS!$B2486,'Vensim Variables'!$A:$A,0))</f>
        <v>g pollutant</v>
      </c>
      <c r="I2486" t="str">
        <f t="shared" si="114"/>
        <v>CO2</v>
      </c>
      <c r="J2486">
        <f>INDEX(NoSettings!$C:$C,MATCH(EPS!$A2486,NoSettings!$A:$A,0))</f>
        <v>12121100000000</v>
      </c>
      <c r="K2486">
        <f t="shared" si="115"/>
        <v>1</v>
      </c>
      <c r="L2486" s="5">
        <f t="shared" si="116"/>
        <v>12.1211</v>
      </c>
    </row>
    <row r="2487" spans="1:12">
      <c r="A2487" t="s">
        <v>2505</v>
      </c>
      <c r="B2487" t="s">
        <v>5</v>
      </c>
      <c r="C2487" t="s">
        <v>2891</v>
      </c>
      <c r="D2487" t="s">
        <v>2879</v>
      </c>
      <c r="E2487" t="s">
        <v>2857</v>
      </c>
      <c r="H2487" t="str">
        <f>INDEX('Vensim Variables'!$B:$B,MATCH(EPS!$B2487,'Vensim Variables'!$A:$A,0))</f>
        <v>g pollutant</v>
      </c>
      <c r="I2487" t="str">
        <f t="shared" si="114"/>
        <v>VOC</v>
      </c>
      <c r="J2487">
        <f>INDEX(NoSettings!$C:$C,MATCH(EPS!$A2487,NoSettings!$A:$A,0))</f>
        <v>5582180000</v>
      </c>
      <c r="K2487">
        <f t="shared" si="115"/>
        <v>1</v>
      </c>
      <c r="L2487" s="5">
        <f t="shared" si="116"/>
        <v>5.58218E-3</v>
      </c>
    </row>
    <row r="2488" spans="1:12">
      <c r="A2488" t="s">
        <v>2506</v>
      </c>
      <c r="B2488" t="s">
        <v>5</v>
      </c>
      <c r="C2488" t="s">
        <v>2891</v>
      </c>
      <c r="D2488" t="s">
        <v>2879</v>
      </c>
      <c r="E2488" t="s">
        <v>2858</v>
      </c>
      <c r="H2488" t="str">
        <f>INDEX('Vensim Variables'!$B:$B,MATCH(EPS!$B2488,'Vensim Variables'!$A:$A,0))</f>
        <v>g pollutant</v>
      </c>
      <c r="I2488" t="str">
        <f t="shared" si="114"/>
        <v>CO</v>
      </c>
      <c r="J2488">
        <f>INDEX(NoSettings!$C:$C,MATCH(EPS!$A2488,NoSettings!$A:$A,0))</f>
        <v>9392830000</v>
      </c>
      <c r="K2488">
        <f t="shared" si="115"/>
        <v>1</v>
      </c>
      <c r="L2488" s="5">
        <f t="shared" si="116"/>
        <v>9.3928299999999996E-3</v>
      </c>
    </row>
    <row r="2489" spans="1:12">
      <c r="A2489" t="s">
        <v>2507</v>
      </c>
      <c r="B2489" t="s">
        <v>5</v>
      </c>
      <c r="C2489" t="s">
        <v>2891</v>
      </c>
      <c r="D2489" t="s">
        <v>2879</v>
      </c>
      <c r="E2489" t="s">
        <v>2859</v>
      </c>
      <c r="H2489" t="str">
        <f>INDEX('Vensim Variables'!$B:$B,MATCH(EPS!$B2489,'Vensim Variables'!$A:$A,0))</f>
        <v>g pollutant</v>
      </c>
      <c r="I2489" t="str">
        <f t="shared" si="114"/>
        <v>NOx</v>
      </c>
      <c r="J2489">
        <f>INDEX(NoSettings!$C:$C,MATCH(EPS!$A2489,NoSettings!$A:$A,0))</f>
        <v>9152350000</v>
      </c>
      <c r="K2489">
        <f t="shared" si="115"/>
        <v>1</v>
      </c>
      <c r="L2489" s="5">
        <f t="shared" si="116"/>
        <v>9.1523500000000001E-3</v>
      </c>
    </row>
    <row r="2490" spans="1:12">
      <c r="A2490" t="s">
        <v>2508</v>
      </c>
      <c r="B2490" t="s">
        <v>5</v>
      </c>
      <c r="C2490" t="s">
        <v>2891</v>
      </c>
      <c r="D2490" t="s">
        <v>2879</v>
      </c>
      <c r="E2490" t="s">
        <v>2860</v>
      </c>
      <c r="H2490" t="str">
        <f>INDEX('Vensim Variables'!$B:$B,MATCH(EPS!$B2490,'Vensim Variables'!$A:$A,0))</f>
        <v>g pollutant</v>
      </c>
      <c r="I2490" t="str">
        <f t="shared" si="114"/>
        <v>PM10</v>
      </c>
      <c r="J2490">
        <f>INDEX(NoSettings!$C:$C,MATCH(EPS!$A2490,NoSettings!$A:$A,0))</f>
        <v>1674690000</v>
      </c>
      <c r="K2490">
        <f t="shared" si="115"/>
        <v>1</v>
      </c>
      <c r="L2490" s="5">
        <f t="shared" si="116"/>
        <v>1.6746899999999999E-3</v>
      </c>
    </row>
    <row r="2491" spans="1:12">
      <c r="A2491" t="s">
        <v>2509</v>
      </c>
      <c r="B2491" t="s">
        <v>5</v>
      </c>
      <c r="C2491" t="s">
        <v>2891</v>
      </c>
      <c r="D2491" t="s">
        <v>2879</v>
      </c>
      <c r="E2491" t="s">
        <v>2861</v>
      </c>
      <c r="H2491" t="str">
        <f>INDEX('Vensim Variables'!$B:$B,MATCH(EPS!$B2491,'Vensim Variables'!$A:$A,0))</f>
        <v>g pollutant</v>
      </c>
      <c r="I2491" t="str">
        <f t="shared" si="114"/>
        <v>PM25</v>
      </c>
      <c r="J2491">
        <f>INDEX(NoSettings!$C:$C,MATCH(EPS!$A2491,NoSettings!$A:$A,0))</f>
        <v>1345750000</v>
      </c>
      <c r="K2491">
        <f t="shared" si="115"/>
        <v>1</v>
      </c>
      <c r="L2491" s="5">
        <f t="shared" si="116"/>
        <v>1.3457499999999999E-3</v>
      </c>
    </row>
    <row r="2492" spans="1:12">
      <c r="A2492" t="s">
        <v>2510</v>
      </c>
      <c r="B2492" t="s">
        <v>5</v>
      </c>
      <c r="C2492" t="s">
        <v>2891</v>
      </c>
      <c r="D2492" t="s">
        <v>2879</v>
      </c>
      <c r="E2492" t="s">
        <v>2862</v>
      </c>
      <c r="H2492" t="str">
        <f>INDEX('Vensim Variables'!$B:$B,MATCH(EPS!$B2492,'Vensim Variables'!$A:$A,0))</f>
        <v>g pollutant</v>
      </c>
      <c r="I2492" t="str">
        <f t="shared" si="114"/>
        <v>SOx</v>
      </c>
      <c r="J2492">
        <f>INDEX(NoSettings!$C:$C,MATCH(EPS!$A2492,NoSettings!$A:$A,0))</f>
        <v>8034980000</v>
      </c>
      <c r="K2492">
        <f t="shared" si="115"/>
        <v>1</v>
      </c>
      <c r="L2492" s="5">
        <f t="shared" si="116"/>
        <v>8.0349800000000006E-3</v>
      </c>
    </row>
    <row r="2493" spans="1:12">
      <c r="A2493" t="s">
        <v>2511</v>
      </c>
      <c r="B2493" t="s">
        <v>5</v>
      </c>
      <c r="C2493" t="s">
        <v>2891</v>
      </c>
      <c r="D2493" t="s">
        <v>2879</v>
      </c>
      <c r="E2493" t="s">
        <v>2863</v>
      </c>
      <c r="H2493" t="str">
        <f>INDEX('Vensim Variables'!$B:$B,MATCH(EPS!$B2493,'Vensim Variables'!$A:$A,0))</f>
        <v>g pollutant</v>
      </c>
      <c r="I2493" t="str">
        <f t="shared" si="114"/>
        <v>BC</v>
      </c>
      <c r="J2493">
        <f>INDEX(NoSettings!$C:$C,MATCH(EPS!$A2493,NoSettings!$A:$A,0))</f>
        <v>111850000</v>
      </c>
      <c r="K2493">
        <f t="shared" si="115"/>
        <v>1</v>
      </c>
      <c r="L2493" s="5">
        <f t="shared" si="116"/>
        <v>1.1184999999999999E-4</v>
      </c>
    </row>
    <row r="2494" spans="1:12">
      <c r="A2494" t="s">
        <v>2512</v>
      </c>
      <c r="B2494" t="s">
        <v>5</v>
      </c>
      <c r="C2494" t="s">
        <v>2891</v>
      </c>
      <c r="D2494" t="s">
        <v>2879</v>
      </c>
      <c r="E2494" t="s">
        <v>2864</v>
      </c>
      <c r="H2494" t="str">
        <f>INDEX('Vensim Variables'!$B:$B,MATCH(EPS!$B2494,'Vensim Variables'!$A:$A,0))</f>
        <v>g pollutant</v>
      </c>
      <c r="I2494" t="str">
        <f t="shared" si="114"/>
        <v>OC</v>
      </c>
      <c r="J2494">
        <f>INDEX(NoSettings!$C:$C,MATCH(EPS!$A2494,NoSettings!$A:$A,0))</f>
        <v>175926000</v>
      </c>
      <c r="K2494">
        <f t="shared" si="115"/>
        <v>1</v>
      </c>
      <c r="L2494" s="5">
        <f t="shared" si="116"/>
        <v>1.75926E-4</v>
      </c>
    </row>
    <row r="2495" spans="1:12">
      <c r="A2495" t="s">
        <v>2513</v>
      </c>
      <c r="B2495" t="s">
        <v>5</v>
      </c>
      <c r="C2495" t="s">
        <v>2891</v>
      </c>
      <c r="D2495" t="s">
        <v>2879</v>
      </c>
      <c r="E2495" t="s">
        <v>2865</v>
      </c>
      <c r="H2495" t="str">
        <f>INDEX('Vensim Variables'!$B:$B,MATCH(EPS!$B2495,'Vensim Variables'!$A:$A,0))</f>
        <v>g pollutant</v>
      </c>
      <c r="I2495" t="str">
        <f t="shared" si="114"/>
        <v>CH4</v>
      </c>
      <c r="J2495">
        <f>INDEX(NoSettings!$C:$C,MATCH(EPS!$A2495,NoSettings!$A:$A,0))</f>
        <v>484200000</v>
      </c>
      <c r="K2495">
        <f t="shared" si="115"/>
        <v>28</v>
      </c>
      <c r="L2495" s="5">
        <f t="shared" si="116"/>
        <v>1.35576E-2</v>
      </c>
    </row>
    <row r="2496" spans="1:12">
      <c r="A2496" t="s">
        <v>2514</v>
      </c>
      <c r="B2496" t="s">
        <v>5</v>
      </c>
      <c r="C2496" t="s">
        <v>2891</v>
      </c>
      <c r="D2496" t="s">
        <v>2879</v>
      </c>
      <c r="E2496" t="s">
        <v>2866</v>
      </c>
      <c r="H2496" t="str">
        <f>INDEX('Vensim Variables'!$B:$B,MATCH(EPS!$B2496,'Vensim Variables'!$A:$A,0))</f>
        <v>g pollutant</v>
      </c>
      <c r="I2496" t="str">
        <f t="shared" si="114"/>
        <v>N2O</v>
      </c>
      <c r="J2496">
        <f>INDEX(NoSettings!$C:$C,MATCH(EPS!$A2496,NoSettings!$A:$A,0))</f>
        <v>96840000</v>
      </c>
      <c r="K2496">
        <f t="shared" si="115"/>
        <v>265</v>
      </c>
      <c r="L2496" s="5">
        <f t="shared" si="116"/>
        <v>2.5662600000000001E-2</v>
      </c>
    </row>
    <row r="2497" spans="1:12">
      <c r="A2497" t="s">
        <v>2515</v>
      </c>
      <c r="B2497" t="s">
        <v>5</v>
      </c>
      <c r="C2497" t="s">
        <v>2891</v>
      </c>
      <c r="D2497" t="s">
        <v>2879</v>
      </c>
      <c r="E2497" t="s">
        <v>2867</v>
      </c>
      <c r="H2497" t="str">
        <f>INDEX('Vensim Variables'!$B:$B,MATCH(EPS!$B2497,'Vensim Variables'!$A:$A,0))</f>
        <v>g pollutant</v>
      </c>
      <c r="I2497" t="str">
        <f t="shared" si="114"/>
        <v>F gases</v>
      </c>
      <c r="J2497">
        <f>INDEX(NoSettings!$C:$C,MATCH(EPS!$A2497,NoSettings!$A:$A,0))</f>
        <v>0</v>
      </c>
      <c r="K2497">
        <f t="shared" si="115"/>
        <v>1</v>
      </c>
      <c r="L2497" s="5">
        <f t="shared" si="116"/>
        <v>0</v>
      </c>
    </row>
    <row r="2498" spans="1:12">
      <c r="A2498" t="s">
        <v>2516</v>
      </c>
      <c r="B2498" t="s">
        <v>5</v>
      </c>
      <c r="C2498" t="s">
        <v>2891</v>
      </c>
      <c r="D2498" t="s">
        <v>2880</v>
      </c>
      <c r="E2498" t="s">
        <v>2854</v>
      </c>
      <c r="H2498" t="str">
        <f>INDEX('Vensim Variables'!$B:$B,MATCH(EPS!$B2498,'Vensim Variables'!$A:$A,0))</f>
        <v>g pollutant</v>
      </c>
      <c r="I2498" t="str">
        <f t="shared" si="114"/>
        <v>CO2</v>
      </c>
      <c r="J2498">
        <f>INDEX(NoSettings!$C:$C,MATCH(EPS!$A2498,NoSettings!$A:$A,0))</f>
        <v>873676000000</v>
      </c>
      <c r="K2498">
        <f t="shared" si="115"/>
        <v>1</v>
      </c>
      <c r="L2498" s="5">
        <f t="shared" si="116"/>
        <v>0.87367600000000001</v>
      </c>
    </row>
    <row r="2499" spans="1:12">
      <c r="A2499" t="s">
        <v>2517</v>
      </c>
      <c r="B2499" t="s">
        <v>5</v>
      </c>
      <c r="C2499" t="s">
        <v>2891</v>
      </c>
      <c r="D2499" t="s">
        <v>2880</v>
      </c>
      <c r="E2499" t="s">
        <v>2857</v>
      </c>
      <c r="H2499" t="str">
        <f>INDEX('Vensim Variables'!$B:$B,MATCH(EPS!$B2499,'Vensim Variables'!$A:$A,0))</f>
        <v>g pollutant</v>
      </c>
      <c r="I2499" t="str">
        <f t="shared" ref="I2499:I2562" si="117">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101409000</v>
      </c>
      <c r="K2499">
        <f t="shared" ref="K2499:K2562" si="118">IF(I2499="CO2",1,IF(I2499="CH4",28,IF(I2499="N2O",265,IF(I2499="F gases",1,1))))</f>
        <v>1</v>
      </c>
      <c r="L2499" s="5">
        <f t="shared" ref="L2499:L2562" si="119">IF(H2499="g pollutant",K2499*J2499/10^12,IF(H2499="MMTCO2e",J2499,IF(H2499="MWh",J2499,0)))</f>
        <v>1.01409E-4</v>
      </c>
    </row>
    <row r="2500" spans="1:12">
      <c r="A2500" t="s">
        <v>2518</v>
      </c>
      <c r="B2500" t="s">
        <v>5</v>
      </c>
      <c r="C2500" t="s">
        <v>2891</v>
      </c>
      <c r="D2500" t="s">
        <v>2880</v>
      </c>
      <c r="E2500" t="s">
        <v>2858</v>
      </c>
      <c r="H2500" t="str">
        <f>INDEX('Vensim Variables'!$B:$B,MATCH(EPS!$B2500,'Vensim Variables'!$A:$A,0))</f>
        <v>g pollutant</v>
      </c>
      <c r="I2500" t="str">
        <f t="shared" si="117"/>
        <v>CO</v>
      </c>
      <c r="J2500">
        <f>INDEX(NoSettings!$C:$C,MATCH(EPS!$A2500,NoSettings!$A:$A,0))</f>
        <v>1166330000</v>
      </c>
      <c r="K2500">
        <f t="shared" si="118"/>
        <v>1</v>
      </c>
      <c r="L2500" s="5">
        <f t="shared" si="119"/>
        <v>1.1663299999999999E-3</v>
      </c>
    </row>
    <row r="2501" spans="1:12">
      <c r="A2501" t="s">
        <v>2519</v>
      </c>
      <c r="B2501" t="s">
        <v>5</v>
      </c>
      <c r="C2501" t="s">
        <v>2891</v>
      </c>
      <c r="D2501" t="s">
        <v>2880</v>
      </c>
      <c r="E2501" t="s">
        <v>2859</v>
      </c>
      <c r="H2501" t="str">
        <f>INDEX('Vensim Variables'!$B:$B,MATCH(EPS!$B2501,'Vensim Variables'!$A:$A,0))</f>
        <v>g pollutant</v>
      </c>
      <c r="I2501" t="str">
        <f t="shared" si="117"/>
        <v>NOx</v>
      </c>
      <c r="J2501">
        <f>INDEX(NoSettings!$C:$C,MATCH(EPS!$A2501,NoSettings!$A:$A,0))</f>
        <v>1456220000</v>
      </c>
      <c r="K2501">
        <f t="shared" si="118"/>
        <v>1</v>
      </c>
      <c r="L2501" s="5">
        <f t="shared" si="119"/>
        <v>1.45622E-3</v>
      </c>
    </row>
    <row r="2502" spans="1:12">
      <c r="A2502" t="s">
        <v>2520</v>
      </c>
      <c r="B2502" t="s">
        <v>5</v>
      </c>
      <c r="C2502" t="s">
        <v>2891</v>
      </c>
      <c r="D2502" t="s">
        <v>2880</v>
      </c>
      <c r="E2502" t="s">
        <v>2860</v>
      </c>
      <c r="H2502" t="str">
        <f>INDEX('Vensim Variables'!$B:$B,MATCH(EPS!$B2502,'Vensim Variables'!$A:$A,0))</f>
        <v>g pollutant</v>
      </c>
      <c r="I2502" t="str">
        <f t="shared" si="117"/>
        <v>PM10</v>
      </c>
      <c r="J2502">
        <f>INDEX(NoSettings!$C:$C,MATCH(EPS!$A2502,NoSettings!$A:$A,0))</f>
        <v>24187100000</v>
      </c>
      <c r="K2502">
        <f t="shared" si="118"/>
        <v>1</v>
      </c>
      <c r="L2502" s="5">
        <f t="shared" si="119"/>
        <v>2.41871E-2</v>
      </c>
    </row>
    <row r="2503" spans="1:12">
      <c r="A2503" t="s">
        <v>2521</v>
      </c>
      <c r="B2503" t="s">
        <v>5</v>
      </c>
      <c r="C2503" t="s">
        <v>2891</v>
      </c>
      <c r="D2503" t="s">
        <v>2880</v>
      </c>
      <c r="E2503" t="s">
        <v>2861</v>
      </c>
      <c r="H2503" t="str">
        <f>INDEX('Vensim Variables'!$B:$B,MATCH(EPS!$B2503,'Vensim Variables'!$A:$A,0))</f>
        <v>g pollutant</v>
      </c>
      <c r="I2503" t="str">
        <f t="shared" si="117"/>
        <v>PM25</v>
      </c>
      <c r="J2503">
        <f>INDEX(NoSettings!$C:$C,MATCH(EPS!$A2503,NoSettings!$A:$A,0))</f>
        <v>3239710000</v>
      </c>
      <c r="K2503">
        <f t="shared" si="118"/>
        <v>1</v>
      </c>
      <c r="L2503" s="5">
        <f t="shared" si="119"/>
        <v>3.2397099999999998E-3</v>
      </c>
    </row>
    <row r="2504" spans="1:12">
      <c r="A2504" t="s">
        <v>2522</v>
      </c>
      <c r="B2504" t="s">
        <v>5</v>
      </c>
      <c r="C2504" t="s">
        <v>2891</v>
      </c>
      <c r="D2504" t="s">
        <v>2880</v>
      </c>
      <c r="E2504" t="s">
        <v>2862</v>
      </c>
      <c r="H2504" t="str">
        <f>INDEX('Vensim Variables'!$B:$B,MATCH(EPS!$B2504,'Vensim Variables'!$A:$A,0))</f>
        <v>g pollutant</v>
      </c>
      <c r="I2504" t="str">
        <f t="shared" si="117"/>
        <v>SOx</v>
      </c>
      <c r="J2504">
        <f>INDEX(NoSettings!$C:$C,MATCH(EPS!$A2504,NoSettings!$A:$A,0))</f>
        <v>133669000</v>
      </c>
      <c r="K2504">
        <f t="shared" si="118"/>
        <v>1</v>
      </c>
      <c r="L2504" s="5">
        <f t="shared" si="119"/>
        <v>1.33669E-4</v>
      </c>
    </row>
    <row r="2505" spans="1:12">
      <c r="A2505" t="s">
        <v>2523</v>
      </c>
      <c r="B2505" t="s">
        <v>5</v>
      </c>
      <c r="C2505" t="s">
        <v>2891</v>
      </c>
      <c r="D2505" t="s">
        <v>2880</v>
      </c>
      <c r="E2505" t="s">
        <v>2863</v>
      </c>
      <c r="H2505" t="str">
        <f>INDEX('Vensim Variables'!$B:$B,MATCH(EPS!$B2505,'Vensim Variables'!$A:$A,0))</f>
        <v>g pollutant</v>
      </c>
      <c r="I2505" t="str">
        <f t="shared" si="117"/>
        <v>BC</v>
      </c>
      <c r="J2505">
        <f>INDEX(NoSettings!$C:$C,MATCH(EPS!$A2505,NoSettings!$A:$A,0))</f>
        <v>9458040</v>
      </c>
      <c r="K2505">
        <f t="shared" si="118"/>
        <v>1</v>
      </c>
      <c r="L2505" s="5">
        <f t="shared" si="119"/>
        <v>9.4580399999999993E-6</v>
      </c>
    </row>
    <row r="2506" spans="1:12">
      <c r="A2506" t="s">
        <v>2524</v>
      </c>
      <c r="B2506" t="s">
        <v>5</v>
      </c>
      <c r="C2506" t="s">
        <v>2891</v>
      </c>
      <c r="D2506" t="s">
        <v>2880</v>
      </c>
      <c r="E2506" t="s">
        <v>2864</v>
      </c>
      <c r="H2506" t="str">
        <f>INDEX('Vensim Variables'!$B:$B,MATCH(EPS!$B2506,'Vensim Variables'!$A:$A,0))</f>
        <v>g pollutant</v>
      </c>
      <c r="I2506" t="str">
        <f t="shared" si="117"/>
        <v>OC</v>
      </c>
      <c r="J2506">
        <f>INDEX(NoSettings!$C:$C,MATCH(EPS!$A2506,NoSettings!$A:$A,0))</f>
        <v>24302400</v>
      </c>
      <c r="K2506">
        <f t="shared" si="118"/>
        <v>1</v>
      </c>
      <c r="L2506" s="5">
        <f t="shared" si="119"/>
        <v>2.43024E-5</v>
      </c>
    </row>
    <row r="2507" spans="1:12">
      <c r="A2507" t="s">
        <v>2525</v>
      </c>
      <c r="B2507" t="s">
        <v>5</v>
      </c>
      <c r="C2507" t="s">
        <v>2891</v>
      </c>
      <c r="D2507" t="s">
        <v>2880</v>
      </c>
      <c r="E2507" t="s">
        <v>2865</v>
      </c>
      <c r="H2507" t="str">
        <f>INDEX('Vensim Variables'!$B:$B,MATCH(EPS!$B2507,'Vensim Variables'!$A:$A,0))</f>
        <v>g pollutant</v>
      </c>
      <c r="I2507" t="str">
        <f t="shared" si="117"/>
        <v>CH4</v>
      </c>
      <c r="J2507">
        <f>INDEX(NoSettings!$C:$C,MATCH(EPS!$A2507,NoSettings!$A:$A,0))</f>
        <v>34900500</v>
      </c>
      <c r="K2507">
        <f t="shared" si="118"/>
        <v>28</v>
      </c>
      <c r="L2507" s="5">
        <f t="shared" si="119"/>
        <v>9.772139999999999E-4</v>
      </c>
    </row>
    <row r="2508" spans="1:12">
      <c r="A2508" t="s">
        <v>2526</v>
      </c>
      <c r="B2508" t="s">
        <v>5</v>
      </c>
      <c r="C2508" t="s">
        <v>2891</v>
      </c>
      <c r="D2508" t="s">
        <v>2880</v>
      </c>
      <c r="E2508" t="s">
        <v>2866</v>
      </c>
      <c r="H2508" t="str">
        <f>INDEX('Vensim Variables'!$B:$B,MATCH(EPS!$B2508,'Vensim Variables'!$A:$A,0))</f>
        <v>g pollutant</v>
      </c>
      <c r="I2508" t="str">
        <f t="shared" si="117"/>
        <v>N2O</v>
      </c>
      <c r="J2508">
        <f>INDEX(NoSettings!$C:$C,MATCH(EPS!$A2508,NoSettings!$A:$A,0))</f>
        <v>6980100</v>
      </c>
      <c r="K2508">
        <f t="shared" si="118"/>
        <v>265</v>
      </c>
      <c r="L2508" s="5">
        <f t="shared" si="119"/>
        <v>1.8497265000000001E-3</v>
      </c>
    </row>
    <row r="2509" spans="1:12">
      <c r="A2509" t="s">
        <v>2527</v>
      </c>
      <c r="B2509" t="s">
        <v>5</v>
      </c>
      <c r="C2509" t="s">
        <v>2891</v>
      </c>
      <c r="D2509" t="s">
        <v>2880</v>
      </c>
      <c r="E2509" t="s">
        <v>2867</v>
      </c>
      <c r="H2509" t="str">
        <f>INDEX('Vensim Variables'!$B:$B,MATCH(EPS!$B2509,'Vensim Variables'!$A:$A,0))</f>
        <v>g pollutant</v>
      </c>
      <c r="I2509" t="str">
        <f t="shared" si="117"/>
        <v>F gases</v>
      </c>
      <c r="J2509">
        <f>INDEX(NoSettings!$C:$C,MATCH(EPS!$A2509,NoSettings!$A:$A,0))</f>
        <v>0</v>
      </c>
      <c r="K2509">
        <f t="shared" si="118"/>
        <v>1</v>
      </c>
      <c r="L2509" s="5">
        <f t="shared" si="119"/>
        <v>0</v>
      </c>
    </row>
    <row r="2510" spans="1:12">
      <c r="A2510" t="s">
        <v>2528</v>
      </c>
      <c r="B2510" t="s">
        <v>5</v>
      </c>
      <c r="C2510" t="s">
        <v>2891</v>
      </c>
      <c r="D2510" t="s">
        <v>2881</v>
      </c>
      <c r="E2510" t="s">
        <v>2854</v>
      </c>
      <c r="H2510" t="str">
        <f>INDEX('Vensim Variables'!$B:$B,MATCH(EPS!$B2510,'Vensim Variables'!$A:$A,0))</f>
        <v>g pollutant</v>
      </c>
      <c r="I2510" t="str">
        <f t="shared" si="117"/>
        <v>CO2</v>
      </c>
      <c r="J2510">
        <f>INDEX(NoSettings!$C:$C,MATCH(EPS!$A2510,NoSettings!$A:$A,0))</f>
        <v>0</v>
      </c>
      <c r="K2510">
        <f t="shared" si="118"/>
        <v>1</v>
      </c>
      <c r="L2510" s="5">
        <f t="shared" si="119"/>
        <v>0</v>
      </c>
    </row>
    <row r="2511" spans="1:12">
      <c r="A2511" t="s">
        <v>2529</v>
      </c>
      <c r="B2511" t="s">
        <v>5</v>
      </c>
      <c r="C2511" t="s">
        <v>2891</v>
      </c>
      <c r="D2511" t="s">
        <v>2881</v>
      </c>
      <c r="E2511" t="s">
        <v>2857</v>
      </c>
      <c r="H2511" t="str">
        <f>INDEX('Vensim Variables'!$B:$B,MATCH(EPS!$B2511,'Vensim Variables'!$A:$A,0))</f>
        <v>g pollutant</v>
      </c>
      <c r="I2511" t="str">
        <f t="shared" si="117"/>
        <v>VOC</v>
      </c>
      <c r="J2511">
        <f>INDEX(NoSettings!$C:$C,MATCH(EPS!$A2511,NoSettings!$A:$A,0))</f>
        <v>0</v>
      </c>
      <c r="K2511">
        <f t="shared" si="118"/>
        <v>1</v>
      </c>
      <c r="L2511" s="5">
        <f t="shared" si="119"/>
        <v>0</v>
      </c>
    </row>
    <row r="2512" spans="1:12">
      <c r="A2512" t="s">
        <v>2530</v>
      </c>
      <c r="B2512" t="s">
        <v>5</v>
      </c>
      <c r="C2512" t="s">
        <v>2891</v>
      </c>
      <c r="D2512" t="s">
        <v>2881</v>
      </c>
      <c r="E2512" t="s">
        <v>2858</v>
      </c>
      <c r="H2512" t="str">
        <f>INDEX('Vensim Variables'!$B:$B,MATCH(EPS!$B2512,'Vensim Variables'!$A:$A,0))</f>
        <v>g pollutant</v>
      </c>
      <c r="I2512" t="str">
        <f t="shared" si="117"/>
        <v>CO</v>
      </c>
      <c r="J2512">
        <f>INDEX(NoSettings!$C:$C,MATCH(EPS!$A2512,NoSettings!$A:$A,0))</f>
        <v>0</v>
      </c>
      <c r="K2512">
        <f t="shared" si="118"/>
        <v>1</v>
      </c>
      <c r="L2512" s="5">
        <f t="shared" si="119"/>
        <v>0</v>
      </c>
    </row>
    <row r="2513" spans="1:12">
      <c r="A2513" t="s">
        <v>2531</v>
      </c>
      <c r="B2513" t="s">
        <v>5</v>
      </c>
      <c r="C2513" t="s">
        <v>2891</v>
      </c>
      <c r="D2513" t="s">
        <v>2881</v>
      </c>
      <c r="E2513" t="s">
        <v>2859</v>
      </c>
      <c r="H2513" t="str">
        <f>INDEX('Vensim Variables'!$B:$B,MATCH(EPS!$B2513,'Vensim Variables'!$A:$A,0))</f>
        <v>g pollutant</v>
      </c>
      <c r="I2513" t="str">
        <f t="shared" si="117"/>
        <v>NOx</v>
      </c>
      <c r="J2513">
        <f>INDEX(NoSettings!$C:$C,MATCH(EPS!$A2513,NoSettings!$A:$A,0))</f>
        <v>0</v>
      </c>
      <c r="K2513">
        <f t="shared" si="118"/>
        <v>1</v>
      </c>
      <c r="L2513" s="5">
        <f t="shared" si="119"/>
        <v>0</v>
      </c>
    </row>
    <row r="2514" spans="1:12">
      <c r="A2514" t="s">
        <v>2532</v>
      </c>
      <c r="B2514" t="s">
        <v>5</v>
      </c>
      <c r="C2514" t="s">
        <v>2891</v>
      </c>
      <c r="D2514" t="s">
        <v>2881</v>
      </c>
      <c r="E2514" t="s">
        <v>2860</v>
      </c>
      <c r="H2514" t="str">
        <f>INDEX('Vensim Variables'!$B:$B,MATCH(EPS!$B2514,'Vensim Variables'!$A:$A,0))</f>
        <v>g pollutant</v>
      </c>
      <c r="I2514" t="str">
        <f t="shared" si="117"/>
        <v>PM10</v>
      </c>
      <c r="J2514">
        <f>INDEX(NoSettings!$C:$C,MATCH(EPS!$A2514,NoSettings!$A:$A,0))</f>
        <v>0</v>
      </c>
      <c r="K2514">
        <f t="shared" si="118"/>
        <v>1</v>
      </c>
      <c r="L2514" s="5">
        <f t="shared" si="119"/>
        <v>0</v>
      </c>
    </row>
    <row r="2515" spans="1:12">
      <c r="A2515" t="s">
        <v>2533</v>
      </c>
      <c r="B2515" t="s">
        <v>5</v>
      </c>
      <c r="C2515" t="s">
        <v>2891</v>
      </c>
      <c r="D2515" t="s">
        <v>2881</v>
      </c>
      <c r="E2515" t="s">
        <v>2861</v>
      </c>
      <c r="H2515" t="str">
        <f>INDEX('Vensim Variables'!$B:$B,MATCH(EPS!$B2515,'Vensim Variables'!$A:$A,0))</f>
        <v>g pollutant</v>
      </c>
      <c r="I2515" t="str">
        <f t="shared" si="117"/>
        <v>PM25</v>
      </c>
      <c r="J2515">
        <f>INDEX(NoSettings!$C:$C,MATCH(EPS!$A2515,NoSettings!$A:$A,0))</f>
        <v>0</v>
      </c>
      <c r="K2515">
        <f t="shared" si="118"/>
        <v>1</v>
      </c>
      <c r="L2515" s="5">
        <f t="shared" si="119"/>
        <v>0</v>
      </c>
    </row>
    <row r="2516" spans="1:12">
      <c r="A2516" t="s">
        <v>2534</v>
      </c>
      <c r="B2516" t="s">
        <v>5</v>
      </c>
      <c r="C2516" t="s">
        <v>2891</v>
      </c>
      <c r="D2516" t="s">
        <v>2881</v>
      </c>
      <c r="E2516" t="s">
        <v>2862</v>
      </c>
      <c r="H2516" t="str">
        <f>INDEX('Vensim Variables'!$B:$B,MATCH(EPS!$B2516,'Vensim Variables'!$A:$A,0))</f>
        <v>g pollutant</v>
      </c>
      <c r="I2516" t="str">
        <f t="shared" si="117"/>
        <v>SOx</v>
      </c>
      <c r="J2516">
        <f>INDEX(NoSettings!$C:$C,MATCH(EPS!$A2516,NoSettings!$A:$A,0))</f>
        <v>0</v>
      </c>
      <c r="K2516">
        <f t="shared" si="118"/>
        <v>1</v>
      </c>
      <c r="L2516" s="5">
        <f t="shared" si="119"/>
        <v>0</v>
      </c>
    </row>
    <row r="2517" spans="1:12">
      <c r="A2517" t="s">
        <v>2535</v>
      </c>
      <c r="B2517" t="s">
        <v>5</v>
      </c>
      <c r="C2517" t="s">
        <v>2891</v>
      </c>
      <c r="D2517" t="s">
        <v>2881</v>
      </c>
      <c r="E2517" t="s">
        <v>2863</v>
      </c>
      <c r="H2517" t="str">
        <f>INDEX('Vensim Variables'!$B:$B,MATCH(EPS!$B2517,'Vensim Variables'!$A:$A,0))</f>
        <v>g pollutant</v>
      </c>
      <c r="I2517" t="str">
        <f t="shared" si="117"/>
        <v>BC</v>
      </c>
      <c r="J2517">
        <f>INDEX(NoSettings!$C:$C,MATCH(EPS!$A2517,NoSettings!$A:$A,0))</f>
        <v>0</v>
      </c>
      <c r="K2517">
        <f t="shared" si="118"/>
        <v>1</v>
      </c>
      <c r="L2517" s="5">
        <f t="shared" si="119"/>
        <v>0</v>
      </c>
    </row>
    <row r="2518" spans="1:12">
      <c r="A2518" t="s">
        <v>2536</v>
      </c>
      <c r="B2518" t="s">
        <v>5</v>
      </c>
      <c r="C2518" t="s">
        <v>2891</v>
      </c>
      <c r="D2518" t="s">
        <v>2881</v>
      </c>
      <c r="E2518" t="s">
        <v>2864</v>
      </c>
      <c r="H2518" t="str">
        <f>INDEX('Vensim Variables'!$B:$B,MATCH(EPS!$B2518,'Vensim Variables'!$A:$A,0))</f>
        <v>g pollutant</v>
      </c>
      <c r="I2518" t="str">
        <f t="shared" si="117"/>
        <v>OC</v>
      </c>
      <c r="J2518">
        <f>INDEX(NoSettings!$C:$C,MATCH(EPS!$A2518,NoSettings!$A:$A,0))</f>
        <v>0</v>
      </c>
      <c r="K2518">
        <f t="shared" si="118"/>
        <v>1</v>
      </c>
      <c r="L2518" s="5">
        <f t="shared" si="119"/>
        <v>0</v>
      </c>
    </row>
    <row r="2519" spans="1:12">
      <c r="A2519" t="s">
        <v>2537</v>
      </c>
      <c r="B2519" t="s">
        <v>5</v>
      </c>
      <c r="C2519" t="s">
        <v>2891</v>
      </c>
      <c r="D2519" t="s">
        <v>2881</v>
      </c>
      <c r="E2519" t="s">
        <v>2865</v>
      </c>
      <c r="H2519" t="str">
        <f>INDEX('Vensim Variables'!$B:$B,MATCH(EPS!$B2519,'Vensim Variables'!$A:$A,0))</f>
        <v>g pollutant</v>
      </c>
      <c r="I2519" t="str">
        <f t="shared" si="117"/>
        <v>CH4</v>
      </c>
      <c r="J2519">
        <f>INDEX(NoSettings!$C:$C,MATCH(EPS!$A2519,NoSettings!$A:$A,0))</f>
        <v>0</v>
      </c>
      <c r="K2519">
        <f t="shared" si="118"/>
        <v>28</v>
      </c>
      <c r="L2519" s="5">
        <f t="shared" si="119"/>
        <v>0</v>
      </c>
    </row>
    <row r="2520" spans="1:12">
      <c r="A2520" t="s">
        <v>2538</v>
      </c>
      <c r="B2520" t="s">
        <v>5</v>
      </c>
      <c r="C2520" t="s">
        <v>2891</v>
      </c>
      <c r="D2520" t="s">
        <v>2881</v>
      </c>
      <c r="E2520" t="s">
        <v>2866</v>
      </c>
      <c r="H2520" t="str">
        <f>INDEX('Vensim Variables'!$B:$B,MATCH(EPS!$B2520,'Vensim Variables'!$A:$A,0))</f>
        <v>g pollutant</v>
      </c>
      <c r="I2520" t="str">
        <f t="shared" si="117"/>
        <v>N2O</v>
      </c>
      <c r="J2520">
        <f>INDEX(NoSettings!$C:$C,MATCH(EPS!$A2520,NoSettings!$A:$A,0))</f>
        <v>0</v>
      </c>
      <c r="K2520">
        <f t="shared" si="118"/>
        <v>265</v>
      </c>
      <c r="L2520" s="5">
        <f t="shared" si="119"/>
        <v>0</v>
      </c>
    </row>
    <row r="2521" spans="1:12">
      <c r="A2521" t="s">
        <v>2539</v>
      </c>
      <c r="B2521" t="s">
        <v>5</v>
      </c>
      <c r="C2521" t="s">
        <v>2891</v>
      </c>
      <c r="D2521" t="s">
        <v>2881</v>
      </c>
      <c r="E2521" t="s">
        <v>2867</v>
      </c>
      <c r="H2521" t="str">
        <f>INDEX('Vensim Variables'!$B:$B,MATCH(EPS!$B2521,'Vensim Variables'!$A:$A,0))</f>
        <v>g pollutant</v>
      </c>
      <c r="I2521" t="str">
        <f t="shared" si="117"/>
        <v>F gases</v>
      </c>
      <c r="J2521">
        <f>INDEX(NoSettings!$C:$C,MATCH(EPS!$A2521,NoSettings!$A:$A,0))</f>
        <v>0</v>
      </c>
      <c r="K2521">
        <f t="shared" si="118"/>
        <v>1</v>
      </c>
      <c r="L2521" s="5">
        <f t="shared" si="119"/>
        <v>0</v>
      </c>
    </row>
    <row r="2522" spans="1:12">
      <c r="A2522" t="s">
        <v>2540</v>
      </c>
      <c r="B2522" t="s">
        <v>5</v>
      </c>
      <c r="C2522" t="s">
        <v>2891</v>
      </c>
      <c r="D2522" t="s">
        <v>2882</v>
      </c>
      <c r="E2522" t="s">
        <v>2854</v>
      </c>
      <c r="H2522" t="str">
        <f>INDEX('Vensim Variables'!$B:$B,MATCH(EPS!$B2522,'Vensim Variables'!$A:$A,0))</f>
        <v>g pollutant</v>
      </c>
      <c r="I2522" t="str">
        <f t="shared" si="117"/>
        <v>CO2</v>
      </c>
      <c r="J2522">
        <f>INDEX(NoSettings!$C:$C,MATCH(EPS!$A2522,NoSettings!$A:$A,0))</f>
        <v>3867650000000</v>
      </c>
      <c r="K2522">
        <f t="shared" si="118"/>
        <v>1</v>
      </c>
      <c r="L2522" s="5">
        <f t="shared" si="119"/>
        <v>3.8676499999999998</v>
      </c>
    </row>
    <row r="2523" spans="1:12">
      <c r="A2523" t="s">
        <v>2541</v>
      </c>
      <c r="B2523" t="s">
        <v>5</v>
      </c>
      <c r="C2523" t="s">
        <v>2891</v>
      </c>
      <c r="D2523" t="s">
        <v>2882</v>
      </c>
      <c r="E2523" t="s">
        <v>2857</v>
      </c>
      <c r="H2523" t="str">
        <f>INDEX('Vensim Variables'!$B:$B,MATCH(EPS!$B2523,'Vensim Variables'!$A:$A,0))</f>
        <v>g pollutant</v>
      </c>
      <c r="I2523" t="str">
        <f t="shared" si="117"/>
        <v>VOC</v>
      </c>
      <c r="J2523" s="2">
        <f>INDEX(NoSettings!$C:$C,MATCH(EPS!$A2523,NoSettings!$A:$A,0))</f>
        <v>12306700000</v>
      </c>
      <c r="K2523">
        <f t="shared" si="118"/>
        <v>1</v>
      </c>
      <c r="L2523" s="5">
        <f t="shared" si="119"/>
        <v>1.23067E-2</v>
      </c>
    </row>
    <row r="2524" spans="1:12">
      <c r="A2524" t="s">
        <v>2542</v>
      </c>
      <c r="B2524" t="s">
        <v>5</v>
      </c>
      <c r="C2524" t="s">
        <v>2891</v>
      </c>
      <c r="D2524" t="s">
        <v>2882</v>
      </c>
      <c r="E2524" t="s">
        <v>2858</v>
      </c>
      <c r="H2524" t="str">
        <f>INDEX('Vensim Variables'!$B:$B,MATCH(EPS!$B2524,'Vensim Variables'!$A:$A,0))</f>
        <v>g pollutant</v>
      </c>
      <c r="I2524" t="str">
        <f t="shared" si="117"/>
        <v>CO</v>
      </c>
      <c r="J2524">
        <f>INDEX(NoSettings!$C:$C,MATCH(EPS!$A2524,NoSettings!$A:$A,0))</f>
        <v>507790000</v>
      </c>
      <c r="K2524">
        <f t="shared" si="118"/>
        <v>1</v>
      </c>
      <c r="L2524" s="5">
        <f t="shared" si="119"/>
        <v>5.0779000000000004E-4</v>
      </c>
    </row>
    <row r="2525" spans="1:12">
      <c r="A2525" t="s">
        <v>2543</v>
      </c>
      <c r="B2525" t="s">
        <v>5</v>
      </c>
      <c r="C2525" t="s">
        <v>2891</v>
      </c>
      <c r="D2525" t="s">
        <v>2882</v>
      </c>
      <c r="E2525" t="s">
        <v>2859</v>
      </c>
      <c r="H2525" t="str">
        <f>INDEX('Vensim Variables'!$B:$B,MATCH(EPS!$B2525,'Vensim Variables'!$A:$A,0))</f>
        <v>g pollutant</v>
      </c>
      <c r="I2525" t="str">
        <f t="shared" si="117"/>
        <v>NOx</v>
      </c>
      <c r="J2525">
        <f>INDEX(NoSettings!$C:$C,MATCH(EPS!$A2525,NoSettings!$A:$A,0))</f>
        <v>1737920000</v>
      </c>
      <c r="K2525">
        <f t="shared" si="118"/>
        <v>1</v>
      </c>
      <c r="L2525" s="5">
        <f t="shared" si="119"/>
        <v>1.73792E-3</v>
      </c>
    </row>
    <row r="2526" spans="1:12">
      <c r="A2526" t="s">
        <v>2544</v>
      </c>
      <c r="B2526" t="s">
        <v>5</v>
      </c>
      <c r="C2526" t="s">
        <v>2891</v>
      </c>
      <c r="D2526" t="s">
        <v>2882</v>
      </c>
      <c r="E2526" t="s">
        <v>2860</v>
      </c>
      <c r="H2526" t="str">
        <f>INDEX('Vensim Variables'!$B:$B,MATCH(EPS!$B2526,'Vensim Variables'!$A:$A,0))</f>
        <v>g pollutant</v>
      </c>
      <c r="I2526" t="str">
        <f t="shared" si="117"/>
        <v>PM10</v>
      </c>
      <c r="J2526">
        <f>INDEX(NoSettings!$C:$C,MATCH(EPS!$A2526,NoSettings!$A:$A,0))</f>
        <v>143325000</v>
      </c>
      <c r="K2526">
        <f t="shared" si="118"/>
        <v>1</v>
      </c>
      <c r="L2526" s="5">
        <f t="shared" si="119"/>
        <v>1.43325E-4</v>
      </c>
    </row>
    <row r="2527" spans="1:12">
      <c r="A2527" t="s">
        <v>2545</v>
      </c>
      <c r="B2527" t="s">
        <v>5</v>
      </c>
      <c r="C2527" t="s">
        <v>2891</v>
      </c>
      <c r="D2527" t="s">
        <v>2882</v>
      </c>
      <c r="E2527" t="s">
        <v>2861</v>
      </c>
      <c r="H2527" t="str">
        <f>INDEX('Vensim Variables'!$B:$B,MATCH(EPS!$B2527,'Vensim Variables'!$A:$A,0))</f>
        <v>g pollutant</v>
      </c>
      <c r="I2527" t="str">
        <f t="shared" si="117"/>
        <v>PM25</v>
      </c>
      <c r="J2527">
        <f>INDEX(NoSettings!$C:$C,MATCH(EPS!$A2527,NoSettings!$A:$A,0))</f>
        <v>124321000</v>
      </c>
      <c r="K2527">
        <f t="shared" si="118"/>
        <v>1</v>
      </c>
      <c r="L2527" s="5">
        <f t="shared" si="119"/>
        <v>1.2432099999999999E-4</v>
      </c>
    </row>
    <row r="2528" spans="1:12">
      <c r="A2528" t="s">
        <v>2546</v>
      </c>
      <c r="B2528" t="s">
        <v>5</v>
      </c>
      <c r="C2528" t="s">
        <v>2891</v>
      </c>
      <c r="D2528" t="s">
        <v>2882</v>
      </c>
      <c r="E2528" t="s">
        <v>2862</v>
      </c>
      <c r="H2528" t="str">
        <f>INDEX('Vensim Variables'!$B:$B,MATCH(EPS!$B2528,'Vensim Variables'!$A:$A,0))</f>
        <v>g pollutant</v>
      </c>
      <c r="I2528" t="str">
        <f t="shared" si="117"/>
        <v>SOx</v>
      </c>
      <c r="J2528">
        <f>INDEX(NoSettings!$C:$C,MATCH(EPS!$A2528,NoSettings!$A:$A,0))</f>
        <v>369461000</v>
      </c>
      <c r="K2528">
        <f t="shared" si="118"/>
        <v>1</v>
      </c>
      <c r="L2528" s="5">
        <f t="shared" si="119"/>
        <v>3.6946100000000002E-4</v>
      </c>
    </row>
    <row r="2529" spans="1:12">
      <c r="A2529" t="s">
        <v>2547</v>
      </c>
      <c r="B2529" t="s">
        <v>5</v>
      </c>
      <c r="C2529" t="s">
        <v>2891</v>
      </c>
      <c r="D2529" t="s">
        <v>2882</v>
      </c>
      <c r="E2529" t="s">
        <v>2863</v>
      </c>
      <c r="H2529" t="str">
        <f>INDEX('Vensim Variables'!$B:$B,MATCH(EPS!$B2529,'Vensim Variables'!$A:$A,0))</f>
        <v>g pollutant</v>
      </c>
      <c r="I2529" t="str">
        <f t="shared" si="117"/>
        <v>BC</v>
      </c>
      <c r="J2529">
        <f>INDEX(NoSettings!$C:$C,MATCH(EPS!$A2529,NoSettings!$A:$A,0))</f>
        <v>28634000</v>
      </c>
      <c r="K2529">
        <f t="shared" si="118"/>
        <v>1</v>
      </c>
      <c r="L2529" s="5">
        <f t="shared" si="119"/>
        <v>2.8634000000000001E-5</v>
      </c>
    </row>
    <row r="2530" spans="1:12">
      <c r="A2530" t="s">
        <v>2548</v>
      </c>
      <c r="B2530" t="s">
        <v>5</v>
      </c>
      <c r="C2530" t="s">
        <v>2891</v>
      </c>
      <c r="D2530" t="s">
        <v>2882</v>
      </c>
      <c r="E2530" t="s">
        <v>2864</v>
      </c>
      <c r="H2530" t="str">
        <f>INDEX('Vensim Variables'!$B:$B,MATCH(EPS!$B2530,'Vensim Variables'!$A:$A,0))</f>
        <v>g pollutant</v>
      </c>
      <c r="I2530" t="str">
        <f t="shared" si="117"/>
        <v>OC</v>
      </c>
      <c r="J2530">
        <f>INDEX(NoSettings!$C:$C,MATCH(EPS!$A2530,NoSettings!$A:$A,0))</f>
        <v>25029000</v>
      </c>
      <c r="K2530">
        <f t="shared" si="118"/>
        <v>1</v>
      </c>
      <c r="L2530" s="5">
        <f t="shared" si="119"/>
        <v>2.5029E-5</v>
      </c>
    </row>
    <row r="2531" spans="1:12">
      <c r="A2531" t="s">
        <v>2549</v>
      </c>
      <c r="B2531" t="s">
        <v>5</v>
      </c>
      <c r="C2531" t="s">
        <v>2891</v>
      </c>
      <c r="D2531" t="s">
        <v>2882</v>
      </c>
      <c r="E2531" t="s">
        <v>2865</v>
      </c>
      <c r="H2531" t="str">
        <f>INDEX('Vensim Variables'!$B:$B,MATCH(EPS!$B2531,'Vensim Variables'!$A:$A,0))</f>
        <v>g pollutant</v>
      </c>
      <c r="I2531" t="str">
        <f t="shared" si="117"/>
        <v>CH4</v>
      </c>
      <c r="J2531">
        <f>INDEX(NoSettings!$C:$C,MATCH(EPS!$A2531,NoSettings!$A:$A,0))</f>
        <v>154500000</v>
      </c>
      <c r="K2531">
        <f t="shared" si="118"/>
        <v>28</v>
      </c>
      <c r="L2531" s="5">
        <f t="shared" si="119"/>
        <v>4.326E-3</v>
      </c>
    </row>
    <row r="2532" spans="1:12">
      <c r="A2532" t="s">
        <v>2550</v>
      </c>
      <c r="B2532" t="s">
        <v>5</v>
      </c>
      <c r="C2532" t="s">
        <v>2891</v>
      </c>
      <c r="D2532" t="s">
        <v>2882</v>
      </c>
      <c r="E2532" t="s">
        <v>2866</v>
      </c>
      <c r="H2532" t="str">
        <f>INDEX('Vensim Variables'!$B:$B,MATCH(EPS!$B2532,'Vensim Variables'!$A:$A,0))</f>
        <v>g pollutant</v>
      </c>
      <c r="I2532" t="str">
        <f t="shared" si="117"/>
        <v>N2O</v>
      </c>
      <c r="J2532">
        <f>INDEX(NoSettings!$C:$C,MATCH(EPS!$A2532,NoSettings!$A:$A,0))</f>
        <v>30900000</v>
      </c>
      <c r="K2532">
        <f t="shared" si="118"/>
        <v>265</v>
      </c>
      <c r="L2532" s="5">
        <f t="shared" si="119"/>
        <v>8.1884999999999996E-3</v>
      </c>
    </row>
    <row r="2533" spans="1:12">
      <c r="A2533" t="s">
        <v>2551</v>
      </c>
      <c r="B2533" t="s">
        <v>5</v>
      </c>
      <c r="C2533" t="s">
        <v>2891</v>
      </c>
      <c r="D2533" t="s">
        <v>2882</v>
      </c>
      <c r="E2533" t="s">
        <v>2867</v>
      </c>
      <c r="H2533" t="str">
        <f>INDEX('Vensim Variables'!$B:$B,MATCH(EPS!$B2533,'Vensim Variables'!$A:$A,0))</f>
        <v>g pollutant</v>
      </c>
      <c r="I2533" t="str">
        <f t="shared" si="117"/>
        <v>F gases</v>
      </c>
      <c r="J2533">
        <f>INDEX(NoSettings!$C:$C,MATCH(EPS!$A2533,NoSettings!$A:$A,0))</f>
        <v>0</v>
      </c>
      <c r="K2533">
        <f t="shared" si="118"/>
        <v>1</v>
      </c>
      <c r="L2533" s="5">
        <f t="shared" si="119"/>
        <v>0</v>
      </c>
    </row>
    <row r="2534" spans="1:12">
      <c r="A2534" t="s">
        <v>2552</v>
      </c>
      <c r="B2534" t="s">
        <v>5</v>
      </c>
      <c r="C2534" t="s">
        <v>2891</v>
      </c>
      <c r="D2534" t="s">
        <v>2883</v>
      </c>
      <c r="E2534" t="s">
        <v>2854</v>
      </c>
      <c r="H2534" t="str">
        <f>INDEX('Vensim Variables'!$B:$B,MATCH(EPS!$B2534,'Vensim Variables'!$A:$A,0))</f>
        <v>g pollutant</v>
      </c>
      <c r="I2534" t="str">
        <f t="shared" si="117"/>
        <v>CO2</v>
      </c>
      <c r="J2534">
        <f>INDEX(NoSettings!$C:$C,MATCH(EPS!$A2534,NoSettings!$A:$A,0))</f>
        <v>14841000000000</v>
      </c>
      <c r="K2534">
        <f t="shared" si="118"/>
        <v>1</v>
      </c>
      <c r="L2534" s="5">
        <f t="shared" si="119"/>
        <v>14.840999999999999</v>
      </c>
    </row>
    <row r="2535" spans="1:12">
      <c r="A2535" t="s">
        <v>2553</v>
      </c>
      <c r="B2535" t="s">
        <v>5</v>
      </c>
      <c r="C2535" t="s">
        <v>2891</v>
      </c>
      <c r="D2535" t="s">
        <v>2883</v>
      </c>
      <c r="E2535" t="s">
        <v>2857</v>
      </c>
      <c r="H2535" t="str">
        <f>INDEX('Vensim Variables'!$B:$B,MATCH(EPS!$B2535,'Vensim Variables'!$A:$A,0))</f>
        <v>g pollutant</v>
      </c>
      <c r="I2535" t="str">
        <f t="shared" si="117"/>
        <v>VOC</v>
      </c>
      <c r="J2535">
        <f>INDEX(NoSettings!$C:$C,MATCH(EPS!$A2535,NoSettings!$A:$A,0))</f>
        <v>102674000000</v>
      </c>
      <c r="K2535">
        <f t="shared" si="118"/>
        <v>1</v>
      </c>
      <c r="L2535" s="5">
        <f t="shared" si="119"/>
        <v>0.102674</v>
      </c>
    </row>
    <row r="2536" spans="1:12">
      <c r="A2536" t="s">
        <v>2554</v>
      </c>
      <c r="B2536" t="s">
        <v>5</v>
      </c>
      <c r="C2536" t="s">
        <v>2891</v>
      </c>
      <c r="D2536" t="s">
        <v>2883</v>
      </c>
      <c r="E2536" t="s">
        <v>2858</v>
      </c>
      <c r="H2536" t="str">
        <f>INDEX('Vensim Variables'!$B:$B,MATCH(EPS!$B2536,'Vensim Variables'!$A:$A,0))</f>
        <v>g pollutant</v>
      </c>
      <c r="I2536" t="str">
        <f t="shared" si="117"/>
        <v>CO</v>
      </c>
      <c r="J2536">
        <f>INDEX(NoSettings!$C:$C,MATCH(EPS!$A2536,NoSettings!$A:$A,0))</f>
        <v>14801100000</v>
      </c>
      <c r="K2536">
        <f t="shared" si="118"/>
        <v>1</v>
      </c>
      <c r="L2536" s="5">
        <f t="shared" si="119"/>
        <v>1.4801099999999999E-2</v>
      </c>
    </row>
    <row r="2537" spans="1:12">
      <c r="A2537" t="s">
        <v>2555</v>
      </c>
      <c r="B2537" t="s">
        <v>5</v>
      </c>
      <c r="C2537" t="s">
        <v>2891</v>
      </c>
      <c r="D2537" t="s">
        <v>2883</v>
      </c>
      <c r="E2537" t="s">
        <v>2859</v>
      </c>
      <c r="H2537" t="str">
        <f>INDEX('Vensim Variables'!$B:$B,MATCH(EPS!$B2537,'Vensim Variables'!$A:$A,0))</f>
        <v>g pollutant</v>
      </c>
      <c r="I2537" t="str">
        <f t="shared" si="117"/>
        <v>NOx</v>
      </c>
      <c r="J2537">
        <f>INDEX(NoSettings!$C:$C,MATCH(EPS!$A2537,NoSettings!$A:$A,0))</f>
        <v>12970400000</v>
      </c>
      <c r="K2537">
        <f t="shared" si="118"/>
        <v>1</v>
      </c>
      <c r="L2537" s="5">
        <f t="shared" si="119"/>
        <v>1.29704E-2</v>
      </c>
    </row>
    <row r="2538" spans="1:12">
      <c r="A2538" t="s">
        <v>2556</v>
      </c>
      <c r="B2538" t="s">
        <v>5</v>
      </c>
      <c r="C2538" t="s">
        <v>2891</v>
      </c>
      <c r="D2538" t="s">
        <v>2883</v>
      </c>
      <c r="E2538" t="s">
        <v>2860</v>
      </c>
      <c r="H2538" t="str">
        <f>INDEX('Vensim Variables'!$B:$B,MATCH(EPS!$B2538,'Vensim Variables'!$A:$A,0))</f>
        <v>g pollutant</v>
      </c>
      <c r="I2538" t="str">
        <f t="shared" si="117"/>
        <v>PM10</v>
      </c>
      <c r="J2538">
        <f>INDEX(NoSettings!$C:$C,MATCH(EPS!$A2538,NoSettings!$A:$A,0))</f>
        <v>6544280000</v>
      </c>
      <c r="K2538">
        <f t="shared" si="118"/>
        <v>1</v>
      </c>
      <c r="L2538" s="5">
        <f t="shared" si="119"/>
        <v>6.5442800000000004E-3</v>
      </c>
    </row>
    <row r="2539" spans="1:12">
      <c r="A2539" t="s">
        <v>2557</v>
      </c>
      <c r="B2539" t="s">
        <v>5</v>
      </c>
      <c r="C2539" t="s">
        <v>2891</v>
      </c>
      <c r="D2539" t="s">
        <v>2883</v>
      </c>
      <c r="E2539" t="s">
        <v>2861</v>
      </c>
      <c r="H2539" t="str">
        <f>INDEX('Vensim Variables'!$B:$B,MATCH(EPS!$B2539,'Vensim Variables'!$A:$A,0))</f>
        <v>g pollutant</v>
      </c>
      <c r="I2539" t="str">
        <f t="shared" si="117"/>
        <v>PM25</v>
      </c>
      <c r="J2539">
        <f>INDEX(NoSettings!$C:$C,MATCH(EPS!$A2539,NoSettings!$A:$A,0))</f>
        <v>4203120000</v>
      </c>
      <c r="K2539">
        <f t="shared" si="118"/>
        <v>1</v>
      </c>
      <c r="L2539" s="5">
        <f t="shared" si="119"/>
        <v>4.2031200000000003E-3</v>
      </c>
    </row>
    <row r="2540" spans="1:12">
      <c r="A2540" t="s">
        <v>2558</v>
      </c>
      <c r="B2540" t="s">
        <v>5</v>
      </c>
      <c r="C2540" t="s">
        <v>2891</v>
      </c>
      <c r="D2540" t="s">
        <v>2883</v>
      </c>
      <c r="E2540" t="s">
        <v>2862</v>
      </c>
      <c r="H2540" t="str">
        <f>INDEX('Vensim Variables'!$B:$B,MATCH(EPS!$B2540,'Vensim Variables'!$A:$A,0))</f>
        <v>g pollutant</v>
      </c>
      <c r="I2540" t="str">
        <f t="shared" si="117"/>
        <v>SOx</v>
      </c>
      <c r="J2540">
        <f>INDEX(NoSettings!$C:$C,MATCH(EPS!$A2540,NoSettings!$A:$A,0))</f>
        <v>6795060000</v>
      </c>
      <c r="K2540">
        <f t="shared" si="118"/>
        <v>1</v>
      </c>
      <c r="L2540" s="5">
        <f t="shared" si="119"/>
        <v>6.7950600000000003E-3</v>
      </c>
    </row>
    <row r="2541" spans="1:12">
      <c r="A2541" t="s">
        <v>2559</v>
      </c>
      <c r="B2541" t="s">
        <v>5</v>
      </c>
      <c r="C2541" t="s">
        <v>2891</v>
      </c>
      <c r="D2541" t="s">
        <v>2883</v>
      </c>
      <c r="E2541" t="s">
        <v>2863</v>
      </c>
      <c r="H2541" t="str">
        <f>INDEX('Vensim Variables'!$B:$B,MATCH(EPS!$B2541,'Vensim Variables'!$A:$A,0))</f>
        <v>g pollutant</v>
      </c>
      <c r="I2541" t="str">
        <f t="shared" si="117"/>
        <v>BC</v>
      </c>
      <c r="J2541">
        <f>INDEX(NoSettings!$C:$C,MATCH(EPS!$A2541,NoSettings!$A:$A,0))</f>
        <v>190898000</v>
      </c>
      <c r="K2541">
        <f t="shared" si="118"/>
        <v>1</v>
      </c>
      <c r="L2541" s="5">
        <f t="shared" si="119"/>
        <v>1.90898E-4</v>
      </c>
    </row>
    <row r="2542" spans="1:12">
      <c r="A2542" t="s">
        <v>2560</v>
      </c>
      <c r="B2542" t="s">
        <v>5</v>
      </c>
      <c r="C2542" t="s">
        <v>2891</v>
      </c>
      <c r="D2542" t="s">
        <v>2883</v>
      </c>
      <c r="E2542" t="s">
        <v>2864</v>
      </c>
      <c r="H2542" t="str">
        <f>INDEX('Vensim Variables'!$B:$B,MATCH(EPS!$B2542,'Vensim Variables'!$A:$A,0))</f>
        <v>g pollutant</v>
      </c>
      <c r="I2542" t="str">
        <f t="shared" si="117"/>
        <v>OC</v>
      </c>
      <c r="J2542">
        <f>INDEX(NoSettings!$C:$C,MATCH(EPS!$A2542,NoSettings!$A:$A,0))</f>
        <v>757861000</v>
      </c>
      <c r="K2542">
        <f t="shared" si="118"/>
        <v>1</v>
      </c>
      <c r="L2542" s="5">
        <f t="shared" si="119"/>
        <v>7.5786099999999997E-4</v>
      </c>
    </row>
    <row r="2543" spans="1:12">
      <c r="A2543" t="s">
        <v>2561</v>
      </c>
      <c r="B2543" t="s">
        <v>5</v>
      </c>
      <c r="C2543" t="s">
        <v>2891</v>
      </c>
      <c r="D2543" t="s">
        <v>2883</v>
      </c>
      <c r="E2543" t="s">
        <v>2865</v>
      </c>
      <c r="H2543" t="str">
        <f>INDEX('Vensim Variables'!$B:$B,MATCH(EPS!$B2543,'Vensim Variables'!$A:$A,0))</f>
        <v>g pollutant</v>
      </c>
      <c r="I2543" t="str">
        <f t="shared" si="117"/>
        <v>CH4</v>
      </c>
      <c r="J2543">
        <f>INDEX(NoSettings!$C:$C,MATCH(EPS!$A2543,NoSettings!$A:$A,0))</f>
        <v>592851000</v>
      </c>
      <c r="K2543">
        <f t="shared" si="118"/>
        <v>28</v>
      </c>
      <c r="L2543" s="5">
        <f t="shared" si="119"/>
        <v>1.6599828E-2</v>
      </c>
    </row>
    <row r="2544" spans="1:12">
      <c r="A2544" t="s">
        <v>2562</v>
      </c>
      <c r="B2544" t="s">
        <v>5</v>
      </c>
      <c r="C2544" t="s">
        <v>2891</v>
      </c>
      <c r="D2544" t="s">
        <v>2883</v>
      </c>
      <c r="E2544" t="s">
        <v>2866</v>
      </c>
      <c r="H2544" t="str">
        <f>INDEX('Vensim Variables'!$B:$B,MATCH(EPS!$B2544,'Vensim Variables'!$A:$A,0))</f>
        <v>g pollutant</v>
      </c>
      <c r="I2544" t="str">
        <f t="shared" si="117"/>
        <v>N2O</v>
      </c>
      <c r="J2544">
        <f>INDEX(NoSettings!$C:$C,MATCH(EPS!$A2544,NoSettings!$A:$A,0))</f>
        <v>118570000</v>
      </c>
      <c r="K2544">
        <f t="shared" si="118"/>
        <v>265</v>
      </c>
      <c r="L2544" s="5">
        <f t="shared" si="119"/>
        <v>3.1421049999999999E-2</v>
      </c>
    </row>
    <row r="2545" spans="1:12">
      <c r="A2545" t="s">
        <v>2563</v>
      </c>
      <c r="B2545" t="s">
        <v>5</v>
      </c>
      <c r="C2545" t="s">
        <v>2891</v>
      </c>
      <c r="D2545" t="s">
        <v>2883</v>
      </c>
      <c r="E2545" t="s">
        <v>2867</v>
      </c>
      <c r="H2545" t="str">
        <f>INDEX('Vensim Variables'!$B:$B,MATCH(EPS!$B2545,'Vensim Variables'!$A:$A,0))</f>
        <v>g pollutant</v>
      </c>
      <c r="I2545" t="str">
        <f t="shared" si="117"/>
        <v>F gases</v>
      </c>
      <c r="J2545">
        <f>INDEX(NoSettings!$C:$C,MATCH(EPS!$A2545,NoSettings!$A:$A,0))</f>
        <v>0</v>
      </c>
      <c r="K2545">
        <f t="shared" si="118"/>
        <v>1</v>
      </c>
      <c r="L2545" s="5">
        <f t="shared" si="119"/>
        <v>0</v>
      </c>
    </row>
    <row r="2546" spans="1:12">
      <c r="A2546" t="s">
        <v>2564</v>
      </c>
      <c r="B2546" t="s">
        <v>5</v>
      </c>
      <c r="C2546" t="s">
        <v>2892</v>
      </c>
      <c r="D2546" t="s">
        <v>2876</v>
      </c>
      <c r="E2546" t="s">
        <v>2854</v>
      </c>
      <c r="H2546" t="str">
        <f>INDEX('Vensim Variables'!$B:$B,MATCH(EPS!$B2546,'Vensim Variables'!$A:$A,0))</f>
        <v>g pollutant</v>
      </c>
      <c r="I2546" t="str">
        <f t="shared" si="117"/>
        <v>CO2</v>
      </c>
      <c r="J2546">
        <f>INDEX(NoSettings!$C:$C,MATCH(EPS!$A2546,NoSettings!$A:$A,0))</f>
        <v>24584000000</v>
      </c>
      <c r="K2546">
        <f t="shared" si="118"/>
        <v>1</v>
      </c>
      <c r="L2546" s="5">
        <f t="shared" si="119"/>
        <v>2.4584000000000002E-2</v>
      </c>
    </row>
    <row r="2547" spans="1:12">
      <c r="A2547" t="s">
        <v>2565</v>
      </c>
      <c r="B2547" t="s">
        <v>5</v>
      </c>
      <c r="C2547" t="s">
        <v>2892</v>
      </c>
      <c r="D2547" t="s">
        <v>2876</v>
      </c>
      <c r="E2547" t="s">
        <v>2857</v>
      </c>
      <c r="H2547" t="str">
        <f>INDEX('Vensim Variables'!$B:$B,MATCH(EPS!$B2547,'Vensim Variables'!$A:$A,0))</f>
        <v>g pollutant</v>
      </c>
      <c r="I2547" t="str">
        <f t="shared" si="117"/>
        <v>VOC</v>
      </c>
      <c r="J2547">
        <f>INDEX(NoSettings!$C:$C,MATCH(EPS!$A2547,NoSettings!$A:$A,0))</f>
        <v>13174000</v>
      </c>
      <c r="K2547">
        <f t="shared" si="118"/>
        <v>1</v>
      </c>
      <c r="L2547" s="5">
        <f t="shared" si="119"/>
        <v>1.3174E-5</v>
      </c>
    </row>
    <row r="2548" spans="1:12">
      <c r="A2548" t="s">
        <v>2566</v>
      </c>
      <c r="B2548" t="s">
        <v>5</v>
      </c>
      <c r="C2548" t="s">
        <v>2892</v>
      </c>
      <c r="D2548" t="s">
        <v>2876</v>
      </c>
      <c r="E2548" t="s">
        <v>2858</v>
      </c>
      <c r="H2548" t="str">
        <f>INDEX('Vensim Variables'!$B:$B,MATCH(EPS!$B2548,'Vensim Variables'!$A:$A,0))</f>
        <v>g pollutant</v>
      </c>
      <c r="I2548" t="str">
        <f t="shared" si="117"/>
        <v>CO</v>
      </c>
      <c r="J2548">
        <f>INDEX(NoSettings!$C:$C,MATCH(EPS!$A2548,NoSettings!$A:$A,0))</f>
        <v>206947000</v>
      </c>
      <c r="K2548">
        <f t="shared" si="118"/>
        <v>1</v>
      </c>
      <c r="L2548" s="5">
        <f t="shared" si="119"/>
        <v>2.06947E-4</v>
      </c>
    </row>
    <row r="2549" spans="1:12">
      <c r="A2549" t="s">
        <v>2567</v>
      </c>
      <c r="B2549" t="s">
        <v>5</v>
      </c>
      <c r="C2549" t="s">
        <v>2892</v>
      </c>
      <c r="D2549" t="s">
        <v>2876</v>
      </c>
      <c r="E2549" t="s">
        <v>2859</v>
      </c>
      <c r="H2549" t="str">
        <f>INDEX('Vensim Variables'!$B:$B,MATCH(EPS!$B2549,'Vensim Variables'!$A:$A,0))</f>
        <v>g pollutant</v>
      </c>
      <c r="I2549" t="str">
        <f t="shared" si="117"/>
        <v>NOx</v>
      </c>
      <c r="J2549">
        <f>INDEX(NoSettings!$C:$C,MATCH(EPS!$A2549,NoSettings!$A:$A,0))</f>
        <v>184969000</v>
      </c>
      <c r="K2549">
        <f t="shared" si="118"/>
        <v>1</v>
      </c>
      <c r="L2549" s="5">
        <f t="shared" si="119"/>
        <v>1.84969E-4</v>
      </c>
    </row>
    <row r="2550" spans="1:12">
      <c r="A2550" t="s">
        <v>2568</v>
      </c>
      <c r="B2550" t="s">
        <v>5</v>
      </c>
      <c r="C2550" t="s">
        <v>2892</v>
      </c>
      <c r="D2550" t="s">
        <v>2876</v>
      </c>
      <c r="E2550" t="s">
        <v>2860</v>
      </c>
      <c r="H2550" t="str">
        <f>INDEX('Vensim Variables'!$B:$B,MATCH(EPS!$B2550,'Vensim Variables'!$A:$A,0))</f>
        <v>g pollutant</v>
      </c>
      <c r="I2550" t="str">
        <f t="shared" si="117"/>
        <v>PM10</v>
      </c>
      <c r="J2550">
        <f>INDEX(NoSettings!$C:$C,MATCH(EPS!$A2550,NoSettings!$A:$A,0))</f>
        <v>23720400</v>
      </c>
      <c r="K2550">
        <f t="shared" si="118"/>
        <v>1</v>
      </c>
      <c r="L2550" s="5">
        <f t="shared" si="119"/>
        <v>2.3720400000000001E-5</v>
      </c>
    </row>
    <row r="2551" spans="1:12">
      <c r="A2551" t="s">
        <v>2569</v>
      </c>
      <c r="B2551" t="s">
        <v>5</v>
      </c>
      <c r="C2551" t="s">
        <v>2892</v>
      </c>
      <c r="D2551" t="s">
        <v>2876</v>
      </c>
      <c r="E2551" t="s">
        <v>2861</v>
      </c>
      <c r="H2551" t="str">
        <f>INDEX('Vensim Variables'!$B:$B,MATCH(EPS!$B2551,'Vensim Variables'!$A:$A,0))</f>
        <v>g pollutant</v>
      </c>
      <c r="I2551" t="str">
        <f t="shared" si="117"/>
        <v>PM25</v>
      </c>
      <c r="J2551">
        <f>INDEX(NoSettings!$C:$C,MATCH(EPS!$A2551,NoSettings!$A:$A,0))</f>
        <v>16138000</v>
      </c>
      <c r="K2551">
        <f t="shared" si="118"/>
        <v>1</v>
      </c>
      <c r="L2551" s="5">
        <f t="shared" si="119"/>
        <v>1.6138E-5</v>
      </c>
    </row>
    <row r="2552" spans="1:12">
      <c r="A2552" t="s">
        <v>2570</v>
      </c>
      <c r="B2552" t="s">
        <v>5</v>
      </c>
      <c r="C2552" t="s">
        <v>2892</v>
      </c>
      <c r="D2552" t="s">
        <v>2876</v>
      </c>
      <c r="E2552" t="s">
        <v>2862</v>
      </c>
      <c r="H2552" t="str">
        <f>INDEX('Vensim Variables'!$B:$B,MATCH(EPS!$B2552,'Vensim Variables'!$A:$A,0))</f>
        <v>g pollutant</v>
      </c>
      <c r="I2552" t="str">
        <f t="shared" si="117"/>
        <v>SOx</v>
      </c>
      <c r="J2552">
        <f>INDEX(NoSettings!$C:$C,MATCH(EPS!$A2552,NoSettings!$A:$A,0))</f>
        <v>65283200</v>
      </c>
      <c r="K2552">
        <f t="shared" si="118"/>
        <v>1</v>
      </c>
      <c r="L2552" s="5">
        <f t="shared" si="119"/>
        <v>6.5283200000000005E-5</v>
      </c>
    </row>
    <row r="2553" spans="1:12">
      <c r="A2553" t="s">
        <v>2571</v>
      </c>
      <c r="B2553" t="s">
        <v>5</v>
      </c>
      <c r="C2553" t="s">
        <v>2892</v>
      </c>
      <c r="D2553" t="s">
        <v>2876</v>
      </c>
      <c r="E2553" t="s">
        <v>2863</v>
      </c>
      <c r="H2553" t="str">
        <f>INDEX('Vensim Variables'!$B:$B,MATCH(EPS!$B2553,'Vensim Variables'!$A:$A,0))</f>
        <v>g pollutant</v>
      </c>
      <c r="I2553" t="str">
        <f t="shared" si="117"/>
        <v>BC</v>
      </c>
      <c r="J2553">
        <f>INDEX(NoSettings!$C:$C,MATCH(EPS!$A2553,NoSettings!$A:$A,0))</f>
        <v>792400</v>
      </c>
      <c r="K2553">
        <f t="shared" si="118"/>
        <v>1</v>
      </c>
      <c r="L2553" s="5">
        <f t="shared" si="119"/>
        <v>7.9240000000000003E-7</v>
      </c>
    </row>
    <row r="2554" spans="1:12">
      <c r="A2554" t="s">
        <v>2572</v>
      </c>
      <c r="B2554" t="s">
        <v>5</v>
      </c>
      <c r="C2554" t="s">
        <v>2892</v>
      </c>
      <c r="D2554" t="s">
        <v>2876</v>
      </c>
      <c r="E2554" t="s">
        <v>2864</v>
      </c>
      <c r="H2554" t="str">
        <f>INDEX('Vensim Variables'!$B:$B,MATCH(EPS!$B2554,'Vensim Variables'!$A:$A,0))</f>
        <v>g pollutant</v>
      </c>
      <c r="I2554" t="str">
        <f t="shared" si="117"/>
        <v>OC</v>
      </c>
      <c r="J2554">
        <f>INDEX(NoSettings!$C:$C,MATCH(EPS!$A2554,NoSettings!$A:$A,0))</f>
        <v>3700000</v>
      </c>
      <c r="K2554">
        <f t="shared" si="118"/>
        <v>1</v>
      </c>
      <c r="L2554" s="5">
        <f t="shared" si="119"/>
        <v>3.7000000000000002E-6</v>
      </c>
    </row>
    <row r="2555" spans="1:12">
      <c r="A2555" t="s">
        <v>2573</v>
      </c>
      <c r="B2555" t="s">
        <v>5</v>
      </c>
      <c r="C2555" t="s">
        <v>2892</v>
      </c>
      <c r="D2555" t="s">
        <v>2876</v>
      </c>
      <c r="E2555" t="s">
        <v>2865</v>
      </c>
      <c r="H2555" t="str">
        <f>INDEX('Vensim Variables'!$B:$B,MATCH(EPS!$B2555,'Vensim Variables'!$A:$A,0))</f>
        <v>g pollutant</v>
      </c>
      <c r="I2555" t="str">
        <f t="shared" si="117"/>
        <v>CH4</v>
      </c>
      <c r="J2555">
        <f>INDEX(NoSettings!$C:$C,MATCH(EPS!$A2555,NoSettings!$A:$A,0))</f>
        <v>1200000</v>
      </c>
      <c r="K2555">
        <f t="shared" si="118"/>
        <v>28</v>
      </c>
      <c r="L2555" s="5">
        <f t="shared" si="119"/>
        <v>3.3599999999999997E-5</v>
      </c>
    </row>
    <row r="2556" spans="1:12">
      <c r="A2556" t="s">
        <v>2574</v>
      </c>
      <c r="B2556" t="s">
        <v>5</v>
      </c>
      <c r="C2556" t="s">
        <v>2892</v>
      </c>
      <c r="D2556" t="s">
        <v>2876</v>
      </c>
      <c r="E2556" t="s">
        <v>2866</v>
      </c>
      <c r="H2556" t="str">
        <f>INDEX('Vensim Variables'!$B:$B,MATCH(EPS!$B2556,'Vensim Variables'!$A:$A,0))</f>
        <v>g pollutant</v>
      </c>
      <c r="I2556" t="str">
        <f t="shared" si="117"/>
        <v>N2O</v>
      </c>
      <c r="J2556">
        <f>INDEX(NoSettings!$C:$C,MATCH(EPS!$A2556,NoSettings!$A:$A,0))</f>
        <v>240000</v>
      </c>
      <c r="K2556">
        <f t="shared" si="118"/>
        <v>265</v>
      </c>
      <c r="L2556" s="5">
        <f t="shared" si="119"/>
        <v>6.3600000000000001E-5</v>
      </c>
    </row>
    <row r="2557" spans="1:12">
      <c r="A2557" t="s">
        <v>2575</v>
      </c>
      <c r="B2557" t="s">
        <v>5</v>
      </c>
      <c r="C2557" t="s">
        <v>2892</v>
      </c>
      <c r="D2557" t="s">
        <v>2876</v>
      </c>
      <c r="E2557" t="s">
        <v>2867</v>
      </c>
      <c r="H2557" t="str">
        <f>INDEX('Vensim Variables'!$B:$B,MATCH(EPS!$B2557,'Vensim Variables'!$A:$A,0))</f>
        <v>g pollutant</v>
      </c>
      <c r="I2557" t="str">
        <f t="shared" si="117"/>
        <v>F gases</v>
      </c>
      <c r="J2557">
        <f>INDEX(NoSettings!$C:$C,MATCH(EPS!$A2557,NoSettings!$A:$A,0))</f>
        <v>0</v>
      </c>
      <c r="K2557">
        <f t="shared" si="118"/>
        <v>1</v>
      </c>
      <c r="L2557" s="5">
        <f t="shared" si="119"/>
        <v>0</v>
      </c>
    </row>
    <row r="2558" spans="1:12">
      <c r="A2558" t="s">
        <v>2576</v>
      </c>
      <c r="B2558" t="s">
        <v>5</v>
      </c>
      <c r="C2558" t="s">
        <v>2892</v>
      </c>
      <c r="D2558" t="s">
        <v>2877</v>
      </c>
      <c r="E2558" t="s">
        <v>2854</v>
      </c>
      <c r="H2558" t="str">
        <f>INDEX('Vensim Variables'!$B:$B,MATCH(EPS!$B2558,'Vensim Variables'!$A:$A,0))</f>
        <v>g pollutant</v>
      </c>
      <c r="I2558" t="str">
        <f t="shared" si="117"/>
        <v>CO2</v>
      </c>
      <c r="J2558">
        <f>INDEX(NoSettings!$C:$C,MATCH(EPS!$A2558,NoSettings!$A:$A,0))</f>
        <v>0</v>
      </c>
      <c r="K2558">
        <f t="shared" si="118"/>
        <v>1</v>
      </c>
      <c r="L2558" s="5">
        <f t="shared" si="119"/>
        <v>0</v>
      </c>
    </row>
    <row r="2559" spans="1:12">
      <c r="A2559" t="s">
        <v>2577</v>
      </c>
      <c r="B2559" t="s">
        <v>5</v>
      </c>
      <c r="C2559" t="s">
        <v>2892</v>
      </c>
      <c r="D2559" t="s">
        <v>2877</v>
      </c>
      <c r="E2559" t="s">
        <v>2857</v>
      </c>
      <c r="H2559" t="str">
        <f>INDEX('Vensim Variables'!$B:$B,MATCH(EPS!$B2559,'Vensim Variables'!$A:$A,0))</f>
        <v>g pollutant</v>
      </c>
      <c r="I2559" t="str">
        <f t="shared" si="117"/>
        <v>VOC</v>
      </c>
      <c r="J2559">
        <f>INDEX(NoSettings!$C:$C,MATCH(EPS!$A2559,NoSettings!$A:$A,0))</f>
        <v>0</v>
      </c>
      <c r="K2559">
        <f t="shared" si="118"/>
        <v>1</v>
      </c>
      <c r="L2559" s="5">
        <f t="shared" si="119"/>
        <v>0</v>
      </c>
    </row>
    <row r="2560" spans="1:12">
      <c r="A2560" t="s">
        <v>2578</v>
      </c>
      <c r="B2560" t="s">
        <v>5</v>
      </c>
      <c r="C2560" t="s">
        <v>2892</v>
      </c>
      <c r="D2560" t="s">
        <v>2877</v>
      </c>
      <c r="E2560" t="s">
        <v>2858</v>
      </c>
      <c r="H2560" t="str">
        <f>INDEX('Vensim Variables'!$B:$B,MATCH(EPS!$B2560,'Vensim Variables'!$A:$A,0))</f>
        <v>g pollutant</v>
      </c>
      <c r="I2560" t="str">
        <f t="shared" si="117"/>
        <v>CO</v>
      </c>
      <c r="J2560">
        <f>INDEX(NoSettings!$C:$C,MATCH(EPS!$A2560,NoSettings!$A:$A,0))</f>
        <v>0</v>
      </c>
      <c r="K2560">
        <f t="shared" si="118"/>
        <v>1</v>
      </c>
      <c r="L2560" s="5">
        <f t="shared" si="119"/>
        <v>0</v>
      </c>
    </row>
    <row r="2561" spans="1:12">
      <c r="A2561" t="s">
        <v>2579</v>
      </c>
      <c r="B2561" t="s">
        <v>5</v>
      </c>
      <c r="C2561" t="s">
        <v>2892</v>
      </c>
      <c r="D2561" t="s">
        <v>2877</v>
      </c>
      <c r="E2561" t="s">
        <v>2859</v>
      </c>
      <c r="H2561" t="str">
        <f>INDEX('Vensim Variables'!$B:$B,MATCH(EPS!$B2561,'Vensim Variables'!$A:$A,0))</f>
        <v>g pollutant</v>
      </c>
      <c r="I2561" t="str">
        <f t="shared" si="117"/>
        <v>NOx</v>
      </c>
      <c r="J2561">
        <f>INDEX(NoSettings!$C:$C,MATCH(EPS!$A2561,NoSettings!$A:$A,0))</f>
        <v>0</v>
      </c>
      <c r="K2561">
        <f t="shared" si="118"/>
        <v>1</v>
      </c>
      <c r="L2561" s="5">
        <f t="shared" si="119"/>
        <v>0</v>
      </c>
    </row>
    <row r="2562" spans="1:12">
      <c r="A2562" t="s">
        <v>2580</v>
      </c>
      <c r="B2562" t="s">
        <v>5</v>
      </c>
      <c r="C2562" t="s">
        <v>2892</v>
      </c>
      <c r="D2562" t="s">
        <v>2877</v>
      </c>
      <c r="E2562" t="s">
        <v>2860</v>
      </c>
      <c r="H2562" t="str">
        <f>INDEX('Vensim Variables'!$B:$B,MATCH(EPS!$B2562,'Vensim Variables'!$A:$A,0))</f>
        <v>g pollutant</v>
      </c>
      <c r="I2562" t="str">
        <f t="shared" si="117"/>
        <v>PM10</v>
      </c>
      <c r="J2562">
        <f>INDEX(NoSettings!$C:$C,MATCH(EPS!$A2562,NoSettings!$A:$A,0))</f>
        <v>0</v>
      </c>
      <c r="K2562">
        <f t="shared" si="118"/>
        <v>1</v>
      </c>
      <c r="L2562" s="5">
        <f t="shared" si="119"/>
        <v>0</v>
      </c>
    </row>
    <row r="2563" spans="1:12">
      <c r="A2563" t="s">
        <v>2581</v>
      </c>
      <c r="B2563" t="s">
        <v>5</v>
      </c>
      <c r="C2563" t="s">
        <v>2892</v>
      </c>
      <c r="D2563" t="s">
        <v>2877</v>
      </c>
      <c r="E2563" t="s">
        <v>2861</v>
      </c>
      <c r="H2563" t="str">
        <f>INDEX('Vensim Variables'!$B:$B,MATCH(EPS!$B2563,'Vensim Variables'!$A:$A,0))</f>
        <v>g pollutant</v>
      </c>
      <c r="I2563" t="str">
        <f t="shared" ref="I2563:I2626" si="12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 t="shared" ref="K2563:K2626" si="121">IF(I2563="CO2",1,IF(I2563="CH4",28,IF(I2563="N2O",265,IF(I2563="F gases",1,1))))</f>
        <v>1</v>
      </c>
      <c r="L2563" s="5">
        <f t="shared" ref="L2563:L2626" si="122">IF(H2563="g pollutant",K2563*J2563/10^12,IF(H2563="MMTCO2e",J2563,IF(H2563="MWh",J2563,0)))</f>
        <v>0</v>
      </c>
    </row>
    <row r="2564" spans="1:12">
      <c r="A2564" t="s">
        <v>2582</v>
      </c>
      <c r="B2564" t="s">
        <v>5</v>
      </c>
      <c r="C2564" t="s">
        <v>2892</v>
      </c>
      <c r="D2564" t="s">
        <v>2877</v>
      </c>
      <c r="E2564" t="s">
        <v>2862</v>
      </c>
      <c r="H2564" t="str">
        <f>INDEX('Vensim Variables'!$B:$B,MATCH(EPS!$B2564,'Vensim Variables'!$A:$A,0))</f>
        <v>g pollutant</v>
      </c>
      <c r="I2564" t="str">
        <f t="shared" si="120"/>
        <v>SOx</v>
      </c>
      <c r="J2564">
        <f>INDEX(NoSettings!$C:$C,MATCH(EPS!$A2564,NoSettings!$A:$A,0))</f>
        <v>0</v>
      </c>
      <c r="K2564">
        <f t="shared" si="121"/>
        <v>1</v>
      </c>
      <c r="L2564" s="5">
        <f t="shared" si="122"/>
        <v>0</v>
      </c>
    </row>
    <row r="2565" spans="1:12">
      <c r="A2565" t="s">
        <v>2583</v>
      </c>
      <c r="B2565" t="s">
        <v>5</v>
      </c>
      <c r="C2565" t="s">
        <v>2892</v>
      </c>
      <c r="D2565" t="s">
        <v>2877</v>
      </c>
      <c r="E2565" t="s">
        <v>2863</v>
      </c>
      <c r="H2565" t="str">
        <f>INDEX('Vensim Variables'!$B:$B,MATCH(EPS!$B2565,'Vensim Variables'!$A:$A,0))</f>
        <v>g pollutant</v>
      </c>
      <c r="I2565" t="str">
        <f t="shared" si="120"/>
        <v>BC</v>
      </c>
      <c r="J2565">
        <f>INDEX(NoSettings!$C:$C,MATCH(EPS!$A2565,NoSettings!$A:$A,0))</f>
        <v>0</v>
      </c>
      <c r="K2565">
        <f t="shared" si="121"/>
        <v>1</v>
      </c>
      <c r="L2565" s="5">
        <f t="shared" si="122"/>
        <v>0</v>
      </c>
    </row>
    <row r="2566" spans="1:12">
      <c r="A2566" t="s">
        <v>2584</v>
      </c>
      <c r="B2566" t="s">
        <v>5</v>
      </c>
      <c r="C2566" t="s">
        <v>2892</v>
      </c>
      <c r="D2566" t="s">
        <v>2877</v>
      </c>
      <c r="E2566" t="s">
        <v>2864</v>
      </c>
      <c r="H2566" t="str">
        <f>INDEX('Vensim Variables'!$B:$B,MATCH(EPS!$B2566,'Vensim Variables'!$A:$A,0))</f>
        <v>g pollutant</v>
      </c>
      <c r="I2566" t="str">
        <f t="shared" si="120"/>
        <v>OC</v>
      </c>
      <c r="J2566">
        <f>INDEX(NoSettings!$C:$C,MATCH(EPS!$A2566,NoSettings!$A:$A,0))</f>
        <v>0</v>
      </c>
      <c r="K2566">
        <f t="shared" si="121"/>
        <v>1</v>
      </c>
      <c r="L2566" s="5">
        <f t="shared" si="122"/>
        <v>0</v>
      </c>
    </row>
    <row r="2567" spans="1:12">
      <c r="A2567" t="s">
        <v>2585</v>
      </c>
      <c r="B2567" t="s">
        <v>5</v>
      </c>
      <c r="C2567" t="s">
        <v>2892</v>
      </c>
      <c r="D2567" t="s">
        <v>2877</v>
      </c>
      <c r="E2567" t="s">
        <v>2865</v>
      </c>
      <c r="H2567" t="str">
        <f>INDEX('Vensim Variables'!$B:$B,MATCH(EPS!$B2567,'Vensim Variables'!$A:$A,0))</f>
        <v>g pollutant</v>
      </c>
      <c r="I2567" t="str">
        <f t="shared" si="120"/>
        <v>CH4</v>
      </c>
      <c r="J2567">
        <f>INDEX(NoSettings!$C:$C,MATCH(EPS!$A2567,NoSettings!$A:$A,0))</f>
        <v>0</v>
      </c>
      <c r="K2567">
        <f t="shared" si="121"/>
        <v>28</v>
      </c>
      <c r="L2567" s="5">
        <f t="shared" si="122"/>
        <v>0</v>
      </c>
    </row>
    <row r="2568" spans="1:12">
      <c r="A2568" t="s">
        <v>2586</v>
      </c>
      <c r="B2568" t="s">
        <v>5</v>
      </c>
      <c r="C2568" t="s">
        <v>2892</v>
      </c>
      <c r="D2568" t="s">
        <v>2877</v>
      </c>
      <c r="E2568" t="s">
        <v>2866</v>
      </c>
      <c r="H2568" t="str">
        <f>INDEX('Vensim Variables'!$B:$B,MATCH(EPS!$B2568,'Vensim Variables'!$A:$A,0))</f>
        <v>g pollutant</v>
      </c>
      <c r="I2568" t="str">
        <f t="shared" si="120"/>
        <v>N2O</v>
      </c>
      <c r="J2568">
        <f>INDEX(NoSettings!$C:$C,MATCH(EPS!$A2568,NoSettings!$A:$A,0))</f>
        <v>0</v>
      </c>
      <c r="K2568">
        <f t="shared" si="121"/>
        <v>265</v>
      </c>
      <c r="L2568" s="5">
        <f t="shared" si="122"/>
        <v>0</v>
      </c>
    </row>
    <row r="2569" spans="1:12">
      <c r="A2569" t="s">
        <v>2587</v>
      </c>
      <c r="B2569" t="s">
        <v>5</v>
      </c>
      <c r="C2569" t="s">
        <v>2892</v>
      </c>
      <c r="D2569" t="s">
        <v>2877</v>
      </c>
      <c r="E2569" t="s">
        <v>2867</v>
      </c>
      <c r="H2569" t="str">
        <f>INDEX('Vensim Variables'!$B:$B,MATCH(EPS!$B2569,'Vensim Variables'!$A:$A,0))</f>
        <v>g pollutant</v>
      </c>
      <c r="I2569" t="str">
        <f t="shared" si="120"/>
        <v>F gases</v>
      </c>
      <c r="J2569">
        <f>INDEX(NoSettings!$C:$C,MATCH(EPS!$A2569,NoSettings!$A:$A,0))</f>
        <v>0</v>
      </c>
      <c r="K2569">
        <f t="shared" si="121"/>
        <v>1</v>
      </c>
      <c r="L2569" s="5">
        <f t="shared" si="122"/>
        <v>0</v>
      </c>
    </row>
    <row r="2570" spans="1:12">
      <c r="A2570" t="s">
        <v>2588</v>
      </c>
      <c r="B2570" t="s">
        <v>5</v>
      </c>
      <c r="C2570" t="s">
        <v>2892</v>
      </c>
      <c r="D2570" t="s">
        <v>2878</v>
      </c>
      <c r="E2570" t="s">
        <v>2854</v>
      </c>
      <c r="H2570" t="str">
        <f>INDEX('Vensim Variables'!$B:$B,MATCH(EPS!$B2570,'Vensim Variables'!$A:$A,0))</f>
        <v>g pollutant</v>
      </c>
      <c r="I2570" t="str">
        <f t="shared" si="120"/>
        <v>CO2</v>
      </c>
      <c r="J2570">
        <f>INDEX(NoSettings!$C:$C,MATCH(EPS!$A2570,NoSettings!$A:$A,0))</f>
        <v>12292000000</v>
      </c>
      <c r="K2570">
        <f t="shared" si="121"/>
        <v>1</v>
      </c>
      <c r="L2570" s="5">
        <f t="shared" si="122"/>
        <v>1.2292000000000001E-2</v>
      </c>
    </row>
    <row r="2571" spans="1:12">
      <c r="A2571" t="s">
        <v>2589</v>
      </c>
      <c r="B2571" t="s">
        <v>5</v>
      </c>
      <c r="C2571" t="s">
        <v>2892</v>
      </c>
      <c r="D2571" t="s">
        <v>2878</v>
      </c>
      <c r="E2571" t="s">
        <v>2857</v>
      </c>
      <c r="H2571" t="str">
        <f>INDEX('Vensim Variables'!$B:$B,MATCH(EPS!$B2571,'Vensim Variables'!$A:$A,0))</f>
        <v>g pollutant</v>
      </c>
      <c r="I2571" t="str">
        <f t="shared" si="120"/>
        <v>VOC</v>
      </c>
      <c r="J2571">
        <f>INDEX(NoSettings!$C:$C,MATCH(EPS!$A2571,NoSettings!$A:$A,0))</f>
        <v>6912200</v>
      </c>
      <c r="K2571">
        <f t="shared" si="121"/>
        <v>1</v>
      </c>
      <c r="L2571" s="5">
        <f t="shared" si="122"/>
        <v>6.9121999999999997E-6</v>
      </c>
    </row>
    <row r="2572" spans="1:12">
      <c r="A2572" t="s">
        <v>2590</v>
      </c>
      <c r="B2572" t="s">
        <v>5</v>
      </c>
      <c r="C2572" t="s">
        <v>2892</v>
      </c>
      <c r="D2572" t="s">
        <v>2878</v>
      </c>
      <c r="E2572" t="s">
        <v>2858</v>
      </c>
      <c r="H2572" t="str">
        <f>INDEX('Vensim Variables'!$B:$B,MATCH(EPS!$B2572,'Vensim Variables'!$A:$A,0))</f>
        <v>g pollutant</v>
      </c>
      <c r="I2572" t="str">
        <f t="shared" si="120"/>
        <v>CO</v>
      </c>
      <c r="J2572">
        <f>INDEX(NoSettings!$C:$C,MATCH(EPS!$A2572,NoSettings!$A:$A,0))</f>
        <v>151860000</v>
      </c>
      <c r="K2572">
        <f t="shared" si="121"/>
        <v>1</v>
      </c>
      <c r="L2572" s="5">
        <f t="shared" si="122"/>
        <v>1.5186E-4</v>
      </c>
    </row>
    <row r="2573" spans="1:12">
      <c r="A2573" t="s">
        <v>2591</v>
      </c>
      <c r="B2573" t="s">
        <v>5</v>
      </c>
      <c r="C2573" t="s">
        <v>2892</v>
      </c>
      <c r="D2573" t="s">
        <v>2878</v>
      </c>
      <c r="E2573" t="s">
        <v>2859</v>
      </c>
      <c r="H2573" t="str">
        <f>INDEX('Vensim Variables'!$B:$B,MATCH(EPS!$B2573,'Vensim Variables'!$A:$A,0))</f>
        <v>g pollutant</v>
      </c>
      <c r="I2573" t="str">
        <f t="shared" si="120"/>
        <v>NOx</v>
      </c>
      <c r="J2573">
        <f>INDEX(NoSettings!$C:$C,MATCH(EPS!$A2573,NoSettings!$A:$A,0))</f>
        <v>41028000</v>
      </c>
      <c r="K2573">
        <f t="shared" si="121"/>
        <v>1</v>
      </c>
      <c r="L2573" s="5">
        <f t="shared" si="122"/>
        <v>4.1028000000000001E-5</v>
      </c>
    </row>
    <row r="2574" spans="1:12">
      <c r="A2574" t="s">
        <v>2592</v>
      </c>
      <c r="B2574" t="s">
        <v>5</v>
      </c>
      <c r="C2574" t="s">
        <v>2892</v>
      </c>
      <c r="D2574" t="s">
        <v>2878</v>
      </c>
      <c r="E2574" t="s">
        <v>2860</v>
      </c>
      <c r="H2574" t="str">
        <f>INDEX('Vensim Variables'!$B:$B,MATCH(EPS!$B2574,'Vensim Variables'!$A:$A,0))</f>
        <v>g pollutant</v>
      </c>
      <c r="I2574" t="str">
        <f t="shared" si="120"/>
        <v>PM10</v>
      </c>
      <c r="J2574">
        <f>INDEX(NoSettings!$C:$C,MATCH(EPS!$A2574,NoSettings!$A:$A,0))</f>
        <v>16086200</v>
      </c>
      <c r="K2574">
        <f t="shared" si="121"/>
        <v>1</v>
      </c>
      <c r="L2574" s="5">
        <f t="shared" si="122"/>
        <v>1.6086199999999999E-5</v>
      </c>
    </row>
    <row r="2575" spans="1:12">
      <c r="A2575" t="s">
        <v>2593</v>
      </c>
      <c r="B2575" t="s">
        <v>5</v>
      </c>
      <c r="C2575" t="s">
        <v>2892</v>
      </c>
      <c r="D2575" t="s">
        <v>2878</v>
      </c>
      <c r="E2575" t="s">
        <v>2861</v>
      </c>
      <c r="H2575" t="str">
        <f>INDEX('Vensim Variables'!$B:$B,MATCH(EPS!$B2575,'Vensim Variables'!$A:$A,0))</f>
        <v>g pollutant</v>
      </c>
      <c r="I2575" t="str">
        <f t="shared" si="120"/>
        <v>PM25</v>
      </c>
      <c r="J2575">
        <f>INDEX(NoSettings!$C:$C,MATCH(EPS!$A2575,NoSettings!$A:$A,0))</f>
        <v>12033400</v>
      </c>
      <c r="K2575">
        <f t="shared" si="121"/>
        <v>1</v>
      </c>
      <c r="L2575" s="5">
        <f t="shared" si="122"/>
        <v>1.2033400000000001E-5</v>
      </c>
    </row>
    <row r="2576" spans="1:12">
      <c r="A2576" t="s">
        <v>2594</v>
      </c>
      <c r="B2576" t="s">
        <v>5</v>
      </c>
      <c r="C2576" t="s">
        <v>2892</v>
      </c>
      <c r="D2576" t="s">
        <v>2878</v>
      </c>
      <c r="E2576" t="s">
        <v>2862</v>
      </c>
      <c r="H2576" t="str">
        <f>INDEX('Vensim Variables'!$B:$B,MATCH(EPS!$B2576,'Vensim Variables'!$A:$A,0))</f>
        <v>g pollutant</v>
      </c>
      <c r="I2576" t="str">
        <f t="shared" si="120"/>
        <v>SOx</v>
      </c>
      <c r="J2576">
        <f>INDEX(NoSettings!$C:$C,MATCH(EPS!$A2576,NoSettings!$A:$A,0))</f>
        <v>22778400</v>
      </c>
      <c r="K2576">
        <f t="shared" si="121"/>
        <v>1</v>
      </c>
      <c r="L2576" s="5">
        <f t="shared" si="122"/>
        <v>2.2778399999999999E-5</v>
      </c>
    </row>
    <row r="2577" spans="1:12">
      <c r="A2577" t="s">
        <v>2595</v>
      </c>
      <c r="B2577" t="s">
        <v>5</v>
      </c>
      <c r="C2577" t="s">
        <v>2892</v>
      </c>
      <c r="D2577" t="s">
        <v>2878</v>
      </c>
      <c r="E2577" t="s">
        <v>2863</v>
      </c>
      <c r="H2577" t="str">
        <f>INDEX('Vensim Variables'!$B:$B,MATCH(EPS!$B2577,'Vensim Variables'!$A:$A,0))</f>
        <v>g pollutant</v>
      </c>
      <c r="I2577" t="str">
        <f t="shared" si="120"/>
        <v>BC</v>
      </c>
      <c r="J2577">
        <f>INDEX(NoSettings!$C:$C,MATCH(EPS!$A2577,NoSettings!$A:$A,0))</f>
        <v>433800</v>
      </c>
      <c r="K2577">
        <f t="shared" si="121"/>
        <v>1</v>
      </c>
      <c r="L2577" s="5">
        <f t="shared" si="122"/>
        <v>4.3379999999999998E-7</v>
      </c>
    </row>
    <row r="2578" spans="1:12">
      <c r="A2578" t="s">
        <v>2596</v>
      </c>
      <c r="B2578" t="s">
        <v>5</v>
      </c>
      <c r="C2578" t="s">
        <v>2892</v>
      </c>
      <c r="D2578" t="s">
        <v>2878</v>
      </c>
      <c r="E2578" t="s">
        <v>2864</v>
      </c>
      <c r="H2578" t="str">
        <f>INDEX('Vensim Variables'!$B:$B,MATCH(EPS!$B2578,'Vensim Variables'!$A:$A,0))</f>
        <v>g pollutant</v>
      </c>
      <c r="I2578" t="str">
        <f t="shared" si="120"/>
        <v>OC</v>
      </c>
      <c r="J2578">
        <f>INDEX(NoSettings!$C:$C,MATCH(EPS!$A2578,NoSettings!$A:$A,0))</f>
        <v>2110200</v>
      </c>
      <c r="K2578">
        <f t="shared" si="121"/>
        <v>1</v>
      </c>
      <c r="L2578" s="5">
        <f t="shared" si="122"/>
        <v>2.1102000000000001E-6</v>
      </c>
    </row>
    <row r="2579" spans="1:12">
      <c r="A2579" t="s">
        <v>2597</v>
      </c>
      <c r="B2579" t="s">
        <v>5</v>
      </c>
      <c r="C2579" t="s">
        <v>2892</v>
      </c>
      <c r="D2579" t="s">
        <v>2878</v>
      </c>
      <c r="E2579" t="s">
        <v>2865</v>
      </c>
      <c r="H2579" t="str">
        <f>INDEX('Vensim Variables'!$B:$B,MATCH(EPS!$B2579,'Vensim Variables'!$A:$A,0))</f>
        <v>g pollutant</v>
      </c>
      <c r="I2579" t="str">
        <f t="shared" si="120"/>
        <v>CH4</v>
      </c>
      <c r="J2579">
        <f>INDEX(NoSettings!$C:$C,MATCH(EPS!$A2579,NoSettings!$A:$A,0))</f>
        <v>600000</v>
      </c>
      <c r="K2579">
        <f t="shared" si="121"/>
        <v>28</v>
      </c>
      <c r="L2579" s="5">
        <f t="shared" si="122"/>
        <v>1.6799999999999998E-5</v>
      </c>
    </row>
    <row r="2580" spans="1:12">
      <c r="A2580" t="s">
        <v>2598</v>
      </c>
      <c r="B2580" t="s">
        <v>5</v>
      </c>
      <c r="C2580" t="s">
        <v>2892</v>
      </c>
      <c r="D2580" t="s">
        <v>2878</v>
      </c>
      <c r="E2580" t="s">
        <v>2866</v>
      </c>
      <c r="H2580" t="str">
        <f>INDEX('Vensim Variables'!$B:$B,MATCH(EPS!$B2580,'Vensim Variables'!$A:$A,0))</f>
        <v>g pollutant</v>
      </c>
      <c r="I2580" t="str">
        <f t="shared" si="120"/>
        <v>N2O</v>
      </c>
      <c r="J2580">
        <f>INDEX(NoSettings!$C:$C,MATCH(EPS!$A2580,NoSettings!$A:$A,0))</f>
        <v>120000</v>
      </c>
      <c r="K2580">
        <f t="shared" si="121"/>
        <v>265</v>
      </c>
      <c r="L2580" s="5">
        <f t="shared" si="122"/>
        <v>3.18E-5</v>
      </c>
    </row>
    <row r="2581" spans="1:12">
      <c r="A2581" t="s">
        <v>2599</v>
      </c>
      <c r="B2581" t="s">
        <v>5</v>
      </c>
      <c r="C2581" t="s">
        <v>2892</v>
      </c>
      <c r="D2581" t="s">
        <v>2878</v>
      </c>
      <c r="E2581" t="s">
        <v>2867</v>
      </c>
      <c r="H2581" t="str">
        <f>INDEX('Vensim Variables'!$B:$B,MATCH(EPS!$B2581,'Vensim Variables'!$A:$A,0))</f>
        <v>g pollutant</v>
      </c>
      <c r="I2581" t="str">
        <f t="shared" si="120"/>
        <v>F gases</v>
      </c>
      <c r="J2581">
        <f>INDEX(NoSettings!$C:$C,MATCH(EPS!$A2581,NoSettings!$A:$A,0))</f>
        <v>0</v>
      </c>
      <c r="K2581">
        <f t="shared" si="121"/>
        <v>1</v>
      </c>
      <c r="L2581" s="5">
        <f t="shared" si="122"/>
        <v>0</v>
      </c>
    </row>
    <row r="2582" spans="1:12">
      <c r="A2582" t="s">
        <v>2600</v>
      </c>
      <c r="B2582" t="s">
        <v>5</v>
      </c>
      <c r="C2582" t="s">
        <v>2892</v>
      </c>
      <c r="D2582" t="s">
        <v>2879</v>
      </c>
      <c r="E2582" t="s">
        <v>2854</v>
      </c>
      <c r="H2582" t="str">
        <f>INDEX('Vensim Variables'!$B:$B,MATCH(EPS!$B2582,'Vensim Variables'!$A:$A,0))</f>
        <v>g pollutant</v>
      </c>
      <c r="I2582" t="str">
        <f t="shared" si="120"/>
        <v>CO2</v>
      </c>
      <c r="J2582">
        <f>INDEX(NoSettings!$C:$C,MATCH(EPS!$A2582,NoSettings!$A:$A,0))</f>
        <v>682521000000</v>
      </c>
      <c r="K2582">
        <f t="shared" si="121"/>
        <v>1</v>
      </c>
      <c r="L2582" s="5">
        <f t="shared" si="122"/>
        <v>0.68252100000000004</v>
      </c>
    </row>
    <row r="2583" spans="1:12">
      <c r="A2583" t="s">
        <v>2601</v>
      </c>
      <c r="B2583" t="s">
        <v>5</v>
      </c>
      <c r="C2583" t="s">
        <v>2892</v>
      </c>
      <c r="D2583" t="s">
        <v>2879</v>
      </c>
      <c r="E2583" t="s">
        <v>2857</v>
      </c>
      <c r="H2583" t="str">
        <f>INDEX('Vensim Variables'!$B:$B,MATCH(EPS!$B2583,'Vensim Variables'!$A:$A,0))</f>
        <v>g pollutant</v>
      </c>
      <c r="I2583" t="str">
        <f t="shared" si="120"/>
        <v>VOC</v>
      </c>
      <c r="J2583">
        <f>INDEX(NoSettings!$C:$C,MATCH(EPS!$A2583,NoSettings!$A:$A,0))</f>
        <v>522396000</v>
      </c>
      <c r="K2583">
        <f t="shared" si="121"/>
        <v>1</v>
      </c>
      <c r="L2583" s="5">
        <f t="shared" si="122"/>
        <v>5.2239599999999995E-4</v>
      </c>
    </row>
    <row r="2584" spans="1:12">
      <c r="A2584" t="s">
        <v>2602</v>
      </c>
      <c r="B2584" t="s">
        <v>5</v>
      </c>
      <c r="C2584" t="s">
        <v>2892</v>
      </c>
      <c r="D2584" t="s">
        <v>2879</v>
      </c>
      <c r="E2584" t="s">
        <v>2858</v>
      </c>
      <c r="H2584" t="str">
        <f>INDEX('Vensim Variables'!$B:$B,MATCH(EPS!$B2584,'Vensim Variables'!$A:$A,0))</f>
        <v>g pollutant</v>
      </c>
      <c r="I2584" t="str">
        <f t="shared" si="120"/>
        <v>CO</v>
      </c>
      <c r="J2584">
        <f>INDEX(NoSettings!$C:$C,MATCH(EPS!$A2584,NoSettings!$A:$A,0))</f>
        <v>2370990000</v>
      </c>
      <c r="K2584">
        <f t="shared" si="121"/>
        <v>1</v>
      </c>
      <c r="L2584" s="5">
        <f t="shared" si="122"/>
        <v>2.3709899999999999E-3</v>
      </c>
    </row>
    <row r="2585" spans="1:12">
      <c r="A2585" t="s">
        <v>2603</v>
      </c>
      <c r="B2585" t="s">
        <v>5</v>
      </c>
      <c r="C2585" t="s">
        <v>2892</v>
      </c>
      <c r="D2585" t="s">
        <v>2879</v>
      </c>
      <c r="E2585" t="s">
        <v>2859</v>
      </c>
      <c r="H2585" t="str">
        <f>INDEX('Vensim Variables'!$B:$B,MATCH(EPS!$B2585,'Vensim Variables'!$A:$A,0))</f>
        <v>g pollutant</v>
      </c>
      <c r="I2585" t="str">
        <f t="shared" si="120"/>
        <v>NOx</v>
      </c>
      <c r="J2585">
        <f>INDEX(NoSettings!$C:$C,MATCH(EPS!$A2585,NoSettings!$A:$A,0))</f>
        <v>1348610000</v>
      </c>
      <c r="K2585">
        <f t="shared" si="121"/>
        <v>1</v>
      </c>
      <c r="L2585" s="5">
        <f t="shared" si="122"/>
        <v>1.3486100000000001E-3</v>
      </c>
    </row>
    <row r="2586" spans="1:12">
      <c r="A2586" t="s">
        <v>2604</v>
      </c>
      <c r="B2586" t="s">
        <v>5</v>
      </c>
      <c r="C2586" t="s">
        <v>2892</v>
      </c>
      <c r="D2586" t="s">
        <v>2879</v>
      </c>
      <c r="E2586" t="s">
        <v>2860</v>
      </c>
      <c r="H2586" t="str">
        <f>INDEX('Vensim Variables'!$B:$B,MATCH(EPS!$B2586,'Vensim Variables'!$A:$A,0))</f>
        <v>g pollutant</v>
      </c>
      <c r="I2586" t="str">
        <f t="shared" si="120"/>
        <v>PM10</v>
      </c>
      <c r="J2586">
        <f>INDEX(NoSettings!$C:$C,MATCH(EPS!$A2586,NoSettings!$A:$A,0))</f>
        <v>308889000</v>
      </c>
      <c r="K2586">
        <f t="shared" si="121"/>
        <v>1</v>
      </c>
      <c r="L2586" s="5">
        <f t="shared" si="122"/>
        <v>3.0888900000000002E-4</v>
      </c>
    </row>
    <row r="2587" spans="1:12">
      <c r="A2587" t="s">
        <v>2605</v>
      </c>
      <c r="B2587" t="s">
        <v>5</v>
      </c>
      <c r="C2587" t="s">
        <v>2892</v>
      </c>
      <c r="D2587" t="s">
        <v>2879</v>
      </c>
      <c r="E2587" t="s">
        <v>2861</v>
      </c>
      <c r="H2587" t="str">
        <f>INDEX('Vensim Variables'!$B:$B,MATCH(EPS!$B2587,'Vensim Variables'!$A:$A,0))</f>
        <v>g pollutant</v>
      </c>
      <c r="I2587" t="str">
        <f t="shared" si="120"/>
        <v>PM25</v>
      </c>
      <c r="J2587">
        <f>INDEX(NoSettings!$C:$C,MATCH(EPS!$A2587,NoSettings!$A:$A,0))</f>
        <v>257317000</v>
      </c>
      <c r="K2587">
        <f t="shared" si="121"/>
        <v>1</v>
      </c>
      <c r="L2587" s="5">
        <f t="shared" si="122"/>
        <v>2.5731700000000002E-4</v>
      </c>
    </row>
    <row r="2588" spans="1:12">
      <c r="A2588" t="s">
        <v>2606</v>
      </c>
      <c r="B2588" t="s">
        <v>5</v>
      </c>
      <c r="C2588" t="s">
        <v>2892</v>
      </c>
      <c r="D2588" t="s">
        <v>2879</v>
      </c>
      <c r="E2588" t="s">
        <v>2862</v>
      </c>
      <c r="H2588" t="str">
        <f>INDEX('Vensim Variables'!$B:$B,MATCH(EPS!$B2588,'Vensim Variables'!$A:$A,0))</f>
        <v>g pollutant</v>
      </c>
      <c r="I2588" t="str">
        <f t="shared" si="120"/>
        <v>SOx</v>
      </c>
      <c r="J2588">
        <f>INDEX(NoSettings!$C:$C,MATCH(EPS!$A2588,NoSettings!$A:$A,0))</f>
        <v>1287680000</v>
      </c>
      <c r="K2588">
        <f t="shared" si="121"/>
        <v>1</v>
      </c>
      <c r="L2588" s="5">
        <f t="shared" si="122"/>
        <v>1.28768E-3</v>
      </c>
    </row>
    <row r="2589" spans="1:12">
      <c r="A2589" t="s">
        <v>2607</v>
      </c>
      <c r="B2589" t="s">
        <v>5</v>
      </c>
      <c r="C2589" t="s">
        <v>2892</v>
      </c>
      <c r="D2589" t="s">
        <v>2879</v>
      </c>
      <c r="E2589" t="s">
        <v>2863</v>
      </c>
      <c r="H2589" t="str">
        <f>INDEX('Vensim Variables'!$B:$B,MATCH(EPS!$B2589,'Vensim Variables'!$A:$A,0))</f>
        <v>g pollutant</v>
      </c>
      <c r="I2589" t="str">
        <f t="shared" si="120"/>
        <v>BC</v>
      </c>
      <c r="J2589">
        <f>INDEX(NoSettings!$C:$C,MATCH(EPS!$A2589,NoSettings!$A:$A,0))</f>
        <v>16013600</v>
      </c>
      <c r="K2589">
        <f t="shared" si="121"/>
        <v>1</v>
      </c>
      <c r="L2589" s="5">
        <f t="shared" si="122"/>
        <v>1.6013599999999999E-5</v>
      </c>
    </row>
    <row r="2590" spans="1:12">
      <c r="A2590" t="s">
        <v>2608</v>
      </c>
      <c r="B2590" t="s">
        <v>5</v>
      </c>
      <c r="C2590" t="s">
        <v>2892</v>
      </c>
      <c r="D2590" t="s">
        <v>2879</v>
      </c>
      <c r="E2590" t="s">
        <v>2864</v>
      </c>
      <c r="H2590" t="str">
        <f>INDEX('Vensim Variables'!$B:$B,MATCH(EPS!$B2590,'Vensim Variables'!$A:$A,0))</f>
        <v>g pollutant</v>
      </c>
      <c r="I2590" t="str">
        <f t="shared" si="120"/>
        <v>OC</v>
      </c>
      <c r="J2590">
        <f>INDEX(NoSettings!$C:$C,MATCH(EPS!$A2590,NoSettings!$A:$A,0))</f>
        <v>76991900</v>
      </c>
      <c r="K2590">
        <f t="shared" si="121"/>
        <v>1</v>
      </c>
      <c r="L2590" s="5">
        <f t="shared" si="122"/>
        <v>7.6991900000000004E-5</v>
      </c>
    </row>
    <row r="2591" spans="1:12">
      <c r="A2591" t="s">
        <v>2609</v>
      </c>
      <c r="B2591" t="s">
        <v>5</v>
      </c>
      <c r="C2591" t="s">
        <v>2892</v>
      </c>
      <c r="D2591" t="s">
        <v>2879</v>
      </c>
      <c r="E2591" t="s">
        <v>2865</v>
      </c>
      <c r="H2591" t="str">
        <f>INDEX('Vensim Variables'!$B:$B,MATCH(EPS!$B2591,'Vensim Variables'!$A:$A,0))</f>
        <v>g pollutant</v>
      </c>
      <c r="I2591" t="str">
        <f t="shared" si="120"/>
        <v>CH4</v>
      </c>
      <c r="J2591">
        <f>INDEX(NoSettings!$C:$C,MATCH(EPS!$A2591,NoSettings!$A:$A,0))</f>
        <v>33315400</v>
      </c>
      <c r="K2591">
        <f t="shared" si="121"/>
        <v>28</v>
      </c>
      <c r="L2591" s="5">
        <f t="shared" si="122"/>
        <v>9.3283120000000003E-4</v>
      </c>
    </row>
    <row r="2592" spans="1:12">
      <c r="A2592" t="s">
        <v>2610</v>
      </c>
      <c r="B2592" t="s">
        <v>5</v>
      </c>
      <c r="C2592" t="s">
        <v>2892</v>
      </c>
      <c r="D2592" t="s">
        <v>2879</v>
      </c>
      <c r="E2592" t="s">
        <v>2866</v>
      </c>
      <c r="H2592" t="str">
        <f>INDEX('Vensim Variables'!$B:$B,MATCH(EPS!$B2592,'Vensim Variables'!$A:$A,0))</f>
        <v>g pollutant</v>
      </c>
      <c r="I2592" t="str">
        <f t="shared" si="120"/>
        <v>N2O</v>
      </c>
      <c r="J2592">
        <f>INDEX(NoSettings!$C:$C,MATCH(EPS!$A2592,NoSettings!$A:$A,0))</f>
        <v>6663080</v>
      </c>
      <c r="K2592">
        <f t="shared" si="121"/>
        <v>265</v>
      </c>
      <c r="L2592" s="5">
        <f t="shared" si="122"/>
        <v>1.7657161999999999E-3</v>
      </c>
    </row>
    <row r="2593" spans="1:12">
      <c r="A2593" t="s">
        <v>2611</v>
      </c>
      <c r="B2593" t="s">
        <v>5</v>
      </c>
      <c r="C2593" t="s">
        <v>2892</v>
      </c>
      <c r="D2593" t="s">
        <v>2879</v>
      </c>
      <c r="E2593" t="s">
        <v>2867</v>
      </c>
      <c r="H2593" t="str">
        <f>INDEX('Vensim Variables'!$B:$B,MATCH(EPS!$B2593,'Vensim Variables'!$A:$A,0))</f>
        <v>g pollutant</v>
      </c>
      <c r="I2593" t="str">
        <f t="shared" si="120"/>
        <v>F gases</v>
      </c>
      <c r="J2593">
        <f>INDEX(NoSettings!$C:$C,MATCH(EPS!$A2593,NoSettings!$A:$A,0))</f>
        <v>0</v>
      </c>
      <c r="K2593">
        <f t="shared" si="121"/>
        <v>1</v>
      </c>
      <c r="L2593" s="5">
        <f t="shared" si="122"/>
        <v>0</v>
      </c>
    </row>
    <row r="2594" spans="1:12">
      <c r="A2594" t="s">
        <v>2612</v>
      </c>
      <c r="B2594" t="s">
        <v>5</v>
      </c>
      <c r="C2594" t="s">
        <v>2892</v>
      </c>
      <c r="D2594" t="s">
        <v>2880</v>
      </c>
      <c r="E2594" t="s">
        <v>2854</v>
      </c>
      <c r="H2594" t="str">
        <f>INDEX('Vensim Variables'!$B:$B,MATCH(EPS!$B2594,'Vensim Variables'!$A:$A,0))</f>
        <v>g pollutant</v>
      </c>
      <c r="I2594" t="str">
        <f t="shared" si="120"/>
        <v>CO2</v>
      </c>
      <c r="J2594">
        <f>INDEX(NoSettings!$C:$C,MATCH(EPS!$A2594,NoSettings!$A:$A,0))</f>
        <v>0</v>
      </c>
      <c r="K2594">
        <f t="shared" si="121"/>
        <v>1</v>
      </c>
      <c r="L2594" s="5">
        <f t="shared" si="122"/>
        <v>0</v>
      </c>
    </row>
    <row r="2595" spans="1:12">
      <c r="A2595" t="s">
        <v>2613</v>
      </c>
      <c r="B2595" t="s">
        <v>5</v>
      </c>
      <c r="C2595" t="s">
        <v>2892</v>
      </c>
      <c r="D2595" t="s">
        <v>2880</v>
      </c>
      <c r="E2595" t="s">
        <v>2857</v>
      </c>
      <c r="H2595" t="str">
        <f>INDEX('Vensim Variables'!$B:$B,MATCH(EPS!$B2595,'Vensim Variables'!$A:$A,0))</f>
        <v>g pollutant</v>
      </c>
      <c r="I2595" t="str">
        <f t="shared" si="120"/>
        <v>VOC</v>
      </c>
      <c r="J2595">
        <f>INDEX(NoSettings!$C:$C,MATCH(EPS!$A2595,NoSettings!$A:$A,0))</f>
        <v>0</v>
      </c>
      <c r="K2595">
        <f t="shared" si="121"/>
        <v>1</v>
      </c>
      <c r="L2595" s="5">
        <f t="shared" si="122"/>
        <v>0</v>
      </c>
    </row>
    <row r="2596" spans="1:12">
      <c r="A2596" t="s">
        <v>2614</v>
      </c>
      <c r="B2596" t="s">
        <v>5</v>
      </c>
      <c r="C2596" t="s">
        <v>2892</v>
      </c>
      <c r="D2596" t="s">
        <v>2880</v>
      </c>
      <c r="E2596" t="s">
        <v>2858</v>
      </c>
      <c r="H2596" t="str">
        <f>INDEX('Vensim Variables'!$B:$B,MATCH(EPS!$B2596,'Vensim Variables'!$A:$A,0))</f>
        <v>g pollutant</v>
      </c>
      <c r="I2596" t="str">
        <f t="shared" si="120"/>
        <v>CO</v>
      </c>
      <c r="J2596">
        <f>INDEX(NoSettings!$C:$C,MATCH(EPS!$A2596,NoSettings!$A:$A,0))</f>
        <v>0</v>
      </c>
      <c r="K2596">
        <f t="shared" si="121"/>
        <v>1</v>
      </c>
      <c r="L2596" s="5">
        <f t="shared" si="122"/>
        <v>0</v>
      </c>
    </row>
    <row r="2597" spans="1:12">
      <c r="A2597" t="s">
        <v>2615</v>
      </c>
      <c r="B2597" t="s">
        <v>5</v>
      </c>
      <c r="C2597" t="s">
        <v>2892</v>
      </c>
      <c r="D2597" t="s">
        <v>2880</v>
      </c>
      <c r="E2597" t="s">
        <v>2859</v>
      </c>
      <c r="H2597" t="str">
        <f>INDEX('Vensim Variables'!$B:$B,MATCH(EPS!$B2597,'Vensim Variables'!$A:$A,0))</f>
        <v>g pollutant</v>
      </c>
      <c r="I2597" t="str">
        <f t="shared" si="120"/>
        <v>NOx</v>
      </c>
      <c r="J2597">
        <f>INDEX(NoSettings!$C:$C,MATCH(EPS!$A2597,NoSettings!$A:$A,0))</f>
        <v>0</v>
      </c>
      <c r="K2597">
        <f t="shared" si="121"/>
        <v>1</v>
      </c>
      <c r="L2597" s="5">
        <f t="shared" si="122"/>
        <v>0</v>
      </c>
    </row>
    <row r="2598" spans="1:12">
      <c r="A2598" t="s">
        <v>2616</v>
      </c>
      <c r="B2598" t="s">
        <v>5</v>
      </c>
      <c r="C2598" t="s">
        <v>2892</v>
      </c>
      <c r="D2598" t="s">
        <v>2880</v>
      </c>
      <c r="E2598" t="s">
        <v>2860</v>
      </c>
      <c r="H2598" t="str">
        <f>INDEX('Vensim Variables'!$B:$B,MATCH(EPS!$B2598,'Vensim Variables'!$A:$A,0))</f>
        <v>g pollutant</v>
      </c>
      <c r="I2598" t="str">
        <f t="shared" si="120"/>
        <v>PM10</v>
      </c>
      <c r="J2598">
        <f>INDEX(NoSettings!$C:$C,MATCH(EPS!$A2598,NoSettings!$A:$A,0))</f>
        <v>0</v>
      </c>
      <c r="K2598">
        <f t="shared" si="121"/>
        <v>1</v>
      </c>
      <c r="L2598" s="5">
        <f t="shared" si="122"/>
        <v>0</v>
      </c>
    </row>
    <row r="2599" spans="1:12">
      <c r="A2599" t="s">
        <v>2617</v>
      </c>
      <c r="B2599" t="s">
        <v>5</v>
      </c>
      <c r="C2599" t="s">
        <v>2892</v>
      </c>
      <c r="D2599" t="s">
        <v>2880</v>
      </c>
      <c r="E2599" t="s">
        <v>2861</v>
      </c>
      <c r="H2599" t="str">
        <f>INDEX('Vensim Variables'!$B:$B,MATCH(EPS!$B2599,'Vensim Variables'!$A:$A,0))</f>
        <v>g pollutant</v>
      </c>
      <c r="I2599" t="str">
        <f t="shared" si="120"/>
        <v>PM25</v>
      </c>
      <c r="J2599">
        <f>INDEX(NoSettings!$C:$C,MATCH(EPS!$A2599,NoSettings!$A:$A,0))</f>
        <v>0</v>
      </c>
      <c r="K2599">
        <f t="shared" si="121"/>
        <v>1</v>
      </c>
      <c r="L2599" s="5">
        <f t="shared" si="122"/>
        <v>0</v>
      </c>
    </row>
    <row r="2600" spans="1:12">
      <c r="A2600" t="s">
        <v>2618</v>
      </c>
      <c r="B2600" t="s">
        <v>5</v>
      </c>
      <c r="C2600" t="s">
        <v>2892</v>
      </c>
      <c r="D2600" t="s">
        <v>2880</v>
      </c>
      <c r="E2600" t="s">
        <v>2862</v>
      </c>
      <c r="H2600" t="str">
        <f>INDEX('Vensim Variables'!$B:$B,MATCH(EPS!$B2600,'Vensim Variables'!$A:$A,0))</f>
        <v>g pollutant</v>
      </c>
      <c r="I2600" t="str">
        <f t="shared" si="120"/>
        <v>SOx</v>
      </c>
      <c r="J2600">
        <f>INDEX(NoSettings!$C:$C,MATCH(EPS!$A2600,NoSettings!$A:$A,0))</f>
        <v>0</v>
      </c>
      <c r="K2600">
        <f t="shared" si="121"/>
        <v>1</v>
      </c>
      <c r="L2600" s="5">
        <f t="shared" si="122"/>
        <v>0</v>
      </c>
    </row>
    <row r="2601" spans="1:12">
      <c r="A2601" t="s">
        <v>2619</v>
      </c>
      <c r="B2601" t="s">
        <v>5</v>
      </c>
      <c r="C2601" t="s">
        <v>2892</v>
      </c>
      <c r="D2601" t="s">
        <v>2880</v>
      </c>
      <c r="E2601" t="s">
        <v>2863</v>
      </c>
      <c r="H2601" t="str">
        <f>INDEX('Vensim Variables'!$B:$B,MATCH(EPS!$B2601,'Vensim Variables'!$A:$A,0))</f>
        <v>g pollutant</v>
      </c>
      <c r="I2601" t="str">
        <f t="shared" si="120"/>
        <v>BC</v>
      </c>
      <c r="J2601">
        <f>INDEX(NoSettings!$C:$C,MATCH(EPS!$A2601,NoSettings!$A:$A,0))</f>
        <v>0</v>
      </c>
      <c r="K2601">
        <f t="shared" si="121"/>
        <v>1</v>
      </c>
      <c r="L2601" s="5">
        <f t="shared" si="122"/>
        <v>0</v>
      </c>
    </row>
    <row r="2602" spans="1:12">
      <c r="A2602" t="s">
        <v>2620</v>
      </c>
      <c r="B2602" t="s">
        <v>5</v>
      </c>
      <c r="C2602" t="s">
        <v>2892</v>
      </c>
      <c r="D2602" t="s">
        <v>2880</v>
      </c>
      <c r="E2602" t="s">
        <v>2864</v>
      </c>
      <c r="H2602" t="str">
        <f>INDEX('Vensim Variables'!$B:$B,MATCH(EPS!$B2602,'Vensim Variables'!$A:$A,0))</f>
        <v>g pollutant</v>
      </c>
      <c r="I2602" t="str">
        <f t="shared" si="120"/>
        <v>OC</v>
      </c>
      <c r="J2602">
        <f>INDEX(NoSettings!$C:$C,MATCH(EPS!$A2602,NoSettings!$A:$A,0))</f>
        <v>0</v>
      </c>
      <c r="K2602">
        <f t="shared" si="121"/>
        <v>1</v>
      </c>
      <c r="L2602" s="5">
        <f t="shared" si="122"/>
        <v>0</v>
      </c>
    </row>
    <row r="2603" spans="1:12">
      <c r="A2603" t="s">
        <v>2621</v>
      </c>
      <c r="B2603" t="s">
        <v>5</v>
      </c>
      <c r="C2603" t="s">
        <v>2892</v>
      </c>
      <c r="D2603" t="s">
        <v>2880</v>
      </c>
      <c r="E2603" t="s">
        <v>2865</v>
      </c>
      <c r="H2603" t="str">
        <f>INDEX('Vensim Variables'!$B:$B,MATCH(EPS!$B2603,'Vensim Variables'!$A:$A,0))</f>
        <v>g pollutant</v>
      </c>
      <c r="I2603" t="str">
        <f t="shared" si="120"/>
        <v>CH4</v>
      </c>
      <c r="J2603">
        <f>INDEX(NoSettings!$C:$C,MATCH(EPS!$A2603,NoSettings!$A:$A,0))</f>
        <v>0</v>
      </c>
      <c r="K2603">
        <f t="shared" si="121"/>
        <v>28</v>
      </c>
      <c r="L2603" s="5">
        <f t="shared" si="122"/>
        <v>0</v>
      </c>
    </row>
    <row r="2604" spans="1:12">
      <c r="A2604" t="s">
        <v>2622</v>
      </c>
      <c r="B2604" t="s">
        <v>5</v>
      </c>
      <c r="C2604" t="s">
        <v>2892</v>
      </c>
      <c r="D2604" t="s">
        <v>2880</v>
      </c>
      <c r="E2604" t="s">
        <v>2866</v>
      </c>
      <c r="H2604" t="str">
        <f>INDEX('Vensim Variables'!$B:$B,MATCH(EPS!$B2604,'Vensim Variables'!$A:$A,0))</f>
        <v>g pollutant</v>
      </c>
      <c r="I2604" t="str">
        <f t="shared" si="120"/>
        <v>N2O</v>
      </c>
      <c r="J2604">
        <f>INDEX(NoSettings!$C:$C,MATCH(EPS!$A2604,NoSettings!$A:$A,0))</f>
        <v>0</v>
      </c>
      <c r="K2604">
        <f t="shared" si="121"/>
        <v>265</v>
      </c>
      <c r="L2604" s="5">
        <f t="shared" si="122"/>
        <v>0</v>
      </c>
    </row>
    <row r="2605" spans="1:12">
      <c r="A2605" t="s">
        <v>2623</v>
      </c>
      <c r="B2605" t="s">
        <v>5</v>
      </c>
      <c r="C2605" t="s">
        <v>2892</v>
      </c>
      <c r="D2605" t="s">
        <v>2880</v>
      </c>
      <c r="E2605" t="s">
        <v>2867</v>
      </c>
      <c r="H2605" t="str">
        <f>INDEX('Vensim Variables'!$B:$B,MATCH(EPS!$B2605,'Vensim Variables'!$A:$A,0))</f>
        <v>g pollutant</v>
      </c>
      <c r="I2605" t="str">
        <f t="shared" si="120"/>
        <v>F gases</v>
      </c>
      <c r="J2605">
        <f>INDEX(NoSettings!$C:$C,MATCH(EPS!$A2605,NoSettings!$A:$A,0))</f>
        <v>0</v>
      </c>
      <c r="K2605">
        <f t="shared" si="121"/>
        <v>1</v>
      </c>
      <c r="L2605" s="5">
        <f t="shared" si="122"/>
        <v>0</v>
      </c>
    </row>
    <row r="2606" spans="1:12">
      <c r="A2606" t="s">
        <v>2624</v>
      </c>
      <c r="B2606" t="s">
        <v>5</v>
      </c>
      <c r="C2606" t="s">
        <v>2892</v>
      </c>
      <c r="D2606" t="s">
        <v>2881</v>
      </c>
      <c r="E2606" t="s">
        <v>2854</v>
      </c>
      <c r="H2606" t="str">
        <f>INDEX('Vensim Variables'!$B:$B,MATCH(EPS!$B2606,'Vensim Variables'!$A:$A,0))</f>
        <v>g pollutant</v>
      </c>
      <c r="I2606" t="str">
        <f t="shared" si="120"/>
        <v>CO2</v>
      </c>
      <c r="J2606">
        <f>INDEX(NoSettings!$C:$C,MATCH(EPS!$A2606,NoSettings!$A:$A,0))</f>
        <v>0</v>
      </c>
      <c r="K2606">
        <f t="shared" si="121"/>
        <v>1</v>
      </c>
      <c r="L2606" s="5">
        <f t="shared" si="122"/>
        <v>0</v>
      </c>
    </row>
    <row r="2607" spans="1:12">
      <c r="A2607" t="s">
        <v>2625</v>
      </c>
      <c r="B2607" t="s">
        <v>5</v>
      </c>
      <c r="C2607" t="s">
        <v>2892</v>
      </c>
      <c r="D2607" t="s">
        <v>2881</v>
      </c>
      <c r="E2607" t="s">
        <v>2857</v>
      </c>
      <c r="H2607" t="str">
        <f>INDEX('Vensim Variables'!$B:$B,MATCH(EPS!$B2607,'Vensim Variables'!$A:$A,0))</f>
        <v>g pollutant</v>
      </c>
      <c r="I2607" t="str">
        <f t="shared" si="120"/>
        <v>VOC</v>
      </c>
      <c r="J2607">
        <f>INDEX(NoSettings!$C:$C,MATCH(EPS!$A2607,NoSettings!$A:$A,0))</f>
        <v>0</v>
      </c>
      <c r="K2607">
        <f t="shared" si="121"/>
        <v>1</v>
      </c>
      <c r="L2607" s="5">
        <f t="shared" si="122"/>
        <v>0</v>
      </c>
    </row>
    <row r="2608" spans="1:12">
      <c r="A2608" t="s">
        <v>2626</v>
      </c>
      <c r="B2608" t="s">
        <v>5</v>
      </c>
      <c r="C2608" t="s">
        <v>2892</v>
      </c>
      <c r="D2608" t="s">
        <v>2881</v>
      </c>
      <c r="E2608" t="s">
        <v>2858</v>
      </c>
      <c r="H2608" t="str">
        <f>INDEX('Vensim Variables'!$B:$B,MATCH(EPS!$B2608,'Vensim Variables'!$A:$A,0))</f>
        <v>g pollutant</v>
      </c>
      <c r="I2608" t="str">
        <f t="shared" si="120"/>
        <v>CO</v>
      </c>
      <c r="J2608">
        <f>INDEX(NoSettings!$C:$C,MATCH(EPS!$A2608,NoSettings!$A:$A,0))</f>
        <v>0</v>
      </c>
      <c r="K2608">
        <f t="shared" si="121"/>
        <v>1</v>
      </c>
      <c r="L2608" s="5">
        <f t="shared" si="122"/>
        <v>0</v>
      </c>
    </row>
    <row r="2609" spans="1:12">
      <c r="A2609" t="s">
        <v>2627</v>
      </c>
      <c r="B2609" t="s">
        <v>5</v>
      </c>
      <c r="C2609" t="s">
        <v>2892</v>
      </c>
      <c r="D2609" t="s">
        <v>2881</v>
      </c>
      <c r="E2609" t="s">
        <v>2859</v>
      </c>
      <c r="H2609" t="str">
        <f>INDEX('Vensim Variables'!$B:$B,MATCH(EPS!$B2609,'Vensim Variables'!$A:$A,0))</f>
        <v>g pollutant</v>
      </c>
      <c r="I2609" t="str">
        <f t="shared" si="120"/>
        <v>NOx</v>
      </c>
      <c r="J2609">
        <f>INDEX(NoSettings!$C:$C,MATCH(EPS!$A2609,NoSettings!$A:$A,0))</f>
        <v>0</v>
      </c>
      <c r="K2609">
        <f t="shared" si="121"/>
        <v>1</v>
      </c>
      <c r="L2609" s="5">
        <f t="shared" si="122"/>
        <v>0</v>
      </c>
    </row>
    <row r="2610" spans="1:12">
      <c r="A2610" t="s">
        <v>2628</v>
      </c>
      <c r="B2610" t="s">
        <v>5</v>
      </c>
      <c r="C2610" t="s">
        <v>2892</v>
      </c>
      <c r="D2610" t="s">
        <v>2881</v>
      </c>
      <c r="E2610" t="s">
        <v>2860</v>
      </c>
      <c r="H2610" t="str">
        <f>INDEX('Vensim Variables'!$B:$B,MATCH(EPS!$B2610,'Vensim Variables'!$A:$A,0))</f>
        <v>g pollutant</v>
      </c>
      <c r="I2610" t="str">
        <f t="shared" si="120"/>
        <v>PM10</v>
      </c>
      <c r="J2610">
        <f>INDEX(NoSettings!$C:$C,MATCH(EPS!$A2610,NoSettings!$A:$A,0))</f>
        <v>0</v>
      </c>
      <c r="K2610">
        <f t="shared" si="121"/>
        <v>1</v>
      </c>
      <c r="L2610" s="5">
        <f t="shared" si="122"/>
        <v>0</v>
      </c>
    </row>
    <row r="2611" spans="1:12">
      <c r="A2611" t="s">
        <v>2629</v>
      </c>
      <c r="B2611" t="s">
        <v>5</v>
      </c>
      <c r="C2611" t="s">
        <v>2892</v>
      </c>
      <c r="D2611" t="s">
        <v>2881</v>
      </c>
      <c r="E2611" t="s">
        <v>2861</v>
      </c>
      <c r="H2611" t="str">
        <f>INDEX('Vensim Variables'!$B:$B,MATCH(EPS!$B2611,'Vensim Variables'!$A:$A,0))</f>
        <v>g pollutant</v>
      </c>
      <c r="I2611" t="str">
        <f t="shared" si="120"/>
        <v>PM25</v>
      </c>
      <c r="J2611">
        <f>INDEX(NoSettings!$C:$C,MATCH(EPS!$A2611,NoSettings!$A:$A,0))</f>
        <v>0</v>
      </c>
      <c r="K2611">
        <f t="shared" si="121"/>
        <v>1</v>
      </c>
      <c r="L2611" s="5">
        <f t="shared" si="122"/>
        <v>0</v>
      </c>
    </row>
    <row r="2612" spans="1:12">
      <c r="A2612" t="s">
        <v>2630</v>
      </c>
      <c r="B2612" t="s">
        <v>5</v>
      </c>
      <c r="C2612" t="s">
        <v>2892</v>
      </c>
      <c r="D2612" t="s">
        <v>2881</v>
      </c>
      <c r="E2612" t="s">
        <v>2862</v>
      </c>
      <c r="H2612" t="str">
        <f>INDEX('Vensim Variables'!$B:$B,MATCH(EPS!$B2612,'Vensim Variables'!$A:$A,0))</f>
        <v>g pollutant</v>
      </c>
      <c r="I2612" t="str">
        <f t="shared" si="120"/>
        <v>SOx</v>
      </c>
      <c r="J2612">
        <f>INDEX(NoSettings!$C:$C,MATCH(EPS!$A2612,NoSettings!$A:$A,0))</f>
        <v>0</v>
      </c>
      <c r="K2612">
        <f t="shared" si="121"/>
        <v>1</v>
      </c>
      <c r="L2612" s="5">
        <f t="shared" si="122"/>
        <v>0</v>
      </c>
    </row>
    <row r="2613" spans="1:12">
      <c r="A2613" t="s">
        <v>2631</v>
      </c>
      <c r="B2613" t="s">
        <v>5</v>
      </c>
      <c r="C2613" t="s">
        <v>2892</v>
      </c>
      <c r="D2613" t="s">
        <v>2881</v>
      </c>
      <c r="E2613" t="s">
        <v>2863</v>
      </c>
      <c r="H2613" t="str">
        <f>INDEX('Vensim Variables'!$B:$B,MATCH(EPS!$B2613,'Vensim Variables'!$A:$A,0))</f>
        <v>g pollutant</v>
      </c>
      <c r="I2613" t="str">
        <f t="shared" si="120"/>
        <v>BC</v>
      </c>
      <c r="J2613">
        <f>INDEX(NoSettings!$C:$C,MATCH(EPS!$A2613,NoSettings!$A:$A,0))</f>
        <v>0</v>
      </c>
      <c r="K2613">
        <f t="shared" si="121"/>
        <v>1</v>
      </c>
      <c r="L2613" s="5">
        <f t="shared" si="122"/>
        <v>0</v>
      </c>
    </row>
    <row r="2614" spans="1:12">
      <c r="A2614" t="s">
        <v>2632</v>
      </c>
      <c r="B2614" t="s">
        <v>5</v>
      </c>
      <c r="C2614" t="s">
        <v>2892</v>
      </c>
      <c r="D2614" t="s">
        <v>2881</v>
      </c>
      <c r="E2614" t="s">
        <v>2864</v>
      </c>
      <c r="H2614" t="str">
        <f>INDEX('Vensim Variables'!$B:$B,MATCH(EPS!$B2614,'Vensim Variables'!$A:$A,0))</f>
        <v>g pollutant</v>
      </c>
      <c r="I2614" t="str">
        <f t="shared" si="120"/>
        <v>OC</v>
      </c>
      <c r="J2614">
        <f>INDEX(NoSettings!$C:$C,MATCH(EPS!$A2614,NoSettings!$A:$A,0))</f>
        <v>0</v>
      </c>
      <c r="K2614">
        <f t="shared" si="121"/>
        <v>1</v>
      </c>
      <c r="L2614" s="5">
        <f t="shared" si="122"/>
        <v>0</v>
      </c>
    </row>
    <row r="2615" spans="1:12">
      <c r="A2615" t="s">
        <v>2633</v>
      </c>
      <c r="B2615" t="s">
        <v>5</v>
      </c>
      <c r="C2615" t="s">
        <v>2892</v>
      </c>
      <c r="D2615" t="s">
        <v>2881</v>
      </c>
      <c r="E2615" t="s">
        <v>2865</v>
      </c>
      <c r="H2615" t="str">
        <f>INDEX('Vensim Variables'!$B:$B,MATCH(EPS!$B2615,'Vensim Variables'!$A:$A,0))</f>
        <v>g pollutant</v>
      </c>
      <c r="I2615" t="str">
        <f t="shared" si="120"/>
        <v>CH4</v>
      </c>
      <c r="J2615">
        <f>INDEX(NoSettings!$C:$C,MATCH(EPS!$A2615,NoSettings!$A:$A,0))</f>
        <v>0</v>
      </c>
      <c r="K2615">
        <f t="shared" si="121"/>
        <v>28</v>
      </c>
      <c r="L2615" s="5">
        <f t="shared" si="122"/>
        <v>0</v>
      </c>
    </row>
    <row r="2616" spans="1:12">
      <c r="A2616" t="s">
        <v>2634</v>
      </c>
      <c r="B2616" t="s">
        <v>5</v>
      </c>
      <c r="C2616" t="s">
        <v>2892</v>
      </c>
      <c r="D2616" t="s">
        <v>2881</v>
      </c>
      <c r="E2616" t="s">
        <v>2866</v>
      </c>
      <c r="H2616" t="str">
        <f>INDEX('Vensim Variables'!$B:$B,MATCH(EPS!$B2616,'Vensim Variables'!$A:$A,0))</f>
        <v>g pollutant</v>
      </c>
      <c r="I2616" t="str">
        <f t="shared" si="120"/>
        <v>N2O</v>
      </c>
      <c r="J2616">
        <f>INDEX(NoSettings!$C:$C,MATCH(EPS!$A2616,NoSettings!$A:$A,0))</f>
        <v>0</v>
      </c>
      <c r="K2616">
        <f t="shared" si="121"/>
        <v>265</v>
      </c>
      <c r="L2616" s="5">
        <f t="shared" si="122"/>
        <v>0</v>
      </c>
    </row>
    <row r="2617" spans="1:12">
      <c r="A2617" t="s">
        <v>2635</v>
      </c>
      <c r="B2617" t="s">
        <v>5</v>
      </c>
      <c r="C2617" t="s">
        <v>2892</v>
      </c>
      <c r="D2617" t="s">
        <v>2881</v>
      </c>
      <c r="E2617" t="s">
        <v>2867</v>
      </c>
      <c r="H2617" t="str">
        <f>INDEX('Vensim Variables'!$B:$B,MATCH(EPS!$B2617,'Vensim Variables'!$A:$A,0))</f>
        <v>g pollutant</v>
      </c>
      <c r="I2617" t="str">
        <f t="shared" si="120"/>
        <v>F gases</v>
      </c>
      <c r="J2617">
        <f>INDEX(NoSettings!$C:$C,MATCH(EPS!$A2617,NoSettings!$A:$A,0))</f>
        <v>0</v>
      </c>
      <c r="K2617">
        <f t="shared" si="121"/>
        <v>1</v>
      </c>
      <c r="L2617" s="5">
        <f t="shared" si="122"/>
        <v>0</v>
      </c>
    </row>
    <row r="2618" spans="1:12">
      <c r="A2618" t="s">
        <v>2636</v>
      </c>
      <c r="B2618" t="s">
        <v>5</v>
      </c>
      <c r="C2618" t="s">
        <v>2892</v>
      </c>
      <c r="D2618" t="s">
        <v>2882</v>
      </c>
      <c r="E2618" t="s">
        <v>2854</v>
      </c>
      <c r="H2618" t="str">
        <f>INDEX('Vensim Variables'!$B:$B,MATCH(EPS!$B2618,'Vensim Variables'!$A:$A,0))</f>
        <v>g pollutant</v>
      </c>
      <c r="I2618" t="str">
        <f t="shared" si="120"/>
        <v>CO2</v>
      </c>
      <c r="J2618">
        <f>INDEX(NoSettings!$C:$C,MATCH(EPS!$A2618,NoSettings!$A:$A,0))</f>
        <v>5254830000000</v>
      </c>
      <c r="K2618">
        <f t="shared" si="121"/>
        <v>1</v>
      </c>
      <c r="L2618" s="5">
        <f t="shared" si="122"/>
        <v>5.2548300000000001</v>
      </c>
    </row>
    <row r="2619" spans="1:12">
      <c r="A2619" t="s">
        <v>2637</v>
      </c>
      <c r="B2619" t="s">
        <v>5</v>
      </c>
      <c r="C2619" s="105" t="s">
        <v>2892</v>
      </c>
      <c r="D2619" s="105" t="s">
        <v>2882</v>
      </c>
      <c r="E2619" s="105" t="s">
        <v>2857</v>
      </c>
      <c r="H2619" t="str">
        <f>INDEX('Vensim Variables'!$B:$B,MATCH(EPS!$B2619,'Vensim Variables'!$A:$A,0))</f>
        <v>g pollutant</v>
      </c>
      <c r="I2619" s="105" t="str">
        <f t="shared" si="120"/>
        <v>VOC</v>
      </c>
      <c r="J2619" s="106">
        <f>INDEX(NoSettings!$C:$C,MATCH(EPS!$A2619,NoSettings!$A:$A,0))</f>
        <v>21496400000</v>
      </c>
      <c r="K2619">
        <f t="shared" si="121"/>
        <v>1</v>
      </c>
      <c r="L2619" s="5">
        <f t="shared" si="122"/>
        <v>2.1496399999999999E-2</v>
      </c>
    </row>
    <row r="2620" spans="1:12">
      <c r="A2620" t="s">
        <v>2638</v>
      </c>
      <c r="B2620" t="s">
        <v>5</v>
      </c>
      <c r="C2620" t="s">
        <v>2892</v>
      </c>
      <c r="D2620" t="s">
        <v>2882</v>
      </c>
      <c r="E2620" t="s">
        <v>2858</v>
      </c>
      <c r="H2620" t="str">
        <f>INDEX('Vensim Variables'!$B:$B,MATCH(EPS!$B2620,'Vensim Variables'!$A:$A,0))</f>
        <v>g pollutant</v>
      </c>
      <c r="I2620" t="str">
        <f t="shared" si="120"/>
        <v>CO</v>
      </c>
      <c r="J2620">
        <f>INDEX(NoSettings!$C:$C,MATCH(EPS!$A2620,NoSettings!$A:$A,0))</f>
        <v>14121800000</v>
      </c>
      <c r="K2620">
        <f t="shared" si="121"/>
        <v>1</v>
      </c>
      <c r="L2620" s="5">
        <f t="shared" si="122"/>
        <v>1.41218E-2</v>
      </c>
    </row>
    <row r="2621" spans="1:12">
      <c r="A2621" t="s">
        <v>2639</v>
      </c>
      <c r="B2621" t="s">
        <v>5</v>
      </c>
      <c r="C2621" t="s">
        <v>2892</v>
      </c>
      <c r="D2621" t="s">
        <v>2882</v>
      </c>
      <c r="E2621" t="s">
        <v>2859</v>
      </c>
      <c r="H2621" t="str">
        <f>INDEX('Vensim Variables'!$B:$B,MATCH(EPS!$B2621,'Vensim Variables'!$A:$A,0))</f>
        <v>g pollutant</v>
      </c>
      <c r="I2621" t="str">
        <f t="shared" si="120"/>
        <v>NOx</v>
      </c>
      <c r="J2621">
        <f>INDEX(NoSettings!$C:$C,MATCH(EPS!$A2621,NoSettings!$A:$A,0))</f>
        <v>8420130000</v>
      </c>
      <c r="K2621">
        <f t="shared" si="121"/>
        <v>1</v>
      </c>
      <c r="L2621" s="5">
        <f t="shared" si="122"/>
        <v>8.4201299999999996E-3</v>
      </c>
    </row>
    <row r="2622" spans="1:12">
      <c r="A2622" t="s">
        <v>2640</v>
      </c>
      <c r="B2622" t="s">
        <v>5</v>
      </c>
      <c r="C2622" t="s">
        <v>2892</v>
      </c>
      <c r="D2622" t="s">
        <v>2882</v>
      </c>
      <c r="E2622" t="s">
        <v>2860</v>
      </c>
      <c r="H2622" t="str">
        <f>INDEX('Vensim Variables'!$B:$B,MATCH(EPS!$B2622,'Vensim Variables'!$A:$A,0))</f>
        <v>g pollutant</v>
      </c>
      <c r="I2622" t="str">
        <f t="shared" si="120"/>
        <v>PM10</v>
      </c>
      <c r="J2622">
        <f>INDEX(NoSettings!$C:$C,MATCH(EPS!$A2622,NoSettings!$A:$A,0))</f>
        <v>1729070000</v>
      </c>
      <c r="K2622">
        <f t="shared" si="121"/>
        <v>1</v>
      </c>
      <c r="L2622" s="5">
        <f t="shared" si="122"/>
        <v>1.7290700000000001E-3</v>
      </c>
    </row>
    <row r="2623" spans="1:12">
      <c r="A2623" t="s">
        <v>2641</v>
      </c>
      <c r="B2623" t="s">
        <v>5</v>
      </c>
      <c r="C2623" t="s">
        <v>2892</v>
      </c>
      <c r="D2623" t="s">
        <v>2882</v>
      </c>
      <c r="E2623" t="s">
        <v>2861</v>
      </c>
      <c r="H2623" t="str">
        <f>INDEX('Vensim Variables'!$B:$B,MATCH(EPS!$B2623,'Vensim Variables'!$A:$A,0))</f>
        <v>g pollutant</v>
      </c>
      <c r="I2623" t="str">
        <f t="shared" si="120"/>
        <v>PM25</v>
      </c>
      <c r="J2623">
        <f>INDEX(NoSettings!$C:$C,MATCH(EPS!$A2623,NoSettings!$A:$A,0))</f>
        <v>1474620000</v>
      </c>
      <c r="K2623">
        <f t="shared" si="121"/>
        <v>1</v>
      </c>
      <c r="L2623" s="5">
        <f t="shared" si="122"/>
        <v>1.4746200000000001E-3</v>
      </c>
    </row>
    <row r="2624" spans="1:12">
      <c r="A2624" t="s">
        <v>2642</v>
      </c>
      <c r="B2624" t="s">
        <v>5</v>
      </c>
      <c r="C2624" t="s">
        <v>2892</v>
      </c>
      <c r="D2624" t="s">
        <v>2882</v>
      </c>
      <c r="E2624" t="s">
        <v>2862</v>
      </c>
      <c r="H2624" t="str">
        <f>INDEX('Vensim Variables'!$B:$B,MATCH(EPS!$B2624,'Vensim Variables'!$A:$A,0))</f>
        <v>g pollutant</v>
      </c>
      <c r="I2624" t="str">
        <f t="shared" si="120"/>
        <v>SOx</v>
      </c>
      <c r="J2624">
        <f>INDEX(NoSettings!$C:$C,MATCH(EPS!$A2624,NoSettings!$A:$A,0))</f>
        <v>6271080000</v>
      </c>
      <c r="K2624">
        <f t="shared" si="121"/>
        <v>1</v>
      </c>
      <c r="L2624" s="5">
        <f t="shared" si="122"/>
        <v>6.2710800000000001E-3</v>
      </c>
    </row>
    <row r="2625" spans="1:12">
      <c r="A2625" t="s">
        <v>2643</v>
      </c>
      <c r="B2625" t="s">
        <v>5</v>
      </c>
      <c r="C2625" t="s">
        <v>2892</v>
      </c>
      <c r="D2625" t="s">
        <v>2882</v>
      </c>
      <c r="E2625" t="s">
        <v>2863</v>
      </c>
      <c r="H2625" t="str">
        <f>INDEX('Vensim Variables'!$B:$B,MATCH(EPS!$B2625,'Vensim Variables'!$A:$A,0))</f>
        <v>g pollutant</v>
      </c>
      <c r="I2625" t="str">
        <f t="shared" si="120"/>
        <v>BC</v>
      </c>
      <c r="J2625">
        <f>INDEX(NoSettings!$C:$C,MATCH(EPS!$A2625,NoSettings!$A:$A,0))</f>
        <v>111578000</v>
      </c>
      <c r="K2625">
        <f t="shared" si="121"/>
        <v>1</v>
      </c>
      <c r="L2625" s="5">
        <f t="shared" si="122"/>
        <v>1.1157799999999999E-4</v>
      </c>
    </row>
    <row r="2626" spans="1:12">
      <c r="A2626" t="s">
        <v>2644</v>
      </c>
      <c r="B2626" t="s">
        <v>5</v>
      </c>
      <c r="C2626" t="s">
        <v>2892</v>
      </c>
      <c r="D2626" t="s">
        <v>2882</v>
      </c>
      <c r="E2626" t="s">
        <v>2864</v>
      </c>
      <c r="H2626" t="str">
        <f>INDEX('Vensim Variables'!$B:$B,MATCH(EPS!$B2626,'Vensim Variables'!$A:$A,0))</f>
        <v>g pollutant</v>
      </c>
      <c r="I2626" t="str">
        <f t="shared" si="120"/>
        <v>OC</v>
      </c>
      <c r="J2626">
        <f>INDEX(NoSettings!$C:$C,MATCH(EPS!$A2626,NoSettings!$A:$A,0))</f>
        <v>541130000</v>
      </c>
      <c r="K2626">
        <f t="shared" si="121"/>
        <v>1</v>
      </c>
      <c r="L2626" s="5">
        <f t="shared" si="122"/>
        <v>5.4113000000000002E-4</v>
      </c>
    </row>
    <row r="2627" spans="1:12">
      <c r="A2627" t="s">
        <v>2645</v>
      </c>
      <c r="B2627" t="s">
        <v>5</v>
      </c>
      <c r="C2627" t="s">
        <v>2892</v>
      </c>
      <c r="D2627" t="s">
        <v>2882</v>
      </c>
      <c r="E2627" t="s">
        <v>2865</v>
      </c>
      <c r="H2627" t="str">
        <f>INDEX('Vensim Variables'!$B:$B,MATCH(EPS!$B2627,'Vensim Variables'!$A:$A,0))</f>
        <v>g pollutant</v>
      </c>
      <c r="I2627" t="str">
        <f t="shared" ref="I2627:I2690" si="123">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256500000</v>
      </c>
      <c r="K2627">
        <f t="shared" ref="K2627:K2690" si="124">IF(I2627="CO2",1,IF(I2627="CH4",28,IF(I2627="N2O",265,IF(I2627="F gases",1,1))))</f>
        <v>28</v>
      </c>
      <c r="L2627" s="5">
        <f t="shared" ref="L2627:L2690" si="125">IF(H2627="g pollutant",K2627*J2627/10^12,IF(H2627="MMTCO2e",J2627,IF(H2627="MWh",J2627,0)))</f>
        <v>7.182E-3</v>
      </c>
    </row>
    <row r="2628" spans="1:12">
      <c r="A2628" t="s">
        <v>2646</v>
      </c>
      <c r="B2628" t="s">
        <v>5</v>
      </c>
      <c r="C2628" t="s">
        <v>2892</v>
      </c>
      <c r="D2628" t="s">
        <v>2882</v>
      </c>
      <c r="E2628" t="s">
        <v>2866</v>
      </c>
      <c r="H2628" t="str">
        <f>INDEX('Vensim Variables'!$B:$B,MATCH(EPS!$B2628,'Vensim Variables'!$A:$A,0))</f>
        <v>g pollutant</v>
      </c>
      <c r="I2628" t="str">
        <f t="shared" si="123"/>
        <v>N2O</v>
      </c>
      <c r="J2628">
        <f>INDEX(NoSettings!$C:$C,MATCH(EPS!$A2628,NoSettings!$A:$A,0))</f>
        <v>51300000</v>
      </c>
      <c r="K2628">
        <f t="shared" si="124"/>
        <v>265</v>
      </c>
      <c r="L2628" s="5">
        <f t="shared" si="125"/>
        <v>1.3594500000000001E-2</v>
      </c>
    </row>
    <row r="2629" spans="1:12">
      <c r="A2629" t="s">
        <v>2647</v>
      </c>
      <c r="B2629" t="s">
        <v>5</v>
      </c>
      <c r="C2629" t="s">
        <v>2892</v>
      </c>
      <c r="D2629" t="s">
        <v>2882</v>
      </c>
      <c r="E2629" t="s">
        <v>2867</v>
      </c>
      <c r="H2629" t="str">
        <f>INDEX('Vensim Variables'!$B:$B,MATCH(EPS!$B2629,'Vensim Variables'!$A:$A,0))</f>
        <v>g pollutant</v>
      </c>
      <c r="I2629" t="str">
        <f t="shared" si="123"/>
        <v>F gases</v>
      </c>
      <c r="J2629">
        <f>INDEX(NoSettings!$C:$C,MATCH(EPS!$A2629,NoSettings!$A:$A,0))</f>
        <v>0</v>
      </c>
      <c r="K2629">
        <f t="shared" si="124"/>
        <v>1</v>
      </c>
      <c r="L2629" s="5">
        <f t="shared" si="125"/>
        <v>0</v>
      </c>
    </row>
    <row r="2630" spans="1:12">
      <c r="A2630" t="s">
        <v>2648</v>
      </c>
      <c r="B2630" t="s">
        <v>5</v>
      </c>
      <c r="C2630" t="s">
        <v>2892</v>
      </c>
      <c r="D2630" t="s">
        <v>2883</v>
      </c>
      <c r="E2630" t="s">
        <v>2854</v>
      </c>
      <c r="H2630" t="str">
        <f>INDEX('Vensim Variables'!$B:$B,MATCH(EPS!$B2630,'Vensim Variables'!$A:$A,0))</f>
        <v>g pollutant</v>
      </c>
      <c r="I2630" t="str">
        <f t="shared" si="123"/>
        <v>CO2</v>
      </c>
      <c r="J2630">
        <f>INDEX(NoSettings!$C:$C,MATCH(EPS!$A2630,NoSettings!$A:$A,0))</f>
        <v>5629740000000</v>
      </c>
      <c r="K2630">
        <f t="shared" si="124"/>
        <v>1</v>
      </c>
      <c r="L2630" s="5">
        <f t="shared" si="125"/>
        <v>5.62974</v>
      </c>
    </row>
    <row r="2631" spans="1:12">
      <c r="A2631" t="s">
        <v>2649</v>
      </c>
      <c r="B2631" t="s">
        <v>5</v>
      </c>
      <c r="C2631" t="s">
        <v>2892</v>
      </c>
      <c r="D2631" t="s">
        <v>2883</v>
      </c>
      <c r="E2631" t="s">
        <v>2857</v>
      </c>
      <c r="H2631" t="str">
        <f>INDEX('Vensim Variables'!$B:$B,MATCH(EPS!$B2631,'Vensim Variables'!$A:$A,0))</f>
        <v>g pollutant</v>
      </c>
      <c r="I2631" t="str">
        <f t="shared" si="123"/>
        <v>VOC</v>
      </c>
      <c r="J2631">
        <f>INDEX(NoSettings!$C:$C,MATCH(EPS!$A2631,NoSettings!$A:$A,0))</f>
        <v>48732500000</v>
      </c>
      <c r="K2631">
        <f t="shared" si="124"/>
        <v>1</v>
      </c>
      <c r="L2631" s="5">
        <f t="shared" si="125"/>
        <v>4.8732499999999998E-2</v>
      </c>
    </row>
    <row r="2632" spans="1:12">
      <c r="A2632" t="s">
        <v>2650</v>
      </c>
      <c r="B2632" t="s">
        <v>5</v>
      </c>
      <c r="C2632" t="s">
        <v>2892</v>
      </c>
      <c r="D2632" t="s">
        <v>2883</v>
      </c>
      <c r="E2632" t="s">
        <v>2858</v>
      </c>
      <c r="H2632" t="str">
        <f>INDEX('Vensim Variables'!$B:$B,MATCH(EPS!$B2632,'Vensim Variables'!$A:$A,0))</f>
        <v>g pollutant</v>
      </c>
      <c r="I2632" t="str">
        <f t="shared" si="123"/>
        <v>CO</v>
      </c>
      <c r="J2632">
        <f>INDEX(NoSettings!$C:$C,MATCH(EPS!$A2632,NoSettings!$A:$A,0))</f>
        <v>21086900000</v>
      </c>
      <c r="K2632">
        <f t="shared" si="124"/>
        <v>1</v>
      </c>
      <c r="L2632" s="5">
        <f t="shared" si="125"/>
        <v>2.1086899999999999E-2</v>
      </c>
    </row>
    <row r="2633" spans="1:12">
      <c r="A2633" t="s">
        <v>2651</v>
      </c>
      <c r="B2633" t="s">
        <v>5</v>
      </c>
      <c r="C2633" t="s">
        <v>2892</v>
      </c>
      <c r="D2633" t="s">
        <v>2883</v>
      </c>
      <c r="E2633" t="s">
        <v>2859</v>
      </c>
      <c r="H2633" t="str">
        <f>INDEX('Vensim Variables'!$B:$B,MATCH(EPS!$B2633,'Vensim Variables'!$A:$A,0))</f>
        <v>g pollutant</v>
      </c>
      <c r="I2633" t="str">
        <f t="shared" si="123"/>
        <v>NOx</v>
      </c>
      <c r="J2633">
        <f>INDEX(NoSettings!$C:$C,MATCH(EPS!$A2633,NoSettings!$A:$A,0))</f>
        <v>11941700000</v>
      </c>
      <c r="K2633">
        <f t="shared" si="124"/>
        <v>1</v>
      </c>
      <c r="L2633" s="5">
        <f t="shared" si="125"/>
        <v>1.19417E-2</v>
      </c>
    </row>
    <row r="2634" spans="1:12">
      <c r="A2634" t="s">
        <v>2652</v>
      </c>
      <c r="B2634" t="s">
        <v>5</v>
      </c>
      <c r="C2634" t="s">
        <v>2892</v>
      </c>
      <c r="D2634" t="s">
        <v>2883</v>
      </c>
      <c r="E2634" t="s">
        <v>2860</v>
      </c>
      <c r="H2634" t="str">
        <f>INDEX('Vensim Variables'!$B:$B,MATCH(EPS!$B2634,'Vensim Variables'!$A:$A,0))</f>
        <v>g pollutant</v>
      </c>
      <c r="I2634" t="str">
        <f t="shared" si="123"/>
        <v>PM10</v>
      </c>
      <c r="J2634">
        <f>INDEX(NoSettings!$C:$C,MATCH(EPS!$A2634,NoSettings!$A:$A,0))</f>
        <v>4630840000</v>
      </c>
      <c r="K2634">
        <f t="shared" si="124"/>
        <v>1</v>
      </c>
      <c r="L2634" s="5">
        <f t="shared" si="125"/>
        <v>4.6308399999999998E-3</v>
      </c>
    </row>
    <row r="2635" spans="1:12">
      <c r="A2635" t="s">
        <v>2653</v>
      </c>
      <c r="B2635" t="s">
        <v>5</v>
      </c>
      <c r="C2635" t="s">
        <v>2892</v>
      </c>
      <c r="D2635" t="s">
        <v>2883</v>
      </c>
      <c r="E2635" t="s">
        <v>2861</v>
      </c>
      <c r="H2635" t="str">
        <f>INDEX('Vensim Variables'!$B:$B,MATCH(EPS!$B2635,'Vensim Variables'!$A:$A,0))</f>
        <v>g pollutant</v>
      </c>
      <c r="I2635" t="str">
        <f t="shared" si="123"/>
        <v>PM25</v>
      </c>
      <c r="J2635">
        <f>INDEX(NoSettings!$C:$C,MATCH(EPS!$A2635,NoSettings!$A:$A,0))</f>
        <v>3306940000</v>
      </c>
      <c r="K2635">
        <f t="shared" si="124"/>
        <v>1</v>
      </c>
      <c r="L2635" s="5">
        <f t="shared" si="125"/>
        <v>3.30694E-3</v>
      </c>
    </row>
    <row r="2636" spans="1:12">
      <c r="A2636" t="s">
        <v>2654</v>
      </c>
      <c r="B2636" t="s">
        <v>5</v>
      </c>
      <c r="C2636" t="s">
        <v>2892</v>
      </c>
      <c r="D2636" t="s">
        <v>2883</v>
      </c>
      <c r="E2636" t="s">
        <v>2862</v>
      </c>
      <c r="H2636" t="str">
        <f>INDEX('Vensim Variables'!$B:$B,MATCH(EPS!$B2636,'Vensim Variables'!$A:$A,0))</f>
        <v>g pollutant</v>
      </c>
      <c r="I2636" t="str">
        <f t="shared" si="123"/>
        <v>SOx</v>
      </c>
      <c r="J2636">
        <f>INDEX(NoSettings!$C:$C,MATCH(EPS!$A2636,NoSettings!$A:$A,0))</f>
        <v>9210930000</v>
      </c>
      <c r="K2636">
        <f t="shared" si="124"/>
        <v>1</v>
      </c>
      <c r="L2636" s="5">
        <f t="shared" si="125"/>
        <v>9.2109300000000009E-3</v>
      </c>
    </row>
    <row r="2637" spans="1:12">
      <c r="A2637" t="s">
        <v>2655</v>
      </c>
      <c r="B2637" t="s">
        <v>5</v>
      </c>
      <c r="C2637" t="s">
        <v>2892</v>
      </c>
      <c r="D2637" t="s">
        <v>2883</v>
      </c>
      <c r="E2637" t="s">
        <v>2863</v>
      </c>
      <c r="H2637" t="str">
        <f>INDEX('Vensim Variables'!$B:$B,MATCH(EPS!$B2637,'Vensim Variables'!$A:$A,0))</f>
        <v>g pollutant</v>
      </c>
      <c r="I2637" t="str">
        <f t="shared" si="123"/>
        <v>BC</v>
      </c>
      <c r="J2637">
        <f>INDEX(NoSettings!$C:$C,MATCH(EPS!$A2637,NoSettings!$A:$A,0))</f>
        <v>157094000</v>
      </c>
      <c r="K2637">
        <f t="shared" si="124"/>
        <v>1</v>
      </c>
      <c r="L2637" s="5">
        <f t="shared" si="125"/>
        <v>1.5709400000000001E-4</v>
      </c>
    </row>
    <row r="2638" spans="1:12">
      <c r="A2638" t="s">
        <v>2656</v>
      </c>
      <c r="B2638" t="s">
        <v>5</v>
      </c>
      <c r="C2638" t="s">
        <v>2892</v>
      </c>
      <c r="D2638" t="s">
        <v>2883</v>
      </c>
      <c r="E2638" t="s">
        <v>2864</v>
      </c>
      <c r="H2638" t="str">
        <f>INDEX('Vensim Variables'!$B:$B,MATCH(EPS!$B2638,'Vensim Variables'!$A:$A,0))</f>
        <v>g pollutant</v>
      </c>
      <c r="I2638" t="str">
        <f t="shared" si="123"/>
        <v>OC</v>
      </c>
      <c r="J2638">
        <f>INDEX(NoSettings!$C:$C,MATCH(EPS!$A2638,NoSettings!$A:$A,0))</f>
        <v>886505000</v>
      </c>
      <c r="K2638">
        <f t="shared" si="124"/>
        <v>1</v>
      </c>
      <c r="L2638" s="5">
        <f t="shared" si="125"/>
        <v>8.86505E-4</v>
      </c>
    </row>
    <row r="2639" spans="1:12">
      <c r="A2639" t="s">
        <v>2657</v>
      </c>
      <c r="B2639" t="s">
        <v>5</v>
      </c>
      <c r="C2639" t="s">
        <v>2892</v>
      </c>
      <c r="D2639" t="s">
        <v>2883</v>
      </c>
      <c r="E2639" t="s">
        <v>2865</v>
      </c>
      <c r="H2639" t="str">
        <f>INDEX('Vensim Variables'!$B:$B,MATCH(EPS!$B2639,'Vensim Variables'!$A:$A,0))</f>
        <v>g pollutant</v>
      </c>
      <c r="I2639" t="str">
        <f t="shared" si="123"/>
        <v>CH4</v>
      </c>
      <c r="J2639">
        <f>INDEX(NoSettings!$C:$C,MATCH(EPS!$A2639,NoSettings!$A:$A,0))</f>
        <v>274800000</v>
      </c>
      <c r="K2639">
        <f t="shared" si="124"/>
        <v>28</v>
      </c>
      <c r="L2639" s="5">
        <f t="shared" si="125"/>
        <v>7.6943999999999997E-3</v>
      </c>
    </row>
    <row r="2640" spans="1:12">
      <c r="A2640" t="s">
        <v>2658</v>
      </c>
      <c r="B2640" t="s">
        <v>5</v>
      </c>
      <c r="C2640" t="s">
        <v>2892</v>
      </c>
      <c r="D2640" t="s">
        <v>2883</v>
      </c>
      <c r="E2640" t="s">
        <v>2866</v>
      </c>
      <c r="H2640" t="str">
        <f>INDEX('Vensim Variables'!$B:$B,MATCH(EPS!$B2640,'Vensim Variables'!$A:$A,0))</f>
        <v>g pollutant</v>
      </c>
      <c r="I2640" t="str">
        <f t="shared" si="123"/>
        <v>N2O</v>
      </c>
      <c r="J2640">
        <f>INDEX(NoSettings!$C:$C,MATCH(EPS!$A2640,NoSettings!$A:$A,0))</f>
        <v>54960000</v>
      </c>
      <c r="K2640">
        <f t="shared" si="124"/>
        <v>265</v>
      </c>
      <c r="L2640" s="5">
        <f t="shared" si="125"/>
        <v>1.45644E-2</v>
      </c>
    </row>
    <row r="2641" spans="1:12">
      <c r="A2641" t="s">
        <v>2659</v>
      </c>
      <c r="B2641" t="s">
        <v>5</v>
      </c>
      <c r="C2641" t="s">
        <v>2892</v>
      </c>
      <c r="D2641" t="s">
        <v>2883</v>
      </c>
      <c r="E2641" t="s">
        <v>2867</v>
      </c>
      <c r="H2641" t="str">
        <f>INDEX('Vensim Variables'!$B:$B,MATCH(EPS!$B2641,'Vensim Variables'!$A:$A,0))</f>
        <v>g pollutant</v>
      </c>
      <c r="I2641" t="str">
        <f t="shared" si="123"/>
        <v>F gases</v>
      </c>
      <c r="J2641">
        <f>INDEX(NoSettings!$C:$C,MATCH(EPS!$A2641,NoSettings!$A:$A,0))</f>
        <v>0</v>
      </c>
      <c r="K2641">
        <f t="shared" si="124"/>
        <v>1</v>
      </c>
      <c r="L2641" s="5">
        <f t="shared" si="125"/>
        <v>0</v>
      </c>
    </row>
    <row r="2642" spans="1:12">
      <c r="A2642" t="s">
        <v>2660</v>
      </c>
      <c r="B2642" t="s">
        <v>5</v>
      </c>
      <c r="C2642" t="s">
        <v>2893</v>
      </c>
      <c r="D2642" t="s">
        <v>2876</v>
      </c>
      <c r="E2642" t="s">
        <v>2854</v>
      </c>
      <c r="H2642" t="str">
        <f>INDEX('Vensim Variables'!$B:$B,MATCH(EPS!$B2642,'Vensim Variables'!$A:$A,0))</f>
        <v>g pollutant</v>
      </c>
      <c r="I2642" t="str">
        <f t="shared" si="123"/>
        <v>CO2</v>
      </c>
      <c r="J2642">
        <f>INDEX(NoSettings!$C:$C,MATCH(EPS!$A2642,NoSettings!$A:$A,0))</f>
        <v>0</v>
      </c>
      <c r="K2642">
        <f t="shared" si="124"/>
        <v>1</v>
      </c>
      <c r="L2642" s="5">
        <f t="shared" si="125"/>
        <v>0</v>
      </c>
    </row>
    <row r="2643" spans="1:12">
      <c r="A2643" t="s">
        <v>2661</v>
      </c>
      <c r="B2643" t="s">
        <v>5</v>
      </c>
      <c r="C2643" t="s">
        <v>2893</v>
      </c>
      <c r="D2643" t="s">
        <v>2876</v>
      </c>
      <c r="E2643" t="s">
        <v>2857</v>
      </c>
      <c r="H2643" t="str">
        <f>INDEX('Vensim Variables'!$B:$B,MATCH(EPS!$B2643,'Vensim Variables'!$A:$A,0))</f>
        <v>g pollutant</v>
      </c>
      <c r="I2643" t="str">
        <f t="shared" si="123"/>
        <v>VOC</v>
      </c>
      <c r="J2643">
        <f>INDEX(NoSettings!$C:$C,MATCH(EPS!$A2643,NoSettings!$A:$A,0))</f>
        <v>0</v>
      </c>
      <c r="K2643">
        <f t="shared" si="124"/>
        <v>1</v>
      </c>
      <c r="L2643" s="5">
        <f t="shared" si="125"/>
        <v>0</v>
      </c>
    </row>
    <row r="2644" spans="1:12">
      <c r="A2644" t="s">
        <v>2662</v>
      </c>
      <c r="B2644" t="s">
        <v>5</v>
      </c>
      <c r="C2644" t="s">
        <v>2893</v>
      </c>
      <c r="D2644" t="s">
        <v>2876</v>
      </c>
      <c r="E2644" t="s">
        <v>2858</v>
      </c>
      <c r="H2644" t="str">
        <f>INDEX('Vensim Variables'!$B:$B,MATCH(EPS!$B2644,'Vensim Variables'!$A:$A,0))</f>
        <v>g pollutant</v>
      </c>
      <c r="I2644" t="str">
        <f t="shared" si="123"/>
        <v>CO</v>
      </c>
      <c r="J2644">
        <f>INDEX(NoSettings!$C:$C,MATCH(EPS!$A2644,NoSettings!$A:$A,0))</f>
        <v>0</v>
      </c>
      <c r="K2644">
        <f t="shared" si="124"/>
        <v>1</v>
      </c>
      <c r="L2644" s="5">
        <f t="shared" si="125"/>
        <v>0</v>
      </c>
    </row>
    <row r="2645" spans="1:12">
      <c r="A2645" t="s">
        <v>2663</v>
      </c>
      <c r="B2645" t="s">
        <v>5</v>
      </c>
      <c r="C2645" t="s">
        <v>2893</v>
      </c>
      <c r="D2645" t="s">
        <v>2876</v>
      </c>
      <c r="E2645" t="s">
        <v>2859</v>
      </c>
      <c r="H2645" t="str">
        <f>INDEX('Vensim Variables'!$B:$B,MATCH(EPS!$B2645,'Vensim Variables'!$A:$A,0))</f>
        <v>g pollutant</v>
      </c>
      <c r="I2645" t="str">
        <f t="shared" si="123"/>
        <v>NOx</v>
      </c>
      <c r="J2645">
        <f>INDEX(NoSettings!$C:$C,MATCH(EPS!$A2645,NoSettings!$A:$A,0))</f>
        <v>0</v>
      </c>
      <c r="K2645">
        <f t="shared" si="124"/>
        <v>1</v>
      </c>
      <c r="L2645" s="5">
        <f t="shared" si="125"/>
        <v>0</v>
      </c>
    </row>
    <row r="2646" spans="1:12">
      <c r="A2646" t="s">
        <v>2664</v>
      </c>
      <c r="B2646" t="s">
        <v>5</v>
      </c>
      <c r="C2646" t="s">
        <v>2893</v>
      </c>
      <c r="D2646" t="s">
        <v>2876</v>
      </c>
      <c r="E2646" t="s">
        <v>2860</v>
      </c>
      <c r="H2646" t="str">
        <f>INDEX('Vensim Variables'!$B:$B,MATCH(EPS!$B2646,'Vensim Variables'!$A:$A,0))</f>
        <v>g pollutant</v>
      </c>
      <c r="I2646" t="str">
        <f t="shared" si="123"/>
        <v>PM10</v>
      </c>
      <c r="J2646">
        <f>INDEX(NoSettings!$C:$C,MATCH(EPS!$A2646,NoSettings!$A:$A,0))</f>
        <v>0</v>
      </c>
      <c r="K2646">
        <f t="shared" si="124"/>
        <v>1</v>
      </c>
      <c r="L2646" s="5">
        <f t="shared" si="125"/>
        <v>0</v>
      </c>
    </row>
    <row r="2647" spans="1:12">
      <c r="A2647" t="s">
        <v>2665</v>
      </c>
      <c r="B2647" t="s">
        <v>5</v>
      </c>
      <c r="C2647" t="s">
        <v>2893</v>
      </c>
      <c r="D2647" t="s">
        <v>2876</v>
      </c>
      <c r="E2647" t="s">
        <v>2861</v>
      </c>
      <c r="H2647" t="str">
        <f>INDEX('Vensim Variables'!$B:$B,MATCH(EPS!$B2647,'Vensim Variables'!$A:$A,0))</f>
        <v>g pollutant</v>
      </c>
      <c r="I2647" t="str">
        <f t="shared" si="123"/>
        <v>PM25</v>
      </c>
      <c r="J2647">
        <f>INDEX(NoSettings!$C:$C,MATCH(EPS!$A2647,NoSettings!$A:$A,0))</f>
        <v>0</v>
      </c>
      <c r="K2647">
        <f t="shared" si="124"/>
        <v>1</v>
      </c>
      <c r="L2647" s="5">
        <f t="shared" si="125"/>
        <v>0</v>
      </c>
    </row>
    <row r="2648" spans="1:12">
      <c r="A2648" t="s">
        <v>2666</v>
      </c>
      <c r="B2648" t="s">
        <v>5</v>
      </c>
      <c r="C2648" t="s">
        <v>2893</v>
      </c>
      <c r="D2648" t="s">
        <v>2876</v>
      </c>
      <c r="E2648" t="s">
        <v>2862</v>
      </c>
      <c r="H2648" t="str">
        <f>INDEX('Vensim Variables'!$B:$B,MATCH(EPS!$B2648,'Vensim Variables'!$A:$A,0))</f>
        <v>g pollutant</v>
      </c>
      <c r="I2648" t="str">
        <f t="shared" si="123"/>
        <v>SOx</v>
      </c>
      <c r="J2648">
        <f>INDEX(NoSettings!$C:$C,MATCH(EPS!$A2648,NoSettings!$A:$A,0))</f>
        <v>0</v>
      </c>
      <c r="K2648">
        <f t="shared" si="124"/>
        <v>1</v>
      </c>
      <c r="L2648" s="5">
        <f t="shared" si="125"/>
        <v>0</v>
      </c>
    </row>
    <row r="2649" spans="1:12">
      <c r="A2649" t="s">
        <v>2667</v>
      </c>
      <c r="B2649" t="s">
        <v>5</v>
      </c>
      <c r="C2649" t="s">
        <v>2893</v>
      </c>
      <c r="D2649" t="s">
        <v>2876</v>
      </c>
      <c r="E2649" t="s">
        <v>2863</v>
      </c>
      <c r="H2649" t="str">
        <f>INDEX('Vensim Variables'!$B:$B,MATCH(EPS!$B2649,'Vensim Variables'!$A:$A,0))</f>
        <v>g pollutant</v>
      </c>
      <c r="I2649" t="str">
        <f t="shared" si="123"/>
        <v>BC</v>
      </c>
      <c r="J2649">
        <f>INDEX(NoSettings!$C:$C,MATCH(EPS!$A2649,NoSettings!$A:$A,0))</f>
        <v>0</v>
      </c>
      <c r="K2649">
        <f t="shared" si="124"/>
        <v>1</v>
      </c>
      <c r="L2649" s="5">
        <f t="shared" si="125"/>
        <v>0</v>
      </c>
    </row>
    <row r="2650" spans="1:12">
      <c r="A2650" t="s">
        <v>2668</v>
      </c>
      <c r="B2650" t="s">
        <v>5</v>
      </c>
      <c r="C2650" t="s">
        <v>2893</v>
      </c>
      <c r="D2650" t="s">
        <v>2876</v>
      </c>
      <c r="E2650" t="s">
        <v>2864</v>
      </c>
      <c r="H2650" t="str">
        <f>INDEX('Vensim Variables'!$B:$B,MATCH(EPS!$B2650,'Vensim Variables'!$A:$A,0))</f>
        <v>g pollutant</v>
      </c>
      <c r="I2650" t="str">
        <f t="shared" si="123"/>
        <v>OC</v>
      </c>
      <c r="J2650">
        <f>INDEX(NoSettings!$C:$C,MATCH(EPS!$A2650,NoSettings!$A:$A,0))</f>
        <v>0</v>
      </c>
      <c r="K2650">
        <f t="shared" si="124"/>
        <v>1</v>
      </c>
      <c r="L2650" s="5">
        <f t="shared" si="125"/>
        <v>0</v>
      </c>
    </row>
    <row r="2651" spans="1:12">
      <c r="A2651" t="s">
        <v>2669</v>
      </c>
      <c r="B2651" t="s">
        <v>5</v>
      </c>
      <c r="C2651" t="s">
        <v>2893</v>
      </c>
      <c r="D2651" t="s">
        <v>2876</v>
      </c>
      <c r="E2651" t="s">
        <v>2865</v>
      </c>
      <c r="H2651" t="str">
        <f>INDEX('Vensim Variables'!$B:$B,MATCH(EPS!$B2651,'Vensim Variables'!$A:$A,0))</f>
        <v>g pollutant</v>
      </c>
      <c r="I2651" t="str">
        <f t="shared" si="123"/>
        <v>CH4</v>
      </c>
      <c r="J2651">
        <f>INDEX(NoSettings!$C:$C,MATCH(EPS!$A2651,NoSettings!$A:$A,0))</f>
        <v>0</v>
      </c>
      <c r="K2651">
        <f t="shared" si="124"/>
        <v>28</v>
      </c>
      <c r="L2651" s="5">
        <f t="shared" si="125"/>
        <v>0</v>
      </c>
    </row>
    <row r="2652" spans="1:12">
      <c r="A2652" t="s">
        <v>2670</v>
      </c>
      <c r="B2652" t="s">
        <v>5</v>
      </c>
      <c r="C2652" t="s">
        <v>2893</v>
      </c>
      <c r="D2652" t="s">
        <v>2876</v>
      </c>
      <c r="E2652" t="s">
        <v>2866</v>
      </c>
      <c r="H2652" t="str">
        <f>INDEX('Vensim Variables'!$B:$B,MATCH(EPS!$B2652,'Vensim Variables'!$A:$A,0))</f>
        <v>g pollutant</v>
      </c>
      <c r="I2652" t="str">
        <f t="shared" si="123"/>
        <v>N2O</v>
      </c>
      <c r="J2652">
        <f>INDEX(NoSettings!$C:$C,MATCH(EPS!$A2652,NoSettings!$A:$A,0))</f>
        <v>0</v>
      </c>
      <c r="K2652">
        <f t="shared" si="124"/>
        <v>265</v>
      </c>
      <c r="L2652" s="5">
        <f t="shared" si="125"/>
        <v>0</v>
      </c>
    </row>
    <row r="2653" spans="1:12">
      <c r="A2653" t="s">
        <v>2671</v>
      </c>
      <c r="B2653" t="s">
        <v>5</v>
      </c>
      <c r="C2653" t="s">
        <v>2893</v>
      </c>
      <c r="D2653" t="s">
        <v>2876</v>
      </c>
      <c r="E2653" t="s">
        <v>2867</v>
      </c>
      <c r="H2653" t="str">
        <f>INDEX('Vensim Variables'!$B:$B,MATCH(EPS!$B2653,'Vensim Variables'!$A:$A,0))</f>
        <v>g pollutant</v>
      </c>
      <c r="I2653" t="str">
        <f t="shared" si="123"/>
        <v>F gases</v>
      </c>
      <c r="J2653">
        <f>INDEX(NoSettings!$C:$C,MATCH(EPS!$A2653,NoSettings!$A:$A,0))</f>
        <v>0</v>
      </c>
      <c r="K2653">
        <f t="shared" si="124"/>
        <v>1</v>
      </c>
      <c r="L2653" s="5">
        <f t="shared" si="125"/>
        <v>0</v>
      </c>
    </row>
    <row r="2654" spans="1:12">
      <c r="A2654" t="s">
        <v>2672</v>
      </c>
      <c r="B2654" t="s">
        <v>5</v>
      </c>
      <c r="C2654" t="s">
        <v>2893</v>
      </c>
      <c r="D2654" t="s">
        <v>2877</v>
      </c>
      <c r="E2654" t="s">
        <v>2854</v>
      </c>
      <c r="H2654" t="str">
        <f>INDEX('Vensim Variables'!$B:$B,MATCH(EPS!$B2654,'Vensim Variables'!$A:$A,0))</f>
        <v>g pollutant</v>
      </c>
      <c r="I2654" t="str">
        <f t="shared" si="123"/>
        <v>CO2</v>
      </c>
      <c r="J2654">
        <f>INDEX(NoSettings!$C:$C,MATCH(EPS!$A2654,NoSettings!$A:$A,0))</f>
        <v>0</v>
      </c>
      <c r="K2654">
        <f t="shared" si="124"/>
        <v>1</v>
      </c>
      <c r="L2654" s="5">
        <f t="shared" si="125"/>
        <v>0</v>
      </c>
    </row>
    <row r="2655" spans="1:12">
      <c r="A2655" t="s">
        <v>2673</v>
      </c>
      <c r="B2655" t="s">
        <v>5</v>
      </c>
      <c r="C2655" t="s">
        <v>2893</v>
      </c>
      <c r="D2655" t="s">
        <v>2877</v>
      </c>
      <c r="E2655" t="s">
        <v>2857</v>
      </c>
      <c r="H2655" t="str">
        <f>INDEX('Vensim Variables'!$B:$B,MATCH(EPS!$B2655,'Vensim Variables'!$A:$A,0))</f>
        <v>g pollutant</v>
      </c>
      <c r="I2655" t="str">
        <f t="shared" si="123"/>
        <v>VOC</v>
      </c>
      <c r="J2655">
        <f>INDEX(NoSettings!$C:$C,MATCH(EPS!$A2655,NoSettings!$A:$A,0))</f>
        <v>0</v>
      </c>
      <c r="K2655">
        <f t="shared" si="124"/>
        <v>1</v>
      </c>
      <c r="L2655" s="5">
        <f t="shared" si="125"/>
        <v>0</v>
      </c>
    </row>
    <row r="2656" spans="1:12">
      <c r="A2656" t="s">
        <v>2674</v>
      </c>
      <c r="B2656" t="s">
        <v>5</v>
      </c>
      <c r="C2656" t="s">
        <v>2893</v>
      </c>
      <c r="D2656" t="s">
        <v>2877</v>
      </c>
      <c r="E2656" t="s">
        <v>2858</v>
      </c>
      <c r="H2656" t="str">
        <f>INDEX('Vensim Variables'!$B:$B,MATCH(EPS!$B2656,'Vensim Variables'!$A:$A,0))</f>
        <v>g pollutant</v>
      </c>
      <c r="I2656" t="str">
        <f t="shared" si="123"/>
        <v>CO</v>
      </c>
      <c r="J2656">
        <f>INDEX(NoSettings!$C:$C,MATCH(EPS!$A2656,NoSettings!$A:$A,0))</f>
        <v>0</v>
      </c>
      <c r="K2656">
        <f t="shared" si="124"/>
        <v>1</v>
      </c>
      <c r="L2656" s="5">
        <f t="shared" si="125"/>
        <v>0</v>
      </c>
    </row>
    <row r="2657" spans="1:12">
      <c r="A2657" t="s">
        <v>2675</v>
      </c>
      <c r="B2657" t="s">
        <v>5</v>
      </c>
      <c r="C2657" t="s">
        <v>2893</v>
      </c>
      <c r="D2657" t="s">
        <v>2877</v>
      </c>
      <c r="E2657" t="s">
        <v>2859</v>
      </c>
      <c r="H2657" t="str">
        <f>INDEX('Vensim Variables'!$B:$B,MATCH(EPS!$B2657,'Vensim Variables'!$A:$A,0))</f>
        <v>g pollutant</v>
      </c>
      <c r="I2657" t="str">
        <f t="shared" si="123"/>
        <v>NOx</v>
      </c>
      <c r="J2657">
        <f>INDEX(NoSettings!$C:$C,MATCH(EPS!$A2657,NoSettings!$A:$A,0))</f>
        <v>0</v>
      </c>
      <c r="K2657">
        <f t="shared" si="124"/>
        <v>1</v>
      </c>
      <c r="L2657" s="5">
        <f t="shared" si="125"/>
        <v>0</v>
      </c>
    </row>
    <row r="2658" spans="1:12">
      <c r="A2658" t="s">
        <v>2676</v>
      </c>
      <c r="B2658" t="s">
        <v>5</v>
      </c>
      <c r="C2658" t="s">
        <v>2893</v>
      </c>
      <c r="D2658" t="s">
        <v>2877</v>
      </c>
      <c r="E2658" t="s">
        <v>2860</v>
      </c>
      <c r="H2658" t="str">
        <f>INDEX('Vensim Variables'!$B:$B,MATCH(EPS!$B2658,'Vensim Variables'!$A:$A,0))</f>
        <v>g pollutant</v>
      </c>
      <c r="I2658" t="str">
        <f t="shared" si="123"/>
        <v>PM10</v>
      </c>
      <c r="J2658">
        <f>INDEX(NoSettings!$C:$C,MATCH(EPS!$A2658,NoSettings!$A:$A,0))</f>
        <v>0</v>
      </c>
      <c r="K2658">
        <f t="shared" si="124"/>
        <v>1</v>
      </c>
      <c r="L2658" s="5">
        <f t="shared" si="125"/>
        <v>0</v>
      </c>
    </row>
    <row r="2659" spans="1:12">
      <c r="A2659" t="s">
        <v>2677</v>
      </c>
      <c r="B2659" t="s">
        <v>5</v>
      </c>
      <c r="C2659" t="s">
        <v>2893</v>
      </c>
      <c r="D2659" t="s">
        <v>2877</v>
      </c>
      <c r="E2659" t="s">
        <v>2861</v>
      </c>
      <c r="H2659" t="str">
        <f>INDEX('Vensim Variables'!$B:$B,MATCH(EPS!$B2659,'Vensim Variables'!$A:$A,0))</f>
        <v>g pollutant</v>
      </c>
      <c r="I2659" t="str">
        <f t="shared" si="123"/>
        <v>PM25</v>
      </c>
      <c r="J2659">
        <f>INDEX(NoSettings!$C:$C,MATCH(EPS!$A2659,NoSettings!$A:$A,0))</f>
        <v>0</v>
      </c>
      <c r="K2659">
        <f t="shared" si="124"/>
        <v>1</v>
      </c>
      <c r="L2659" s="5">
        <f t="shared" si="125"/>
        <v>0</v>
      </c>
    </row>
    <row r="2660" spans="1:12">
      <c r="A2660" t="s">
        <v>2678</v>
      </c>
      <c r="B2660" t="s">
        <v>5</v>
      </c>
      <c r="C2660" t="s">
        <v>2893</v>
      </c>
      <c r="D2660" t="s">
        <v>2877</v>
      </c>
      <c r="E2660" t="s">
        <v>2862</v>
      </c>
      <c r="H2660" t="str">
        <f>INDEX('Vensim Variables'!$B:$B,MATCH(EPS!$B2660,'Vensim Variables'!$A:$A,0))</f>
        <v>g pollutant</v>
      </c>
      <c r="I2660" t="str">
        <f t="shared" si="123"/>
        <v>SOx</v>
      </c>
      <c r="J2660">
        <f>INDEX(NoSettings!$C:$C,MATCH(EPS!$A2660,NoSettings!$A:$A,0))</f>
        <v>0</v>
      </c>
      <c r="K2660">
        <f t="shared" si="124"/>
        <v>1</v>
      </c>
      <c r="L2660" s="5">
        <f t="shared" si="125"/>
        <v>0</v>
      </c>
    </row>
    <row r="2661" spans="1:12">
      <c r="A2661" t="s">
        <v>2679</v>
      </c>
      <c r="B2661" t="s">
        <v>5</v>
      </c>
      <c r="C2661" t="s">
        <v>2893</v>
      </c>
      <c r="D2661" t="s">
        <v>2877</v>
      </c>
      <c r="E2661" t="s">
        <v>2863</v>
      </c>
      <c r="H2661" t="str">
        <f>INDEX('Vensim Variables'!$B:$B,MATCH(EPS!$B2661,'Vensim Variables'!$A:$A,0))</f>
        <v>g pollutant</v>
      </c>
      <c r="I2661" t="str">
        <f t="shared" si="123"/>
        <v>BC</v>
      </c>
      <c r="J2661">
        <f>INDEX(NoSettings!$C:$C,MATCH(EPS!$A2661,NoSettings!$A:$A,0))</f>
        <v>0</v>
      </c>
      <c r="K2661">
        <f t="shared" si="124"/>
        <v>1</v>
      </c>
      <c r="L2661" s="5">
        <f t="shared" si="125"/>
        <v>0</v>
      </c>
    </row>
    <row r="2662" spans="1:12">
      <c r="A2662" t="s">
        <v>2680</v>
      </c>
      <c r="B2662" t="s">
        <v>5</v>
      </c>
      <c r="C2662" t="s">
        <v>2893</v>
      </c>
      <c r="D2662" t="s">
        <v>2877</v>
      </c>
      <c r="E2662" t="s">
        <v>2864</v>
      </c>
      <c r="H2662" t="str">
        <f>INDEX('Vensim Variables'!$B:$B,MATCH(EPS!$B2662,'Vensim Variables'!$A:$A,0))</f>
        <v>g pollutant</v>
      </c>
      <c r="I2662" t="str">
        <f t="shared" si="123"/>
        <v>OC</v>
      </c>
      <c r="J2662">
        <f>INDEX(NoSettings!$C:$C,MATCH(EPS!$A2662,NoSettings!$A:$A,0))</f>
        <v>0</v>
      </c>
      <c r="K2662">
        <f t="shared" si="124"/>
        <v>1</v>
      </c>
      <c r="L2662" s="5">
        <f t="shared" si="125"/>
        <v>0</v>
      </c>
    </row>
    <row r="2663" spans="1:12">
      <c r="A2663" t="s">
        <v>2681</v>
      </c>
      <c r="B2663" t="s">
        <v>5</v>
      </c>
      <c r="C2663" t="s">
        <v>2893</v>
      </c>
      <c r="D2663" t="s">
        <v>2877</v>
      </c>
      <c r="E2663" t="s">
        <v>2865</v>
      </c>
      <c r="H2663" t="str">
        <f>INDEX('Vensim Variables'!$B:$B,MATCH(EPS!$B2663,'Vensim Variables'!$A:$A,0))</f>
        <v>g pollutant</v>
      </c>
      <c r="I2663" t="str">
        <f t="shared" si="123"/>
        <v>CH4</v>
      </c>
      <c r="J2663">
        <f>INDEX(NoSettings!$C:$C,MATCH(EPS!$A2663,NoSettings!$A:$A,0))</f>
        <v>0</v>
      </c>
      <c r="K2663">
        <f t="shared" si="124"/>
        <v>28</v>
      </c>
      <c r="L2663" s="5">
        <f t="shared" si="125"/>
        <v>0</v>
      </c>
    </row>
    <row r="2664" spans="1:12">
      <c r="A2664" t="s">
        <v>2682</v>
      </c>
      <c r="B2664" t="s">
        <v>5</v>
      </c>
      <c r="C2664" t="s">
        <v>2893</v>
      </c>
      <c r="D2664" t="s">
        <v>2877</v>
      </c>
      <c r="E2664" t="s">
        <v>2866</v>
      </c>
      <c r="H2664" t="str">
        <f>INDEX('Vensim Variables'!$B:$B,MATCH(EPS!$B2664,'Vensim Variables'!$A:$A,0))</f>
        <v>g pollutant</v>
      </c>
      <c r="I2664" t="str">
        <f t="shared" si="123"/>
        <v>N2O</v>
      </c>
      <c r="J2664">
        <f>INDEX(NoSettings!$C:$C,MATCH(EPS!$A2664,NoSettings!$A:$A,0))</f>
        <v>0</v>
      </c>
      <c r="K2664">
        <f t="shared" si="124"/>
        <v>265</v>
      </c>
      <c r="L2664" s="5">
        <f t="shared" si="125"/>
        <v>0</v>
      </c>
    </row>
    <row r="2665" spans="1:12">
      <c r="A2665" t="s">
        <v>2683</v>
      </c>
      <c r="B2665" t="s">
        <v>5</v>
      </c>
      <c r="C2665" t="s">
        <v>2893</v>
      </c>
      <c r="D2665" t="s">
        <v>2877</v>
      </c>
      <c r="E2665" t="s">
        <v>2867</v>
      </c>
      <c r="H2665" t="str">
        <f>INDEX('Vensim Variables'!$B:$B,MATCH(EPS!$B2665,'Vensim Variables'!$A:$A,0))</f>
        <v>g pollutant</v>
      </c>
      <c r="I2665" t="str">
        <f t="shared" si="123"/>
        <v>F gases</v>
      </c>
      <c r="J2665">
        <f>INDEX(NoSettings!$C:$C,MATCH(EPS!$A2665,NoSettings!$A:$A,0))</f>
        <v>0</v>
      </c>
      <c r="K2665">
        <f t="shared" si="124"/>
        <v>1</v>
      </c>
      <c r="L2665" s="5">
        <f t="shared" si="125"/>
        <v>0</v>
      </c>
    </row>
    <row r="2666" spans="1:12">
      <c r="A2666" t="s">
        <v>2684</v>
      </c>
      <c r="B2666" t="s">
        <v>5</v>
      </c>
      <c r="C2666" t="s">
        <v>2893</v>
      </c>
      <c r="D2666" t="s">
        <v>2878</v>
      </c>
      <c r="E2666" t="s">
        <v>2854</v>
      </c>
      <c r="H2666" t="str">
        <f>INDEX('Vensim Variables'!$B:$B,MATCH(EPS!$B2666,'Vensim Variables'!$A:$A,0))</f>
        <v>g pollutant</v>
      </c>
      <c r="I2666" t="str">
        <f t="shared" si="123"/>
        <v>CO2</v>
      </c>
      <c r="J2666">
        <f>INDEX(NoSettings!$C:$C,MATCH(EPS!$A2666,NoSettings!$A:$A,0))</f>
        <v>0</v>
      </c>
      <c r="K2666">
        <f t="shared" si="124"/>
        <v>1</v>
      </c>
      <c r="L2666" s="5">
        <f t="shared" si="125"/>
        <v>0</v>
      </c>
    </row>
    <row r="2667" spans="1:12">
      <c r="A2667" t="s">
        <v>2685</v>
      </c>
      <c r="B2667" t="s">
        <v>5</v>
      </c>
      <c r="C2667" t="s">
        <v>2893</v>
      </c>
      <c r="D2667" t="s">
        <v>2878</v>
      </c>
      <c r="E2667" t="s">
        <v>2857</v>
      </c>
      <c r="H2667" t="str">
        <f>INDEX('Vensim Variables'!$B:$B,MATCH(EPS!$B2667,'Vensim Variables'!$A:$A,0))</f>
        <v>g pollutant</v>
      </c>
      <c r="I2667" t="str">
        <f t="shared" si="123"/>
        <v>VOC</v>
      </c>
      <c r="J2667">
        <f>INDEX(NoSettings!$C:$C,MATCH(EPS!$A2667,NoSettings!$A:$A,0))</f>
        <v>0</v>
      </c>
      <c r="K2667">
        <f t="shared" si="124"/>
        <v>1</v>
      </c>
      <c r="L2667" s="5">
        <f t="shared" si="125"/>
        <v>0</v>
      </c>
    </row>
    <row r="2668" spans="1:12">
      <c r="A2668" t="s">
        <v>2686</v>
      </c>
      <c r="B2668" t="s">
        <v>5</v>
      </c>
      <c r="C2668" t="s">
        <v>2893</v>
      </c>
      <c r="D2668" t="s">
        <v>2878</v>
      </c>
      <c r="E2668" t="s">
        <v>2858</v>
      </c>
      <c r="H2668" t="str">
        <f>INDEX('Vensim Variables'!$B:$B,MATCH(EPS!$B2668,'Vensim Variables'!$A:$A,0))</f>
        <v>g pollutant</v>
      </c>
      <c r="I2668" t="str">
        <f t="shared" si="123"/>
        <v>CO</v>
      </c>
      <c r="J2668">
        <f>INDEX(NoSettings!$C:$C,MATCH(EPS!$A2668,NoSettings!$A:$A,0))</f>
        <v>0</v>
      </c>
      <c r="K2668">
        <f t="shared" si="124"/>
        <v>1</v>
      </c>
      <c r="L2668" s="5">
        <f t="shared" si="125"/>
        <v>0</v>
      </c>
    </row>
    <row r="2669" spans="1:12">
      <c r="A2669" t="s">
        <v>2687</v>
      </c>
      <c r="B2669" t="s">
        <v>5</v>
      </c>
      <c r="C2669" t="s">
        <v>2893</v>
      </c>
      <c r="D2669" t="s">
        <v>2878</v>
      </c>
      <c r="E2669" t="s">
        <v>2859</v>
      </c>
      <c r="H2669" t="str">
        <f>INDEX('Vensim Variables'!$B:$B,MATCH(EPS!$B2669,'Vensim Variables'!$A:$A,0))</f>
        <v>g pollutant</v>
      </c>
      <c r="I2669" t="str">
        <f t="shared" si="123"/>
        <v>NOx</v>
      </c>
      <c r="J2669">
        <f>INDEX(NoSettings!$C:$C,MATCH(EPS!$A2669,NoSettings!$A:$A,0))</f>
        <v>0</v>
      </c>
      <c r="K2669">
        <f t="shared" si="124"/>
        <v>1</v>
      </c>
      <c r="L2669" s="5">
        <f t="shared" si="125"/>
        <v>0</v>
      </c>
    </row>
    <row r="2670" spans="1:12">
      <c r="A2670" t="s">
        <v>2688</v>
      </c>
      <c r="B2670" t="s">
        <v>5</v>
      </c>
      <c r="C2670" t="s">
        <v>2893</v>
      </c>
      <c r="D2670" t="s">
        <v>2878</v>
      </c>
      <c r="E2670" t="s">
        <v>2860</v>
      </c>
      <c r="H2670" t="str">
        <f>INDEX('Vensim Variables'!$B:$B,MATCH(EPS!$B2670,'Vensim Variables'!$A:$A,0))</f>
        <v>g pollutant</v>
      </c>
      <c r="I2670" t="str">
        <f t="shared" si="123"/>
        <v>PM10</v>
      </c>
      <c r="J2670">
        <f>INDEX(NoSettings!$C:$C,MATCH(EPS!$A2670,NoSettings!$A:$A,0))</f>
        <v>0</v>
      </c>
      <c r="K2670">
        <f t="shared" si="124"/>
        <v>1</v>
      </c>
      <c r="L2670" s="5">
        <f t="shared" si="125"/>
        <v>0</v>
      </c>
    </row>
    <row r="2671" spans="1:12">
      <c r="A2671" t="s">
        <v>2689</v>
      </c>
      <c r="B2671" t="s">
        <v>5</v>
      </c>
      <c r="C2671" t="s">
        <v>2893</v>
      </c>
      <c r="D2671" t="s">
        <v>2878</v>
      </c>
      <c r="E2671" t="s">
        <v>2861</v>
      </c>
      <c r="H2671" t="str">
        <f>INDEX('Vensim Variables'!$B:$B,MATCH(EPS!$B2671,'Vensim Variables'!$A:$A,0))</f>
        <v>g pollutant</v>
      </c>
      <c r="I2671" t="str">
        <f t="shared" si="123"/>
        <v>PM25</v>
      </c>
      <c r="J2671">
        <f>INDEX(NoSettings!$C:$C,MATCH(EPS!$A2671,NoSettings!$A:$A,0))</f>
        <v>0</v>
      </c>
      <c r="K2671">
        <f t="shared" si="124"/>
        <v>1</v>
      </c>
      <c r="L2671" s="5">
        <f t="shared" si="125"/>
        <v>0</v>
      </c>
    </row>
    <row r="2672" spans="1:12">
      <c r="A2672" t="s">
        <v>2690</v>
      </c>
      <c r="B2672" t="s">
        <v>5</v>
      </c>
      <c r="C2672" t="s">
        <v>2893</v>
      </c>
      <c r="D2672" t="s">
        <v>2878</v>
      </c>
      <c r="E2672" t="s">
        <v>2862</v>
      </c>
      <c r="H2672" t="str">
        <f>INDEX('Vensim Variables'!$B:$B,MATCH(EPS!$B2672,'Vensim Variables'!$A:$A,0))</f>
        <v>g pollutant</v>
      </c>
      <c r="I2672" t="str">
        <f t="shared" si="123"/>
        <v>SOx</v>
      </c>
      <c r="J2672">
        <f>INDEX(NoSettings!$C:$C,MATCH(EPS!$A2672,NoSettings!$A:$A,0))</f>
        <v>0</v>
      </c>
      <c r="K2672">
        <f t="shared" si="124"/>
        <v>1</v>
      </c>
      <c r="L2672" s="5">
        <f t="shared" si="125"/>
        <v>0</v>
      </c>
    </row>
    <row r="2673" spans="1:12">
      <c r="A2673" t="s">
        <v>2691</v>
      </c>
      <c r="B2673" t="s">
        <v>5</v>
      </c>
      <c r="C2673" t="s">
        <v>2893</v>
      </c>
      <c r="D2673" t="s">
        <v>2878</v>
      </c>
      <c r="E2673" t="s">
        <v>2863</v>
      </c>
      <c r="H2673" t="str">
        <f>INDEX('Vensim Variables'!$B:$B,MATCH(EPS!$B2673,'Vensim Variables'!$A:$A,0))</f>
        <v>g pollutant</v>
      </c>
      <c r="I2673" t="str">
        <f t="shared" si="123"/>
        <v>BC</v>
      </c>
      <c r="J2673">
        <f>INDEX(NoSettings!$C:$C,MATCH(EPS!$A2673,NoSettings!$A:$A,0))</f>
        <v>0</v>
      </c>
      <c r="K2673">
        <f t="shared" si="124"/>
        <v>1</v>
      </c>
      <c r="L2673" s="5">
        <f t="shared" si="125"/>
        <v>0</v>
      </c>
    </row>
    <row r="2674" spans="1:12">
      <c r="A2674" t="s">
        <v>2692</v>
      </c>
      <c r="B2674" t="s">
        <v>5</v>
      </c>
      <c r="C2674" t="s">
        <v>2893</v>
      </c>
      <c r="D2674" t="s">
        <v>2878</v>
      </c>
      <c r="E2674" t="s">
        <v>2864</v>
      </c>
      <c r="H2674" t="str">
        <f>INDEX('Vensim Variables'!$B:$B,MATCH(EPS!$B2674,'Vensim Variables'!$A:$A,0))</f>
        <v>g pollutant</v>
      </c>
      <c r="I2674" t="str">
        <f t="shared" si="123"/>
        <v>OC</v>
      </c>
      <c r="J2674">
        <f>INDEX(NoSettings!$C:$C,MATCH(EPS!$A2674,NoSettings!$A:$A,0))</f>
        <v>0</v>
      </c>
      <c r="K2674">
        <f t="shared" si="124"/>
        <v>1</v>
      </c>
      <c r="L2674" s="5">
        <f t="shared" si="125"/>
        <v>0</v>
      </c>
    </row>
    <row r="2675" spans="1:12">
      <c r="A2675" t="s">
        <v>2693</v>
      </c>
      <c r="B2675" t="s">
        <v>5</v>
      </c>
      <c r="C2675" t="s">
        <v>2893</v>
      </c>
      <c r="D2675" t="s">
        <v>2878</v>
      </c>
      <c r="E2675" t="s">
        <v>2865</v>
      </c>
      <c r="H2675" t="str">
        <f>INDEX('Vensim Variables'!$B:$B,MATCH(EPS!$B2675,'Vensim Variables'!$A:$A,0))</f>
        <v>g pollutant</v>
      </c>
      <c r="I2675" t="str">
        <f t="shared" si="123"/>
        <v>CH4</v>
      </c>
      <c r="J2675">
        <f>INDEX(NoSettings!$C:$C,MATCH(EPS!$A2675,NoSettings!$A:$A,0))</f>
        <v>0</v>
      </c>
      <c r="K2675">
        <f t="shared" si="124"/>
        <v>28</v>
      </c>
      <c r="L2675" s="5">
        <f t="shared" si="125"/>
        <v>0</v>
      </c>
    </row>
    <row r="2676" spans="1:12">
      <c r="A2676" t="s">
        <v>2694</v>
      </c>
      <c r="B2676" t="s">
        <v>5</v>
      </c>
      <c r="C2676" t="s">
        <v>2893</v>
      </c>
      <c r="D2676" t="s">
        <v>2878</v>
      </c>
      <c r="E2676" t="s">
        <v>2866</v>
      </c>
      <c r="H2676" t="str">
        <f>INDEX('Vensim Variables'!$B:$B,MATCH(EPS!$B2676,'Vensim Variables'!$A:$A,0))</f>
        <v>g pollutant</v>
      </c>
      <c r="I2676" t="str">
        <f t="shared" si="123"/>
        <v>N2O</v>
      </c>
      <c r="J2676">
        <f>INDEX(NoSettings!$C:$C,MATCH(EPS!$A2676,NoSettings!$A:$A,0))</f>
        <v>0</v>
      </c>
      <c r="K2676">
        <f t="shared" si="124"/>
        <v>265</v>
      </c>
      <c r="L2676" s="5">
        <f t="shared" si="125"/>
        <v>0</v>
      </c>
    </row>
    <row r="2677" spans="1:12">
      <c r="A2677" t="s">
        <v>2695</v>
      </c>
      <c r="B2677" t="s">
        <v>5</v>
      </c>
      <c r="C2677" t="s">
        <v>2893</v>
      </c>
      <c r="D2677" t="s">
        <v>2878</v>
      </c>
      <c r="E2677" t="s">
        <v>2867</v>
      </c>
      <c r="H2677" t="str">
        <f>INDEX('Vensim Variables'!$B:$B,MATCH(EPS!$B2677,'Vensim Variables'!$A:$A,0))</f>
        <v>g pollutant</v>
      </c>
      <c r="I2677" t="str">
        <f t="shared" si="123"/>
        <v>F gases</v>
      </c>
      <c r="J2677">
        <f>INDEX(NoSettings!$C:$C,MATCH(EPS!$A2677,NoSettings!$A:$A,0))</f>
        <v>0</v>
      </c>
      <c r="K2677">
        <f t="shared" si="124"/>
        <v>1</v>
      </c>
      <c r="L2677" s="5">
        <f t="shared" si="125"/>
        <v>0</v>
      </c>
    </row>
    <row r="2678" spans="1:12">
      <c r="A2678" t="s">
        <v>2696</v>
      </c>
      <c r="B2678" t="s">
        <v>5</v>
      </c>
      <c r="C2678" t="s">
        <v>2893</v>
      </c>
      <c r="D2678" t="s">
        <v>2879</v>
      </c>
      <c r="E2678" t="s">
        <v>2854</v>
      </c>
      <c r="H2678" t="str">
        <f>INDEX('Vensim Variables'!$B:$B,MATCH(EPS!$B2678,'Vensim Variables'!$A:$A,0))</f>
        <v>g pollutant</v>
      </c>
      <c r="I2678" t="str">
        <f t="shared" si="123"/>
        <v>CO2</v>
      </c>
      <c r="J2678">
        <f>INDEX(NoSettings!$C:$C,MATCH(EPS!$A2678,NoSettings!$A:$A,0))</f>
        <v>0</v>
      </c>
      <c r="K2678">
        <f t="shared" si="124"/>
        <v>1</v>
      </c>
      <c r="L2678" s="5">
        <f t="shared" si="125"/>
        <v>0</v>
      </c>
    </row>
    <row r="2679" spans="1:12">
      <c r="A2679" t="s">
        <v>2697</v>
      </c>
      <c r="B2679" t="s">
        <v>5</v>
      </c>
      <c r="C2679" t="s">
        <v>2893</v>
      </c>
      <c r="D2679" t="s">
        <v>2879</v>
      </c>
      <c r="E2679" t="s">
        <v>2857</v>
      </c>
      <c r="H2679" t="str">
        <f>INDEX('Vensim Variables'!$B:$B,MATCH(EPS!$B2679,'Vensim Variables'!$A:$A,0))</f>
        <v>g pollutant</v>
      </c>
      <c r="I2679" t="str">
        <f t="shared" si="123"/>
        <v>VOC</v>
      </c>
      <c r="J2679">
        <f>INDEX(NoSettings!$C:$C,MATCH(EPS!$A2679,NoSettings!$A:$A,0))</f>
        <v>0</v>
      </c>
      <c r="K2679">
        <f t="shared" si="124"/>
        <v>1</v>
      </c>
      <c r="L2679" s="5">
        <f t="shared" si="125"/>
        <v>0</v>
      </c>
    </row>
    <row r="2680" spans="1:12">
      <c r="A2680" t="s">
        <v>2698</v>
      </c>
      <c r="B2680" t="s">
        <v>5</v>
      </c>
      <c r="C2680" t="s">
        <v>2893</v>
      </c>
      <c r="D2680" t="s">
        <v>2879</v>
      </c>
      <c r="E2680" t="s">
        <v>2858</v>
      </c>
      <c r="H2680" t="str">
        <f>INDEX('Vensim Variables'!$B:$B,MATCH(EPS!$B2680,'Vensim Variables'!$A:$A,0))</f>
        <v>g pollutant</v>
      </c>
      <c r="I2680" t="str">
        <f t="shared" si="123"/>
        <v>CO</v>
      </c>
      <c r="J2680">
        <f>INDEX(NoSettings!$C:$C,MATCH(EPS!$A2680,NoSettings!$A:$A,0))</f>
        <v>0</v>
      </c>
      <c r="K2680">
        <f t="shared" si="124"/>
        <v>1</v>
      </c>
      <c r="L2680" s="5">
        <f t="shared" si="125"/>
        <v>0</v>
      </c>
    </row>
    <row r="2681" spans="1:12">
      <c r="A2681" t="s">
        <v>2699</v>
      </c>
      <c r="B2681" t="s">
        <v>5</v>
      </c>
      <c r="C2681" t="s">
        <v>2893</v>
      </c>
      <c r="D2681" t="s">
        <v>2879</v>
      </c>
      <c r="E2681" t="s">
        <v>2859</v>
      </c>
      <c r="H2681" t="str">
        <f>INDEX('Vensim Variables'!$B:$B,MATCH(EPS!$B2681,'Vensim Variables'!$A:$A,0))</f>
        <v>g pollutant</v>
      </c>
      <c r="I2681" t="str">
        <f t="shared" si="123"/>
        <v>NOx</v>
      </c>
      <c r="J2681">
        <f>INDEX(NoSettings!$C:$C,MATCH(EPS!$A2681,NoSettings!$A:$A,0))</f>
        <v>0</v>
      </c>
      <c r="K2681">
        <f t="shared" si="124"/>
        <v>1</v>
      </c>
      <c r="L2681" s="5">
        <f t="shared" si="125"/>
        <v>0</v>
      </c>
    </row>
    <row r="2682" spans="1:12">
      <c r="A2682" t="s">
        <v>2700</v>
      </c>
      <c r="B2682" t="s">
        <v>5</v>
      </c>
      <c r="C2682" t="s">
        <v>2893</v>
      </c>
      <c r="D2682" t="s">
        <v>2879</v>
      </c>
      <c r="E2682" t="s">
        <v>2860</v>
      </c>
      <c r="H2682" t="str">
        <f>INDEX('Vensim Variables'!$B:$B,MATCH(EPS!$B2682,'Vensim Variables'!$A:$A,0))</f>
        <v>g pollutant</v>
      </c>
      <c r="I2682" t="str">
        <f t="shared" si="123"/>
        <v>PM10</v>
      </c>
      <c r="J2682">
        <f>INDEX(NoSettings!$C:$C,MATCH(EPS!$A2682,NoSettings!$A:$A,0))</f>
        <v>0</v>
      </c>
      <c r="K2682">
        <f t="shared" si="124"/>
        <v>1</v>
      </c>
      <c r="L2682" s="5">
        <f t="shared" si="125"/>
        <v>0</v>
      </c>
    </row>
    <row r="2683" spans="1:12">
      <c r="A2683" t="s">
        <v>2701</v>
      </c>
      <c r="B2683" t="s">
        <v>5</v>
      </c>
      <c r="C2683" t="s">
        <v>2893</v>
      </c>
      <c r="D2683" t="s">
        <v>2879</v>
      </c>
      <c r="E2683" t="s">
        <v>2861</v>
      </c>
      <c r="H2683" t="str">
        <f>INDEX('Vensim Variables'!$B:$B,MATCH(EPS!$B2683,'Vensim Variables'!$A:$A,0))</f>
        <v>g pollutant</v>
      </c>
      <c r="I2683" t="str">
        <f t="shared" si="123"/>
        <v>PM25</v>
      </c>
      <c r="J2683">
        <f>INDEX(NoSettings!$C:$C,MATCH(EPS!$A2683,NoSettings!$A:$A,0))</f>
        <v>0</v>
      </c>
      <c r="K2683">
        <f t="shared" si="124"/>
        <v>1</v>
      </c>
      <c r="L2683" s="5">
        <f t="shared" si="125"/>
        <v>0</v>
      </c>
    </row>
    <row r="2684" spans="1:12">
      <c r="A2684" t="s">
        <v>2702</v>
      </c>
      <c r="B2684" t="s">
        <v>5</v>
      </c>
      <c r="C2684" t="s">
        <v>2893</v>
      </c>
      <c r="D2684" t="s">
        <v>2879</v>
      </c>
      <c r="E2684" t="s">
        <v>2862</v>
      </c>
      <c r="H2684" t="str">
        <f>INDEX('Vensim Variables'!$B:$B,MATCH(EPS!$B2684,'Vensim Variables'!$A:$A,0))</f>
        <v>g pollutant</v>
      </c>
      <c r="I2684" t="str">
        <f t="shared" si="123"/>
        <v>SOx</v>
      </c>
      <c r="J2684">
        <f>INDEX(NoSettings!$C:$C,MATCH(EPS!$A2684,NoSettings!$A:$A,0))</f>
        <v>0</v>
      </c>
      <c r="K2684">
        <f t="shared" si="124"/>
        <v>1</v>
      </c>
      <c r="L2684" s="5">
        <f t="shared" si="125"/>
        <v>0</v>
      </c>
    </row>
    <row r="2685" spans="1:12">
      <c r="A2685" t="s">
        <v>2703</v>
      </c>
      <c r="B2685" t="s">
        <v>5</v>
      </c>
      <c r="C2685" t="s">
        <v>2893</v>
      </c>
      <c r="D2685" t="s">
        <v>2879</v>
      </c>
      <c r="E2685" t="s">
        <v>2863</v>
      </c>
      <c r="H2685" t="str">
        <f>INDEX('Vensim Variables'!$B:$B,MATCH(EPS!$B2685,'Vensim Variables'!$A:$A,0))</f>
        <v>g pollutant</v>
      </c>
      <c r="I2685" t="str">
        <f t="shared" si="123"/>
        <v>BC</v>
      </c>
      <c r="J2685">
        <f>INDEX(NoSettings!$C:$C,MATCH(EPS!$A2685,NoSettings!$A:$A,0))</f>
        <v>0</v>
      </c>
      <c r="K2685">
        <f t="shared" si="124"/>
        <v>1</v>
      </c>
      <c r="L2685" s="5">
        <f t="shared" si="125"/>
        <v>0</v>
      </c>
    </row>
    <row r="2686" spans="1:12">
      <c r="A2686" t="s">
        <v>2704</v>
      </c>
      <c r="B2686" t="s">
        <v>5</v>
      </c>
      <c r="C2686" t="s">
        <v>2893</v>
      </c>
      <c r="D2686" t="s">
        <v>2879</v>
      </c>
      <c r="E2686" t="s">
        <v>2864</v>
      </c>
      <c r="H2686" t="str">
        <f>INDEX('Vensim Variables'!$B:$B,MATCH(EPS!$B2686,'Vensim Variables'!$A:$A,0))</f>
        <v>g pollutant</v>
      </c>
      <c r="I2686" t="str">
        <f t="shared" si="123"/>
        <v>OC</v>
      </c>
      <c r="J2686">
        <f>INDEX(NoSettings!$C:$C,MATCH(EPS!$A2686,NoSettings!$A:$A,0))</f>
        <v>0</v>
      </c>
      <c r="K2686">
        <f t="shared" si="124"/>
        <v>1</v>
      </c>
      <c r="L2686" s="5">
        <f t="shared" si="125"/>
        <v>0</v>
      </c>
    </row>
    <row r="2687" spans="1:12">
      <c r="A2687" t="s">
        <v>2705</v>
      </c>
      <c r="B2687" t="s">
        <v>5</v>
      </c>
      <c r="C2687" t="s">
        <v>2893</v>
      </c>
      <c r="D2687" t="s">
        <v>2879</v>
      </c>
      <c r="E2687" t="s">
        <v>2865</v>
      </c>
      <c r="H2687" t="str">
        <f>INDEX('Vensim Variables'!$B:$B,MATCH(EPS!$B2687,'Vensim Variables'!$A:$A,0))</f>
        <v>g pollutant</v>
      </c>
      <c r="I2687" t="str">
        <f t="shared" si="123"/>
        <v>CH4</v>
      </c>
      <c r="J2687">
        <f>INDEX(NoSettings!$C:$C,MATCH(EPS!$A2687,NoSettings!$A:$A,0))</f>
        <v>0</v>
      </c>
      <c r="K2687">
        <f t="shared" si="124"/>
        <v>28</v>
      </c>
      <c r="L2687" s="5">
        <f t="shared" si="125"/>
        <v>0</v>
      </c>
    </row>
    <row r="2688" spans="1:12">
      <c r="A2688" t="s">
        <v>2706</v>
      </c>
      <c r="B2688" t="s">
        <v>5</v>
      </c>
      <c r="C2688" t="s">
        <v>2893</v>
      </c>
      <c r="D2688" t="s">
        <v>2879</v>
      </c>
      <c r="E2688" t="s">
        <v>2866</v>
      </c>
      <c r="H2688" t="str">
        <f>INDEX('Vensim Variables'!$B:$B,MATCH(EPS!$B2688,'Vensim Variables'!$A:$A,0))</f>
        <v>g pollutant</v>
      </c>
      <c r="I2688" t="str">
        <f t="shared" si="123"/>
        <v>N2O</v>
      </c>
      <c r="J2688">
        <f>INDEX(NoSettings!$C:$C,MATCH(EPS!$A2688,NoSettings!$A:$A,0))</f>
        <v>0</v>
      </c>
      <c r="K2688">
        <f t="shared" si="124"/>
        <v>265</v>
      </c>
      <c r="L2688" s="5">
        <f t="shared" si="125"/>
        <v>0</v>
      </c>
    </row>
    <row r="2689" spans="1:12">
      <c r="A2689" t="s">
        <v>2707</v>
      </c>
      <c r="B2689" t="s">
        <v>5</v>
      </c>
      <c r="C2689" t="s">
        <v>2893</v>
      </c>
      <c r="D2689" t="s">
        <v>2879</v>
      </c>
      <c r="E2689" t="s">
        <v>2867</v>
      </c>
      <c r="H2689" t="str">
        <f>INDEX('Vensim Variables'!$B:$B,MATCH(EPS!$B2689,'Vensim Variables'!$A:$A,0))</f>
        <v>g pollutant</v>
      </c>
      <c r="I2689" t="str">
        <f t="shared" si="123"/>
        <v>F gases</v>
      </c>
      <c r="J2689">
        <f>INDEX(NoSettings!$C:$C,MATCH(EPS!$A2689,NoSettings!$A:$A,0))</f>
        <v>0</v>
      </c>
      <c r="K2689">
        <f t="shared" si="124"/>
        <v>1</v>
      </c>
      <c r="L2689" s="5">
        <f t="shared" si="125"/>
        <v>0</v>
      </c>
    </row>
    <row r="2690" spans="1:12">
      <c r="A2690" t="s">
        <v>2708</v>
      </c>
      <c r="B2690" t="s">
        <v>5</v>
      </c>
      <c r="C2690" t="s">
        <v>2893</v>
      </c>
      <c r="D2690" t="s">
        <v>2880</v>
      </c>
      <c r="E2690" t="s">
        <v>2854</v>
      </c>
      <c r="H2690" t="str">
        <f>INDEX('Vensim Variables'!$B:$B,MATCH(EPS!$B2690,'Vensim Variables'!$A:$A,0))</f>
        <v>g pollutant</v>
      </c>
      <c r="I2690" t="str">
        <f t="shared" si="123"/>
        <v>CO2</v>
      </c>
      <c r="J2690">
        <f>INDEX(NoSettings!$C:$C,MATCH(EPS!$A2690,NoSettings!$A:$A,0))</f>
        <v>0</v>
      </c>
      <c r="K2690">
        <f t="shared" si="124"/>
        <v>1</v>
      </c>
      <c r="L2690" s="5">
        <f t="shared" si="125"/>
        <v>0</v>
      </c>
    </row>
    <row r="2691" spans="1:12">
      <c r="A2691" t="s">
        <v>2709</v>
      </c>
      <c r="B2691" t="s">
        <v>5</v>
      </c>
      <c r="C2691" t="s">
        <v>2893</v>
      </c>
      <c r="D2691" t="s">
        <v>2880</v>
      </c>
      <c r="E2691" t="s">
        <v>2857</v>
      </c>
      <c r="H2691" t="str">
        <f>INDEX('Vensim Variables'!$B:$B,MATCH(EPS!$B2691,'Vensim Variables'!$A:$A,0))</f>
        <v>g pollutant</v>
      </c>
      <c r="I2691" t="str">
        <f t="shared" ref="I2691:I2754" si="126">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0</v>
      </c>
      <c r="K2691">
        <f t="shared" ref="K2691:K2754" si="127">IF(I2691="CO2",1,IF(I2691="CH4",28,IF(I2691="N2O",265,IF(I2691="F gases",1,1))))</f>
        <v>1</v>
      </c>
      <c r="L2691" s="5">
        <f t="shared" ref="L2691:L2754" si="128">IF(H2691="g pollutant",K2691*J2691/10^12,IF(H2691="MMTCO2e",J2691,IF(H2691="MWh",J2691,0)))</f>
        <v>0</v>
      </c>
    </row>
    <row r="2692" spans="1:12">
      <c r="A2692" t="s">
        <v>2710</v>
      </c>
      <c r="B2692" t="s">
        <v>5</v>
      </c>
      <c r="C2692" t="s">
        <v>2893</v>
      </c>
      <c r="D2692" t="s">
        <v>2880</v>
      </c>
      <c r="E2692" t="s">
        <v>2858</v>
      </c>
      <c r="H2692" t="str">
        <f>INDEX('Vensim Variables'!$B:$B,MATCH(EPS!$B2692,'Vensim Variables'!$A:$A,0))</f>
        <v>g pollutant</v>
      </c>
      <c r="I2692" t="str">
        <f t="shared" si="126"/>
        <v>CO</v>
      </c>
      <c r="J2692">
        <f>INDEX(NoSettings!$C:$C,MATCH(EPS!$A2692,NoSettings!$A:$A,0))</f>
        <v>0</v>
      </c>
      <c r="K2692">
        <f t="shared" si="127"/>
        <v>1</v>
      </c>
      <c r="L2692" s="5">
        <f t="shared" si="128"/>
        <v>0</v>
      </c>
    </row>
    <row r="2693" spans="1:12">
      <c r="A2693" t="s">
        <v>2711</v>
      </c>
      <c r="B2693" t="s">
        <v>5</v>
      </c>
      <c r="C2693" t="s">
        <v>2893</v>
      </c>
      <c r="D2693" t="s">
        <v>2880</v>
      </c>
      <c r="E2693" t="s">
        <v>2859</v>
      </c>
      <c r="H2693" t="str">
        <f>INDEX('Vensim Variables'!$B:$B,MATCH(EPS!$B2693,'Vensim Variables'!$A:$A,0))</f>
        <v>g pollutant</v>
      </c>
      <c r="I2693" t="str">
        <f t="shared" si="126"/>
        <v>NOx</v>
      </c>
      <c r="J2693">
        <f>INDEX(NoSettings!$C:$C,MATCH(EPS!$A2693,NoSettings!$A:$A,0))</f>
        <v>0</v>
      </c>
      <c r="K2693">
        <f t="shared" si="127"/>
        <v>1</v>
      </c>
      <c r="L2693" s="5">
        <f t="shared" si="128"/>
        <v>0</v>
      </c>
    </row>
    <row r="2694" spans="1:12">
      <c r="A2694" t="s">
        <v>2712</v>
      </c>
      <c r="B2694" t="s">
        <v>5</v>
      </c>
      <c r="C2694" t="s">
        <v>2893</v>
      </c>
      <c r="D2694" t="s">
        <v>2880</v>
      </c>
      <c r="E2694" t="s">
        <v>2860</v>
      </c>
      <c r="H2694" t="str">
        <f>INDEX('Vensim Variables'!$B:$B,MATCH(EPS!$B2694,'Vensim Variables'!$A:$A,0))</f>
        <v>g pollutant</v>
      </c>
      <c r="I2694" t="str">
        <f t="shared" si="126"/>
        <v>PM10</v>
      </c>
      <c r="J2694">
        <f>INDEX(NoSettings!$C:$C,MATCH(EPS!$A2694,NoSettings!$A:$A,0))</f>
        <v>0</v>
      </c>
      <c r="K2694">
        <f t="shared" si="127"/>
        <v>1</v>
      </c>
      <c r="L2694" s="5">
        <f t="shared" si="128"/>
        <v>0</v>
      </c>
    </row>
    <row r="2695" spans="1:12">
      <c r="A2695" t="s">
        <v>2713</v>
      </c>
      <c r="B2695" t="s">
        <v>5</v>
      </c>
      <c r="C2695" t="s">
        <v>2893</v>
      </c>
      <c r="D2695" t="s">
        <v>2880</v>
      </c>
      <c r="E2695" t="s">
        <v>2861</v>
      </c>
      <c r="H2695" t="str">
        <f>INDEX('Vensim Variables'!$B:$B,MATCH(EPS!$B2695,'Vensim Variables'!$A:$A,0))</f>
        <v>g pollutant</v>
      </c>
      <c r="I2695" t="str">
        <f t="shared" si="126"/>
        <v>PM25</v>
      </c>
      <c r="J2695">
        <f>INDEX(NoSettings!$C:$C,MATCH(EPS!$A2695,NoSettings!$A:$A,0))</f>
        <v>0</v>
      </c>
      <c r="K2695">
        <f t="shared" si="127"/>
        <v>1</v>
      </c>
      <c r="L2695" s="5">
        <f t="shared" si="128"/>
        <v>0</v>
      </c>
    </row>
    <row r="2696" spans="1:12">
      <c r="A2696" t="s">
        <v>2714</v>
      </c>
      <c r="B2696" t="s">
        <v>5</v>
      </c>
      <c r="C2696" t="s">
        <v>2893</v>
      </c>
      <c r="D2696" t="s">
        <v>2880</v>
      </c>
      <c r="E2696" t="s">
        <v>2862</v>
      </c>
      <c r="H2696" t="str">
        <f>INDEX('Vensim Variables'!$B:$B,MATCH(EPS!$B2696,'Vensim Variables'!$A:$A,0))</f>
        <v>g pollutant</v>
      </c>
      <c r="I2696" t="str">
        <f t="shared" si="126"/>
        <v>SOx</v>
      </c>
      <c r="J2696">
        <f>INDEX(NoSettings!$C:$C,MATCH(EPS!$A2696,NoSettings!$A:$A,0))</f>
        <v>0</v>
      </c>
      <c r="K2696">
        <f t="shared" si="127"/>
        <v>1</v>
      </c>
      <c r="L2696" s="5">
        <f t="shared" si="128"/>
        <v>0</v>
      </c>
    </row>
    <row r="2697" spans="1:12">
      <c r="A2697" t="s">
        <v>2715</v>
      </c>
      <c r="B2697" t="s">
        <v>5</v>
      </c>
      <c r="C2697" t="s">
        <v>2893</v>
      </c>
      <c r="D2697" t="s">
        <v>2880</v>
      </c>
      <c r="E2697" t="s">
        <v>2863</v>
      </c>
      <c r="H2697" t="str">
        <f>INDEX('Vensim Variables'!$B:$B,MATCH(EPS!$B2697,'Vensim Variables'!$A:$A,0))</f>
        <v>g pollutant</v>
      </c>
      <c r="I2697" t="str">
        <f t="shared" si="126"/>
        <v>BC</v>
      </c>
      <c r="J2697">
        <f>INDEX(NoSettings!$C:$C,MATCH(EPS!$A2697,NoSettings!$A:$A,0))</f>
        <v>0</v>
      </c>
      <c r="K2697">
        <f t="shared" si="127"/>
        <v>1</v>
      </c>
      <c r="L2697" s="5">
        <f t="shared" si="128"/>
        <v>0</v>
      </c>
    </row>
    <row r="2698" spans="1:12">
      <c r="A2698" t="s">
        <v>2716</v>
      </c>
      <c r="B2698" t="s">
        <v>5</v>
      </c>
      <c r="C2698" t="s">
        <v>2893</v>
      </c>
      <c r="D2698" t="s">
        <v>2880</v>
      </c>
      <c r="E2698" t="s">
        <v>2864</v>
      </c>
      <c r="H2698" t="str">
        <f>INDEX('Vensim Variables'!$B:$B,MATCH(EPS!$B2698,'Vensim Variables'!$A:$A,0))</f>
        <v>g pollutant</v>
      </c>
      <c r="I2698" t="str">
        <f t="shared" si="126"/>
        <v>OC</v>
      </c>
      <c r="J2698">
        <f>INDEX(NoSettings!$C:$C,MATCH(EPS!$A2698,NoSettings!$A:$A,0))</f>
        <v>0</v>
      </c>
      <c r="K2698">
        <f t="shared" si="127"/>
        <v>1</v>
      </c>
      <c r="L2698" s="5">
        <f t="shared" si="128"/>
        <v>0</v>
      </c>
    </row>
    <row r="2699" spans="1:12">
      <c r="A2699" t="s">
        <v>2717</v>
      </c>
      <c r="B2699" t="s">
        <v>5</v>
      </c>
      <c r="C2699" t="s">
        <v>2893</v>
      </c>
      <c r="D2699" t="s">
        <v>2880</v>
      </c>
      <c r="E2699" t="s">
        <v>2865</v>
      </c>
      <c r="H2699" t="str">
        <f>INDEX('Vensim Variables'!$B:$B,MATCH(EPS!$B2699,'Vensim Variables'!$A:$A,0))</f>
        <v>g pollutant</v>
      </c>
      <c r="I2699" t="str">
        <f t="shared" si="126"/>
        <v>CH4</v>
      </c>
      <c r="J2699">
        <f>INDEX(NoSettings!$C:$C,MATCH(EPS!$A2699,NoSettings!$A:$A,0))</f>
        <v>0</v>
      </c>
      <c r="K2699">
        <f t="shared" si="127"/>
        <v>28</v>
      </c>
      <c r="L2699" s="5">
        <f t="shared" si="128"/>
        <v>0</v>
      </c>
    </row>
    <row r="2700" spans="1:12">
      <c r="A2700" t="s">
        <v>2718</v>
      </c>
      <c r="B2700" t="s">
        <v>5</v>
      </c>
      <c r="C2700" t="s">
        <v>2893</v>
      </c>
      <c r="D2700" t="s">
        <v>2880</v>
      </c>
      <c r="E2700" t="s">
        <v>2866</v>
      </c>
      <c r="H2700" t="str">
        <f>INDEX('Vensim Variables'!$B:$B,MATCH(EPS!$B2700,'Vensim Variables'!$A:$A,0))</f>
        <v>g pollutant</v>
      </c>
      <c r="I2700" t="str">
        <f t="shared" si="126"/>
        <v>N2O</v>
      </c>
      <c r="J2700">
        <f>INDEX(NoSettings!$C:$C,MATCH(EPS!$A2700,NoSettings!$A:$A,0))</f>
        <v>0</v>
      </c>
      <c r="K2700">
        <f t="shared" si="127"/>
        <v>265</v>
      </c>
      <c r="L2700" s="5">
        <f t="shared" si="128"/>
        <v>0</v>
      </c>
    </row>
    <row r="2701" spans="1:12">
      <c r="A2701" t="s">
        <v>2719</v>
      </c>
      <c r="B2701" t="s">
        <v>5</v>
      </c>
      <c r="C2701" t="s">
        <v>2893</v>
      </c>
      <c r="D2701" t="s">
        <v>2880</v>
      </c>
      <c r="E2701" t="s">
        <v>2867</v>
      </c>
      <c r="H2701" t="str">
        <f>INDEX('Vensim Variables'!$B:$B,MATCH(EPS!$B2701,'Vensim Variables'!$A:$A,0))</f>
        <v>g pollutant</v>
      </c>
      <c r="I2701" t="str">
        <f t="shared" si="126"/>
        <v>F gases</v>
      </c>
      <c r="J2701">
        <f>INDEX(NoSettings!$C:$C,MATCH(EPS!$A2701,NoSettings!$A:$A,0))</f>
        <v>0</v>
      </c>
      <c r="K2701">
        <f t="shared" si="127"/>
        <v>1</v>
      </c>
      <c r="L2701" s="5">
        <f t="shared" si="128"/>
        <v>0</v>
      </c>
    </row>
    <row r="2702" spans="1:12">
      <c r="A2702" t="s">
        <v>2720</v>
      </c>
      <c r="B2702" t="s">
        <v>5</v>
      </c>
      <c r="C2702" t="s">
        <v>2893</v>
      </c>
      <c r="D2702" t="s">
        <v>2881</v>
      </c>
      <c r="E2702" t="s">
        <v>2854</v>
      </c>
      <c r="H2702" t="str">
        <f>INDEX('Vensim Variables'!$B:$B,MATCH(EPS!$B2702,'Vensim Variables'!$A:$A,0))</f>
        <v>g pollutant</v>
      </c>
      <c r="I2702" t="str">
        <f t="shared" si="126"/>
        <v>CO2</v>
      </c>
      <c r="J2702">
        <f>INDEX(NoSettings!$C:$C,MATCH(EPS!$A2702,NoSettings!$A:$A,0))</f>
        <v>0</v>
      </c>
      <c r="K2702">
        <f t="shared" si="127"/>
        <v>1</v>
      </c>
      <c r="L2702" s="5">
        <f t="shared" si="128"/>
        <v>0</v>
      </c>
    </row>
    <row r="2703" spans="1:12">
      <c r="A2703" t="s">
        <v>2721</v>
      </c>
      <c r="B2703" t="s">
        <v>5</v>
      </c>
      <c r="C2703" t="s">
        <v>2893</v>
      </c>
      <c r="D2703" t="s">
        <v>2881</v>
      </c>
      <c r="E2703" t="s">
        <v>2857</v>
      </c>
      <c r="H2703" t="str">
        <f>INDEX('Vensim Variables'!$B:$B,MATCH(EPS!$B2703,'Vensim Variables'!$A:$A,0))</f>
        <v>g pollutant</v>
      </c>
      <c r="I2703" t="str">
        <f t="shared" si="126"/>
        <v>VOC</v>
      </c>
      <c r="J2703">
        <f>INDEX(NoSettings!$C:$C,MATCH(EPS!$A2703,NoSettings!$A:$A,0))</f>
        <v>0</v>
      </c>
      <c r="K2703">
        <f t="shared" si="127"/>
        <v>1</v>
      </c>
      <c r="L2703" s="5">
        <f t="shared" si="128"/>
        <v>0</v>
      </c>
    </row>
    <row r="2704" spans="1:12">
      <c r="A2704" t="s">
        <v>2722</v>
      </c>
      <c r="B2704" t="s">
        <v>5</v>
      </c>
      <c r="C2704" t="s">
        <v>2893</v>
      </c>
      <c r="D2704" t="s">
        <v>2881</v>
      </c>
      <c r="E2704" t="s">
        <v>2858</v>
      </c>
      <c r="H2704" t="str">
        <f>INDEX('Vensim Variables'!$B:$B,MATCH(EPS!$B2704,'Vensim Variables'!$A:$A,0))</f>
        <v>g pollutant</v>
      </c>
      <c r="I2704" t="str">
        <f t="shared" si="126"/>
        <v>CO</v>
      </c>
      <c r="J2704">
        <f>INDEX(NoSettings!$C:$C,MATCH(EPS!$A2704,NoSettings!$A:$A,0))</f>
        <v>0</v>
      </c>
      <c r="K2704">
        <f t="shared" si="127"/>
        <v>1</v>
      </c>
      <c r="L2704" s="5">
        <f t="shared" si="128"/>
        <v>0</v>
      </c>
    </row>
    <row r="2705" spans="1:12">
      <c r="A2705" t="s">
        <v>2723</v>
      </c>
      <c r="B2705" t="s">
        <v>5</v>
      </c>
      <c r="C2705" t="s">
        <v>2893</v>
      </c>
      <c r="D2705" t="s">
        <v>2881</v>
      </c>
      <c r="E2705" t="s">
        <v>2859</v>
      </c>
      <c r="H2705" t="str">
        <f>INDEX('Vensim Variables'!$B:$B,MATCH(EPS!$B2705,'Vensim Variables'!$A:$A,0))</f>
        <v>g pollutant</v>
      </c>
      <c r="I2705" t="str">
        <f t="shared" si="126"/>
        <v>NOx</v>
      </c>
      <c r="J2705">
        <f>INDEX(NoSettings!$C:$C,MATCH(EPS!$A2705,NoSettings!$A:$A,0))</f>
        <v>0</v>
      </c>
      <c r="K2705">
        <f t="shared" si="127"/>
        <v>1</v>
      </c>
      <c r="L2705" s="5">
        <f t="shared" si="128"/>
        <v>0</v>
      </c>
    </row>
    <row r="2706" spans="1:12">
      <c r="A2706" t="s">
        <v>2724</v>
      </c>
      <c r="B2706" t="s">
        <v>5</v>
      </c>
      <c r="C2706" t="s">
        <v>2893</v>
      </c>
      <c r="D2706" t="s">
        <v>2881</v>
      </c>
      <c r="E2706" t="s">
        <v>2860</v>
      </c>
      <c r="H2706" t="str">
        <f>INDEX('Vensim Variables'!$B:$B,MATCH(EPS!$B2706,'Vensim Variables'!$A:$A,0))</f>
        <v>g pollutant</v>
      </c>
      <c r="I2706" t="str">
        <f t="shared" si="126"/>
        <v>PM10</v>
      </c>
      <c r="J2706">
        <f>INDEX(NoSettings!$C:$C,MATCH(EPS!$A2706,NoSettings!$A:$A,0))</f>
        <v>0</v>
      </c>
      <c r="K2706">
        <f t="shared" si="127"/>
        <v>1</v>
      </c>
      <c r="L2706" s="5">
        <f t="shared" si="128"/>
        <v>0</v>
      </c>
    </row>
    <row r="2707" spans="1:12">
      <c r="A2707" t="s">
        <v>2725</v>
      </c>
      <c r="B2707" t="s">
        <v>5</v>
      </c>
      <c r="C2707" t="s">
        <v>2893</v>
      </c>
      <c r="D2707" t="s">
        <v>2881</v>
      </c>
      <c r="E2707" t="s">
        <v>2861</v>
      </c>
      <c r="H2707" t="str">
        <f>INDEX('Vensim Variables'!$B:$B,MATCH(EPS!$B2707,'Vensim Variables'!$A:$A,0))</f>
        <v>g pollutant</v>
      </c>
      <c r="I2707" t="str">
        <f t="shared" si="126"/>
        <v>PM25</v>
      </c>
      <c r="J2707">
        <f>INDEX(NoSettings!$C:$C,MATCH(EPS!$A2707,NoSettings!$A:$A,0))</f>
        <v>0</v>
      </c>
      <c r="K2707">
        <f t="shared" si="127"/>
        <v>1</v>
      </c>
      <c r="L2707" s="5">
        <f t="shared" si="128"/>
        <v>0</v>
      </c>
    </row>
    <row r="2708" spans="1:12">
      <c r="A2708" t="s">
        <v>2726</v>
      </c>
      <c r="B2708" t="s">
        <v>5</v>
      </c>
      <c r="C2708" t="s">
        <v>2893</v>
      </c>
      <c r="D2708" t="s">
        <v>2881</v>
      </c>
      <c r="E2708" t="s">
        <v>2862</v>
      </c>
      <c r="H2708" t="str">
        <f>INDEX('Vensim Variables'!$B:$B,MATCH(EPS!$B2708,'Vensim Variables'!$A:$A,0))</f>
        <v>g pollutant</v>
      </c>
      <c r="I2708" t="str">
        <f t="shared" si="126"/>
        <v>SOx</v>
      </c>
      <c r="J2708">
        <f>INDEX(NoSettings!$C:$C,MATCH(EPS!$A2708,NoSettings!$A:$A,0))</f>
        <v>0</v>
      </c>
      <c r="K2708">
        <f t="shared" si="127"/>
        <v>1</v>
      </c>
      <c r="L2708" s="5">
        <f t="shared" si="128"/>
        <v>0</v>
      </c>
    </row>
    <row r="2709" spans="1:12">
      <c r="A2709" t="s">
        <v>2727</v>
      </c>
      <c r="B2709" t="s">
        <v>5</v>
      </c>
      <c r="C2709" t="s">
        <v>2893</v>
      </c>
      <c r="D2709" t="s">
        <v>2881</v>
      </c>
      <c r="E2709" t="s">
        <v>2863</v>
      </c>
      <c r="H2709" t="str">
        <f>INDEX('Vensim Variables'!$B:$B,MATCH(EPS!$B2709,'Vensim Variables'!$A:$A,0))</f>
        <v>g pollutant</v>
      </c>
      <c r="I2709" t="str">
        <f t="shared" si="126"/>
        <v>BC</v>
      </c>
      <c r="J2709">
        <f>INDEX(NoSettings!$C:$C,MATCH(EPS!$A2709,NoSettings!$A:$A,0))</f>
        <v>0</v>
      </c>
      <c r="K2709">
        <f t="shared" si="127"/>
        <v>1</v>
      </c>
      <c r="L2709" s="5">
        <f t="shared" si="128"/>
        <v>0</v>
      </c>
    </row>
    <row r="2710" spans="1:12">
      <c r="A2710" t="s">
        <v>2728</v>
      </c>
      <c r="B2710" t="s">
        <v>5</v>
      </c>
      <c r="C2710" t="s">
        <v>2893</v>
      </c>
      <c r="D2710" t="s">
        <v>2881</v>
      </c>
      <c r="E2710" t="s">
        <v>2864</v>
      </c>
      <c r="H2710" t="str">
        <f>INDEX('Vensim Variables'!$B:$B,MATCH(EPS!$B2710,'Vensim Variables'!$A:$A,0))</f>
        <v>g pollutant</v>
      </c>
      <c r="I2710" t="str">
        <f t="shared" si="126"/>
        <v>OC</v>
      </c>
      <c r="J2710">
        <f>INDEX(NoSettings!$C:$C,MATCH(EPS!$A2710,NoSettings!$A:$A,0))</f>
        <v>0</v>
      </c>
      <c r="K2710">
        <f t="shared" si="127"/>
        <v>1</v>
      </c>
      <c r="L2710" s="5">
        <f t="shared" si="128"/>
        <v>0</v>
      </c>
    </row>
    <row r="2711" spans="1:12">
      <c r="A2711" t="s">
        <v>2729</v>
      </c>
      <c r="B2711" t="s">
        <v>5</v>
      </c>
      <c r="C2711" t="s">
        <v>2893</v>
      </c>
      <c r="D2711" t="s">
        <v>2881</v>
      </c>
      <c r="E2711" t="s">
        <v>2865</v>
      </c>
      <c r="H2711" t="str">
        <f>INDEX('Vensim Variables'!$B:$B,MATCH(EPS!$B2711,'Vensim Variables'!$A:$A,0))</f>
        <v>g pollutant</v>
      </c>
      <c r="I2711" t="str">
        <f t="shared" si="126"/>
        <v>CH4</v>
      </c>
      <c r="J2711">
        <f>INDEX(NoSettings!$C:$C,MATCH(EPS!$A2711,NoSettings!$A:$A,0))</f>
        <v>0</v>
      </c>
      <c r="K2711">
        <f t="shared" si="127"/>
        <v>28</v>
      </c>
      <c r="L2711" s="5">
        <f t="shared" si="128"/>
        <v>0</v>
      </c>
    </row>
    <row r="2712" spans="1:12">
      <c r="A2712" t="s">
        <v>2730</v>
      </c>
      <c r="B2712" t="s">
        <v>5</v>
      </c>
      <c r="C2712" t="s">
        <v>2893</v>
      </c>
      <c r="D2712" t="s">
        <v>2881</v>
      </c>
      <c r="E2712" t="s">
        <v>2866</v>
      </c>
      <c r="H2712" t="str">
        <f>INDEX('Vensim Variables'!$B:$B,MATCH(EPS!$B2712,'Vensim Variables'!$A:$A,0))</f>
        <v>g pollutant</v>
      </c>
      <c r="I2712" t="str">
        <f t="shared" si="126"/>
        <v>N2O</v>
      </c>
      <c r="J2712">
        <f>INDEX(NoSettings!$C:$C,MATCH(EPS!$A2712,NoSettings!$A:$A,0))</f>
        <v>0</v>
      </c>
      <c r="K2712">
        <f t="shared" si="127"/>
        <v>265</v>
      </c>
      <c r="L2712" s="5">
        <f t="shared" si="128"/>
        <v>0</v>
      </c>
    </row>
    <row r="2713" spans="1:12">
      <c r="A2713" t="s">
        <v>2731</v>
      </c>
      <c r="B2713" t="s">
        <v>5</v>
      </c>
      <c r="C2713" t="s">
        <v>2893</v>
      </c>
      <c r="D2713" t="s">
        <v>2881</v>
      </c>
      <c r="E2713" t="s">
        <v>2867</v>
      </c>
      <c r="H2713" t="str">
        <f>INDEX('Vensim Variables'!$B:$B,MATCH(EPS!$B2713,'Vensim Variables'!$A:$A,0))</f>
        <v>g pollutant</v>
      </c>
      <c r="I2713" t="str">
        <f t="shared" si="126"/>
        <v>F gases</v>
      </c>
      <c r="J2713">
        <f>INDEX(NoSettings!$C:$C,MATCH(EPS!$A2713,NoSettings!$A:$A,0))</f>
        <v>0</v>
      </c>
      <c r="K2713">
        <f t="shared" si="127"/>
        <v>1</v>
      </c>
      <c r="L2713" s="5">
        <f t="shared" si="128"/>
        <v>0</v>
      </c>
    </row>
    <row r="2714" spans="1:12">
      <c r="A2714" t="s">
        <v>2732</v>
      </c>
      <c r="B2714" t="s">
        <v>5</v>
      </c>
      <c r="C2714" t="s">
        <v>2893</v>
      </c>
      <c r="D2714" t="s">
        <v>2882</v>
      </c>
      <c r="E2714" t="s">
        <v>2854</v>
      </c>
      <c r="H2714" t="str">
        <f>INDEX('Vensim Variables'!$B:$B,MATCH(EPS!$B2714,'Vensim Variables'!$A:$A,0))</f>
        <v>g pollutant</v>
      </c>
      <c r="I2714" t="str">
        <f t="shared" si="126"/>
        <v>CO2</v>
      </c>
      <c r="J2714">
        <f>INDEX(NoSettings!$C:$C,MATCH(EPS!$A2714,NoSettings!$A:$A,0))</f>
        <v>0</v>
      </c>
      <c r="K2714">
        <f t="shared" si="127"/>
        <v>1</v>
      </c>
      <c r="L2714" s="5">
        <f t="shared" si="128"/>
        <v>0</v>
      </c>
    </row>
    <row r="2715" spans="1:12">
      <c r="A2715" t="s">
        <v>2733</v>
      </c>
      <c r="B2715" t="s">
        <v>5</v>
      </c>
      <c r="C2715" t="s">
        <v>2893</v>
      </c>
      <c r="D2715" t="s">
        <v>2882</v>
      </c>
      <c r="E2715" t="s">
        <v>2857</v>
      </c>
      <c r="H2715" t="str">
        <f>INDEX('Vensim Variables'!$B:$B,MATCH(EPS!$B2715,'Vensim Variables'!$A:$A,0))</f>
        <v>g pollutant</v>
      </c>
      <c r="I2715" t="str">
        <f t="shared" si="126"/>
        <v>VOC</v>
      </c>
      <c r="J2715" s="2">
        <f>INDEX(NoSettings!$C:$C,MATCH(EPS!$A2715,NoSettings!$A:$A,0))</f>
        <v>0</v>
      </c>
      <c r="K2715">
        <f t="shared" si="127"/>
        <v>1</v>
      </c>
      <c r="L2715" s="5">
        <f t="shared" si="128"/>
        <v>0</v>
      </c>
    </row>
    <row r="2716" spans="1:12">
      <c r="A2716" t="s">
        <v>2734</v>
      </c>
      <c r="B2716" t="s">
        <v>5</v>
      </c>
      <c r="C2716" t="s">
        <v>2893</v>
      </c>
      <c r="D2716" t="s">
        <v>2882</v>
      </c>
      <c r="E2716" t="s">
        <v>2858</v>
      </c>
      <c r="H2716" t="str">
        <f>INDEX('Vensim Variables'!$B:$B,MATCH(EPS!$B2716,'Vensim Variables'!$A:$A,0))</f>
        <v>g pollutant</v>
      </c>
      <c r="I2716" t="str">
        <f t="shared" si="126"/>
        <v>CO</v>
      </c>
      <c r="J2716">
        <f>INDEX(NoSettings!$C:$C,MATCH(EPS!$A2716,NoSettings!$A:$A,0))</f>
        <v>0</v>
      </c>
      <c r="K2716">
        <f t="shared" si="127"/>
        <v>1</v>
      </c>
      <c r="L2716" s="5">
        <f t="shared" si="128"/>
        <v>0</v>
      </c>
    </row>
    <row r="2717" spans="1:12">
      <c r="A2717" t="s">
        <v>2735</v>
      </c>
      <c r="B2717" t="s">
        <v>5</v>
      </c>
      <c r="C2717" t="s">
        <v>2893</v>
      </c>
      <c r="D2717" t="s">
        <v>2882</v>
      </c>
      <c r="E2717" t="s">
        <v>2859</v>
      </c>
      <c r="H2717" t="str">
        <f>INDEX('Vensim Variables'!$B:$B,MATCH(EPS!$B2717,'Vensim Variables'!$A:$A,0))</f>
        <v>g pollutant</v>
      </c>
      <c r="I2717" t="str">
        <f t="shared" si="126"/>
        <v>NOx</v>
      </c>
      <c r="J2717">
        <f>INDEX(NoSettings!$C:$C,MATCH(EPS!$A2717,NoSettings!$A:$A,0))</f>
        <v>0</v>
      </c>
      <c r="K2717">
        <f t="shared" si="127"/>
        <v>1</v>
      </c>
      <c r="L2717" s="5">
        <f t="shared" si="128"/>
        <v>0</v>
      </c>
    </row>
    <row r="2718" spans="1:12">
      <c r="A2718" t="s">
        <v>2736</v>
      </c>
      <c r="B2718" t="s">
        <v>5</v>
      </c>
      <c r="C2718" t="s">
        <v>2893</v>
      </c>
      <c r="D2718" t="s">
        <v>2882</v>
      </c>
      <c r="E2718" t="s">
        <v>2860</v>
      </c>
      <c r="H2718" t="str">
        <f>INDEX('Vensim Variables'!$B:$B,MATCH(EPS!$B2718,'Vensim Variables'!$A:$A,0))</f>
        <v>g pollutant</v>
      </c>
      <c r="I2718" t="str">
        <f t="shared" si="126"/>
        <v>PM10</v>
      </c>
      <c r="J2718">
        <f>INDEX(NoSettings!$C:$C,MATCH(EPS!$A2718,NoSettings!$A:$A,0))</f>
        <v>0</v>
      </c>
      <c r="K2718">
        <f t="shared" si="127"/>
        <v>1</v>
      </c>
      <c r="L2718" s="5">
        <f t="shared" si="128"/>
        <v>0</v>
      </c>
    </row>
    <row r="2719" spans="1:12">
      <c r="A2719" t="s">
        <v>2737</v>
      </c>
      <c r="B2719" t="s">
        <v>5</v>
      </c>
      <c r="C2719" t="s">
        <v>2893</v>
      </c>
      <c r="D2719" t="s">
        <v>2882</v>
      </c>
      <c r="E2719" t="s">
        <v>2861</v>
      </c>
      <c r="H2719" t="str">
        <f>INDEX('Vensim Variables'!$B:$B,MATCH(EPS!$B2719,'Vensim Variables'!$A:$A,0))</f>
        <v>g pollutant</v>
      </c>
      <c r="I2719" t="str">
        <f t="shared" si="126"/>
        <v>PM25</v>
      </c>
      <c r="J2719">
        <f>INDEX(NoSettings!$C:$C,MATCH(EPS!$A2719,NoSettings!$A:$A,0))</f>
        <v>0</v>
      </c>
      <c r="K2719">
        <f t="shared" si="127"/>
        <v>1</v>
      </c>
      <c r="L2719" s="5">
        <f t="shared" si="128"/>
        <v>0</v>
      </c>
    </row>
    <row r="2720" spans="1:12">
      <c r="A2720" t="s">
        <v>2738</v>
      </c>
      <c r="B2720" t="s">
        <v>5</v>
      </c>
      <c r="C2720" t="s">
        <v>2893</v>
      </c>
      <c r="D2720" t="s">
        <v>2882</v>
      </c>
      <c r="E2720" t="s">
        <v>2862</v>
      </c>
      <c r="H2720" t="str">
        <f>INDEX('Vensim Variables'!$B:$B,MATCH(EPS!$B2720,'Vensim Variables'!$A:$A,0))</f>
        <v>g pollutant</v>
      </c>
      <c r="I2720" t="str">
        <f t="shared" si="126"/>
        <v>SOx</v>
      </c>
      <c r="J2720">
        <f>INDEX(NoSettings!$C:$C,MATCH(EPS!$A2720,NoSettings!$A:$A,0))</f>
        <v>0</v>
      </c>
      <c r="K2720">
        <f t="shared" si="127"/>
        <v>1</v>
      </c>
      <c r="L2720" s="5">
        <f t="shared" si="128"/>
        <v>0</v>
      </c>
    </row>
    <row r="2721" spans="1:12">
      <c r="A2721" t="s">
        <v>2739</v>
      </c>
      <c r="B2721" t="s">
        <v>5</v>
      </c>
      <c r="C2721" t="s">
        <v>2893</v>
      </c>
      <c r="D2721" t="s">
        <v>2882</v>
      </c>
      <c r="E2721" t="s">
        <v>2863</v>
      </c>
      <c r="H2721" t="str">
        <f>INDEX('Vensim Variables'!$B:$B,MATCH(EPS!$B2721,'Vensim Variables'!$A:$A,0))</f>
        <v>g pollutant</v>
      </c>
      <c r="I2721" t="str">
        <f t="shared" si="126"/>
        <v>BC</v>
      </c>
      <c r="J2721">
        <f>INDEX(NoSettings!$C:$C,MATCH(EPS!$A2721,NoSettings!$A:$A,0))</f>
        <v>0</v>
      </c>
      <c r="K2721">
        <f t="shared" si="127"/>
        <v>1</v>
      </c>
      <c r="L2721" s="5">
        <f t="shared" si="128"/>
        <v>0</v>
      </c>
    </row>
    <row r="2722" spans="1:12">
      <c r="A2722" t="s">
        <v>2740</v>
      </c>
      <c r="B2722" t="s">
        <v>5</v>
      </c>
      <c r="C2722" t="s">
        <v>2893</v>
      </c>
      <c r="D2722" t="s">
        <v>2882</v>
      </c>
      <c r="E2722" t="s">
        <v>2864</v>
      </c>
      <c r="H2722" t="str">
        <f>INDEX('Vensim Variables'!$B:$B,MATCH(EPS!$B2722,'Vensim Variables'!$A:$A,0))</f>
        <v>g pollutant</v>
      </c>
      <c r="I2722" t="str">
        <f t="shared" si="126"/>
        <v>OC</v>
      </c>
      <c r="J2722">
        <f>INDEX(NoSettings!$C:$C,MATCH(EPS!$A2722,NoSettings!$A:$A,0))</f>
        <v>0</v>
      </c>
      <c r="K2722">
        <f t="shared" si="127"/>
        <v>1</v>
      </c>
      <c r="L2722" s="5">
        <f t="shared" si="128"/>
        <v>0</v>
      </c>
    </row>
    <row r="2723" spans="1:12">
      <c r="A2723" t="s">
        <v>2741</v>
      </c>
      <c r="B2723" t="s">
        <v>5</v>
      </c>
      <c r="C2723" t="s">
        <v>2893</v>
      </c>
      <c r="D2723" t="s">
        <v>2882</v>
      </c>
      <c r="E2723" t="s">
        <v>2865</v>
      </c>
      <c r="H2723" t="str">
        <f>INDEX('Vensim Variables'!$B:$B,MATCH(EPS!$B2723,'Vensim Variables'!$A:$A,0))</f>
        <v>g pollutant</v>
      </c>
      <c r="I2723" t="str">
        <f t="shared" si="126"/>
        <v>CH4</v>
      </c>
      <c r="J2723">
        <f>INDEX(NoSettings!$C:$C,MATCH(EPS!$A2723,NoSettings!$A:$A,0))</f>
        <v>0</v>
      </c>
      <c r="K2723">
        <f t="shared" si="127"/>
        <v>28</v>
      </c>
      <c r="L2723" s="5">
        <f t="shared" si="128"/>
        <v>0</v>
      </c>
    </row>
    <row r="2724" spans="1:12">
      <c r="A2724" t="s">
        <v>2742</v>
      </c>
      <c r="B2724" t="s">
        <v>5</v>
      </c>
      <c r="C2724" t="s">
        <v>2893</v>
      </c>
      <c r="D2724" t="s">
        <v>2882</v>
      </c>
      <c r="E2724" t="s">
        <v>2866</v>
      </c>
      <c r="H2724" t="str">
        <f>INDEX('Vensim Variables'!$B:$B,MATCH(EPS!$B2724,'Vensim Variables'!$A:$A,0))</f>
        <v>g pollutant</v>
      </c>
      <c r="I2724" t="str">
        <f t="shared" si="126"/>
        <v>N2O</v>
      </c>
      <c r="J2724">
        <f>INDEX(NoSettings!$C:$C,MATCH(EPS!$A2724,NoSettings!$A:$A,0))</f>
        <v>0</v>
      </c>
      <c r="K2724">
        <f t="shared" si="127"/>
        <v>265</v>
      </c>
      <c r="L2724" s="5">
        <f t="shared" si="128"/>
        <v>0</v>
      </c>
    </row>
    <row r="2725" spans="1:12">
      <c r="A2725" t="s">
        <v>2743</v>
      </c>
      <c r="B2725" t="s">
        <v>5</v>
      </c>
      <c r="C2725" t="s">
        <v>2893</v>
      </c>
      <c r="D2725" t="s">
        <v>2882</v>
      </c>
      <c r="E2725" t="s">
        <v>2867</v>
      </c>
      <c r="H2725" t="str">
        <f>INDEX('Vensim Variables'!$B:$B,MATCH(EPS!$B2725,'Vensim Variables'!$A:$A,0))</f>
        <v>g pollutant</v>
      </c>
      <c r="I2725" t="str">
        <f t="shared" si="126"/>
        <v>F gases</v>
      </c>
      <c r="J2725">
        <f>INDEX(NoSettings!$C:$C,MATCH(EPS!$A2725,NoSettings!$A:$A,0))</f>
        <v>0</v>
      </c>
      <c r="K2725">
        <f t="shared" si="127"/>
        <v>1</v>
      </c>
      <c r="L2725" s="5">
        <f t="shared" si="128"/>
        <v>0</v>
      </c>
    </row>
    <row r="2726" spans="1:12">
      <c r="A2726" t="s">
        <v>2744</v>
      </c>
      <c r="B2726" t="s">
        <v>5</v>
      </c>
      <c r="C2726" t="s">
        <v>2893</v>
      </c>
      <c r="D2726" t="s">
        <v>2883</v>
      </c>
      <c r="E2726" t="s">
        <v>2854</v>
      </c>
      <c r="H2726" t="str">
        <f>INDEX('Vensim Variables'!$B:$B,MATCH(EPS!$B2726,'Vensim Variables'!$A:$A,0))</f>
        <v>g pollutant</v>
      </c>
      <c r="I2726" t="str">
        <f t="shared" si="126"/>
        <v>CO2</v>
      </c>
      <c r="J2726">
        <f>INDEX(NoSettings!$C:$C,MATCH(EPS!$A2726,NoSettings!$A:$A,0))</f>
        <v>0</v>
      </c>
      <c r="K2726">
        <f t="shared" si="127"/>
        <v>1</v>
      </c>
      <c r="L2726" s="5">
        <f t="shared" si="128"/>
        <v>0</v>
      </c>
    </row>
    <row r="2727" spans="1:12">
      <c r="A2727" t="s">
        <v>2745</v>
      </c>
      <c r="B2727" t="s">
        <v>5</v>
      </c>
      <c r="C2727" t="s">
        <v>2893</v>
      </c>
      <c r="D2727" t="s">
        <v>2883</v>
      </c>
      <c r="E2727" t="s">
        <v>2857</v>
      </c>
      <c r="H2727" t="str">
        <f>INDEX('Vensim Variables'!$B:$B,MATCH(EPS!$B2727,'Vensim Variables'!$A:$A,0))</f>
        <v>g pollutant</v>
      </c>
      <c r="I2727" t="str">
        <f t="shared" si="126"/>
        <v>VOC</v>
      </c>
      <c r="J2727">
        <f>INDEX(NoSettings!$C:$C,MATCH(EPS!$A2727,NoSettings!$A:$A,0))</f>
        <v>0</v>
      </c>
      <c r="K2727">
        <f t="shared" si="127"/>
        <v>1</v>
      </c>
      <c r="L2727" s="5">
        <f t="shared" si="128"/>
        <v>0</v>
      </c>
    </row>
    <row r="2728" spans="1:12">
      <c r="A2728" t="s">
        <v>2746</v>
      </c>
      <c r="B2728" t="s">
        <v>5</v>
      </c>
      <c r="C2728" t="s">
        <v>2893</v>
      </c>
      <c r="D2728" t="s">
        <v>2883</v>
      </c>
      <c r="E2728" t="s">
        <v>2858</v>
      </c>
      <c r="H2728" t="str">
        <f>INDEX('Vensim Variables'!$B:$B,MATCH(EPS!$B2728,'Vensim Variables'!$A:$A,0))</f>
        <v>g pollutant</v>
      </c>
      <c r="I2728" t="str">
        <f t="shared" si="126"/>
        <v>CO</v>
      </c>
      <c r="J2728">
        <f>INDEX(NoSettings!$C:$C,MATCH(EPS!$A2728,NoSettings!$A:$A,0))</f>
        <v>0</v>
      </c>
      <c r="K2728">
        <f t="shared" si="127"/>
        <v>1</v>
      </c>
      <c r="L2728" s="5">
        <f t="shared" si="128"/>
        <v>0</v>
      </c>
    </row>
    <row r="2729" spans="1:12">
      <c r="A2729" t="s">
        <v>2747</v>
      </c>
      <c r="B2729" t="s">
        <v>5</v>
      </c>
      <c r="C2729" t="s">
        <v>2893</v>
      </c>
      <c r="D2729" t="s">
        <v>2883</v>
      </c>
      <c r="E2729" t="s">
        <v>2859</v>
      </c>
      <c r="H2729" t="str">
        <f>INDEX('Vensim Variables'!$B:$B,MATCH(EPS!$B2729,'Vensim Variables'!$A:$A,0))</f>
        <v>g pollutant</v>
      </c>
      <c r="I2729" t="str">
        <f t="shared" si="126"/>
        <v>NOx</v>
      </c>
      <c r="J2729">
        <f>INDEX(NoSettings!$C:$C,MATCH(EPS!$A2729,NoSettings!$A:$A,0))</f>
        <v>0</v>
      </c>
      <c r="K2729">
        <f t="shared" si="127"/>
        <v>1</v>
      </c>
      <c r="L2729" s="5">
        <f t="shared" si="128"/>
        <v>0</v>
      </c>
    </row>
    <row r="2730" spans="1:12">
      <c r="A2730" t="s">
        <v>2748</v>
      </c>
      <c r="B2730" t="s">
        <v>5</v>
      </c>
      <c r="C2730" t="s">
        <v>2893</v>
      </c>
      <c r="D2730" t="s">
        <v>2883</v>
      </c>
      <c r="E2730" t="s">
        <v>2860</v>
      </c>
      <c r="H2730" t="str">
        <f>INDEX('Vensim Variables'!$B:$B,MATCH(EPS!$B2730,'Vensim Variables'!$A:$A,0))</f>
        <v>g pollutant</v>
      </c>
      <c r="I2730" t="str">
        <f t="shared" si="126"/>
        <v>PM10</v>
      </c>
      <c r="J2730">
        <f>INDEX(NoSettings!$C:$C,MATCH(EPS!$A2730,NoSettings!$A:$A,0))</f>
        <v>0</v>
      </c>
      <c r="K2730">
        <f t="shared" si="127"/>
        <v>1</v>
      </c>
      <c r="L2730" s="5">
        <f t="shared" si="128"/>
        <v>0</v>
      </c>
    </row>
    <row r="2731" spans="1:12">
      <c r="A2731" t="s">
        <v>2749</v>
      </c>
      <c r="B2731" t="s">
        <v>5</v>
      </c>
      <c r="C2731" t="s">
        <v>2893</v>
      </c>
      <c r="D2731" t="s">
        <v>2883</v>
      </c>
      <c r="E2731" t="s">
        <v>2861</v>
      </c>
      <c r="H2731" t="str">
        <f>INDEX('Vensim Variables'!$B:$B,MATCH(EPS!$B2731,'Vensim Variables'!$A:$A,0))</f>
        <v>g pollutant</v>
      </c>
      <c r="I2731" t="str">
        <f t="shared" si="126"/>
        <v>PM25</v>
      </c>
      <c r="J2731">
        <f>INDEX(NoSettings!$C:$C,MATCH(EPS!$A2731,NoSettings!$A:$A,0))</f>
        <v>0</v>
      </c>
      <c r="K2731">
        <f t="shared" si="127"/>
        <v>1</v>
      </c>
      <c r="L2731" s="5">
        <f t="shared" si="128"/>
        <v>0</v>
      </c>
    </row>
    <row r="2732" spans="1:12">
      <c r="A2732" t="s">
        <v>2750</v>
      </c>
      <c r="B2732" t="s">
        <v>5</v>
      </c>
      <c r="C2732" t="s">
        <v>2893</v>
      </c>
      <c r="D2732" t="s">
        <v>2883</v>
      </c>
      <c r="E2732" t="s">
        <v>2862</v>
      </c>
      <c r="H2732" t="str">
        <f>INDEX('Vensim Variables'!$B:$B,MATCH(EPS!$B2732,'Vensim Variables'!$A:$A,0))</f>
        <v>g pollutant</v>
      </c>
      <c r="I2732" t="str">
        <f t="shared" si="126"/>
        <v>SOx</v>
      </c>
      <c r="J2732">
        <f>INDEX(NoSettings!$C:$C,MATCH(EPS!$A2732,NoSettings!$A:$A,0))</f>
        <v>0</v>
      </c>
      <c r="K2732">
        <f t="shared" si="127"/>
        <v>1</v>
      </c>
      <c r="L2732" s="5">
        <f t="shared" si="128"/>
        <v>0</v>
      </c>
    </row>
    <row r="2733" spans="1:12">
      <c r="A2733" t="s">
        <v>2751</v>
      </c>
      <c r="B2733" t="s">
        <v>5</v>
      </c>
      <c r="C2733" t="s">
        <v>2893</v>
      </c>
      <c r="D2733" t="s">
        <v>2883</v>
      </c>
      <c r="E2733" t="s">
        <v>2863</v>
      </c>
      <c r="H2733" t="str">
        <f>INDEX('Vensim Variables'!$B:$B,MATCH(EPS!$B2733,'Vensim Variables'!$A:$A,0))</f>
        <v>g pollutant</v>
      </c>
      <c r="I2733" t="str">
        <f t="shared" si="126"/>
        <v>BC</v>
      </c>
      <c r="J2733">
        <f>INDEX(NoSettings!$C:$C,MATCH(EPS!$A2733,NoSettings!$A:$A,0))</f>
        <v>0</v>
      </c>
      <c r="K2733">
        <f t="shared" si="127"/>
        <v>1</v>
      </c>
      <c r="L2733" s="5">
        <f t="shared" si="128"/>
        <v>0</v>
      </c>
    </row>
    <row r="2734" spans="1:12">
      <c r="A2734" t="s">
        <v>2752</v>
      </c>
      <c r="B2734" t="s">
        <v>5</v>
      </c>
      <c r="C2734" t="s">
        <v>2893</v>
      </c>
      <c r="D2734" t="s">
        <v>2883</v>
      </c>
      <c r="E2734" t="s">
        <v>2864</v>
      </c>
      <c r="H2734" t="str">
        <f>INDEX('Vensim Variables'!$B:$B,MATCH(EPS!$B2734,'Vensim Variables'!$A:$A,0))</f>
        <v>g pollutant</v>
      </c>
      <c r="I2734" t="str">
        <f t="shared" si="126"/>
        <v>OC</v>
      </c>
      <c r="J2734">
        <f>INDEX(NoSettings!$C:$C,MATCH(EPS!$A2734,NoSettings!$A:$A,0))</f>
        <v>0</v>
      </c>
      <c r="K2734">
        <f t="shared" si="127"/>
        <v>1</v>
      </c>
      <c r="L2734" s="5">
        <f t="shared" si="128"/>
        <v>0</v>
      </c>
    </row>
    <row r="2735" spans="1:12">
      <c r="A2735" t="s">
        <v>2753</v>
      </c>
      <c r="B2735" t="s">
        <v>5</v>
      </c>
      <c r="C2735" t="s">
        <v>2893</v>
      </c>
      <c r="D2735" t="s">
        <v>2883</v>
      </c>
      <c r="E2735" t="s">
        <v>2865</v>
      </c>
      <c r="H2735" t="str">
        <f>INDEX('Vensim Variables'!$B:$B,MATCH(EPS!$B2735,'Vensim Variables'!$A:$A,0))</f>
        <v>g pollutant</v>
      </c>
      <c r="I2735" t="str">
        <f t="shared" si="126"/>
        <v>CH4</v>
      </c>
      <c r="J2735">
        <f>INDEX(NoSettings!$C:$C,MATCH(EPS!$A2735,NoSettings!$A:$A,0))</f>
        <v>0</v>
      </c>
      <c r="K2735">
        <f t="shared" si="127"/>
        <v>28</v>
      </c>
      <c r="L2735" s="5">
        <f t="shared" si="128"/>
        <v>0</v>
      </c>
    </row>
    <row r="2736" spans="1:12">
      <c r="A2736" t="s">
        <v>2754</v>
      </c>
      <c r="B2736" t="s">
        <v>5</v>
      </c>
      <c r="C2736" t="s">
        <v>2893</v>
      </c>
      <c r="D2736" t="s">
        <v>2883</v>
      </c>
      <c r="E2736" t="s">
        <v>2866</v>
      </c>
      <c r="H2736" t="str">
        <f>INDEX('Vensim Variables'!$B:$B,MATCH(EPS!$B2736,'Vensim Variables'!$A:$A,0))</f>
        <v>g pollutant</v>
      </c>
      <c r="I2736" t="str">
        <f t="shared" si="126"/>
        <v>N2O</v>
      </c>
      <c r="J2736">
        <f>INDEX(NoSettings!$C:$C,MATCH(EPS!$A2736,NoSettings!$A:$A,0))</f>
        <v>0</v>
      </c>
      <c r="K2736">
        <f t="shared" si="127"/>
        <v>265</v>
      </c>
      <c r="L2736" s="5">
        <f t="shared" si="128"/>
        <v>0</v>
      </c>
    </row>
    <row r="2737" spans="1:12">
      <c r="A2737" t="s">
        <v>2755</v>
      </c>
      <c r="B2737" t="s">
        <v>5</v>
      </c>
      <c r="C2737" t="s">
        <v>2893</v>
      </c>
      <c r="D2737" t="s">
        <v>2883</v>
      </c>
      <c r="E2737" t="s">
        <v>2867</v>
      </c>
      <c r="H2737" t="str">
        <f>INDEX('Vensim Variables'!$B:$B,MATCH(EPS!$B2737,'Vensim Variables'!$A:$A,0))</f>
        <v>g pollutant</v>
      </c>
      <c r="I2737" t="str">
        <f t="shared" si="126"/>
        <v>F gases</v>
      </c>
      <c r="J2737">
        <f>INDEX(NoSettings!$C:$C,MATCH(EPS!$A2737,NoSettings!$A:$A,0))</f>
        <v>0</v>
      </c>
      <c r="K2737">
        <f t="shared" si="127"/>
        <v>1</v>
      </c>
      <c r="L2737" s="5">
        <f t="shared" si="128"/>
        <v>0</v>
      </c>
    </row>
    <row r="2738" spans="1:12">
      <c r="A2738" t="s">
        <v>2756</v>
      </c>
      <c r="B2738" t="s">
        <v>6</v>
      </c>
      <c r="C2738" t="s">
        <v>2876</v>
      </c>
      <c r="D2738" t="s">
        <v>2854</v>
      </c>
      <c r="H2738" t="str">
        <f>INDEX('Vensim Variables'!$B:$B,MATCH(EPS!$B2738,'Vensim Variables'!$A:$A,0))</f>
        <v>g pollutant</v>
      </c>
      <c r="I2738" t="str">
        <f t="shared" si="126"/>
        <v>CO2</v>
      </c>
      <c r="J2738">
        <f>INDEX(NoSettings!$C:$C,MATCH(EPS!$A2738,NoSettings!$A:$A,0))</f>
        <v>88864000000000</v>
      </c>
      <c r="K2738">
        <f t="shared" si="127"/>
        <v>1</v>
      </c>
      <c r="L2738" s="5">
        <f t="shared" si="128"/>
        <v>88.864000000000004</v>
      </c>
    </row>
    <row r="2739" spans="1:12">
      <c r="A2739" t="s">
        <v>2757</v>
      </c>
      <c r="B2739" t="s">
        <v>6</v>
      </c>
      <c r="C2739" t="s">
        <v>2876</v>
      </c>
      <c r="D2739" t="s">
        <v>2857</v>
      </c>
      <c r="H2739" t="str">
        <f>INDEX('Vensim Variables'!$B:$B,MATCH(EPS!$B2739,'Vensim Variables'!$A:$A,0))</f>
        <v>g pollutant</v>
      </c>
      <c r="I2739" t="str">
        <f t="shared" si="126"/>
        <v>VOC</v>
      </c>
      <c r="J2739">
        <f>INDEX(NoSettings!$C:$C,MATCH(EPS!$A2739,NoSettings!$A:$A,0))</f>
        <v>4860150000</v>
      </c>
      <c r="K2739">
        <f t="shared" si="127"/>
        <v>1</v>
      </c>
      <c r="L2739" s="5">
        <f t="shared" si="128"/>
        <v>4.8601499999999997E-3</v>
      </c>
    </row>
    <row r="2740" spans="1:12">
      <c r="A2740" t="s">
        <v>2758</v>
      </c>
      <c r="B2740" t="s">
        <v>6</v>
      </c>
      <c r="C2740" t="s">
        <v>2876</v>
      </c>
      <c r="D2740" t="s">
        <v>2858</v>
      </c>
      <c r="H2740" t="str">
        <f>INDEX('Vensim Variables'!$B:$B,MATCH(EPS!$B2740,'Vensim Variables'!$A:$A,0))</f>
        <v>g pollutant</v>
      </c>
      <c r="I2740" t="str">
        <f t="shared" si="126"/>
        <v>CO</v>
      </c>
      <c r="J2740">
        <f>INDEX(NoSettings!$C:$C,MATCH(EPS!$A2740,NoSettings!$A:$A,0))</f>
        <v>94126700000</v>
      </c>
      <c r="K2740">
        <f t="shared" si="127"/>
        <v>1</v>
      </c>
      <c r="L2740" s="5">
        <f t="shared" si="128"/>
        <v>9.4126699999999994E-2</v>
      </c>
    </row>
    <row r="2741" spans="1:12">
      <c r="A2741" t="s">
        <v>2759</v>
      </c>
      <c r="B2741" t="s">
        <v>6</v>
      </c>
      <c r="C2741" t="s">
        <v>2876</v>
      </c>
      <c r="D2741" t="s">
        <v>2859</v>
      </c>
      <c r="H2741" t="str">
        <f>INDEX('Vensim Variables'!$B:$B,MATCH(EPS!$B2741,'Vensim Variables'!$A:$A,0))</f>
        <v>g pollutant</v>
      </c>
      <c r="I2741" t="str">
        <f t="shared" si="126"/>
        <v>NOx</v>
      </c>
      <c r="J2741">
        <f>INDEX(NoSettings!$C:$C,MATCH(EPS!$A2741,NoSettings!$A:$A,0))</f>
        <v>112358000000</v>
      </c>
      <c r="K2741">
        <f t="shared" si="127"/>
        <v>1</v>
      </c>
      <c r="L2741" s="5">
        <f t="shared" si="128"/>
        <v>0.112358</v>
      </c>
    </row>
    <row r="2742" spans="1:12">
      <c r="A2742" t="s">
        <v>2760</v>
      </c>
      <c r="B2742" t="s">
        <v>6</v>
      </c>
      <c r="C2742" t="s">
        <v>2876</v>
      </c>
      <c r="D2742" t="s">
        <v>2860</v>
      </c>
      <c r="H2742" t="str">
        <f>INDEX('Vensim Variables'!$B:$B,MATCH(EPS!$B2742,'Vensim Variables'!$A:$A,0))</f>
        <v>g pollutant</v>
      </c>
      <c r="I2742" t="str">
        <f t="shared" si="126"/>
        <v>PM10</v>
      </c>
      <c r="J2742">
        <f>INDEX(NoSettings!$C:$C,MATCH(EPS!$A2742,NoSettings!$A:$A,0))</f>
        <v>21130000000</v>
      </c>
      <c r="K2742">
        <f t="shared" si="127"/>
        <v>1</v>
      </c>
      <c r="L2742" s="5">
        <f t="shared" si="128"/>
        <v>2.1129999999999999E-2</v>
      </c>
    </row>
    <row r="2743" spans="1:12">
      <c r="A2743" t="s">
        <v>2761</v>
      </c>
      <c r="B2743" t="s">
        <v>6</v>
      </c>
      <c r="C2743" t="s">
        <v>2876</v>
      </c>
      <c r="D2743" t="s">
        <v>2861</v>
      </c>
      <c r="H2743" t="str">
        <f>INDEX('Vensim Variables'!$B:$B,MATCH(EPS!$B2743,'Vensim Variables'!$A:$A,0))</f>
        <v>g pollutant</v>
      </c>
      <c r="I2743" t="str">
        <f t="shared" si="126"/>
        <v>PM25</v>
      </c>
      <c r="J2743">
        <f>INDEX(NoSettings!$C:$C,MATCH(EPS!$A2743,NoSettings!$A:$A,0))</f>
        <v>8557770000</v>
      </c>
      <c r="K2743">
        <f t="shared" si="127"/>
        <v>1</v>
      </c>
      <c r="L2743" s="5">
        <f t="shared" si="128"/>
        <v>8.5577699999999993E-3</v>
      </c>
    </row>
    <row r="2744" spans="1:12">
      <c r="A2744" t="s">
        <v>2762</v>
      </c>
      <c r="B2744" t="s">
        <v>6</v>
      </c>
      <c r="C2744" t="s">
        <v>2876</v>
      </c>
      <c r="D2744" t="s">
        <v>2862</v>
      </c>
      <c r="H2744" t="str">
        <f>INDEX('Vensim Variables'!$B:$B,MATCH(EPS!$B2744,'Vensim Variables'!$A:$A,0))</f>
        <v>g pollutant</v>
      </c>
      <c r="I2744" t="str">
        <f t="shared" si="126"/>
        <v>SOx</v>
      </c>
      <c r="J2744">
        <f>INDEX(NoSettings!$C:$C,MATCH(EPS!$A2744,NoSettings!$A:$A,0))</f>
        <v>72792200000</v>
      </c>
      <c r="K2744">
        <f t="shared" si="127"/>
        <v>1</v>
      </c>
      <c r="L2744" s="5">
        <f t="shared" si="128"/>
        <v>7.2792200000000001E-2</v>
      </c>
    </row>
    <row r="2745" spans="1:12">
      <c r="A2745" t="s">
        <v>2763</v>
      </c>
      <c r="B2745" t="s">
        <v>6</v>
      </c>
      <c r="C2745" t="s">
        <v>2876</v>
      </c>
      <c r="D2745" t="s">
        <v>2863</v>
      </c>
      <c r="H2745" t="str">
        <f>INDEX('Vensim Variables'!$B:$B,MATCH(EPS!$B2745,'Vensim Variables'!$A:$A,0))</f>
        <v>g pollutant</v>
      </c>
      <c r="I2745" t="str">
        <f t="shared" si="126"/>
        <v>BC</v>
      </c>
      <c r="J2745">
        <f>INDEX(NoSettings!$C:$C,MATCH(EPS!$A2745,NoSettings!$A:$A,0))</f>
        <v>320443000</v>
      </c>
      <c r="K2745">
        <f t="shared" si="127"/>
        <v>1</v>
      </c>
      <c r="L2745" s="5">
        <f t="shared" si="128"/>
        <v>3.2044300000000001E-4</v>
      </c>
    </row>
    <row r="2746" spans="1:12">
      <c r="A2746" t="s">
        <v>2764</v>
      </c>
      <c r="B2746" t="s">
        <v>6</v>
      </c>
      <c r="C2746" t="s">
        <v>2876</v>
      </c>
      <c r="D2746" t="s">
        <v>2864</v>
      </c>
      <c r="H2746" t="str">
        <f>INDEX('Vensim Variables'!$B:$B,MATCH(EPS!$B2746,'Vensim Variables'!$A:$A,0))</f>
        <v>g pollutant</v>
      </c>
      <c r="I2746" t="str">
        <f t="shared" si="126"/>
        <v>OC</v>
      </c>
      <c r="J2746">
        <f>INDEX(NoSettings!$C:$C,MATCH(EPS!$A2746,NoSettings!$A:$A,0))</f>
        <v>848337000</v>
      </c>
      <c r="K2746">
        <f t="shared" si="127"/>
        <v>1</v>
      </c>
      <c r="L2746" s="5">
        <f t="shared" si="128"/>
        <v>8.4833700000000001E-4</v>
      </c>
    </row>
    <row r="2747" spans="1:12">
      <c r="A2747" t="s">
        <v>2765</v>
      </c>
      <c r="B2747" t="s">
        <v>6</v>
      </c>
      <c r="C2747" t="s">
        <v>2876</v>
      </c>
      <c r="D2747" t="s">
        <v>2865</v>
      </c>
      <c r="H2747" t="str">
        <f>INDEX('Vensim Variables'!$B:$B,MATCH(EPS!$B2747,'Vensim Variables'!$A:$A,0))</f>
        <v>g pollutant</v>
      </c>
      <c r="I2747" t="str">
        <f t="shared" si="126"/>
        <v>CH4</v>
      </c>
      <c r="J2747">
        <f>INDEX(NoSettings!$C:$C,MATCH(EPS!$A2747,NoSettings!$A:$A,0))</f>
        <v>1981450000</v>
      </c>
      <c r="K2747">
        <f t="shared" si="127"/>
        <v>28</v>
      </c>
      <c r="L2747" s="5">
        <f t="shared" si="128"/>
        <v>5.5480599999999998E-2</v>
      </c>
    </row>
    <row r="2748" spans="1:12">
      <c r="A2748" t="s">
        <v>2766</v>
      </c>
      <c r="B2748" t="s">
        <v>6</v>
      </c>
      <c r="C2748" t="s">
        <v>2876</v>
      </c>
      <c r="D2748" t="s">
        <v>2866</v>
      </c>
      <c r="H2748" t="str">
        <f>INDEX('Vensim Variables'!$B:$B,MATCH(EPS!$B2748,'Vensim Variables'!$A:$A,0))</f>
        <v>g pollutant</v>
      </c>
      <c r="I2748" t="str">
        <f t="shared" si="126"/>
        <v>N2O</v>
      </c>
      <c r="J2748">
        <f>INDEX(NoSettings!$C:$C,MATCH(EPS!$A2748,NoSettings!$A:$A,0))</f>
        <v>297997000</v>
      </c>
      <c r="K2748">
        <f t="shared" si="127"/>
        <v>265</v>
      </c>
      <c r="L2748" s="5">
        <f t="shared" si="128"/>
        <v>7.8969205000000001E-2</v>
      </c>
    </row>
    <row r="2749" spans="1:12">
      <c r="A2749" t="s">
        <v>2767</v>
      </c>
      <c r="B2749" t="s">
        <v>6</v>
      </c>
      <c r="C2749" t="s">
        <v>2876</v>
      </c>
      <c r="D2749" t="s">
        <v>2867</v>
      </c>
      <c r="H2749" t="str">
        <f>INDEX('Vensim Variables'!$B:$B,MATCH(EPS!$B2749,'Vensim Variables'!$A:$A,0))</f>
        <v>g pollutant</v>
      </c>
      <c r="I2749" t="str">
        <f t="shared" si="126"/>
        <v>F gases</v>
      </c>
      <c r="J2749">
        <f>INDEX(NoSettings!$C:$C,MATCH(EPS!$A2749,NoSettings!$A:$A,0))</f>
        <v>0</v>
      </c>
      <c r="K2749">
        <f t="shared" si="127"/>
        <v>1</v>
      </c>
      <c r="L2749" s="5">
        <f t="shared" si="128"/>
        <v>0</v>
      </c>
    </row>
    <row r="2750" spans="1:12">
      <c r="A2750" t="s">
        <v>2768</v>
      </c>
      <c r="B2750" t="s">
        <v>6</v>
      </c>
      <c r="C2750" t="s">
        <v>2877</v>
      </c>
      <c r="D2750" t="s">
        <v>2854</v>
      </c>
      <c r="H2750" t="str">
        <f>INDEX('Vensim Variables'!$B:$B,MATCH(EPS!$B2750,'Vensim Variables'!$A:$A,0))</f>
        <v>g pollutant</v>
      </c>
      <c r="I2750" t="str">
        <f t="shared" si="126"/>
        <v>CO2</v>
      </c>
      <c r="J2750">
        <f>INDEX(NoSettings!$C:$C,MATCH(EPS!$A2750,NoSettings!$A:$A,0))</f>
        <v>396539000000000</v>
      </c>
      <c r="K2750">
        <f t="shared" si="127"/>
        <v>1</v>
      </c>
      <c r="L2750" s="5">
        <f t="shared" si="128"/>
        <v>396.53899999999999</v>
      </c>
    </row>
    <row r="2751" spans="1:12">
      <c r="A2751" t="s">
        <v>2769</v>
      </c>
      <c r="B2751" t="s">
        <v>6</v>
      </c>
      <c r="C2751" t="s">
        <v>2877</v>
      </c>
      <c r="D2751" t="s">
        <v>2857</v>
      </c>
      <c r="H2751" t="str">
        <f>INDEX('Vensim Variables'!$B:$B,MATCH(EPS!$B2751,'Vensim Variables'!$A:$A,0))</f>
        <v>g pollutant</v>
      </c>
      <c r="I2751" t="str">
        <f t="shared" si="126"/>
        <v>VOC</v>
      </c>
      <c r="J2751">
        <f>INDEX(NoSettings!$C:$C,MATCH(EPS!$A2751,NoSettings!$A:$A,0))</f>
        <v>3862420000000</v>
      </c>
      <c r="K2751">
        <f t="shared" si="127"/>
        <v>1</v>
      </c>
      <c r="L2751" s="5">
        <f>IF(H2751="g pollutant",K2751*J2751/10^12,IF(H2751="MMTCO2e",J2751,IF(H2751="MWh",J2751,0)))</f>
        <v>3.8624200000000002</v>
      </c>
    </row>
    <row r="2752" spans="1:12">
      <c r="A2752" t="s">
        <v>2770</v>
      </c>
      <c r="B2752" t="s">
        <v>6</v>
      </c>
      <c r="C2752" t="s">
        <v>2877</v>
      </c>
      <c r="D2752" t="s">
        <v>2858</v>
      </c>
      <c r="H2752" t="str">
        <f>INDEX('Vensim Variables'!$B:$B,MATCH(EPS!$B2752,'Vensim Variables'!$A:$A,0))</f>
        <v>g pollutant</v>
      </c>
      <c r="I2752" t="str">
        <f t="shared" si="126"/>
        <v>CO</v>
      </c>
      <c r="J2752">
        <f>INDEX(NoSettings!$C:$C,MATCH(EPS!$A2752,NoSettings!$A:$A,0))</f>
        <v>1522630000000</v>
      </c>
      <c r="K2752">
        <f t="shared" si="127"/>
        <v>1</v>
      </c>
      <c r="L2752" s="5">
        <f t="shared" si="128"/>
        <v>1.5226299999999999</v>
      </c>
    </row>
    <row r="2753" spans="1:12">
      <c r="A2753" t="s">
        <v>2771</v>
      </c>
      <c r="B2753" t="s">
        <v>6</v>
      </c>
      <c r="C2753" t="s">
        <v>2877</v>
      </c>
      <c r="D2753" t="s">
        <v>2859</v>
      </c>
      <c r="H2753" t="str">
        <f>INDEX('Vensim Variables'!$B:$B,MATCH(EPS!$B2753,'Vensim Variables'!$A:$A,0))</f>
        <v>g pollutant</v>
      </c>
      <c r="I2753" t="str">
        <f t="shared" si="126"/>
        <v>NOx</v>
      </c>
      <c r="J2753">
        <f>INDEX(NoSettings!$C:$C,MATCH(EPS!$A2753,NoSettings!$A:$A,0))</f>
        <v>1491420000000</v>
      </c>
      <c r="K2753">
        <f t="shared" si="127"/>
        <v>1</v>
      </c>
      <c r="L2753" s="5">
        <f t="shared" si="128"/>
        <v>1.49142</v>
      </c>
    </row>
    <row r="2754" spans="1:12">
      <c r="A2754" t="s">
        <v>2772</v>
      </c>
      <c r="B2754" t="s">
        <v>6</v>
      </c>
      <c r="C2754" t="s">
        <v>2877</v>
      </c>
      <c r="D2754" t="s">
        <v>2860</v>
      </c>
      <c r="H2754" t="str">
        <f>INDEX('Vensim Variables'!$B:$B,MATCH(EPS!$B2754,'Vensim Variables'!$A:$A,0))</f>
        <v>g pollutant</v>
      </c>
      <c r="I2754" t="str">
        <f t="shared" si="126"/>
        <v>PM10</v>
      </c>
      <c r="J2754">
        <f>INDEX(NoSettings!$C:$C,MATCH(EPS!$A2754,NoSettings!$A:$A,0))</f>
        <v>218547000000</v>
      </c>
      <c r="K2754">
        <f t="shared" si="127"/>
        <v>1</v>
      </c>
      <c r="L2754" s="5">
        <f t="shared" si="128"/>
        <v>0.21854699999999999</v>
      </c>
    </row>
    <row r="2755" spans="1:12">
      <c r="A2755" t="s">
        <v>2773</v>
      </c>
      <c r="B2755" t="s">
        <v>6</v>
      </c>
      <c r="C2755" t="s">
        <v>2877</v>
      </c>
      <c r="D2755" t="s">
        <v>2861</v>
      </c>
      <c r="H2755" t="str">
        <f>INDEX('Vensim Variables'!$B:$B,MATCH(EPS!$B2755,'Vensim Variables'!$A:$A,0))</f>
        <v>g pollutant</v>
      </c>
      <c r="I2755" t="str">
        <f t="shared" ref="I2755:I2818" si="129">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188866000000</v>
      </c>
      <c r="K2755">
        <f t="shared" ref="K2755:K2818" si="130">IF(I2755="CO2",1,IF(I2755="CH4",28,IF(I2755="N2O",265,IF(I2755="F gases",1,1))))</f>
        <v>1</v>
      </c>
      <c r="L2755" s="5">
        <f t="shared" ref="L2755:L2818" si="131">IF(H2755="g pollutant",K2755*J2755/10^12,IF(H2755="MMTCO2e",J2755,IF(H2755="MWh",J2755,0)))</f>
        <v>0.18886600000000001</v>
      </c>
    </row>
    <row r="2756" spans="1:12">
      <c r="A2756" t="s">
        <v>2774</v>
      </c>
      <c r="B2756" t="s">
        <v>6</v>
      </c>
      <c r="C2756" t="s">
        <v>2877</v>
      </c>
      <c r="D2756" t="s">
        <v>2862</v>
      </c>
      <c r="H2756" t="str">
        <f>INDEX('Vensim Variables'!$B:$B,MATCH(EPS!$B2756,'Vensim Variables'!$A:$A,0))</f>
        <v>g pollutant</v>
      </c>
      <c r="I2756" t="str">
        <f t="shared" si="129"/>
        <v>SOx</v>
      </c>
      <c r="J2756">
        <f>INDEX(NoSettings!$C:$C,MATCH(EPS!$A2756,NoSettings!$A:$A,0))</f>
        <v>266918000000</v>
      </c>
      <c r="K2756">
        <f t="shared" si="130"/>
        <v>1</v>
      </c>
      <c r="L2756" s="5">
        <f t="shared" si="131"/>
        <v>0.26691799999999999</v>
      </c>
    </row>
    <row r="2757" spans="1:12">
      <c r="A2757" t="s">
        <v>2775</v>
      </c>
      <c r="B2757" t="s">
        <v>6</v>
      </c>
      <c r="C2757" t="s">
        <v>2877</v>
      </c>
      <c r="D2757" t="s">
        <v>2863</v>
      </c>
      <c r="H2757" t="str">
        <f>INDEX('Vensim Variables'!$B:$B,MATCH(EPS!$B2757,'Vensim Variables'!$A:$A,0))</f>
        <v>g pollutant</v>
      </c>
      <c r="I2757" t="str">
        <f t="shared" si="129"/>
        <v>BC</v>
      </c>
      <c r="J2757">
        <f>INDEX(NoSettings!$C:$C,MATCH(EPS!$A2757,NoSettings!$A:$A,0))</f>
        <v>9380360000</v>
      </c>
      <c r="K2757">
        <f t="shared" si="130"/>
        <v>1</v>
      </c>
      <c r="L2757" s="5">
        <f t="shared" si="131"/>
        <v>9.3803600000000008E-3</v>
      </c>
    </row>
    <row r="2758" spans="1:12">
      <c r="A2758" t="s">
        <v>2776</v>
      </c>
      <c r="B2758" t="s">
        <v>6</v>
      </c>
      <c r="C2758" t="s">
        <v>2877</v>
      </c>
      <c r="D2758" t="s">
        <v>2864</v>
      </c>
      <c r="H2758" t="str">
        <f>INDEX('Vensim Variables'!$B:$B,MATCH(EPS!$B2758,'Vensim Variables'!$A:$A,0))</f>
        <v>g pollutant</v>
      </c>
      <c r="I2758" t="str">
        <f t="shared" si="129"/>
        <v>OC</v>
      </c>
      <c r="J2758">
        <f>INDEX(NoSettings!$C:$C,MATCH(EPS!$A2758,NoSettings!$A:$A,0))</f>
        <v>60449500000</v>
      </c>
      <c r="K2758">
        <f t="shared" si="130"/>
        <v>1</v>
      </c>
      <c r="L2758" s="5">
        <f t="shared" si="131"/>
        <v>6.0449500000000003E-2</v>
      </c>
    </row>
    <row r="2759" spans="1:12">
      <c r="A2759" t="s">
        <v>2777</v>
      </c>
      <c r="B2759" t="s">
        <v>6</v>
      </c>
      <c r="C2759" t="s">
        <v>2877</v>
      </c>
      <c r="D2759" t="s">
        <v>2865</v>
      </c>
      <c r="H2759" t="str">
        <f>INDEX('Vensim Variables'!$B:$B,MATCH(EPS!$B2759,'Vensim Variables'!$A:$A,0))</f>
        <v>g pollutant</v>
      </c>
      <c r="I2759" t="str">
        <f t="shared" si="129"/>
        <v>CH4</v>
      </c>
      <c r="J2759">
        <f>INDEX(NoSettings!$C:$C,MATCH(EPS!$A2759,NoSettings!$A:$A,0))</f>
        <v>11389000000000</v>
      </c>
      <c r="K2759">
        <f t="shared" si="130"/>
        <v>28</v>
      </c>
      <c r="L2759" s="5">
        <f t="shared" si="131"/>
        <v>318.892</v>
      </c>
    </row>
    <row r="2760" spans="1:12">
      <c r="A2760" t="s">
        <v>2778</v>
      </c>
      <c r="B2760" t="s">
        <v>6</v>
      </c>
      <c r="C2760" t="s">
        <v>2877</v>
      </c>
      <c r="D2760" t="s">
        <v>2866</v>
      </c>
      <c r="H2760" t="str">
        <f>INDEX('Vensim Variables'!$B:$B,MATCH(EPS!$B2760,'Vensim Variables'!$A:$A,0))</f>
        <v>g pollutant</v>
      </c>
      <c r="I2760" t="str">
        <f t="shared" si="129"/>
        <v>N2O</v>
      </c>
      <c r="J2760">
        <f>INDEX(NoSettings!$C:$C,MATCH(EPS!$A2760,NoSettings!$A:$A,0))</f>
        <v>1663770000</v>
      </c>
      <c r="K2760">
        <f t="shared" si="130"/>
        <v>265</v>
      </c>
      <c r="L2760" s="5">
        <f t="shared" si="131"/>
        <v>0.44089905000000001</v>
      </c>
    </row>
    <row r="2761" spans="1:12">
      <c r="A2761" t="s">
        <v>2779</v>
      </c>
      <c r="B2761" t="s">
        <v>6</v>
      </c>
      <c r="C2761" t="s">
        <v>2877</v>
      </c>
      <c r="D2761" t="s">
        <v>2867</v>
      </c>
      <c r="H2761" t="str">
        <f>INDEX('Vensim Variables'!$B:$B,MATCH(EPS!$B2761,'Vensim Variables'!$A:$A,0))</f>
        <v>g pollutant</v>
      </c>
      <c r="I2761" t="str">
        <f t="shared" si="129"/>
        <v>F gases</v>
      </c>
      <c r="J2761">
        <f>INDEX(NoSettings!$C:$C,MATCH(EPS!$A2761,NoSettings!$A:$A,0))</f>
        <v>0</v>
      </c>
      <c r="K2761">
        <f t="shared" si="130"/>
        <v>1</v>
      </c>
      <c r="L2761" s="5">
        <f t="shared" si="131"/>
        <v>0</v>
      </c>
    </row>
    <row r="2762" spans="1:12">
      <c r="A2762" t="s">
        <v>2780</v>
      </c>
      <c r="B2762" t="s">
        <v>6</v>
      </c>
      <c r="C2762" t="s">
        <v>2878</v>
      </c>
      <c r="D2762" t="s">
        <v>2854</v>
      </c>
      <c r="H2762" t="str">
        <f>INDEX('Vensim Variables'!$B:$B,MATCH(EPS!$B2762,'Vensim Variables'!$A:$A,0))</f>
        <v>g pollutant</v>
      </c>
      <c r="I2762" t="str">
        <f t="shared" si="129"/>
        <v>CO2</v>
      </c>
      <c r="J2762">
        <f>INDEX(NoSettings!$C:$C,MATCH(EPS!$A2762,NoSettings!$A:$A,0))</f>
        <v>81198200000000</v>
      </c>
      <c r="K2762">
        <f t="shared" si="130"/>
        <v>1</v>
      </c>
      <c r="L2762" s="5">
        <f t="shared" si="131"/>
        <v>81.1982</v>
      </c>
    </row>
    <row r="2763" spans="1:12">
      <c r="A2763" t="s">
        <v>2781</v>
      </c>
      <c r="B2763" t="s">
        <v>6</v>
      </c>
      <c r="C2763" t="s">
        <v>2878</v>
      </c>
      <c r="D2763" t="s">
        <v>2857</v>
      </c>
      <c r="H2763" t="str">
        <f>INDEX('Vensim Variables'!$B:$B,MATCH(EPS!$B2763,'Vensim Variables'!$A:$A,0))</f>
        <v>g pollutant</v>
      </c>
      <c r="I2763" t="str">
        <f t="shared" si="129"/>
        <v>VOC</v>
      </c>
      <c r="J2763">
        <f>INDEX(NoSettings!$C:$C,MATCH(EPS!$A2763,NoSettings!$A:$A,0))</f>
        <v>13549400000</v>
      </c>
      <c r="K2763">
        <f t="shared" si="130"/>
        <v>1</v>
      </c>
      <c r="L2763" s="5">
        <f t="shared" si="131"/>
        <v>1.35494E-2</v>
      </c>
    </row>
    <row r="2764" spans="1:12">
      <c r="A2764" t="s">
        <v>2782</v>
      </c>
      <c r="B2764" t="s">
        <v>6</v>
      </c>
      <c r="C2764" t="s">
        <v>2878</v>
      </c>
      <c r="D2764" t="s">
        <v>2858</v>
      </c>
      <c r="H2764" t="str">
        <f>INDEX('Vensim Variables'!$B:$B,MATCH(EPS!$B2764,'Vensim Variables'!$A:$A,0))</f>
        <v>g pollutant</v>
      </c>
      <c r="I2764" t="str">
        <f t="shared" si="129"/>
        <v>CO</v>
      </c>
      <c r="J2764">
        <f>INDEX(NoSettings!$C:$C,MATCH(EPS!$A2764,NoSettings!$A:$A,0))</f>
        <v>339292000000</v>
      </c>
      <c r="K2764">
        <f t="shared" si="130"/>
        <v>1</v>
      </c>
      <c r="L2764" s="5">
        <f t="shared" si="131"/>
        <v>0.33929199999999998</v>
      </c>
    </row>
    <row r="2765" spans="1:12">
      <c r="A2765" t="s">
        <v>2783</v>
      </c>
      <c r="B2765" t="s">
        <v>6</v>
      </c>
      <c r="C2765" t="s">
        <v>2878</v>
      </c>
      <c r="D2765" t="s">
        <v>2859</v>
      </c>
      <c r="H2765" t="str">
        <f>INDEX('Vensim Variables'!$B:$B,MATCH(EPS!$B2765,'Vensim Variables'!$A:$A,0))</f>
        <v>g pollutant</v>
      </c>
      <c r="I2765" t="str">
        <f t="shared" si="129"/>
        <v>NOx</v>
      </c>
      <c r="J2765">
        <f>INDEX(NoSettings!$C:$C,MATCH(EPS!$A2765,NoSettings!$A:$A,0))</f>
        <v>93914300000</v>
      </c>
      <c r="K2765">
        <f t="shared" si="130"/>
        <v>1</v>
      </c>
      <c r="L2765" s="5">
        <f t="shared" si="131"/>
        <v>9.3914300000000006E-2</v>
      </c>
    </row>
    <row r="2766" spans="1:12">
      <c r="A2766" t="s">
        <v>2784</v>
      </c>
      <c r="B2766" t="s">
        <v>6</v>
      </c>
      <c r="C2766" t="s">
        <v>2878</v>
      </c>
      <c r="D2766" t="s">
        <v>2860</v>
      </c>
      <c r="H2766" t="str">
        <f>INDEX('Vensim Variables'!$B:$B,MATCH(EPS!$B2766,'Vensim Variables'!$A:$A,0))</f>
        <v>g pollutant</v>
      </c>
      <c r="I2766" t="str">
        <f t="shared" si="129"/>
        <v>PM10</v>
      </c>
      <c r="J2766">
        <f>INDEX(NoSettings!$C:$C,MATCH(EPS!$A2766,NoSettings!$A:$A,0))</f>
        <v>39578200000</v>
      </c>
      <c r="K2766">
        <f t="shared" si="130"/>
        <v>1</v>
      </c>
      <c r="L2766" s="5">
        <f t="shared" si="131"/>
        <v>3.9578200000000001E-2</v>
      </c>
    </row>
    <row r="2767" spans="1:12">
      <c r="A2767" t="s">
        <v>2785</v>
      </c>
      <c r="B2767" t="s">
        <v>6</v>
      </c>
      <c r="C2767" t="s">
        <v>2878</v>
      </c>
      <c r="D2767" t="s">
        <v>2861</v>
      </c>
      <c r="H2767" t="str">
        <f>INDEX('Vensim Variables'!$B:$B,MATCH(EPS!$B2767,'Vensim Variables'!$A:$A,0))</f>
        <v>g pollutant</v>
      </c>
      <c r="I2767" t="str">
        <f t="shared" si="129"/>
        <v>PM25</v>
      </c>
      <c r="J2767">
        <f>INDEX(NoSettings!$C:$C,MATCH(EPS!$A2767,NoSettings!$A:$A,0))</f>
        <v>25628100000</v>
      </c>
      <c r="K2767">
        <f t="shared" si="130"/>
        <v>1</v>
      </c>
      <c r="L2767" s="5">
        <f t="shared" si="131"/>
        <v>2.5628100000000001E-2</v>
      </c>
    </row>
    <row r="2768" spans="1:12">
      <c r="A2768" t="s">
        <v>2786</v>
      </c>
      <c r="B2768" t="s">
        <v>6</v>
      </c>
      <c r="C2768" t="s">
        <v>2878</v>
      </c>
      <c r="D2768" t="s">
        <v>2862</v>
      </c>
      <c r="H2768" t="str">
        <f>INDEX('Vensim Variables'!$B:$B,MATCH(EPS!$B2768,'Vensim Variables'!$A:$A,0))</f>
        <v>g pollutant</v>
      </c>
      <c r="I2768" t="str">
        <f t="shared" si="129"/>
        <v>SOx</v>
      </c>
      <c r="J2768">
        <f>INDEX(NoSettings!$C:$C,MATCH(EPS!$A2768,NoSettings!$A:$A,0))</f>
        <v>49001200000</v>
      </c>
      <c r="K2768">
        <f t="shared" si="130"/>
        <v>1</v>
      </c>
      <c r="L2768" s="5">
        <f t="shared" si="131"/>
        <v>4.9001200000000002E-2</v>
      </c>
    </row>
    <row r="2769" spans="1:12">
      <c r="A2769" t="s">
        <v>2787</v>
      </c>
      <c r="B2769" t="s">
        <v>6</v>
      </c>
      <c r="C2769" t="s">
        <v>2878</v>
      </c>
      <c r="D2769" t="s">
        <v>2863</v>
      </c>
      <c r="H2769" t="str">
        <f>INDEX('Vensim Variables'!$B:$B,MATCH(EPS!$B2769,'Vensim Variables'!$A:$A,0))</f>
        <v>g pollutant</v>
      </c>
      <c r="I2769" t="str">
        <f t="shared" si="129"/>
        <v>BC</v>
      </c>
      <c r="J2769">
        <f>INDEX(NoSettings!$C:$C,MATCH(EPS!$A2769,NoSettings!$A:$A,0))</f>
        <v>604095000</v>
      </c>
      <c r="K2769">
        <f t="shared" si="130"/>
        <v>1</v>
      </c>
      <c r="L2769" s="5">
        <f t="shared" si="131"/>
        <v>6.0409500000000002E-4</v>
      </c>
    </row>
    <row r="2770" spans="1:12">
      <c r="A2770" t="s">
        <v>2788</v>
      </c>
      <c r="B2770" t="s">
        <v>6</v>
      </c>
      <c r="C2770" t="s">
        <v>2878</v>
      </c>
      <c r="D2770" t="s">
        <v>2864</v>
      </c>
      <c r="H2770" t="str">
        <f>INDEX('Vensim Variables'!$B:$B,MATCH(EPS!$B2770,'Vensim Variables'!$A:$A,0))</f>
        <v>g pollutant</v>
      </c>
      <c r="I2770" t="str">
        <f t="shared" si="129"/>
        <v>OC</v>
      </c>
      <c r="J2770">
        <f>INDEX(NoSettings!$C:$C,MATCH(EPS!$A2770,NoSettings!$A:$A,0))</f>
        <v>2754530000</v>
      </c>
      <c r="K2770">
        <f t="shared" si="130"/>
        <v>1</v>
      </c>
      <c r="L2770" s="5">
        <f t="shared" si="131"/>
        <v>2.7545299999999998E-3</v>
      </c>
    </row>
    <row r="2771" spans="1:12">
      <c r="A2771" t="s">
        <v>2789</v>
      </c>
      <c r="B2771" t="s">
        <v>6</v>
      </c>
      <c r="C2771" t="s">
        <v>2878</v>
      </c>
      <c r="D2771" t="s">
        <v>2865</v>
      </c>
      <c r="H2771" t="str">
        <f>INDEX('Vensim Variables'!$B:$B,MATCH(EPS!$B2771,'Vensim Variables'!$A:$A,0))</f>
        <v>g pollutant</v>
      </c>
      <c r="I2771" t="str">
        <f t="shared" si="129"/>
        <v>CH4</v>
      </c>
      <c r="J2771">
        <f>INDEX(NoSettings!$C:$C,MATCH(EPS!$A2771,NoSettings!$A:$A,0))</f>
        <v>1426430000</v>
      </c>
      <c r="K2771">
        <f t="shared" si="130"/>
        <v>28</v>
      </c>
      <c r="L2771" s="5">
        <f t="shared" si="131"/>
        <v>3.9940040000000003E-2</v>
      </c>
    </row>
    <row r="2772" spans="1:12">
      <c r="A2772" t="s">
        <v>2790</v>
      </c>
      <c r="B2772" t="s">
        <v>6</v>
      </c>
      <c r="C2772" t="s">
        <v>2878</v>
      </c>
      <c r="D2772" t="s">
        <v>2866</v>
      </c>
      <c r="H2772" t="str">
        <f>INDEX('Vensim Variables'!$B:$B,MATCH(EPS!$B2772,'Vensim Variables'!$A:$A,0))</f>
        <v>g pollutant</v>
      </c>
      <c r="I2772" t="str">
        <f t="shared" si="129"/>
        <v>N2O</v>
      </c>
      <c r="J2772">
        <f>INDEX(NoSettings!$C:$C,MATCH(EPS!$A2772,NoSettings!$A:$A,0))</f>
        <v>191836000</v>
      </c>
      <c r="K2772">
        <f t="shared" si="130"/>
        <v>265</v>
      </c>
      <c r="L2772" s="5">
        <f t="shared" si="131"/>
        <v>5.083654E-2</v>
      </c>
    </row>
    <row r="2773" spans="1:12">
      <c r="A2773" t="s">
        <v>2791</v>
      </c>
      <c r="B2773" t="s">
        <v>6</v>
      </c>
      <c r="C2773" t="s">
        <v>2878</v>
      </c>
      <c r="D2773" t="s">
        <v>2867</v>
      </c>
      <c r="H2773" t="str">
        <f>INDEX('Vensim Variables'!$B:$B,MATCH(EPS!$B2773,'Vensim Variables'!$A:$A,0))</f>
        <v>g pollutant</v>
      </c>
      <c r="I2773" t="str">
        <f t="shared" si="129"/>
        <v>F gases</v>
      </c>
      <c r="J2773">
        <f>INDEX(NoSettings!$C:$C,MATCH(EPS!$A2773,NoSettings!$A:$A,0))</f>
        <v>0</v>
      </c>
      <c r="K2773">
        <f t="shared" si="130"/>
        <v>1</v>
      </c>
      <c r="L2773" s="5">
        <f t="shared" si="131"/>
        <v>0</v>
      </c>
    </row>
    <row r="2774" spans="1:12">
      <c r="A2774" t="s">
        <v>2792</v>
      </c>
      <c r="B2774" t="s">
        <v>6</v>
      </c>
      <c r="C2774" t="s">
        <v>2879</v>
      </c>
      <c r="D2774" t="s">
        <v>2854</v>
      </c>
      <c r="H2774" t="str">
        <f>INDEX('Vensim Variables'!$B:$B,MATCH(EPS!$B2774,'Vensim Variables'!$A:$A,0))</f>
        <v>g pollutant</v>
      </c>
      <c r="I2774" t="str">
        <f t="shared" si="129"/>
        <v>CO2</v>
      </c>
      <c r="J2774">
        <f>INDEX(NoSettings!$C:$C,MATCH(EPS!$A2774,NoSettings!$A:$A,0))</f>
        <v>205409000000000</v>
      </c>
      <c r="K2774">
        <f t="shared" si="130"/>
        <v>1</v>
      </c>
      <c r="L2774" s="5">
        <f t="shared" si="131"/>
        <v>205.40899999999999</v>
      </c>
    </row>
    <row r="2775" spans="1:12">
      <c r="A2775" t="s">
        <v>2793</v>
      </c>
      <c r="B2775" t="s">
        <v>6</v>
      </c>
      <c r="C2775" t="s">
        <v>2879</v>
      </c>
      <c r="D2775" t="s">
        <v>2857</v>
      </c>
      <c r="H2775" t="str">
        <f>INDEX('Vensim Variables'!$B:$B,MATCH(EPS!$B2775,'Vensim Variables'!$A:$A,0))</f>
        <v>g pollutant</v>
      </c>
      <c r="I2775" t="str">
        <f t="shared" si="129"/>
        <v>VOC</v>
      </c>
      <c r="J2775">
        <f>INDEX(NoSettings!$C:$C,MATCH(EPS!$A2775,NoSettings!$A:$A,0))</f>
        <v>101730000000</v>
      </c>
      <c r="K2775">
        <f t="shared" si="130"/>
        <v>1</v>
      </c>
      <c r="L2775" s="5">
        <f t="shared" si="131"/>
        <v>0.10173</v>
      </c>
    </row>
    <row r="2776" spans="1:12">
      <c r="A2776" t="s">
        <v>2794</v>
      </c>
      <c r="B2776" t="s">
        <v>6</v>
      </c>
      <c r="C2776" t="s">
        <v>2879</v>
      </c>
      <c r="D2776" t="s">
        <v>2858</v>
      </c>
      <c r="H2776" t="str">
        <f>INDEX('Vensim Variables'!$B:$B,MATCH(EPS!$B2776,'Vensim Variables'!$A:$A,0))</f>
        <v>g pollutant</v>
      </c>
      <c r="I2776" t="str">
        <f t="shared" si="129"/>
        <v>CO</v>
      </c>
      <c r="J2776">
        <f>INDEX(NoSettings!$C:$C,MATCH(EPS!$A2776,NoSettings!$A:$A,0))</f>
        <v>212375000000</v>
      </c>
      <c r="K2776">
        <f t="shared" si="130"/>
        <v>1</v>
      </c>
      <c r="L2776" s="5">
        <f t="shared" si="131"/>
        <v>0.21237500000000001</v>
      </c>
    </row>
    <row r="2777" spans="1:12">
      <c r="A2777" t="s">
        <v>2795</v>
      </c>
      <c r="B2777" t="s">
        <v>6</v>
      </c>
      <c r="C2777" t="s">
        <v>2879</v>
      </c>
      <c r="D2777" t="s">
        <v>2859</v>
      </c>
      <c r="H2777" t="str">
        <f>INDEX('Vensim Variables'!$B:$B,MATCH(EPS!$B2777,'Vensim Variables'!$A:$A,0))</f>
        <v>g pollutant</v>
      </c>
      <c r="I2777" t="str">
        <f t="shared" si="129"/>
        <v>NOx</v>
      </c>
      <c r="J2777">
        <f>INDEX(NoSettings!$C:$C,MATCH(EPS!$A2777,NoSettings!$A:$A,0))</f>
        <v>211428000000</v>
      </c>
      <c r="K2777">
        <f t="shared" si="130"/>
        <v>1</v>
      </c>
      <c r="L2777" s="5">
        <f t="shared" si="131"/>
        <v>0.211428</v>
      </c>
    </row>
    <row r="2778" spans="1:12">
      <c r="A2778" t="s">
        <v>2796</v>
      </c>
      <c r="B2778" t="s">
        <v>6</v>
      </c>
      <c r="C2778" t="s">
        <v>2879</v>
      </c>
      <c r="D2778" t="s">
        <v>2860</v>
      </c>
      <c r="H2778" t="str">
        <f>INDEX('Vensim Variables'!$B:$B,MATCH(EPS!$B2778,'Vensim Variables'!$A:$A,0))</f>
        <v>g pollutant</v>
      </c>
      <c r="I2778" t="str">
        <f t="shared" si="129"/>
        <v>PM10</v>
      </c>
      <c r="J2778">
        <f>INDEX(NoSettings!$C:$C,MATCH(EPS!$A2778,NoSettings!$A:$A,0))</f>
        <v>29871500000</v>
      </c>
      <c r="K2778">
        <f t="shared" si="130"/>
        <v>1</v>
      </c>
      <c r="L2778" s="5">
        <f t="shared" si="131"/>
        <v>2.9871499999999999E-2</v>
      </c>
    </row>
    <row r="2779" spans="1:12">
      <c r="A2779" t="s">
        <v>2797</v>
      </c>
      <c r="B2779" t="s">
        <v>6</v>
      </c>
      <c r="C2779" t="s">
        <v>2879</v>
      </c>
      <c r="D2779" t="s">
        <v>2861</v>
      </c>
      <c r="H2779" t="str">
        <f>INDEX('Vensim Variables'!$B:$B,MATCH(EPS!$B2779,'Vensim Variables'!$A:$A,0))</f>
        <v>g pollutant</v>
      </c>
      <c r="I2779" t="str">
        <f t="shared" si="129"/>
        <v>PM25</v>
      </c>
      <c r="J2779">
        <f>INDEX(NoSettings!$C:$C,MATCH(EPS!$A2779,NoSettings!$A:$A,0))</f>
        <v>22425200000</v>
      </c>
      <c r="K2779">
        <f t="shared" si="130"/>
        <v>1</v>
      </c>
      <c r="L2779" s="5">
        <f t="shared" si="131"/>
        <v>2.2425199999999999E-2</v>
      </c>
    </row>
    <row r="2780" spans="1:12">
      <c r="A2780" t="s">
        <v>2798</v>
      </c>
      <c r="B2780" t="s">
        <v>6</v>
      </c>
      <c r="C2780" t="s">
        <v>2879</v>
      </c>
      <c r="D2780" t="s">
        <v>2862</v>
      </c>
      <c r="H2780" t="str">
        <f>INDEX('Vensim Variables'!$B:$B,MATCH(EPS!$B2780,'Vensim Variables'!$A:$A,0))</f>
        <v>g pollutant</v>
      </c>
      <c r="I2780" t="str">
        <f t="shared" si="129"/>
        <v>SOx</v>
      </c>
      <c r="J2780">
        <f>INDEX(NoSettings!$C:$C,MATCH(EPS!$A2780,NoSettings!$A:$A,0))</f>
        <v>133527000000</v>
      </c>
      <c r="K2780">
        <f t="shared" si="130"/>
        <v>1</v>
      </c>
      <c r="L2780" s="5">
        <f t="shared" si="131"/>
        <v>0.13352700000000001</v>
      </c>
    </row>
    <row r="2781" spans="1:12">
      <c r="A2781" t="s">
        <v>2799</v>
      </c>
      <c r="B2781" t="s">
        <v>6</v>
      </c>
      <c r="C2781" t="s">
        <v>2879</v>
      </c>
      <c r="D2781" t="s">
        <v>2863</v>
      </c>
      <c r="H2781" t="str">
        <f>INDEX('Vensim Variables'!$B:$B,MATCH(EPS!$B2781,'Vensim Variables'!$A:$A,0))</f>
        <v>g pollutant</v>
      </c>
      <c r="I2781" t="str">
        <f t="shared" si="129"/>
        <v>BC</v>
      </c>
      <c r="J2781">
        <f>INDEX(NoSettings!$C:$C,MATCH(EPS!$A2781,NoSettings!$A:$A,0))</f>
        <v>869731000</v>
      </c>
      <c r="K2781">
        <f t="shared" si="130"/>
        <v>1</v>
      </c>
      <c r="L2781" s="5">
        <f t="shared" si="131"/>
        <v>8.69731E-4</v>
      </c>
    </row>
    <row r="2782" spans="1:12">
      <c r="A2782" t="s">
        <v>2800</v>
      </c>
      <c r="B2782" t="s">
        <v>6</v>
      </c>
      <c r="C2782" t="s">
        <v>2879</v>
      </c>
      <c r="D2782" t="s">
        <v>2864</v>
      </c>
      <c r="H2782" t="str">
        <f>INDEX('Vensim Variables'!$B:$B,MATCH(EPS!$B2782,'Vensim Variables'!$A:$A,0))</f>
        <v>g pollutant</v>
      </c>
      <c r="I2782" t="str">
        <f t="shared" si="129"/>
        <v>OC</v>
      </c>
      <c r="J2782">
        <f>INDEX(NoSettings!$C:$C,MATCH(EPS!$A2782,NoSettings!$A:$A,0))</f>
        <v>4098270000</v>
      </c>
      <c r="K2782">
        <f t="shared" si="130"/>
        <v>1</v>
      </c>
      <c r="L2782" s="5">
        <f t="shared" si="131"/>
        <v>4.0982700000000002E-3</v>
      </c>
    </row>
    <row r="2783" spans="1:12">
      <c r="A2783" t="s">
        <v>2801</v>
      </c>
      <c r="B2783" t="s">
        <v>6</v>
      </c>
      <c r="C2783" t="s">
        <v>2879</v>
      </c>
      <c r="D2783" t="s">
        <v>2865</v>
      </c>
      <c r="H2783" t="str">
        <f>INDEX('Vensim Variables'!$B:$B,MATCH(EPS!$B2783,'Vensim Variables'!$A:$A,0))</f>
        <v>g pollutant</v>
      </c>
      <c r="I2783" t="str">
        <f t="shared" si="129"/>
        <v>CH4</v>
      </c>
      <c r="J2783">
        <f>INDEX(NoSettings!$C:$C,MATCH(EPS!$A2783,NoSettings!$A:$A,0))</f>
        <v>3551530000</v>
      </c>
      <c r="K2783">
        <f t="shared" si="130"/>
        <v>28</v>
      </c>
      <c r="L2783" s="5">
        <f t="shared" si="131"/>
        <v>9.9442840000000005E-2</v>
      </c>
    </row>
    <row r="2784" spans="1:12">
      <c r="A2784" t="s">
        <v>2802</v>
      </c>
      <c r="B2784" t="s">
        <v>6</v>
      </c>
      <c r="C2784" t="s">
        <v>2879</v>
      </c>
      <c r="D2784" t="s">
        <v>2866</v>
      </c>
      <c r="H2784" t="str">
        <f>INDEX('Vensim Variables'!$B:$B,MATCH(EPS!$B2784,'Vensim Variables'!$A:$A,0))</f>
        <v>g pollutant</v>
      </c>
      <c r="I2784" t="str">
        <f t="shared" si="129"/>
        <v>N2O</v>
      </c>
      <c r="J2784">
        <f>INDEX(NoSettings!$C:$C,MATCH(EPS!$A2784,NoSettings!$A:$A,0))</f>
        <v>65009300000</v>
      </c>
      <c r="K2784">
        <f t="shared" si="130"/>
        <v>265</v>
      </c>
      <c r="L2784" s="5">
        <f t="shared" si="131"/>
        <v>17.2274645</v>
      </c>
    </row>
    <row r="2785" spans="1:12">
      <c r="A2785" t="s">
        <v>2803</v>
      </c>
      <c r="B2785" t="s">
        <v>6</v>
      </c>
      <c r="C2785" t="s">
        <v>2879</v>
      </c>
      <c r="D2785" t="s">
        <v>2867</v>
      </c>
      <c r="H2785" t="str">
        <f>INDEX('Vensim Variables'!$B:$B,MATCH(EPS!$B2785,'Vensim Variables'!$A:$A,0))</f>
        <v>g pollutant</v>
      </c>
      <c r="I2785" t="str">
        <f t="shared" si="129"/>
        <v>F gases</v>
      </c>
      <c r="J2785">
        <f>INDEX(NoSettings!$C:$C,MATCH(EPS!$A2785,NoSettings!$A:$A,0))</f>
        <v>211700000000000</v>
      </c>
      <c r="K2785">
        <f t="shared" si="130"/>
        <v>1</v>
      </c>
      <c r="L2785" s="5">
        <f t="shared" si="131"/>
        <v>211.7</v>
      </c>
    </row>
    <row r="2786" spans="1:12">
      <c r="A2786" t="s">
        <v>2804</v>
      </c>
      <c r="B2786" t="s">
        <v>6</v>
      </c>
      <c r="C2786" t="s">
        <v>2880</v>
      </c>
      <c r="D2786" t="s">
        <v>2854</v>
      </c>
      <c r="H2786" t="str">
        <f>INDEX('Vensim Variables'!$B:$B,MATCH(EPS!$B2786,'Vensim Variables'!$A:$A,0))</f>
        <v>g pollutant</v>
      </c>
      <c r="I2786" t="str">
        <f t="shared" si="129"/>
        <v>CO2</v>
      </c>
      <c r="J2786">
        <f>INDEX(NoSettings!$C:$C,MATCH(EPS!$A2786,NoSettings!$A:$A,0))</f>
        <v>15206100000000</v>
      </c>
      <c r="K2786">
        <f t="shared" si="130"/>
        <v>1</v>
      </c>
      <c r="L2786" s="5">
        <f t="shared" si="131"/>
        <v>15.206099999999999</v>
      </c>
    </row>
    <row r="2787" spans="1:12">
      <c r="A2787" t="s">
        <v>2805</v>
      </c>
      <c r="B2787" t="s">
        <v>6</v>
      </c>
      <c r="C2787" t="s">
        <v>2880</v>
      </c>
      <c r="D2787" t="s">
        <v>2857</v>
      </c>
      <c r="H2787" t="str">
        <f>INDEX('Vensim Variables'!$B:$B,MATCH(EPS!$B2787,'Vensim Variables'!$A:$A,0))</f>
        <v>g pollutant</v>
      </c>
      <c r="I2787" t="str">
        <f t="shared" si="129"/>
        <v>VOC</v>
      </c>
      <c r="J2787">
        <f>INDEX(NoSettings!$C:$C,MATCH(EPS!$A2787,NoSettings!$A:$A,0))</f>
        <v>1876270000</v>
      </c>
      <c r="K2787">
        <f t="shared" si="130"/>
        <v>1</v>
      </c>
      <c r="L2787" s="5">
        <f t="shared" si="131"/>
        <v>1.87627E-3</v>
      </c>
    </row>
    <row r="2788" spans="1:12">
      <c r="A2788" t="s">
        <v>2806</v>
      </c>
      <c r="B2788" t="s">
        <v>6</v>
      </c>
      <c r="C2788" t="s">
        <v>2880</v>
      </c>
      <c r="D2788" t="s">
        <v>2858</v>
      </c>
      <c r="H2788" t="str">
        <f>INDEX('Vensim Variables'!$B:$B,MATCH(EPS!$B2788,'Vensim Variables'!$A:$A,0))</f>
        <v>g pollutant</v>
      </c>
      <c r="I2788" t="str">
        <f t="shared" si="129"/>
        <v>CO</v>
      </c>
      <c r="J2788">
        <f>INDEX(NoSettings!$C:$C,MATCH(EPS!$A2788,NoSettings!$A:$A,0))</f>
        <v>24195300000</v>
      </c>
      <c r="K2788">
        <f t="shared" si="130"/>
        <v>1</v>
      </c>
      <c r="L2788" s="5">
        <f t="shared" si="131"/>
        <v>2.4195299999999999E-2</v>
      </c>
    </row>
    <row r="2789" spans="1:12">
      <c r="A2789" t="s">
        <v>2807</v>
      </c>
      <c r="B2789" t="s">
        <v>6</v>
      </c>
      <c r="C2789" t="s">
        <v>2880</v>
      </c>
      <c r="D2789" t="s">
        <v>2859</v>
      </c>
      <c r="H2789" t="str">
        <f>INDEX('Vensim Variables'!$B:$B,MATCH(EPS!$B2789,'Vensim Variables'!$A:$A,0))</f>
        <v>g pollutant</v>
      </c>
      <c r="I2789" t="str">
        <f t="shared" si="129"/>
        <v>NOx</v>
      </c>
      <c r="J2789">
        <f>INDEX(NoSettings!$C:$C,MATCH(EPS!$A2789,NoSettings!$A:$A,0))</f>
        <v>33960500000</v>
      </c>
      <c r="K2789">
        <f t="shared" si="130"/>
        <v>1</v>
      </c>
      <c r="L2789" s="5">
        <f t="shared" si="131"/>
        <v>3.3960499999999998E-2</v>
      </c>
    </row>
    <row r="2790" spans="1:12">
      <c r="A2790" t="s">
        <v>2808</v>
      </c>
      <c r="B2790" t="s">
        <v>6</v>
      </c>
      <c r="C2790" t="s">
        <v>2880</v>
      </c>
      <c r="D2790" t="s">
        <v>2860</v>
      </c>
      <c r="H2790" t="str">
        <f>INDEX('Vensim Variables'!$B:$B,MATCH(EPS!$B2790,'Vensim Variables'!$A:$A,0))</f>
        <v>g pollutant</v>
      </c>
      <c r="I2790" t="str">
        <f t="shared" si="129"/>
        <v>PM10</v>
      </c>
      <c r="J2790">
        <f>INDEX(NoSettings!$C:$C,MATCH(EPS!$A2790,NoSettings!$A:$A,0))</f>
        <v>419005000000</v>
      </c>
      <c r="K2790">
        <f t="shared" si="130"/>
        <v>1</v>
      </c>
      <c r="L2790" s="5">
        <f t="shared" si="131"/>
        <v>0.41900500000000002</v>
      </c>
    </row>
    <row r="2791" spans="1:12">
      <c r="A2791" t="s">
        <v>2809</v>
      </c>
      <c r="B2791" t="s">
        <v>6</v>
      </c>
      <c r="C2791" t="s">
        <v>2880</v>
      </c>
      <c r="D2791" t="s">
        <v>2861</v>
      </c>
      <c r="H2791" t="str">
        <f>INDEX('Vensim Variables'!$B:$B,MATCH(EPS!$B2791,'Vensim Variables'!$A:$A,0))</f>
        <v>g pollutant</v>
      </c>
      <c r="I2791" t="str">
        <f t="shared" si="129"/>
        <v>PM25</v>
      </c>
      <c r="J2791">
        <f>INDEX(NoSettings!$C:$C,MATCH(EPS!$A2791,NoSettings!$A:$A,0))</f>
        <v>56558000000</v>
      </c>
      <c r="K2791">
        <f t="shared" si="130"/>
        <v>1</v>
      </c>
      <c r="L2791" s="5">
        <f t="shared" si="131"/>
        <v>5.6557999999999997E-2</v>
      </c>
    </row>
    <row r="2792" spans="1:12">
      <c r="A2792" t="s">
        <v>2810</v>
      </c>
      <c r="B2792" t="s">
        <v>6</v>
      </c>
      <c r="C2792" t="s">
        <v>2880</v>
      </c>
      <c r="D2792" t="s">
        <v>2862</v>
      </c>
      <c r="H2792" t="str">
        <f>INDEX('Vensim Variables'!$B:$B,MATCH(EPS!$B2792,'Vensim Variables'!$A:$A,0))</f>
        <v>g pollutant</v>
      </c>
      <c r="I2792" t="str">
        <f t="shared" si="129"/>
        <v>SOx</v>
      </c>
      <c r="J2792">
        <f>INDEX(NoSettings!$C:$C,MATCH(EPS!$A2792,NoSettings!$A:$A,0))</f>
        <v>26437600000</v>
      </c>
      <c r="K2792">
        <f t="shared" si="130"/>
        <v>1</v>
      </c>
      <c r="L2792" s="5">
        <f t="shared" si="131"/>
        <v>2.6437599999999999E-2</v>
      </c>
    </row>
    <row r="2793" spans="1:12">
      <c r="A2793" t="s">
        <v>2811</v>
      </c>
      <c r="B2793" t="s">
        <v>6</v>
      </c>
      <c r="C2793" t="s">
        <v>2880</v>
      </c>
      <c r="D2793" t="s">
        <v>2863</v>
      </c>
      <c r="H2793" t="str">
        <f>INDEX('Vensim Variables'!$B:$B,MATCH(EPS!$B2793,'Vensim Variables'!$A:$A,0))</f>
        <v>g pollutant</v>
      </c>
      <c r="I2793" t="str">
        <f t="shared" si="129"/>
        <v>BC</v>
      </c>
      <c r="J2793">
        <f>INDEX(NoSettings!$C:$C,MATCH(EPS!$A2793,NoSettings!$A:$A,0))</f>
        <v>151565000</v>
      </c>
      <c r="K2793">
        <f t="shared" si="130"/>
        <v>1</v>
      </c>
      <c r="L2793" s="5">
        <f t="shared" si="131"/>
        <v>1.5156499999999999E-4</v>
      </c>
    </row>
    <row r="2794" spans="1:12">
      <c r="A2794" t="s">
        <v>2812</v>
      </c>
      <c r="B2794" t="s">
        <v>6</v>
      </c>
      <c r="C2794" t="s">
        <v>2880</v>
      </c>
      <c r="D2794" t="s">
        <v>2864</v>
      </c>
      <c r="H2794" t="str">
        <f>INDEX('Vensim Variables'!$B:$B,MATCH(EPS!$B2794,'Vensim Variables'!$A:$A,0))</f>
        <v>g pollutant</v>
      </c>
      <c r="I2794" t="str">
        <f t="shared" si="129"/>
        <v>OC</v>
      </c>
      <c r="J2794">
        <f>INDEX(NoSettings!$C:$C,MATCH(EPS!$A2794,NoSettings!$A:$A,0))</f>
        <v>448957000</v>
      </c>
      <c r="K2794">
        <f t="shared" si="130"/>
        <v>1</v>
      </c>
      <c r="L2794" s="5">
        <f t="shared" si="131"/>
        <v>4.4895699999999999E-4</v>
      </c>
    </row>
    <row r="2795" spans="1:12">
      <c r="A2795" t="s">
        <v>2813</v>
      </c>
      <c r="B2795" t="s">
        <v>6</v>
      </c>
      <c r="C2795" t="s">
        <v>2880</v>
      </c>
      <c r="D2795" t="s">
        <v>2865</v>
      </c>
      <c r="H2795" t="str">
        <f>INDEX('Vensim Variables'!$B:$B,MATCH(EPS!$B2795,'Vensim Variables'!$A:$A,0))</f>
        <v>g pollutant</v>
      </c>
      <c r="I2795" t="str">
        <f t="shared" si="129"/>
        <v>CH4</v>
      </c>
      <c r="J2795">
        <f>INDEX(NoSettings!$C:$C,MATCH(EPS!$A2795,NoSettings!$A:$A,0))</f>
        <v>2485050000000</v>
      </c>
      <c r="K2795">
        <f t="shared" si="130"/>
        <v>28</v>
      </c>
      <c r="L2795" s="5">
        <f t="shared" si="131"/>
        <v>69.581400000000002</v>
      </c>
    </row>
    <row r="2796" spans="1:12">
      <c r="A2796" t="s">
        <v>2814</v>
      </c>
      <c r="B2796" t="s">
        <v>6</v>
      </c>
      <c r="C2796" t="s">
        <v>2880</v>
      </c>
      <c r="D2796" t="s">
        <v>2866</v>
      </c>
      <c r="H2796" t="str">
        <f>INDEX('Vensim Variables'!$B:$B,MATCH(EPS!$B2796,'Vensim Variables'!$A:$A,0))</f>
        <v>g pollutant</v>
      </c>
      <c r="I2796" t="str">
        <f t="shared" si="129"/>
        <v>N2O</v>
      </c>
      <c r="J2796">
        <f>INDEX(NoSettings!$C:$C,MATCH(EPS!$A2796,NoSettings!$A:$A,0))</f>
        <v>169904000</v>
      </c>
      <c r="K2796">
        <f t="shared" si="130"/>
        <v>265</v>
      </c>
      <c r="L2796" s="5">
        <f t="shared" si="131"/>
        <v>4.5024559999999998E-2</v>
      </c>
    </row>
    <row r="2797" spans="1:12">
      <c r="A2797" t="s">
        <v>2815</v>
      </c>
      <c r="B2797" t="s">
        <v>6</v>
      </c>
      <c r="C2797" t="s">
        <v>2880</v>
      </c>
      <c r="D2797" t="s">
        <v>2867</v>
      </c>
      <c r="H2797" t="str">
        <f>INDEX('Vensim Variables'!$B:$B,MATCH(EPS!$B2797,'Vensim Variables'!$A:$A,0))</f>
        <v>g pollutant</v>
      </c>
      <c r="I2797" t="str">
        <f t="shared" si="129"/>
        <v>F gases</v>
      </c>
      <c r="J2797">
        <f>INDEX(NoSettings!$C:$C,MATCH(EPS!$A2797,NoSettings!$A:$A,0))</f>
        <v>0</v>
      </c>
      <c r="K2797">
        <f t="shared" si="130"/>
        <v>1</v>
      </c>
      <c r="L2797" s="5">
        <f t="shared" si="131"/>
        <v>0</v>
      </c>
    </row>
    <row r="2798" spans="1:12">
      <c r="A2798" t="s">
        <v>2816</v>
      </c>
      <c r="B2798" t="s">
        <v>6</v>
      </c>
      <c r="C2798" t="s">
        <v>2881</v>
      </c>
      <c r="D2798" t="s">
        <v>2854</v>
      </c>
      <c r="H2798" t="str">
        <f>INDEX('Vensim Variables'!$B:$B,MATCH(EPS!$B2798,'Vensim Variables'!$A:$A,0))</f>
        <v>g pollutant</v>
      </c>
      <c r="I2798" t="str">
        <f t="shared" si="129"/>
        <v>CO2</v>
      </c>
      <c r="J2798">
        <f>INDEX(NoSettings!$C:$C,MATCH(EPS!$A2798,NoSettings!$A:$A,0))</f>
        <v>0</v>
      </c>
      <c r="K2798">
        <f t="shared" si="130"/>
        <v>1</v>
      </c>
      <c r="L2798" s="5">
        <f t="shared" si="131"/>
        <v>0</v>
      </c>
    </row>
    <row r="2799" spans="1:12">
      <c r="A2799" t="s">
        <v>2817</v>
      </c>
      <c r="B2799" t="s">
        <v>6</v>
      </c>
      <c r="C2799" t="s">
        <v>2881</v>
      </c>
      <c r="D2799" t="s">
        <v>2857</v>
      </c>
      <c r="H2799" t="str">
        <f>INDEX('Vensim Variables'!$B:$B,MATCH(EPS!$B2799,'Vensim Variables'!$A:$A,0))</f>
        <v>g pollutant</v>
      </c>
      <c r="I2799" t="str">
        <f t="shared" si="129"/>
        <v>VOC</v>
      </c>
      <c r="J2799">
        <f>INDEX(NoSettings!$C:$C,MATCH(EPS!$A2799,NoSettings!$A:$A,0))</f>
        <v>156472000000</v>
      </c>
      <c r="K2799">
        <f t="shared" si="130"/>
        <v>1</v>
      </c>
      <c r="L2799" s="5">
        <f t="shared" si="131"/>
        <v>0.156472</v>
      </c>
    </row>
    <row r="2800" spans="1:12">
      <c r="A2800" t="s">
        <v>2818</v>
      </c>
      <c r="B2800" t="s">
        <v>6</v>
      </c>
      <c r="C2800" t="s">
        <v>2881</v>
      </c>
      <c r="D2800" t="s">
        <v>2858</v>
      </c>
      <c r="H2800" t="str">
        <f>INDEX('Vensim Variables'!$B:$B,MATCH(EPS!$B2800,'Vensim Variables'!$A:$A,0))</f>
        <v>g pollutant</v>
      </c>
      <c r="I2800" t="str">
        <f t="shared" si="129"/>
        <v>CO</v>
      </c>
      <c r="J2800">
        <f>INDEX(NoSettings!$C:$C,MATCH(EPS!$A2800,NoSettings!$A:$A,0))</f>
        <v>1182300000000</v>
      </c>
      <c r="K2800">
        <f t="shared" si="130"/>
        <v>1</v>
      </c>
      <c r="L2800" s="5">
        <f t="shared" si="131"/>
        <v>1.1822999999999999</v>
      </c>
    </row>
    <row r="2801" spans="1:12">
      <c r="A2801" t="s">
        <v>2819</v>
      </c>
      <c r="B2801" t="s">
        <v>6</v>
      </c>
      <c r="C2801" t="s">
        <v>2881</v>
      </c>
      <c r="D2801" t="s">
        <v>2859</v>
      </c>
      <c r="H2801" t="str">
        <f>INDEX('Vensim Variables'!$B:$B,MATCH(EPS!$B2801,'Vensim Variables'!$A:$A,0))</f>
        <v>g pollutant</v>
      </c>
      <c r="I2801" t="str">
        <f t="shared" si="129"/>
        <v>NOx</v>
      </c>
      <c r="J2801">
        <f>INDEX(NoSettings!$C:$C,MATCH(EPS!$A2801,NoSettings!$A:$A,0))</f>
        <v>73693100000</v>
      </c>
      <c r="K2801">
        <f t="shared" si="130"/>
        <v>1</v>
      </c>
      <c r="L2801" s="5">
        <f t="shared" si="131"/>
        <v>7.3693099999999997E-2</v>
      </c>
    </row>
    <row r="2802" spans="1:12">
      <c r="A2802" t="s">
        <v>2820</v>
      </c>
      <c r="B2802" t="s">
        <v>6</v>
      </c>
      <c r="C2802" t="s">
        <v>2881</v>
      </c>
      <c r="D2802" t="s">
        <v>2860</v>
      </c>
      <c r="H2802" t="str">
        <f>INDEX('Vensim Variables'!$B:$B,MATCH(EPS!$B2802,'Vensim Variables'!$A:$A,0))</f>
        <v>g pollutant</v>
      </c>
      <c r="I2802" t="str">
        <f t="shared" si="129"/>
        <v>PM10</v>
      </c>
      <c r="J2802">
        <f>INDEX(NoSettings!$C:$C,MATCH(EPS!$A2802,NoSettings!$A:$A,0))</f>
        <v>206348000000</v>
      </c>
      <c r="K2802">
        <f t="shared" si="130"/>
        <v>1</v>
      </c>
      <c r="L2802" s="5">
        <f t="shared" si="131"/>
        <v>0.206348</v>
      </c>
    </row>
    <row r="2803" spans="1:12">
      <c r="A2803" t="s">
        <v>2821</v>
      </c>
      <c r="B2803" t="s">
        <v>6</v>
      </c>
      <c r="C2803" t="s">
        <v>2881</v>
      </c>
      <c r="D2803" t="s">
        <v>2861</v>
      </c>
      <c r="H2803" t="str">
        <f>INDEX('Vensim Variables'!$B:$B,MATCH(EPS!$B2803,'Vensim Variables'!$A:$A,0))</f>
        <v>g pollutant</v>
      </c>
      <c r="I2803" t="str">
        <f t="shared" si="129"/>
        <v>PM25</v>
      </c>
      <c r="J2803">
        <f>INDEX(NoSettings!$C:$C,MATCH(EPS!$A2803,NoSettings!$A:$A,0))</f>
        <v>184223000000</v>
      </c>
      <c r="K2803">
        <f t="shared" si="130"/>
        <v>1</v>
      </c>
      <c r="L2803" s="5">
        <f t="shared" si="131"/>
        <v>0.184223</v>
      </c>
    </row>
    <row r="2804" spans="1:12">
      <c r="A2804" t="s">
        <v>2822</v>
      </c>
      <c r="B2804" t="s">
        <v>6</v>
      </c>
      <c r="C2804" t="s">
        <v>2881</v>
      </c>
      <c r="D2804" t="s">
        <v>2862</v>
      </c>
      <c r="H2804" t="str">
        <f>INDEX('Vensim Variables'!$B:$B,MATCH(EPS!$B2804,'Vensim Variables'!$A:$A,0))</f>
        <v>g pollutant</v>
      </c>
      <c r="I2804" t="str">
        <f t="shared" si="129"/>
        <v>SOx</v>
      </c>
      <c r="J2804">
        <f>INDEX(NoSettings!$C:$C,MATCH(EPS!$A2804,NoSettings!$A:$A,0))</f>
        <v>22908000000</v>
      </c>
      <c r="K2804">
        <f t="shared" si="130"/>
        <v>1</v>
      </c>
      <c r="L2804" s="5">
        <f t="shared" si="131"/>
        <v>2.2908000000000001E-2</v>
      </c>
    </row>
    <row r="2805" spans="1:12">
      <c r="A2805" t="s">
        <v>2823</v>
      </c>
      <c r="B2805" t="s">
        <v>6</v>
      </c>
      <c r="C2805" t="s">
        <v>2881</v>
      </c>
      <c r="D2805" t="s">
        <v>2863</v>
      </c>
      <c r="H2805" t="str">
        <f>INDEX('Vensim Variables'!$B:$B,MATCH(EPS!$B2805,'Vensim Variables'!$A:$A,0))</f>
        <v>g pollutant</v>
      </c>
      <c r="I2805" t="str">
        <f t="shared" si="129"/>
        <v>BC</v>
      </c>
      <c r="J2805">
        <f>INDEX(NoSettings!$C:$C,MATCH(EPS!$A2805,NoSettings!$A:$A,0))</f>
        <v>19402000000</v>
      </c>
      <c r="K2805">
        <f t="shared" si="130"/>
        <v>1</v>
      </c>
      <c r="L2805" s="5">
        <f t="shared" si="131"/>
        <v>1.9401999999999999E-2</v>
      </c>
    </row>
    <row r="2806" spans="1:12">
      <c r="A2806" t="s">
        <v>2824</v>
      </c>
      <c r="B2806" t="s">
        <v>6</v>
      </c>
      <c r="C2806" t="s">
        <v>2881</v>
      </c>
      <c r="D2806" t="s">
        <v>2864</v>
      </c>
      <c r="H2806" t="str">
        <f>INDEX('Vensim Variables'!$B:$B,MATCH(EPS!$B2806,'Vensim Variables'!$A:$A,0))</f>
        <v>g pollutant</v>
      </c>
      <c r="I2806" t="str">
        <f t="shared" si="129"/>
        <v>OC</v>
      </c>
      <c r="J2806">
        <f>INDEX(NoSettings!$C:$C,MATCH(EPS!$A2806,NoSettings!$A:$A,0))</f>
        <v>69574500000</v>
      </c>
      <c r="K2806">
        <f t="shared" si="130"/>
        <v>1</v>
      </c>
      <c r="L2806" s="5">
        <f t="shared" si="131"/>
        <v>6.9574499999999997E-2</v>
      </c>
    </row>
    <row r="2807" spans="1:12">
      <c r="A2807" t="s">
        <v>2825</v>
      </c>
      <c r="B2807" t="s">
        <v>6</v>
      </c>
      <c r="C2807" t="s">
        <v>2881</v>
      </c>
      <c r="D2807" t="s">
        <v>2865</v>
      </c>
      <c r="H2807" t="str">
        <f>INDEX('Vensim Variables'!$B:$B,MATCH(EPS!$B2807,'Vensim Variables'!$A:$A,0))</f>
        <v>g pollutant</v>
      </c>
      <c r="I2807" t="str">
        <f t="shared" si="129"/>
        <v>CH4</v>
      </c>
      <c r="J2807">
        <f>INDEX(NoSettings!$C:$C,MATCH(EPS!$A2807,NoSettings!$A:$A,0))</f>
        <v>5317860000000</v>
      </c>
      <c r="K2807">
        <f t="shared" si="130"/>
        <v>28</v>
      </c>
      <c r="L2807" s="5">
        <f t="shared" si="131"/>
        <v>148.90008</v>
      </c>
    </row>
    <row r="2808" spans="1:12">
      <c r="A2808" t="s">
        <v>2826</v>
      </c>
      <c r="B2808" t="s">
        <v>6</v>
      </c>
      <c r="C2808" t="s">
        <v>2881</v>
      </c>
      <c r="D2808" t="s">
        <v>2866</v>
      </c>
      <c r="H2808" t="str">
        <f>INDEX('Vensim Variables'!$B:$B,MATCH(EPS!$B2808,'Vensim Variables'!$A:$A,0))</f>
        <v>g pollutant</v>
      </c>
      <c r="I2808" t="str">
        <f t="shared" si="129"/>
        <v>N2O</v>
      </c>
      <c r="J2808">
        <f>INDEX(NoSettings!$C:$C,MATCH(EPS!$A2808,NoSettings!$A:$A,0))</f>
        <v>22667900000</v>
      </c>
      <c r="K2808">
        <f t="shared" si="130"/>
        <v>265</v>
      </c>
      <c r="L2808" s="5">
        <f t="shared" si="131"/>
        <v>6.0069935000000001</v>
      </c>
    </row>
    <row r="2809" spans="1:12">
      <c r="A2809" t="s">
        <v>2827</v>
      </c>
      <c r="B2809" t="s">
        <v>6</v>
      </c>
      <c r="C2809" t="s">
        <v>2881</v>
      </c>
      <c r="D2809" t="s">
        <v>2867</v>
      </c>
      <c r="H2809" t="str">
        <f>INDEX('Vensim Variables'!$B:$B,MATCH(EPS!$B2809,'Vensim Variables'!$A:$A,0))</f>
        <v>g pollutant</v>
      </c>
      <c r="I2809" t="str">
        <f t="shared" si="129"/>
        <v>F gases</v>
      </c>
      <c r="J2809">
        <f>INDEX(NoSettings!$C:$C,MATCH(EPS!$A2809,NoSettings!$A:$A,0))</f>
        <v>0</v>
      </c>
      <c r="K2809">
        <f t="shared" si="130"/>
        <v>1</v>
      </c>
      <c r="L2809" s="5">
        <f t="shared" si="131"/>
        <v>0</v>
      </c>
    </row>
    <row r="2810" spans="1:12">
      <c r="A2810" t="s">
        <v>2828</v>
      </c>
      <c r="B2810" t="s">
        <v>6</v>
      </c>
      <c r="C2810" t="s">
        <v>2882</v>
      </c>
      <c r="D2810" t="s">
        <v>2854</v>
      </c>
      <c r="H2810" t="str">
        <f>INDEX('Vensim Variables'!$B:$B,MATCH(EPS!$B2810,'Vensim Variables'!$A:$A,0))</f>
        <v>g pollutant</v>
      </c>
      <c r="I2810" t="str">
        <f t="shared" si="129"/>
        <v>CO2</v>
      </c>
      <c r="J2810">
        <f>INDEX(NoSettings!$C:$C,MATCH(EPS!$A2810,NoSettings!$A:$A,0))</f>
        <v>67013200000000</v>
      </c>
      <c r="K2810">
        <f t="shared" si="130"/>
        <v>1</v>
      </c>
      <c r="L2810" s="5">
        <f t="shared" si="131"/>
        <v>67.013199999999998</v>
      </c>
    </row>
    <row r="2811" spans="1:12">
      <c r="A2811" t="s">
        <v>2829</v>
      </c>
      <c r="B2811" t="s">
        <v>6</v>
      </c>
      <c r="C2811" t="s">
        <v>2882</v>
      </c>
      <c r="D2811" t="s">
        <v>2857</v>
      </c>
      <c r="H2811" t="str">
        <f>INDEX('Vensim Variables'!$B:$B,MATCH(EPS!$B2811,'Vensim Variables'!$A:$A,0))</f>
        <v>g pollutant</v>
      </c>
      <c r="I2811" t="str">
        <f t="shared" si="129"/>
        <v>VOC</v>
      </c>
      <c r="J2811">
        <f>INDEX(NoSettings!$C:$C,MATCH(EPS!$A2811,NoSettings!$A:$A,0))</f>
        <v>202353000000</v>
      </c>
      <c r="K2811">
        <f t="shared" si="130"/>
        <v>1</v>
      </c>
      <c r="L2811" s="5">
        <f t="shared" si="131"/>
        <v>0.20235300000000001</v>
      </c>
    </row>
    <row r="2812" spans="1:12">
      <c r="A2812" t="s">
        <v>2830</v>
      </c>
      <c r="B2812" t="s">
        <v>6</v>
      </c>
      <c r="C2812" t="s">
        <v>2882</v>
      </c>
      <c r="D2812" t="s">
        <v>2858</v>
      </c>
      <c r="H2812" t="str">
        <f>INDEX('Vensim Variables'!$B:$B,MATCH(EPS!$B2812,'Vensim Variables'!$A:$A,0))</f>
        <v>g pollutant</v>
      </c>
      <c r="I2812" t="str">
        <f t="shared" si="129"/>
        <v>CO</v>
      </c>
      <c r="J2812">
        <f>INDEX(NoSettings!$C:$C,MATCH(EPS!$A2812,NoSettings!$A:$A,0))</f>
        <v>25571200000</v>
      </c>
      <c r="K2812">
        <f t="shared" si="130"/>
        <v>1</v>
      </c>
      <c r="L2812" s="5">
        <f t="shared" si="131"/>
        <v>2.5571199999999999E-2</v>
      </c>
    </row>
    <row r="2813" spans="1:12">
      <c r="A2813" t="s">
        <v>2831</v>
      </c>
      <c r="B2813" t="s">
        <v>6</v>
      </c>
      <c r="C2813" t="s">
        <v>2882</v>
      </c>
      <c r="D2813" t="s">
        <v>2859</v>
      </c>
      <c r="H2813" t="str">
        <f>INDEX('Vensim Variables'!$B:$B,MATCH(EPS!$B2813,'Vensim Variables'!$A:$A,0))</f>
        <v>g pollutant</v>
      </c>
      <c r="I2813" t="str">
        <f t="shared" si="129"/>
        <v>NOx</v>
      </c>
      <c r="J2813">
        <f>INDEX(NoSettings!$C:$C,MATCH(EPS!$A2813,NoSettings!$A:$A,0))</f>
        <v>37979900000</v>
      </c>
      <c r="K2813">
        <f t="shared" si="130"/>
        <v>1</v>
      </c>
      <c r="L2813" s="5">
        <f t="shared" si="131"/>
        <v>3.7979899999999997E-2</v>
      </c>
    </row>
    <row r="2814" spans="1:12">
      <c r="A2814" t="s">
        <v>2832</v>
      </c>
      <c r="B2814" t="s">
        <v>6</v>
      </c>
      <c r="C2814" t="s">
        <v>2882</v>
      </c>
      <c r="D2814" t="s">
        <v>2860</v>
      </c>
      <c r="H2814" t="str">
        <f>INDEX('Vensim Variables'!$B:$B,MATCH(EPS!$B2814,'Vensim Variables'!$A:$A,0))</f>
        <v>g pollutant</v>
      </c>
      <c r="I2814" t="str">
        <f t="shared" si="129"/>
        <v>PM10</v>
      </c>
      <c r="J2814">
        <f>INDEX(NoSettings!$C:$C,MATCH(EPS!$A2814,NoSettings!$A:$A,0))</f>
        <v>3749990000</v>
      </c>
      <c r="K2814">
        <f t="shared" si="130"/>
        <v>1</v>
      </c>
      <c r="L2814" s="5">
        <f t="shared" si="131"/>
        <v>3.7499899999999999E-3</v>
      </c>
    </row>
    <row r="2815" spans="1:12">
      <c r="A2815" t="s">
        <v>2833</v>
      </c>
      <c r="B2815" t="s">
        <v>6</v>
      </c>
      <c r="C2815" t="s">
        <v>2882</v>
      </c>
      <c r="D2815" t="s">
        <v>2861</v>
      </c>
      <c r="H2815" t="str">
        <f>INDEX('Vensim Variables'!$B:$B,MATCH(EPS!$B2815,'Vensim Variables'!$A:$A,0))</f>
        <v>g pollutant</v>
      </c>
      <c r="I2815" t="str">
        <f t="shared" si="129"/>
        <v>PM25</v>
      </c>
      <c r="J2815">
        <f>INDEX(NoSettings!$C:$C,MATCH(EPS!$A2815,NoSettings!$A:$A,0))</f>
        <v>3247150000</v>
      </c>
      <c r="K2815">
        <f t="shared" si="130"/>
        <v>1</v>
      </c>
      <c r="L2815" s="5">
        <f t="shared" si="131"/>
        <v>3.2471499999999999E-3</v>
      </c>
    </row>
    <row r="2816" spans="1:12">
      <c r="A2816" t="s">
        <v>2834</v>
      </c>
      <c r="B2816" t="s">
        <v>6</v>
      </c>
      <c r="C2816" t="s">
        <v>2882</v>
      </c>
      <c r="D2816" t="s">
        <v>2862</v>
      </c>
      <c r="H2816" t="str">
        <f>INDEX('Vensim Variables'!$B:$B,MATCH(EPS!$B2816,'Vensim Variables'!$A:$A,0))</f>
        <v>g pollutant</v>
      </c>
      <c r="I2816" t="str">
        <f t="shared" si="129"/>
        <v>SOx</v>
      </c>
      <c r="J2816">
        <f>INDEX(NoSettings!$C:$C,MATCH(EPS!$A2816,NoSettings!$A:$A,0))</f>
        <v>10660900000</v>
      </c>
      <c r="K2816">
        <f t="shared" si="130"/>
        <v>1</v>
      </c>
      <c r="L2816" s="5">
        <f t="shared" si="131"/>
        <v>1.0660899999999999E-2</v>
      </c>
    </row>
    <row r="2817" spans="1:12">
      <c r="A2817" t="s">
        <v>2835</v>
      </c>
      <c r="B2817" t="s">
        <v>6</v>
      </c>
      <c r="C2817" t="s">
        <v>2882</v>
      </c>
      <c r="D2817" t="s">
        <v>2863</v>
      </c>
      <c r="H2817" t="str">
        <f>INDEX('Vensim Variables'!$B:$B,MATCH(EPS!$B2817,'Vensim Variables'!$A:$A,0))</f>
        <v>g pollutant</v>
      </c>
      <c r="I2817" t="str">
        <f t="shared" si="129"/>
        <v>BC</v>
      </c>
      <c r="J2817">
        <f>INDEX(NoSettings!$C:$C,MATCH(EPS!$A2817,NoSettings!$A:$A,0))</f>
        <v>456433000</v>
      </c>
      <c r="K2817">
        <f t="shared" si="130"/>
        <v>1</v>
      </c>
      <c r="L2817" s="5">
        <f t="shared" si="131"/>
        <v>4.5643300000000001E-4</v>
      </c>
    </row>
    <row r="2818" spans="1:12">
      <c r="A2818" t="s">
        <v>2836</v>
      </c>
      <c r="B2818" t="s">
        <v>6</v>
      </c>
      <c r="C2818" t="s">
        <v>2882</v>
      </c>
      <c r="D2818" t="s">
        <v>2864</v>
      </c>
      <c r="H2818" t="str">
        <f>INDEX('Vensim Variables'!$B:$B,MATCH(EPS!$B2818,'Vensim Variables'!$A:$A,0))</f>
        <v>g pollutant</v>
      </c>
      <c r="I2818" t="str">
        <f t="shared" si="129"/>
        <v>OC</v>
      </c>
      <c r="J2818">
        <f>INDEX(NoSettings!$C:$C,MATCH(EPS!$A2818,NoSettings!$A:$A,0))</f>
        <v>991351000</v>
      </c>
      <c r="K2818">
        <f t="shared" si="130"/>
        <v>1</v>
      </c>
      <c r="L2818" s="5">
        <f t="shared" si="131"/>
        <v>9.9135099999999991E-4</v>
      </c>
    </row>
    <row r="2819" spans="1:12">
      <c r="A2819" t="s">
        <v>2837</v>
      </c>
      <c r="B2819" t="s">
        <v>6</v>
      </c>
      <c r="C2819" t="s">
        <v>2882</v>
      </c>
      <c r="D2819" t="s">
        <v>2865</v>
      </c>
      <c r="H2819" t="str">
        <f>INDEX('Vensim Variables'!$B:$B,MATCH(EPS!$B2819,'Vensim Variables'!$A:$A,0))</f>
        <v>g pollutant</v>
      </c>
      <c r="I2819" t="str">
        <f t="shared" ref="I2819:I2882" si="132">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10623600000000</v>
      </c>
      <c r="K2819">
        <f t="shared" ref="K2819:K2882" si="133">IF(I2819="CO2",1,IF(I2819="CH4",28,IF(I2819="N2O",265,IF(I2819="F gases",1,1))))</f>
        <v>28</v>
      </c>
      <c r="L2819" s="5">
        <f t="shared" ref="L2819:L2882" si="134">IF(H2819="g pollutant",K2819*J2819/10^12,IF(H2819="MMTCO2e",J2819,IF(H2819="MWh",J2819,0)))</f>
        <v>297.46080000000001</v>
      </c>
    </row>
    <row r="2820" spans="1:12">
      <c r="A2820" t="s">
        <v>2838</v>
      </c>
      <c r="B2820" t="s">
        <v>6</v>
      </c>
      <c r="C2820" t="s">
        <v>2882</v>
      </c>
      <c r="D2820" t="s">
        <v>2866</v>
      </c>
      <c r="H2820" t="str">
        <f>INDEX('Vensim Variables'!$B:$B,MATCH(EPS!$B2820,'Vensim Variables'!$A:$A,0))</f>
        <v>g pollutant</v>
      </c>
      <c r="I2820" t="str">
        <f t="shared" si="132"/>
        <v>N2O</v>
      </c>
      <c r="J2820">
        <f>INDEX(NoSettings!$C:$C,MATCH(EPS!$A2820,NoSettings!$A:$A,0))</f>
        <v>1057770000000</v>
      </c>
      <c r="K2820">
        <f t="shared" si="133"/>
        <v>265</v>
      </c>
      <c r="L2820" s="5">
        <f t="shared" si="134"/>
        <v>280.30905000000001</v>
      </c>
    </row>
    <row r="2821" spans="1:12">
      <c r="A2821" t="s">
        <v>2839</v>
      </c>
      <c r="B2821" t="s">
        <v>6</v>
      </c>
      <c r="C2821" t="s">
        <v>2882</v>
      </c>
      <c r="D2821" t="s">
        <v>2867</v>
      </c>
      <c r="H2821" t="str">
        <f>INDEX('Vensim Variables'!$B:$B,MATCH(EPS!$B2821,'Vensim Variables'!$A:$A,0))</f>
        <v>g pollutant</v>
      </c>
      <c r="I2821" t="str">
        <f t="shared" si="132"/>
        <v>F gases</v>
      </c>
      <c r="J2821">
        <f>INDEX(NoSettings!$C:$C,MATCH(EPS!$A2821,NoSettings!$A:$A,0))</f>
        <v>0</v>
      </c>
      <c r="K2821">
        <f t="shared" si="133"/>
        <v>1</v>
      </c>
      <c r="L2821" s="5">
        <f t="shared" si="134"/>
        <v>0</v>
      </c>
    </row>
    <row r="2822" spans="1:12">
      <c r="A2822" t="s">
        <v>2840</v>
      </c>
      <c r="B2822" t="s">
        <v>6</v>
      </c>
      <c r="C2822" t="s">
        <v>2883</v>
      </c>
      <c r="D2822" t="s">
        <v>2854</v>
      </c>
      <c r="H2822" t="str">
        <f>INDEX('Vensim Variables'!$B:$B,MATCH(EPS!$B2822,'Vensim Variables'!$A:$A,0))</f>
        <v>g pollutant</v>
      </c>
      <c r="I2822" t="str">
        <f t="shared" si="132"/>
        <v>CO2</v>
      </c>
      <c r="J2822">
        <f>INDEX(NoSettings!$C:$C,MATCH(EPS!$A2822,NoSettings!$A:$A,0))</f>
        <v>349261000000000</v>
      </c>
      <c r="K2822">
        <f t="shared" si="133"/>
        <v>1</v>
      </c>
      <c r="L2822" s="5">
        <f t="shared" si="134"/>
        <v>349.26100000000002</v>
      </c>
    </row>
    <row r="2823" spans="1:12">
      <c r="A2823" t="s">
        <v>2841</v>
      </c>
      <c r="B2823" t="s">
        <v>6</v>
      </c>
      <c r="C2823" t="s">
        <v>2883</v>
      </c>
      <c r="D2823" t="s">
        <v>2857</v>
      </c>
      <c r="H2823" t="str">
        <f>INDEX('Vensim Variables'!$B:$B,MATCH(EPS!$B2823,'Vensim Variables'!$A:$A,0))</f>
        <v>g pollutant</v>
      </c>
      <c r="I2823" t="str">
        <f t="shared" si="132"/>
        <v>VOC</v>
      </c>
      <c r="J2823">
        <f>INDEX(NoSettings!$C:$C,MATCH(EPS!$A2823,NoSettings!$A:$A,0))</f>
        <v>2467900000000</v>
      </c>
      <c r="K2823">
        <f t="shared" si="133"/>
        <v>1</v>
      </c>
      <c r="L2823" s="5">
        <f t="shared" si="134"/>
        <v>2.4679000000000002</v>
      </c>
    </row>
    <row r="2824" spans="1:12">
      <c r="A2824" t="s">
        <v>2842</v>
      </c>
      <c r="B2824" t="s">
        <v>6</v>
      </c>
      <c r="C2824" t="s">
        <v>2883</v>
      </c>
      <c r="D2824" t="s">
        <v>2858</v>
      </c>
      <c r="H2824" t="str">
        <f>INDEX('Vensim Variables'!$B:$B,MATCH(EPS!$B2824,'Vensim Variables'!$A:$A,0))</f>
        <v>g pollutant</v>
      </c>
      <c r="I2824" t="str">
        <f t="shared" si="132"/>
        <v>CO</v>
      </c>
      <c r="J2824">
        <f>INDEX(NoSettings!$C:$C,MATCH(EPS!$A2824,NoSettings!$A:$A,0))</f>
        <v>440723000000</v>
      </c>
      <c r="K2824">
        <f t="shared" si="133"/>
        <v>1</v>
      </c>
      <c r="L2824" s="5">
        <f t="shared" si="134"/>
        <v>0.44072299999999998</v>
      </c>
    </row>
    <row r="2825" spans="1:12">
      <c r="A2825" t="s">
        <v>2843</v>
      </c>
      <c r="B2825" t="s">
        <v>6</v>
      </c>
      <c r="C2825" t="s">
        <v>2883</v>
      </c>
      <c r="D2825" t="s">
        <v>2859</v>
      </c>
      <c r="H2825" t="str">
        <f>INDEX('Vensim Variables'!$B:$B,MATCH(EPS!$B2825,'Vensim Variables'!$A:$A,0))</f>
        <v>g pollutant</v>
      </c>
      <c r="I2825" t="str">
        <f t="shared" si="132"/>
        <v>NOx</v>
      </c>
      <c r="J2825">
        <f>INDEX(NoSettings!$C:$C,MATCH(EPS!$A2825,NoSettings!$A:$A,0))</f>
        <v>398854000000</v>
      </c>
      <c r="K2825">
        <f t="shared" si="133"/>
        <v>1</v>
      </c>
      <c r="L2825" s="5">
        <f t="shared" si="134"/>
        <v>0.39885399999999999</v>
      </c>
    </row>
    <row r="2826" spans="1:12">
      <c r="A2826" t="s">
        <v>2844</v>
      </c>
      <c r="B2826" t="s">
        <v>6</v>
      </c>
      <c r="C2826" t="s">
        <v>2883</v>
      </c>
      <c r="D2826" t="s">
        <v>2860</v>
      </c>
      <c r="H2826" t="str">
        <f>INDEX('Vensim Variables'!$B:$B,MATCH(EPS!$B2826,'Vensim Variables'!$A:$A,0))</f>
        <v>g pollutant</v>
      </c>
      <c r="I2826" t="str">
        <f t="shared" si="132"/>
        <v>PM10</v>
      </c>
      <c r="J2826">
        <f>INDEX(NoSettings!$C:$C,MATCH(EPS!$A2826,NoSettings!$A:$A,0))</f>
        <v>166475000000</v>
      </c>
      <c r="K2826">
        <f t="shared" si="133"/>
        <v>1</v>
      </c>
      <c r="L2826" s="5">
        <f t="shared" si="134"/>
        <v>0.16647500000000001</v>
      </c>
    </row>
    <row r="2827" spans="1:12">
      <c r="A2827" t="s">
        <v>2845</v>
      </c>
      <c r="B2827" t="s">
        <v>6</v>
      </c>
      <c r="C2827" t="s">
        <v>2883</v>
      </c>
      <c r="D2827" t="s">
        <v>2861</v>
      </c>
      <c r="H2827" t="str">
        <f>INDEX('Vensim Variables'!$B:$B,MATCH(EPS!$B2827,'Vensim Variables'!$A:$A,0))</f>
        <v>g pollutant</v>
      </c>
      <c r="I2827" t="str">
        <f t="shared" si="132"/>
        <v>PM25</v>
      </c>
      <c r="J2827">
        <f>INDEX(NoSettings!$C:$C,MATCH(EPS!$A2827,NoSettings!$A:$A,0))</f>
        <v>103162000000</v>
      </c>
      <c r="K2827">
        <f t="shared" si="133"/>
        <v>1</v>
      </c>
      <c r="L2827" s="5">
        <f t="shared" si="134"/>
        <v>0.103162</v>
      </c>
    </row>
    <row r="2828" spans="1:12">
      <c r="A2828" t="s">
        <v>2846</v>
      </c>
      <c r="B2828" t="s">
        <v>6</v>
      </c>
      <c r="C2828" t="s">
        <v>2883</v>
      </c>
      <c r="D2828" t="s">
        <v>2862</v>
      </c>
      <c r="H2828" t="str">
        <f>INDEX('Vensim Variables'!$B:$B,MATCH(EPS!$B2828,'Vensim Variables'!$A:$A,0))</f>
        <v>g pollutant</v>
      </c>
      <c r="I2828" t="str">
        <f t="shared" si="132"/>
        <v>SOx</v>
      </c>
      <c r="J2828">
        <f>INDEX(NoSettings!$C:$C,MATCH(EPS!$A2828,NoSettings!$A:$A,0))</f>
        <v>194977000000</v>
      </c>
      <c r="K2828">
        <f t="shared" si="133"/>
        <v>1</v>
      </c>
      <c r="L2828" s="5">
        <f t="shared" si="134"/>
        <v>0.19497700000000001</v>
      </c>
    </row>
    <row r="2829" spans="1:12">
      <c r="A2829" t="s">
        <v>2847</v>
      </c>
      <c r="B2829" t="s">
        <v>6</v>
      </c>
      <c r="C2829" t="s">
        <v>2883</v>
      </c>
      <c r="D2829" t="s">
        <v>2863</v>
      </c>
      <c r="H2829" t="str">
        <f>INDEX('Vensim Variables'!$B:$B,MATCH(EPS!$B2829,'Vensim Variables'!$A:$A,0))</f>
        <v>g pollutant</v>
      </c>
      <c r="I2829" t="str">
        <f t="shared" si="132"/>
        <v>BC</v>
      </c>
      <c r="J2829">
        <f>INDEX(NoSettings!$C:$C,MATCH(EPS!$A2829,NoSettings!$A:$A,0))</f>
        <v>3415560000</v>
      </c>
      <c r="K2829">
        <f t="shared" si="133"/>
        <v>1</v>
      </c>
      <c r="L2829" s="5">
        <f t="shared" si="134"/>
        <v>3.4155600000000002E-3</v>
      </c>
    </row>
    <row r="2830" spans="1:12">
      <c r="A2830" t="s">
        <v>2848</v>
      </c>
      <c r="B2830" t="s">
        <v>6</v>
      </c>
      <c r="C2830" t="s">
        <v>2883</v>
      </c>
      <c r="D2830" t="s">
        <v>2864</v>
      </c>
      <c r="H2830" t="str">
        <f>INDEX('Vensim Variables'!$B:$B,MATCH(EPS!$B2830,'Vensim Variables'!$A:$A,0))</f>
        <v>g pollutant</v>
      </c>
      <c r="I2830" t="str">
        <f t="shared" si="132"/>
        <v>OC</v>
      </c>
      <c r="J2830">
        <f>INDEX(NoSettings!$C:$C,MATCH(EPS!$A2830,NoSettings!$A:$A,0))</f>
        <v>20073900000</v>
      </c>
      <c r="K2830">
        <f t="shared" si="133"/>
        <v>1</v>
      </c>
      <c r="L2830" s="5">
        <f t="shared" si="134"/>
        <v>2.0073899999999999E-2</v>
      </c>
    </row>
    <row r="2831" spans="1:12">
      <c r="A2831" t="s">
        <v>2849</v>
      </c>
      <c r="B2831" t="s">
        <v>6</v>
      </c>
      <c r="C2831" t="s">
        <v>2883</v>
      </c>
      <c r="D2831" t="s">
        <v>2865</v>
      </c>
      <c r="H2831" t="str">
        <f>INDEX('Vensim Variables'!$B:$B,MATCH(EPS!$B2831,'Vensim Variables'!$A:$A,0))</f>
        <v>g pollutant</v>
      </c>
      <c r="I2831" t="str">
        <f t="shared" si="132"/>
        <v>CH4</v>
      </c>
      <c r="J2831">
        <f>INDEX(NoSettings!$C:$C,MATCH(EPS!$A2831,NoSettings!$A:$A,0))</f>
        <v>20910300000</v>
      </c>
      <c r="K2831">
        <f t="shared" si="133"/>
        <v>28</v>
      </c>
      <c r="L2831" s="5">
        <f t="shared" si="134"/>
        <v>0.58548840000000002</v>
      </c>
    </row>
    <row r="2832" spans="1:12">
      <c r="A2832" t="s">
        <v>2850</v>
      </c>
      <c r="B2832" t="s">
        <v>6</v>
      </c>
      <c r="C2832" t="s">
        <v>2883</v>
      </c>
      <c r="D2832" t="s">
        <v>2866</v>
      </c>
      <c r="H2832" t="str">
        <f>INDEX('Vensim Variables'!$B:$B,MATCH(EPS!$B2832,'Vensim Variables'!$A:$A,0))</f>
        <v>g pollutant</v>
      </c>
      <c r="I2832" t="str">
        <f t="shared" si="132"/>
        <v>N2O</v>
      </c>
      <c r="J2832">
        <f>INDEX(NoSettings!$C:$C,MATCH(EPS!$A2832,NoSettings!$A:$A,0))</f>
        <v>15623200000</v>
      </c>
      <c r="K2832">
        <f t="shared" si="133"/>
        <v>265</v>
      </c>
      <c r="L2832" s="5">
        <f t="shared" si="134"/>
        <v>4.1401479999999999</v>
      </c>
    </row>
    <row r="2833" spans="1:12">
      <c r="A2833" t="s">
        <v>2851</v>
      </c>
      <c r="B2833" t="s">
        <v>6</v>
      </c>
      <c r="C2833" t="s">
        <v>2883</v>
      </c>
      <c r="D2833" t="s">
        <v>2867</v>
      </c>
      <c r="H2833" t="str">
        <f>INDEX('Vensim Variables'!$B:$B,MATCH(EPS!$B2833,'Vensim Variables'!$A:$A,0))</f>
        <v>g pollutant</v>
      </c>
      <c r="I2833" t="str">
        <f t="shared" si="132"/>
        <v>F gases</v>
      </c>
      <c r="J2833">
        <f>INDEX(NoSettings!$C:$C,MATCH(EPS!$A2833,NoSettings!$A:$A,0))</f>
        <v>0</v>
      </c>
      <c r="K2833">
        <f t="shared" si="133"/>
        <v>1</v>
      </c>
      <c r="L2833" s="5">
        <f t="shared" si="134"/>
        <v>0</v>
      </c>
    </row>
    <row r="2834" spans="1:12">
      <c r="A2834" t="s">
        <v>7</v>
      </c>
      <c r="B2834" t="s">
        <v>2852</v>
      </c>
      <c r="C2834" t="s">
        <v>2920</v>
      </c>
      <c r="H2834" t="str">
        <f>INDEX('Vensim Variables'!$B:$B,MATCH(EPS!$B2834,'Vensim Variables'!$A:$A,0))</f>
        <v>MMTCO2e</v>
      </c>
      <c r="I2834" t="str">
        <f t="shared" si="132"/>
        <v>NA</v>
      </c>
      <c r="J2834">
        <f>INDEX(NoSettings!$C:$C,MATCH(EPS!$A2834,NoSettings!$A:$A,0))</f>
        <v>1951.83</v>
      </c>
      <c r="K2834">
        <f t="shared" si="133"/>
        <v>1</v>
      </c>
      <c r="L2834" s="5">
        <f t="shared" si="134"/>
        <v>1951.83</v>
      </c>
    </row>
    <row r="2835" spans="1:12">
      <c r="A2835" t="s">
        <v>8</v>
      </c>
      <c r="B2835" t="s">
        <v>2852</v>
      </c>
      <c r="C2835" t="s">
        <v>2921</v>
      </c>
      <c r="H2835" t="str">
        <f>INDEX('Vensim Variables'!$B:$B,MATCH(EPS!$B2835,'Vensim Variables'!$A:$A,0))</f>
        <v>MMTCO2e</v>
      </c>
      <c r="I2835" t="str">
        <f t="shared" si="132"/>
        <v>NA</v>
      </c>
      <c r="J2835">
        <f>INDEX(NoSettings!$C:$C,MATCH(EPS!$A2835,NoSettings!$A:$A,0))</f>
        <v>1621.12</v>
      </c>
      <c r="K2835">
        <f t="shared" si="133"/>
        <v>1</v>
      </c>
      <c r="L2835" s="5">
        <f t="shared" si="134"/>
        <v>1621.12</v>
      </c>
    </row>
    <row r="2836" spans="1:12">
      <c r="A2836" t="s">
        <v>9</v>
      </c>
      <c r="B2836" t="s">
        <v>2852</v>
      </c>
      <c r="C2836" t="s">
        <v>2922</v>
      </c>
      <c r="H2836" t="str">
        <f>INDEX('Vensim Variables'!$B:$B,MATCH(EPS!$B2836,'Vensim Variables'!$A:$A,0))</f>
        <v>MMTCO2e</v>
      </c>
      <c r="I2836" t="str">
        <f t="shared" si="132"/>
        <v>NA</v>
      </c>
      <c r="J2836">
        <f>INDEX(NoSettings!$C:$C,MATCH(EPS!$A2836,NoSettings!$A:$A,0))</f>
        <v>11.972200000000001</v>
      </c>
      <c r="K2836">
        <f t="shared" si="133"/>
        <v>1</v>
      </c>
      <c r="L2836" s="5">
        <f t="shared" si="134"/>
        <v>11.972200000000001</v>
      </c>
    </row>
    <row r="2837" spans="1:12">
      <c r="A2837" t="s">
        <v>10</v>
      </c>
      <c r="B2837" t="s">
        <v>2852</v>
      </c>
      <c r="C2837" t="s">
        <v>2923</v>
      </c>
      <c r="H2837" t="str">
        <f>INDEX('Vensim Variables'!$B:$B,MATCH(EPS!$B2837,'Vensim Variables'!$A:$A,0))</f>
        <v>MMTCO2e</v>
      </c>
      <c r="I2837" t="str">
        <f t="shared" si="132"/>
        <v>NA</v>
      </c>
      <c r="J2837">
        <f>INDEX(NoSettings!$C:$C,MATCH(EPS!$A2837,NoSettings!$A:$A,0))</f>
        <v>-1056.9100000000001</v>
      </c>
      <c r="K2837">
        <f t="shared" si="133"/>
        <v>1</v>
      </c>
      <c r="L2837" s="5">
        <f t="shared" si="134"/>
        <v>-1056.9100000000001</v>
      </c>
    </row>
    <row r="2838" spans="1:12">
      <c r="A2838" t="s">
        <v>11</v>
      </c>
      <c r="B2838" t="s">
        <v>2852</v>
      </c>
      <c r="C2838" t="s">
        <v>2924</v>
      </c>
      <c r="H2838" t="str">
        <f>INDEX('Vensim Variables'!$B:$B,MATCH(EPS!$B2838,'Vensim Variables'!$A:$A,0))</f>
        <v>MMTCO2e</v>
      </c>
      <c r="I2838" t="str">
        <f t="shared" si="132"/>
        <v>NA</v>
      </c>
      <c r="J2838">
        <f>INDEX(NoSettings!$C:$C,MATCH(EPS!$A2838,NoSettings!$A:$A,0))</f>
        <v>0</v>
      </c>
      <c r="K2838">
        <f t="shared" si="133"/>
        <v>1</v>
      </c>
      <c r="L2838" s="5">
        <f t="shared" si="134"/>
        <v>0</v>
      </c>
    </row>
    <row r="2839" spans="1:12">
      <c r="A2839" t="s">
        <v>12</v>
      </c>
      <c r="B2839" t="s">
        <v>12</v>
      </c>
      <c r="H2839" t="str">
        <f>INDEX('Vensim Variables'!$B:$B,MATCH(EPS!$B2839,'Vensim Variables'!$A:$A,0))</f>
        <v>MMTCO2e</v>
      </c>
      <c r="I2839" t="str">
        <f t="shared" si="132"/>
        <v>NA</v>
      </c>
      <c r="J2839">
        <f>INDEX(NoSettings!$C:$C,MATCH(EPS!$A2839,NoSettings!$A:$A,0))</f>
        <v>905.82399999999996</v>
      </c>
      <c r="K2839">
        <f t="shared" si="133"/>
        <v>1</v>
      </c>
      <c r="L2839" s="5">
        <f t="shared" si="134"/>
        <v>905.82399999999996</v>
      </c>
    </row>
    <row r="2840" spans="1:12">
      <c r="A2840" t="s">
        <v>13</v>
      </c>
      <c r="B2840" t="s">
        <v>13</v>
      </c>
      <c r="H2840" t="str">
        <f>INDEX('Vensim Variables'!$B:$B,MATCH(EPS!$B2840,'Vensim Variables'!$A:$A,0))</f>
        <v>MMTCO2e</v>
      </c>
      <c r="I2840" t="str">
        <f t="shared" si="132"/>
        <v>NA</v>
      </c>
      <c r="J2840">
        <f>INDEX(NoSettings!$C:$C,MATCH(EPS!$A2840,NoSettings!$A:$A,0))</f>
        <v>872.39400000000001</v>
      </c>
      <c r="K2840">
        <f t="shared" si="133"/>
        <v>1</v>
      </c>
      <c r="L2840" s="5">
        <f t="shared" si="134"/>
        <v>872.39400000000001</v>
      </c>
    </row>
    <row r="2841" spans="1:12">
      <c r="A2841" t="s">
        <v>14</v>
      </c>
      <c r="B2841" t="s">
        <v>14</v>
      </c>
      <c r="H2841" t="str">
        <f>INDEX('Vensim Variables'!$B:$B,MATCH(EPS!$B2841,'Vensim Variables'!$A:$A,0))</f>
        <v>MMTCO2e</v>
      </c>
      <c r="I2841" t="str">
        <f t="shared" si="132"/>
        <v>NA</v>
      </c>
      <c r="J2841">
        <f>INDEX(NoSettings!$C:$C,MATCH(EPS!$A2841,NoSettings!$A:$A,0))</f>
        <v>645.64200000000005</v>
      </c>
      <c r="K2841">
        <f t="shared" si="133"/>
        <v>1</v>
      </c>
      <c r="L2841" s="5">
        <f t="shared" si="134"/>
        <v>645.64200000000005</v>
      </c>
    </row>
    <row r="2842" spans="1:12">
      <c r="A2842" t="s">
        <v>15</v>
      </c>
      <c r="B2842" t="s">
        <v>15</v>
      </c>
      <c r="H2842" t="str">
        <f>INDEX('Vensim Variables'!$B:$B,MATCH(EPS!$B2842,'Vensim Variables'!$A:$A,0))</f>
        <v>MMTCO2e</v>
      </c>
      <c r="I2842" t="str">
        <f t="shared" si="132"/>
        <v>NA</v>
      </c>
      <c r="J2842">
        <f>INDEX(NoSettings!$C:$C,MATCH(EPS!$A2842,NoSettings!$A:$A,0))</f>
        <v>160.70599999999999</v>
      </c>
      <c r="K2842">
        <f t="shared" si="133"/>
        <v>1</v>
      </c>
      <c r="L2842" s="5">
        <f t="shared" si="134"/>
        <v>160.70599999999999</v>
      </c>
    </row>
    <row r="2843" spans="1:12">
      <c r="A2843" t="s">
        <v>16</v>
      </c>
      <c r="B2843" t="s">
        <v>16</v>
      </c>
      <c r="H2843" t="str">
        <f>INDEX('Vensim Variables'!$B:$B,MATCH(EPS!$B2843,'Vensim Variables'!$A:$A,0))</f>
        <v>MMTCO2e</v>
      </c>
      <c r="I2843" t="str">
        <f t="shared" si="132"/>
        <v>NA</v>
      </c>
      <c r="J2843">
        <f>INDEX(NoSettings!$C:$C,MATCH(EPS!$A2843,NoSettings!$A:$A,0))</f>
        <v>590.68499999999995</v>
      </c>
      <c r="K2843">
        <f t="shared" si="133"/>
        <v>1</v>
      </c>
      <c r="L2843" s="5">
        <f t="shared" si="134"/>
        <v>590.68499999999995</v>
      </c>
    </row>
    <row r="2844" spans="1:12">
      <c r="A2844" t="s">
        <v>3124</v>
      </c>
      <c r="B2844" t="s">
        <v>3125</v>
      </c>
      <c r="C2844" t="s">
        <v>2904</v>
      </c>
      <c r="H2844" t="str">
        <f>INDEX('Vensim Variables'!$B:$B,MATCH(EPS!$B2844,'Vensim Variables'!$A:$A,0))</f>
        <v>MWh</v>
      </c>
      <c r="I2844" t="str">
        <f t="shared" si="132"/>
        <v>NA</v>
      </c>
      <c r="J2844">
        <f>INDEX(NoSettings!$C:$C,MATCH(EPS!$A2844,NoSettings!$A:$A,0))</f>
        <v>961836000</v>
      </c>
      <c r="K2844">
        <f t="shared" si="133"/>
        <v>1</v>
      </c>
      <c r="L2844" s="5">
        <f t="shared" si="134"/>
        <v>961836000</v>
      </c>
    </row>
    <row r="2845" spans="1:12">
      <c r="A2845" t="s">
        <v>3127</v>
      </c>
      <c r="B2845" t="s">
        <v>3125</v>
      </c>
      <c r="C2845" t="s">
        <v>2905</v>
      </c>
      <c r="H2845" t="str">
        <f>INDEX('Vensim Variables'!$B:$B,MATCH(EPS!$B2845,'Vensim Variables'!$A:$A,0))</f>
        <v>MWh</v>
      </c>
      <c r="I2845" t="str">
        <f t="shared" si="132"/>
        <v>NA</v>
      </c>
      <c r="J2845">
        <f>INDEX(NoSettings!$C:$C,MATCH(EPS!$A2845,NoSettings!$A:$A,0))</f>
        <v>1276750000</v>
      </c>
      <c r="K2845">
        <f t="shared" si="133"/>
        <v>1</v>
      </c>
      <c r="L2845" s="5">
        <f t="shared" si="134"/>
        <v>1276750000</v>
      </c>
    </row>
    <row r="2846" spans="1:12">
      <c r="A2846" t="s">
        <v>3128</v>
      </c>
      <c r="B2846" t="s">
        <v>3125</v>
      </c>
      <c r="C2846" t="s">
        <v>2906</v>
      </c>
      <c r="H2846" t="str">
        <f>INDEX('Vensim Variables'!$B:$B,MATCH(EPS!$B2846,'Vensim Variables'!$A:$A,0))</f>
        <v>MWh</v>
      </c>
      <c r="I2846" t="str">
        <f t="shared" si="132"/>
        <v>NA</v>
      </c>
      <c r="J2846">
        <f>INDEX(NoSettings!$C:$C,MATCH(EPS!$A2846,NoSettings!$A:$A,0))</f>
        <v>796476000</v>
      </c>
      <c r="K2846">
        <f t="shared" si="133"/>
        <v>1</v>
      </c>
      <c r="L2846" s="5">
        <f t="shared" si="134"/>
        <v>796476000</v>
      </c>
    </row>
    <row r="2847" spans="1:12">
      <c r="A2847" t="s">
        <v>3129</v>
      </c>
      <c r="B2847" t="s">
        <v>3125</v>
      </c>
      <c r="C2847" t="s">
        <v>2907</v>
      </c>
      <c r="H2847" t="str">
        <f>INDEX('Vensim Variables'!$B:$B,MATCH(EPS!$B2847,'Vensim Variables'!$A:$A,0))</f>
        <v>MWh</v>
      </c>
      <c r="I2847" t="str">
        <f t="shared" si="132"/>
        <v>NA</v>
      </c>
      <c r="J2847">
        <f>INDEX(NoSettings!$C:$C,MATCH(EPS!$A2847,NoSettings!$A:$A,0))</f>
        <v>292442000</v>
      </c>
      <c r="K2847">
        <f t="shared" si="133"/>
        <v>1</v>
      </c>
      <c r="L2847" s="5">
        <f t="shared" si="134"/>
        <v>292442000</v>
      </c>
    </row>
    <row r="2848" spans="1:12">
      <c r="A2848" t="s">
        <v>3130</v>
      </c>
      <c r="B2848" t="s">
        <v>3125</v>
      </c>
      <c r="C2848" t="s">
        <v>2908</v>
      </c>
      <c r="H2848" t="str">
        <f>INDEX('Vensim Variables'!$B:$B,MATCH(EPS!$B2848,'Vensim Variables'!$A:$A,0))</f>
        <v>MWh</v>
      </c>
      <c r="I2848" t="str">
        <f t="shared" si="132"/>
        <v>NA</v>
      </c>
      <c r="J2848">
        <f>INDEX(NoSettings!$C:$C,MATCH(EPS!$A2848,NoSettings!$A:$A,0))</f>
        <v>300932000</v>
      </c>
      <c r="K2848">
        <f t="shared" si="133"/>
        <v>1</v>
      </c>
      <c r="L2848" s="5">
        <f t="shared" si="134"/>
        <v>300932000</v>
      </c>
    </row>
    <row r="2849" spans="1:12">
      <c r="A2849" t="s">
        <v>3131</v>
      </c>
      <c r="B2849" t="s">
        <v>3125</v>
      </c>
      <c r="C2849" t="s">
        <v>2909</v>
      </c>
      <c r="H2849" t="str">
        <f>INDEX('Vensim Variables'!$B:$B,MATCH(EPS!$B2849,'Vensim Variables'!$A:$A,0))</f>
        <v>MWh</v>
      </c>
      <c r="I2849" t="str">
        <f t="shared" si="132"/>
        <v>NA</v>
      </c>
      <c r="J2849">
        <f>INDEX(NoSettings!$C:$C,MATCH(EPS!$A2849,NoSettings!$A:$A,0))</f>
        <v>105735000</v>
      </c>
      <c r="K2849">
        <f t="shared" si="133"/>
        <v>1</v>
      </c>
      <c r="L2849" s="5">
        <f t="shared" si="134"/>
        <v>105735000</v>
      </c>
    </row>
    <row r="2850" spans="1:12">
      <c r="A2850" t="s">
        <v>3132</v>
      </c>
      <c r="B2850" t="s">
        <v>3125</v>
      </c>
      <c r="C2850" t="s">
        <v>2910</v>
      </c>
      <c r="H2850" t="str">
        <f>INDEX('Vensim Variables'!$B:$B,MATCH(EPS!$B2850,'Vensim Variables'!$A:$A,0))</f>
        <v>MWh</v>
      </c>
      <c r="I2850" t="str">
        <f t="shared" si="132"/>
        <v>NA</v>
      </c>
      <c r="J2850">
        <f>INDEX(NoSettings!$C:$C,MATCH(EPS!$A2850,NoSettings!$A:$A,0))</f>
        <v>3634420</v>
      </c>
      <c r="K2850">
        <f t="shared" si="133"/>
        <v>1</v>
      </c>
      <c r="L2850" s="5">
        <f t="shared" si="134"/>
        <v>3634420</v>
      </c>
    </row>
    <row r="2851" spans="1:12">
      <c r="A2851" t="s">
        <v>3133</v>
      </c>
      <c r="B2851" t="s">
        <v>3125</v>
      </c>
      <c r="C2851" t="s">
        <v>2911</v>
      </c>
      <c r="H2851" t="str">
        <f>INDEX('Vensim Variables'!$B:$B,MATCH(EPS!$B2851,'Vensim Variables'!$A:$A,0))</f>
        <v>MWh</v>
      </c>
      <c r="I2851" t="str">
        <f t="shared" si="132"/>
        <v>NA</v>
      </c>
      <c r="J2851">
        <f>INDEX(NoSettings!$C:$C,MATCH(EPS!$A2851,NoSettings!$A:$A,0))</f>
        <v>10296200</v>
      </c>
      <c r="K2851">
        <f t="shared" si="133"/>
        <v>1</v>
      </c>
      <c r="L2851" s="5">
        <f t="shared" si="134"/>
        <v>10296200</v>
      </c>
    </row>
    <row r="2852" spans="1:12">
      <c r="A2852" t="s">
        <v>3134</v>
      </c>
      <c r="B2852" t="s">
        <v>3125</v>
      </c>
      <c r="C2852" t="s">
        <v>2912</v>
      </c>
      <c r="H2852" t="str">
        <f>INDEX('Vensim Variables'!$B:$B,MATCH(EPS!$B2852,'Vensim Variables'!$A:$A,0))</f>
        <v>MWh</v>
      </c>
      <c r="I2852" t="str">
        <f t="shared" si="132"/>
        <v>NA</v>
      </c>
      <c r="J2852">
        <f>INDEX(NoSettings!$C:$C,MATCH(EPS!$A2852,NoSettings!$A:$A,0))</f>
        <v>15945000</v>
      </c>
      <c r="K2852">
        <f t="shared" si="133"/>
        <v>1</v>
      </c>
      <c r="L2852" s="5">
        <f t="shared" si="134"/>
        <v>15945000</v>
      </c>
    </row>
    <row r="2853" spans="1:12">
      <c r="A2853" t="s">
        <v>3135</v>
      </c>
      <c r="B2853" t="s">
        <v>3125</v>
      </c>
      <c r="C2853" t="s">
        <v>2913</v>
      </c>
      <c r="H2853" t="str">
        <f>INDEX('Vensim Variables'!$B:$B,MATCH(EPS!$B2853,'Vensim Variables'!$A:$A,0))</f>
        <v>MWh</v>
      </c>
      <c r="I2853" t="str">
        <f t="shared" si="132"/>
        <v>NA</v>
      </c>
      <c r="J2853">
        <f>INDEX(NoSettings!$C:$C,MATCH(EPS!$A2853,NoSettings!$A:$A,0))</f>
        <v>14728700</v>
      </c>
      <c r="K2853">
        <f t="shared" si="133"/>
        <v>1</v>
      </c>
      <c r="L2853" s="5">
        <f t="shared" si="134"/>
        <v>14728700</v>
      </c>
    </row>
    <row r="2854" spans="1:12">
      <c r="A2854" t="s">
        <v>3136</v>
      </c>
      <c r="B2854" t="s">
        <v>3125</v>
      </c>
      <c r="C2854" t="s">
        <v>2914</v>
      </c>
      <c r="H2854" t="str">
        <f>INDEX('Vensim Variables'!$B:$B,MATCH(EPS!$B2854,'Vensim Variables'!$A:$A,0))</f>
        <v>MWh</v>
      </c>
      <c r="I2854" t="str">
        <f t="shared" si="132"/>
        <v>NA</v>
      </c>
      <c r="J2854">
        <f>INDEX(NoSettings!$C:$C,MATCH(EPS!$A2854,NoSettings!$A:$A,0))</f>
        <v>214423000</v>
      </c>
      <c r="K2854">
        <f t="shared" si="133"/>
        <v>1</v>
      </c>
      <c r="L2854" s="5">
        <f t="shared" si="134"/>
        <v>214423000</v>
      </c>
    </row>
    <row r="2855" spans="1:12">
      <c r="A2855" t="s">
        <v>3137</v>
      </c>
      <c r="B2855" t="s">
        <v>3125</v>
      </c>
      <c r="C2855" t="s">
        <v>2915</v>
      </c>
      <c r="H2855" t="str">
        <f>INDEX('Vensim Variables'!$B:$B,MATCH(EPS!$B2855,'Vensim Variables'!$A:$A,0))</f>
        <v>MWh</v>
      </c>
      <c r="I2855" t="str">
        <f t="shared" si="132"/>
        <v>NA</v>
      </c>
      <c r="J2855">
        <f>INDEX(NoSettings!$C:$C,MATCH(EPS!$A2855,NoSettings!$A:$A,0))</f>
        <v>21098600</v>
      </c>
      <c r="K2855">
        <f t="shared" si="133"/>
        <v>1</v>
      </c>
      <c r="L2855" s="5">
        <f t="shared" si="134"/>
        <v>21098600</v>
      </c>
    </row>
    <row r="2856" spans="1:12">
      <c r="A2856" t="s">
        <v>3138</v>
      </c>
      <c r="B2856" t="s">
        <v>3125</v>
      </c>
      <c r="C2856" t="s">
        <v>2916</v>
      </c>
      <c r="H2856" t="str">
        <f>INDEX('Vensim Variables'!$B:$B,MATCH(EPS!$B2856,'Vensim Variables'!$A:$A,0))</f>
        <v>MWh</v>
      </c>
      <c r="I2856" t="str">
        <f t="shared" si="132"/>
        <v>NA</v>
      </c>
      <c r="J2856">
        <f>INDEX(NoSettings!$C:$C,MATCH(EPS!$A2856,NoSettings!$A:$A,0))</f>
        <v>122193</v>
      </c>
      <c r="K2856">
        <f t="shared" si="133"/>
        <v>1</v>
      </c>
      <c r="L2856" s="5">
        <f t="shared" si="134"/>
        <v>122193</v>
      </c>
    </row>
    <row r="2857" spans="1:12">
      <c r="A2857" t="s">
        <v>3139</v>
      </c>
      <c r="B2857" t="s">
        <v>3125</v>
      </c>
      <c r="C2857" t="s">
        <v>2917</v>
      </c>
      <c r="H2857" t="str">
        <f>INDEX('Vensim Variables'!$B:$B,MATCH(EPS!$B2857,'Vensim Variables'!$A:$A,0))</f>
        <v>MWh</v>
      </c>
      <c r="I2857" t="str">
        <f t="shared" si="132"/>
        <v>NA</v>
      </c>
      <c r="J2857">
        <f>INDEX(NoSettings!$C:$C,MATCH(EPS!$A2857,NoSettings!$A:$A,0))</f>
        <v>0</v>
      </c>
      <c r="K2857">
        <f t="shared" si="133"/>
        <v>1</v>
      </c>
      <c r="L2857" s="5">
        <f t="shared" si="134"/>
        <v>0</v>
      </c>
    </row>
    <row r="2858" spans="1:12">
      <c r="A2858" t="s">
        <v>3140</v>
      </c>
      <c r="B2858" t="s">
        <v>3125</v>
      </c>
      <c r="C2858" t="s">
        <v>2918</v>
      </c>
      <c r="H2858" t="str">
        <f>INDEX('Vensim Variables'!$B:$B,MATCH(EPS!$B2858,'Vensim Variables'!$A:$A,0))</f>
        <v>MWh</v>
      </c>
      <c r="I2858" t="str">
        <f t="shared" si="132"/>
        <v>NA</v>
      </c>
      <c r="J2858">
        <f>INDEX(NoSettings!$C:$C,MATCH(EPS!$A2858,NoSettings!$A:$A,0))</f>
        <v>0</v>
      </c>
      <c r="K2858">
        <f t="shared" si="133"/>
        <v>1</v>
      </c>
      <c r="L2858" s="5">
        <f t="shared" si="134"/>
        <v>0</v>
      </c>
    </row>
    <row r="2859" spans="1:12">
      <c r="A2859" t="s">
        <v>3141</v>
      </c>
      <c r="B2859" t="s">
        <v>3125</v>
      </c>
      <c r="C2859" t="s">
        <v>2919</v>
      </c>
      <c r="H2859" t="str">
        <f>INDEX('Vensim Variables'!$B:$B,MATCH(EPS!$B2859,'Vensim Variables'!$A:$A,0))</f>
        <v>MWh</v>
      </c>
      <c r="I2859" t="str">
        <f t="shared" si="132"/>
        <v>NA</v>
      </c>
      <c r="J2859">
        <f>INDEX(NoSettings!$C:$C,MATCH(EPS!$A2859,NoSettings!$A:$A,0))</f>
        <v>14270000</v>
      </c>
      <c r="K2859">
        <f t="shared" si="133"/>
        <v>1</v>
      </c>
      <c r="L2859" s="5">
        <f t="shared" si="134"/>
        <v>14270000</v>
      </c>
    </row>
    <row r="2860" spans="1:12">
      <c r="A2860" t="s">
        <v>4067</v>
      </c>
      <c r="B2860" t="s">
        <v>4066</v>
      </c>
      <c r="C2860" t="s">
        <v>2920</v>
      </c>
      <c r="D2860" t="s">
        <v>2854</v>
      </c>
      <c r="H2860" t="str">
        <f>INDEX('Vensim Variables'!$B:$B,MATCH(EPS!$B2860,'Vensim Variables'!$A:$A,0))</f>
        <v>g pollutant</v>
      </c>
      <c r="I2860" t="str">
        <f t="shared" si="132"/>
        <v>CO2</v>
      </c>
      <c r="J2860">
        <f>INDEX(NoSettings!$C:$C,MATCH(EPS!$A2860,NoSettings!$A:$A,0))</f>
        <v>1923640000000000</v>
      </c>
      <c r="K2860">
        <f t="shared" si="133"/>
        <v>1</v>
      </c>
      <c r="L2860" s="5">
        <f t="shared" si="134"/>
        <v>1923.64</v>
      </c>
    </row>
    <row r="2861" spans="1:12">
      <c r="A2861" t="s">
        <v>4068</v>
      </c>
      <c r="B2861" t="s">
        <v>4066</v>
      </c>
      <c r="C2861" t="s">
        <v>2920</v>
      </c>
      <c r="D2861" t="s">
        <v>2857</v>
      </c>
      <c r="H2861" t="str">
        <f>INDEX('Vensim Variables'!$B:$B,MATCH(EPS!$B2861,'Vensim Variables'!$A:$A,0))</f>
        <v>g pollutant</v>
      </c>
      <c r="I2861" t="str">
        <f t="shared" si="132"/>
        <v>VOC</v>
      </c>
      <c r="J2861">
        <f>INDEX(NoSettings!$C:$C,MATCH(EPS!$A2861,NoSettings!$A:$A,0))</f>
        <v>1660490000000</v>
      </c>
      <c r="K2861">
        <f t="shared" si="133"/>
        <v>1</v>
      </c>
      <c r="L2861" s="5">
        <f t="shared" si="134"/>
        <v>1.66049</v>
      </c>
    </row>
    <row r="2862" spans="1:12">
      <c r="A2862" t="s">
        <v>4069</v>
      </c>
      <c r="B2862" t="s">
        <v>4066</v>
      </c>
      <c r="C2862" t="s">
        <v>2920</v>
      </c>
      <c r="D2862" t="s">
        <v>2858</v>
      </c>
      <c r="H2862" t="str">
        <f>INDEX('Vensim Variables'!$B:$B,MATCH(EPS!$B2862,'Vensim Variables'!$A:$A,0))</f>
        <v>g pollutant</v>
      </c>
      <c r="I2862" t="str">
        <f t="shared" si="132"/>
        <v>CO</v>
      </c>
      <c r="J2862">
        <f>INDEX(NoSettings!$C:$C,MATCH(EPS!$A2862,NoSettings!$A:$A,0))</f>
        <v>18212200000000</v>
      </c>
      <c r="K2862">
        <f t="shared" si="133"/>
        <v>1</v>
      </c>
      <c r="L2862" s="5">
        <f t="shared" si="134"/>
        <v>18.212199999999999</v>
      </c>
    </row>
    <row r="2863" spans="1:12">
      <c r="A2863" t="s">
        <v>4070</v>
      </c>
      <c r="B2863" t="s">
        <v>4066</v>
      </c>
      <c r="C2863" t="s">
        <v>2920</v>
      </c>
      <c r="D2863" t="s">
        <v>2859</v>
      </c>
      <c r="H2863" t="str">
        <f>INDEX('Vensim Variables'!$B:$B,MATCH(EPS!$B2863,'Vensim Variables'!$A:$A,0))</f>
        <v>g pollutant</v>
      </c>
      <c r="I2863" t="str">
        <f t="shared" si="132"/>
        <v>NOx</v>
      </c>
      <c r="J2863">
        <f>INDEX(NoSettings!$C:$C,MATCH(EPS!$A2863,NoSettings!$A:$A,0))</f>
        <v>4708810000000</v>
      </c>
      <c r="K2863">
        <f t="shared" si="133"/>
        <v>1</v>
      </c>
      <c r="L2863" s="5">
        <f t="shared" si="134"/>
        <v>4.7088099999999997</v>
      </c>
    </row>
    <row r="2864" spans="1:12">
      <c r="A2864" t="s">
        <v>4071</v>
      </c>
      <c r="B2864" t="s">
        <v>4066</v>
      </c>
      <c r="C2864" t="s">
        <v>2920</v>
      </c>
      <c r="D2864" t="s">
        <v>2860</v>
      </c>
      <c r="H2864" t="str">
        <f>INDEX('Vensim Variables'!$B:$B,MATCH(EPS!$B2864,'Vensim Variables'!$A:$A,0))</f>
        <v>g pollutant</v>
      </c>
      <c r="I2864" t="str">
        <f t="shared" si="132"/>
        <v>PM10</v>
      </c>
      <c r="J2864">
        <f>INDEX(NoSettings!$C:$C,MATCH(EPS!$A2864,NoSettings!$A:$A,0))</f>
        <v>280034000000</v>
      </c>
      <c r="K2864">
        <f t="shared" si="133"/>
        <v>1</v>
      </c>
      <c r="L2864" s="5">
        <f t="shared" si="134"/>
        <v>0.28003400000000001</v>
      </c>
    </row>
    <row r="2865" spans="1:12">
      <c r="A2865" t="s">
        <v>4072</v>
      </c>
      <c r="B2865" t="s">
        <v>4066</v>
      </c>
      <c r="C2865" t="s">
        <v>2920</v>
      </c>
      <c r="D2865" t="s">
        <v>2861</v>
      </c>
      <c r="H2865" t="str">
        <f>INDEX('Vensim Variables'!$B:$B,MATCH(EPS!$B2865,'Vensim Variables'!$A:$A,0))</f>
        <v>g pollutant</v>
      </c>
      <c r="I2865" t="str">
        <f t="shared" si="132"/>
        <v>PM25</v>
      </c>
      <c r="J2865">
        <f>INDEX(NoSettings!$C:$C,MATCH(EPS!$A2865,NoSettings!$A:$A,0))</f>
        <v>159540000000</v>
      </c>
      <c r="K2865">
        <f t="shared" si="133"/>
        <v>1</v>
      </c>
      <c r="L2865" s="5">
        <f t="shared" si="134"/>
        <v>0.15953999999999999</v>
      </c>
    </row>
    <row r="2866" spans="1:12">
      <c r="A2866" t="s">
        <v>4073</v>
      </c>
      <c r="B2866" t="s">
        <v>4066</v>
      </c>
      <c r="C2866" t="s">
        <v>2920</v>
      </c>
      <c r="D2866" t="s">
        <v>2862</v>
      </c>
      <c r="H2866" t="str">
        <f>INDEX('Vensim Variables'!$B:$B,MATCH(EPS!$B2866,'Vensim Variables'!$A:$A,0))</f>
        <v>g pollutant</v>
      </c>
      <c r="I2866" t="str">
        <f t="shared" si="132"/>
        <v>SOx</v>
      </c>
      <c r="J2866">
        <f>INDEX(NoSettings!$C:$C,MATCH(EPS!$A2866,NoSettings!$A:$A,0))</f>
        <v>210084000000</v>
      </c>
      <c r="K2866">
        <f t="shared" si="133"/>
        <v>1</v>
      </c>
      <c r="L2866" s="5">
        <f t="shared" si="134"/>
        <v>0.21008399999999999</v>
      </c>
    </row>
    <row r="2867" spans="1:12">
      <c r="A2867" t="s">
        <v>4074</v>
      </c>
      <c r="B2867" t="s">
        <v>4066</v>
      </c>
      <c r="C2867" t="s">
        <v>2920</v>
      </c>
      <c r="D2867" t="s">
        <v>2863</v>
      </c>
      <c r="H2867" t="str">
        <f>INDEX('Vensim Variables'!$B:$B,MATCH(EPS!$B2867,'Vensim Variables'!$A:$A,0))</f>
        <v>g pollutant</v>
      </c>
      <c r="I2867" t="str">
        <f t="shared" si="132"/>
        <v>BC</v>
      </c>
      <c r="J2867">
        <f>INDEX(NoSettings!$C:$C,MATCH(EPS!$A2867,NoSettings!$A:$A,0))</f>
        <v>63034700000</v>
      </c>
      <c r="K2867">
        <f t="shared" si="133"/>
        <v>1</v>
      </c>
      <c r="L2867" s="5">
        <f t="shared" si="134"/>
        <v>6.3034699999999999E-2</v>
      </c>
    </row>
    <row r="2868" spans="1:12">
      <c r="A2868" t="s">
        <v>4075</v>
      </c>
      <c r="B2868" t="s">
        <v>4066</v>
      </c>
      <c r="C2868" t="s">
        <v>2920</v>
      </c>
      <c r="D2868" t="s">
        <v>2864</v>
      </c>
      <c r="H2868" t="str">
        <f>INDEX('Vensim Variables'!$B:$B,MATCH(EPS!$B2868,'Vensim Variables'!$A:$A,0))</f>
        <v>g pollutant</v>
      </c>
      <c r="I2868" t="str">
        <f t="shared" si="132"/>
        <v>OC</v>
      </c>
      <c r="J2868">
        <f>INDEX(NoSettings!$C:$C,MATCH(EPS!$A2868,NoSettings!$A:$A,0))</f>
        <v>50035300000</v>
      </c>
      <c r="K2868">
        <f t="shared" si="133"/>
        <v>1</v>
      </c>
      <c r="L2868" s="5">
        <f t="shared" si="134"/>
        <v>5.0035299999999998E-2</v>
      </c>
    </row>
    <row r="2869" spans="1:12">
      <c r="A2869" t="s">
        <v>4076</v>
      </c>
      <c r="B2869" t="s">
        <v>4066</v>
      </c>
      <c r="C2869" t="s">
        <v>2920</v>
      </c>
      <c r="D2869" t="s">
        <v>2865</v>
      </c>
      <c r="H2869" t="str">
        <f>INDEX('Vensim Variables'!$B:$B,MATCH(EPS!$B2869,'Vensim Variables'!$A:$A,0))</f>
        <v>g pollutant</v>
      </c>
      <c r="I2869" t="str">
        <f t="shared" si="132"/>
        <v>CH4</v>
      </c>
      <c r="J2869">
        <f>INDEX(NoSettings!$C:$C,MATCH(EPS!$A2869,NoSettings!$A:$A,0))</f>
        <v>77479800000</v>
      </c>
      <c r="K2869">
        <f t="shared" si="133"/>
        <v>28</v>
      </c>
      <c r="L2869" s="5">
        <f t="shared" si="134"/>
        <v>2.1694344000000001</v>
      </c>
    </row>
    <row r="2870" spans="1:12">
      <c r="A2870" t="s">
        <v>4077</v>
      </c>
      <c r="B2870" t="s">
        <v>4066</v>
      </c>
      <c r="C2870" t="s">
        <v>2920</v>
      </c>
      <c r="D2870" t="s">
        <v>2866</v>
      </c>
      <c r="H2870" t="str">
        <f>INDEX('Vensim Variables'!$B:$B,MATCH(EPS!$B2870,'Vensim Variables'!$A:$A,0))</f>
        <v>g pollutant</v>
      </c>
      <c r="I2870" t="str">
        <f t="shared" si="132"/>
        <v>N2O</v>
      </c>
      <c r="J2870">
        <f>INDEX(NoSettings!$C:$C,MATCH(EPS!$A2870,NoSettings!$A:$A,0))</f>
        <v>15491300000</v>
      </c>
      <c r="K2870">
        <f t="shared" si="133"/>
        <v>265</v>
      </c>
      <c r="L2870" s="5">
        <f t="shared" si="134"/>
        <v>4.1051944999999996</v>
      </c>
    </row>
    <row r="2871" spans="1:12">
      <c r="A2871" t="s">
        <v>4078</v>
      </c>
      <c r="B2871" t="s">
        <v>4066</v>
      </c>
      <c r="C2871" t="s">
        <v>2920</v>
      </c>
      <c r="D2871" t="s">
        <v>2867</v>
      </c>
      <c r="H2871" t="str">
        <f>INDEX('Vensim Variables'!$B:$B,MATCH(EPS!$B2871,'Vensim Variables'!$A:$A,0))</f>
        <v>g pollutant</v>
      </c>
      <c r="I2871" t="str">
        <f t="shared" si="132"/>
        <v>F gases</v>
      </c>
      <c r="J2871">
        <f>INDEX(NoSettings!$C:$C,MATCH(EPS!$A2871,NoSettings!$A:$A,0))</f>
        <v>0</v>
      </c>
      <c r="K2871">
        <f t="shared" si="133"/>
        <v>1</v>
      </c>
      <c r="L2871" s="5">
        <f t="shared" si="134"/>
        <v>0</v>
      </c>
    </row>
    <row r="2872" spans="1:12">
      <c r="A2872" t="s">
        <v>4079</v>
      </c>
      <c r="B2872" t="s">
        <v>4066</v>
      </c>
      <c r="C2872" t="s">
        <v>2921</v>
      </c>
      <c r="D2872" t="s">
        <v>2854</v>
      </c>
      <c r="H2872" t="str">
        <f>INDEX('Vensim Variables'!$B:$B,MATCH(EPS!$B2872,'Vensim Variables'!$A:$A,0))</f>
        <v>g pollutant</v>
      </c>
      <c r="I2872" t="str">
        <f t="shared" si="132"/>
        <v>CO2</v>
      </c>
      <c r="J2872">
        <f>INDEX(NoSettings!$C:$C,MATCH(EPS!$A2872,NoSettings!$A:$A,0))</f>
        <v>1617970000000000</v>
      </c>
      <c r="K2872">
        <f t="shared" si="133"/>
        <v>1</v>
      </c>
      <c r="L2872" s="5">
        <f t="shared" si="134"/>
        <v>1617.97</v>
      </c>
    </row>
    <row r="2873" spans="1:12">
      <c r="A2873" t="s">
        <v>4080</v>
      </c>
      <c r="B2873" t="s">
        <v>4066</v>
      </c>
      <c r="C2873" t="s">
        <v>2921</v>
      </c>
      <c r="D2873" t="s">
        <v>2857</v>
      </c>
      <c r="H2873" t="str">
        <f>INDEX('Vensim Variables'!$B:$B,MATCH(EPS!$B2873,'Vensim Variables'!$A:$A,0))</f>
        <v>g pollutant</v>
      </c>
      <c r="I2873" t="str">
        <f t="shared" si="132"/>
        <v>VOC</v>
      </c>
      <c r="J2873">
        <f>INDEX(NoSettings!$C:$C,MATCH(EPS!$A2873,NoSettings!$A:$A,0))</f>
        <v>30252700000</v>
      </c>
      <c r="K2873">
        <f t="shared" si="133"/>
        <v>1</v>
      </c>
      <c r="L2873" s="5">
        <f t="shared" si="134"/>
        <v>3.02527E-2</v>
      </c>
    </row>
    <row r="2874" spans="1:12">
      <c r="A2874" t="s">
        <v>4081</v>
      </c>
      <c r="B2874" t="s">
        <v>4066</v>
      </c>
      <c r="C2874" t="s">
        <v>2921</v>
      </c>
      <c r="D2874" t="s">
        <v>2858</v>
      </c>
      <c r="H2874" t="str">
        <f>INDEX('Vensim Variables'!$B:$B,MATCH(EPS!$B2874,'Vensim Variables'!$A:$A,0))</f>
        <v>g pollutant</v>
      </c>
      <c r="I2874" t="str">
        <f t="shared" si="132"/>
        <v>CO</v>
      </c>
      <c r="J2874">
        <f>INDEX(NoSettings!$C:$C,MATCH(EPS!$A2874,NoSettings!$A:$A,0))</f>
        <v>491253000000</v>
      </c>
      <c r="K2874">
        <f t="shared" si="133"/>
        <v>1</v>
      </c>
      <c r="L2874" s="5">
        <f t="shared" si="134"/>
        <v>0.491253</v>
      </c>
    </row>
    <row r="2875" spans="1:12">
      <c r="A2875" t="s">
        <v>4082</v>
      </c>
      <c r="B2875" t="s">
        <v>4066</v>
      </c>
      <c r="C2875" t="s">
        <v>2921</v>
      </c>
      <c r="D2875" t="s">
        <v>2859</v>
      </c>
      <c r="H2875" t="str">
        <f>INDEX('Vensim Variables'!$B:$B,MATCH(EPS!$B2875,'Vensim Variables'!$A:$A,0))</f>
        <v>g pollutant</v>
      </c>
      <c r="I2875" t="str">
        <f t="shared" si="132"/>
        <v>NOx</v>
      </c>
      <c r="J2875">
        <f>INDEX(NoSettings!$C:$C,MATCH(EPS!$A2875,NoSettings!$A:$A,0))</f>
        <v>929159000000</v>
      </c>
      <c r="K2875">
        <f t="shared" si="133"/>
        <v>1</v>
      </c>
      <c r="L2875" s="5">
        <f t="shared" si="134"/>
        <v>0.92915899999999996</v>
      </c>
    </row>
    <row r="2876" spans="1:12">
      <c r="A2876" t="s">
        <v>4083</v>
      </c>
      <c r="B2876" t="s">
        <v>4066</v>
      </c>
      <c r="C2876" t="s">
        <v>2921</v>
      </c>
      <c r="D2876" t="s">
        <v>2860</v>
      </c>
      <c r="H2876" t="str">
        <f>INDEX('Vensim Variables'!$B:$B,MATCH(EPS!$B2876,'Vensim Variables'!$A:$A,0))</f>
        <v>g pollutant</v>
      </c>
      <c r="I2876" t="str">
        <f t="shared" si="132"/>
        <v>PM10</v>
      </c>
      <c r="J2876">
        <f>INDEX(NoSettings!$C:$C,MATCH(EPS!$A2876,NoSettings!$A:$A,0))</f>
        <v>108782000000</v>
      </c>
      <c r="K2876">
        <f t="shared" si="133"/>
        <v>1</v>
      </c>
      <c r="L2876" s="5">
        <f t="shared" si="134"/>
        <v>0.108782</v>
      </c>
    </row>
    <row r="2877" spans="1:12">
      <c r="A2877" t="s">
        <v>4084</v>
      </c>
      <c r="B2877" t="s">
        <v>4066</v>
      </c>
      <c r="C2877" t="s">
        <v>2921</v>
      </c>
      <c r="D2877" t="s">
        <v>2861</v>
      </c>
      <c r="H2877" t="str">
        <f>INDEX('Vensim Variables'!$B:$B,MATCH(EPS!$B2877,'Vensim Variables'!$A:$A,0))</f>
        <v>g pollutant</v>
      </c>
      <c r="I2877" t="str">
        <f t="shared" si="132"/>
        <v>PM25</v>
      </c>
      <c r="J2877">
        <f>INDEX(NoSettings!$C:$C,MATCH(EPS!$A2877,NoSettings!$A:$A,0))</f>
        <v>90275000000</v>
      </c>
      <c r="K2877">
        <f t="shared" si="133"/>
        <v>1</v>
      </c>
      <c r="L2877" s="5">
        <f t="shared" si="134"/>
        <v>9.0274999999999994E-2</v>
      </c>
    </row>
    <row r="2878" spans="1:12">
      <c r="A2878" t="s">
        <v>4085</v>
      </c>
      <c r="B2878" t="s">
        <v>4066</v>
      </c>
      <c r="C2878" t="s">
        <v>2921</v>
      </c>
      <c r="D2878" t="s">
        <v>2862</v>
      </c>
      <c r="H2878" t="str">
        <f>INDEX('Vensim Variables'!$B:$B,MATCH(EPS!$B2878,'Vensim Variables'!$A:$A,0))</f>
        <v>g pollutant</v>
      </c>
      <c r="I2878" t="str">
        <f t="shared" si="132"/>
        <v>SOx</v>
      </c>
      <c r="J2878">
        <f>INDEX(NoSettings!$C:$C,MATCH(EPS!$A2878,NoSettings!$A:$A,0))</f>
        <v>1051150000000</v>
      </c>
      <c r="K2878">
        <f t="shared" si="133"/>
        <v>1</v>
      </c>
      <c r="L2878" s="5">
        <f t="shared" si="134"/>
        <v>1.05115</v>
      </c>
    </row>
    <row r="2879" spans="1:12">
      <c r="A2879" t="s">
        <v>4086</v>
      </c>
      <c r="B2879" t="s">
        <v>4066</v>
      </c>
      <c r="C2879" t="s">
        <v>2921</v>
      </c>
      <c r="D2879" t="s">
        <v>2863</v>
      </c>
      <c r="H2879" t="str">
        <f>INDEX('Vensim Variables'!$B:$B,MATCH(EPS!$B2879,'Vensim Variables'!$A:$A,0))</f>
        <v>g pollutant</v>
      </c>
      <c r="I2879" t="str">
        <f t="shared" si="132"/>
        <v>BC</v>
      </c>
      <c r="J2879">
        <f>INDEX(NoSettings!$C:$C,MATCH(EPS!$A2879,NoSettings!$A:$A,0))</f>
        <v>5112490000</v>
      </c>
      <c r="K2879">
        <f t="shared" si="133"/>
        <v>1</v>
      </c>
      <c r="L2879" s="5">
        <f t="shared" si="134"/>
        <v>5.1124899999999999E-3</v>
      </c>
    </row>
    <row r="2880" spans="1:12">
      <c r="A2880" t="s">
        <v>4087</v>
      </c>
      <c r="B2880" t="s">
        <v>4066</v>
      </c>
      <c r="C2880" t="s">
        <v>2921</v>
      </c>
      <c r="D2880" t="s">
        <v>2864</v>
      </c>
      <c r="H2880" t="str">
        <f>INDEX('Vensim Variables'!$B:$B,MATCH(EPS!$B2880,'Vensim Variables'!$A:$A,0))</f>
        <v>g pollutant</v>
      </c>
      <c r="I2880" t="str">
        <f t="shared" si="132"/>
        <v>OC</v>
      </c>
      <c r="J2880">
        <f>INDEX(NoSettings!$C:$C,MATCH(EPS!$A2880,NoSettings!$A:$A,0))</f>
        <v>17276900000</v>
      </c>
      <c r="K2880">
        <f t="shared" si="133"/>
        <v>1</v>
      </c>
      <c r="L2880" s="5">
        <f t="shared" si="134"/>
        <v>1.7276900000000001E-2</v>
      </c>
    </row>
    <row r="2881" spans="1:12">
      <c r="A2881" t="s">
        <v>4088</v>
      </c>
      <c r="B2881" t="s">
        <v>4066</v>
      </c>
      <c r="C2881" t="s">
        <v>2921</v>
      </c>
      <c r="D2881" t="s">
        <v>2865</v>
      </c>
      <c r="H2881" t="str">
        <f>INDEX('Vensim Variables'!$B:$B,MATCH(EPS!$B2881,'Vensim Variables'!$A:$A,0))</f>
        <v>g pollutant</v>
      </c>
      <c r="I2881" t="str">
        <f t="shared" si="132"/>
        <v>CH4</v>
      </c>
      <c r="J2881">
        <f>INDEX(NoSettings!$C:$C,MATCH(EPS!$A2881,NoSettings!$A:$A,0))</f>
        <v>134173000000</v>
      </c>
      <c r="K2881">
        <f t="shared" si="133"/>
        <v>28</v>
      </c>
      <c r="L2881" s="5">
        <f t="shared" si="134"/>
        <v>3.7568440000000001</v>
      </c>
    </row>
    <row r="2882" spans="1:12">
      <c r="A2882" t="s">
        <v>4089</v>
      </c>
      <c r="B2882" t="s">
        <v>4066</v>
      </c>
      <c r="C2882" t="s">
        <v>2921</v>
      </c>
      <c r="D2882" t="s">
        <v>2866</v>
      </c>
      <c r="H2882" t="str">
        <f>INDEX('Vensim Variables'!$B:$B,MATCH(EPS!$B2882,'Vensim Variables'!$A:$A,0))</f>
        <v>g pollutant</v>
      </c>
      <c r="I2882" t="str">
        <f t="shared" si="132"/>
        <v>N2O</v>
      </c>
      <c r="J2882">
        <f>INDEX(NoSettings!$C:$C,MATCH(EPS!$A2882,NoSettings!$A:$A,0))</f>
        <v>18911300000</v>
      </c>
      <c r="K2882">
        <f t="shared" si="133"/>
        <v>265</v>
      </c>
      <c r="L2882" s="5">
        <f t="shared" si="134"/>
        <v>5.0114945000000004</v>
      </c>
    </row>
    <row r="2883" spans="1:12">
      <c r="A2883" t="s">
        <v>4090</v>
      </c>
      <c r="B2883" t="s">
        <v>4066</v>
      </c>
      <c r="C2883" t="s">
        <v>2921</v>
      </c>
      <c r="D2883" t="s">
        <v>2867</v>
      </c>
      <c r="H2883" t="str">
        <f>INDEX('Vensim Variables'!$B:$B,MATCH(EPS!$B2883,'Vensim Variables'!$A:$A,0))</f>
        <v>g pollutant</v>
      </c>
      <c r="I2883" t="str">
        <f t="shared" ref="I2883:I2946" si="135">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F gases</v>
      </c>
      <c r="J2883">
        <f>INDEX(NoSettings!$C:$C,MATCH(EPS!$A2883,NoSettings!$A:$A,0))</f>
        <v>0</v>
      </c>
      <c r="K2883">
        <f t="shared" ref="K2883:K2946" si="136">IF(I2883="CO2",1,IF(I2883="CH4",28,IF(I2883="N2O",265,IF(I2883="F gases",1,1))))</f>
        <v>1</v>
      </c>
      <c r="L2883" s="5">
        <f t="shared" ref="L2883:L2946" si="137">IF(H2883="g pollutant",K2883*J2883/10^12,IF(H2883="MMTCO2e",J2883,IF(H2883="MWh",J2883,0)))</f>
        <v>0</v>
      </c>
    </row>
    <row r="2884" spans="1:12">
      <c r="A2884" t="s">
        <v>4091</v>
      </c>
      <c r="B2884" t="s">
        <v>4066</v>
      </c>
      <c r="C2884" t="s">
        <v>4163</v>
      </c>
      <c r="D2884" t="s">
        <v>2854</v>
      </c>
      <c r="H2884" t="str">
        <f>INDEX('Vensim Variables'!$B:$B,MATCH(EPS!$B2884,'Vensim Variables'!$A:$A,0))</f>
        <v>g pollutant</v>
      </c>
      <c r="I2884" t="str">
        <f t="shared" si="135"/>
        <v>CO2</v>
      </c>
      <c r="J2884">
        <f>INDEX(NoSettings!$C:$C,MATCH(EPS!$A2884,NoSettings!$A:$A,0))</f>
        <v>339196000000000</v>
      </c>
      <c r="K2884">
        <f t="shared" si="136"/>
        <v>1</v>
      </c>
      <c r="L2884" s="5">
        <f t="shared" si="137"/>
        <v>339.19600000000003</v>
      </c>
    </row>
    <row r="2885" spans="1:12">
      <c r="A2885" t="s">
        <v>4092</v>
      </c>
      <c r="B2885" t="s">
        <v>4066</v>
      </c>
      <c r="C2885" t="s">
        <v>4163</v>
      </c>
      <c r="D2885" t="s">
        <v>2857</v>
      </c>
      <c r="H2885" t="str">
        <f>INDEX('Vensim Variables'!$B:$B,MATCH(EPS!$B2885,'Vensim Variables'!$A:$A,0))</f>
        <v>g pollutant</v>
      </c>
      <c r="I2885" t="str">
        <f t="shared" si="135"/>
        <v>VOC</v>
      </c>
      <c r="J2885">
        <f>INDEX(NoSettings!$C:$C,MATCH(EPS!$A2885,NoSettings!$A:$A,0))</f>
        <v>342569000000</v>
      </c>
      <c r="K2885">
        <f t="shared" si="136"/>
        <v>1</v>
      </c>
      <c r="L2885" s="5">
        <f t="shared" si="137"/>
        <v>0.34256900000000001</v>
      </c>
    </row>
    <row r="2886" spans="1:12">
      <c r="A2886" t="s">
        <v>4093</v>
      </c>
      <c r="B2886" t="s">
        <v>4066</v>
      </c>
      <c r="C2886" t="s">
        <v>4163</v>
      </c>
      <c r="D2886" t="s">
        <v>2858</v>
      </c>
      <c r="H2886" t="str">
        <f>INDEX('Vensim Variables'!$B:$B,MATCH(EPS!$B2886,'Vensim Variables'!$A:$A,0))</f>
        <v>g pollutant</v>
      </c>
      <c r="I2886" t="str">
        <f t="shared" si="135"/>
        <v>CO</v>
      </c>
      <c r="J2886">
        <f>INDEX(NoSettings!$C:$C,MATCH(EPS!$A2886,NoSettings!$A:$A,0))</f>
        <v>2452700000000</v>
      </c>
      <c r="K2886">
        <f t="shared" si="136"/>
        <v>1</v>
      </c>
      <c r="L2886" s="5">
        <f t="shared" si="137"/>
        <v>2.4527000000000001</v>
      </c>
    </row>
    <row r="2887" spans="1:12">
      <c r="A2887" t="s">
        <v>4094</v>
      </c>
      <c r="B2887" t="s">
        <v>4066</v>
      </c>
      <c r="C2887" t="s">
        <v>4163</v>
      </c>
      <c r="D2887" t="s">
        <v>2859</v>
      </c>
      <c r="H2887" t="str">
        <f>INDEX('Vensim Variables'!$B:$B,MATCH(EPS!$B2887,'Vensim Variables'!$A:$A,0))</f>
        <v>g pollutant</v>
      </c>
      <c r="I2887" t="str">
        <f t="shared" si="135"/>
        <v>NOx</v>
      </c>
      <c r="J2887">
        <f>INDEX(NoSettings!$C:$C,MATCH(EPS!$A2887,NoSettings!$A:$A,0))</f>
        <v>310601000000</v>
      </c>
      <c r="K2887">
        <f t="shared" si="136"/>
        <v>1</v>
      </c>
      <c r="L2887" s="5">
        <f t="shared" si="137"/>
        <v>0.31060100000000002</v>
      </c>
    </row>
    <row r="2888" spans="1:12">
      <c r="A2888" t="s">
        <v>4095</v>
      </c>
      <c r="B2888" t="s">
        <v>4066</v>
      </c>
      <c r="C2888" t="s">
        <v>4163</v>
      </c>
      <c r="D2888" t="s">
        <v>2860</v>
      </c>
      <c r="H2888" t="str">
        <f>INDEX('Vensim Variables'!$B:$B,MATCH(EPS!$B2888,'Vensim Variables'!$A:$A,0))</f>
        <v>g pollutant</v>
      </c>
      <c r="I2888" t="str">
        <f t="shared" si="135"/>
        <v>PM10</v>
      </c>
      <c r="J2888">
        <f>INDEX(NoSettings!$C:$C,MATCH(EPS!$A2888,NoSettings!$A:$A,0))</f>
        <v>419238000000</v>
      </c>
      <c r="K2888">
        <f t="shared" si="136"/>
        <v>1</v>
      </c>
      <c r="L2888" s="5">
        <f t="shared" si="137"/>
        <v>0.419238</v>
      </c>
    </row>
    <row r="2889" spans="1:12">
      <c r="A2889" t="s">
        <v>4096</v>
      </c>
      <c r="B2889" t="s">
        <v>4066</v>
      </c>
      <c r="C2889" t="s">
        <v>4163</v>
      </c>
      <c r="D2889" t="s">
        <v>2861</v>
      </c>
      <c r="H2889" t="str">
        <f>INDEX('Vensim Variables'!$B:$B,MATCH(EPS!$B2889,'Vensim Variables'!$A:$A,0))</f>
        <v>g pollutant</v>
      </c>
      <c r="I2889" t="str">
        <f t="shared" si="135"/>
        <v>PM25</v>
      </c>
      <c r="J2889">
        <f>INDEX(NoSettings!$C:$C,MATCH(EPS!$A2889,NoSettings!$A:$A,0))</f>
        <v>409989000000</v>
      </c>
      <c r="K2889">
        <f t="shared" si="136"/>
        <v>1</v>
      </c>
      <c r="L2889" s="5">
        <f t="shared" si="137"/>
        <v>0.40998899999999999</v>
      </c>
    </row>
    <row r="2890" spans="1:12">
      <c r="A2890" t="s">
        <v>4097</v>
      </c>
      <c r="B2890" t="s">
        <v>4066</v>
      </c>
      <c r="C2890" t="s">
        <v>4163</v>
      </c>
      <c r="D2890" t="s">
        <v>2862</v>
      </c>
      <c r="H2890" t="str">
        <f>INDEX('Vensim Variables'!$B:$B,MATCH(EPS!$B2890,'Vensim Variables'!$A:$A,0))</f>
        <v>g pollutant</v>
      </c>
      <c r="I2890" t="str">
        <f t="shared" si="135"/>
        <v>SOx</v>
      </c>
      <c r="J2890">
        <f>INDEX(NoSettings!$C:$C,MATCH(EPS!$A2890,NoSettings!$A:$A,0))</f>
        <v>25884200000</v>
      </c>
      <c r="K2890">
        <f t="shared" si="136"/>
        <v>1</v>
      </c>
      <c r="L2890" s="5">
        <f t="shared" si="137"/>
        <v>2.58842E-2</v>
      </c>
    </row>
    <row r="2891" spans="1:12">
      <c r="A2891" t="s">
        <v>4098</v>
      </c>
      <c r="B2891" t="s">
        <v>4066</v>
      </c>
      <c r="C2891" t="s">
        <v>4163</v>
      </c>
      <c r="D2891" t="s">
        <v>2863</v>
      </c>
      <c r="H2891" t="str">
        <f>INDEX('Vensim Variables'!$B:$B,MATCH(EPS!$B2891,'Vensim Variables'!$A:$A,0))</f>
        <v>g pollutant</v>
      </c>
      <c r="I2891" t="str">
        <f t="shared" si="135"/>
        <v>BC</v>
      </c>
      <c r="J2891">
        <f>INDEX(NoSettings!$C:$C,MATCH(EPS!$A2891,NoSettings!$A:$A,0))</f>
        <v>21414500000</v>
      </c>
      <c r="K2891">
        <f t="shared" si="136"/>
        <v>1</v>
      </c>
      <c r="L2891" s="5">
        <f t="shared" si="137"/>
        <v>2.14145E-2</v>
      </c>
    </row>
    <row r="2892" spans="1:12">
      <c r="A2892" t="s">
        <v>4099</v>
      </c>
      <c r="B2892" t="s">
        <v>4066</v>
      </c>
      <c r="C2892" t="s">
        <v>4163</v>
      </c>
      <c r="D2892" t="s">
        <v>2864</v>
      </c>
      <c r="H2892" t="str">
        <f>INDEX('Vensim Variables'!$B:$B,MATCH(EPS!$B2892,'Vensim Variables'!$A:$A,0))</f>
        <v>g pollutant</v>
      </c>
      <c r="I2892" t="str">
        <f t="shared" si="135"/>
        <v>OC</v>
      </c>
      <c r="J2892">
        <f>INDEX(NoSettings!$C:$C,MATCH(EPS!$A2892,NoSettings!$A:$A,0))</f>
        <v>222153000000</v>
      </c>
      <c r="K2892">
        <f t="shared" si="136"/>
        <v>1</v>
      </c>
      <c r="L2892" s="5">
        <f t="shared" si="137"/>
        <v>0.22215299999999999</v>
      </c>
    </row>
    <row r="2893" spans="1:12">
      <c r="A2893" t="s">
        <v>4100</v>
      </c>
      <c r="B2893" t="s">
        <v>4066</v>
      </c>
      <c r="C2893" t="s">
        <v>4163</v>
      </c>
      <c r="D2893" t="s">
        <v>2865</v>
      </c>
      <c r="H2893" t="str">
        <f>INDEX('Vensim Variables'!$B:$B,MATCH(EPS!$B2893,'Vensim Variables'!$A:$A,0))</f>
        <v>g pollutant</v>
      </c>
      <c r="I2893" t="str">
        <f t="shared" si="135"/>
        <v>CH4</v>
      </c>
      <c r="J2893">
        <f>INDEX(NoSettings!$C:$C,MATCH(EPS!$A2893,NoSettings!$A:$A,0))</f>
        <v>7972240000</v>
      </c>
      <c r="K2893">
        <f t="shared" si="136"/>
        <v>28</v>
      </c>
      <c r="L2893" s="5">
        <f t="shared" si="137"/>
        <v>0.22322272000000001</v>
      </c>
    </row>
    <row r="2894" spans="1:12">
      <c r="A2894" t="s">
        <v>4101</v>
      </c>
      <c r="B2894" t="s">
        <v>4066</v>
      </c>
      <c r="C2894" t="s">
        <v>4163</v>
      </c>
      <c r="D2894" t="s">
        <v>2866</v>
      </c>
      <c r="H2894" t="str">
        <f>INDEX('Vensim Variables'!$B:$B,MATCH(EPS!$B2894,'Vensim Variables'!$A:$A,0))</f>
        <v>g pollutant</v>
      </c>
      <c r="I2894" t="str">
        <f t="shared" si="135"/>
        <v>N2O</v>
      </c>
      <c r="J2894">
        <f>INDEX(NoSettings!$C:$C,MATCH(EPS!$A2894,NoSettings!$A:$A,0))</f>
        <v>1071930000</v>
      </c>
      <c r="K2894">
        <f t="shared" si="136"/>
        <v>265</v>
      </c>
      <c r="L2894" s="5">
        <f t="shared" si="137"/>
        <v>0.28406144999999999</v>
      </c>
    </row>
    <row r="2895" spans="1:12">
      <c r="A2895" t="s">
        <v>4102</v>
      </c>
      <c r="B2895" t="s">
        <v>4066</v>
      </c>
      <c r="C2895" t="s">
        <v>4163</v>
      </c>
      <c r="D2895" t="s">
        <v>2867</v>
      </c>
      <c r="H2895" t="str">
        <f>INDEX('Vensim Variables'!$B:$B,MATCH(EPS!$B2895,'Vensim Variables'!$A:$A,0))</f>
        <v>g pollutant</v>
      </c>
      <c r="I2895" t="str">
        <f t="shared" si="135"/>
        <v>F gases</v>
      </c>
      <c r="J2895">
        <f>INDEX(NoSettings!$C:$C,MATCH(EPS!$A2895,NoSettings!$A:$A,0))</f>
        <v>0</v>
      </c>
      <c r="K2895">
        <f t="shared" si="136"/>
        <v>1</v>
      </c>
      <c r="L2895" s="5">
        <f t="shared" si="137"/>
        <v>0</v>
      </c>
    </row>
    <row r="2896" spans="1:12">
      <c r="A2896" t="s">
        <v>4103</v>
      </c>
      <c r="B2896" t="s">
        <v>4066</v>
      </c>
      <c r="C2896" t="s">
        <v>4164</v>
      </c>
      <c r="D2896" t="s">
        <v>2854</v>
      </c>
      <c r="H2896" t="str">
        <f>INDEX('Vensim Variables'!$B:$B,MATCH(EPS!$B2896,'Vensim Variables'!$A:$A,0))</f>
        <v>g pollutant</v>
      </c>
      <c r="I2896" t="str">
        <f t="shared" si="135"/>
        <v>CO2</v>
      </c>
      <c r="J2896">
        <f>INDEX(NoSettings!$C:$C,MATCH(EPS!$A2896,NoSettings!$A:$A,0))</f>
        <v>251906000000000</v>
      </c>
      <c r="K2896">
        <f t="shared" si="136"/>
        <v>1</v>
      </c>
      <c r="L2896" s="5">
        <f t="shared" si="137"/>
        <v>251.90600000000001</v>
      </c>
    </row>
    <row r="2897" spans="1:12">
      <c r="A2897" t="s">
        <v>4104</v>
      </c>
      <c r="B2897" t="s">
        <v>4066</v>
      </c>
      <c r="C2897" t="s">
        <v>4164</v>
      </c>
      <c r="D2897" t="s">
        <v>2857</v>
      </c>
      <c r="H2897" t="str">
        <f>INDEX('Vensim Variables'!$B:$B,MATCH(EPS!$B2897,'Vensim Variables'!$A:$A,0))</f>
        <v>g pollutant</v>
      </c>
      <c r="I2897" t="str">
        <f t="shared" si="135"/>
        <v>VOC</v>
      </c>
      <c r="J2897">
        <f>INDEX(NoSettings!$C:$C,MATCH(EPS!$A2897,NoSettings!$A:$A,0))</f>
        <v>19925700000</v>
      </c>
      <c r="K2897">
        <f t="shared" si="136"/>
        <v>1</v>
      </c>
      <c r="L2897" s="5">
        <f t="shared" si="137"/>
        <v>1.9925700000000001E-2</v>
      </c>
    </row>
    <row r="2898" spans="1:12">
      <c r="A2898" t="s">
        <v>4105</v>
      </c>
      <c r="B2898" t="s">
        <v>4066</v>
      </c>
      <c r="C2898" t="s">
        <v>4164</v>
      </c>
      <c r="D2898" t="s">
        <v>2858</v>
      </c>
      <c r="H2898" t="str">
        <f>INDEX('Vensim Variables'!$B:$B,MATCH(EPS!$B2898,'Vensim Variables'!$A:$A,0))</f>
        <v>g pollutant</v>
      </c>
      <c r="I2898" t="str">
        <f t="shared" si="135"/>
        <v>CO</v>
      </c>
      <c r="J2898">
        <f>INDEX(NoSettings!$C:$C,MATCH(EPS!$A2898,NoSettings!$A:$A,0))</f>
        <v>125154000000</v>
      </c>
      <c r="K2898">
        <f t="shared" si="136"/>
        <v>1</v>
      </c>
      <c r="L2898" s="5">
        <f t="shared" si="137"/>
        <v>0.12515399999999999</v>
      </c>
    </row>
    <row r="2899" spans="1:12">
      <c r="A2899" t="s">
        <v>4106</v>
      </c>
      <c r="B2899" t="s">
        <v>4066</v>
      </c>
      <c r="C2899" t="s">
        <v>4164</v>
      </c>
      <c r="D2899" t="s">
        <v>2859</v>
      </c>
      <c r="H2899" t="str">
        <f>INDEX('Vensim Variables'!$B:$B,MATCH(EPS!$B2899,'Vensim Variables'!$A:$A,0))</f>
        <v>g pollutant</v>
      </c>
      <c r="I2899" t="str">
        <f t="shared" si="135"/>
        <v>NOx</v>
      </c>
      <c r="J2899">
        <f>INDEX(NoSettings!$C:$C,MATCH(EPS!$A2899,NoSettings!$A:$A,0))</f>
        <v>195356000000</v>
      </c>
      <c r="K2899">
        <f t="shared" si="136"/>
        <v>1</v>
      </c>
      <c r="L2899" s="5">
        <f t="shared" si="137"/>
        <v>0.195356</v>
      </c>
    </row>
    <row r="2900" spans="1:12">
      <c r="A2900" t="s">
        <v>4107</v>
      </c>
      <c r="B2900" t="s">
        <v>4066</v>
      </c>
      <c r="C2900" t="s">
        <v>4164</v>
      </c>
      <c r="D2900" t="s">
        <v>2860</v>
      </c>
      <c r="H2900" t="str">
        <f>INDEX('Vensim Variables'!$B:$B,MATCH(EPS!$B2900,'Vensim Variables'!$A:$A,0))</f>
        <v>g pollutant</v>
      </c>
      <c r="I2900" t="str">
        <f t="shared" si="135"/>
        <v>PM10</v>
      </c>
      <c r="J2900">
        <f>INDEX(NoSettings!$C:$C,MATCH(EPS!$A2900,NoSettings!$A:$A,0))</f>
        <v>60204300000</v>
      </c>
      <c r="K2900">
        <f t="shared" si="136"/>
        <v>1</v>
      </c>
      <c r="L2900" s="5">
        <f t="shared" si="137"/>
        <v>6.0204300000000002E-2</v>
      </c>
    </row>
    <row r="2901" spans="1:12">
      <c r="A2901" t="s">
        <v>4108</v>
      </c>
      <c r="B2901" t="s">
        <v>4066</v>
      </c>
      <c r="C2901" t="s">
        <v>4164</v>
      </c>
      <c r="D2901" t="s">
        <v>2861</v>
      </c>
      <c r="H2901" t="str">
        <f>INDEX('Vensim Variables'!$B:$B,MATCH(EPS!$B2901,'Vensim Variables'!$A:$A,0))</f>
        <v>g pollutant</v>
      </c>
      <c r="I2901" t="str">
        <f t="shared" si="135"/>
        <v>PM25</v>
      </c>
      <c r="J2901">
        <f>INDEX(NoSettings!$C:$C,MATCH(EPS!$A2901,NoSettings!$A:$A,0))</f>
        <v>56014700000</v>
      </c>
      <c r="K2901">
        <f t="shared" si="136"/>
        <v>1</v>
      </c>
      <c r="L2901" s="5">
        <f t="shared" si="137"/>
        <v>5.6014700000000001E-2</v>
      </c>
    </row>
    <row r="2902" spans="1:12">
      <c r="A2902" t="s">
        <v>4109</v>
      </c>
      <c r="B2902" t="s">
        <v>4066</v>
      </c>
      <c r="C2902" t="s">
        <v>4164</v>
      </c>
      <c r="D2902" t="s">
        <v>2862</v>
      </c>
      <c r="H2902" t="str">
        <f>INDEX('Vensim Variables'!$B:$B,MATCH(EPS!$B2902,'Vensim Variables'!$A:$A,0))</f>
        <v>g pollutant</v>
      </c>
      <c r="I2902" t="str">
        <f t="shared" si="135"/>
        <v>SOx</v>
      </c>
      <c r="J2902">
        <f>INDEX(NoSettings!$C:$C,MATCH(EPS!$A2902,NoSettings!$A:$A,0))</f>
        <v>15044600000</v>
      </c>
      <c r="K2902">
        <f t="shared" si="136"/>
        <v>1</v>
      </c>
      <c r="L2902" s="5">
        <f t="shared" si="137"/>
        <v>1.50446E-2</v>
      </c>
    </row>
    <row r="2903" spans="1:12">
      <c r="A2903" t="s">
        <v>4110</v>
      </c>
      <c r="B2903" t="s">
        <v>4066</v>
      </c>
      <c r="C2903" t="s">
        <v>4164</v>
      </c>
      <c r="D2903" t="s">
        <v>2863</v>
      </c>
      <c r="H2903" t="str">
        <f>INDEX('Vensim Variables'!$B:$B,MATCH(EPS!$B2903,'Vensim Variables'!$A:$A,0))</f>
        <v>g pollutant</v>
      </c>
      <c r="I2903" t="str">
        <f t="shared" si="135"/>
        <v>BC</v>
      </c>
      <c r="J2903">
        <f>INDEX(NoSettings!$C:$C,MATCH(EPS!$A2903,NoSettings!$A:$A,0))</f>
        <v>2275950000</v>
      </c>
      <c r="K2903">
        <f t="shared" si="136"/>
        <v>1</v>
      </c>
      <c r="L2903" s="5">
        <f t="shared" si="137"/>
        <v>2.2759500000000001E-3</v>
      </c>
    </row>
    <row r="2904" spans="1:12">
      <c r="A2904" t="s">
        <v>4111</v>
      </c>
      <c r="B2904" t="s">
        <v>4066</v>
      </c>
      <c r="C2904" t="s">
        <v>4164</v>
      </c>
      <c r="D2904" t="s">
        <v>2864</v>
      </c>
      <c r="H2904" t="str">
        <f>INDEX('Vensim Variables'!$B:$B,MATCH(EPS!$B2904,'Vensim Variables'!$A:$A,0))</f>
        <v>g pollutant</v>
      </c>
      <c r="I2904" t="str">
        <f t="shared" si="135"/>
        <v>OC</v>
      </c>
      <c r="J2904">
        <f>INDEX(NoSettings!$C:$C,MATCH(EPS!$A2904,NoSettings!$A:$A,0))</f>
        <v>34880300000</v>
      </c>
      <c r="K2904">
        <f t="shared" si="136"/>
        <v>1</v>
      </c>
      <c r="L2904" s="5">
        <f t="shared" si="137"/>
        <v>3.4880300000000003E-2</v>
      </c>
    </row>
    <row r="2905" spans="1:12">
      <c r="A2905" t="s">
        <v>4112</v>
      </c>
      <c r="B2905" t="s">
        <v>4066</v>
      </c>
      <c r="C2905" t="s">
        <v>4164</v>
      </c>
      <c r="D2905" t="s">
        <v>2865</v>
      </c>
      <c r="H2905" t="str">
        <f>INDEX('Vensim Variables'!$B:$B,MATCH(EPS!$B2905,'Vensim Variables'!$A:$A,0))</f>
        <v>g pollutant</v>
      </c>
      <c r="I2905" t="str">
        <f t="shared" si="135"/>
        <v>CH4</v>
      </c>
      <c r="J2905">
        <f>INDEX(NoSettings!$C:$C,MATCH(EPS!$A2905,NoSettings!$A:$A,0))</f>
        <v>6449770000</v>
      </c>
      <c r="K2905">
        <f t="shared" si="136"/>
        <v>28</v>
      </c>
      <c r="L2905" s="5">
        <f t="shared" si="137"/>
        <v>0.18059355999999999</v>
      </c>
    </row>
    <row r="2906" spans="1:12">
      <c r="A2906" t="s">
        <v>4113</v>
      </c>
      <c r="B2906" t="s">
        <v>4066</v>
      </c>
      <c r="C2906" t="s">
        <v>4164</v>
      </c>
      <c r="D2906" t="s">
        <v>2866</v>
      </c>
      <c r="H2906" t="str">
        <f>INDEX('Vensim Variables'!$B:$B,MATCH(EPS!$B2906,'Vensim Variables'!$A:$A,0))</f>
        <v>g pollutant</v>
      </c>
      <c r="I2906" t="str">
        <f t="shared" si="135"/>
        <v>N2O</v>
      </c>
      <c r="J2906">
        <f>INDEX(NoSettings!$C:$C,MATCH(EPS!$A2906,NoSettings!$A:$A,0))</f>
        <v>913410000</v>
      </c>
      <c r="K2906">
        <f t="shared" si="136"/>
        <v>265</v>
      </c>
      <c r="L2906" s="5">
        <f t="shared" si="137"/>
        <v>0.24205365000000001</v>
      </c>
    </row>
    <row r="2907" spans="1:12">
      <c r="A2907" t="s">
        <v>4114</v>
      </c>
      <c r="B2907" t="s">
        <v>4066</v>
      </c>
      <c r="C2907" t="s">
        <v>4164</v>
      </c>
      <c r="D2907" t="s">
        <v>2867</v>
      </c>
      <c r="H2907" t="str">
        <f>INDEX('Vensim Variables'!$B:$B,MATCH(EPS!$B2907,'Vensim Variables'!$A:$A,0))</f>
        <v>g pollutant</v>
      </c>
      <c r="I2907" t="str">
        <f t="shared" si="135"/>
        <v>F gases</v>
      </c>
      <c r="J2907">
        <f>INDEX(NoSettings!$C:$C,MATCH(EPS!$A2907,NoSettings!$A:$A,0))</f>
        <v>0</v>
      </c>
      <c r="K2907">
        <f t="shared" si="136"/>
        <v>1</v>
      </c>
      <c r="L2907" s="5">
        <f t="shared" si="137"/>
        <v>0</v>
      </c>
    </row>
    <row r="2908" spans="1:12">
      <c r="A2908" t="s">
        <v>4115</v>
      </c>
      <c r="B2908" t="s">
        <v>4066</v>
      </c>
      <c r="C2908" t="s">
        <v>4165</v>
      </c>
      <c r="D2908" t="s">
        <v>2854</v>
      </c>
      <c r="H2908" t="str">
        <f>INDEX('Vensim Variables'!$B:$B,MATCH(EPS!$B2908,'Vensim Variables'!$A:$A,0))</f>
        <v>g pollutant</v>
      </c>
      <c r="I2908" t="str">
        <f t="shared" si="135"/>
        <v>CO2</v>
      </c>
      <c r="J2908">
        <f>INDEX(NoSettings!$C:$C,MATCH(EPS!$A2908,NoSettings!$A:$A,0))</f>
        <v>1203490000000000</v>
      </c>
      <c r="K2908">
        <f t="shared" si="136"/>
        <v>1</v>
      </c>
      <c r="L2908" s="5">
        <f t="shared" si="137"/>
        <v>1203.49</v>
      </c>
    </row>
    <row r="2909" spans="1:12">
      <c r="A2909" t="s">
        <v>4116</v>
      </c>
      <c r="B2909" t="s">
        <v>4066</v>
      </c>
      <c r="C2909" t="s">
        <v>4165</v>
      </c>
      <c r="D2909" t="s">
        <v>2857</v>
      </c>
      <c r="H2909" t="str">
        <f>INDEX('Vensim Variables'!$B:$B,MATCH(EPS!$B2909,'Vensim Variables'!$A:$A,0))</f>
        <v>g pollutant</v>
      </c>
      <c r="I2909" t="str">
        <f t="shared" si="135"/>
        <v>VOC</v>
      </c>
      <c r="J2909" s="8">
        <f>INDEX(NoSettings!$C:$C,MATCH(EPS!$A2909,NoSettings!$A:$A,0))</f>
        <v>6811160000000</v>
      </c>
      <c r="K2909">
        <f t="shared" si="136"/>
        <v>1</v>
      </c>
      <c r="L2909" s="5">
        <f t="shared" si="137"/>
        <v>6.8111600000000001</v>
      </c>
    </row>
    <row r="2910" spans="1:12">
      <c r="A2910" t="s">
        <v>4117</v>
      </c>
      <c r="B2910" t="s">
        <v>4066</v>
      </c>
      <c r="C2910" t="s">
        <v>4165</v>
      </c>
      <c r="D2910" t="s">
        <v>2858</v>
      </c>
      <c r="H2910" t="str">
        <f>INDEX('Vensim Variables'!$B:$B,MATCH(EPS!$B2910,'Vensim Variables'!$A:$A,0))</f>
        <v>g pollutant</v>
      </c>
      <c r="I2910" t="str">
        <f t="shared" si="135"/>
        <v>CO</v>
      </c>
      <c r="J2910">
        <f>INDEX(NoSettings!$C:$C,MATCH(EPS!$A2910,NoSettings!$A:$A,0))</f>
        <v>3841210000000</v>
      </c>
      <c r="K2910">
        <f t="shared" si="136"/>
        <v>1</v>
      </c>
      <c r="L2910" s="5">
        <f t="shared" si="137"/>
        <v>3.8412099999999998</v>
      </c>
    </row>
    <row r="2911" spans="1:12">
      <c r="A2911" t="s">
        <v>4118</v>
      </c>
      <c r="B2911" t="s">
        <v>4066</v>
      </c>
      <c r="C2911" t="s">
        <v>4165</v>
      </c>
      <c r="D2911" t="s">
        <v>2859</v>
      </c>
      <c r="H2911" t="str">
        <f>INDEX('Vensim Variables'!$B:$B,MATCH(EPS!$B2911,'Vensim Variables'!$A:$A,0))</f>
        <v>g pollutant</v>
      </c>
      <c r="I2911" t="str">
        <f t="shared" si="135"/>
        <v>NOx</v>
      </c>
      <c r="J2911">
        <f>INDEX(NoSettings!$C:$C,MATCH(EPS!$A2911,NoSettings!$A:$A,0))</f>
        <v>2453610000000</v>
      </c>
      <c r="K2911">
        <f t="shared" si="136"/>
        <v>1</v>
      </c>
      <c r="L2911" s="5">
        <f t="shared" si="137"/>
        <v>2.4536099999999998</v>
      </c>
    </row>
    <row r="2912" spans="1:12">
      <c r="A2912" t="s">
        <v>4119</v>
      </c>
      <c r="B2912" t="s">
        <v>4066</v>
      </c>
      <c r="C2912" t="s">
        <v>4165</v>
      </c>
      <c r="D2912" t="s">
        <v>2860</v>
      </c>
      <c r="H2912" t="str">
        <f>INDEX('Vensim Variables'!$B:$B,MATCH(EPS!$B2912,'Vensim Variables'!$A:$A,0))</f>
        <v>g pollutant</v>
      </c>
      <c r="I2912" t="str">
        <f t="shared" si="135"/>
        <v>PM10</v>
      </c>
      <c r="J2912">
        <f>INDEX(NoSettings!$C:$C,MATCH(EPS!$A2912,NoSettings!$A:$A,0))</f>
        <v>1104700000000</v>
      </c>
      <c r="K2912">
        <f t="shared" si="136"/>
        <v>1</v>
      </c>
      <c r="L2912" s="5">
        <f t="shared" si="137"/>
        <v>1.1047</v>
      </c>
    </row>
    <row r="2913" spans="1:12">
      <c r="A2913" t="s">
        <v>4120</v>
      </c>
      <c r="B2913" t="s">
        <v>4066</v>
      </c>
      <c r="C2913" t="s">
        <v>4165</v>
      </c>
      <c r="D2913" t="s">
        <v>2861</v>
      </c>
      <c r="H2913" t="str">
        <f>INDEX('Vensim Variables'!$B:$B,MATCH(EPS!$B2913,'Vensim Variables'!$A:$A,0))</f>
        <v>g pollutant</v>
      </c>
      <c r="I2913" t="str">
        <f t="shared" si="135"/>
        <v>PM25</v>
      </c>
      <c r="J2913">
        <f>INDEX(NoSettings!$C:$C,MATCH(EPS!$A2913,NoSettings!$A:$A,0))</f>
        <v>592668000000</v>
      </c>
      <c r="K2913">
        <f t="shared" si="136"/>
        <v>1</v>
      </c>
      <c r="L2913" s="5">
        <f t="shared" si="137"/>
        <v>0.59266799999999997</v>
      </c>
    </row>
    <row r="2914" spans="1:12">
      <c r="A2914" t="s">
        <v>4121</v>
      </c>
      <c r="B2914" t="s">
        <v>4066</v>
      </c>
      <c r="C2914" t="s">
        <v>4165</v>
      </c>
      <c r="D2914" t="s">
        <v>2862</v>
      </c>
      <c r="H2914" t="str">
        <f>INDEX('Vensim Variables'!$B:$B,MATCH(EPS!$B2914,'Vensim Variables'!$A:$A,0))</f>
        <v>g pollutant</v>
      </c>
      <c r="I2914" t="str">
        <f t="shared" si="135"/>
        <v>SOx</v>
      </c>
      <c r="J2914">
        <f>INDEX(NoSettings!$C:$C,MATCH(EPS!$A2914,NoSettings!$A:$A,0))</f>
        <v>777223000000</v>
      </c>
      <c r="K2914">
        <f t="shared" si="136"/>
        <v>1</v>
      </c>
      <c r="L2914" s="5">
        <f t="shared" si="137"/>
        <v>0.777223</v>
      </c>
    </row>
    <row r="2915" spans="1:12">
      <c r="A2915" t="s">
        <v>4122</v>
      </c>
      <c r="B2915" t="s">
        <v>4066</v>
      </c>
      <c r="C2915" t="s">
        <v>4165</v>
      </c>
      <c r="D2915" t="s">
        <v>2863</v>
      </c>
      <c r="H2915" t="str">
        <f>INDEX('Vensim Variables'!$B:$B,MATCH(EPS!$B2915,'Vensim Variables'!$A:$A,0))</f>
        <v>g pollutant</v>
      </c>
      <c r="I2915" t="str">
        <f t="shared" si="135"/>
        <v>BC</v>
      </c>
      <c r="J2915">
        <f>INDEX(NoSettings!$C:$C,MATCH(EPS!$A2915,NoSettings!$A:$A,0))</f>
        <v>34600200000</v>
      </c>
      <c r="K2915">
        <f t="shared" si="136"/>
        <v>1</v>
      </c>
      <c r="L2915" s="5">
        <f t="shared" si="137"/>
        <v>3.4600199999999998E-2</v>
      </c>
    </row>
    <row r="2916" spans="1:12">
      <c r="A2916" t="s">
        <v>4123</v>
      </c>
      <c r="B2916" t="s">
        <v>4066</v>
      </c>
      <c r="C2916" t="s">
        <v>4165</v>
      </c>
      <c r="D2916" t="s">
        <v>2864</v>
      </c>
      <c r="H2916" t="str">
        <f>INDEX('Vensim Variables'!$B:$B,MATCH(EPS!$B2916,'Vensim Variables'!$A:$A,0))</f>
        <v>g pollutant</v>
      </c>
      <c r="I2916" t="str">
        <f t="shared" si="135"/>
        <v>OC</v>
      </c>
      <c r="J2916">
        <f>INDEX(NoSettings!$C:$C,MATCH(EPS!$A2916,NoSettings!$A:$A,0))</f>
        <v>159239000000</v>
      </c>
      <c r="K2916">
        <f t="shared" si="136"/>
        <v>1</v>
      </c>
      <c r="L2916" s="5">
        <f t="shared" si="137"/>
        <v>0.15923899999999999</v>
      </c>
    </row>
    <row r="2917" spans="1:12">
      <c r="A2917" t="s">
        <v>4124</v>
      </c>
      <c r="B2917" t="s">
        <v>4066</v>
      </c>
      <c r="C2917" t="s">
        <v>4165</v>
      </c>
      <c r="D2917" t="s">
        <v>2865</v>
      </c>
      <c r="H2917" t="str">
        <f>INDEX('Vensim Variables'!$B:$B,MATCH(EPS!$B2917,'Vensim Variables'!$A:$A,0))</f>
        <v>g pollutant</v>
      </c>
      <c r="I2917" t="str">
        <f t="shared" si="135"/>
        <v>CH4</v>
      </c>
      <c r="J2917">
        <f>INDEX(NoSettings!$C:$C,MATCH(EPS!$A2917,NoSettings!$A:$A,0))</f>
        <v>29843300000000</v>
      </c>
      <c r="K2917">
        <f t="shared" si="136"/>
        <v>28</v>
      </c>
      <c r="L2917" s="5">
        <f t="shared" si="137"/>
        <v>835.61239999999998</v>
      </c>
    </row>
    <row r="2918" spans="1:12">
      <c r="A2918" t="s">
        <v>4125</v>
      </c>
      <c r="B2918" t="s">
        <v>4066</v>
      </c>
      <c r="C2918" t="s">
        <v>4165</v>
      </c>
      <c r="D2918" t="s">
        <v>2866</v>
      </c>
      <c r="H2918" t="str">
        <f>INDEX('Vensim Variables'!$B:$B,MATCH(EPS!$B2918,'Vensim Variables'!$A:$A,0))</f>
        <v>g pollutant</v>
      </c>
      <c r="I2918" t="str">
        <f t="shared" si="135"/>
        <v>N2O</v>
      </c>
      <c r="J2918">
        <f>INDEX(NoSettings!$C:$C,MATCH(EPS!$A2918,NoSettings!$A:$A,0))</f>
        <v>1163400000000</v>
      </c>
      <c r="K2918">
        <f t="shared" si="136"/>
        <v>265</v>
      </c>
      <c r="L2918" s="5">
        <f t="shared" si="137"/>
        <v>308.30099999999999</v>
      </c>
    </row>
    <row r="2919" spans="1:12">
      <c r="A2919" t="s">
        <v>4126</v>
      </c>
      <c r="B2919" t="s">
        <v>4066</v>
      </c>
      <c r="C2919" t="s">
        <v>4165</v>
      </c>
      <c r="D2919" t="s">
        <v>2867</v>
      </c>
      <c r="H2919" t="str">
        <f>INDEX('Vensim Variables'!$B:$B,MATCH(EPS!$B2919,'Vensim Variables'!$A:$A,0))</f>
        <v>g pollutant</v>
      </c>
      <c r="I2919" t="str">
        <f t="shared" si="135"/>
        <v>F gases</v>
      </c>
      <c r="J2919">
        <f>INDEX(NoSettings!$C:$C,MATCH(EPS!$A2919,NoSettings!$A:$A,0))</f>
        <v>211700000000000</v>
      </c>
      <c r="K2919">
        <f t="shared" si="136"/>
        <v>1</v>
      </c>
      <c r="L2919" s="5">
        <f t="shared" si="137"/>
        <v>211.7</v>
      </c>
    </row>
    <row r="2920" spans="1:12">
      <c r="A2920" t="s">
        <v>4127</v>
      </c>
      <c r="B2920" t="s">
        <v>4066</v>
      </c>
      <c r="C2920" t="s">
        <v>2922</v>
      </c>
      <c r="D2920" t="s">
        <v>2854</v>
      </c>
      <c r="H2920" t="str">
        <f>INDEX('Vensim Variables'!$B:$B,MATCH(EPS!$B2920,'Vensim Variables'!$A:$A,0))</f>
        <v>g pollutant</v>
      </c>
      <c r="I2920" t="str">
        <f t="shared" si="135"/>
        <v>CO2</v>
      </c>
      <c r="J2920">
        <f>INDEX(NoSettings!$C:$C,MATCH(EPS!$A2920,NoSettings!$A:$A,0))</f>
        <v>12484100000000</v>
      </c>
      <c r="K2920">
        <f t="shared" si="136"/>
        <v>1</v>
      </c>
      <c r="L2920" s="5">
        <f t="shared" si="137"/>
        <v>12.4841</v>
      </c>
    </row>
    <row r="2921" spans="1:12">
      <c r="A2921" t="s">
        <v>4128</v>
      </c>
      <c r="B2921" t="s">
        <v>4066</v>
      </c>
      <c r="C2921" t="s">
        <v>2922</v>
      </c>
      <c r="D2921" t="s">
        <v>2857</v>
      </c>
      <c r="H2921" t="str">
        <f>INDEX('Vensim Variables'!$B:$B,MATCH(EPS!$B2921,'Vensim Variables'!$A:$A,0))</f>
        <v>g pollutant</v>
      </c>
      <c r="I2921" t="str">
        <f t="shared" si="135"/>
        <v>VOC</v>
      </c>
      <c r="J2921">
        <f>INDEX(NoSettings!$C:$C,MATCH(EPS!$A2921,NoSettings!$A:$A,0))</f>
        <v>5057810000</v>
      </c>
      <c r="K2921">
        <f t="shared" si="136"/>
        <v>1</v>
      </c>
      <c r="L2921" s="5">
        <f t="shared" si="137"/>
        <v>5.0578100000000003E-3</v>
      </c>
    </row>
    <row r="2922" spans="1:12">
      <c r="A2922" t="s">
        <v>4129</v>
      </c>
      <c r="B2922" t="s">
        <v>4066</v>
      </c>
      <c r="C2922" t="s">
        <v>2922</v>
      </c>
      <c r="D2922" t="s">
        <v>2858</v>
      </c>
      <c r="H2922" t="str">
        <f>INDEX('Vensim Variables'!$B:$B,MATCH(EPS!$B2922,'Vensim Variables'!$A:$A,0))</f>
        <v>g pollutant</v>
      </c>
      <c r="I2922" t="str">
        <f t="shared" si="135"/>
        <v>CO</v>
      </c>
      <c r="J2922">
        <f>INDEX(NoSettings!$C:$C,MATCH(EPS!$A2922,NoSettings!$A:$A,0))</f>
        <v>88184700000</v>
      </c>
      <c r="K2922">
        <f t="shared" si="136"/>
        <v>1</v>
      </c>
      <c r="L2922" s="5">
        <f t="shared" si="137"/>
        <v>8.8184700000000005E-2</v>
      </c>
    </row>
    <row r="2923" spans="1:12">
      <c r="A2923" t="s">
        <v>4130</v>
      </c>
      <c r="B2923" t="s">
        <v>4066</v>
      </c>
      <c r="C2923" t="s">
        <v>2922</v>
      </c>
      <c r="D2923" t="s">
        <v>2859</v>
      </c>
      <c r="H2923" t="str">
        <f>INDEX('Vensim Variables'!$B:$B,MATCH(EPS!$B2923,'Vensim Variables'!$A:$A,0))</f>
        <v>g pollutant</v>
      </c>
      <c r="I2923" t="str">
        <f t="shared" si="135"/>
        <v>NOx</v>
      </c>
      <c r="J2923">
        <f>INDEX(NoSettings!$C:$C,MATCH(EPS!$A2923,NoSettings!$A:$A,0))</f>
        <v>91435300000</v>
      </c>
      <c r="K2923">
        <f t="shared" si="136"/>
        <v>1</v>
      </c>
      <c r="L2923" s="5">
        <f t="shared" si="137"/>
        <v>9.1435299999999997E-2</v>
      </c>
    </row>
    <row r="2924" spans="1:12">
      <c r="A2924" t="s">
        <v>4131</v>
      </c>
      <c r="B2924" t="s">
        <v>4066</v>
      </c>
      <c r="C2924" t="s">
        <v>2922</v>
      </c>
      <c r="D2924" t="s">
        <v>2860</v>
      </c>
      <c r="H2924" t="str">
        <f>INDEX('Vensim Variables'!$B:$B,MATCH(EPS!$B2924,'Vensim Variables'!$A:$A,0))</f>
        <v>g pollutant</v>
      </c>
      <c r="I2924" t="str">
        <f t="shared" si="135"/>
        <v>PM10</v>
      </c>
      <c r="J2924">
        <f>INDEX(NoSettings!$C:$C,MATCH(EPS!$A2924,NoSettings!$A:$A,0))</f>
        <v>16984400000</v>
      </c>
      <c r="K2924">
        <f t="shared" si="136"/>
        <v>1</v>
      </c>
      <c r="L2924" s="5">
        <f t="shared" si="137"/>
        <v>1.69844E-2</v>
      </c>
    </row>
    <row r="2925" spans="1:12">
      <c r="A2925" t="s">
        <v>4132</v>
      </c>
      <c r="B2925" t="s">
        <v>4066</v>
      </c>
      <c r="C2925" t="s">
        <v>2922</v>
      </c>
      <c r="D2925" t="s">
        <v>2861</v>
      </c>
      <c r="H2925" t="str">
        <f>INDEX('Vensim Variables'!$B:$B,MATCH(EPS!$B2925,'Vensim Variables'!$A:$A,0))</f>
        <v>g pollutant</v>
      </c>
      <c r="I2925" t="str">
        <f t="shared" si="135"/>
        <v>PM25</v>
      </c>
      <c r="J2925">
        <f>INDEX(NoSettings!$C:$C,MATCH(EPS!$A2925,NoSettings!$A:$A,0))</f>
        <v>10753000000</v>
      </c>
      <c r="K2925">
        <f t="shared" si="136"/>
        <v>1</v>
      </c>
      <c r="L2925" s="5">
        <f t="shared" si="137"/>
        <v>1.0753E-2</v>
      </c>
    </row>
    <row r="2926" spans="1:12">
      <c r="A2926" t="s">
        <v>4133</v>
      </c>
      <c r="B2926" t="s">
        <v>4066</v>
      </c>
      <c r="C2926" t="s">
        <v>2922</v>
      </c>
      <c r="D2926" t="s">
        <v>2862</v>
      </c>
      <c r="H2926" t="str">
        <f>INDEX('Vensim Variables'!$B:$B,MATCH(EPS!$B2926,'Vensim Variables'!$A:$A,0))</f>
        <v>g pollutant</v>
      </c>
      <c r="I2926" t="str">
        <f t="shared" si="135"/>
        <v>SOx</v>
      </c>
      <c r="J2926">
        <f>INDEX(NoSettings!$C:$C,MATCH(EPS!$A2926,NoSettings!$A:$A,0))</f>
        <v>31687200000</v>
      </c>
      <c r="K2926">
        <f t="shared" si="136"/>
        <v>1</v>
      </c>
      <c r="L2926" s="5">
        <f t="shared" si="137"/>
        <v>3.1687199999999999E-2</v>
      </c>
    </row>
    <row r="2927" spans="1:12">
      <c r="A2927" t="s">
        <v>4134</v>
      </c>
      <c r="B2927" t="s">
        <v>4066</v>
      </c>
      <c r="C2927" t="s">
        <v>2922</v>
      </c>
      <c r="D2927" t="s">
        <v>2863</v>
      </c>
      <c r="H2927" t="str">
        <f>INDEX('Vensim Variables'!$B:$B,MATCH(EPS!$B2927,'Vensim Variables'!$A:$A,0))</f>
        <v>g pollutant</v>
      </c>
      <c r="I2927" t="str">
        <f t="shared" si="135"/>
        <v>BC</v>
      </c>
      <c r="J2927">
        <f>INDEX(NoSettings!$C:$C,MATCH(EPS!$A2927,NoSettings!$A:$A,0))</f>
        <v>379810000</v>
      </c>
      <c r="K2927">
        <f t="shared" si="136"/>
        <v>1</v>
      </c>
      <c r="L2927" s="5">
        <f t="shared" si="137"/>
        <v>3.7981000000000001E-4</v>
      </c>
    </row>
    <row r="2928" spans="1:12">
      <c r="A2928" t="s">
        <v>4135</v>
      </c>
      <c r="B2928" t="s">
        <v>4066</v>
      </c>
      <c r="C2928" t="s">
        <v>2922</v>
      </c>
      <c r="D2928" t="s">
        <v>2864</v>
      </c>
      <c r="H2928" t="str">
        <f>INDEX('Vensim Variables'!$B:$B,MATCH(EPS!$B2928,'Vensim Variables'!$A:$A,0))</f>
        <v>g pollutant</v>
      </c>
      <c r="I2928" t="str">
        <f t="shared" si="135"/>
        <v>OC</v>
      </c>
      <c r="J2928">
        <f>INDEX(NoSettings!$C:$C,MATCH(EPS!$A2928,NoSettings!$A:$A,0))</f>
        <v>2542290000</v>
      </c>
      <c r="K2928">
        <f t="shared" si="136"/>
        <v>1</v>
      </c>
      <c r="L2928" s="5">
        <f t="shared" si="137"/>
        <v>2.54229E-3</v>
      </c>
    </row>
    <row r="2929" spans="1:12">
      <c r="A2929" t="s">
        <v>4136</v>
      </c>
      <c r="B2929" t="s">
        <v>4066</v>
      </c>
      <c r="C2929" t="s">
        <v>2922</v>
      </c>
      <c r="D2929" t="s">
        <v>2865</v>
      </c>
      <c r="H2929" t="str">
        <f>INDEX('Vensim Variables'!$B:$B,MATCH(EPS!$B2929,'Vensim Variables'!$A:$A,0))</f>
        <v>g pollutant</v>
      </c>
      <c r="I2929" t="str">
        <f t="shared" si="135"/>
        <v>CH4</v>
      </c>
      <c r="J2929">
        <f>INDEX(NoSettings!$C:$C,MATCH(EPS!$A2929,NoSettings!$A:$A,0))</f>
        <v>619910000</v>
      </c>
      <c r="K2929">
        <f t="shared" si="136"/>
        <v>28</v>
      </c>
      <c r="L2929" s="5">
        <f t="shared" si="137"/>
        <v>1.7357480000000002E-2</v>
      </c>
    </row>
    <row r="2930" spans="1:12">
      <c r="A2930" t="s">
        <v>4137</v>
      </c>
      <c r="B2930" t="s">
        <v>4066</v>
      </c>
      <c r="C2930" t="s">
        <v>2922</v>
      </c>
      <c r="D2930" t="s">
        <v>2866</v>
      </c>
      <c r="H2930" t="str">
        <f>INDEX('Vensim Variables'!$B:$B,MATCH(EPS!$B2930,'Vensim Variables'!$A:$A,0))</f>
        <v>g pollutant</v>
      </c>
      <c r="I2930" t="str">
        <f t="shared" si="135"/>
        <v>N2O</v>
      </c>
      <c r="J2930">
        <f>INDEX(NoSettings!$C:$C,MATCH(EPS!$A2930,NoSettings!$A:$A,0))</f>
        <v>84570000</v>
      </c>
      <c r="K2930">
        <f t="shared" si="136"/>
        <v>265</v>
      </c>
      <c r="L2930" s="5">
        <f t="shared" si="137"/>
        <v>2.2411049999999998E-2</v>
      </c>
    </row>
    <row r="2931" spans="1:12">
      <c r="A2931" t="s">
        <v>4138</v>
      </c>
      <c r="B2931" t="s">
        <v>4066</v>
      </c>
      <c r="C2931" t="s">
        <v>2922</v>
      </c>
      <c r="D2931" t="s">
        <v>2867</v>
      </c>
      <c r="H2931" t="str">
        <f>INDEX('Vensim Variables'!$B:$B,MATCH(EPS!$B2931,'Vensim Variables'!$A:$A,0))</f>
        <v>g pollutant</v>
      </c>
      <c r="I2931" t="str">
        <f t="shared" si="135"/>
        <v>F gases</v>
      </c>
      <c r="J2931">
        <f>INDEX(NoSettings!$C:$C,MATCH(EPS!$A2931,NoSettings!$A:$A,0))</f>
        <v>0</v>
      </c>
      <c r="K2931">
        <f t="shared" si="136"/>
        <v>1</v>
      </c>
      <c r="L2931" s="5">
        <f t="shared" si="137"/>
        <v>0</v>
      </c>
    </row>
    <row r="2932" spans="1:12">
      <c r="A2932" t="s">
        <v>4139</v>
      </c>
      <c r="B2932" t="s">
        <v>4066</v>
      </c>
      <c r="C2932" t="s">
        <v>2923</v>
      </c>
      <c r="D2932" t="s">
        <v>2854</v>
      </c>
      <c r="H2932" t="str">
        <f>INDEX('Vensim Variables'!$B:$B,MATCH(EPS!$B2932,'Vensim Variables'!$A:$A,0))</f>
        <v>g pollutant</v>
      </c>
      <c r="I2932" t="str">
        <f t="shared" si="135"/>
        <v>CO2</v>
      </c>
      <c r="J2932">
        <f>INDEX(NoSettings!$C:$C,MATCH(EPS!$A2932,NoSettings!$A:$A,0))</f>
        <v>-1080000000000000</v>
      </c>
      <c r="K2932">
        <f t="shared" si="136"/>
        <v>1</v>
      </c>
      <c r="L2932" s="5">
        <f t="shared" si="137"/>
        <v>-1080</v>
      </c>
    </row>
    <row r="2933" spans="1:12">
      <c r="A2933" t="s">
        <v>4140</v>
      </c>
      <c r="B2933" t="s">
        <v>4066</v>
      </c>
      <c r="C2933" t="s">
        <v>2923</v>
      </c>
      <c r="D2933" t="s">
        <v>2857</v>
      </c>
      <c r="H2933" t="str">
        <f>INDEX('Vensim Variables'!$B:$B,MATCH(EPS!$B2933,'Vensim Variables'!$A:$A,0))</f>
        <v>g pollutant</v>
      </c>
      <c r="I2933" t="str">
        <f t="shared" si="135"/>
        <v>VOC</v>
      </c>
      <c r="J2933">
        <f>INDEX(NoSettings!$C:$C,MATCH(EPS!$A2933,NoSettings!$A:$A,0))</f>
        <v>0</v>
      </c>
      <c r="K2933">
        <f t="shared" si="136"/>
        <v>1</v>
      </c>
      <c r="L2933" s="5">
        <f t="shared" si="137"/>
        <v>0</v>
      </c>
    </row>
    <row r="2934" spans="1:12">
      <c r="A2934" t="s">
        <v>4141</v>
      </c>
      <c r="B2934" t="s">
        <v>4066</v>
      </c>
      <c r="C2934" t="s">
        <v>2923</v>
      </c>
      <c r="D2934" t="s">
        <v>2858</v>
      </c>
      <c r="H2934" t="str">
        <f>INDEX('Vensim Variables'!$B:$B,MATCH(EPS!$B2934,'Vensim Variables'!$A:$A,0))</f>
        <v>g pollutant</v>
      </c>
      <c r="I2934" t="str">
        <f t="shared" si="135"/>
        <v>CO</v>
      </c>
      <c r="J2934">
        <f>INDEX(NoSettings!$C:$C,MATCH(EPS!$A2934,NoSettings!$A:$A,0))</f>
        <v>0</v>
      </c>
      <c r="K2934">
        <f t="shared" si="136"/>
        <v>1</v>
      </c>
      <c r="L2934" s="5">
        <f t="shared" si="137"/>
        <v>0</v>
      </c>
    </row>
    <row r="2935" spans="1:12">
      <c r="A2935" t="s">
        <v>4142</v>
      </c>
      <c r="B2935" t="s">
        <v>4066</v>
      </c>
      <c r="C2935" t="s">
        <v>2923</v>
      </c>
      <c r="D2935" t="s">
        <v>2859</v>
      </c>
      <c r="H2935" t="str">
        <f>INDEX('Vensim Variables'!$B:$B,MATCH(EPS!$B2935,'Vensim Variables'!$A:$A,0))</f>
        <v>g pollutant</v>
      </c>
      <c r="I2935" t="str">
        <f t="shared" si="135"/>
        <v>NOx</v>
      </c>
      <c r="J2935">
        <f>INDEX(NoSettings!$C:$C,MATCH(EPS!$A2935,NoSettings!$A:$A,0))</f>
        <v>0</v>
      </c>
      <c r="K2935">
        <f t="shared" si="136"/>
        <v>1</v>
      </c>
      <c r="L2935" s="5">
        <f t="shared" si="137"/>
        <v>0</v>
      </c>
    </row>
    <row r="2936" spans="1:12">
      <c r="A2936" t="s">
        <v>4143</v>
      </c>
      <c r="B2936" t="s">
        <v>4066</v>
      </c>
      <c r="C2936" t="s">
        <v>2923</v>
      </c>
      <c r="D2936" t="s">
        <v>2860</v>
      </c>
      <c r="H2936" t="str">
        <f>INDEX('Vensim Variables'!$B:$B,MATCH(EPS!$B2936,'Vensim Variables'!$A:$A,0))</f>
        <v>g pollutant</v>
      </c>
      <c r="I2936" t="str">
        <f t="shared" si="135"/>
        <v>PM10</v>
      </c>
      <c r="J2936">
        <f>INDEX(NoSettings!$C:$C,MATCH(EPS!$A2936,NoSettings!$A:$A,0))</f>
        <v>0</v>
      </c>
      <c r="K2936">
        <f t="shared" si="136"/>
        <v>1</v>
      </c>
      <c r="L2936" s="5">
        <f t="shared" si="137"/>
        <v>0</v>
      </c>
    </row>
    <row r="2937" spans="1:12">
      <c r="A2937" t="s">
        <v>4144</v>
      </c>
      <c r="B2937" t="s">
        <v>4066</v>
      </c>
      <c r="C2937" t="s">
        <v>2923</v>
      </c>
      <c r="D2937" t="s">
        <v>2861</v>
      </c>
      <c r="H2937" t="str">
        <f>INDEX('Vensim Variables'!$B:$B,MATCH(EPS!$B2937,'Vensim Variables'!$A:$A,0))</f>
        <v>g pollutant</v>
      </c>
      <c r="I2937" t="str">
        <f t="shared" si="135"/>
        <v>PM25</v>
      </c>
      <c r="J2937">
        <f>INDEX(NoSettings!$C:$C,MATCH(EPS!$A2937,NoSettings!$A:$A,0))</f>
        <v>0</v>
      </c>
      <c r="K2937">
        <f t="shared" si="136"/>
        <v>1</v>
      </c>
      <c r="L2937" s="5">
        <f t="shared" si="137"/>
        <v>0</v>
      </c>
    </row>
    <row r="2938" spans="1:12">
      <c r="A2938" t="s">
        <v>4145</v>
      </c>
      <c r="B2938" t="s">
        <v>4066</v>
      </c>
      <c r="C2938" t="s">
        <v>2923</v>
      </c>
      <c r="D2938" t="s">
        <v>2862</v>
      </c>
      <c r="H2938" t="str">
        <f>INDEX('Vensim Variables'!$B:$B,MATCH(EPS!$B2938,'Vensim Variables'!$A:$A,0))</f>
        <v>g pollutant</v>
      </c>
      <c r="I2938" t="str">
        <f t="shared" si="135"/>
        <v>SOx</v>
      </c>
      <c r="J2938">
        <f>INDEX(NoSettings!$C:$C,MATCH(EPS!$A2938,NoSettings!$A:$A,0))</f>
        <v>0</v>
      </c>
      <c r="K2938">
        <f t="shared" si="136"/>
        <v>1</v>
      </c>
      <c r="L2938" s="5">
        <f t="shared" si="137"/>
        <v>0</v>
      </c>
    </row>
    <row r="2939" spans="1:12">
      <c r="A2939" t="s">
        <v>4146</v>
      </c>
      <c r="B2939" t="s">
        <v>4066</v>
      </c>
      <c r="C2939" t="s">
        <v>2923</v>
      </c>
      <c r="D2939" t="s">
        <v>2863</v>
      </c>
      <c r="H2939" t="str">
        <f>INDEX('Vensim Variables'!$B:$B,MATCH(EPS!$B2939,'Vensim Variables'!$A:$A,0))</f>
        <v>g pollutant</v>
      </c>
      <c r="I2939" t="str">
        <f t="shared" si="135"/>
        <v>BC</v>
      </c>
      <c r="J2939">
        <f>INDEX(NoSettings!$C:$C,MATCH(EPS!$A2939,NoSettings!$A:$A,0))</f>
        <v>0</v>
      </c>
      <c r="K2939">
        <f t="shared" si="136"/>
        <v>1</v>
      </c>
      <c r="L2939" s="5">
        <f t="shared" si="137"/>
        <v>0</v>
      </c>
    </row>
    <row r="2940" spans="1:12">
      <c r="A2940" t="s">
        <v>4147</v>
      </c>
      <c r="B2940" t="s">
        <v>4066</v>
      </c>
      <c r="C2940" t="s">
        <v>2923</v>
      </c>
      <c r="D2940" t="s">
        <v>2864</v>
      </c>
      <c r="H2940" t="str">
        <f>INDEX('Vensim Variables'!$B:$B,MATCH(EPS!$B2940,'Vensim Variables'!$A:$A,0))</f>
        <v>g pollutant</v>
      </c>
      <c r="I2940" t="str">
        <f t="shared" si="135"/>
        <v>OC</v>
      </c>
      <c r="J2940">
        <f>INDEX(NoSettings!$C:$C,MATCH(EPS!$A2940,NoSettings!$A:$A,0))</f>
        <v>0</v>
      </c>
      <c r="K2940">
        <f t="shared" si="136"/>
        <v>1</v>
      </c>
      <c r="L2940" s="5">
        <f t="shared" si="137"/>
        <v>0</v>
      </c>
    </row>
    <row r="2941" spans="1:12">
      <c r="A2941" t="s">
        <v>4148</v>
      </c>
      <c r="B2941" t="s">
        <v>4066</v>
      </c>
      <c r="C2941" t="s">
        <v>2923</v>
      </c>
      <c r="D2941" t="s">
        <v>2865</v>
      </c>
      <c r="H2941" t="str">
        <f>INDEX('Vensim Variables'!$B:$B,MATCH(EPS!$B2941,'Vensim Variables'!$A:$A,0))</f>
        <v>g pollutant</v>
      </c>
      <c r="I2941" t="str">
        <f t="shared" si="135"/>
        <v>CH4</v>
      </c>
      <c r="J2941">
        <f>INDEX(NoSettings!$C:$C,MATCH(EPS!$A2941,NoSettings!$A:$A,0))</f>
        <v>466000000000</v>
      </c>
      <c r="K2941">
        <f t="shared" si="136"/>
        <v>28</v>
      </c>
      <c r="L2941" s="5">
        <f t="shared" si="137"/>
        <v>13.048</v>
      </c>
    </row>
    <row r="2942" spans="1:12">
      <c r="A2942" t="s">
        <v>4149</v>
      </c>
      <c r="B2942" t="s">
        <v>4066</v>
      </c>
      <c r="C2942" t="s">
        <v>2923</v>
      </c>
      <c r="D2942" t="s">
        <v>2866</v>
      </c>
      <c r="H2942" t="str">
        <f>INDEX('Vensim Variables'!$B:$B,MATCH(EPS!$B2942,'Vensim Variables'!$A:$A,0))</f>
        <v>g pollutant</v>
      </c>
      <c r="I2942" t="str">
        <f t="shared" si="135"/>
        <v>N2O</v>
      </c>
      <c r="J2942">
        <f>INDEX(NoSettings!$C:$C,MATCH(EPS!$A2942,NoSettings!$A:$A,0))</f>
        <v>37900000000</v>
      </c>
      <c r="K2942">
        <f t="shared" si="136"/>
        <v>265</v>
      </c>
      <c r="L2942" s="5">
        <f t="shared" si="137"/>
        <v>10.0435</v>
      </c>
    </row>
    <row r="2943" spans="1:12">
      <c r="A2943" t="s">
        <v>4150</v>
      </c>
      <c r="B2943" t="s">
        <v>4066</v>
      </c>
      <c r="C2943" t="s">
        <v>2923</v>
      </c>
      <c r="D2943" t="s">
        <v>2867</v>
      </c>
      <c r="H2943" t="str">
        <f>INDEX('Vensim Variables'!$B:$B,MATCH(EPS!$B2943,'Vensim Variables'!$A:$A,0))</f>
        <v>g pollutant</v>
      </c>
      <c r="I2943" t="str">
        <f t="shared" si="135"/>
        <v>F gases</v>
      </c>
      <c r="J2943">
        <f>INDEX(NoSettings!$C:$C,MATCH(EPS!$A2943,NoSettings!$A:$A,0))</f>
        <v>0</v>
      </c>
      <c r="K2943">
        <f t="shared" si="136"/>
        <v>1</v>
      </c>
      <c r="L2943" s="5">
        <f t="shared" si="137"/>
        <v>0</v>
      </c>
    </row>
    <row r="2944" spans="1:12">
      <c r="A2944" t="s">
        <v>4151</v>
      </c>
      <c r="B2944" t="s">
        <v>4066</v>
      </c>
      <c r="C2944" t="s">
        <v>2924</v>
      </c>
      <c r="D2944" t="s">
        <v>2854</v>
      </c>
      <c r="H2944" t="str">
        <f>INDEX('Vensim Variables'!$B:$B,MATCH(EPS!$B2944,'Vensim Variables'!$A:$A,0))</f>
        <v>g pollutant</v>
      </c>
      <c r="I2944" t="str">
        <f t="shared" si="135"/>
        <v>CO2</v>
      </c>
      <c r="J2944">
        <f>INDEX(NoSettings!$C:$C,MATCH(EPS!$A2944,NoSettings!$A:$A,0))</f>
        <v>0</v>
      </c>
      <c r="K2944">
        <f t="shared" si="136"/>
        <v>1</v>
      </c>
      <c r="L2944" s="5">
        <f t="shared" si="137"/>
        <v>0</v>
      </c>
    </row>
    <row r="2945" spans="1:12">
      <c r="A2945" t="s">
        <v>4152</v>
      </c>
      <c r="B2945" t="s">
        <v>4066</v>
      </c>
      <c r="C2945" t="s">
        <v>2924</v>
      </c>
      <c r="D2945" t="s">
        <v>2857</v>
      </c>
      <c r="H2945" t="str">
        <f>INDEX('Vensim Variables'!$B:$B,MATCH(EPS!$B2945,'Vensim Variables'!$A:$A,0))</f>
        <v>g pollutant</v>
      </c>
      <c r="I2945" t="str">
        <f t="shared" si="135"/>
        <v>VOC</v>
      </c>
      <c r="J2945">
        <f>INDEX(NoSettings!$C:$C,MATCH(EPS!$A2945,NoSettings!$A:$A,0))</f>
        <v>0</v>
      </c>
      <c r="K2945">
        <f t="shared" si="136"/>
        <v>1</v>
      </c>
      <c r="L2945" s="5">
        <f t="shared" si="137"/>
        <v>0</v>
      </c>
    </row>
    <row r="2946" spans="1:12">
      <c r="A2946" t="s">
        <v>4153</v>
      </c>
      <c r="B2946" t="s">
        <v>4066</v>
      </c>
      <c r="C2946" t="s">
        <v>2924</v>
      </c>
      <c r="D2946" t="s">
        <v>2858</v>
      </c>
      <c r="H2946" t="str">
        <f>INDEX('Vensim Variables'!$B:$B,MATCH(EPS!$B2946,'Vensim Variables'!$A:$A,0))</f>
        <v>g pollutant</v>
      </c>
      <c r="I2946" t="str">
        <f t="shared" si="135"/>
        <v>CO</v>
      </c>
      <c r="J2946">
        <f>INDEX(NoSettings!$C:$C,MATCH(EPS!$A2946,NoSettings!$A:$A,0))</f>
        <v>0</v>
      </c>
      <c r="K2946">
        <f t="shared" si="136"/>
        <v>1</v>
      </c>
      <c r="L2946" s="5">
        <f t="shared" si="137"/>
        <v>0</v>
      </c>
    </row>
    <row r="2947" spans="1:12">
      <c r="A2947" t="s">
        <v>4154</v>
      </c>
      <c r="B2947" t="s">
        <v>4066</v>
      </c>
      <c r="C2947" t="s">
        <v>2924</v>
      </c>
      <c r="D2947" t="s">
        <v>2859</v>
      </c>
      <c r="H2947" t="str">
        <f>INDEX('Vensim Variables'!$B:$B,MATCH(EPS!$B2947,'Vensim Variables'!$A:$A,0))</f>
        <v>g pollutant</v>
      </c>
      <c r="I2947" t="str">
        <f t="shared" ref="I2947:I2955" si="138">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NOx</v>
      </c>
      <c r="J2947">
        <f>INDEX(NoSettings!$C:$C,MATCH(EPS!$A2947,NoSettings!$A:$A,0))</f>
        <v>0</v>
      </c>
      <c r="K2947">
        <f t="shared" ref="K2947:K2955" si="139">IF(I2947="CO2",1,IF(I2947="CH4",28,IF(I2947="N2O",265,IF(I2947="F gases",1,1))))</f>
        <v>1</v>
      </c>
      <c r="L2947" s="5">
        <f t="shared" ref="L2947:L3010" si="140">IF(H2947="g pollutant",K2947*J2947/10^12,IF(H2947="MMTCO2e",J2947,IF(H2947="MWh",J2947,0)))</f>
        <v>0</v>
      </c>
    </row>
    <row r="2948" spans="1:12">
      <c r="A2948" t="s">
        <v>4155</v>
      </c>
      <c r="B2948" t="s">
        <v>4066</v>
      </c>
      <c r="C2948" t="s">
        <v>2924</v>
      </c>
      <c r="D2948" t="s">
        <v>2860</v>
      </c>
      <c r="H2948" t="str">
        <f>INDEX('Vensim Variables'!$B:$B,MATCH(EPS!$B2948,'Vensim Variables'!$A:$A,0))</f>
        <v>g pollutant</v>
      </c>
      <c r="I2948" t="str">
        <f t="shared" si="138"/>
        <v>PM10</v>
      </c>
      <c r="J2948">
        <f>INDEX(NoSettings!$C:$C,MATCH(EPS!$A2948,NoSettings!$A:$A,0))</f>
        <v>0</v>
      </c>
      <c r="K2948">
        <f t="shared" si="139"/>
        <v>1</v>
      </c>
      <c r="L2948" s="5">
        <f t="shared" si="140"/>
        <v>0</v>
      </c>
    </row>
    <row r="2949" spans="1:12">
      <c r="A2949" t="s">
        <v>4156</v>
      </c>
      <c r="B2949" t="s">
        <v>4066</v>
      </c>
      <c r="C2949" t="s">
        <v>2924</v>
      </c>
      <c r="D2949" t="s">
        <v>2861</v>
      </c>
      <c r="H2949" t="str">
        <f>INDEX('Vensim Variables'!$B:$B,MATCH(EPS!$B2949,'Vensim Variables'!$A:$A,0))</f>
        <v>g pollutant</v>
      </c>
      <c r="I2949" t="str">
        <f t="shared" si="138"/>
        <v>PM25</v>
      </c>
      <c r="J2949">
        <f>INDEX(NoSettings!$C:$C,MATCH(EPS!$A2949,NoSettings!$A:$A,0))</f>
        <v>0</v>
      </c>
      <c r="K2949">
        <f t="shared" si="139"/>
        <v>1</v>
      </c>
      <c r="L2949" s="5">
        <f t="shared" si="140"/>
        <v>0</v>
      </c>
    </row>
    <row r="2950" spans="1:12">
      <c r="A2950" t="s">
        <v>4157</v>
      </c>
      <c r="B2950" t="s">
        <v>4066</v>
      </c>
      <c r="C2950" t="s">
        <v>2924</v>
      </c>
      <c r="D2950" t="s">
        <v>2862</v>
      </c>
      <c r="H2950" t="str">
        <f>INDEX('Vensim Variables'!$B:$B,MATCH(EPS!$B2950,'Vensim Variables'!$A:$A,0))</f>
        <v>g pollutant</v>
      </c>
      <c r="I2950" t="str">
        <f t="shared" si="138"/>
        <v>SOx</v>
      </c>
      <c r="J2950">
        <f>INDEX(NoSettings!$C:$C,MATCH(EPS!$A2950,NoSettings!$A:$A,0))</f>
        <v>0</v>
      </c>
      <c r="K2950">
        <f t="shared" si="139"/>
        <v>1</v>
      </c>
      <c r="L2950" s="5">
        <f t="shared" si="140"/>
        <v>0</v>
      </c>
    </row>
    <row r="2951" spans="1:12">
      <c r="A2951" t="s">
        <v>4158</v>
      </c>
      <c r="B2951" t="s">
        <v>4066</v>
      </c>
      <c r="C2951" t="s">
        <v>2924</v>
      </c>
      <c r="D2951" t="s">
        <v>2863</v>
      </c>
      <c r="H2951" t="str">
        <f>INDEX('Vensim Variables'!$B:$B,MATCH(EPS!$B2951,'Vensim Variables'!$A:$A,0))</f>
        <v>g pollutant</v>
      </c>
      <c r="I2951" t="str">
        <f t="shared" si="138"/>
        <v>BC</v>
      </c>
      <c r="J2951">
        <f>INDEX(NoSettings!$C:$C,MATCH(EPS!$A2951,NoSettings!$A:$A,0))</f>
        <v>0</v>
      </c>
      <c r="K2951">
        <f t="shared" si="139"/>
        <v>1</v>
      </c>
      <c r="L2951" s="5">
        <f t="shared" si="140"/>
        <v>0</v>
      </c>
    </row>
    <row r="2952" spans="1:12">
      <c r="A2952" t="s">
        <v>4159</v>
      </c>
      <c r="B2952" t="s">
        <v>4066</v>
      </c>
      <c r="C2952" t="s">
        <v>2924</v>
      </c>
      <c r="D2952" t="s">
        <v>2864</v>
      </c>
      <c r="H2952" t="str">
        <f>INDEX('Vensim Variables'!$B:$B,MATCH(EPS!$B2952,'Vensim Variables'!$A:$A,0))</f>
        <v>g pollutant</v>
      </c>
      <c r="I2952" t="str">
        <f t="shared" si="138"/>
        <v>OC</v>
      </c>
      <c r="J2952">
        <f>INDEX(NoSettings!$C:$C,MATCH(EPS!$A2952,NoSettings!$A:$A,0))</f>
        <v>0</v>
      </c>
      <c r="K2952">
        <f t="shared" si="139"/>
        <v>1</v>
      </c>
      <c r="L2952" s="5">
        <f t="shared" si="140"/>
        <v>0</v>
      </c>
    </row>
    <row r="2953" spans="1:12">
      <c r="A2953" t="s">
        <v>4160</v>
      </c>
      <c r="B2953" t="s">
        <v>4066</v>
      </c>
      <c r="C2953" t="s">
        <v>2924</v>
      </c>
      <c r="D2953" t="s">
        <v>2865</v>
      </c>
      <c r="H2953" t="str">
        <f>INDEX('Vensim Variables'!$B:$B,MATCH(EPS!$B2953,'Vensim Variables'!$A:$A,0))</f>
        <v>g pollutant</v>
      </c>
      <c r="I2953" t="str">
        <f t="shared" si="138"/>
        <v>CH4</v>
      </c>
      <c r="J2953">
        <f>INDEX(NoSettings!$C:$C,MATCH(EPS!$A2953,NoSettings!$A:$A,0))</f>
        <v>0</v>
      </c>
      <c r="K2953">
        <f t="shared" si="139"/>
        <v>28</v>
      </c>
      <c r="L2953" s="5">
        <f t="shared" si="140"/>
        <v>0</v>
      </c>
    </row>
    <row r="2954" spans="1:12">
      <c r="A2954" t="s">
        <v>4161</v>
      </c>
      <c r="B2954" t="s">
        <v>4066</v>
      </c>
      <c r="C2954" t="s">
        <v>2924</v>
      </c>
      <c r="D2954" t="s">
        <v>2866</v>
      </c>
      <c r="H2954" t="str">
        <f>INDEX('Vensim Variables'!$B:$B,MATCH(EPS!$B2954,'Vensim Variables'!$A:$A,0))</f>
        <v>g pollutant</v>
      </c>
      <c r="I2954" t="str">
        <f t="shared" si="138"/>
        <v>N2O</v>
      </c>
      <c r="J2954">
        <f>INDEX(NoSettings!$C:$C,MATCH(EPS!$A2954,NoSettings!$A:$A,0))</f>
        <v>0</v>
      </c>
      <c r="K2954">
        <f t="shared" si="139"/>
        <v>265</v>
      </c>
      <c r="L2954" s="5">
        <f t="shared" si="140"/>
        <v>0</v>
      </c>
    </row>
    <row r="2955" spans="1:12">
      <c r="A2955" t="s">
        <v>4162</v>
      </c>
      <c r="B2955" t="s">
        <v>4066</v>
      </c>
      <c r="C2955" t="s">
        <v>2924</v>
      </c>
      <c r="D2955" t="s">
        <v>2867</v>
      </c>
      <c r="H2955" t="str">
        <f>INDEX('Vensim Variables'!$B:$B,MATCH(EPS!$B2955,'Vensim Variables'!$A:$A,0))</f>
        <v>g pollutant</v>
      </c>
      <c r="I2955" t="str">
        <f t="shared" si="138"/>
        <v>F gases</v>
      </c>
      <c r="J2955">
        <f>INDEX(NoSettings!$C:$C,MATCH(EPS!$A2955,NoSettings!$A:$A,0))</f>
        <v>0</v>
      </c>
      <c r="K2955">
        <f t="shared" si="139"/>
        <v>1</v>
      </c>
      <c r="L2955" s="5">
        <f t="shared" si="140"/>
        <v>0</v>
      </c>
    </row>
    <row r="2956" spans="1:12">
      <c r="A2956" t="s">
        <v>4201</v>
      </c>
      <c r="B2956" t="s">
        <v>4200</v>
      </c>
      <c r="C2956" t="s">
        <v>2873</v>
      </c>
      <c r="D2956" t="s">
        <v>4561</v>
      </c>
      <c r="E2956" t="s">
        <v>2854</v>
      </c>
      <c r="H2956" t="str">
        <f>INDEX('Vensim Variables'!$B:$B,MATCH(EPS!$B2956,'Vensim Variables'!$A:$A,0))</f>
        <v>g pollutant</v>
      </c>
      <c r="I2956" t="str">
        <f t="shared" ref="I2956:I3019" si="141">IF(OR(C2956="CO2",C2956="CH4",C2956="N2O",C2956="F gases",C2956="VOC",C2956="CO",C2956="NOx",C2956="PM10",C2956="PM25",C2956="SOx",C2956="BC",C2956="OC"),C2956,IF(OR(D2956="CO2",D2956="CH4",D2956="N2O",D2956="F gases",D2956="VOC",D2956="CO",D2956="NOx",D2956="PM10",D2956="PM25",D2956="SOx",D2956="BC",D2956="OC"),D2956,IF(OR(E2956="CO2",E2956="CH4",E2956="N2O",E2956="F gases",E2956="VOC",E2956="CO",E2956="NOx",E2956="PM10",E2956="PM25",E2956="SOx",E2956="BC",E2956="OC"),E2956,"NA")))</f>
        <v>CO2</v>
      </c>
      <c r="J2956">
        <f>INDEX(NoSettings!$C:$C,MATCH(EPS!$A2956,NoSettings!$A:$A,0))</f>
        <v>0</v>
      </c>
      <c r="K2956">
        <f t="shared" ref="K2956:K3019" si="142">IF(I2956="CO2",1,IF(I2956="CH4",28,IF(I2956="N2O",265,IF(I2956="F gases",1,1))))</f>
        <v>1</v>
      </c>
      <c r="L2956" s="5">
        <f t="shared" si="140"/>
        <v>0</v>
      </c>
    </row>
    <row r="2957" spans="1:12">
      <c r="A2957" t="s">
        <v>4202</v>
      </c>
      <c r="B2957" t="s">
        <v>4200</v>
      </c>
      <c r="C2957" t="s">
        <v>2873</v>
      </c>
      <c r="D2957" t="s">
        <v>4561</v>
      </c>
      <c r="E2957" t="s">
        <v>2857</v>
      </c>
      <c r="H2957" t="str">
        <f>INDEX('Vensim Variables'!$B:$B,MATCH(EPS!$B2957,'Vensim Variables'!$A:$A,0))</f>
        <v>g pollutant</v>
      </c>
      <c r="I2957" t="str">
        <f t="shared" si="141"/>
        <v>VOC</v>
      </c>
      <c r="J2957">
        <f>INDEX(NoSettings!$C:$C,MATCH(EPS!$A2957,NoSettings!$A:$A,0))</f>
        <v>0</v>
      </c>
      <c r="K2957">
        <f t="shared" si="142"/>
        <v>1</v>
      </c>
      <c r="L2957" s="5">
        <f t="shared" si="140"/>
        <v>0</v>
      </c>
    </row>
    <row r="2958" spans="1:12">
      <c r="A2958" t="s">
        <v>4203</v>
      </c>
      <c r="B2958" t="s">
        <v>4200</v>
      </c>
      <c r="C2958" t="s">
        <v>2873</v>
      </c>
      <c r="D2958" t="s">
        <v>4561</v>
      </c>
      <c r="E2958" t="s">
        <v>2858</v>
      </c>
      <c r="H2958" t="str">
        <f>INDEX('Vensim Variables'!$B:$B,MATCH(EPS!$B2958,'Vensim Variables'!$A:$A,0))</f>
        <v>g pollutant</v>
      </c>
      <c r="I2958" t="str">
        <f t="shared" si="141"/>
        <v>CO</v>
      </c>
      <c r="J2958">
        <f>INDEX(NoSettings!$C:$C,MATCH(EPS!$A2958,NoSettings!$A:$A,0))</f>
        <v>0</v>
      </c>
      <c r="K2958">
        <f t="shared" si="142"/>
        <v>1</v>
      </c>
      <c r="L2958" s="5">
        <f t="shared" si="140"/>
        <v>0</v>
      </c>
    </row>
    <row r="2959" spans="1:12">
      <c r="A2959" t="s">
        <v>4204</v>
      </c>
      <c r="B2959" t="s">
        <v>4200</v>
      </c>
      <c r="C2959" t="s">
        <v>2873</v>
      </c>
      <c r="D2959" t="s">
        <v>4561</v>
      </c>
      <c r="E2959" t="s">
        <v>2859</v>
      </c>
      <c r="H2959" t="str">
        <f>INDEX('Vensim Variables'!$B:$B,MATCH(EPS!$B2959,'Vensim Variables'!$A:$A,0))</f>
        <v>g pollutant</v>
      </c>
      <c r="I2959" t="str">
        <f t="shared" si="141"/>
        <v>NOx</v>
      </c>
      <c r="J2959">
        <f>INDEX(NoSettings!$C:$C,MATCH(EPS!$A2959,NoSettings!$A:$A,0))</f>
        <v>0</v>
      </c>
      <c r="K2959">
        <f t="shared" si="142"/>
        <v>1</v>
      </c>
      <c r="L2959" s="5">
        <f t="shared" si="140"/>
        <v>0</v>
      </c>
    </row>
    <row r="2960" spans="1:12">
      <c r="A2960" t="s">
        <v>4205</v>
      </c>
      <c r="B2960" t="s">
        <v>4200</v>
      </c>
      <c r="C2960" t="s">
        <v>2873</v>
      </c>
      <c r="D2960" t="s">
        <v>4561</v>
      </c>
      <c r="E2960" t="s">
        <v>2860</v>
      </c>
      <c r="H2960" t="str">
        <f>INDEX('Vensim Variables'!$B:$B,MATCH(EPS!$B2960,'Vensim Variables'!$A:$A,0))</f>
        <v>g pollutant</v>
      </c>
      <c r="I2960" t="str">
        <f t="shared" si="141"/>
        <v>PM10</v>
      </c>
      <c r="J2960">
        <f>INDEX(NoSettings!$C:$C,MATCH(EPS!$A2960,NoSettings!$A:$A,0))</f>
        <v>0</v>
      </c>
      <c r="K2960">
        <f t="shared" si="142"/>
        <v>1</v>
      </c>
      <c r="L2960" s="5">
        <f t="shared" si="140"/>
        <v>0</v>
      </c>
    </row>
    <row r="2961" spans="1:12">
      <c r="A2961" t="s">
        <v>4206</v>
      </c>
      <c r="B2961" t="s">
        <v>4200</v>
      </c>
      <c r="C2961" t="s">
        <v>2873</v>
      </c>
      <c r="D2961" t="s">
        <v>4561</v>
      </c>
      <c r="E2961" t="s">
        <v>2861</v>
      </c>
      <c r="H2961" t="str">
        <f>INDEX('Vensim Variables'!$B:$B,MATCH(EPS!$B2961,'Vensim Variables'!$A:$A,0))</f>
        <v>g pollutant</v>
      </c>
      <c r="I2961" t="str">
        <f t="shared" si="141"/>
        <v>PM25</v>
      </c>
      <c r="J2961">
        <f>INDEX(NoSettings!$C:$C,MATCH(EPS!$A2961,NoSettings!$A:$A,0))</f>
        <v>0</v>
      </c>
      <c r="K2961">
        <f t="shared" si="142"/>
        <v>1</v>
      </c>
      <c r="L2961" s="5">
        <f t="shared" si="140"/>
        <v>0</v>
      </c>
    </row>
    <row r="2962" spans="1:12">
      <c r="A2962" t="s">
        <v>4207</v>
      </c>
      <c r="B2962" t="s">
        <v>4200</v>
      </c>
      <c r="C2962" t="s">
        <v>2873</v>
      </c>
      <c r="D2962" t="s">
        <v>4561</v>
      </c>
      <c r="E2962" t="s">
        <v>2862</v>
      </c>
      <c r="H2962" t="str">
        <f>INDEX('Vensim Variables'!$B:$B,MATCH(EPS!$B2962,'Vensim Variables'!$A:$A,0))</f>
        <v>g pollutant</v>
      </c>
      <c r="I2962" t="str">
        <f t="shared" si="141"/>
        <v>SOx</v>
      </c>
      <c r="J2962">
        <f>INDEX(NoSettings!$C:$C,MATCH(EPS!$A2962,NoSettings!$A:$A,0))</f>
        <v>0</v>
      </c>
      <c r="K2962">
        <f t="shared" si="142"/>
        <v>1</v>
      </c>
      <c r="L2962" s="5">
        <f t="shared" si="140"/>
        <v>0</v>
      </c>
    </row>
    <row r="2963" spans="1:12">
      <c r="A2963" t="s">
        <v>4208</v>
      </c>
      <c r="B2963" t="s">
        <v>4200</v>
      </c>
      <c r="C2963" t="s">
        <v>2873</v>
      </c>
      <c r="D2963" t="s">
        <v>4561</v>
      </c>
      <c r="E2963" t="s">
        <v>2863</v>
      </c>
      <c r="H2963" t="str">
        <f>INDEX('Vensim Variables'!$B:$B,MATCH(EPS!$B2963,'Vensim Variables'!$A:$A,0))</f>
        <v>g pollutant</v>
      </c>
      <c r="I2963" t="str">
        <f t="shared" si="141"/>
        <v>BC</v>
      </c>
      <c r="J2963">
        <f>INDEX(NoSettings!$C:$C,MATCH(EPS!$A2963,NoSettings!$A:$A,0))</f>
        <v>0</v>
      </c>
      <c r="K2963">
        <f t="shared" si="142"/>
        <v>1</v>
      </c>
      <c r="L2963" s="5">
        <f t="shared" si="140"/>
        <v>0</v>
      </c>
    </row>
    <row r="2964" spans="1:12">
      <c r="A2964" t="s">
        <v>4209</v>
      </c>
      <c r="B2964" t="s">
        <v>4200</v>
      </c>
      <c r="C2964" t="s">
        <v>2873</v>
      </c>
      <c r="D2964" t="s">
        <v>4561</v>
      </c>
      <c r="E2964" t="s">
        <v>2864</v>
      </c>
      <c r="H2964" t="str">
        <f>INDEX('Vensim Variables'!$B:$B,MATCH(EPS!$B2964,'Vensim Variables'!$A:$A,0))</f>
        <v>g pollutant</v>
      </c>
      <c r="I2964" t="str">
        <f t="shared" si="141"/>
        <v>OC</v>
      </c>
      <c r="J2964">
        <f>INDEX(NoSettings!$C:$C,MATCH(EPS!$A2964,NoSettings!$A:$A,0))</f>
        <v>0</v>
      </c>
      <c r="K2964">
        <f t="shared" si="142"/>
        <v>1</v>
      </c>
      <c r="L2964" s="5">
        <f t="shared" si="140"/>
        <v>0</v>
      </c>
    </row>
    <row r="2965" spans="1:12">
      <c r="A2965" t="s">
        <v>4210</v>
      </c>
      <c r="B2965" t="s">
        <v>4200</v>
      </c>
      <c r="C2965" t="s">
        <v>2873</v>
      </c>
      <c r="D2965" t="s">
        <v>4561</v>
      </c>
      <c r="E2965" t="s">
        <v>2865</v>
      </c>
      <c r="H2965" t="str">
        <f>INDEX('Vensim Variables'!$B:$B,MATCH(EPS!$B2965,'Vensim Variables'!$A:$A,0))</f>
        <v>g pollutant</v>
      </c>
      <c r="I2965" t="str">
        <f t="shared" si="141"/>
        <v>CH4</v>
      </c>
      <c r="J2965">
        <f>INDEX(NoSettings!$C:$C,MATCH(EPS!$A2965,NoSettings!$A:$A,0))</f>
        <v>0</v>
      </c>
      <c r="K2965">
        <f t="shared" si="142"/>
        <v>28</v>
      </c>
      <c r="L2965" s="5">
        <f t="shared" si="140"/>
        <v>0</v>
      </c>
    </row>
    <row r="2966" spans="1:12">
      <c r="A2966" t="s">
        <v>4211</v>
      </c>
      <c r="B2966" t="s">
        <v>4200</v>
      </c>
      <c r="C2966" t="s">
        <v>2873</v>
      </c>
      <c r="D2966" t="s">
        <v>4561</v>
      </c>
      <c r="E2966" t="s">
        <v>2866</v>
      </c>
      <c r="H2966" t="str">
        <f>INDEX('Vensim Variables'!$B:$B,MATCH(EPS!$B2966,'Vensim Variables'!$A:$A,0))</f>
        <v>g pollutant</v>
      </c>
      <c r="I2966" t="str">
        <f t="shared" si="141"/>
        <v>N2O</v>
      </c>
      <c r="J2966">
        <f>INDEX(NoSettings!$C:$C,MATCH(EPS!$A2966,NoSettings!$A:$A,0))</f>
        <v>0</v>
      </c>
      <c r="K2966">
        <f t="shared" si="142"/>
        <v>265</v>
      </c>
      <c r="L2966" s="5">
        <f t="shared" si="140"/>
        <v>0</v>
      </c>
    </row>
    <row r="2967" spans="1:12">
      <c r="A2967" t="s">
        <v>4212</v>
      </c>
      <c r="B2967" t="s">
        <v>4200</v>
      </c>
      <c r="C2967" t="s">
        <v>2873</v>
      </c>
      <c r="D2967" t="s">
        <v>4561</v>
      </c>
      <c r="E2967" t="s">
        <v>2867</v>
      </c>
      <c r="H2967" t="str">
        <f>INDEX('Vensim Variables'!$B:$B,MATCH(EPS!$B2967,'Vensim Variables'!$A:$A,0))</f>
        <v>g pollutant</v>
      </c>
      <c r="I2967" t="str">
        <f t="shared" si="141"/>
        <v>F gases</v>
      </c>
      <c r="J2967">
        <f>INDEX(NoSettings!$C:$C,MATCH(EPS!$A2967,NoSettings!$A:$A,0))</f>
        <v>0</v>
      </c>
      <c r="K2967">
        <f t="shared" si="142"/>
        <v>1</v>
      </c>
      <c r="L2967" s="5">
        <f t="shared" si="140"/>
        <v>0</v>
      </c>
    </row>
    <row r="2968" spans="1:12">
      <c r="A2968" t="s">
        <v>4213</v>
      </c>
      <c r="B2968" t="s">
        <v>4200</v>
      </c>
      <c r="C2968" t="s">
        <v>2873</v>
      </c>
      <c r="D2968" t="s">
        <v>4562</v>
      </c>
      <c r="E2968" t="s">
        <v>2854</v>
      </c>
      <c r="H2968" t="str">
        <f>INDEX('Vensim Variables'!$B:$B,MATCH(EPS!$B2968,'Vensim Variables'!$A:$A,0))</f>
        <v>g pollutant</v>
      </c>
      <c r="I2968" t="str">
        <f t="shared" si="141"/>
        <v>CO2</v>
      </c>
      <c r="J2968">
        <f>INDEX(NoSettings!$C:$C,MATCH(EPS!$A2968,NoSettings!$A:$A,0))</f>
        <v>0</v>
      </c>
      <c r="K2968">
        <f t="shared" si="142"/>
        <v>1</v>
      </c>
      <c r="L2968" s="5">
        <f t="shared" si="140"/>
        <v>0</v>
      </c>
    </row>
    <row r="2969" spans="1:12">
      <c r="A2969" t="s">
        <v>4214</v>
      </c>
      <c r="B2969" t="s">
        <v>4200</v>
      </c>
      <c r="C2969" t="s">
        <v>2873</v>
      </c>
      <c r="D2969" t="s">
        <v>4562</v>
      </c>
      <c r="E2969" t="s">
        <v>2857</v>
      </c>
      <c r="H2969" t="str">
        <f>INDEX('Vensim Variables'!$B:$B,MATCH(EPS!$B2969,'Vensim Variables'!$A:$A,0))</f>
        <v>g pollutant</v>
      </c>
      <c r="I2969" t="str">
        <f t="shared" si="141"/>
        <v>VOC</v>
      </c>
      <c r="J2969">
        <f>INDEX(NoSettings!$C:$C,MATCH(EPS!$A2969,NoSettings!$A:$A,0))</f>
        <v>0</v>
      </c>
      <c r="K2969">
        <f t="shared" si="142"/>
        <v>1</v>
      </c>
      <c r="L2969" s="5">
        <f t="shared" si="140"/>
        <v>0</v>
      </c>
    </row>
    <row r="2970" spans="1:12">
      <c r="A2970" t="s">
        <v>4215</v>
      </c>
      <c r="B2970" t="s">
        <v>4200</v>
      </c>
      <c r="C2970" t="s">
        <v>2873</v>
      </c>
      <c r="D2970" t="s">
        <v>4562</v>
      </c>
      <c r="E2970" t="s">
        <v>2858</v>
      </c>
      <c r="H2970" t="str">
        <f>INDEX('Vensim Variables'!$B:$B,MATCH(EPS!$B2970,'Vensim Variables'!$A:$A,0))</f>
        <v>g pollutant</v>
      </c>
      <c r="I2970" t="str">
        <f t="shared" si="141"/>
        <v>CO</v>
      </c>
      <c r="J2970">
        <f>INDEX(NoSettings!$C:$C,MATCH(EPS!$A2970,NoSettings!$A:$A,0))</f>
        <v>0</v>
      </c>
      <c r="K2970">
        <f t="shared" si="142"/>
        <v>1</v>
      </c>
      <c r="L2970" s="5">
        <f t="shared" si="140"/>
        <v>0</v>
      </c>
    </row>
    <row r="2971" spans="1:12">
      <c r="A2971" t="s">
        <v>4216</v>
      </c>
      <c r="B2971" t="s">
        <v>4200</v>
      </c>
      <c r="C2971" t="s">
        <v>2873</v>
      </c>
      <c r="D2971" t="s">
        <v>4562</v>
      </c>
      <c r="E2971" t="s">
        <v>2859</v>
      </c>
      <c r="H2971" t="str">
        <f>INDEX('Vensim Variables'!$B:$B,MATCH(EPS!$B2971,'Vensim Variables'!$A:$A,0))</f>
        <v>g pollutant</v>
      </c>
      <c r="I2971" t="str">
        <f t="shared" si="141"/>
        <v>NOx</v>
      </c>
      <c r="J2971">
        <f>INDEX(NoSettings!$C:$C,MATCH(EPS!$A2971,NoSettings!$A:$A,0))</f>
        <v>0</v>
      </c>
      <c r="K2971">
        <f t="shared" si="142"/>
        <v>1</v>
      </c>
      <c r="L2971" s="5">
        <f t="shared" si="140"/>
        <v>0</v>
      </c>
    </row>
    <row r="2972" spans="1:12">
      <c r="A2972" t="s">
        <v>4217</v>
      </c>
      <c r="B2972" t="s">
        <v>4200</v>
      </c>
      <c r="C2972" t="s">
        <v>2873</v>
      </c>
      <c r="D2972" t="s">
        <v>4562</v>
      </c>
      <c r="E2972" t="s">
        <v>2860</v>
      </c>
      <c r="H2972" t="str">
        <f>INDEX('Vensim Variables'!$B:$B,MATCH(EPS!$B2972,'Vensim Variables'!$A:$A,0))</f>
        <v>g pollutant</v>
      </c>
      <c r="I2972" t="str">
        <f t="shared" si="141"/>
        <v>PM10</v>
      </c>
      <c r="J2972">
        <f>INDEX(NoSettings!$C:$C,MATCH(EPS!$A2972,NoSettings!$A:$A,0))</f>
        <v>0</v>
      </c>
      <c r="K2972">
        <f t="shared" si="142"/>
        <v>1</v>
      </c>
      <c r="L2972" s="5">
        <f t="shared" si="140"/>
        <v>0</v>
      </c>
    </row>
    <row r="2973" spans="1:12">
      <c r="A2973" t="s">
        <v>4218</v>
      </c>
      <c r="B2973" t="s">
        <v>4200</v>
      </c>
      <c r="C2973" t="s">
        <v>2873</v>
      </c>
      <c r="D2973" t="s">
        <v>4562</v>
      </c>
      <c r="E2973" t="s">
        <v>2861</v>
      </c>
      <c r="H2973" t="str">
        <f>INDEX('Vensim Variables'!$B:$B,MATCH(EPS!$B2973,'Vensim Variables'!$A:$A,0))</f>
        <v>g pollutant</v>
      </c>
      <c r="I2973" t="str">
        <f t="shared" si="141"/>
        <v>PM25</v>
      </c>
      <c r="J2973">
        <f>INDEX(NoSettings!$C:$C,MATCH(EPS!$A2973,NoSettings!$A:$A,0))</f>
        <v>0</v>
      </c>
      <c r="K2973">
        <f t="shared" si="142"/>
        <v>1</v>
      </c>
      <c r="L2973" s="5">
        <f t="shared" si="140"/>
        <v>0</v>
      </c>
    </row>
    <row r="2974" spans="1:12">
      <c r="A2974" t="s">
        <v>4219</v>
      </c>
      <c r="B2974" t="s">
        <v>4200</v>
      </c>
      <c r="C2974" t="s">
        <v>2873</v>
      </c>
      <c r="D2974" t="s">
        <v>4562</v>
      </c>
      <c r="E2974" t="s">
        <v>2862</v>
      </c>
      <c r="H2974" t="str">
        <f>INDEX('Vensim Variables'!$B:$B,MATCH(EPS!$B2974,'Vensim Variables'!$A:$A,0))</f>
        <v>g pollutant</v>
      </c>
      <c r="I2974" t="str">
        <f t="shared" si="141"/>
        <v>SOx</v>
      </c>
      <c r="J2974">
        <f>INDEX(NoSettings!$C:$C,MATCH(EPS!$A2974,NoSettings!$A:$A,0))</f>
        <v>0</v>
      </c>
      <c r="K2974">
        <f t="shared" si="142"/>
        <v>1</v>
      </c>
      <c r="L2974" s="5">
        <f t="shared" si="140"/>
        <v>0</v>
      </c>
    </row>
    <row r="2975" spans="1:12">
      <c r="A2975" t="s">
        <v>4220</v>
      </c>
      <c r="B2975" t="s">
        <v>4200</v>
      </c>
      <c r="C2975" t="s">
        <v>2873</v>
      </c>
      <c r="D2975" t="s">
        <v>4562</v>
      </c>
      <c r="E2975" t="s">
        <v>2863</v>
      </c>
      <c r="H2975" t="str">
        <f>INDEX('Vensim Variables'!$B:$B,MATCH(EPS!$B2975,'Vensim Variables'!$A:$A,0))</f>
        <v>g pollutant</v>
      </c>
      <c r="I2975" t="str">
        <f t="shared" si="141"/>
        <v>BC</v>
      </c>
      <c r="J2975">
        <f>INDEX(NoSettings!$C:$C,MATCH(EPS!$A2975,NoSettings!$A:$A,0))</f>
        <v>0</v>
      </c>
      <c r="K2975">
        <f t="shared" si="142"/>
        <v>1</v>
      </c>
      <c r="L2975" s="5">
        <f t="shared" si="140"/>
        <v>0</v>
      </c>
    </row>
    <row r="2976" spans="1:12">
      <c r="A2976" t="s">
        <v>4221</v>
      </c>
      <c r="B2976" t="s">
        <v>4200</v>
      </c>
      <c r="C2976" t="s">
        <v>2873</v>
      </c>
      <c r="D2976" t="s">
        <v>4562</v>
      </c>
      <c r="E2976" t="s">
        <v>2864</v>
      </c>
      <c r="H2976" t="str">
        <f>INDEX('Vensim Variables'!$B:$B,MATCH(EPS!$B2976,'Vensim Variables'!$A:$A,0))</f>
        <v>g pollutant</v>
      </c>
      <c r="I2976" t="str">
        <f t="shared" si="141"/>
        <v>OC</v>
      </c>
      <c r="J2976">
        <f>INDEX(NoSettings!$C:$C,MATCH(EPS!$A2976,NoSettings!$A:$A,0))</f>
        <v>0</v>
      </c>
      <c r="K2976">
        <f t="shared" si="142"/>
        <v>1</v>
      </c>
      <c r="L2976" s="5">
        <f t="shared" si="140"/>
        <v>0</v>
      </c>
    </row>
    <row r="2977" spans="1:12">
      <c r="A2977" t="s">
        <v>4222</v>
      </c>
      <c r="B2977" t="s">
        <v>4200</v>
      </c>
      <c r="C2977" t="s">
        <v>2873</v>
      </c>
      <c r="D2977" t="s">
        <v>4562</v>
      </c>
      <c r="E2977" t="s">
        <v>2865</v>
      </c>
      <c r="H2977" t="str">
        <f>INDEX('Vensim Variables'!$B:$B,MATCH(EPS!$B2977,'Vensim Variables'!$A:$A,0))</f>
        <v>g pollutant</v>
      </c>
      <c r="I2977" t="str">
        <f t="shared" si="141"/>
        <v>CH4</v>
      </c>
      <c r="J2977">
        <f>INDEX(NoSettings!$C:$C,MATCH(EPS!$A2977,NoSettings!$A:$A,0))</f>
        <v>0</v>
      </c>
      <c r="K2977">
        <f t="shared" si="142"/>
        <v>28</v>
      </c>
      <c r="L2977" s="5">
        <f t="shared" si="140"/>
        <v>0</v>
      </c>
    </row>
    <row r="2978" spans="1:12">
      <c r="A2978" t="s">
        <v>4223</v>
      </c>
      <c r="B2978" t="s">
        <v>4200</v>
      </c>
      <c r="C2978" t="s">
        <v>2873</v>
      </c>
      <c r="D2978" t="s">
        <v>4562</v>
      </c>
      <c r="E2978" t="s">
        <v>2866</v>
      </c>
      <c r="H2978" t="str">
        <f>INDEX('Vensim Variables'!$B:$B,MATCH(EPS!$B2978,'Vensim Variables'!$A:$A,0))</f>
        <v>g pollutant</v>
      </c>
      <c r="I2978" t="str">
        <f t="shared" si="141"/>
        <v>N2O</v>
      </c>
      <c r="J2978">
        <f>INDEX(NoSettings!$C:$C,MATCH(EPS!$A2978,NoSettings!$A:$A,0))</f>
        <v>0</v>
      </c>
      <c r="K2978">
        <f t="shared" si="142"/>
        <v>265</v>
      </c>
      <c r="L2978" s="5">
        <f t="shared" si="140"/>
        <v>0</v>
      </c>
    </row>
    <row r="2979" spans="1:12">
      <c r="A2979" t="s">
        <v>4224</v>
      </c>
      <c r="B2979" t="s">
        <v>4200</v>
      </c>
      <c r="C2979" t="s">
        <v>2873</v>
      </c>
      <c r="D2979" t="s">
        <v>4562</v>
      </c>
      <c r="E2979" t="s">
        <v>2867</v>
      </c>
      <c r="H2979" t="str">
        <f>INDEX('Vensim Variables'!$B:$B,MATCH(EPS!$B2979,'Vensim Variables'!$A:$A,0))</f>
        <v>g pollutant</v>
      </c>
      <c r="I2979" t="str">
        <f t="shared" si="141"/>
        <v>F gases</v>
      </c>
      <c r="J2979">
        <f>INDEX(NoSettings!$C:$C,MATCH(EPS!$A2979,NoSettings!$A:$A,0))</f>
        <v>0</v>
      </c>
      <c r="K2979">
        <f t="shared" si="142"/>
        <v>1</v>
      </c>
      <c r="L2979" s="5">
        <f t="shared" si="140"/>
        <v>0</v>
      </c>
    </row>
    <row r="2980" spans="1:12">
      <c r="A2980" t="s">
        <v>4225</v>
      </c>
      <c r="B2980" t="s">
        <v>4200</v>
      </c>
      <c r="C2980" t="s">
        <v>2873</v>
      </c>
      <c r="D2980" t="s">
        <v>4563</v>
      </c>
      <c r="E2980" t="s">
        <v>2854</v>
      </c>
      <c r="H2980" t="str">
        <f>INDEX('Vensim Variables'!$B:$B,MATCH(EPS!$B2980,'Vensim Variables'!$A:$A,0))</f>
        <v>g pollutant</v>
      </c>
      <c r="I2980" t="str">
        <f t="shared" si="141"/>
        <v>CO2</v>
      </c>
      <c r="J2980">
        <f>INDEX(NoSettings!$C:$C,MATCH(EPS!$A2980,NoSettings!$A:$A,0))</f>
        <v>222121000000000</v>
      </c>
      <c r="K2980">
        <f t="shared" si="142"/>
        <v>1</v>
      </c>
      <c r="L2980" s="5">
        <f t="shared" si="140"/>
        <v>222.12100000000001</v>
      </c>
    </row>
    <row r="2981" spans="1:12">
      <c r="A2981" t="s">
        <v>4226</v>
      </c>
      <c r="B2981" t="s">
        <v>4200</v>
      </c>
      <c r="C2981" t="s">
        <v>2873</v>
      </c>
      <c r="D2981" t="s">
        <v>4563</v>
      </c>
      <c r="E2981" t="s">
        <v>2857</v>
      </c>
      <c r="H2981" t="str">
        <f>INDEX('Vensim Variables'!$B:$B,MATCH(EPS!$B2981,'Vensim Variables'!$A:$A,0))</f>
        <v>g pollutant</v>
      </c>
      <c r="I2981" t="str">
        <f t="shared" si="141"/>
        <v>VOC</v>
      </c>
      <c r="J2981">
        <f>INDEX(NoSettings!$C:$C,MATCH(EPS!$A2981,NoSettings!$A:$A,0))</f>
        <v>19951600000</v>
      </c>
      <c r="K2981">
        <f t="shared" si="142"/>
        <v>1</v>
      </c>
      <c r="L2981" s="5">
        <f t="shared" si="140"/>
        <v>1.99516E-2</v>
      </c>
    </row>
    <row r="2982" spans="1:12">
      <c r="A2982" t="s">
        <v>4227</v>
      </c>
      <c r="B2982" t="s">
        <v>4200</v>
      </c>
      <c r="C2982" t="s">
        <v>2873</v>
      </c>
      <c r="D2982" t="s">
        <v>4563</v>
      </c>
      <c r="E2982" t="s">
        <v>2858</v>
      </c>
      <c r="H2982" t="str">
        <f>INDEX('Vensim Variables'!$B:$B,MATCH(EPS!$B2982,'Vensim Variables'!$A:$A,0))</f>
        <v>g pollutant</v>
      </c>
      <c r="I2982" t="str">
        <f t="shared" si="141"/>
        <v>CO</v>
      </c>
      <c r="J2982">
        <f>INDEX(NoSettings!$C:$C,MATCH(EPS!$A2982,NoSettings!$A:$A,0))</f>
        <v>122753000000</v>
      </c>
      <c r="K2982">
        <f t="shared" si="142"/>
        <v>1</v>
      </c>
      <c r="L2982" s="5">
        <f t="shared" si="140"/>
        <v>0.122753</v>
      </c>
    </row>
    <row r="2983" spans="1:12">
      <c r="A2983" t="s">
        <v>4228</v>
      </c>
      <c r="B2983" t="s">
        <v>4200</v>
      </c>
      <c r="C2983" t="s">
        <v>2873</v>
      </c>
      <c r="D2983" t="s">
        <v>4563</v>
      </c>
      <c r="E2983" t="s">
        <v>2859</v>
      </c>
      <c r="H2983" t="str">
        <f>INDEX('Vensim Variables'!$B:$B,MATCH(EPS!$B2983,'Vensim Variables'!$A:$A,0))</f>
        <v>g pollutant</v>
      </c>
      <c r="I2983" t="str">
        <f t="shared" si="141"/>
        <v>NOx</v>
      </c>
      <c r="J2983">
        <f>INDEX(NoSettings!$C:$C,MATCH(EPS!$A2983,NoSettings!$A:$A,0))</f>
        <v>168852000000</v>
      </c>
      <c r="K2983">
        <f t="shared" si="142"/>
        <v>1</v>
      </c>
      <c r="L2983" s="5">
        <f t="shared" si="140"/>
        <v>0.168852</v>
      </c>
    </row>
    <row r="2984" spans="1:12">
      <c r="A2984" t="s">
        <v>4229</v>
      </c>
      <c r="B2984" t="s">
        <v>4200</v>
      </c>
      <c r="C2984" t="s">
        <v>2873</v>
      </c>
      <c r="D2984" t="s">
        <v>4563</v>
      </c>
      <c r="E2984" t="s">
        <v>2860</v>
      </c>
      <c r="H2984" t="str">
        <f>INDEX('Vensim Variables'!$B:$B,MATCH(EPS!$B2984,'Vensim Variables'!$A:$A,0))</f>
        <v>g pollutant</v>
      </c>
      <c r="I2984" t="str">
        <f t="shared" si="141"/>
        <v>PM10</v>
      </c>
      <c r="J2984">
        <f>INDEX(NoSettings!$C:$C,MATCH(EPS!$A2984,NoSettings!$A:$A,0))</f>
        <v>65372200000</v>
      </c>
      <c r="K2984">
        <f t="shared" si="142"/>
        <v>1</v>
      </c>
      <c r="L2984" s="5">
        <f t="shared" si="140"/>
        <v>6.5372200000000005E-2</v>
      </c>
    </row>
    <row r="2985" spans="1:12">
      <c r="A2985" t="s">
        <v>4230</v>
      </c>
      <c r="B2985" t="s">
        <v>4200</v>
      </c>
      <c r="C2985" t="s">
        <v>2873</v>
      </c>
      <c r="D2985" t="s">
        <v>4563</v>
      </c>
      <c r="E2985" t="s">
        <v>2861</v>
      </c>
      <c r="H2985" t="str">
        <f>INDEX('Vensim Variables'!$B:$B,MATCH(EPS!$B2985,'Vensim Variables'!$A:$A,0))</f>
        <v>g pollutant</v>
      </c>
      <c r="I2985" t="str">
        <f t="shared" si="141"/>
        <v>PM25</v>
      </c>
      <c r="J2985">
        <f>INDEX(NoSettings!$C:$C,MATCH(EPS!$A2985,NoSettings!$A:$A,0))</f>
        <v>61211100000</v>
      </c>
      <c r="K2985">
        <f t="shared" si="142"/>
        <v>1</v>
      </c>
      <c r="L2985" s="5">
        <f t="shared" si="140"/>
        <v>6.1211099999999997E-2</v>
      </c>
    </row>
    <row r="2986" spans="1:12">
      <c r="A2986" t="s">
        <v>4231</v>
      </c>
      <c r="B2986" t="s">
        <v>4200</v>
      </c>
      <c r="C2986" t="s">
        <v>2873</v>
      </c>
      <c r="D2986" t="s">
        <v>4563</v>
      </c>
      <c r="E2986" t="s">
        <v>2862</v>
      </c>
      <c r="H2986" t="str">
        <f>INDEX('Vensim Variables'!$B:$B,MATCH(EPS!$B2986,'Vensim Variables'!$A:$A,0))</f>
        <v>g pollutant</v>
      </c>
      <c r="I2986" t="str">
        <f t="shared" si="141"/>
        <v>SOx</v>
      </c>
      <c r="J2986">
        <f>INDEX(NoSettings!$C:$C,MATCH(EPS!$A2986,NoSettings!$A:$A,0))</f>
        <v>1364710000</v>
      </c>
      <c r="K2986">
        <f t="shared" si="142"/>
        <v>1</v>
      </c>
      <c r="L2986" s="5">
        <f t="shared" si="140"/>
        <v>1.3647100000000001E-3</v>
      </c>
    </row>
    <row r="2987" spans="1:12">
      <c r="A2987" t="s">
        <v>4232</v>
      </c>
      <c r="B2987" t="s">
        <v>4200</v>
      </c>
      <c r="C2987" t="s">
        <v>2873</v>
      </c>
      <c r="D2987" t="s">
        <v>4563</v>
      </c>
      <c r="E2987" t="s">
        <v>2863</v>
      </c>
      <c r="H2987" t="str">
        <f>INDEX('Vensim Variables'!$B:$B,MATCH(EPS!$B2987,'Vensim Variables'!$A:$A,0))</f>
        <v>g pollutant</v>
      </c>
      <c r="I2987" t="str">
        <f t="shared" si="141"/>
        <v>BC</v>
      </c>
      <c r="J2987">
        <f>INDEX(NoSettings!$C:$C,MATCH(EPS!$A2987,NoSettings!$A:$A,0))</f>
        <v>2231260000</v>
      </c>
      <c r="K2987">
        <f t="shared" si="142"/>
        <v>1</v>
      </c>
      <c r="L2987" s="5">
        <f t="shared" si="140"/>
        <v>2.2312600000000001E-3</v>
      </c>
    </row>
    <row r="2988" spans="1:12">
      <c r="A2988" t="s">
        <v>4233</v>
      </c>
      <c r="B2988" t="s">
        <v>4200</v>
      </c>
      <c r="C2988" t="s">
        <v>2873</v>
      </c>
      <c r="D2988" t="s">
        <v>4563</v>
      </c>
      <c r="E2988" t="s">
        <v>2864</v>
      </c>
      <c r="H2988" t="str">
        <f>INDEX('Vensim Variables'!$B:$B,MATCH(EPS!$B2988,'Vensim Variables'!$A:$A,0))</f>
        <v>g pollutant</v>
      </c>
      <c r="I2988" t="str">
        <f t="shared" si="141"/>
        <v>OC</v>
      </c>
      <c r="J2988">
        <f>INDEX(NoSettings!$C:$C,MATCH(EPS!$A2988,NoSettings!$A:$A,0))</f>
        <v>39342200000</v>
      </c>
      <c r="K2988">
        <f t="shared" si="142"/>
        <v>1</v>
      </c>
      <c r="L2988" s="5">
        <f t="shared" si="140"/>
        <v>3.9342200000000001E-2</v>
      </c>
    </row>
    <row r="2989" spans="1:12">
      <c r="A2989" t="s">
        <v>4234</v>
      </c>
      <c r="B2989" t="s">
        <v>4200</v>
      </c>
      <c r="C2989" t="s">
        <v>2873</v>
      </c>
      <c r="D2989" t="s">
        <v>4563</v>
      </c>
      <c r="E2989" t="s">
        <v>2865</v>
      </c>
      <c r="H2989" t="str">
        <f>INDEX('Vensim Variables'!$B:$B,MATCH(EPS!$B2989,'Vensim Variables'!$A:$A,0))</f>
        <v>g pollutant</v>
      </c>
      <c r="I2989" t="str">
        <f t="shared" si="141"/>
        <v>CH4</v>
      </c>
      <c r="J2989">
        <f>INDEX(NoSettings!$C:$C,MATCH(EPS!$A2989,NoSettings!$A:$A,0))</f>
        <v>4186230000</v>
      </c>
      <c r="K2989">
        <f t="shared" si="142"/>
        <v>28</v>
      </c>
      <c r="L2989" s="5">
        <f t="shared" si="140"/>
        <v>0.11721444</v>
      </c>
    </row>
    <row r="2990" spans="1:12">
      <c r="A2990" t="s">
        <v>4235</v>
      </c>
      <c r="B2990" t="s">
        <v>4200</v>
      </c>
      <c r="C2990" t="s">
        <v>2873</v>
      </c>
      <c r="D2990" t="s">
        <v>4563</v>
      </c>
      <c r="E2990" t="s">
        <v>2866</v>
      </c>
      <c r="H2990" t="str">
        <f>INDEX('Vensim Variables'!$B:$B,MATCH(EPS!$B2990,'Vensim Variables'!$A:$A,0))</f>
        <v>g pollutant</v>
      </c>
      <c r="I2990" t="str">
        <f t="shared" si="141"/>
        <v>N2O</v>
      </c>
      <c r="J2990">
        <f>INDEX(NoSettings!$C:$C,MATCH(EPS!$A2990,NoSettings!$A:$A,0))</f>
        <v>418623000</v>
      </c>
      <c r="K2990">
        <f t="shared" si="142"/>
        <v>265</v>
      </c>
      <c r="L2990" s="5">
        <f t="shared" si="140"/>
        <v>0.110935095</v>
      </c>
    </row>
    <row r="2991" spans="1:12">
      <c r="A2991" t="s">
        <v>4236</v>
      </c>
      <c r="B2991" t="s">
        <v>4200</v>
      </c>
      <c r="C2991" t="s">
        <v>2873</v>
      </c>
      <c r="D2991" t="s">
        <v>4563</v>
      </c>
      <c r="E2991" t="s">
        <v>2867</v>
      </c>
      <c r="H2991" t="str">
        <f>INDEX('Vensim Variables'!$B:$B,MATCH(EPS!$B2991,'Vensim Variables'!$A:$A,0))</f>
        <v>g pollutant</v>
      </c>
      <c r="I2991" t="str">
        <f t="shared" si="141"/>
        <v>F gases</v>
      </c>
      <c r="J2991">
        <f>INDEX(NoSettings!$C:$C,MATCH(EPS!$A2991,NoSettings!$A:$A,0))</f>
        <v>0</v>
      </c>
      <c r="K2991">
        <f t="shared" si="142"/>
        <v>1</v>
      </c>
      <c r="L2991" s="5">
        <f t="shared" si="140"/>
        <v>0</v>
      </c>
    </row>
    <row r="2992" spans="1:12">
      <c r="A2992" t="s">
        <v>4237</v>
      </c>
      <c r="B2992" t="s">
        <v>4200</v>
      </c>
      <c r="C2992" t="s">
        <v>2873</v>
      </c>
      <c r="D2992" t="s">
        <v>4564</v>
      </c>
      <c r="E2992" t="s">
        <v>2854</v>
      </c>
      <c r="H2992" t="str">
        <f>INDEX('Vensim Variables'!$B:$B,MATCH(EPS!$B2992,'Vensim Variables'!$A:$A,0))</f>
        <v>g pollutant</v>
      </c>
      <c r="I2992" t="str">
        <f t="shared" si="141"/>
        <v>CO2</v>
      </c>
      <c r="J2992">
        <f>INDEX(NoSettings!$C:$C,MATCH(EPS!$A2992,NoSettings!$A:$A,0))</f>
        <v>26885200000000</v>
      </c>
      <c r="K2992">
        <f t="shared" si="142"/>
        <v>1</v>
      </c>
      <c r="L2992" s="5">
        <f t="shared" si="140"/>
        <v>26.885200000000001</v>
      </c>
    </row>
    <row r="2993" spans="1:12">
      <c r="A2993" t="s">
        <v>4238</v>
      </c>
      <c r="B2993" t="s">
        <v>4200</v>
      </c>
      <c r="C2993" t="s">
        <v>2873</v>
      </c>
      <c r="D2993" t="s">
        <v>4564</v>
      </c>
      <c r="E2993" t="s">
        <v>2857</v>
      </c>
      <c r="H2993" t="str">
        <f>INDEX('Vensim Variables'!$B:$B,MATCH(EPS!$B2993,'Vensim Variables'!$A:$A,0))</f>
        <v>g pollutant</v>
      </c>
      <c r="I2993" t="str">
        <f t="shared" si="141"/>
        <v>VOC</v>
      </c>
      <c r="J2993">
        <f>INDEX(NoSettings!$C:$C,MATCH(EPS!$A2993,NoSettings!$A:$A,0))</f>
        <v>1494390000</v>
      </c>
      <c r="K2993">
        <f t="shared" si="142"/>
        <v>1</v>
      </c>
      <c r="L2993" s="5">
        <f t="shared" si="140"/>
        <v>1.49439E-3</v>
      </c>
    </row>
    <row r="2994" spans="1:12">
      <c r="A2994" t="s">
        <v>4239</v>
      </c>
      <c r="B2994" t="s">
        <v>4200</v>
      </c>
      <c r="C2994" t="s">
        <v>2873</v>
      </c>
      <c r="D2994" t="s">
        <v>4564</v>
      </c>
      <c r="E2994" t="s">
        <v>2858</v>
      </c>
      <c r="H2994" t="str">
        <f>INDEX('Vensim Variables'!$B:$B,MATCH(EPS!$B2994,'Vensim Variables'!$A:$A,0))</f>
        <v>g pollutant</v>
      </c>
      <c r="I2994" t="str">
        <f t="shared" si="141"/>
        <v>CO</v>
      </c>
      <c r="J2994">
        <f>INDEX(NoSettings!$C:$C,MATCH(EPS!$A2994,NoSettings!$A:$A,0))</f>
        <v>9328030000</v>
      </c>
      <c r="K2994">
        <f t="shared" si="142"/>
        <v>1</v>
      </c>
      <c r="L2994" s="5">
        <f t="shared" si="140"/>
        <v>9.3280299999999993E-3</v>
      </c>
    </row>
    <row r="2995" spans="1:12">
      <c r="A2995" t="s">
        <v>4240</v>
      </c>
      <c r="B2995" t="s">
        <v>4200</v>
      </c>
      <c r="C2995" t="s">
        <v>2873</v>
      </c>
      <c r="D2995" t="s">
        <v>4564</v>
      </c>
      <c r="E2995" t="s">
        <v>2859</v>
      </c>
      <c r="H2995" t="str">
        <f>INDEX('Vensim Variables'!$B:$B,MATCH(EPS!$B2995,'Vensim Variables'!$A:$A,0))</f>
        <v>g pollutant</v>
      </c>
      <c r="I2995" t="str">
        <f t="shared" si="141"/>
        <v>NOx</v>
      </c>
      <c r="J2995">
        <f>INDEX(NoSettings!$C:$C,MATCH(EPS!$A2995,NoSettings!$A:$A,0))</f>
        <v>27877600000</v>
      </c>
      <c r="K2995">
        <f t="shared" si="142"/>
        <v>1</v>
      </c>
      <c r="L2995" s="5">
        <f t="shared" si="140"/>
        <v>2.7877599999999999E-2</v>
      </c>
    </row>
    <row r="2996" spans="1:12">
      <c r="A2996" t="s">
        <v>4241</v>
      </c>
      <c r="B2996" t="s">
        <v>4200</v>
      </c>
      <c r="C2996" t="s">
        <v>2873</v>
      </c>
      <c r="D2996" t="s">
        <v>4564</v>
      </c>
      <c r="E2996" t="s">
        <v>2860</v>
      </c>
      <c r="H2996" t="str">
        <f>INDEX('Vensim Variables'!$B:$B,MATCH(EPS!$B2996,'Vensim Variables'!$A:$A,0))</f>
        <v>g pollutant</v>
      </c>
      <c r="I2996" t="str">
        <f t="shared" si="141"/>
        <v>PM10</v>
      </c>
      <c r="J2996">
        <f>INDEX(NoSettings!$C:$C,MATCH(EPS!$A2996,NoSettings!$A:$A,0))</f>
        <v>2721960000</v>
      </c>
      <c r="K2996">
        <f t="shared" si="142"/>
        <v>1</v>
      </c>
      <c r="L2996" s="5">
        <f t="shared" si="140"/>
        <v>2.7219599999999998E-3</v>
      </c>
    </row>
    <row r="2997" spans="1:12">
      <c r="A2997" t="s">
        <v>4242</v>
      </c>
      <c r="B2997" t="s">
        <v>4200</v>
      </c>
      <c r="C2997" t="s">
        <v>2873</v>
      </c>
      <c r="D2997" t="s">
        <v>4564</v>
      </c>
      <c r="E2997" t="s">
        <v>2861</v>
      </c>
      <c r="H2997" t="str">
        <f>INDEX('Vensim Variables'!$B:$B,MATCH(EPS!$B2997,'Vensim Variables'!$A:$A,0))</f>
        <v>g pollutant</v>
      </c>
      <c r="I2997" t="str">
        <f t="shared" si="141"/>
        <v>PM25</v>
      </c>
      <c r="J2997">
        <f>INDEX(NoSettings!$C:$C,MATCH(EPS!$A2997,NoSettings!$A:$A,0))</f>
        <v>2459510000</v>
      </c>
      <c r="K2997">
        <f t="shared" si="142"/>
        <v>1</v>
      </c>
      <c r="L2997" s="5">
        <f t="shared" si="140"/>
        <v>2.4595099999999998E-3</v>
      </c>
    </row>
    <row r="2998" spans="1:12">
      <c r="A2998" t="s">
        <v>4243</v>
      </c>
      <c r="B2998" t="s">
        <v>4200</v>
      </c>
      <c r="C2998" t="s">
        <v>2873</v>
      </c>
      <c r="D2998" t="s">
        <v>4564</v>
      </c>
      <c r="E2998" t="s">
        <v>2862</v>
      </c>
      <c r="H2998" t="str">
        <f>INDEX('Vensim Variables'!$B:$B,MATCH(EPS!$B2998,'Vensim Variables'!$A:$A,0))</f>
        <v>g pollutant</v>
      </c>
      <c r="I2998" t="str">
        <f t="shared" si="141"/>
        <v>SOx</v>
      </c>
      <c r="J2998">
        <f>INDEX(NoSettings!$C:$C,MATCH(EPS!$A2998,NoSettings!$A:$A,0))</f>
        <v>7185500000</v>
      </c>
      <c r="K2998">
        <f t="shared" si="142"/>
        <v>1</v>
      </c>
      <c r="L2998" s="5">
        <f t="shared" si="140"/>
        <v>7.1855E-3</v>
      </c>
    </row>
    <row r="2999" spans="1:12">
      <c r="A2999" t="s">
        <v>4244</v>
      </c>
      <c r="B2999" t="s">
        <v>4200</v>
      </c>
      <c r="C2999" t="s">
        <v>2873</v>
      </c>
      <c r="D2999" t="s">
        <v>4564</v>
      </c>
      <c r="E2999" t="s">
        <v>2863</v>
      </c>
      <c r="H2999" t="str">
        <f>INDEX('Vensim Variables'!$B:$B,MATCH(EPS!$B2999,'Vensim Variables'!$A:$A,0))</f>
        <v>g pollutant</v>
      </c>
      <c r="I2999" t="str">
        <f t="shared" si="141"/>
        <v>BC</v>
      </c>
      <c r="J2999">
        <f>INDEX(NoSettings!$C:$C,MATCH(EPS!$A2999,NoSettings!$A:$A,0))</f>
        <v>328613000</v>
      </c>
      <c r="K2999">
        <f t="shared" si="142"/>
        <v>1</v>
      </c>
      <c r="L2999" s="5">
        <f t="shared" si="140"/>
        <v>3.2861300000000001E-4</v>
      </c>
    </row>
    <row r="3000" spans="1:12">
      <c r="A3000" t="s">
        <v>4245</v>
      </c>
      <c r="B3000" t="s">
        <v>4200</v>
      </c>
      <c r="C3000" t="s">
        <v>2873</v>
      </c>
      <c r="D3000" t="s">
        <v>4564</v>
      </c>
      <c r="E3000" t="s">
        <v>2864</v>
      </c>
      <c r="H3000" t="str">
        <f>INDEX('Vensim Variables'!$B:$B,MATCH(EPS!$B3000,'Vensim Variables'!$A:$A,0))</f>
        <v>g pollutant</v>
      </c>
      <c r="I3000" t="str">
        <f t="shared" si="141"/>
        <v>OC</v>
      </c>
      <c r="J3000">
        <f>INDEX(NoSettings!$C:$C,MATCH(EPS!$A3000,NoSettings!$A:$A,0))</f>
        <v>590340000</v>
      </c>
      <c r="K3000">
        <f t="shared" si="142"/>
        <v>1</v>
      </c>
      <c r="L3000" s="5">
        <f t="shared" si="140"/>
        <v>5.9033999999999996E-4</v>
      </c>
    </row>
    <row r="3001" spans="1:12">
      <c r="A3001" t="s">
        <v>4246</v>
      </c>
      <c r="B3001" t="s">
        <v>4200</v>
      </c>
      <c r="C3001" t="s">
        <v>2873</v>
      </c>
      <c r="D3001" t="s">
        <v>4564</v>
      </c>
      <c r="E3001" t="s">
        <v>2865</v>
      </c>
      <c r="H3001" t="str">
        <f>INDEX('Vensim Variables'!$B:$B,MATCH(EPS!$B3001,'Vensim Variables'!$A:$A,0))</f>
        <v>g pollutant</v>
      </c>
      <c r="I3001" t="str">
        <f t="shared" si="141"/>
        <v>CH4</v>
      </c>
      <c r="J3001">
        <f>INDEX(NoSettings!$C:$C,MATCH(EPS!$A3001,NoSettings!$A:$A,0))</f>
        <v>1090530000</v>
      </c>
      <c r="K3001">
        <f t="shared" si="142"/>
        <v>28</v>
      </c>
      <c r="L3001" s="5">
        <f t="shared" si="140"/>
        <v>3.0534840000000001E-2</v>
      </c>
    </row>
    <row r="3002" spans="1:12">
      <c r="A3002" t="s">
        <v>4247</v>
      </c>
      <c r="B3002" t="s">
        <v>4200</v>
      </c>
      <c r="C3002" t="s">
        <v>2873</v>
      </c>
      <c r="D3002" t="s">
        <v>4564</v>
      </c>
      <c r="E3002" t="s">
        <v>2866</v>
      </c>
      <c r="H3002" t="str">
        <f>INDEX('Vensim Variables'!$B:$B,MATCH(EPS!$B3002,'Vensim Variables'!$A:$A,0))</f>
        <v>g pollutant</v>
      </c>
      <c r="I3002" t="str">
        <f t="shared" si="141"/>
        <v>N2O</v>
      </c>
      <c r="J3002">
        <f>INDEX(NoSettings!$C:$C,MATCH(EPS!$A3002,NoSettings!$A:$A,0))</f>
        <v>218106000</v>
      </c>
      <c r="K3002">
        <f t="shared" si="142"/>
        <v>265</v>
      </c>
      <c r="L3002" s="5">
        <f t="shared" si="140"/>
        <v>5.7798090000000003E-2</v>
      </c>
    </row>
    <row r="3003" spans="1:12">
      <c r="A3003" t="s">
        <v>4248</v>
      </c>
      <c r="B3003" t="s">
        <v>4200</v>
      </c>
      <c r="C3003" t="s">
        <v>2873</v>
      </c>
      <c r="D3003" t="s">
        <v>4564</v>
      </c>
      <c r="E3003" t="s">
        <v>2867</v>
      </c>
      <c r="H3003" t="str">
        <f>INDEX('Vensim Variables'!$B:$B,MATCH(EPS!$B3003,'Vensim Variables'!$A:$A,0))</f>
        <v>g pollutant</v>
      </c>
      <c r="I3003" t="str">
        <f t="shared" si="141"/>
        <v>F gases</v>
      </c>
      <c r="J3003">
        <f>INDEX(NoSettings!$C:$C,MATCH(EPS!$A3003,NoSettings!$A:$A,0))</f>
        <v>0</v>
      </c>
      <c r="K3003">
        <f t="shared" si="142"/>
        <v>1</v>
      </c>
      <c r="L3003" s="5">
        <f t="shared" si="140"/>
        <v>0</v>
      </c>
    </row>
    <row r="3004" spans="1:12">
      <c r="A3004" t="s">
        <v>4249</v>
      </c>
      <c r="B3004" t="s">
        <v>4200</v>
      </c>
      <c r="C3004" t="s">
        <v>2873</v>
      </c>
      <c r="D3004" t="s">
        <v>4565</v>
      </c>
      <c r="E3004" t="s">
        <v>2854</v>
      </c>
      <c r="H3004" t="str">
        <f>INDEX('Vensim Variables'!$B:$B,MATCH(EPS!$B3004,'Vensim Variables'!$A:$A,0))</f>
        <v>g pollutant</v>
      </c>
      <c r="I3004" t="str">
        <f t="shared" si="141"/>
        <v>CO2</v>
      </c>
      <c r="J3004">
        <f>INDEX(NoSettings!$C:$C,MATCH(EPS!$A3004,NoSettings!$A:$A,0))</f>
        <v>0</v>
      </c>
      <c r="K3004">
        <f t="shared" si="142"/>
        <v>1</v>
      </c>
      <c r="L3004" s="5">
        <f t="shared" si="140"/>
        <v>0</v>
      </c>
    </row>
    <row r="3005" spans="1:12">
      <c r="A3005" t="s">
        <v>4250</v>
      </c>
      <c r="B3005" t="s">
        <v>4200</v>
      </c>
      <c r="C3005" t="s">
        <v>2873</v>
      </c>
      <c r="D3005" t="s">
        <v>4565</v>
      </c>
      <c r="E3005" t="s">
        <v>2857</v>
      </c>
      <c r="H3005" t="str">
        <f>INDEX('Vensim Variables'!$B:$B,MATCH(EPS!$B3005,'Vensim Variables'!$A:$A,0))</f>
        <v>g pollutant</v>
      </c>
      <c r="I3005" t="str">
        <f t="shared" si="141"/>
        <v>VOC</v>
      </c>
      <c r="J3005">
        <f>INDEX(NoSettings!$C:$C,MATCH(EPS!$A3005,NoSettings!$A:$A,0))</f>
        <v>0</v>
      </c>
      <c r="K3005">
        <f t="shared" si="142"/>
        <v>1</v>
      </c>
      <c r="L3005" s="5">
        <f t="shared" si="140"/>
        <v>0</v>
      </c>
    </row>
    <row r="3006" spans="1:12">
      <c r="A3006" t="s">
        <v>4251</v>
      </c>
      <c r="B3006" t="s">
        <v>4200</v>
      </c>
      <c r="C3006" t="s">
        <v>2873</v>
      </c>
      <c r="D3006" t="s">
        <v>4565</v>
      </c>
      <c r="E3006" t="s">
        <v>2858</v>
      </c>
      <c r="H3006" t="str">
        <f>INDEX('Vensim Variables'!$B:$B,MATCH(EPS!$B3006,'Vensim Variables'!$A:$A,0))</f>
        <v>g pollutant</v>
      </c>
      <c r="I3006" t="str">
        <f t="shared" si="141"/>
        <v>CO</v>
      </c>
      <c r="J3006">
        <f>INDEX(NoSettings!$C:$C,MATCH(EPS!$A3006,NoSettings!$A:$A,0))</f>
        <v>0</v>
      </c>
      <c r="K3006">
        <f t="shared" si="142"/>
        <v>1</v>
      </c>
      <c r="L3006" s="5">
        <f t="shared" si="140"/>
        <v>0</v>
      </c>
    </row>
    <row r="3007" spans="1:12">
      <c r="A3007" t="s">
        <v>4252</v>
      </c>
      <c r="B3007" t="s">
        <v>4200</v>
      </c>
      <c r="C3007" t="s">
        <v>2873</v>
      </c>
      <c r="D3007" t="s">
        <v>4565</v>
      </c>
      <c r="E3007" t="s">
        <v>2859</v>
      </c>
      <c r="H3007" t="str">
        <f>INDEX('Vensim Variables'!$B:$B,MATCH(EPS!$B3007,'Vensim Variables'!$A:$A,0))</f>
        <v>g pollutant</v>
      </c>
      <c r="I3007" t="str">
        <f t="shared" si="141"/>
        <v>NOx</v>
      </c>
      <c r="J3007">
        <f>INDEX(NoSettings!$C:$C,MATCH(EPS!$A3007,NoSettings!$A:$A,0))</f>
        <v>0</v>
      </c>
      <c r="K3007">
        <f t="shared" si="142"/>
        <v>1</v>
      </c>
      <c r="L3007" s="5">
        <f t="shared" si="140"/>
        <v>0</v>
      </c>
    </row>
    <row r="3008" spans="1:12">
      <c r="A3008" t="s">
        <v>4253</v>
      </c>
      <c r="B3008" t="s">
        <v>4200</v>
      </c>
      <c r="C3008" t="s">
        <v>2873</v>
      </c>
      <c r="D3008" t="s">
        <v>4565</v>
      </c>
      <c r="E3008" t="s">
        <v>2860</v>
      </c>
      <c r="H3008" t="str">
        <f>INDEX('Vensim Variables'!$B:$B,MATCH(EPS!$B3008,'Vensim Variables'!$A:$A,0))</f>
        <v>g pollutant</v>
      </c>
      <c r="I3008" t="str">
        <f t="shared" si="141"/>
        <v>PM10</v>
      </c>
      <c r="J3008">
        <f>INDEX(NoSettings!$C:$C,MATCH(EPS!$A3008,NoSettings!$A:$A,0))</f>
        <v>0</v>
      </c>
      <c r="K3008">
        <f t="shared" si="142"/>
        <v>1</v>
      </c>
      <c r="L3008" s="5">
        <f t="shared" si="140"/>
        <v>0</v>
      </c>
    </row>
    <row r="3009" spans="1:12">
      <c r="A3009" t="s">
        <v>4254</v>
      </c>
      <c r="B3009" t="s">
        <v>4200</v>
      </c>
      <c r="C3009" t="s">
        <v>2873</v>
      </c>
      <c r="D3009" t="s">
        <v>4565</v>
      </c>
      <c r="E3009" t="s">
        <v>2861</v>
      </c>
      <c r="H3009" t="str">
        <f>INDEX('Vensim Variables'!$B:$B,MATCH(EPS!$B3009,'Vensim Variables'!$A:$A,0))</f>
        <v>g pollutant</v>
      </c>
      <c r="I3009" t="str">
        <f t="shared" si="141"/>
        <v>PM25</v>
      </c>
      <c r="J3009">
        <f>INDEX(NoSettings!$C:$C,MATCH(EPS!$A3009,NoSettings!$A:$A,0))</f>
        <v>0</v>
      </c>
      <c r="K3009">
        <f t="shared" si="142"/>
        <v>1</v>
      </c>
      <c r="L3009" s="5">
        <f t="shared" si="140"/>
        <v>0</v>
      </c>
    </row>
    <row r="3010" spans="1:12">
      <c r="A3010" t="s">
        <v>4255</v>
      </c>
      <c r="B3010" t="s">
        <v>4200</v>
      </c>
      <c r="C3010" t="s">
        <v>2873</v>
      </c>
      <c r="D3010" t="s">
        <v>4565</v>
      </c>
      <c r="E3010" t="s">
        <v>2862</v>
      </c>
      <c r="H3010" t="str">
        <f>INDEX('Vensim Variables'!$B:$B,MATCH(EPS!$B3010,'Vensim Variables'!$A:$A,0))</f>
        <v>g pollutant</v>
      </c>
      <c r="I3010" t="str">
        <f t="shared" si="141"/>
        <v>SOx</v>
      </c>
      <c r="J3010">
        <f>INDEX(NoSettings!$C:$C,MATCH(EPS!$A3010,NoSettings!$A:$A,0))</f>
        <v>0</v>
      </c>
      <c r="K3010">
        <f t="shared" si="142"/>
        <v>1</v>
      </c>
      <c r="L3010" s="5">
        <f t="shared" si="140"/>
        <v>0</v>
      </c>
    </row>
    <row r="3011" spans="1:12">
      <c r="A3011" t="s">
        <v>4256</v>
      </c>
      <c r="B3011" t="s">
        <v>4200</v>
      </c>
      <c r="C3011" t="s">
        <v>2873</v>
      </c>
      <c r="D3011" t="s">
        <v>4565</v>
      </c>
      <c r="E3011" t="s">
        <v>2863</v>
      </c>
      <c r="H3011" t="str">
        <f>INDEX('Vensim Variables'!$B:$B,MATCH(EPS!$B3011,'Vensim Variables'!$A:$A,0))</f>
        <v>g pollutant</v>
      </c>
      <c r="I3011" t="str">
        <f t="shared" si="141"/>
        <v>BC</v>
      </c>
      <c r="J3011">
        <f>INDEX(NoSettings!$C:$C,MATCH(EPS!$A3011,NoSettings!$A:$A,0))</f>
        <v>0</v>
      </c>
      <c r="K3011">
        <f t="shared" si="142"/>
        <v>1</v>
      </c>
      <c r="L3011" s="5">
        <f t="shared" ref="L3011:L3074" si="143">IF(H3011="g pollutant",K3011*J3011/10^12,IF(H3011="MMTCO2e",J3011,IF(H3011="MWh",J3011,0)))</f>
        <v>0</v>
      </c>
    </row>
    <row r="3012" spans="1:12">
      <c r="A3012" t="s">
        <v>4257</v>
      </c>
      <c r="B3012" t="s">
        <v>4200</v>
      </c>
      <c r="C3012" t="s">
        <v>2873</v>
      </c>
      <c r="D3012" t="s">
        <v>4565</v>
      </c>
      <c r="E3012" t="s">
        <v>2864</v>
      </c>
      <c r="H3012" t="str">
        <f>INDEX('Vensim Variables'!$B:$B,MATCH(EPS!$B3012,'Vensim Variables'!$A:$A,0))</f>
        <v>g pollutant</v>
      </c>
      <c r="I3012" t="str">
        <f t="shared" si="141"/>
        <v>OC</v>
      </c>
      <c r="J3012">
        <f>INDEX(NoSettings!$C:$C,MATCH(EPS!$A3012,NoSettings!$A:$A,0))</f>
        <v>0</v>
      </c>
      <c r="K3012">
        <f t="shared" si="142"/>
        <v>1</v>
      </c>
      <c r="L3012" s="5">
        <f t="shared" si="143"/>
        <v>0</v>
      </c>
    </row>
    <row r="3013" spans="1:12">
      <c r="A3013" t="s">
        <v>4258</v>
      </c>
      <c r="B3013" t="s">
        <v>4200</v>
      </c>
      <c r="C3013" t="s">
        <v>2873</v>
      </c>
      <c r="D3013" t="s">
        <v>4565</v>
      </c>
      <c r="E3013" t="s">
        <v>2865</v>
      </c>
      <c r="H3013" t="str">
        <f>INDEX('Vensim Variables'!$B:$B,MATCH(EPS!$B3013,'Vensim Variables'!$A:$A,0))</f>
        <v>g pollutant</v>
      </c>
      <c r="I3013" t="str">
        <f t="shared" si="141"/>
        <v>CH4</v>
      </c>
      <c r="J3013">
        <f>INDEX(NoSettings!$C:$C,MATCH(EPS!$A3013,NoSettings!$A:$A,0))</f>
        <v>0</v>
      </c>
      <c r="K3013">
        <f t="shared" si="142"/>
        <v>28</v>
      </c>
      <c r="L3013" s="5">
        <f t="shared" si="143"/>
        <v>0</v>
      </c>
    </row>
    <row r="3014" spans="1:12">
      <c r="A3014" t="s">
        <v>4259</v>
      </c>
      <c r="B3014" t="s">
        <v>4200</v>
      </c>
      <c r="C3014" t="s">
        <v>2873</v>
      </c>
      <c r="D3014" t="s">
        <v>4565</v>
      </c>
      <c r="E3014" t="s">
        <v>2866</v>
      </c>
      <c r="H3014" t="str">
        <f>INDEX('Vensim Variables'!$B:$B,MATCH(EPS!$B3014,'Vensim Variables'!$A:$A,0))</f>
        <v>g pollutant</v>
      </c>
      <c r="I3014" t="str">
        <f t="shared" si="141"/>
        <v>N2O</v>
      </c>
      <c r="J3014">
        <f>INDEX(NoSettings!$C:$C,MATCH(EPS!$A3014,NoSettings!$A:$A,0))</f>
        <v>0</v>
      </c>
      <c r="K3014">
        <f t="shared" si="142"/>
        <v>265</v>
      </c>
      <c r="L3014" s="5">
        <f t="shared" si="143"/>
        <v>0</v>
      </c>
    </row>
    <row r="3015" spans="1:12">
      <c r="A3015" t="s">
        <v>4260</v>
      </c>
      <c r="B3015" t="s">
        <v>4200</v>
      </c>
      <c r="C3015" t="s">
        <v>2873</v>
      </c>
      <c r="D3015" t="s">
        <v>4565</v>
      </c>
      <c r="E3015" t="s">
        <v>2867</v>
      </c>
      <c r="H3015" t="str">
        <f>INDEX('Vensim Variables'!$B:$B,MATCH(EPS!$B3015,'Vensim Variables'!$A:$A,0))</f>
        <v>g pollutant</v>
      </c>
      <c r="I3015" t="str">
        <f t="shared" si="141"/>
        <v>F gases</v>
      </c>
      <c r="J3015">
        <f>INDEX(NoSettings!$C:$C,MATCH(EPS!$A3015,NoSettings!$A:$A,0))</f>
        <v>0</v>
      </c>
      <c r="K3015">
        <f t="shared" si="142"/>
        <v>1</v>
      </c>
      <c r="L3015" s="5">
        <f t="shared" si="143"/>
        <v>0</v>
      </c>
    </row>
    <row r="3016" spans="1:12">
      <c r="A3016" t="s">
        <v>4261</v>
      </c>
      <c r="B3016" t="s">
        <v>4200</v>
      </c>
      <c r="C3016" t="s">
        <v>2873</v>
      </c>
      <c r="D3016" t="s">
        <v>4566</v>
      </c>
      <c r="E3016" t="s">
        <v>2854</v>
      </c>
      <c r="H3016" t="str">
        <f>INDEX('Vensim Variables'!$B:$B,MATCH(EPS!$B3016,'Vensim Variables'!$A:$A,0))</f>
        <v>g pollutant</v>
      </c>
      <c r="I3016" t="str">
        <f t="shared" si="141"/>
        <v>CO2</v>
      </c>
      <c r="J3016">
        <f>INDEX(NoSettings!$C:$C,MATCH(EPS!$A3016,NoSettings!$A:$A,0))</f>
        <v>0</v>
      </c>
      <c r="K3016">
        <f t="shared" si="142"/>
        <v>1</v>
      </c>
      <c r="L3016" s="5">
        <f t="shared" si="143"/>
        <v>0</v>
      </c>
    </row>
    <row r="3017" spans="1:12">
      <c r="A3017" t="s">
        <v>4262</v>
      </c>
      <c r="B3017" t="s">
        <v>4200</v>
      </c>
      <c r="C3017" t="s">
        <v>2873</v>
      </c>
      <c r="D3017" t="s">
        <v>4566</v>
      </c>
      <c r="E3017" t="s">
        <v>2857</v>
      </c>
      <c r="H3017" t="str">
        <f>INDEX('Vensim Variables'!$B:$B,MATCH(EPS!$B3017,'Vensim Variables'!$A:$A,0))</f>
        <v>g pollutant</v>
      </c>
      <c r="I3017" t="str">
        <f t="shared" si="141"/>
        <v>VOC</v>
      </c>
      <c r="J3017">
        <f>INDEX(NoSettings!$C:$C,MATCH(EPS!$A3017,NoSettings!$A:$A,0))</f>
        <v>252207000000</v>
      </c>
      <c r="K3017">
        <f t="shared" si="142"/>
        <v>1</v>
      </c>
      <c r="L3017" s="5">
        <f t="shared" si="143"/>
        <v>0.25220700000000001</v>
      </c>
    </row>
    <row r="3018" spans="1:12">
      <c r="A3018" t="s">
        <v>4263</v>
      </c>
      <c r="B3018" t="s">
        <v>4200</v>
      </c>
      <c r="C3018" t="s">
        <v>2873</v>
      </c>
      <c r="D3018" t="s">
        <v>4566</v>
      </c>
      <c r="E3018" t="s">
        <v>2858</v>
      </c>
      <c r="H3018" t="str">
        <f>INDEX('Vensim Variables'!$B:$B,MATCH(EPS!$B3018,'Vensim Variables'!$A:$A,0))</f>
        <v>g pollutant</v>
      </c>
      <c r="I3018" t="str">
        <f t="shared" si="141"/>
        <v>CO</v>
      </c>
      <c r="J3018">
        <f>INDEX(NoSettings!$C:$C,MATCH(EPS!$A3018,NoSettings!$A:$A,0))</f>
        <v>1826370000000</v>
      </c>
      <c r="K3018">
        <f t="shared" si="142"/>
        <v>1</v>
      </c>
      <c r="L3018" s="5">
        <f t="shared" si="143"/>
        <v>1.82637</v>
      </c>
    </row>
    <row r="3019" spans="1:12">
      <c r="A3019" t="s">
        <v>4264</v>
      </c>
      <c r="B3019" t="s">
        <v>4200</v>
      </c>
      <c r="C3019" t="s">
        <v>2873</v>
      </c>
      <c r="D3019" t="s">
        <v>4566</v>
      </c>
      <c r="E3019" t="s">
        <v>2859</v>
      </c>
      <c r="H3019" t="str">
        <f>INDEX('Vensim Variables'!$B:$B,MATCH(EPS!$B3019,'Vensim Variables'!$A:$A,0))</f>
        <v>g pollutant</v>
      </c>
      <c r="I3019" t="str">
        <f t="shared" si="141"/>
        <v>NOx</v>
      </c>
      <c r="J3019">
        <f>INDEX(NoSettings!$C:$C,MATCH(EPS!$A3019,NoSettings!$A:$A,0))</f>
        <v>36528000000</v>
      </c>
      <c r="K3019">
        <f t="shared" si="142"/>
        <v>1</v>
      </c>
      <c r="L3019" s="5">
        <f t="shared" si="143"/>
        <v>3.6527999999999998E-2</v>
      </c>
    </row>
    <row r="3020" spans="1:12">
      <c r="A3020" t="s">
        <v>4265</v>
      </c>
      <c r="B3020" t="s">
        <v>4200</v>
      </c>
      <c r="C3020" t="s">
        <v>2873</v>
      </c>
      <c r="D3020" t="s">
        <v>4566</v>
      </c>
      <c r="E3020" t="s">
        <v>2860</v>
      </c>
      <c r="H3020" t="str">
        <f>INDEX('Vensim Variables'!$B:$B,MATCH(EPS!$B3020,'Vensim Variables'!$A:$A,0))</f>
        <v>g pollutant</v>
      </c>
      <c r="I3020" t="str">
        <f t="shared" ref="I3020:I3083" si="144">IF(OR(C3020="CO2",C3020="CH4",C3020="N2O",C3020="F gases",C3020="VOC",C3020="CO",C3020="NOx",C3020="PM10",C3020="PM25",C3020="SOx",C3020="BC",C3020="OC"),C3020,IF(OR(D3020="CO2",D3020="CH4",D3020="N2O",D3020="F gases",D3020="VOC",D3020="CO",D3020="NOx",D3020="PM10",D3020="PM25",D3020="SOx",D3020="BC",D3020="OC"),D3020,IF(OR(E3020="CO2",E3020="CH4",E3020="N2O",E3020="F gases",E3020="VOC",E3020="CO",E3020="NOx",E3020="PM10",E3020="PM25",E3020="SOx",E3020="BC",E3020="OC"),E3020,"NA")))</f>
        <v>PM10</v>
      </c>
      <c r="J3020">
        <f>INDEX(NoSettings!$C:$C,MATCH(EPS!$A3020,NoSettings!$A:$A,0))</f>
        <v>267190000000</v>
      </c>
      <c r="K3020">
        <f t="shared" ref="K3020:K3083" si="145">IF(I3020="CO2",1,IF(I3020="CH4",28,IF(I3020="N2O",265,IF(I3020="F gases",1,1))))</f>
        <v>1</v>
      </c>
      <c r="L3020" s="5">
        <f t="shared" si="143"/>
        <v>0.26718999999999998</v>
      </c>
    </row>
    <row r="3021" spans="1:12">
      <c r="A3021" t="s">
        <v>4266</v>
      </c>
      <c r="B3021" t="s">
        <v>4200</v>
      </c>
      <c r="C3021" t="s">
        <v>2873</v>
      </c>
      <c r="D3021" t="s">
        <v>4566</v>
      </c>
      <c r="E3021" t="s">
        <v>2861</v>
      </c>
      <c r="H3021" t="str">
        <f>INDEX('Vensim Variables'!$B:$B,MATCH(EPS!$B3021,'Vensim Variables'!$A:$A,0))</f>
        <v>g pollutant</v>
      </c>
      <c r="I3021" t="str">
        <f t="shared" si="144"/>
        <v>PM25</v>
      </c>
      <c r="J3021">
        <f>INDEX(NoSettings!$C:$C,MATCH(EPS!$A3021,NoSettings!$A:$A,0))</f>
        <v>264430000000</v>
      </c>
      <c r="K3021">
        <f t="shared" si="145"/>
        <v>1</v>
      </c>
      <c r="L3021" s="5">
        <f t="shared" si="143"/>
        <v>0.26443</v>
      </c>
    </row>
    <row r="3022" spans="1:12">
      <c r="A3022" t="s">
        <v>4267</v>
      </c>
      <c r="B3022" t="s">
        <v>4200</v>
      </c>
      <c r="C3022" t="s">
        <v>2873</v>
      </c>
      <c r="D3022" t="s">
        <v>4566</v>
      </c>
      <c r="E3022" t="s">
        <v>2862</v>
      </c>
      <c r="H3022" t="str">
        <f>INDEX('Vensim Variables'!$B:$B,MATCH(EPS!$B3022,'Vensim Variables'!$A:$A,0))</f>
        <v>g pollutant</v>
      </c>
      <c r="I3022" t="str">
        <f t="shared" si="144"/>
        <v>SOx</v>
      </c>
      <c r="J3022">
        <f>INDEX(NoSettings!$C:$C,MATCH(EPS!$A3022,NoSettings!$A:$A,0))</f>
        <v>7285100000</v>
      </c>
      <c r="K3022">
        <f t="shared" si="145"/>
        <v>1</v>
      </c>
      <c r="L3022" s="5">
        <f t="shared" si="143"/>
        <v>7.2851000000000001E-3</v>
      </c>
    </row>
    <row r="3023" spans="1:12">
      <c r="A3023" t="s">
        <v>4268</v>
      </c>
      <c r="B3023" t="s">
        <v>4200</v>
      </c>
      <c r="C3023" t="s">
        <v>2873</v>
      </c>
      <c r="D3023" t="s">
        <v>4566</v>
      </c>
      <c r="E3023" t="s">
        <v>2863</v>
      </c>
      <c r="H3023" t="str">
        <f>INDEX('Vensim Variables'!$B:$B,MATCH(EPS!$B3023,'Vensim Variables'!$A:$A,0))</f>
        <v>g pollutant</v>
      </c>
      <c r="I3023" t="str">
        <f t="shared" si="144"/>
        <v>BC</v>
      </c>
      <c r="J3023">
        <f>INDEX(NoSettings!$C:$C,MATCH(EPS!$A3023,NoSettings!$A:$A,0))</f>
        <v>14575300000</v>
      </c>
      <c r="K3023">
        <f t="shared" si="145"/>
        <v>1</v>
      </c>
      <c r="L3023" s="5">
        <f t="shared" si="143"/>
        <v>1.4575299999999999E-2</v>
      </c>
    </row>
    <row r="3024" spans="1:12">
      <c r="A3024" t="s">
        <v>4269</v>
      </c>
      <c r="B3024" t="s">
        <v>4200</v>
      </c>
      <c r="C3024" t="s">
        <v>2873</v>
      </c>
      <c r="D3024" t="s">
        <v>4566</v>
      </c>
      <c r="E3024" t="s">
        <v>2864</v>
      </c>
      <c r="H3024" t="str">
        <f>INDEX('Vensim Variables'!$B:$B,MATCH(EPS!$B3024,'Vensim Variables'!$A:$A,0))</f>
        <v>g pollutant</v>
      </c>
      <c r="I3024" t="str">
        <f t="shared" si="144"/>
        <v>OC</v>
      </c>
      <c r="J3024">
        <f>INDEX(NoSettings!$C:$C,MATCH(EPS!$A3024,NoSettings!$A:$A,0))</f>
        <v>137947000000</v>
      </c>
      <c r="K3024">
        <f t="shared" si="145"/>
        <v>1</v>
      </c>
      <c r="L3024" s="5">
        <f t="shared" si="143"/>
        <v>0.13794699999999999</v>
      </c>
    </row>
    <row r="3025" spans="1:12">
      <c r="A3025" t="s">
        <v>4270</v>
      </c>
      <c r="B3025" t="s">
        <v>4200</v>
      </c>
      <c r="C3025" t="s">
        <v>2873</v>
      </c>
      <c r="D3025" t="s">
        <v>4566</v>
      </c>
      <c r="E3025" t="s">
        <v>2865</v>
      </c>
      <c r="H3025" t="str">
        <f>INDEX('Vensim Variables'!$B:$B,MATCH(EPS!$B3025,'Vensim Variables'!$A:$A,0))</f>
        <v>g pollutant</v>
      </c>
      <c r="I3025" t="str">
        <f t="shared" si="144"/>
        <v>CH4</v>
      </c>
      <c r="J3025">
        <f>INDEX(NoSettings!$C:$C,MATCH(EPS!$A3025,NoSettings!$A:$A,0))</f>
        <v>0</v>
      </c>
      <c r="K3025">
        <f t="shared" si="145"/>
        <v>28</v>
      </c>
      <c r="L3025" s="5">
        <f t="shared" si="143"/>
        <v>0</v>
      </c>
    </row>
    <row r="3026" spans="1:12">
      <c r="A3026" t="s">
        <v>4271</v>
      </c>
      <c r="B3026" t="s">
        <v>4200</v>
      </c>
      <c r="C3026" t="s">
        <v>2873</v>
      </c>
      <c r="D3026" t="s">
        <v>4566</v>
      </c>
      <c r="E3026" t="s">
        <v>2866</v>
      </c>
      <c r="H3026" t="str">
        <f>INDEX('Vensim Variables'!$B:$B,MATCH(EPS!$B3026,'Vensim Variables'!$A:$A,0))</f>
        <v>g pollutant</v>
      </c>
      <c r="I3026" t="str">
        <f t="shared" si="144"/>
        <v>N2O</v>
      </c>
      <c r="J3026">
        <f>INDEX(NoSettings!$C:$C,MATCH(EPS!$A3026,NoSettings!$A:$A,0))</f>
        <v>0</v>
      </c>
      <c r="K3026">
        <f t="shared" si="145"/>
        <v>265</v>
      </c>
      <c r="L3026" s="5">
        <f t="shared" si="143"/>
        <v>0</v>
      </c>
    </row>
    <row r="3027" spans="1:12">
      <c r="A3027" t="s">
        <v>4272</v>
      </c>
      <c r="B3027" t="s">
        <v>4200</v>
      </c>
      <c r="C3027" t="s">
        <v>2873</v>
      </c>
      <c r="D3027" t="s">
        <v>4566</v>
      </c>
      <c r="E3027" t="s">
        <v>2867</v>
      </c>
      <c r="H3027" t="str">
        <f>INDEX('Vensim Variables'!$B:$B,MATCH(EPS!$B3027,'Vensim Variables'!$A:$A,0))</f>
        <v>g pollutant</v>
      </c>
      <c r="I3027" t="str">
        <f t="shared" si="144"/>
        <v>F gases</v>
      </c>
      <c r="J3027">
        <f>INDEX(NoSettings!$C:$C,MATCH(EPS!$A3027,NoSettings!$A:$A,0))</f>
        <v>0</v>
      </c>
      <c r="K3027">
        <f t="shared" si="145"/>
        <v>1</v>
      </c>
      <c r="L3027" s="5">
        <f t="shared" si="143"/>
        <v>0</v>
      </c>
    </row>
    <row r="3028" spans="1:12">
      <c r="A3028" t="s">
        <v>4273</v>
      </c>
      <c r="B3028" t="s">
        <v>4200</v>
      </c>
      <c r="C3028" t="s">
        <v>2873</v>
      </c>
      <c r="D3028" t="s">
        <v>4567</v>
      </c>
      <c r="E3028" t="s">
        <v>2854</v>
      </c>
      <c r="H3028" t="str">
        <f>INDEX('Vensim Variables'!$B:$B,MATCH(EPS!$B3028,'Vensim Variables'!$A:$A,0))</f>
        <v>g pollutant</v>
      </c>
      <c r="I3028" t="str">
        <f t="shared" si="144"/>
        <v>CO2</v>
      </c>
      <c r="J3028">
        <f>INDEX(NoSettings!$C:$C,MATCH(EPS!$A3028,NoSettings!$A:$A,0))</f>
        <v>0</v>
      </c>
      <c r="K3028">
        <f t="shared" si="145"/>
        <v>1</v>
      </c>
      <c r="L3028" s="5">
        <f t="shared" si="143"/>
        <v>0</v>
      </c>
    </row>
    <row r="3029" spans="1:12">
      <c r="A3029" t="s">
        <v>4274</v>
      </c>
      <c r="B3029" t="s">
        <v>4200</v>
      </c>
      <c r="C3029" t="s">
        <v>2873</v>
      </c>
      <c r="D3029" t="s">
        <v>4567</v>
      </c>
      <c r="E3029" t="s">
        <v>2857</v>
      </c>
      <c r="H3029" t="str">
        <f>INDEX('Vensim Variables'!$B:$B,MATCH(EPS!$B3029,'Vensim Variables'!$A:$A,0))</f>
        <v>g pollutant</v>
      </c>
      <c r="I3029" t="str">
        <f t="shared" si="144"/>
        <v>VOC</v>
      </c>
      <c r="J3029">
        <f>INDEX(NoSettings!$C:$C,MATCH(EPS!$A3029,NoSettings!$A:$A,0))</f>
        <v>0</v>
      </c>
      <c r="K3029">
        <f t="shared" si="145"/>
        <v>1</v>
      </c>
      <c r="L3029" s="5">
        <f t="shared" si="143"/>
        <v>0</v>
      </c>
    </row>
    <row r="3030" spans="1:12">
      <c r="A3030" t="s">
        <v>4275</v>
      </c>
      <c r="B3030" t="s">
        <v>4200</v>
      </c>
      <c r="C3030" t="s">
        <v>2873</v>
      </c>
      <c r="D3030" t="s">
        <v>4567</v>
      </c>
      <c r="E3030" t="s">
        <v>2858</v>
      </c>
      <c r="H3030" t="str">
        <f>INDEX('Vensim Variables'!$B:$B,MATCH(EPS!$B3030,'Vensim Variables'!$A:$A,0))</f>
        <v>g pollutant</v>
      </c>
      <c r="I3030" t="str">
        <f t="shared" si="144"/>
        <v>CO</v>
      </c>
      <c r="J3030">
        <f>INDEX(NoSettings!$C:$C,MATCH(EPS!$A3030,NoSettings!$A:$A,0))</f>
        <v>0</v>
      </c>
      <c r="K3030">
        <f t="shared" si="145"/>
        <v>1</v>
      </c>
      <c r="L3030" s="5">
        <f t="shared" si="143"/>
        <v>0</v>
      </c>
    </row>
    <row r="3031" spans="1:12">
      <c r="A3031" t="s">
        <v>4276</v>
      </c>
      <c r="B3031" t="s">
        <v>4200</v>
      </c>
      <c r="C3031" t="s">
        <v>2873</v>
      </c>
      <c r="D3031" t="s">
        <v>4567</v>
      </c>
      <c r="E3031" t="s">
        <v>2859</v>
      </c>
      <c r="H3031" t="str">
        <f>INDEX('Vensim Variables'!$B:$B,MATCH(EPS!$B3031,'Vensim Variables'!$A:$A,0))</f>
        <v>g pollutant</v>
      </c>
      <c r="I3031" t="str">
        <f t="shared" si="144"/>
        <v>NOx</v>
      </c>
      <c r="J3031">
        <f>INDEX(NoSettings!$C:$C,MATCH(EPS!$A3031,NoSettings!$A:$A,0))</f>
        <v>0</v>
      </c>
      <c r="K3031">
        <f t="shared" si="145"/>
        <v>1</v>
      </c>
      <c r="L3031" s="5">
        <f t="shared" si="143"/>
        <v>0</v>
      </c>
    </row>
    <row r="3032" spans="1:12">
      <c r="A3032" t="s">
        <v>4277</v>
      </c>
      <c r="B3032" t="s">
        <v>4200</v>
      </c>
      <c r="C3032" t="s">
        <v>2873</v>
      </c>
      <c r="D3032" t="s">
        <v>4567</v>
      </c>
      <c r="E3032" t="s">
        <v>2860</v>
      </c>
      <c r="H3032" t="str">
        <f>INDEX('Vensim Variables'!$B:$B,MATCH(EPS!$B3032,'Vensim Variables'!$A:$A,0))</f>
        <v>g pollutant</v>
      </c>
      <c r="I3032" t="str">
        <f t="shared" si="144"/>
        <v>PM10</v>
      </c>
      <c r="J3032">
        <f>INDEX(NoSettings!$C:$C,MATCH(EPS!$A3032,NoSettings!$A:$A,0))</f>
        <v>0</v>
      </c>
      <c r="K3032">
        <f t="shared" si="145"/>
        <v>1</v>
      </c>
      <c r="L3032" s="5">
        <f t="shared" si="143"/>
        <v>0</v>
      </c>
    </row>
    <row r="3033" spans="1:12">
      <c r="A3033" t="s">
        <v>4278</v>
      </c>
      <c r="B3033" t="s">
        <v>4200</v>
      </c>
      <c r="C3033" t="s">
        <v>2873</v>
      </c>
      <c r="D3033" t="s">
        <v>4567</v>
      </c>
      <c r="E3033" t="s">
        <v>2861</v>
      </c>
      <c r="H3033" t="str">
        <f>INDEX('Vensim Variables'!$B:$B,MATCH(EPS!$B3033,'Vensim Variables'!$A:$A,0))</f>
        <v>g pollutant</v>
      </c>
      <c r="I3033" t="str">
        <f t="shared" si="144"/>
        <v>PM25</v>
      </c>
      <c r="J3033">
        <f>INDEX(NoSettings!$C:$C,MATCH(EPS!$A3033,NoSettings!$A:$A,0))</f>
        <v>0</v>
      </c>
      <c r="K3033">
        <f t="shared" si="145"/>
        <v>1</v>
      </c>
      <c r="L3033" s="5">
        <f t="shared" si="143"/>
        <v>0</v>
      </c>
    </row>
    <row r="3034" spans="1:12">
      <c r="A3034" t="s">
        <v>4279</v>
      </c>
      <c r="B3034" t="s">
        <v>4200</v>
      </c>
      <c r="C3034" t="s">
        <v>2873</v>
      </c>
      <c r="D3034" t="s">
        <v>4567</v>
      </c>
      <c r="E3034" t="s">
        <v>2862</v>
      </c>
      <c r="H3034" t="str">
        <f>INDEX('Vensim Variables'!$B:$B,MATCH(EPS!$B3034,'Vensim Variables'!$A:$A,0))</f>
        <v>g pollutant</v>
      </c>
      <c r="I3034" t="str">
        <f t="shared" si="144"/>
        <v>SOx</v>
      </c>
      <c r="J3034">
        <f>INDEX(NoSettings!$C:$C,MATCH(EPS!$A3034,NoSettings!$A:$A,0))</f>
        <v>0</v>
      </c>
      <c r="K3034">
        <f t="shared" si="145"/>
        <v>1</v>
      </c>
      <c r="L3034" s="5">
        <f t="shared" si="143"/>
        <v>0</v>
      </c>
    </row>
    <row r="3035" spans="1:12">
      <c r="A3035" t="s">
        <v>4280</v>
      </c>
      <c r="B3035" t="s">
        <v>4200</v>
      </c>
      <c r="C3035" t="s">
        <v>2873</v>
      </c>
      <c r="D3035" t="s">
        <v>4567</v>
      </c>
      <c r="E3035" t="s">
        <v>2863</v>
      </c>
      <c r="H3035" t="str">
        <f>INDEX('Vensim Variables'!$B:$B,MATCH(EPS!$B3035,'Vensim Variables'!$A:$A,0))</f>
        <v>g pollutant</v>
      </c>
      <c r="I3035" t="str">
        <f t="shared" si="144"/>
        <v>BC</v>
      </c>
      <c r="J3035">
        <f>INDEX(NoSettings!$C:$C,MATCH(EPS!$A3035,NoSettings!$A:$A,0))</f>
        <v>0</v>
      </c>
      <c r="K3035">
        <f t="shared" si="145"/>
        <v>1</v>
      </c>
      <c r="L3035" s="5">
        <f t="shared" si="143"/>
        <v>0</v>
      </c>
    </row>
    <row r="3036" spans="1:12">
      <c r="A3036" t="s">
        <v>4281</v>
      </c>
      <c r="B3036" t="s">
        <v>4200</v>
      </c>
      <c r="C3036" t="s">
        <v>2873</v>
      </c>
      <c r="D3036" t="s">
        <v>4567</v>
      </c>
      <c r="E3036" t="s">
        <v>2864</v>
      </c>
      <c r="H3036" t="str">
        <f>INDEX('Vensim Variables'!$B:$B,MATCH(EPS!$B3036,'Vensim Variables'!$A:$A,0))</f>
        <v>g pollutant</v>
      </c>
      <c r="I3036" t="str">
        <f t="shared" si="144"/>
        <v>OC</v>
      </c>
      <c r="J3036">
        <f>INDEX(NoSettings!$C:$C,MATCH(EPS!$A3036,NoSettings!$A:$A,0))</f>
        <v>0</v>
      </c>
      <c r="K3036">
        <f t="shared" si="145"/>
        <v>1</v>
      </c>
      <c r="L3036" s="5">
        <f t="shared" si="143"/>
        <v>0</v>
      </c>
    </row>
    <row r="3037" spans="1:12">
      <c r="A3037" t="s">
        <v>4282</v>
      </c>
      <c r="B3037" t="s">
        <v>4200</v>
      </c>
      <c r="C3037" t="s">
        <v>2873</v>
      </c>
      <c r="D3037" t="s">
        <v>4567</v>
      </c>
      <c r="E3037" t="s">
        <v>2865</v>
      </c>
      <c r="H3037" t="str">
        <f>INDEX('Vensim Variables'!$B:$B,MATCH(EPS!$B3037,'Vensim Variables'!$A:$A,0))</f>
        <v>g pollutant</v>
      </c>
      <c r="I3037" t="str">
        <f t="shared" si="144"/>
        <v>CH4</v>
      </c>
      <c r="J3037">
        <f>INDEX(NoSettings!$C:$C,MATCH(EPS!$A3037,NoSettings!$A:$A,0))</f>
        <v>0</v>
      </c>
      <c r="K3037">
        <f t="shared" si="145"/>
        <v>28</v>
      </c>
      <c r="L3037" s="5">
        <f t="shared" si="143"/>
        <v>0</v>
      </c>
    </row>
    <row r="3038" spans="1:12">
      <c r="A3038" t="s">
        <v>4283</v>
      </c>
      <c r="B3038" t="s">
        <v>4200</v>
      </c>
      <c r="C3038" t="s">
        <v>2873</v>
      </c>
      <c r="D3038" t="s">
        <v>4567</v>
      </c>
      <c r="E3038" t="s">
        <v>2866</v>
      </c>
      <c r="H3038" t="str">
        <f>INDEX('Vensim Variables'!$B:$B,MATCH(EPS!$B3038,'Vensim Variables'!$A:$A,0))</f>
        <v>g pollutant</v>
      </c>
      <c r="I3038" t="str">
        <f t="shared" si="144"/>
        <v>N2O</v>
      </c>
      <c r="J3038">
        <f>INDEX(NoSettings!$C:$C,MATCH(EPS!$A3038,NoSettings!$A:$A,0))</f>
        <v>0</v>
      </c>
      <c r="K3038">
        <f t="shared" si="145"/>
        <v>265</v>
      </c>
      <c r="L3038" s="5">
        <f t="shared" si="143"/>
        <v>0</v>
      </c>
    </row>
    <row r="3039" spans="1:12">
      <c r="A3039" t="s">
        <v>4284</v>
      </c>
      <c r="B3039" t="s">
        <v>4200</v>
      </c>
      <c r="C3039" t="s">
        <v>2873</v>
      </c>
      <c r="D3039" t="s">
        <v>4567</v>
      </c>
      <c r="E3039" t="s">
        <v>2867</v>
      </c>
      <c r="H3039" t="str">
        <f>INDEX('Vensim Variables'!$B:$B,MATCH(EPS!$B3039,'Vensim Variables'!$A:$A,0))</f>
        <v>g pollutant</v>
      </c>
      <c r="I3039" t="str">
        <f t="shared" si="144"/>
        <v>F gases</v>
      </c>
      <c r="J3039">
        <f>INDEX(NoSettings!$C:$C,MATCH(EPS!$A3039,NoSettings!$A:$A,0))</f>
        <v>0</v>
      </c>
      <c r="K3039">
        <f t="shared" si="145"/>
        <v>1</v>
      </c>
      <c r="L3039" s="5">
        <f t="shared" si="143"/>
        <v>0</v>
      </c>
    </row>
    <row r="3040" spans="1:12">
      <c r="A3040" t="s">
        <v>4285</v>
      </c>
      <c r="B3040" t="s">
        <v>4200</v>
      </c>
      <c r="C3040" t="s">
        <v>2873</v>
      </c>
      <c r="D3040" t="s">
        <v>4568</v>
      </c>
      <c r="E3040" t="s">
        <v>2854</v>
      </c>
      <c r="H3040" t="str">
        <f>INDEX('Vensim Variables'!$B:$B,MATCH(EPS!$B3040,'Vensim Variables'!$A:$A,0))</f>
        <v>g pollutant</v>
      </c>
      <c r="I3040" t="str">
        <f t="shared" si="144"/>
        <v>CO2</v>
      </c>
      <c r="J3040">
        <f>INDEX(NoSettings!$C:$C,MATCH(EPS!$A3040,NoSettings!$A:$A,0))</f>
        <v>0</v>
      </c>
      <c r="K3040">
        <f t="shared" si="145"/>
        <v>1</v>
      </c>
      <c r="L3040" s="5">
        <f t="shared" si="143"/>
        <v>0</v>
      </c>
    </row>
    <row r="3041" spans="1:12">
      <c r="A3041" t="s">
        <v>4286</v>
      </c>
      <c r="B3041" t="s">
        <v>4200</v>
      </c>
      <c r="C3041" t="s">
        <v>2873</v>
      </c>
      <c r="D3041" t="s">
        <v>4568</v>
      </c>
      <c r="E3041" t="s">
        <v>2857</v>
      </c>
      <c r="H3041" t="str">
        <f>INDEX('Vensim Variables'!$B:$B,MATCH(EPS!$B3041,'Vensim Variables'!$A:$A,0))</f>
        <v>g pollutant</v>
      </c>
      <c r="I3041" t="str">
        <f t="shared" si="144"/>
        <v>VOC</v>
      </c>
      <c r="J3041">
        <f>INDEX(NoSettings!$C:$C,MATCH(EPS!$A3041,NoSettings!$A:$A,0))</f>
        <v>0</v>
      </c>
      <c r="K3041">
        <f t="shared" si="145"/>
        <v>1</v>
      </c>
      <c r="L3041" s="5">
        <f t="shared" si="143"/>
        <v>0</v>
      </c>
    </row>
    <row r="3042" spans="1:12">
      <c r="A3042" t="s">
        <v>4287</v>
      </c>
      <c r="B3042" t="s">
        <v>4200</v>
      </c>
      <c r="C3042" t="s">
        <v>2873</v>
      </c>
      <c r="D3042" t="s">
        <v>4568</v>
      </c>
      <c r="E3042" t="s">
        <v>2858</v>
      </c>
      <c r="H3042" t="str">
        <f>INDEX('Vensim Variables'!$B:$B,MATCH(EPS!$B3042,'Vensim Variables'!$A:$A,0))</f>
        <v>g pollutant</v>
      </c>
      <c r="I3042" t="str">
        <f t="shared" si="144"/>
        <v>CO</v>
      </c>
      <c r="J3042">
        <f>INDEX(NoSettings!$C:$C,MATCH(EPS!$A3042,NoSettings!$A:$A,0))</f>
        <v>0</v>
      </c>
      <c r="K3042">
        <f t="shared" si="145"/>
        <v>1</v>
      </c>
      <c r="L3042" s="5">
        <f t="shared" si="143"/>
        <v>0</v>
      </c>
    </row>
    <row r="3043" spans="1:12">
      <c r="A3043" t="s">
        <v>4288</v>
      </c>
      <c r="B3043" t="s">
        <v>4200</v>
      </c>
      <c r="C3043" t="s">
        <v>2873</v>
      </c>
      <c r="D3043" t="s">
        <v>4568</v>
      </c>
      <c r="E3043" t="s">
        <v>2859</v>
      </c>
      <c r="H3043" t="str">
        <f>INDEX('Vensim Variables'!$B:$B,MATCH(EPS!$B3043,'Vensim Variables'!$A:$A,0))</f>
        <v>g pollutant</v>
      </c>
      <c r="I3043" t="str">
        <f t="shared" si="144"/>
        <v>NOx</v>
      </c>
      <c r="J3043">
        <f>INDEX(NoSettings!$C:$C,MATCH(EPS!$A3043,NoSettings!$A:$A,0))</f>
        <v>0</v>
      </c>
      <c r="K3043">
        <f t="shared" si="145"/>
        <v>1</v>
      </c>
      <c r="L3043" s="5">
        <f t="shared" si="143"/>
        <v>0</v>
      </c>
    </row>
    <row r="3044" spans="1:12">
      <c r="A3044" t="s">
        <v>4289</v>
      </c>
      <c r="B3044" t="s">
        <v>4200</v>
      </c>
      <c r="C3044" t="s">
        <v>2873</v>
      </c>
      <c r="D3044" t="s">
        <v>4568</v>
      </c>
      <c r="E3044" t="s">
        <v>2860</v>
      </c>
      <c r="H3044" t="str">
        <f>INDEX('Vensim Variables'!$B:$B,MATCH(EPS!$B3044,'Vensim Variables'!$A:$A,0))</f>
        <v>g pollutant</v>
      </c>
      <c r="I3044" t="str">
        <f t="shared" si="144"/>
        <v>PM10</v>
      </c>
      <c r="J3044">
        <f>INDEX(NoSettings!$C:$C,MATCH(EPS!$A3044,NoSettings!$A:$A,0))</f>
        <v>0</v>
      </c>
      <c r="K3044">
        <f t="shared" si="145"/>
        <v>1</v>
      </c>
      <c r="L3044" s="5">
        <f t="shared" si="143"/>
        <v>0</v>
      </c>
    </row>
    <row r="3045" spans="1:12">
      <c r="A3045" t="s">
        <v>4290</v>
      </c>
      <c r="B3045" t="s">
        <v>4200</v>
      </c>
      <c r="C3045" t="s">
        <v>2873</v>
      </c>
      <c r="D3045" t="s">
        <v>4568</v>
      </c>
      <c r="E3045" t="s">
        <v>2861</v>
      </c>
      <c r="H3045" t="str">
        <f>INDEX('Vensim Variables'!$B:$B,MATCH(EPS!$B3045,'Vensim Variables'!$A:$A,0))</f>
        <v>g pollutant</v>
      </c>
      <c r="I3045" t="str">
        <f t="shared" si="144"/>
        <v>PM25</v>
      </c>
      <c r="J3045">
        <f>INDEX(NoSettings!$C:$C,MATCH(EPS!$A3045,NoSettings!$A:$A,0))</f>
        <v>0</v>
      </c>
      <c r="K3045">
        <f t="shared" si="145"/>
        <v>1</v>
      </c>
      <c r="L3045" s="5">
        <f t="shared" si="143"/>
        <v>0</v>
      </c>
    </row>
    <row r="3046" spans="1:12">
      <c r="A3046" t="s">
        <v>4291</v>
      </c>
      <c r="B3046" t="s">
        <v>4200</v>
      </c>
      <c r="C3046" t="s">
        <v>2873</v>
      </c>
      <c r="D3046" t="s">
        <v>4568</v>
      </c>
      <c r="E3046" t="s">
        <v>2862</v>
      </c>
      <c r="H3046" t="str">
        <f>INDEX('Vensim Variables'!$B:$B,MATCH(EPS!$B3046,'Vensim Variables'!$A:$A,0))</f>
        <v>g pollutant</v>
      </c>
      <c r="I3046" t="str">
        <f t="shared" si="144"/>
        <v>SOx</v>
      </c>
      <c r="J3046">
        <f>INDEX(NoSettings!$C:$C,MATCH(EPS!$A3046,NoSettings!$A:$A,0))</f>
        <v>0</v>
      </c>
      <c r="K3046">
        <f t="shared" si="145"/>
        <v>1</v>
      </c>
      <c r="L3046" s="5">
        <f t="shared" si="143"/>
        <v>0</v>
      </c>
    </row>
    <row r="3047" spans="1:12">
      <c r="A3047" t="s">
        <v>4292</v>
      </c>
      <c r="B3047" t="s">
        <v>4200</v>
      </c>
      <c r="C3047" t="s">
        <v>2873</v>
      </c>
      <c r="D3047" t="s">
        <v>4568</v>
      </c>
      <c r="E3047" t="s">
        <v>2863</v>
      </c>
      <c r="H3047" t="str">
        <f>INDEX('Vensim Variables'!$B:$B,MATCH(EPS!$B3047,'Vensim Variables'!$A:$A,0))</f>
        <v>g pollutant</v>
      </c>
      <c r="I3047" t="str">
        <f t="shared" si="144"/>
        <v>BC</v>
      </c>
      <c r="J3047">
        <f>INDEX(NoSettings!$C:$C,MATCH(EPS!$A3047,NoSettings!$A:$A,0))</f>
        <v>0</v>
      </c>
      <c r="K3047">
        <f t="shared" si="145"/>
        <v>1</v>
      </c>
      <c r="L3047" s="5">
        <f t="shared" si="143"/>
        <v>0</v>
      </c>
    </row>
    <row r="3048" spans="1:12">
      <c r="A3048" t="s">
        <v>4293</v>
      </c>
      <c r="B3048" t="s">
        <v>4200</v>
      </c>
      <c r="C3048" t="s">
        <v>2873</v>
      </c>
      <c r="D3048" t="s">
        <v>4568</v>
      </c>
      <c r="E3048" t="s">
        <v>2864</v>
      </c>
      <c r="H3048" t="str">
        <f>INDEX('Vensim Variables'!$B:$B,MATCH(EPS!$B3048,'Vensim Variables'!$A:$A,0))</f>
        <v>g pollutant</v>
      </c>
      <c r="I3048" t="str">
        <f t="shared" si="144"/>
        <v>OC</v>
      </c>
      <c r="J3048">
        <f>INDEX(NoSettings!$C:$C,MATCH(EPS!$A3048,NoSettings!$A:$A,0))</f>
        <v>0</v>
      </c>
      <c r="K3048">
        <f t="shared" si="145"/>
        <v>1</v>
      </c>
      <c r="L3048" s="5">
        <f t="shared" si="143"/>
        <v>0</v>
      </c>
    </row>
    <row r="3049" spans="1:12">
      <c r="A3049" t="s">
        <v>4294</v>
      </c>
      <c r="B3049" t="s">
        <v>4200</v>
      </c>
      <c r="C3049" t="s">
        <v>2873</v>
      </c>
      <c r="D3049" t="s">
        <v>4568</v>
      </c>
      <c r="E3049" t="s">
        <v>2865</v>
      </c>
      <c r="H3049" t="str">
        <f>INDEX('Vensim Variables'!$B:$B,MATCH(EPS!$B3049,'Vensim Variables'!$A:$A,0))</f>
        <v>g pollutant</v>
      </c>
      <c r="I3049" t="str">
        <f t="shared" si="144"/>
        <v>CH4</v>
      </c>
      <c r="J3049">
        <f>INDEX(NoSettings!$C:$C,MATCH(EPS!$A3049,NoSettings!$A:$A,0))</f>
        <v>0</v>
      </c>
      <c r="K3049">
        <f t="shared" si="145"/>
        <v>28</v>
      </c>
      <c r="L3049" s="5">
        <f t="shared" si="143"/>
        <v>0</v>
      </c>
    </row>
    <row r="3050" spans="1:12">
      <c r="A3050" t="s">
        <v>4295</v>
      </c>
      <c r="B3050" t="s">
        <v>4200</v>
      </c>
      <c r="C3050" t="s">
        <v>2873</v>
      </c>
      <c r="D3050" t="s">
        <v>4568</v>
      </c>
      <c r="E3050" t="s">
        <v>2866</v>
      </c>
      <c r="H3050" t="str">
        <f>INDEX('Vensim Variables'!$B:$B,MATCH(EPS!$B3050,'Vensim Variables'!$A:$A,0))</f>
        <v>g pollutant</v>
      </c>
      <c r="I3050" t="str">
        <f t="shared" si="144"/>
        <v>N2O</v>
      </c>
      <c r="J3050">
        <f>INDEX(NoSettings!$C:$C,MATCH(EPS!$A3050,NoSettings!$A:$A,0))</f>
        <v>0</v>
      </c>
      <c r="K3050">
        <f t="shared" si="145"/>
        <v>265</v>
      </c>
      <c r="L3050" s="5">
        <f t="shared" si="143"/>
        <v>0</v>
      </c>
    </row>
    <row r="3051" spans="1:12">
      <c r="A3051" t="s">
        <v>4296</v>
      </c>
      <c r="B3051" t="s">
        <v>4200</v>
      </c>
      <c r="C3051" t="s">
        <v>2873</v>
      </c>
      <c r="D3051" t="s">
        <v>4568</v>
      </c>
      <c r="E3051" t="s">
        <v>2867</v>
      </c>
      <c r="H3051" t="str">
        <f>INDEX('Vensim Variables'!$B:$B,MATCH(EPS!$B3051,'Vensim Variables'!$A:$A,0))</f>
        <v>g pollutant</v>
      </c>
      <c r="I3051" t="str">
        <f t="shared" si="144"/>
        <v>F gases</v>
      </c>
      <c r="J3051">
        <f>INDEX(NoSettings!$C:$C,MATCH(EPS!$A3051,NoSettings!$A:$A,0))</f>
        <v>0</v>
      </c>
      <c r="K3051">
        <f t="shared" si="145"/>
        <v>1</v>
      </c>
      <c r="L3051" s="5">
        <f t="shared" si="143"/>
        <v>0</v>
      </c>
    </row>
    <row r="3052" spans="1:12">
      <c r="A3052" t="s">
        <v>4297</v>
      </c>
      <c r="B3052" t="s">
        <v>4200</v>
      </c>
      <c r="C3052" t="s">
        <v>2873</v>
      </c>
      <c r="D3052" t="s">
        <v>4569</v>
      </c>
      <c r="E3052" t="s">
        <v>2854</v>
      </c>
      <c r="H3052" t="str">
        <f>INDEX('Vensim Variables'!$B:$B,MATCH(EPS!$B3052,'Vensim Variables'!$A:$A,0))</f>
        <v>g pollutant</v>
      </c>
      <c r="I3052" t="str">
        <f t="shared" si="144"/>
        <v>CO2</v>
      </c>
      <c r="J3052">
        <f>INDEX(NoSettings!$C:$C,MATCH(EPS!$A3052,NoSettings!$A:$A,0))</f>
        <v>22748800000000</v>
      </c>
      <c r="K3052">
        <f t="shared" si="145"/>
        <v>1</v>
      </c>
      <c r="L3052" s="5">
        <f t="shared" si="143"/>
        <v>22.748799999999999</v>
      </c>
    </row>
    <row r="3053" spans="1:12">
      <c r="A3053" t="s">
        <v>4298</v>
      </c>
      <c r="B3053" t="s">
        <v>4200</v>
      </c>
      <c r="C3053" t="s">
        <v>2873</v>
      </c>
      <c r="D3053" t="s">
        <v>4569</v>
      </c>
      <c r="E3053" t="s">
        <v>2857</v>
      </c>
      <c r="H3053" t="str">
        <f>INDEX('Vensim Variables'!$B:$B,MATCH(EPS!$B3053,'Vensim Variables'!$A:$A,0))</f>
        <v>g pollutant</v>
      </c>
      <c r="I3053" t="str">
        <f t="shared" si="144"/>
        <v>VOC</v>
      </c>
      <c r="J3053">
        <f>INDEX(NoSettings!$C:$C,MATCH(EPS!$A3053,NoSettings!$A:$A,0))</f>
        <v>828003000</v>
      </c>
      <c r="K3053">
        <f t="shared" si="145"/>
        <v>1</v>
      </c>
      <c r="L3053" s="5">
        <f t="shared" si="143"/>
        <v>8.2800300000000001E-4</v>
      </c>
    </row>
    <row r="3054" spans="1:12">
      <c r="A3054" t="s">
        <v>4299</v>
      </c>
      <c r="B3054" t="s">
        <v>4200</v>
      </c>
      <c r="C3054" t="s">
        <v>2873</v>
      </c>
      <c r="D3054" t="s">
        <v>4569</v>
      </c>
      <c r="E3054" t="s">
        <v>2858</v>
      </c>
      <c r="H3054" t="str">
        <f>INDEX('Vensim Variables'!$B:$B,MATCH(EPS!$B3054,'Vensim Variables'!$A:$A,0))</f>
        <v>g pollutant</v>
      </c>
      <c r="I3054" t="str">
        <f t="shared" si="144"/>
        <v>CO</v>
      </c>
      <c r="J3054">
        <f>INDEX(NoSettings!$C:$C,MATCH(EPS!$A3054,NoSettings!$A:$A,0))</f>
        <v>6754680000</v>
      </c>
      <c r="K3054">
        <f t="shared" si="145"/>
        <v>1</v>
      </c>
      <c r="L3054" s="5">
        <f t="shared" si="143"/>
        <v>6.7546799999999999E-3</v>
      </c>
    </row>
    <row r="3055" spans="1:12">
      <c r="A3055" t="s">
        <v>4300</v>
      </c>
      <c r="B3055" t="s">
        <v>4200</v>
      </c>
      <c r="C3055" t="s">
        <v>2873</v>
      </c>
      <c r="D3055" t="s">
        <v>4569</v>
      </c>
      <c r="E3055" t="s">
        <v>2859</v>
      </c>
      <c r="H3055" t="str">
        <f>INDEX('Vensim Variables'!$B:$B,MATCH(EPS!$B3055,'Vensim Variables'!$A:$A,0))</f>
        <v>g pollutant</v>
      </c>
      <c r="I3055" t="str">
        <f t="shared" si="144"/>
        <v>NOx</v>
      </c>
      <c r="J3055">
        <f>INDEX(NoSettings!$C:$C,MATCH(EPS!$A3055,NoSettings!$A:$A,0))</f>
        <v>15592100000</v>
      </c>
      <c r="K3055">
        <f t="shared" si="145"/>
        <v>1</v>
      </c>
      <c r="L3055" s="5">
        <f t="shared" si="143"/>
        <v>1.5592099999999999E-2</v>
      </c>
    </row>
    <row r="3056" spans="1:12">
      <c r="A3056" t="s">
        <v>4301</v>
      </c>
      <c r="B3056" t="s">
        <v>4200</v>
      </c>
      <c r="C3056" t="s">
        <v>2873</v>
      </c>
      <c r="D3056" t="s">
        <v>4569</v>
      </c>
      <c r="E3056" t="s">
        <v>2860</v>
      </c>
      <c r="H3056" t="str">
        <f>INDEX('Vensim Variables'!$B:$B,MATCH(EPS!$B3056,'Vensim Variables'!$A:$A,0))</f>
        <v>g pollutant</v>
      </c>
      <c r="I3056" t="str">
        <f t="shared" si="144"/>
        <v>PM10</v>
      </c>
      <c r="J3056">
        <f>INDEX(NoSettings!$C:$C,MATCH(EPS!$A3056,NoSettings!$A:$A,0))</f>
        <v>623316000</v>
      </c>
      <c r="K3056">
        <f t="shared" si="145"/>
        <v>1</v>
      </c>
      <c r="L3056" s="5">
        <f t="shared" si="143"/>
        <v>6.2331599999999995E-4</v>
      </c>
    </row>
    <row r="3057" spans="1:12">
      <c r="A3057" t="s">
        <v>4302</v>
      </c>
      <c r="B3057" t="s">
        <v>4200</v>
      </c>
      <c r="C3057" t="s">
        <v>2873</v>
      </c>
      <c r="D3057" t="s">
        <v>4569</v>
      </c>
      <c r="E3057" t="s">
        <v>2861</v>
      </c>
      <c r="H3057" t="str">
        <f>INDEX('Vensim Variables'!$B:$B,MATCH(EPS!$B3057,'Vensim Variables'!$A:$A,0))</f>
        <v>g pollutant</v>
      </c>
      <c r="I3057" t="str">
        <f t="shared" si="144"/>
        <v>PM25</v>
      </c>
      <c r="J3057">
        <f>INDEX(NoSettings!$C:$C,MATCH(EPS!$A3057,NoSettings!$A:$A,0))</f>
        <v>396420000</v>
      </c>
      <c r="K3057">
        <f t="shared" si="145"/>
        <v>1</v>
      </c>
      <c r="L3057" s="5">
        <f t="shared" si="143"/>
        <v>3.9641999999999998E-4</v>
      </c>
    </row>
    <row r="3058" spans="1:12">
      <c r="A3058" t="s">
        <v>4303</v>
      </c>
      <c r="B3058" t="s">
        <v>4200</v>
      </c>
      <c r="C3058" t="s">
        <v>2873</v>
      </c>
      <c r="D3058" t="s">
        <v>4569</v>
      </c>
      <c r="E3058" t="s">
        <v>2862</v>
      </c>
      <c r="H3058" t="str">
        <f>INDEX('Vensim Variables'!$B:$B,MATCH(EPS!$B3058,'Vensim Variables'!$A:$A,0))</f>
        <v>g pollutant</v>
      </c>
      <c r="I3058" t="str">
        <f t="shared" si="144"/>
        <v>SOx</v>
      </c>
      <c r="J3058">
        <f>INDEX(NoSettings!$C:$C,MATCH(EPS!$A3058,NoSettings!$A:$A,0))</f>
        <v>4903240000</v>
      </c>
      <c r="K3058">
        <f t="shared" si="145"/>
        <v>1</v>
      </c>
      <c r="L3058" s="5">
        <f t="shared" si="143"/>
        <v>4.9032399999999997E-3</v>
      </c>
    </row>
    <row r="3059" spans="1:12">
      <c r="A3059" t="s">
        <v>4304</v>
      </c>
      <c r="B3059" t="s">
        <v>4200</v>
      </c>
      <c r="C3059" t="s">
        <v>2873</v>
      </c>
      <c r="D3059" t="s">
        <v>4569</v>
      </c>
      <c r="E3059" t="s">
        <v>2863</v>
      </c>
      <c r="H3059" t="str">
        <f>INDEX('Vensim Variables'!$B:$B,MATCH(EPS!$B3059,'Vensim Variables'!$A:$A,0))</f>
        <v>g pollutant</v>
      </c>
      <c r="I3059" t="str">
        <f t="shared" si="144"/>
        <v>BC</v>
      </c>
      <c r="J3059">
        <f>INDEX(NoSettings!$C:$C,MATCH(EPS!$A3059,NoSettings!$A:$A,0))</f>
        <v>22948700</v>
      </c>
      <c r="K3059">
        <f t="shared" si="145"/>
        <v>1</v>
      </c>
      <c r="L3059" s="5">
        <f t="shared" si="143"/>
        <v>2.2948699999999999E-5</v>
      </c>
    </row>
    <row r="3060" spans="1:12">
      <c r="A3060" t="s">
        <v>4305</v>
      </c>
      <c r="B3060" t="s">
        <v>4200</v>
      </c>
      <c r="C3060" t="s">
        <v>2873</v>
      </c>
      <c r="D3060" t="s">
        <v>4569</v>
      </c>
      <c r="E3060" t="s">
        <v>2864</v>
      </c>
      <c r="H3060" t="str">
        <f>INDEX('Vensim Variables'!$B:$B,MATCH(EPS!$B3060,'Vensim Variables'!$A:$A,0))</f>
        <v>g pollutant</v>
      </c>
      <c r="I3060" t="str">
        <f t="shared" si="144"/>
        <v>OC</v>
      </c>
      <c r="J3060">
        <f>INDEX(NoSettings!$C:$C,MATCH(EPS!$A3060,NoSettings!$A:$A,0))</f>
        <v>116224000</v>
      </c>
      <c r="K3060">
        <f t="shared" si="145"/>
        <v>1</v>
      </c>
      <c r="L3060" s="5">
        <f t="shared" si="143"/>
        <v>1.16224E-4</v>
      </c>
    </row>
    <row r="3061" spans="1:12">
      <c r="A3061" t="s">
        <v>4306</v>
      </c>
      <c r="B3061" t="s">
        <v>4200</v>
      </c>
      <c r="C3061" t="s">
        <v>2873</v>
      </c>
      <c r="D3061" t="s">
        <v>4569</v>
      </c>
      <c r="E3061" t="s">
        <v>2865</v>
      </c>
      <c r="H3061" t="str">
        <f>INDEX('Vensim Variables'!$B:$B,MATCH(EPS!$B3061,'Vensim Variables'!$A:$A,0))</f>
        <v>g pollutant</v>
      </c>
      <c r="I3061" t="str">
        <f t="shared" si="144"/>
        <v>CH4</v>
      </c>
      <c r="J3061">
        <f>INDEX(NoSettings!$C:$C,MATCH(EPS!$A3061,NoSettings!$A:$A,0))</f>
        <v>1110420000</v>
      </c>
      <c r="K3061">
        <f t="shared" si="145"/>
        <v>28</v>
      </c>
      <c r="L3061" s="5">
        <f t="shared" si="143"/>
        <v>3.109176E-2</v>
      </c>
    </row>
    <row r="3062" spans="1:12">
      <c r="A3062" t="s">
        <v>4307</v>
      </c>
      <c r="B3062" t="s">
        <v>4200</v>
      </c>
      <c r="C3062" t="s">
        <v>2873</v>
      </c>
      <c r="D3062" t="s">
        <v>4569</v>
      </c>
      <c r="E3062" t="s">
        <v>2866</v>
      </c>
      <c r="H3062" t="str">
        <f>INDEX('Vensim Variables'!$B:$B,MATCH(EPS!$B3062,'Vensim Variables'!$A:$A,0))</f>
        <v>g pollutant</v>
      </c>
      <c r="I3062" t="str">
        <f t="shared" si="144"/>
        <v>N2O</v>
      </c>
      <c r="J3062">
        <f>INDEX(NoSettings!$C:$C,MATCH(EPS!$A3062,NoSettings!$A:$A,0))</f>
        <v>222084000</v>
      </c>
      <c r="K3062">
        <f t="shared" si="145"/>
        <v>265</v>
      </c>
      <c r="L3062" s="5">
        <f t="shared" si="143"/>
        <v>5.8852260000000003E-2</v>
      </c>
    </row>
    <row r="3063" spans="1:12">
      <c r="A3063" t="s">
        <v>4308</v>
      </c>
      <c r="B3063" t="s">
        <v>4200</v>
      </c>
      <c r="C3063" t="s">
        <v>2873</v>
      </c>
      <c r="D3063" t="s">
        <v>4569</v>
      </c>
      <c r="E3063" t="s">
        <v>2867</v>
      </c>
      <c r="H3063" t="str">
        <f>INDEX('Vensim Variables'!$B:$B,MATCH(EPS!$B3063,'Vensim Variables'!$A:$A,0))</f>
        <v>g pollutant</v>
      </c>
      <c r="I3063" t="str">
        <f t="shared" si="144"/>
        <v>F gases</v>
      </c>
      <c r="J3063">
        <f>INDEX(NoSettings!$C:$C,MATCH(EPS!$A3063,NoSettings!$A:$A,0))</f>
        <v>0</v>
      </c>
      <c r="K3063">
        <f t="shared" si="145"/>
        <v>1</v>
      </c>
      <c r="L3063" s="5">
        <f t="shared" si="143"/>
        <v>0</v>
      </c>
    </row>
    <row r="3064" spans="1:12">
      <c r="A3064" t="s">
        <v>4309</v>
      </c>
      <c r="B3064" t="s">
        <v>4200</v>
      </c>
      <c r="C3064" t="s">
        <v>2873</v>
      </c>
      <c r="D3064" t="s">
        <v>4570</v>
      </c>
      <c r="E3064" t="s">
        <v>2854</v>
      </c>
      <c r="H3064" t="str">
        <f>INDEX('Vensim Variables'!$B:$B,MATCH(EPS!$B3064,'Vensim Variables'!$A:$A,0))</f>
        <v>g pollutant</v>
      </c>
      <c r="I3064" t="str">
        <f t="shared" si="144"/>
        <v>CO2</v>
      </c>
      <c r="J3064">
        <f>INDEX(NoSettings!$C:$C,MATCH(EPS!$A3064,NoSettings!$A:$A,0))</f>
        <v>0</v>
      </c>
      <c r="K3064">
        <f t="shared" si="145"/>
        <v>1</v>
      </c>
      <c r="L3064" s="5">
        <f t="shared" si="143"/>
        <v>0</v>
      </c>
    </row>
    <row r="3065" spans="1:12">
      <c r="A3065" t="s">
        <v>4310</v>
      </c>
      <c r="B3065" t="s">
        <v>4200</v>
      </c>
      <c r="C3065" t="s">
        <v>2873</v>
      </c>
      <c r="D3065" t="s">
        <v>4570</v>
      </c>
      <c r="E3065" t="s">
        <v>2857</v>
      </c>
      <c r="H3065" t="str">
        <f>INDEX('Vensim Variables'!$B:$B,MATCH(EPS!$B3065,'Vensim Variables'!$A:$A,0))</f>
        <v>g pollutant</v>
      </c>
      <c r="I3065" t="str">
        <f t="shared" si="144"/>
        <v>VOC</v>
      </c>
      <c r="J3065">
        <f>INDEX(NoSettings!$C:$C,MATCH(EPS!$A3065,NoSettings!$A:$A,0))</f>
        <v>0</v>
      </c>
      <c r="K3065">
        <f t="shared" si="145"/>
        <v>1</v>
      </c>
      <c r="L3065" s="5">
        <f t="shared" si="143"/>
        <v>0</v>
      </c>
    </row>
    <row r="3066" spans="1:12">
      <c r="A3066" t="s">
        <v>4311</v>
      </c>
      <c r="B3066" t="s">
        <v>4200</v>
      </c>
      <c r="C3066" t="s">
        <v>2873</v>
      </c>
      <c r="D3066" t="s">
        <v>4570</v>
      </c>
      <c r="E3066" t="s">
        <v>2858</v>
      </c>
      <c r="H3066" t="str">
        <f>INDEX('Vensim Variables'!$B:$B,MATCH(EPS!$B3066,'Vensim Variables'!$A:$A,0))</f>
        <v>g pollutant</v>
      </c>
      <c r="I3066" t="str">
        <f t="shared" si="144"/>
        <v>CO</v>
      </c>
      <c r="J3066">
        <f>INDEX(NoSettings!$C:$C,MATCH(EPS!$A3066,NoSettings!$A:$A,0))</f>
        <v>0</v>
      </c>
      <c r="K3066">
        <f t="shared" si="145"/>
        <v>1</v>
      </c>
      <c r="L3066" s="5">
        <f t="shared" si="143"/>
        <v>0</v>
      </c>
    </row>
    <row r="3067" spans="1:12">
      <c r="A3067" t="s">
        <v>4312</v>
      </c>
      <c r="B3067" t="s">
        <v>4200</v>
      </c>
      <c r="C3067" t="s">
        <v>2873</v>
      </c>
      <c r="D3067" t="s">
        <v>4570</v>
      </c>
      <c r="E3067" t="s">
        <v>2859</v>
      </c>
      <c r="H3067" t="str">
        <f>INDEX('Vensim Variables'!$B:$B,MATCH(EPS!$B3067,'Vensim Variables'!$A:$A,0))</f>
        <v>g pollutant</v>
      </c>
      <c r="I3067" t="str">
        <f t="shared" si="144"/>
        <v>NOx</v>
      </c>
      <c r="J3067">
        <f>INDEX(NoSettings!$C:$C,MATCH(EPS!$A3067,NoSettings!$A:$A,0))</f>
        <v>0</v>
      </c>
      <c r="K3067">
        <f t="shared" si="145"/>
        <v>1</v>
      </c>
      <c r="L3067" s="5">
        <f t="shared" si="143"/>
        <v>0</v>
      </c>
    </row>
    <row r="3068" spans="1:12">
      <c r="A3068" t="s">
        <v>4313</v>
      </c>
      <c r="B3068" t="s">
        <v>4200</v>
      </c>
      <c r="C3068" t="s">
        <v>2873</v>
      </c>
      <c r="D3068" t="s">
        <v>4570</v>
      </c>
      <c r="E3068" t="s">
        <v>2860</v>
      </c>
      <c r="H3068" t="str">
        <f>INDEX('Vensim Variables'!$B:$B,MATCH(EPS!$B3068,'Vensim Variables'!$A:$A,0))</f>
        <v>g pollutant</v>
      </c>
      <c r="I3068" t="str">
        <f t="shared" si="144"/>
        <v>PM10</v>
      </c>
      <c r="J3068">
        <f>INDEX(NoSettings!$C:$C,MATCH(EPS!$A3068,NoSettings!$A:$A,0))</f>
        <v>0</v>
      </c>
      <c r="K3068">
        <f t="shared" si="145"/>
        <v>1</v>
      </c>
      <c r="L3068" s="5">
        <f t="shared" si="143"/>
        <v>0</v>
      </c>
    </row>
    <row r="3069" spans="1:12">
      <c r="A3069" t="s">
        <v>4314</v>
      </c>
      <c r="B3069" t="s">
        <v>4200</v>
      </c>
      <c r="C3069" t="s">
        <v>2873</v>
      </c>
      <c r="D3069" t="s">
        <v>4570</v>
      </c>
      <c r="E3069" t="s">
        <v>2861</v>
      </c>
      <c r="H3069" t="str">
        <f>INDEX('Vensim Variables'!$B:$B,MATCH(EPS!$B3069,'Vensim Variables'!$A:$A,0))</f>
        <v>g pollutant</v>
      </c>
      <c r="I3069" t="str">
        <f t="shared" si="144"/>
        <v>PM25</v>
      </c>
      <c r="J3069">
        <f>INDEX(NoSettings!$C:$C,MATCH(EPS!$A3069,NoSettings!$A:$A,0))</f>
        <v>0</v>
      </c>
      <c r="K3069">
        <f t="shared" si="145"/>
        <v>1</v>
      </c>
      <c r="L3069" s="5">
        <f t="shared" si="143"/>
        <v>0</v>
      </c>
    </row>
    <row r="3070" spans="1:12">
      <c r="A3070" t="s">
        <v>4315</v>
      </c>
      <c r="B3070" t="s">
        <v>4200</v>
      </c>
      <c r="C3070" t="s">
        <v>2873</v>
      </c>
      <c r="D3070" t="s">
        <v>4570</v>
      </c>
      <c r="E3070" t="s">
        <v>2862</v>
      </c>
      <c r="H3070" t="str">
        <f>INDEX('Vensim Variables'!$B:$B,MATCH(EPS!$B3070,'Vensim Variables'!$A:$A,0))</f>
        <v>g pollutant</v>
      </c>
      <c r="I3070" t="str">
        <f t="shared" si="144"/>
        <v>SOx</v>
      </c>
      <c r="J3070">
        <f>INDEX(NoSettings!$C:$C,MATCH(EPS!$A3070,NoSettings!$A:$A,0))</f>
        <v>0</v>
      </c>
      <c r="K3070">
        <f t="shared" si="145"/>
        <v>1</v>
      </c>
      <c r="L3070" s="5">
        <f t="shared" si="143"/>
        <v>0</v>
      </c>
    </row>
    <row r="3071" spans="1:12">
      <c r="A3071" t="s">
        <v>4316</v>
      </c>
      <c r="B3071" t="s">
        <v>4200</v>
      </c>
      <c r="C3071" t="s">
        <v>2873</v>
      </c>
      <c r="D3071" t="s">
        <v>4570</v>
      </c>
      <c r="E3071" t="s">
        <v>2863</v>
      </c>
      <c r="H3071" t="str">
        <f>INDEX('Vensim Variables'!$B:$B,MATCH(EPS!$B3071,'Vensim Variables'!$A:$A,0))</f>
        <v>g pollutant</v>
      </c>
      <c r="I3071" t="str">
        <f t="shared" si="144"/>
        <v>BC</v>
      </c>
      <c r="J3071">
        <f>INDEX(NoSettings!$C:$C,MATCH(EPS!$A3071,NoSettings!$A:$A,0))</f>
        <v>0</v>
      </c>
      <c r="K3071">
        <f t="shared" si="145"/>
        <v>1</v>
      </c>
      <c r="L3071" s="5">
        <f t="shared" si="143"/>
        <v>0</v>
      </c>
    </row>
    <row r="3072" spans="1:12">
      <c r="A3072" t="s">
        <v>4317</v>
      </c>
      <c r="B3072" t="s">
        <v>4200</v>
      </c>
      <c r="C3072" t="s">
        <v>2873</v>
      </c>
      <c r="D3072" t="s">
        <v>4570</v>
      </c>
      <c r="E3072" t="s">
        <v>2864</v>
      </c>
      <c r="H3072" t="str">
        <f>INDEX('Vensim Variables'!$B:$B,MATCH(EPS!$B3072,'Vensim Variables'!$A:$A,0))</f>
        <v>g pollutant</v>
      </c>
      <c r="I3072" t="str">
        <f t="shared" si="144"/>
        <v>OC</v>
      </c>
      <c r="J3072">
        <f>INDEX(NoSettings!$C:$C,MATCH(EPS!$A3072,NoSettings!$A:$A,0))</f>
        <v>0</v>
      </c>
      <c r="K3072">
        <f t="shared" si="145"/>
        <v>1</v>
      </c>
      <c r="L3072" s="5">
        <f t="shared" si="143"/>
        <v>0</v>
      </c>
    </row>
    <row r="3073" spans="1:12">
      <c r="A3073" t="s">
        <v>4318</v>
      </c>
      <c r="B3073" t="s">
        <v>4200</v>
      </c>
      <c r="C3073" t="s">
        <v>2873</v>
      </c>
      <c r="D3073" t="s">
        <v>4570</v>
      </c>
      <c r="E3073" t="s">
        <v>2865</v>
      </c>
      <c r="H3073" t="str">
        <f>INDEX('Vensim Variables'!$B:$B,MATCH(EPS!$B3073,'Vensim Variables'!$A:$A,0))</f>
        <v>g pollutant</v>
      </c>
      <c r="I3073" t="str">
        <f t="shared" si="144"/>
        <v>CH4</v>
      </c>
      <c r="J3073">
        <f>INDEX(NoSettings!$C:$C,MATCH(EPS!$A3073,NoSettings!$A:$A,0))</f>
        <v>0</v>
      </c>
      <c r="K3073">
        <f t="shared" si="145"/>
        <v>28</v>
      </c>
      <c r="L3073" s="5">
        <f t="shared" si="143"/>
        <v>0</v>
      </c>
    </row>
    <row r="3074" spans="1:12">
      <c r="A3074" t="s">
        <v>4319</v>
      </c>
      <c r="B3074" t="s">
        <v>4200</v>
      </c>
      <c r="C3074" t="s">
        <v>2873</v>
      </c>
      <c r="D3074" t="s">
        <v>4570</v>
      </c>
      <c r="E3074" t="s">
        <v>2866</v>
      </c>
      <c r="H3074" t="str">
        <f>INDEX('Vensim Variables'!$B:$B,MATCH(EPS!$B3074,'Vensim Variables'!$A:$A,0))</f>
        <v>g pollutant</v>
      </c>
      <c r="I3074" t="str">
        <f t="shared" si="144"/>
        <v>N2O</v>
      </c>
      <c r="J3074">
        <f>INDEX(NoSettings!$C:$C,MATCH(EPS!$A3074,NoSettings!$A:$A,0))</f>
        <v>0</v>
      </c>
      <c r="K3074">
        <f t="shared" si="145"/>
        <v>265</v>
      </c>
      <c r="L3074" s="5">
        <f t="shared" si="143"/>
        <v>0</v>
      </c>
    </row>
    <row r="3075" spans="1:12">
      <c r="A3075" t="s">
        <v>4320</v>
      </c>
      <c r="B3075" t="s">
        <v>4200</v>
      </c>
      <c r="C3075" t="s">
        <v>2873</v>
      </c>
      <c r="D3075" t="s">
        <v>4570</v>
      </c>
      <c r="E3075" t="s">
        <v>2867</v>
      </c>
      <c r="H3075" t="str">
        <f>INDEX('Vensim Variables'!$B:$B,MATCH(EPS!$B3075,'Vensim Variables'!$A:$A,0))</f>
        <v>g pollutant</v>
      </c>
      <c r="I3075" t="str">
        <f t="shared" si="144"/>
        <v>F gases</v>
      </c>
      <c r="J3075">
        <f>INDEX(NoSettings!$C:$C,MATCH(EPS!$A3075,NoSettings!$A:$A,0))</f>
        <v>0</v>
      </c>
      <c r="K3075">
        <f t="shared" si="145"/>
        <v>1</v>
      </c>
      <c r="L3075" s="5">
        <f t="shared" ref="L3075:L3138" si="146">IF(H3075="g pollutant",K3075*J3075/10^12,IF(H3075="MMTCO2e",J3075,IF(H3075="MWh",J3075,0)))</f>
        <v>0</v>
      </c>
    </row>
    <row r="3076" spans="1:12">
      <c r="A3076" t="s">
        <v>4321</v>
      </c>
      <c r="B3076" t="s">
        <v>4200</v>
      </c>
      <c r="C3076" t="s">
        <v>2874</v>
      </c>
      <c r="D3076" t="s">
        <v>4561</v>
      </c>
      <c r="E3076" t="s">
        <v>2854</v>
      </c>
      <c r="H3076" t="str">
        <f>INDEX('Vensim Variables'!$B:$B,MATCH(EPS!$B3076,'Vensim Variables'!$A:$A,0))</f>
        <v>g pollutant</v>
      </c>
      <c r="I3076" t="str">
        <f t="shared" si="144"/>
        <v>CO2</v>
      </c>
      <c r="J3076">
        <f>INDEX(NoSettings!$C:$C,MATCH(EPS!$A3076,NoSettings!$A:$A,0))</f>
        <v>0</v>
      </c>
      <c r="K3076">
        <f t="shared" si="145"/>
        <v>1</v>
      </c>
      <c r="L3076" s="5">
        <f t="shared" si="146"/>
        <v>0</v>
      </c>
    </row>
    <row r="3077" spans="1:12">
      <c r="A3077" t="s">
        <v>4322</v>
      </c>
      <c r="B3077" t="s">
        <v>4200</v>
      </c>
      <c r="C3077" t="s">
        <v>2874</v>
      </c>
      <c r="D3077" t="s">
        <v>4561</v>
      </c>
      <c r="E3077" t="s">
        <v>2857</v>
      </c>
      <c r="H3077" t="str">
        <f>INDEX('Vensim Variables'!$B:$B,MATCH(EPS!$B3077,'Vensim Variables'!$A:$A,0))</f>
        <v>g pollutant</v>
      </c>
      <c r="I3077" t="str">
        <f t="shared" si="144"/>
        <v>VOC</v>
      </c>
      <c r="J3077">
        <f>INDEX(NoSettings!$C:$C,MATCH(EPS!$A3077,NoSettings!$A:$A,0))</f>
        <v>0</v>
      </c>
      <c r="K3077">
        <f t="shared" si="145"/>
        <v>1</v>
      </c>
      <c r="L3077" s="5">
        <f t="shared" si="146"/>
        <v>0</v>
      </c>
    </row>
    <row r="3078" spans="1:12">
      <c r="A3078" t="s">
        <v>4323</v>
      </c>
      <c r="B3078" t="s">
        <v>4200</v>
      </c>
      <c r="C3078" t="s">
        <v>2874</v>
      </c>
      <c r="D3078" t="s">
        <v>4561</v>
      </c>
      <c r="E3078" t="s">
        <v>2858</v>
      </c>
      <c r="H3078" t="str">
        <f>INDEX('Vensim Variables'!$B:$B,MATCH(EPS!$B3078,'Vensim Variables'!$A:$A,0))</f>
        <v>g pollutant</v>
      </c>
      <c r="I3078" t="str">
        <f t="shared" si="144"/>
        <v>CO</v>
      </c>
      <c r="J3078">
        <f>INDEX(NoSettings!$C:$C,MATCH(EPS!$A3078,NoSettings!$A:$A,0))</f>
        <v>0</v>
      </c>
      <c r="K3078">
        <f t="shared" si="145"/>
        <v>1</v>
      </c>
      <c r="L3078" s="5">
        <f t="shared" si="146"/>
        <v>0</v>
      </c>
    </row>
    <row r="3079" spans="1:12">
      <c r="A3079" t="s">
        <v>4324</v>
      </c>
      <c r="B3079" t="s">
        <v>4200</v>
      </c>
      <c r="C3079" t="s">
        <v>2874</v>
      </c>
      <c r="D3079" t="s">
        <v>4561</v>
      </c>
      <c r="E3079" t="s">
        <v>2859</v>
      </c>
      <c r="H3079" t="str">
        <f>INDEX('Vensim Variables'!$B:$B,MATCH(EPS!$B3079,'Vensim Variables'!$A:$A,0))</f>
        <v>g pollutant</v>
      </c>
      <c r="I3079" t="str">
        <f t="shared" si="144"/>
        <v>NOx</v>
      </c>
      <c r="J3079">
        <f>INDEX(NoSettings!$C:$C,MATCH(EPS!$A3079,NoSettings!$A:$A,0))</f>
        <v>0</v>
      </c>
      <c r="K3079">
        <f t="shared" si="145"/>
        <v>1</v>
      </c>
      <c r="L3079" s="5">
        <f t="shared" si="146"/>
        <v>0</v>
      </c>
    </row>
    <row r="3080" spans="1:12">
      <c r="A3080" t="s">
        <v>4325</v>
      </c>
      <c r="B3080" t="s">
        <v>4200</v>
      </c>
      <c r="C3080" t="s">
        <v>2874</v>
      </c>
      <c r="D3080" t="s">
        <v>4561</v>
      </c>
      <c r="E3080" t="s">
        <v>2860</v>
      </c>
      <c r="H3080" t="str">
        <f>INDEX('Vensim Variables'!$B:$B,MATCH(EPS!$B3080,'Vensim Variables'!$A:$A,0))</f>
        <v>g pollutant</v>
      </c>
      <c r="I3080" t="str">
        <f t="shared" si="144"/>
        <v>PM10</v>
      </c>
      <c r="J3080">
        <f>INDEX(NoSettings!$C:$C,MATCH(EPS!$A3080,NoSettings!$A:$A,0))</f>
        <v>0</v>
      </c>
      <c r="K3080">
        <f t="shared" si="145"/>
        <v>1</v>
      </c>
      <c r="L3080" s="5">
        <f t="shared" si="146"/>
        <v>0</v>
      </c>
    </row>
    <row r="3081" spans="1:12">
      <c r="A3081" t="s">
        <v>4326</v>
      </c>
      <c r="B3081" t="s">
        <v>4200</v>
      </c>
      <c r="C3081" t="s">
        <v>2874</v>
      </c>
      <c r="D3081" t="s">
        <v>4561</v>
      </c>
      <c r="E3081" t="s">
        <v>2861</v>
      </c>
      <c r="H3081" t="str">
        <f>INDEX('Vensim Variables'!$B:$B,MATCH(EPS!$B3081,'Vensim Variables'!$A:$A,0))</f>
        <v>g pollutant</v>
      </c>
      <c r="I3081" t="str">
        <f t="shared" si="144"/>
        <v>PM25</v>
      </c>
      <c r="J3081">
        <f>INDEX(NoSettings!$C:$C,MATCH(EPS!$A3081,NoSettings!$A:$A,0))</f>
        <v>0</v>
      </c>
      <c r="K3081">
        <f t="shared" si="145"/>
        <v>1</v>
      </c>
      <c r="L3081" s="5">
        <f t="shared" si="146"/>
        <v>0</v>
      </c>
    </row>
    <row r="3082" spans="1:12">
      <c r="A3082" t="s">
        <v>4327</v>
      </c>
      <c r="B3082" t="s">
        <v>4200</v>
      </c>
      <c r="C3082" t="s">
        <v>2874</v>
      </c>
      <c r="D3082" t="s">
        <v>4561</v>
      </c>
      <c r="E3082" t="s">
        <v>2862</v>
      </c>
      <c r="H3082" t="str">
        <f>INDEX('Vensim Variables'!$B:$B,MATCH(EPS!$B3082,'Vensim Variables'!$A:$A,0))</f>
        <v>g pollutant</v>
      </c>
      <c r="I3082" t="str">
        <f t="shared" si="144"/>
        <v>SOx</v>
      </c>
      <c r="J3082">
        <f>INDEX(NoSettings!$C:$C,MATCH(EPS!$A3082,NoSettings!$A:$A,0))</f>
        <v>0</v>
      </c>
      <c r="K3082">
        <f t="shared" si="145"/>
        <v>1</v>
      </c>
      <c r="L3082" s="5">
        <f t="shared" si="146"/>
        <v>0</v>
      </c>
    </row>
    <row r="3083" spans="1:12">
      <c r="A3083" t="s">
        <v>4328</v>
      </c>
      <c r="B3083" t="s">
        <v>4200</v>
      </c>
      <c r="C3083" t="s">
        <v>2874</v>
      </c>
      <c r="D3083" t="s">
        <v>4561</v>
      </c>
      <c r="E3083" t="s">
        <v>2863</v>
      </c>
      <c r="H3083" t="str">
        <f>INDEX('Vensim Variables'!$B:$B,MATCH(EPS!$B3083,'Vensim Variables'!$A:$A,0))</f>
        <v>g pollutant</v>
      </c>
      <c r="I3083" t="str">
        <f t="shared" si="144"/>
        <v>BC</v>
      </c>
      <c r="J3083">
        <f>INDEX(NoSettings!$C:$C,MATCH(EPS!$A3083,NoSettings!$A:$A,0))</f>
        <v>0</v>
      </c>
      <c r="K3083">
        <f t="shared" si="145"/>
        <v>1</v>
      </c>
      <c r="L3083" s="5">
        <f t="shared" si="146"/>
        <v>0</v>
      </c>
    </row>
    <row r="3084" spans="1:12">
      <c r="A3084" t="s">
        <v>4329</v>
      </c>
      <c r="B3084" t="s">
        <v>4200</v>
      </c>
      <c r="C3084" t="s">
        <v>2874</v>
      </c>
      <c r="D3084" t="s">
        <v>4561</v>
      </c>
      <c r="E3084" t="s">
        <v>2864</v>
      </c>
      <c r="H3084" t="str">
        <f>INDEX('Vensim Variables'!$B:$B,MATCH(EPS!$B3084,'Vensim Variables'!$A:$A,0))</f>
        <v>g pollutant</v>
      </c>
      <c r="I3084" t="str">
        <f t="shared" ref="I3084:I3147" si="147">IF(OR(C3084="CO2",C3084="CH4",C3084="N2O",C3084="F gases",C3084="VOC",C3084="CO",C3084="NOx",C3084="PM10",C3084="PM25",C3084="SOx",C3084="BC",C3084="OC"),C3084,IF(OR(D3084="CO2",D3084="CH4",D3084="N2O",D3084="F gases",D3084="VOC",D3084="CO",D3084="NOx",D3084="PM10",D3084="PM25",D3084="SOx",D3084="BC",D3084="OC"),D3084,IF(OR(E3084="CO2",E3084="CH4",E3084="N2O",E3084="F gases",E3084="VOC",E3084="CO",E3084="NOx",E3084="PM10",E3084="PM25",E3084="SOx",E3084="BC",E3084="OC"),E3084,"NA")))</f>
        <v>OC</v>
      </c>
      <c r="J3084">
        <f>INDEX(NoSettings!$C:$C,MATCH(EPS!$A3084,NoSettings!$A:$A,0))</f>
        <v>0</v>
      </c>
      <c r="K3084">
        <f t="shared" ref="K3084:K3147" si="148">IF(I3084="CO2",1,IF(I3084="CH4",28,IF(I3084="N2O",265,IF(I3084="F gases",1,1))))</f>
        <v>1</v>
      </c>
      <c r="L3084" s="5">
        <f t="shared" si="146"/>
        <v>0</v>
      </c>
    </row>
    <row r="3085" spans="1:12">
      <c r="A3085" t="s">
        <v>4330</v>
      </c>
      <c r="B3085" t="s">
        <v>4200</v>
      </c>
      <c r="C3085" t="s">
        <v>2874</v>
      </c>
      <c r="D3085" t="s">
        <v>4561</v>
      </c>
      <c r="E3085" t="s">
        <v>2865</v>
      </c>
      <c r="H3085" t="str">
        <f>INDEX('Vensim Variables'!$B:$B,MATCH(EPS!$B3085,'Vensim Variables'!$A:$A,0))</f>
        <v>g pollutant</v>
      </c>
      <c r="I3085" t="str">
        <f t="shared" si="147"/>
        <v>CH4</v>
      </c>
      <c r="J3085">
        <f>INDEX(NoSettings!$C:$C,MATCH(EPS!$A3085,NoSettings!$A:$A,0))</f>
        <v>0</v>
      </c>
      <c r="K3085">
        <f t="shared" si="148"/>
        <v>28</v>
      </c>
      <c r="L3085" s="5">
        <f t="shared" si="146"/>
        <v>0</v>
      </c>
    </row>
    <row r="3086" spans="1:12">
      <c r="A3086" t="s">
        <v>4331</v>
      </c>
      <c r="B3086" t="s">
        <v>4200</v>
      </c>
      <c r="C3086" t="s">
        <v>2874</v>
      </c>
      <c r="D3086" t="s">
        <v>4561</v>
      </c>
      <c r="E3086" t="s">
        <v>2866</v>
      </c>
      <c r="H3086" t="str">
        <f>INDEX('Vensim Variables'!$B:$B,MATCH(EPS!$B3086,'Vensim Variables'!$A:$A,0))</f>
        <v>g pollutant</v>
      </c>
      <c r="I3086" t="str">
        <f t="shared" si="147"/>
        <v>N2O</v>
      </c>
      <c r="J3086">
        <f>INDEX(NoSettings!$C:$C,MATCH(EPS!$A3086,NoSettings!$A:$A,0))</f>
        <v>0</v>
      </c>
      <c r="K3086">
        <f t="shared" si="148"/>
        <v>265</v>
      </c>
      <c r="L3086" s="5">
        <f t="shared" si="146"/>
        <v>0</v>
      </c>
    </row>
    <row r="3087" spans="1:12">
      <c r="A3087" t="s">
        <v>4332</v>
      </c>
      <c r="B3087" t="s">
        <v>4200</v>
      </c>
      <c r="C3087" t="s">
        <v>2874</v>
      </c>
      <c r="D3087" t="s">
        <v>4561</v>
      </c>
      <c r="E3087" t="s">
        <v>2867</v>
      </c>
      <c r="H3087" t="str">
        <f>INDEX('Vensim Variables'!$B:$B,MATCH(EPS!$B3087,'Vensim Variables'!$A:$A,0))</f>
        <v>g pollutant</v>
      </c>
      <c r="I3087" t="str">
        <f t="shared" si="147"/>
        <v>F gases</v>
      </c>
      <c r="J3087">
        <f>INDEX(NoSettings!$C:$C,MATCH(EPS!$A3087,NoSettings!$A:$A,0))</f>
        <v>0</v>
      </c>
      <c r="K3087">
        <f t="shared" si="148"/>
        <v>1</v>
      </c>
      <c r="L3087" s="5">
        <f t="shared" si="146"/>
        <v>0</v>
      </c>
    </row>
    <row r="3088" spans="1:12">
      <c r="A3088" t="s">
        <v>4333</v>
      </c>
      <c r="B3088" t="s">
        <v>4200</v>
      </c>
      <c r="C3088" t="s">
        <v>2874</v>
      </c>
      <c r="D3088" t="s">
        <v>4562</v>
      </c>
      <c r="E3088" t="s">
        <v>2854</v>
      </c>
      <c r="H3088" t="str">
        <f>INDEX('Vensim Variables'!$B:$B,MATCH(EPS!$B3088,'Vensim Variables'!$A:$A,0))</f>
        <v>g pollutant</v>
      </c>
      <c r="I3088" t="str">
        <f t="shared" si="147"/>
        <v>CO2</v>
      </c>
      <c r="J3088">
        <f>INDEX(NoSettings!$C:$C,MATCH(EPS!$A3088,NoSettings!$A:$A,0))</f>
        <v>0</v>
      </c>
      <c r="K3088">
        <f t="shared" si="148"/>
        <v>1</v>
      </c>
      <c r="L3088" s="5">
        <f t="shared" si="146"/>
        <v>0</v>
      </c>
    </row>
    <row r="3089" spans="1:12">
      <c r="A3089" t="s">
        <v>4334</v>
      </c>
      <c r="B3089" t="s">
        <v>4200</v>
      </c>
      <c r="C3089" t="s">
        <v>2874</v>
      </c>
      <c r="D3089" t="s">
        <v>4562</v>
      </c>
      <c r="E3089" t="s">
        <v>2857</v>
      </c>
      <c r="H3089" t="str">
        <f>INDEX('Vensim Variables'!$B:$B,MATCH(EPS!$B3089,'Vensim Variables'!$A:$A,0))</f>
        <v>g pollutant</v>
      </c>
      <c r="I3089" t="str">
        <f t="shared" si="147"/>
        <v>VOC</v>
      </c>
      <c r="J3089">
        <f>INDEX(NoSettings!$C:$C,MATCH(EPS!$A3089,NoSettings!$A:$A,0))</f>
        <v>0</v>
      </c>
      <c r="K3089">
        <f t="shared" si="148"/>
        <v>1</v>
      </c>
      <c r="L3089" s="5">
        <f t="shared" si="146"/>
        <v>0</v>
      </c>
    </row>
    <row r="3090" spans="1:12">
      <c r="A3090" t="s">
        <v>4335</v>
      </c>
      <c r="B3090" t="s">
        <v>4200</v>
      </c>
      <c r="C3090" t="s">
        <v>2874</v>
      </c>
      <c r="D3090" t="s">
        <v>4562</v>
      </c>
      <c r="E3090" t="s">
        <v>2858</v>
      </c>
      <c r="H3090" t="str">
        <f>INDEX('Vensim Variables'!$B:$B,MATCH(EPS!$B3090,'Vensim Variables'!$A:$A,0))</f>
        <v>g pollutant</v>
      </c>
      <c r="I3090" t="str">
        <f t="shared" si="147"/>
        <v>CO</v>
      </c>
      <c r="J3090">
        <f>INDEX(NoSettings!$C:$C,MATCH(EPS!$A3090,NoSettings!$A:$A,0))</f>
        <v>0</v>
      </c>
      <c r="K3090">
        <f t="shared" si="148"/>
        <v>1</v>
      </c>
      <c r="L3090" s="5">
        <f t="shared" si="146"/>
        <v>0</v>
      </c>
    </row>
    <row r="3091" spans="1:12">
      <c r="A3091" t="s">
        <v>4336</v>
      </c>
      <c r="B3091" t="s">
        <v>4200</v>
      </c>
      <c r="C3091" t="s">
        <v>2874</v>
      </c>
      <c r="D3091" t="s">
        <v>4562</v>
      </c>
      <c r="E3091" t="s">
        <v>2859</v>
      </c>
      <c r="H3091" t="str">
        <f>INDEX('Vensim Variables'!$B:$B,MATCH(EPS!$B3091,'Vensim Variables'!$A:$A,0))</f>
        <v>g pollutant</v>
      </c>
      <c r="I3091" t="str">
        <f t="shared" si="147"/>
        <v>NOx</v>
      </c>
      <c r="J3091">
        <f>INDEX(NoSettings!$C:$C,MATCH(EPS!$A3091,NoSettings!$A:$A,0))</f>
        <v>0</v>
      </c>
      <c r="K3091">
        <f t="shared" si="148"/>
        <v>1</v>
      </c>
      <c r="L3091" s="5">
        <f t="shared" si="146"/>
        <v>0</v>
      </c>
    </row>
    <row r="3092" spans="1:12">
      <c r="A3092" t="s">
        <v>4337</v>
      </c>
      <c r="B3092" t="s">
        <v>4200</v>
      </c>
      <c r="C3092" t="s">
        <v>2874</v>
      </c>
      <c r="D3092" t="s">
        <v>4562</v>
      </c>
      <c r="E3092" t="s">
        <v>2860</v>
      </c>
      <c r="H3092" t="str">
        <f>INDEX('Vensim Variables'!$B:$B,MATCH(EPS!$B3092,'Vensim Variables'!$A:$A,0))</f>
        <v>g pollutant</v>
      </c>
      <c r="I3092" t="str">
        <f t="shared" si="147"/>
        <v>PM10</v>
      </c>
      <c r="J3092">
        <f>INDEX(NoSettings!$C:$C,MATCH(EPS!$A3092,NoSettings!$A:$A,0))</f>
        <v>0</v>
      </c>
      <c r="K3092">
        <f t="shared" si="148"/>
        <v>1</v>
      </c>
      <c r="L3092" s="5">
        <f t="shared" si="146"/>
        <v>0</v>
      </c>
    </row>
    <row r="3093" spans="1:12">
      <c r="A3093" t="s">
        <v>4338</v>
      </c>
      <c r="B3093" t="s">
        <v>4200</v>
      </c>
      <c r="C3093" t="s">
        <v>2874</v>
      </c>
      <c r="D3093" t="s">
        <v>4562</v>
      </c>
      <c r="E3093" t="s">
        <v>2861</v>
      </c>
      <c r="H3093" t="str">
        <f>INDEX('Vensim Variables'!$B:$B,MATCH(EPS!$B3093,'Vensim Variables'!$A:$A,0))</f>
        <v>g pollutant</v>
      </c>
      <c r="I3093" t="str">
        <f t="shared" si="147"/>
        <v>PM25</v>
      </c>
      <c r="J3093">
        <f>INDEX(NoSettings!$C:$C,MATCH(EPS!$A3093,NoSettings!$A:$A,0))</f>
        <v>0</v>
      </c>
      <c r="K3093">
        <f t="shared" si="148"/>
        <v>1</v>
      </c>
      <c r="L3093" s="5">
        <f t="shared" si="146"/>
        <v>0</v>
      </c>
    </row>
    <row r="3094" spans="1:12">
      <c r="A3094" t="s">
        <v>4339</v>
      </c>
      <c r="B3094" t="s">
        <v>4200</v>
      </c>
      <c r="C3094" t="s">
        <v>2874</v>
      </c>
      <c r="D3094" t="s">
        <v>4562</v>
      </c>
      <c r="E3094" t="s">
        <v>2862</v>
      </c>
      <c r="H3094" t="str">
        <f>INDEX('Vensim Variables'!$B:$B,MATCH(EPS!$B3094,'Vensim Variables'!$A:$A,0))</f>
        <v>g pollutant</v>
      </c>
      <c r="I3094" t="str">
        <f t="shared" si="147"/>
        <v>SOx</v>
      </c>
      <c r="J3094">
        <f>INDEX(NoSettings!$C:$C,MATCH(EPS!$A3094,NoSettings!$A:$A,0))</f>
        <v>0</v>
      </c>
      <c r="K3094">
        <f t="shared" si="148"/>
        <v>1</v>
      </c>
      <c r="L3094" s="5">
        <f t="shared" si="146"/>
        <v>0</v>
      </c>
    </row>
    <row r="3095" spans="1:12">
      <c r="A3095" t="s">
        <v>4340</v>
      </c>
      <c r="B3095" t="s">
        <v>4200</v>
      </c>
      <c r="C3095" t="s">
        <v>2874</v>
      </c>
      <c r="D3095" t="s">
        <v>4562</v>
      </c>
      <c r="E3095" t="s">
        <v>2863</v>
      </c>
      <c r="H3095" t="str">
        <f>INDEX('Vensim Variables'!$B:$B,MATCH(EPS!$B3095,'Vensim Variables'!$A:$A,0))</f>
        <v>g pollutant</v>
      </c>
      <c r="I3095" t="str">
        <f t="shared" si="147"/>
        <v>BC</v>
      </c>
      <c r="J3095">
        <f>INDEX(NoSettings!$C:$C,MATCH(EPS!$A3095,NoSettings!$A:$A,0))</f>
        <v>0</v>
      </c>
      <c r="K3095">
        <f t="shared" si="148"/>
        <v>1</v>
      </c>
      <c r="L3095" s="5">
        <f t="shared" si="146"/>
        <v>0</v>
      </c>
    </row>
    <row r="3096" spans="1:12">
      <c r="A3096" t="s">
        <v>4341</v>
      </c>
      <c r="B3096" t="s">
        <v>4200</v>
      </c>
      <c r="C3096" t="s">
        <v>2874</v>
      </c>
      <c r="D3096" t="s">
        <v>4562</v>
      </c>
      <c r="E3096" t="s">
        <v>2864</v>
      </c>
      <c r="H3096" t="str">
        <f>INDEX('Vensim Variables'!$B:$B,MATCH(EPS!$B3096,'Vensim Variables'!$A:$A,0))</f>
        <v>g pollutant</v>
      </c>
      <c r="I3096" t="str">
        <f t="shared" si="147"/>
        <v>OC</v>
      </c>
      <c r="J3096">
        <f>INDEX(NoSettings!$C:$C,MATCH(EPS!$A3096,NoSettings!$A:$A,0))</f>
        <v>0</v>
      </c>
      <c r="K3096">
        <f t="shared" si="148"/>
        <v>1</v>
      </c>
      <c r="L3096" s="5">
        <f t="shared" si="146"/>
        <v>0</v>
      </c>
    </row>
    <row r="3097" spans="1:12">
      <c r="A3097" t="s">
        <v>4342</v>
      </c>
      <c r="B3097" t="s">
        <v>4200</v>
      </c>
      <c r="C3097" t="s">
        <v>2874</v>
      </c>
      <c r="D3097" t="s">
        <v>4562</v>
      </c>
      <c r="E3097" t="s">
        <v>2865</v>
      </c>
      <c r="H3097" t="str">
        <f>INDEX('Vensim Variables'!$B:$B,MATCH(EPS!$B3097,'Vensim Variables'!$A:$A,0))</f>
        <v>g pollutant</v>
      </c>
      <c r="I3097" t="str">
        <f t="shared" si="147"/>
        <v>CH4</v>
      </c>
      <c r="J3097">
        <f>INDEX(NoSettings!$C:$C,MATCH(EPS!$A3097,NoSettings!$A:$A,0))</f>
        <v>0</v>
      </c>
      <c r="K3097">
        <f t="shared" si="148"/>
        <v>28</v>
      </c>
      <c r="L3097" s="5">
        <f t="shared" si="146"/>
        <v>0</v>
      </c>
    </row>
    <row r="3098" spans="1:12">
      <c r="A3098" t="s">
        <v>4343</v>
      </c>
      <c r="B3098" t="s">
        <v>4200</v>
      </c>
      <c r="C3098" t="s">
        <v>2874</v>
      </c>
      <c r="D3098" t="s">
        <v>4562</v>
      </c>
      <c r="E3098" t="s">
        <v>2866</v>
      </c>
      <c r="H3098" t="str">
        <f>INDEX('Vensim Variables'!$B:$B,MATCH(EPS!$B3098,'Vensim Variables'!$A:$A,0))</f>
        <v>g pollutant</v>
      </c>
      <c r="I3098" t="str">
        <f t="shared" si="147"/>
        <v>N2O</v>
      </c>
      <c r="J3098">
        <f>INDEX(NoSettings!$C:$C,MATCH(EPS!$A3098,NoSettings!$A:$A,0))</f>
        <v>0</v>
      </c>
      <c r="K3098">
        <f t="shared" si="148"/>
        <v>265</v>
      </c>
      <c r="L3098" s="5">
        <f t="shared" si="146"/>
        <v>0</v>
      </c>
    </row>
    <row r="3099" spans="1:12">
      <c r="A3099" t="s">
        <v>4344</v>
      </c>
      <c r="B3099" t="s">
        <v>4200</v>
      </c>
      <c r="C3099" t="s">
        <v>2874</v>
      </c>
      <c r="D3099" t="s">
        <v>4562</v>
      </c>
      <c r="E3099" t="s">
        <v>2867</v>
      </c>
      <c r="H3099" t="str">
        <f>INDEX('Vensim Variables'!$B:$B,MATCH(EPS!$B3099,'Vensim Variables'!$A:$A,0))</f>
        <v>g pollutant</v>
      </c>
      <c r="I3099" t="str">
        <f t="shared" si="147"/>
        <v>F gases</v>
      </c>
      <c r="J3099">
        <f>INDEX(NoSettings!$C:$C,MATCH(EPS!$A3099,NoSettings!$A:$A,0))</f>
        <v>0</v>
      </c>
      <c r="K3099">
        <f t="shared" si="148"/>
        <v>1</v>
      </c>
      <c r="L3099" s="5">
        <f t="shared" si="146"/>
        <v>0</v>
      </c>
    </row>
    <row r="3100" spans="1:12">
      <c r="A3100" t="s">
        <v>4345</v>
      </c>
      <c r="B3100" t="s">
        <v>4200</v>
      </c>
      <c r="C3100" t="s">
        <v>2874</v>
      </c>
      <c r="D3100" t="s">
        <v>4563</v>
      </c>
      <c r="E3100" t="s">
        <v>2854</v>
      </c>
      <c r="H3100" t="str">
        <f>INDEX('Vensim Variables'!$B:$B,MATCH(EPS!$B3100,'Vensim Variables'!$A:$A,0))</f>
        <v>g pollutant</v>
      </c>
      <c r="I3100" t="str">
        <f t="shared" si="147"/>
        <v>CO2</v>
      </c>
      <c r="J3100">
        <f>INDEX(NoSettings!$C:$C,MATCH(EPS!$A3100,NoSettings!$A:$A,0))</f>
        <v>55123500000000</v>
      </c>
      <c r="K3100">
        <f t="shared" si="148"/>
        <v>1</v>
      </c>
      <c r="L3100" s="5">
        <f t="shared" si="146"/>
        <v>55.1235</v>
      </c>
    </row>
    <row r="3101" spans="1:12">
      <c r="A3101" t="s">
        <v>4346</v>
      </c>
      <c r="B3101" t="s">
        <v>4200</v>
      </c>
      <c r="C3101" t="s">
        <v>2874</v>
      </c>
      <c r="D3101" t="s">
        <v>4563</v>
      </c>
      <c r="E3101" t="s">
        <v>2857</v>
      </c>
      <c r="H3101" t="str">
        <f>INDEX('Vensim Variables'!$B:$B,MATCH(EPS!$B3101,'Vensim Variables'!$A:$A,0))</f>
        <v>g pollutant</v>
      </c>
      <c r="I3101" t="str">
        <f t="shared" si="147"/>
        <v>VOC</v>
      </c>
      <c r="J3101">
        <f>INDEX(NoSettings!$C:$C,MATCH(EPS!$A3101,NoSettings!$A:$A,0))</f>
        <v>4951350000</v>
      </c>
      <c r="K3101">
        <f t="shared" si="148"/>
        <v>1</v>
      </c>
      <c r="L3101" s="5">
        <f t="shared" si="146"/>
        <v>4.9513500000000002E-3</v>
      </c>
    </row>
    <row r="3102" spans="1:12">
      <c r="A3102" t="s">
        <v>4347</v>
      </c>
      <c r="B3102" t="s">
        <v>4200</v>
      </c>
      <c r="C3102" t="s">
        <v>2874</v>
      </c>
      <c r="D3102" t="s">
        <v>4563</v>
      </c>
      <c r="E3102" t="s">
        <v>2858</v>
      </c>
      <c r="H3102" t="str">
        <f>INDEX('Vensim Variables'!$B:$B,MATCH(EPS!$B3102,'Vensim Variables'!$A:$A,0))</f>
        <v>g pollutant</v>
      </c>
      <c r="I3102" t="str">
        <f t="shared" si="147"/>
        <v>CO</v>
      </c>
      <c r="J3102">
        <f>INDEX(NoSettings!$C:$C,MATCH(EPS!$A3102,NoSettings!$A:$A,0))</f>
        <v>30463400000</v>
      </c>
      <c r="K3102">
        <f t="shared" si="148"/>
        <v>1</v>
      </c>
      <c r="L3102" s="5">
        <f t="shared" si="146"/>
        <v>3.0463400000000002E-2</v>
      </c>
    </row>
    <row r="3103" spans="1:12">
      <c r="A3103" t="s">
        <v>4348</v>
      </c>
      <c r="B3103" t="s">
        <v>4200</v>
      </c>
      <c r="C3103" t="s">
        <v>2874</v>
      </c>
      <c r="D3103" t="s">
        <v>4563</v>
      </c>
      <c r="E3103" t="s">
        <v>2859</v>
      </c>
      <c r="H3103" t="str">
        <f>INDEX('Vensim Variables'!$B:$B,MATCH(EPS!$B3103,'Vensim Variables'!$A:$A,0))</f>
        <v>g pollutant</v>
      </c>
      <c r="I3103" t="str">
        <f t="shared" si="147"/>
        <v>NOx</v>
      </c>
      <c r="J3103">
        <f>INDEX(NoSettings!$C:$C,MATCH(EPS!$A3103,NoSettings!$A:$A,0))</f>
        <v>41903600000</v>
      </c>
      <c r="K3103">
        <f t="shared" si="148"/>
        <v>1</v>
      </c>
      <c r="L3103" s="5">
        <f t="shared" si="146"/>
        <v>4.1903599999999999E-2</v>
      </c>
    </row>
    <row r="3104" spans="1:12">
      <c r="A3104" t="s">
        <v>4349</v>
      </c>
      <c r="B3104" t="s">
        <v>4200</v>
      </c>
      <c r="C3104" t="s">
        <v>2874</v>
      </c>
      <c r="D3104" t="s">
        <v>4563</v>
      </c>
      <c r="E3104" t="s">
        <v>2860</v>
      </c>
      <c r="H3104" t="str">
        <f>INDEX('Vensim Variables'!$B:$B,MATCH(EPS!$B3104,'Vensim Variables'!$A:$A,0))</f>
        <v>g pollutant</v>
      </c>
      <c r="I3104" t="str">
        <f t="shared" si="147"/>
        <v>PM10</v>
      </c>
      <c r="J3104">
        <f>INDEX(NoSettings!$C:$C,MATCH(EPS!$A3104,NoSettings!$A:$A,0))</f>
        <v>16223300000</v>
      </c>
      <c r="K3104">
        <f t="shared" si="148"/>
        <v>1</v>
      </c>
      <c r="L3104" s="5">
        <f t="shared" si="146"/>
        <v>1.62233E-2</v>
      </c>
    </row>
    <row r="3105" spans="1:12">
      <c r="A3105" t="s">
        <v>4350</v>
      </c>
      <c r="B3105" t="s">
        <v>4200</v>
      </c>
      <c r="C3105" t="s">
        <v>2874</v>
      </c>
      <c r="D3105" t="s">
        <v>4563</v>
      </c>
      <c r="E3105" t="s">
        <v>2861</v>
      </c>
      <c r="H3105" t="str">
        <f>INDEX('Vensim Variables'!$B:$B,MATCH(EPS!$B3105,'Vensim Variables'!$A:$A,0))</f>
        <v>g pollutant</v>
      </c>
      <c r="I3105" t="str">
        <f t="shared" si="147"/>
        <v>PM25</v>
      </c>
      <c r="J3105">
        <f>INDEX(NoSettings!$C:$C,MATCH(EPS!$A3105,NoSettings!$A:$A,0))</f>
        <v>15190600000</v>
      </c>
      <c r="K3105">
        <f t="shared" si="148"/>
        <v>1</v>
      </c>
      <c r="L3105" s="5">
        <f t="shared" si="146"/>
        <v>1.51906E-2</v>
      </c>
    </row>
    <row r="3106" spans="1:12">
      <c r="A3106" t="s">
        <v>4351</v>
      </c>
      <c r="B3106" t="s">
        <v>4200</v>
      </c>
      <c r="C3106" t="s">
        <v>2874</v>
      </c>
      <c r="D3106" t="s">
        <v>4563</v>
      </c>
      <c r="E3106" t="s">
        <v>2862</v>
      </c>
      <c r="H3106" t="str">
        <f>INDEX('Vensim Variables'!$B:$B,MATCH(EPS!$B3106,'Vensim Variables'!$A:$A,0))</f>
        <v>g pollutant</v>
      </c>
      <c r="I3106" t="str">
        <f t="shared" si="147"/>
        <v>SOx</v>
      </c>
      <c r="J3106">
        <f>INDEX(NoSettings!$C:$C,MATCH(EPS!$A3106,NoSettings!$A:$A,0))</f>
        <v>338678000</v>
      </c>
      <c r="K3106">
        <f t="shared" si="148"/>
        <v>1</v>
      </c>
      <c r="L3106" s="5">
        <f t="shared" si="146"/>
        <v>3.3867800000000003E-4</v>
      </c>
    </row>
    <row r="3107" spans="1:12">
      <c r="A3107" t="s">
        <v>4352</v>
      </c>
      <c r="B3107" t="s">
        <v>4200</v>
      </c>
      <c r="C3107" t="s">
        <v>2874</v>
      </c>
      <c r="D3107" t="s">
        <v>4563</v>
      </c>
      <c r="E3107" t="s">
        <v>2863</v>
      </c>
      <c r="H3107" t="str">
        <f>INDEX('Vensim Variables'!$B:$B,MATCH(EPS!$B3107,'Vensim Variables'!$A:$A,0))</f>
        <v>g pollutant</v>
      </c>
      <c r="I3107" t="str">
        <f t="shared" si="147"/>
        <v>BC</v>
      </c>
      <c r="J3107">
        <f>INDEX(NoSettings!$C:$C,MATCH(EPS!$A3107,NoSettings!$A:$A,0))</f>
        <v>553728000</v>
      </c>
      <c r="K3107">
        <f t="shared" si="148"/>
        <v>1</v>
      </c>
      <c r="L3107" s="5">
        <f t="shared" si="146"/>
        <v>5.5372799999999997E-4</v>
      </c>
    </row>
    <row r="3108" spans="1:12">
      <c r="A3108" t="s">
        <v>4353</v>
      </c>
      <c r="B3108" t="s">
        <v>4200</v>
      </c>
      <c r="C3108" t="s">
        <v>2874</v>
      </c>
      <c r="D3108" t="s">
        <v>4563</v>
      </c>
      <c r="E3108" t="s">
        <v>2864</v>
      </c>
      <c r="H3108" t="str">
        <f>INDEX('Vensim Variables'!$B:$B,MATCH(EPS!$B3108,'Vensim Variables'!$A:$A,0))</f>
        <v>g pollutant</v>
      </c>
      <c r="I3108" t="str">
        <f t="shared" si="147"/>
        <v>OC</v>
      </c>
      <c r="J3108">
        <f>INDEX(NoSettings!$C:$C,MATCH(EPS!$A3108,NoSettings!$A:$A,0))</f>
        <v>9763490000</v>
      </c>
      <c r="K3108">
        <f t="shared" si="148"/>
        <v>1</v>
      </c>
      <c r="L3108" s="5">
        <f t="shared" si="146"/>
        <v>9.7634899999999997E-3</v>
      </c>
    </row>
    <row r="3109" spans="1:12">
      <c r="A3109" t="s">
        <v>4354</v>
      </c>
      <c r="B3109" t="s">
        <v>4200</v>
      </c>
      <c r="C3109" t="s">
        <v>2874</v>
      </c>
      <c r="D3109" t="s">
        <v>4563</v>
      </c>
      <c r="E3109" t="s">
        <v>2865</v>
      </c>
      <c r="H3109" t="str">
        <f>INDEX('Vensim Variables'!$B:$B,MATCH(EPS!$B3109,'Vensim Variables'!$A:$A,0))</f>
        <v>g pollutant</v>
      </c>
      <c r="I3109" t="str">
        <f t="shared" si="147"/>
        <v>CH4</v>
      </c>
      <c r="J3109">
        <f>INDEX(NoSettings!$C:$C,MATCH(EPS!$A3109,NoSettings!$A:$A,0))</f>
        <v>1038890000</v>
      </c>
      <c r="K3109">
        <f t="shared" si="148"/>
        <v>28</v>
      </c>
      <c r="L3109" s="5">
        <f t="shared" si="146"/>
        <v>2.9088920000000001E-2</v>
      </c>
    </row>
    <row r="3110" spans="1:12">
      <c r="A3110" t="s">
        <v>4355</v>
      </c>
      <c r="B3110" t="s">
        <v>4200</v>
      </c>
      <c r="C3110" t="s">
        <v>2874</v>
      </c>
      <c r="D3110" t="s">
        <v>4563</v>
      </c>
      <c r="E3110" t="s">
        <v>2866</v>
      </c>
      <c r="H3110" t="str">
        <f>INDEX('Vensim Variables'!$B:$B,MATCH(EPS!$B3110,'Vensim Variables'!$A:$A,0))</f>
        <v>g pollutant</v>
      </c>
      <c r="I3110" t="str">
        <f t="shared" si="147"/>
        <v>N2O</v>
      </c>
      <c r="J3110">
        <f>INDEX(NoSettings!$C:$C,MATCH(EPS!$A3110,NoSettings!$A:$A,0))</f>
        <v>103889000</v>
      </c>
      <c r="K3110">
        <f t="shared" si="148"/>
        <v>265</v>
      </c>
      <c r="L3110" s="5">
        <f t="shared" si="146"/>
        <v>2.7530585E-2</v>
      </c>
    </row>
    <row r="3111" spans="1:12">
      <c r="A3111" t="s">
        <v>4356</v>
      </c>
      <c r="B3111" t="s">
        <v>4200</v>
      </c>
      <c r="C3111" t="s">
        <v>2874</v>
      </c>
      <c r="D3111" t="s">
        <v>4563</v>
      </c>
      <c r="E3111" t="s">
        <v>2867</v>
      </c>
      <c r="H3111" t="str">
        <f>INDEX('Vensim Variables'!$B:$B,MATCH(EPS!$B3111,'Vensim Variables'!$A:$A,0))</f>
        <v>g pollutant</v>
      </c>
      <c r="I3111" t="str">
        <f t="shared" si="147"/>
        <v>F gases</v>
      </c>
      <c r="J3111">
        <f>INDEX(NoSettings!$C:$C,MATCH(EPS!$A3111,NoSettings!$A:$A,0))</f>
        <v>0</v>
      </c>
      <c r="K3111">
        <f t="shared" si="148"/>
        <v>1</v>
      </c>
      <c r="L3111" s="5">
        <f t="shared" si="146"/>
        <v>0</v>
      </c>
    </row>
    <row r="3112" spans="1:12">
      <c r="A3112" t="s">
        <v>4357</v>
      </c>
      <c r="B3112" t="s">
        <v>4200</v>
      </c>
      <c r="C3112" t="s">
        <v>2874</v>
      </c>
      <c r="D3112" t="s">
        <v>4564</v>
      </c>
      <c r="E3112" t="s">
        <v>2854</v>
      </c>
      <c r="H3112" t="str">
        <f>INDEX('Vensim Variables'!$B:$B,MATCH(EPS!$B3112,'Vensim Variables'!$A:$A,0))</f>
        <v>g pollutant</v>
      </c>
      <c r="I3112" t="str">
        <f t="shared" si="147"/>
        <v>CO2</v>
      </c>
      <c r="J3112">
        <f>INDEX(NoSettings!$C:$C,MATCH(EPS!$A3112,NoSettings!$A:$A,0))</f>
        <v>6671860000000</v>
      </c>
      <c r="K3112">
        <f t="shared" si="148"/>
        <v>1</v>
      </c>
      <c r="L3112" s="5">
        <f t="shared" si="146"/>
        <v>6.6718599999999997</v>
      </c>
    </row>
    <row r="3113" spans="1:12">
      <c r="A3113" t="s">
        <v>4358</v>
      </c>
      <c r="B3113" t="s">
        <v>4200</v>
      </c>
      <c r="C3113" t="s">
        <v>2874</v>
      </c>
      <c r="D3113" t="s">
        <v>4564</v>
      </c>
      <c r="E3113" t="s">
        <v>2857</v>
      </c>
      <c r="H3113" t="str">
        <f>INDEX('Vensim Variables'!$B:$B,MATCH(EPS!$B3113,'Vensim Variables'!$A:$A,0))</f>
        <v>g pollutant</v>
      </c>
      <c r="I3113" t="str">
        <f t="shared" si="147"/>
        <v>VOC</v>
      </c>
      <c r="J3113">
        <f>INDEX(NoSettings!$C:$C,MATCH(EPS!$A3113,NoSettings!$A:$A,0))</f>
        <v>370849000</v>
      </c>
      <c r="K3113">
        <f t="shared" si="148"/>
        <v>1</v>
      </c>
      <c r="L3113" s="5">
        <f t="shared" si="146"/>
        <v>3.7084900000000003E-4</v>
      </c>
    </row>
    <row r="3114" spans="1:12">
      <c r="A3114" t="s">
        <v>4359</v>
      </c>
      <c r="B3114" t="s">
        <v>4200</v>
      </c>
      <c r="C3114" t="s">
        <v>2874</v>
      </c>
      <c r="D3114" t="s">
        <v>4564</v>
      </c>
      <c r="E3114" t="s">
        <v>2858</v>
      </c>
      <c r="H3114" t="str">
        <f>INDEX('Vensim Variables'!$B:$B,MATCH(EPS!$B3114,'Vensim Variables'!$A:$A,0))</f>
        <v>g pollutant</v>
      </c>
      <c r="I3114" t="str">
        <f t="shared" si="147"/>
        <v>CO</v>
      </c>
      <c r="J3114">
        <f>INDEX(NoSettings!$C:$C,MATCH(EPS!$A3114,NoSettings!$A:$A,0))</f>
        <v>2314850000</v>
      </c>
      <c r="K3114">
        <f t="shared" si="148"/>
        <v>1</v>
      </c>
      <c r="L3114" s="5">
        <f t="shared" si="146"/>
        <v>2.3148499999999998E-3</v>
      </c>
    </row>
    <row r="3115" spans="1:12">
      <c r="A3115" t="s">
        <v>4360</v>
      </c>
      <c r="B3115" t="s">
        <v>4200</v>
      </c>
      <c r="C3115" t="s">
        <v>2874</v>
      </c>
      <c r="D3115" t="s">
        <v>4564</v>
      </c>
      <c r="E3115" t="s">
        <v>2859</v>
      </c>
      <c r="H3115" t="str">
        <f>INDEX('Vensim Variables'!$B:$B,MATCH(EPS!$B3115,'Vensim Variables'!$A:$A,0))</f>
        <v>g pollutant</v>
      </c>
      <c r="I3115" t="str">
        <f t="shared" si="147"/>
        <v>NOx</v>
      </c>
      <c r="J3115">
        <f>INDEX(NoSettings!$C:$C,MATCH(EPS!$A3115,NoSettings!$A:$A,0))</f>
        <v>6918130000</v>
      </c>
      <c r="K3115">
        <f t="shared" si="148"/>
        <v>1</v>
      </c>
      <c r="L3115" s="5">
        <f t="shared" si="146"/>
        <v>6.9181299999999998E-3</v>
      </c>
    </row>
    <row r="3116" spans="1:12">
      <c r="A3116" t="s">
        <v>4361</v>
      </c>
      <c r="B3116" t="s">
        <v>4200</v>
      </c>
      <c r="C3116" t="s">
        <v>2874</v>
      </c>
      <c r="D3116" t="s">
        <v>4564</v>
      </c>
      <c r="E3116" t="s">
        <v>2860</v>
      </c>
      <c r="H3116" t="str">
        <f>INDEX('Vensim Variables'!$B:$B,MATCH(EPS!$B3116,'Vensim Variables'!$A:$A,0))</f>
        <v>g pollutant</v>
      </c>
      <c r="I3116" t="str">
        <f t="shared" si="147"/>
        <v>PM10</v>
      </c>
      <c r="J3116">
        <f>INDEX(NoSettings!$C:$C,MATCH(EPS!$A3116,NoSettings!$A:$A,0))</f>
        <v>675485000</v>
      </c>
      <c r="K3116">
        <f t="shared" si="148"/>
        <v>1</v>
      </c>
      <c r="L3116" s="5">
        <f t="shared" si="146"/>
        <v>6.7548499999999997E-4</v>
      </c>
    </row>
    <row r="3117" spans="1:12">
      <c r="A3117" t="s">
        <v>4362</v>
      </c>
      <c r="B3117" t="s">
        <v>4200</v>
      </c>
      <c r="C3117" t="s">
        <v>2874</v>
      </c>
      <c r="D3117" t="s">
        <v>4564</v>
      </c>
      <c r="E3117" t="s">
        <v>2861</v>
      </c>
      <c r="H3117" t="str">
        <f>INDEX('Vensim Variables'!$B:$B,MATCH(EPS!$B3117,'Vensim Variables'!$A:$A,0))</f>
        <v>g pollutant</v>
      </c>
      <c r="I3117" t="str">
        <f t="shared" si="147"/>
        <v>PM25</v>
      </c>
      <c r="J3117">
        <f>INDEX(NoSettings!$C:$C,MATCH(EPS!$A3117,NoSettings!$A:$A,0))</f>
        <v>610354000</v>
      </c>
      <c r="K3117">
        <f t="shared" si="148"/>
        <v>1</v>
      </c>
      <c r="L3117" s="5">
        <f t="shared" si="146"/>
        <v>6.1035400000000002E-4</v>
      </c>
    </row>
    <row r="3118" spans="1:12">
      <c r="A3118" t="s">
        <v>4363</v>
      </c>
      <c r="B3118" t="s">
        <v>4200</v>
      </c>
      <c r="C3118" t="s">
        <v>2874</v>
      </c>
      <c r="D3118" t="s">
        <v>4564</v>
      </c>
      <c r="E3118" t="s">
        <v>2862</v>
      </c>
      <c r="H3118" t="str">
        <f>INDEX('Vensim Variables'!$B:$B,MATCH(EPS!$B3118,'Vensim Variables'!$A:$A,0))</f>
        <v>g pollutant</v>
      </c>
      <c r="I3118" t="str">
        <f t="shared" si="147"/>
        <v>SOx</v>
      </c>
      <c r="J3118">
        <f>INDEX(NoSettings!$C:$C,MATCH(EPS!$A3118,NoSettings!$A:$A,0))</f>
        <v>1783160000</v>
      </c>
      <c r="K3118">
        <f t="shared" si="148"/>
        <v>1</v>
      </c>
      <c r="L3118" s="5">
        <f t="shared" si="146"/>
        <v>1.78316E-3</v>
      </c>
    </row>
    <row r="3119" spans="1:12">
      <c r="A3119" t="s">
        <v>4364</v>
      </c>
      <c r="B3119" t="s">
        <v>4200</v>
      </c>
      <c r="C3119" t="s">
        <v>2874</v>
      </c>
      <c r="D3119" t="s">
        <v>4564</v>
      </c>
      <c r="E3119" t="s">
        <v>2863</v>
      </c>
      <c r="H3119" t="str">
        <f>INDEX('Vensim Variables'!$B:$B,MATCH(EPS!$B3119,'Vensim Variables'!$A:$A,0))</f>
        <v>g pollutant</v>
      </c>
      <c r="I3119" t="str">
        <f t="shared" si="147"/>
        <v>BC</v>
      </c>
      <c r="J3119">
        <f>INDEX(NoSettings!$C:$C,MATCH(EPS!$A3119,NoSettings!$A:$A,0))</f>
        <v>81548900</v>
      </c>
      <c r="K3119">
        <f t="shared" si="148"/>
        <v>1</v>
      </c>
      <c r="L3119" s="5">
        <f t="shared" si="146"/>
        <v>8.1548899999999994E-5</v>
      </c>
    </row>
    <row r="3120" spans="1:12">
      <c r="A3120" t="s">
        <v>4365</v>
      </c>
      <c r="B3120" t="s">
        <v>4200</v>
      </c>
      <c r="C3120" t="s">
        <v>2874</v>
      </c>
      <c r="D3120" t="s">
        <v>4564</v>
      </c>
      <c r="E3120" t="s">
        <v>2864</v>
      </c>
      <c r="H3120" t="str">
        <f>INDEX('Vensim Variables'!$B:$B,MATCH(EPS!$B3120,'Vensim Variables'!$A:$A,0))</f>
        <v>g pollutant</v>
      </c>
      <c r="I3120" t="str">
        <f t="shared" si="147"/>
        <v>OC</v>
      </c>
      <c r="J3120">
        <f>INDEX(NoSettings!$C:$C,MATCH(EPS!$A3120,NoSettings!$A:$A,0))</f>
        <v>146499000</v>
      </c>
      <c r="K3120">
        <f t="shared" si="148"/>
        <v>1</v>
      </c>
      <c r="L3120" s="5">
        <f t="shared" si="146"/>
        <v>1.4649899999999999E-4</v>
      </c>
    </row>
    <row r="3121" spans="1:12">
      <c r="A3121" t="s">
        <v>4366</v>
      </c>
      <c r="B3121" t="s">
        <v>4200</v>
      </c>
      <c r="C3121" t="s">
        <v>2874</v>
      </c>
      <c r="D3121" t="s">
        <v>4564</v>
      </c>
      <c r="E3121" t="s">
        <v>2865</v>
      </c>
      <c r="H3121" t="str">
        <f>INDEX('Vensim Variables'!$B:$B,MATCH(EPS!$B3121,'Vensim Variables'!$A:$A,0))</f>
        <v>g pollutant</v>
      </c>
      <c r="I3121" t="str">
        <f t="shared" si="147"/>
        <v>CH4</v>
      </c>
      <c r="J3121">
        <f>INDEX(NoSettings!$C:$C,MATCH(EPS!$A3121,NoSettings!$A:$A,0))</f>
        <v>270627000</v>
      </c>
      <c r="K3121">
        <f t="shared" si="148"/>
        <v>28</v>
      </c>
      <c r="L3121" s="5">
        <f t="shared" si="146"/>
        <v>7.577556E-3</v>
      </c>
    </row>
    <row r="3122" spans="1:12">
      <c r="A3122" t="s">
        <v>4367</v>
      </c>
      <c r="B3122" t="s">
        <v>4200</v>
      </c>
      <c r="C3122" t="s">
        <v>2874</v>
      </c>
      <c r="D3122" t="s">
        <v>4564</v>
      </c>
      <c r="E3122" t="s">
        <v>2866</v>
      </c>
      <c r="H3122" t="str">
        <f>INDEX('Vensim Variables'!$B:$B,MATCH(EPS!$B3122,'Vensim Variables'!$A:$A,0))</f>
        <v>g pollutant</v>
      </c>
      <c r="I3122" t="str">
        <f t="shared" si="147"/>
        <v>N2O</v>
      </c>
      <c r="J3122">
        <f>INDEX(NoSettings!$C:$C,MATCH(EPS!$A3122,NoSettings!$A:$A,0))</f>
        <v>54125400</v>
      </c>
      <c r="K3122">
        <f t="shared" si="148"/>
        <v>265</v>
      </c>
      <c r="L3122" s="5">
        <f t="shared" si="146"/>
        <v>1.4343231E-2</v>
      </c>
    </row>
    <row r="3123" spans="1:12">
      <c r="A3123" t="s">
        <v>4368</v>
      </c>
      <c r="B3123" t="s">
        <v>4200</v>
      </c>
      <c r="C3123" t="s">
        <v>2874</v>
      </c>
      <c r="D3123" t="s">
        <v>4564</v>
      </c>
      <c r="E3123" t="s">
        <v>2867</v>
      </c>
      <c r="H3123" t="str">
        <f>INDEX('Vensim Variables'!$B:$B,MATCH(EPS!$B3123,'Vensim Variables'!$A:$A,0))</f>
        <v>g pollutant</v>
      </c>
      <c r="I3123" t="str">
        <f t="shared" si="147"/>
        <v>F gases</v>
      </c>
      <c r="J3123">
        <f>INDEX(NoSettings!$C:$C,MATCH(EPS!$A3123,NoSettings!$A:$A,0))</f>
        <v>0</v>
      </c>
      <c r="K3123">
        <f t="shared" si="148"/>
        <v>1</v>
      </c>
      <c r="L3123" s="5">
        <f t="shared" si="146"/>
        <v>0</v>
      </c>
    </row>
    <row r="3124" spans="1:12">
      <c r="A3124" t="s">
        <v>4369</v>
      </c>
      <c r="B3124" t="s">
        <v>4200</v>
      </c>
      <c r="C3124" t="s">
        <v>2874</v>
      </c>
      <c r="D3124" t="s">
        <v>4565</v>
      </c>
      <c r="E3124" t="s">
        <v>2854</v>
      </c>
      <c r="H3124" t="str">
        <f>INDEX('Vensim Variables'!$B:$B,MATCH(EPS!$B3124,'Vensim Variables'!$A:$A,0))</f>
        <v>g pollutant</v>
      </c>
      <c r="I3124" t="str">
        <f t="shared" si="147"/>
        <v>CO2</v>
      </c>
      <c r="J3124">
        <f>INDEX(NoSettings!$C:$C,MATCH(EPS!$A3124,NoSettings!$A:$A,0))</f>
        <v>0</v>
      </c>
      <c r="K3124">
        <f t="shared" si="148"/>
        <v>1</v>
      </c>
      <c r="L3124" s="5">
        <f t="shared" si="146"/>
        <v>0</v>
      </c>
    </row>
    <row r="3125" spans="1:12">
      <c r="A3125" t="s">
        <v>4370</v>
      </c>
      <c r="B3125" t="s">
        <v>4200</v>
      </c>
      <c r="C3125" t="s">
        <v>2874</v>
      </c>
      <c r="D3125" t="s">
        <v>4565</v>
      </c>
      <c r="E3125" t="s">
        <v>2857</v>
      </c>
      <c r="H3125" t="str">
        <f>INDEX('Vensim Variables'!$B:$B,MATCH(EPS!$B3125,'Vensim Variables'!$A:$A,0))</f>
        <v>g pollutant</v>
      </c>
      <c r="I3125" t="str">
        <f t="shared" si="147"/>
        <v>VOC</v>
      </c>
      <c r="J3125">
        <f>INDEX(NoSettings!$C:$C,MATCH(EPS!$A3125,NoSettings!$A:$A,0))</f>
        <v>0</v>
      </c>
      <c r="K3125">
        <f t="shared" si="148"/>
        <v>1</v>
      </c>
      <c r="L3125" s="5">
        <f t="shared" si="146"/>
        <v>0</v>
      </c>
    </row>
    <row r="3126" spans="1:12">
      <c r="A3126" t="s">
        <v>4371</v>
      </c>
      <c r="B3126" t="s">
        <v>4200</v>
      </c>
      <c r="C3126" t="s">
        <v>2874</v>
      </c>
      <c r="D3126" t="s">
        <v>4565</v>
      </c>
      <c r="E3126" t="s">
        <v>2858</v>
      </c>
      <c r="H3126" t="str">
        <f>INDEX('Vensim Variables'!$B:$B,MATCH(EPS!$B3126,'Vensim Variables'!$A:$A,0))</f>
        <v>g pollutant</v>
      </c>
      <c r="I3126" t="str">
        <f t="shared" si="147"/>
        <v>CO</v>
      </c>
      <c r="J3126">
        <f>INDEX(NoSettings!$C:$C,MATCH(EPS!$A3126,NoSettings!$A:$A,0))</f>
        <v>0</v>
      </c>
      <c r="K3126">
        <f t="shared" si="148"/>
        <v>1</v>
      </c>
      <c r="L3126" s="5">
        <f t="shared" si="146"/>
        <v>0</v>
      </c>
    </row>
    <row r="3127" spans="1:12">
      <c r="A3127" t="s">
        <v>4372</v>
      </c>
      <c r="B3127" t="s">
        <v>4200</v>
      </c>
      <c r="C3127" t="s">
        <v>2874</v>
      </c>
      <c r="D3127" t="s">
        <v>4565</v>
      </c>
      <c r="E3127" t="s">
        <v>2859</v>
      </c>
      <c r="H3127" t="str">
        <f>INDEX('Vensim Variables'!$B:$B,MATCH(EPS!$B3127,'Vensim Variables'!$A:$A,0))</f>
        <v>g pollutant</v>
      </c>
      <c r="I3127" t="str">
        <f t="shared" si="147"/>
        <v>NOx</v>
      </c>
      <c r="J3127">
        <f>INDEX(NoSettings!$C:$C,MATCH(EPS!$A3127,NoSettings!$A:$A,0))</f>
        <v>0</v>
      </c>
      <c r="K3127">
        <f t="shared" si="148"/>
        <v>1</v>
      </c>
      <c r="L3127" s="5">
        <f t="shared" si="146"/>
        <v>0</v>
      </c>
    </row>
    <row r="3128" spans="1:12">
      <c r="A3128" t="s">
        <v>4373</v>
      </c>
      <c r="B3128" t="s">
        <v>4200</v>
      </c>
      <c r="C3128" t="s">
        <v>2874</v>
      </c>
      <c r="D3128" t="s">
        <v>4565</v>
      </c>
      <c r="E3128" t="s">
        <v>2860</v>
      </c>
      <c r="H3128" t="str">
        <f>INDEX('Vensim Variables'!$B:$B,MATCH(EPS!$B3128,'Vensim Variables'!$A:$A,0))</f>
        <v>g pollutant</v>
      </c>
      <c r="I3128" t="str">
        <f t="shared" si="147"/>
        <v>PM10</v>
      </c>
      <c r="J3128">
        <f>INDEX(NoSettings!$C:$C,MATCH(EPS!$A3128,NoSettings!$A:$A,0))</f>
        <v>0</v>
      </c>
      <c r="K3128">
        <f t="shared" si="148"/>
        <v>1</v>
      </c>
      <c r="L3128" s="5">
        <f t="shared" si="146"/>
        <v>0</v>
      </c>
    </row>
    <row r="3129" spans="1:12">
      <c r="A3129" t="s">
        <v>4374</v>
      </c>
      <c r="B3129" t="s">
        <v>4200</v>
      </c>
      <c r="C3129" t="s">
        <v>2874</v>
      </c>
      <c r="D3129" t="s">
        <v>4565</v>
      </c>
      <c r="E3129" t="s">
        <v>2861</v>
      </c>
      <c r="H3129" t="str">
        <f>INDEX('Vensim Variables'!$B:$B,MATCH(EPS!$B3129,'Vensim Variables'!$A:$A,0))</f>
        <v>g pollutant</v>
      </c>
      <c r="I3129" t="str">
        <f t="shared" si="147"/>
        <v>PM25</v>
      </c>
      <c r="J3129">
        <f>INDEX(NoSettings!$C:$C,MATCH(EPS!$A3129,NoSettings!$A:$A,0))</f>
        <v>0</v>
      </c>
      <c r="K3129">
        <f t="shared" si="148"/>
        <v>1</v>
      </c>
      <c r="L3129" s="5">
        <f t="shared" si="146"/>
        <v>0</v>
      </c>
    </row>
    <row r="3130" spans="1:12">
      <c r="A3130" t="s">
        <v>4375</v>
      </c>
      <c r="B3130" t="s">
        <v>4200</v>
      </c>
      <c r="C3130" t="s">
        <v>2874</v>
      </c>
      <c r="D3130" t="s">
        <v>4565</v>
      </c>
      <c r="E3130" t="s">
        <v>2862</v>
      </c>
      <c r="H3130" t="str">
        <f>INDEX('Vensim Variables'!$B:$B,MATCH(EPS!$B3130,'Vensim Variables'!$A:$A,0))</f>
        <v>g pollutant</v>
      </c>
      <c r="I3130" t="str">
        <f t="shared" si="147"/>
        <v>SOx</v>
      </c>
      <c r="J3130">
        <f>INDEX(NoSettings!$C:$C,MATCH(EPS!$A3130,NoSettings!$A:$A,0))</f>
        <v>0</v>
      </c>
      <c r="K3130">
        <f t="shared" si="148"/>
        <v>1</v>
      </c>
      <c r="L3130" s="5">
        <f t="shared" si="146"/>
        <v>0</v>
      </c>
    </row>
    <row r="3131" spans="1:12">
      <c r="A3131" t="s">
        <v>4376</v>
      </c>
      <c r="B3131" t="s">
        <v>4200</v>
      </c>
      <c r="C3131" t="s">
        <v>2874</v>
      </c>
      <c r="D3131" t="s">
        <v>4565</v>
      </c>
      <c r="E3131" t="s">
        <v>2863</v>
      </c>
      <c r="H3131" t="str">
        <f>INDEX('Vensim Variables'!$B:$B,MATCH(EPS!$B3131,'Vensim Variables'!$A:$A,0))</f>
        <v>g pollutant</v>
      </c>
      <c r="I3131" t="str">
        <f t="shared" si="147"/>
        <v>BC</v>
      </c>
      <c r="J3131">
        <f>INDEX(NoSettings!$C:$C,MATCH(EPS!$A3131,NoSettings!$A:$A,0))</f>
        <v>0</v>
      </c>
      <c r="K3131">
        <f t="shared" si="148"/>
        <v>1</v>
      </c>
      <c r="L3131" s="5">
        <f t="shared" si="146"/>
        <v>0</v>
      </c>
    </row>
    <row r="3132" spans="1:12">
      <c r="A3132" t="s">
        <v>4377</v>
      </c>
      <c r="B3132" t="s">
        <v>4200</v>
      </c>
      <c r="C3132" t="s">
        <v>2874</v>
      </c>
      <c r="D3132" t="s">
        <v>4565</v>
      </c>
      <c r="E3132" t="s">
        <v>2864</v>
      </c>
      <c r="H3132" t="str">
        <f>INDEX('Vensim Variables'!$B:$B,MATCH(EPS!$B3132,'Vensim Variables'!$A:$A,0))</f>
        <v>g pollutant</v>
      </c>
      <c r="I3132" t="str">
        <f t="shared" si="147"/>
        <v>OC</v>
      </c>
      <c r="J3132">
        <f>INDEX(NoSettings!$C:$C,MATCH(EPS!$A3132,NoSettings!$A:$A,0))</f>
        <v>0</v>
      </c>
      <c r="K3132">
        <f t="shared" si="148"/>
        <v>1</v>
      </c>
      <c r="L3132" s="5">
        <f t="shared" si="146"/>
        <v>0</v>
      </c>
    </row>
    <row r="3133" spans="1:12">
      <c r="A3133" t="s">
        <v>4378</v>
      </c>
      <c r="B3133" t="s">
        <v>4200</v>
      </c>
      <c r="C3133" t="s">
        <v>2874</v>
      </c>
      <c r="D3133" t="s">
        <v>4565</v>
      </c>
      <c r="E3133" t="s">
        <v>2865</v>
      </c>
      <c r="H3133" t="str">
        <f>INDEX('Vensim Variables'!$B:$B,MATCH(EPS!$B3133,'Vensim Variables'!$A:$A,0))</f>
        <v>g pollutant</v>
      </c>
      <c r="I3133" t="str">
        <f t="shared" si="147"/>
        <v>CH4</v>
      </c>
      <c r="J3133">
        <f>INDEX(NoSettings!$C:$C,MATCH(EPS!$A3133,NoSettings!$A:$A,0))</f>
        <v>0</v>
      </c>
      <c r="K3133">
        <f t="shared" si="148"/>
        <v>28</v>
      </c>
      <c r="L3133" s="5">
        <f t="shared" si="146"/>
        <v>0</v>
      </c>
    </row>
    <row r="3134" spans="1:12">
      <c r="A3134" t="s">
        <v>4379</v>
      </c>
      <c r="B3134" t="s">
        <v>4200</v>
      </c>
      <c r="C3134" t="s">
        <v>2874</v>
      </c>
      <c r="D3134" t="s">
        <v>4565</v>
      </c>
      <c r="E3134" t="s">
        <v>2866</v>
      </c>
      <c r="H3134" t="str">
        <f>INDEX('Vensim Variables'!$B:$B,MATCH(EPS!$B3134,'Vensim Variables'!$A:$A,0))</f>
        <v>g pollutant</v>
      </c>
      <c r="I3134" t="str">
        <f t="shared" si="147"/>
        <v>N2O</v>
      </c>
      <c r="J3134">
        <f>INDEX(NoSettings!$C:$C,MATCH(EPS!$A3134,NoSettings!$A:$A,0))</f>
        <v>0</v>
      </c>
      <c r="K3134">
        <f t="shared" si="148"/>
        <v>265</v>
      </c>
      <c r="L3134" s="5">
        <f t="shared" si="146"/>
        <v>0</v>
      </c>
    </row>
    <row r="3135" spans="1:12">
      <c r="A3135" t="s">
        <v>4380</v>
      </c>
      <c r="B3135" t="s">
        <v>4200</v>
      </c>
      <c r="C3135" t="s">
        <v>2874</v>
      </c>
      <c r="D3135" t="s">
        <v>4565</v>
      </c>
      <c r="E3135" t="s">
        <v>2867</v>
      </c>
      <c r="H3135" t="str">
        <f>INDEX('Vensim Variables'!$B:$B,MATCH(EPS!$B3135,'Vensim Variables'!$A:$A,0))</f>
        <v>g pollutant</v>
      </c>
      <c r="I3135" t="str">
        <f t="shared" si="147"/>
        <v>F gases</v>
      </c>
      <c r="J3135">
        <f>INDEX(NoSettings!$C:$C,MATCH(EPS!$A3135,NoSettings!$A:$A,0))</f>
        <v>0</v>
      </c>
      <c r="K3135">
        <f t="shared" si="148"/>
        <v>1</v>
      </c>
      <c r="L3135" s="5">
        <f t="shared" si="146"/>
        <v>0</v>
      </c>
    </row>
    <row r="3136" spans="1:12">
      <c r="A3136" t="s">
        <v>4381</v>
      </c>
      <c r="B3136" t="s">
        <v>4200</v>
      </c>
      <c r="C3136" t="s">
        <v>2874</v>
      </c>
      <c r="D3136" t="s">
        <v>4566</v>
      </c>
      <c r="E3136" t="s">
        <v>2854</v>
      </c>
      <c r="H3136" t="str">
        <f>INDEX('Vensim Variables'!$B:$B,MATCH(EPS!$B3136,'Vensim Variables'!$A:$A,0))</f>
        <v>g pollutant</v>
      </c>
      <c r="I3136" t="str">
        <f t="shared" si="147"/>
        <v>CO2</v>
      </c>
      <c r="J3136">
        <f>INDEX(NoSettings!$C:$C,MATCH(EPS!$A3136,NoSettings!$A:$A,0))</f>
        <v>0</v>
      </c>
      <c r="K3136">
        <f t="shared" si="148"/>
        <v>1</v>
      </c>
      <c r="L3136" s="5">
        <f t="shared" si="146"/>
        <v>0</v>
      </c>
    </row>
    <row r="3137" spans="1:12">
      <c r="A3137" t="s">
        <v>4382</v>
      </c>
      <c r="B3137" t="s">
        <v>4200</v>
      </c>
      <c r="C3137" t="s">
        <v>2874</v>
      </c>
      <c r="D3137" t="s">
        <v>4566</v>
      </c>
      <c r="E3137" t="s">
        <v>2857</v>
      </c>
      <c r="H3137" t="str">
        <f>INDEX('Vensim Variables'!$B:$B,MATCH(EPS!$B3137,'Vensim Variables'!$A:$A,0))</f>
        <v>g pollutant</v>
      </c>
      <c r="I3137" t="str">
        <f t="shared" si="147"/>
        <v>VOC</v>
      </c>
      <c r="J3137">
        <f>INDEX(NoSettings!$C:$C,MATCH(EPS!$A3137,NoSettings!$A:$A,0))</f>
        <v>62560700000</v>
      </c>
      <c r="K3137">
        <f t="shared" si="148"/>
        <v>1</v>
      </c>
      <c r="L3137" s="5">
        <f t="shared" si="146"/>
        <v>6.2560699999999997E-2</v>
      </c>
    </row>
    <row r="3138" spans="1:12">
      <c r="A3138" t="s">
        <v>4383</v>
      </c>
      <c r="B3138" t="s">
        <v>4200</v>
      </c>
      <c r="C3138" t="s">
        <v>2874</v>
      </c>
      <c r="D3138" t="s">
        <v>4566</v>
      </c>
      <c r="E3138" t="s">
        <v>2858</v>
      </c>
      <c r="H3138" t="str">
        <f>INDEX('Vensim Variables'!$B:$B,MATCH(EPS!$B3138,'Vensim Variables'!$A:$A,0))</f>
        <v>g pollutant</v>
      </c>
      <c r="I3138" t="str">
        <f t="shared" si="147"/>
        <v>CO</v>
      </c>
      <c r="J3138">
        <f>INDEX(NoSettings!$C:$C,MATCH(EPS!$A3138,NoSettings!$A:$A,0))</f>
        <v>453037000000</v>
      </c>
      <c r="K3138">
        <f t="shared" si="148"/>
        <v>1</v>
      </c>
      <c r="L3138" s="5">
        <f t="shared" si="146"/>
        <v>0.45303700000000002</v>
      </c>
    </row>
    <row r="3139" spans="1:12">
      <c r="A3139" t="s">
        <v>4384</v>
      </c>
      <c r="B3139" t="s">
        <v>4200</v>
      </c>
      <c r="C3139" t="s">
        <v>2874</v>
      </c>
      <c r="D3139" t="s">
        <v>4566</v>
      </c>
      <c r="E3139" t="s">
        <v>2859</v>
      </c>
      <c r="H3139" t="str">
        <f>INDEX('Vensim Variables'!$B:$B,MATCH(EPS!$B3139,'Vensim Variables'!$A:$A,0))</f>
        <v>g pollutant</v>
      </c>
      <c r="I3139" t="str">
        <f t="shared" si="147"/>
        <v>NOx</v>
      </c>
      <c r="J3139">
        <f>INDEX(NoSettings!$C:$C,MATCH(EPS!$A3139,NoSettings!$A:$A,0))</f>
        <v>9060880000</v>
      </c>
      <c r="K3139">
        <f t="shared" si="148"/>
        <v>1</v>
      </c>
      <c r="L3139" s="5">
        <f t="shared" ref="L3139:L3202" si="149">IF(H3139="g pollutant",K3139*J3139/10^12,IF(H3139="MMTCO2e",J3139,IF(H3139="MWh",J3139,0)))</f>
        <v>9.0608800000000003E-3</v>
      </c>
    </row>
    <row r="3140" spans="1:12">
      <c r="A3140" t="s">
        <v>4385</v>
      </c>
      <c r="B3140" t="s">
        <v>4200</v>
      </c>
      <c r="C3140" t="s">
        <v>2874</v>
      </c>
      <c r="D3140" t="s">
        <v>4566</v>
      </c>
      <c r="E3140" t="s">
        <v>2860</v>
      </c>
      <c r="H3140" t="str">
        <f>INDEX('Vensim Variables'!$B:$B,MATCH(EPS!$B3140,'Vensim Variables'!$A:$A,0))</f>
        <v>g pollutant</v>
      </c>
      <c r="I3140" t="str">
        <f t="shared" si="147"/>
        <v>PM10</v>
      </c>
      <c r="J3140">
        <f>INDEX(NoSettings!$C:$C,MATCH(EPS!$A3140,NoSettings!$A:$A,0))</f>
        <v>66277200000</v>
      </c>
      <c r="K3140">
        <f t="shared" si="148"/>
        <v>1</v>
      </c>
      <c r="L3140" s="5">
        <f t="shared" si="149"/>
        <v>6.6277199999999994E-2</v>
      </c>
    </row>
    <row r="3141" spans="1:12">
      <c r="A3141" t="s">
        <v>4386</v>
      </c>
      <c r="B3141" t="s">
        <v>4200</v>
      </c>
      <c r="C3141" t="s">
        <v>2874</v>
      </c>
      <c r="D3141" t="s">
        <v>4566</v>
      </c>
      <c r="E3141" t="s">
        <v>2861</v>
      </c>
      <c r="H3141" t="str">
        <f>INDEX('Vensim Variables'!$B:$B,MATCH(EPS!$B3141,'Vensim Variables'!$A:$A,0))</f>
        <v>g pollutant</v>
      </c>
      <c r="I3141" t="str">
        <f t="shared" si="147"/>
        <v>PM25</v>
      </c>
      <c r="J3141">
        <f>INDEX(NoSettings!$C:$C,MATCH(EPS!$A3141,NoSettings!$A:$A,0))</f>
        <v>65592700000</v>
      </c>
      <c r="K3141">
        <f t="shared" si="148"/>
        <v>1</v>
      </c>
      <c r="L3141" s="5">
        <f t="shared" si="149"/>
        <v>6.5592700000000004E-2</v>
      </c>
    </row>
    <row r="3142" spans="1:12">
      <c r="A3142" t="s">
        <v>4387</v>
      </c>
      <c r="B3142" t="s">
        <v>4200</v>
      </c>
      <c r="C3142" t="s">
        <v>2874</v>
      </c>
      <c r="D3142" t="s">
        <v>4566</v>
      </c>
      <c r="E3142" t="s">
        <v>2862</v>
      </c>
      <c r="H3142" t="str">
        <f>INDEX('Vensim Variables'!$B:$B,MATCH(EPS!$B3142,'Vensim Variables'!$A:$A,0))</f>
        <v>g pollutant</v>
      </c>
      <c r="I3142" t="str">
        <f t="shared" si="147"/>
        <v>SOx</v>
      </c>
      <c r="J3142">
        <f>INDEX(NoSettings!$C:$C,MATCH(EPS!$A3142,NoSettings!$A:$A,0))</f>
        <v>1807090000</v>
      </c>
      <c r="K3142">
        <f t="shared" si="148"/>
        <v>1</v>
      </c>
      <c r="L3142" s="5">
        <f t="shared" si="149"/>
        <v>1.8070899999999999E-3</v>
      </c>
    </row>
    <row r="3143" spans="1:12">
      <c r="A3143" t="s">
        <v>4388</v>
      </c>
      <c r="B3143" t="s">
        <v>4200</v>
      </c>
      <c r="C3143" t="s">
        <v>2874</v>
      </c>
      <c r="D3143" t="s">
        <v>4566</v>
      </c>
      <c r="E3143" t="s">
        <v>2863</v>
      </c>
      <c r="H3143" t="str">
        <f>INDEX('Vensim Variables'!$B:$B,MATCH(EPS!$B3143,'Vensim Variables'!$A:$A,0))</f>
        <v>g pollutant</v>
      </c>
      <c r="I3143" t="str">
        <f t="shared" si="147"/>
        <v>BC</v>
      </c>
      <c r="J3143">
        <f>INDEX(NoSettings!$C:$C,MATCH(EPS!$A3143,NoSettings!$A:$A,0))</f>
        <v>3615440000</v>
      </c>
      <c r="K3143">
        <f t="shared" si="148"/>
        <v>1</v>
      </c>
      <c r="L3143" s="5">
        <f t="shared" si="149"/>
        <v>3.6154400000000001E-3</v>
      </c>
    </row>
    <row r="3144" spans="1:12">
      <c r="A3144" t="s">
        <v>4389</v>
      </c>
      <c r="B3144" t="s">
        <v>4200</v>
      </c>
      <c r="C3144" t="s">
        <v>2874</v>
      </c>
      <c r="D3144" t="s">
        <v>4566</v>
      </c>
      <c r="E3144" t="s">
        <v>2864</v>
      </c>
      <c r="H3144" t="str">
        <f>INDEX('Vensim Variables'!$B:$B,MATCH(EPS!$B3144,'Vensim Variables'!$A:$A,0))</f>
        <v>g pollutant</v>
      </c>
      <c r="I3144" t="str">
        <f t="shared" si="147"/>
        <v>OC</v>
      </c>
      <c r="J3144">
        <f>INDEX(NoSettings!$C:$C,MATCH(EPS!$A3144,NoSettings!$A:$A,0))</f>
        <v>34218200000</v>
      </c>
      <c r="K3144">
        <f t="shared" si="148"/>
        <v>1</v>
      </c>
      <c r="L3144" s="5">
        <f t="shared" si="149"/>
        <v>3.4218199999999997E-2</v>
      </c>
    </row>
    <row r="3145" spans="1:12">
      <c r="A3145" t="s">
        <v>4390</v>
      </c>
      <c r="B3145" t="s">
        <v>4200</v>
      </c>
      <c r="C3145" t="s">
        <v>2874</v>
      </c>
      <c r="D3145" t="s">
        <v>4566</v>
      </c>
      <c r="E3145" t="s">
        <v>2865</v>
      </c>
      <c r="H3145" t="str">
        <f>INDEX('Vensim Variables'!$B:$B,MATCH(EPS!$B3145,'Vensim Variables'!$A:$A,0))</f>
        <v>g pollutant</v>
      </c>
      <c r="I3145" t="str">
        <f t="shared" si="147"/>
        <v>CH4</v>
      </c>
      <c r="J3145">
        <f>INDEX(NoSettings!$C:$C,MATCH(EPS!$A3145,NoSettings!$A:$A,0))</f>
        <v>0</v>
      </c>
      <c r="K3145">
        <f t="shared" si="148"/>
        <v>28</v>
      </c>
      <c r="L3145" s="5">
        <f t="shared" si="149"/>
        <v>0</v>
      </c>
    </row>
    <row r="3146" spans="1:12">
      <c r="A3146" t="s">
        <v>4391</v>
      </c>
      <c r="B3146" t="s">
        <v>4200</v>
      </c>
      <c r="C3146" t="s">
        <v>2874</v>
      </c>
      <c r="D3146" t="s">
        <v>4566</v>
      </c>
      <c r="E3146" t="s">
        <v>2866</v>
      </c>
      <c r="H3146" t="str">
        <f>INDEX('Vensim Variables'!$B:$B,MATCH(EPS!$B3146,'Vensim Variables'!$A:$A,0))</f>
        <v>g pollutant</v>
      </c>
      <c r="I3146" t="str">
        <f t="shared" si="147"/>
        <v>N2O</v>
      </c>
      <c r="J3146">
        <f>INDEX(NoSettings!$C:$C,MATCH(EPS!$A3146,NoSettings!$A:$A,0))</f>
        <v>0</v>
      </c>
      <c r="K3146">
        <f t="shared" si="148"/>
        <v>265</v>
      </c>
      <c r="L3146" s="5">
        <f t="shared" si="149"/>
        <v>0</v>
      </c>
    </row>
    <row r="3147" spans="1:12">
      <c r="A3147" t="s">
        <v>4392</v>
      </c>
      <c r="B3147" t="s">
        <v>4200</v>
      </c>
      <c r="C3147" t="s">
        <v>2874</v>
      </c>
      <c r="D3147" t="s">
        <v>4566</v>
      </c>
      <c r="E3147" t="s">
        <v>2867</v>
      </c>
      <c r="H3147" t="str">
        <f>INDEX('Vensim Variables'!$B:$B,MATCH(EPS!$B3147,'Vensim Variables'!$A:$A,0))</f>
        <v>g pollutant</v>
      </c>
      <c r="I3147" t="str">
        <f t="shared" si="147"/>
        <v>F gases</v>
      </c>
      <c r="J3147">
        <f>INDEX(NoSettings!$C:$C,MATCH(EPS!$A3147,NoSettings!$A:$A,0))</f>
        <v>0</v>
      </c>
      <c r="K3147">
        <f t="shared" si="148"/>
        <v>1</v>
      </c>
      <c r="L3147" s="5">
        <f t="shared" si="149"/>
        <v>0</v>
      </c>
    </row>
    <row r="3148" spans="1:12">
      <c r="A3148" t="s">
        <v>4393</v>
      </c>
      <c r="B3148" t="s">
        <v>4200</v>
      </c>
      <c r="C3148" t="s">
        <v>2874</v>
      </c>
      <c r="D3148" t="s">
        <v>4567</v>
      </c>
      <c r="E3148" t="s">
        <v>2854</v>
      </c>
      <c r="H3148" t="str">
        <f>INDEX('Vensim Variables'!$B:$B,MATCH(EPS!$B3148,'Vensim Variables'!$A:$A,0))</f>
        <v>g pollutant</v>
      </c>
      <c r="I3148" t="str">
        <f t="shared" ref="I3148:I3211" si="150">IF(OR(C3148="CO2",C3148="CH4",C3148="N2O",C3148="F gases",C3148="VOC",C3148="CO",C3148="NOx",C3148="PM10",C3148="PM25",C3148="SOx",C3148="BC",C3148="OC"),C3148,IF(OR(D3148="CO2",D3148="CH4",D3148="N2O",D3148="F gases",D3148="VOC",D3148="CO",D3148="NOx",D3148="PM10",D3148="PM25",D3148="SOx",D3148="BC",D3148="OC"),D3148,IF(OR(E3148="CO2",E3148="CH4",E3148="N2O",E3148="F gases",E3148="VOC",E3148="CO",E3148="NOx",E3148="PM10",E3148="PM25",E3148="SOx",E3148="BC",E3148="OC"),E3148,"NA")))</f>
        <v>CO2</v>
      </c>
      <c r="J3148">
        <f>INDEX(NoSettings!$C:$C,MATCH(EPS!$A3148,NoSettings!$A:$A,0))</f>
        <v>0</v>
      </c>
      <c r="K3148">
        <f t="shared" ref="K3148:K3211" si="151">IF(I3148="CO2",1,IF(I3148="CH4",28,IF(I3148="N2O",265,IF(I3148="F gases",1,1))))</f>
        <v>1</v>
      </c>
      <c r="L3148" s="5">
        <f t="shared" si="149"/>
        <v>0</v>
      </c>
    </row>
    <row r="3149" spans="1:12">
      <c r="A3149" t="s">
        <v>4394</v>
      </c>
      <c r="B3149" t="s">
        <v>4200</v>
      </c>
      <c r="C3149" t="s">
        <v>2874</v>
      </c>
      <c r="D3149" t="s">
        <v>4567</v>
      </c>
      <c r="E3149" t="s">
        <v>2857</v>
      </c>
      <c r="H3149" t="str">
        <f>INDEX('Vensim Variables'!$B:$B,MATCH(EPS!$B3149,'Vensim Variables'!$A:$A,0))</f>
        <v>g pollutant</v>
      </c>
      <c r="I3149" t="str">
        <f t="shared" si="150"/>
        <v>VOC</v>
      </c>
      <c r="J3149">
        <f>INDEX(NoSettings!$C:$C,MATCH(EPS!$A3149,NoSettings!$A:$A,0))</f>
        <v>0</v>
      </c>
      <c r="K3149">
        <f t="shared" si="151"/>
        <v>1</v>
      </c>
      <c r="L3149" s="5">
        <f t="shared" si="149"/>
        <v>0</v>
      </c>
    </row>
    <row r="3150" spans="1:12">
      <c r="A3150" t="s">
        <v>4395</v>
      </c>
      <c r="B3150" t="s">
        <v>4200</v>
      </c>
      <c r="C3150" t="s">
        <v>2874</v>
      </c>
      <c r="D3150" t="s">
        <v>4567</v>
      </c>
      <c r="E3150" t="s">
        <v>2858</v>
      </c>
      <c r="H3150" t="str">
        <f>INDEX('Vensim Variables'!$B:$B,MATCH(EPS!$B3150,'Vensim Variables'!$A:$A,0))</f>
        <v>g pollutant</v>
      </c>
      <c r="I3150" t="str">
        <f t="shared" si="150"/>
        <v>CO</v>
      </c>
      <c r="J3150">
        <f>INDEX(NoSettings!$C:$C,MATCH(EPS!$A3150,NoSettings!$A:$A,0))</f>
        <v>0</v>
      </c>
      <c r="K3150">
        <f t="shared" si="151"/>
        <v>1</v>
      </c>
      <c r="L3150" s="5">
        <f t="shared" si="149"/>
        <v>0</v>
      </c>
    </row>
    <row r="3151" spans="1:12">
      <c r="A3151" t="s">
        <v>4396</v>
      </c>
      <c r="B3151" t="s">
        <v>4200</v>
      </c>
      <c r="C3151" t="s">
        <v>2874</v>
      </c>
      <c r="D3151" t="s">
        <v>4567</v>
      </c>
      <c r="E3151" t="s">
        <v>2859</v>
      </c>
      <c r="H3151" t="str">
        <f>INDEX('Vensim Variables'!$B:$B,MATCH(EPS!$B3151,'Vensim Variables'!$A:$A,0))</f>
        <v>g pollutant</v>
      </c>
      <c r="I3151" t="str">
        <f t="shared" si="150"/>
        <v>NOx</v>
      </c>
      <c r="J3151">
        <f>INDEX(NoSettings!$C:$C,MATCH(EPS!$A3151,NoSettings!$A:$A,0))</f>
        <v>0</v>
      </c>
      <c r="K3151">
        <f t="shared" si="151"/>
        <v>1</v>
      </c>
      <c r="L3151" s="5">
        <f t="shared" si="149"/>
        <v>0</v>
      </c>
    </row>
    <row r="3152" spans="1:12">
      <c r="A3152" t="s">
        <v>4397</v>
      </c>
      <c r="B3152" t="s">
        <v>4200</v>
      </c>
      <c r="C3152" t="s">
        <v>2874</v>
      </c>
      <c r="D3152" t="s">
        <v>4567</v>
      </c>
      <c r="E3152" t="s">
        <v>2860</v>
      </c>
      <c r="H3152" t="str">
        <f>INDEX('Vensim Variables'!$B:$B,MATCH(EPS!$B3152,'Vensim Variables'!$A:$A,0))</f>
        <v>g pollutant</v>
      </c>
      <c r="I3152" t="str">
        <f t="shared" si="150"/>
        <v>PM10</v>
      </c>
      <c r="J3152">
        <f>INDEX(NoSettings!$C:$C,MATCH(EPS!$A3152,NoSettings!$A:$A,0))</f>
        <v>0</v>
      </c>
      <c r="K3152">
        <f t="shared" si="151"/>
        <v>1</v>
      </c>
      <c r="L3152" s="5">
        <f t="shared" si="149"/>
        <v>0</v>
      </c>
    </row>
    <row r="3153" spans="1:12">
      <c r="A3153" t="s">
        <v>4398</v>
      </c>
      <c r="B3153" t="s">
        <v>4200</v>
      </c>
      <c r="C3153" t="s">
        <v>2874</v>
      </c>
      <c r="D3153" t="s">
        <v>4567</v>
      </c>
      <c r="E3153" t="s">
        <v>2861</v>
      </c>
      <c r="H3153" t="str">
        <f>INDEX('Vensim Variables'!$B:$B,MATCH(EPS!$B3153,'Vensim Variables'!$A:$A,0))</f>
        <v>g pollutant</v>
      </c>
      <c r="I3153" t="str">
        <f t="shared" si="150"/>
        <v>PM25</v>
      </c>
      <c r="J3153">
        <f>INDEX(NoSettings!$C:$C,MATCH(EPS!$A3153,NoSettings!$A:$A,0))</f>
        <v>0</v>
      </c>
      <c r="K3153">
        <f t="shared" si="151"/>
        <v>1</v>
      </c>
      <c r="L3153" s="5">
        <f t="shared" si="149"/>
        <v>0</v>
      </c>
    </row>
    <row r="3154" spans="1:12">
      <c r="A3154" t="s">
        <v>4399</v>
      </c>
      <c r="B3154" t="s">
        <v>4200</v>
      </c>
      <c r="C3154" t="s">
        <v>2874</v>
      </c>
      <c r="D3154" t="s">
        <v>4567</v>
      </c>
      <c r="E3154" t="s">
        <v>2862</v>
      </c>
      <c r="H3154" t="str">
        <f>INDEX('Vensim Variables'!$B:$B,MATCH(EPS!$B3154,'Vensim Variables'!$A:$A,0))</f>
        <v>g pollutant</v>
      </c>
      <c r="I3154" t="str">
        <f t="shared" si="150"/>
        <v>SOx</v>
      </c>
      <c r="J3154">
        <f>INDEX(NoSettings!$C:$C,MATCH(EPS!$A3154,NoSettings!$A:$A,0))</f>
        <v>0</v>
      </c>
      <c r="K3154">
        <f t="shared" si="151"/>
        <v>1</v>
      </c>
      <c r="L3154" s="5">
        <f t="shared" si="149"/>
        <v>0</v>
      </c>
    </row>
    <row r="3155" spans="1:12">
      <c r="A3155" t="s">
        <v>4400</v>
      </c>
      <c r="B3155" t="s">
        <v>4200</v>
      </c>
      <c r="C3155" t="s">
        <v>2874</v>
      </c>
      <c r="D3155" t="s">
        <v>4567</v>
      </c>
      <c r="E3155" t="s">
        <v>2863</v>
      </c>
      <c r="H3155" t="str">
        <f>INDEX('Vensim Variables'!$B:$B,MATCH(EPS!$B3155,'Vensim Variables'!$A:$A,0))</f>
        <v>g pollutant</v>
      </c>
      <c r="I3155" t="str">
        <f t="shared" si="150"/>
        <v>BC</v>
      </c>
      <c r="J3155">
        <f>INDEX(NoSettings!$C:$C,MATCH(EPS!$A3155,NoSettings!$A:$A,0))</f>
        <v>0</v>
      </c>
      <c r="K3155">
        <f t="shared" si="151"/>
        <v>1</v>
      </c>
      <c r="L3155" s="5">
        <f t="shared" si="149"/>
        <v>0</v>
      </c>
    </row>
    <row r="3156" spans="1:12">
      <c r="A3156" t="s">
        <v>4401</v>
      </c>
      <c r="B3156" t="s">
        <v>4200</v>
      </c>
      <c r="C3156" t="s">
        <v>2874</v>
      </c>
      <c r="D3156" t="s">
        <v>4567</v>
      </c>
      <c r="E3156" t="s">
        <v>2864</v>
      </c>
      <c r="H3156" t="str">
        <f>INDEX('Vensim Variables'!$B:$B,MATCH(EPS!$B3156,'Vensim Variables'!$A:$A,0))</f>
        <v>g pollutant</v>
      </c>
      <c r="I3156" t="str">
        <f t="shared" si="150"/>
        <v>OC</v>
      </c>
      <c r="J3156">
        <f>INDEX(NoSettings!$C:$C,MATCH(EPS!$A3156,NoSettings!$A:$A,0))</f>
        <v>0</v>
      </c>
      <c r="K3156">
        <f t="shared" si="151"/>
        <v>1</v>
      </c>
      <c r="L3156" s="5">
        <f t="shared" si="149"/>
        <v>0</v>
      </c>
    </row>
    <row r="3157" spans="1:12">
      <c r="A3157" t="s">
        <v>4402</v>
      </c>
      <c r="B3157" t="s">
        <v>4200</v>
      </c>
      <c r="C3157" t="s">
        <v>2874</v>
      </c>
      <c r="D3157" t="s">
        <v>4567</v>
      </c>
      <c r="E3157" t="s">
        <v>2865</v>
      </c>
      <c r="H3157" t="str">
        <f>INDEX('Vensim Variables'!$B:$B,MATCH(EPS!$B3157,'Vensim Variables'!$A:$A,0))</f>
        <v>g pollutant</v>
      </c>
      <c r="I3157" t="str">
        <f t="shared" si="150"/>
        <v>CH4</v>
      </c>
      <c r="J3157">
        <f>INDEX(NoSettings!$C:$C,MATCH(EPS!$A3157,NoSettings!$A:$A,0))</f>
        <v>0</v>
      </c>
      <c r="K3157">
        <f t="shared" si="151"/>
        <v>28</v>
      </c>
      <c r="L3157" s="5">
        <f t="shared" si="149"/>
        <v>0</v>
      </c>
    </row>
    <row r="3158" spans="1:12">
      <c r="A3158" t="s">
        <v>4403</v>
      </c>
      <c r="B3158" t="s">
        <v>4200</v>
      </c>
      <c r="C3158" t="s">
        <v>2874</v>
      </c>
      <c r="D3158" t="s">
        <v>4567</v>
      </c>
      <c r="E3158" t="s">
        <v>2866</v>
      </c>
      <c r="H3158" t="str">
        <f>INDEX('Vensim Variables'!$B:$B,MATCH(EPS!$B3158,'Vensim Variables'!$A:$A,0))</f>
        <v>g pollutant</v>
      </c>
      <c r="I3158" t="str">
        <f t="shared" si="150"/>
        <v>N2O</v>
      </c>
      <c r="J3158">
        <f>INDEX(NoSettings!$C:$C,MATCH(EPS!$A3158,NoSettings!$A:$A,0))</f>
        <v>0</v>
      </c>
      <c r="K3158">
        <f t="shared" si="151"/>
        <v>265</v>
      </c>
      <c r="L3158" s="5">
        <f t="shared" si="149"/>
        <v>0</v>
      </c>
    </row>
    <row r="3159" spans="1:12">
      <c r="A3159" t="s">
        <v>4404</v>
      </c>
      <c r="B3159" t="s">
        <v>4200</v>
      </c>
      <c r="C3159" t="s">
        <v>2874</v>
      </c>
      <c r="D3159" t="s">
        <v>4567</v>
      </c>
      <c r="E3159" t="s">
        <v>2867</v>
      </c>
      <c r="H3159" t="str">
        <f>INDEX('Vensim Variables'!$B:$B,MATCH(EPS!$B3159,'Vensim Variables'!$A:$A,0))</f>
        <v>g pollutant</v>
      </c>
      <c r="I3159" t="str">
        <f t="shared" si="150"/>
        <v>F gases</v>
      </c>
      <c r="J3159">
        <f>INDEX(NoSettings!$C:$C,MATCH(EPS!$A3159,NoSettings!$A:$A,0))</f>
        <v>0</v>
      </c>
      <c r="K3159">
        <f t="shared" si="151"/>
        <v>1</v>
      </c>
      <c r="L3159" s="5">
        <f t="shared" si="149"/>
        <v>0</v>
      </c>
    </row>
    <row r="3160" spans="1:12">
      <c r="A3160" t="s">
        <v>4405</v>
      </c>
      <c r="B3160" t="s">
        <v>4200</v>
      </c>
      <c r="C3160" t="s">
        <v>2874</v>
      </c>
      <c r="D3160" t="s">
        <v>4568</v>
      </c>
      <c r="E3160" t="s">
        <v>2854</v>
      </c>
      <c r="H3160" t="str">
        <f>INDEX('Vensim Variables'!$B:$B,MATCH(EPS!$B3160,'Vensim Variables'!$A:$A,0))</f>
        <v>g pollutant</v>
      </c>
      <c r="I3160" t="str">
        <f t="shared" si="150"/>
        <v>CO2</v>
      </c>
      <c r="J3160">
        <f>INDEX(NoSettings!$C:$C,MATCH(EPS!$A3160,NoSettings!$A:$A,0))</f>
        <v>0</v>
      </c>
      <c r="K3160">
        <f t="shared" si="151"/>
        <v>1</v>
      </c>
      <c r="L3160" s="5">
        <f t="shared" si="149"/>
        <v>0</v>
      </c>
    </row>
    <row r="3161" spans="1:12">
      <c r="A3161" t="s">
        <v>4406</v>
      </c>
      <c r="B3161" t="s">
        <v>4200</v>
      </c>
      <c r="C3161" t="s">
        <v>2874</v>
      </c>
      <c r="D3161" t="s">
        <v>4568</v>
      </c>
      <c r="E3161" t="s">
        <v>2857</v>
      </c>
      <c r="H3161" t="str">
        <f>INDEX('Vensim Variables'!$B:$B,MATCH(EPS!$B3161,'Vensim Variables'!$A:$A,0))</f>
        <v>g pollutant</v>
      </c>
      <c r="I3161" t="str">
        <f t="shared" si="150"/>
        <v>VOC</v>
      </c>
      <c r="J3161">
        <f>INDEX(NoSettings!$C:$C,MATCH(EPS!$A3161,NoSettings!$A:$A,0))</f>
        <v>0</v>
      </c>
      <c r="K3161">
        <f t="shared" si="151"/>
        <v>1</v>
      </c>
      <c r="L3161" s="5">
        <f t="shared" si="149"/>
        <v>0</v>
      </c>
    </row>
    <row r="3162" spans="1:12">
      <c r="A3162" t="s">
        <v>4407</v>
      </c>
      <c r="B3162" t="s">
        <v>4200</v>
      </c>
      <c r="C3162" t="s">
        <v>2874</v>
      </c>
      <c r="D3162" t="s">
        <v>4568</v>
      </c>
      <c r="E3162" t="s">
        <v>2858</v>
      </c>
      <c r="H3162" t="str">
        <f>INDEX('Vensim Variables'!$B:$B,MATCH(EPS!$B3162,'Vensim Variables'!$A:$A,0))</f>
        <v>g pollutant</v>
      </c>
      <c r="I3162" t="str">
        <f t="shared" si="150"/>
        <v>CO</v>
      </c>
      <c r="J3162">
        <f>INDEX(NoSettings!$C:$C,MATCH(EPS!$A3162,NoSettings!$A:$A,0))</f>
        <v>0</v>
      </c>
      <c r="K3162">
        <f t="shared" si="151"/>
        <v>1</v>
      </c>
      <c r="L3162" s="5">
        <f t="shared" si="149"/>
        <v>0</v>
      </c>
    </row>
    <row r="3163" spans="1:12">
      <c r="A3163" t="s">
        <v>4408</v>
      </c>
      <c r="B3163" t="s">
        <v>4200</v>
      </c>
      <c r="C3163" t="s">
        <v>2874</v>
      </c>
      <c r="D3163" t="s">
        <v>4568</v>
      </c>
      <c r="E3163" t="s">
        <v>2859</v>
      </c>
      <c r="H3163" t="str">
        <f>INDEX('Vensim Variables'!$B:$B,MATCH(EPS!$B3163,'Vensim Variables'!$A:$A,0))</f>
        <v>g pollutant</v>
      </c>
      <c r="I3163" t="str">
        <f t="shared" si="150"/>
        <v>NOx</v>
      </c>
      <c r="J3163">
        <f>INDEX(NoSettings!$C:$C,MATCH(EPS!$A3163,NoSettings!$A:$A,0))</f>
        <v>0</v>
      </c>
      <c r="K3163">
        <f t="shared" si="151"/>
        <v>1</v>
      </c>
      <c r="L3163" s="5">
        <f t="shared" si="149"/>
        <v>0</v>
      </c>
    </row>
    <row r="3164" spans="1:12">
      <c r="A3164" t="s">
        <v>4409</v>
      </c>
      <c r="B3164" t="s">
        <v>4200</v>
      </c>
      <c r="C3164" t="s">
        <v>2874</v>
      </c>
      <c r="D3164" t="s">
        <v>4568</v>
      </c>
      <c r="E3164" t="s">
        <v>2860</v>
      </c>
      <c r="H3164" t="str">
        <f>INDEX('Vensim Variables'!$B:$B,MATCH(EPS!$B3164,'Vensim Variables'!$A:$A,0))</f>
        <v>g pollutant</v>
      </c>
      <c r="I3164" t="str">
        <f t="shared" si="150"/>
        <v>PM10</v>
      </c>
      <c r="J3164">
        <f>INDEX(NoSettings!$C:$C,MATCH(EPS!$A3164,NoSettings!$A:$A,0))</f>
        <v>0</v>
      </c>
      <c r="K3164">
        <f t="shared" si="151"/>
        <v>1</v>
      </c>
      <c r="L3164" s="5">
        <f t="shared" si="149"/>
        <v>0</v>
      </c>
    </row>
    <row r="3165" spans="1:12">
      <c r="A3165" t="s">
        <v>4410</v>
      </c>
      <c r="B3165" t="s">
        <v>4200</v>
      </c>
      <c r="C3165" t="s">
        <v>2874</v>
      </c>
      <c r="D3165" t="s">
        <v>4568</v>
      </c>
      <c r="E3165" t="s">
        <v>2861</v>
      </c>
      <c r="H3165" t="str">
        <f>INDEX('Vensim Variables'!$B:$B,MATCH(EPS!$B3165,'Vensim Variables'!$A:$A,0))</f>
        <v>g pollutant</v>
      </c>
      <c r="I3165" t="str">
        <f t="shared" si="150"/>
        <v>PM25</v>
      </c>
      <c r="J3165">
        <f>INDEX(NoSettings!$C:$C,MATCH(EPS!$A3165,NoSettings!$A:$A,0))</f>
        <v>0</v>
      </c>
      <c r="K3165">
        <f t="shared" si="151"/>
        <v>1</v>
      </c>
      <c r="L3165" s="5">
        <f t="shared" si="149"/>
        <v>0</v>
      </c>
    </row>
    <row r="3166" spans="1:12">
      <c r="A3166" t="s">
        <v>4411</v>
      </c>
      <c r="B3166" t="s">
        <v>4200</v>
      </c>
      <c r="C3166" t="s">
        <v>2874</v>
      </c>
      <c r="D3166" t="s">
        <v>4568</v>
      </c>
      <c r="E3166" t="s">
        <v>2862</v>
      </c>
      <c r="H3166" t="str">
        <f>INDEX('Vensim Variables'!$B:$B,MATCH(EPS!$B3166,'Vensim Variables'!$A:$A,0))</f>
        <v>g pollutant</v>
      </c>
      <c r="I3166" t="str">
        <f t="shared" si="150"/>
        <v>SOx</v>
      </c>
      <c r="J3166">
        <f>INDEX(NoSettings!$C:$C,MATCH(EPS!$A3166,NoSettings!$A:$A,0))</f>
        <v>0</v>
      </c>
      <c r="K3166">
        <f t="shared" si="151"/>
        <v>1</v>
      </c>
      <c r="L3166" s="5">
        <f t="shared" si="149"/>
        <v>0</v>
      </c>
    </row>
    <row r="3167" spans="1:12">
      <c r="A3167" t="s">
        <v>4412</v>
      </c>
      <c r="B3167" t="s">
        <v>4200</v>
      </c>
      <c r="C3167" t="s">
        <v>2874</v>
      </c>
      <c r="D3167" t="s">
        <v>4568</v>
      </c>
      <c r="E3167" t="s">
        <v>2863</v>
      </c>
      <c r="H3167" t="str">
        <f>INDEX('Vensim Variables'!$B:$B,MATCH(EPS!$B3167,'Vensim Variables'!$A:$A,0))</f>
        <v>g pollutant</v>
      </c>
      <c r="I3167" t="str">
        <f t="shared" si="150"/>
        <v>BC</v>
      </c>
      <c r="J3167">
        <f>INDEX(NoSettings!$C:$C,MATCH(EPS!$A3167,NoSettings!$A:$A,0))</f>
        <v>0</v>
      </c>
      <c r="K3167">
        <f t="shared" si="151"/>
        <v>1</v>
      </c>
      <c r="L3167" s="5">
        <f t="shared" si="149"/>
        <v>0</v>
      </c>
    </row>
    <row r="3168" spans="1:12">
      <c r="A3168" t="s">
        <v>4413</v>
      </c>
      <c r="B3168" t="s">
        <v>4200</v>
      </c>
      <c r="C3168" t="s">
        <v>2874</v>
      </c>
      <c r="D3168" t="s">
        <v>4568</v>
      </c>
      <c r="E3168" t="s">
        <v>2864</v>
      </c>
      <c r="H3168" t="str">
        <f>INDEX('Vensim Variables'!$B:$B,MATCH(EPS!$B3168,'Vensim Variables'!$A:$A,0))</f>
        <v>g pollutant</v>
      </c>
      <c r="I3168" t="str">
        <f t="shared" si="150"/>
        <v>OC</v>
      </c>
      <c r="J3168">
        <f>INDEX(NoSettings!$C:$C,MATCH(EPS!$A3168,NoSettings!$A:$A,0))</f>
        <v>0</v>
      </c>
      <c r="K3168">
        <f t="shared" si="151"/>
        <v>1</v>
      </c>
      <c r="L3168" s="5">
        <f t="shared" si="149"/>
        <v>0</v>
      </c>
    </row>
    <row r="3169" spans="1:12">
      <c r="A3169" t="s">
        <v>4414</v>
      </c>
      <c r="B3169" t="s">
        <v>4200</v>
      </c>
      <c r="C3169" t="s">
        <v>2874</v>
      </c>
      <c r="D3169" t="s">
        <v>4568</v>
      </c>
      <c r="E3169" t="s">
        <v>2865</v>
      </c>
      <c r="H3169" t="str">
        <f>INDEX('Vensim Variables'!$B:$B,MATCH(EPS!$B3169,'Vensim Variables'!$A:$A,0))</f>
        <v>g pollutant</v>
      </c>
      <c r="I3169" t="str">
        <f t="shared" si="150"/>
        <v>CH4</v>
      </c>
      <c r="J3169">
        <f>INDEX(NoSettings!$C:$C,MATCH(EPS!$A3169,NoSettings!$A:$A,0))</f>
        <v>0</v>
      </c>
      <c r="K3169">
        <f t="shared" si="151"/>
        <v>28</v>
      </c>
      <c r="L3169" s="5">
        <f t="shared" si="149"/>
        <v>0</v>
      </c>
    </row>
    <row r="3170" spans="1:12">
      <c r="A3170" t="s">
        <v>4415</v>
      </c>
      <c r="B3170" t="s">
        <v>4200</v>
      </c>
      <c r="C3170" t="s">
        <v>2874</v>
      </c>
      <c r="D3170" t="s">
        <v>4568</v>
      </c>
      <c r="E3170" t="s">
        <v>2866</v>
      </c>
      <c r="H3170" t="str">
        <f>INDEX('Vensim Variables'!$B:$B,MATCH(EPS!$B3170,'Vensim Variables'!$A:$A,0))</f>
        <v>g pollutant</v>
      </c>
      <c r="I3170" t="str">
        <f t="shared" si="150"/>
        <v>N2O</v>
      </c>
      <c r="J3170">
        <f>INDEX(NoSettings!$C:$C,MATCH(EPS!$A3170,NoSettings!$A:$A,0))</f>
        <v>0</v>
      </c>
      <c r="K3170">
        <f t="shared" si="151"/>
        <v>265</v>
      </c>
      <c r="L3170" s="5">
        <f t="shared" si="149"/>
        <v>0</v>
      </c>
    </row>
    <row r="3171" spans="1:12">
      <c r="A3171" t="s">
        <v>4416</v>
      </c>
      <c r="B3171" t="s">
        <v>4200</v>
      </c>
      <c r="C3171" t="s">
        <v>2874</v>
      </c>
      <c r="D3171" t="s">
        <v>4568</v>
      </c>
      <c r="E3171" t="s">
        <v>2867</v>
      </c>
      <c r="H3171" t="str">
        <f>INDEX('Vensim Variables'!$B:$B,MATCH(EPS!$B3171,'Vensim Variables'!$A:$A,0))</f>
        <v>g pollutant</v>
      </c>
      <c r="I3171" t="str">
        <f t="shared" si="150"/>
        <v>F gases</v>
      </c>
      <c r="J3171">
        <f>INDEX(NoSettings!$C:$C,MATCH(EPS!$A3171,NoSettings!$A:$A,0))</f>
        <v>0</v>
      </c>
      <c r="K3171">
        <f t="shared" si="151"/>
        <v>1</v>
      </c>
      <c r="L3171" s="5">
        <f t="shared" si="149"/>
        <v>0</v>
      </c>
    </row>
    <row r="3172" spans="1:12">
      <c r="A3172" t="s">
        <v>4417</v>
      </c>
      <c r="B3172" t="s">
        <v>4200</v>
      </c>
      <c r="C3172" t="s">
        <v>2874</v>
      </c>
      <c r="D3172" t="s">
        <v>4569</v>
      </c>
      <c r="E3172" t="s">
        <v>2854</v>
      </c>
      <c r="H3172" t="str">
        <f>INDEX('Vensim Variables'!$B:$B,MATCH(EPS!$B3172,'Vensim Variables'!$A:$A,0))</f>
        <v>g pollutant</v>
      </c>
      <c r="I3172" t="str">
        <f t="shared" si="150"/>
        <v>CO2</v>
      </c>
      <c r="J3172">
        <f>INDEX(NoSettings!$C:$C,MATCH(EPS!$A3172,NoSettings!$A:$A,0))</f>
        <v>5645100000000</v>
      </c>
      <c r="K3172">
        <f t="shared" si="151"/>
        <v>1</v>
      </c>
      <c r="L3172" s="5">
        <f t="shared" si="149"/>
        <v>5.6451000000000002</v>
      </c>
    </row>
    <row r="3173" spans="1:12">
      <c r="A3173" t="s">
        <v>4418</v>
      </c>
      <c r="B3173" t="s">
        <v>4200</v>
      </c>
      <c r="C3173" t="s">
        <v>2874</v>
      </c>
      <c r="D3173" t="s">
        <v>4569</v>
      </c>
      <c r="E3173" t="s">
        <v>2857</v>
      </c>
      <c r="H3173" t="str">
        <f>INDEX('Vensim Variables'!$B:$B,MATCH(EPS!$B3173,'Vensim Variables'!$A:$A,0))</f>
        <v>g pollutant</v>
      </c>
      <c r="I3173" t="str">
        <f t="shared" si="150"/>
        <v>VOC</v>
      </c>
      <c r="J3173">
        <f>INDEX(NoSettings!$C:$C,MATCH(EPS!$A3173,NoSettings!$A:$A,0))</f>
        <v>205468000</v>
      </c>
      <c r="K3173">
        <f t="shared" si="151"/>
        <v>1</v>
      </c>
      <c r="L3173" s="5">
        <f t="shared" si="149"/>
        <v>2.0546799999999999E-4</v>
      </c>
    </row>
    <row r="3174" spans="1:12">
      <c r="A3174" t="s">
        <v>4419</v>
      </c>
      <c r="B3174" t="s">
        <v>4200</v>
      </c>
      <c r="C3174" t="s">
        <v>2874</v>
      </c>
      <c r="D3174" t="s">
        <v>4569</v>
      </c>
      <c r="E3174" t="s">
        <v>2858</v>
      </c>
      <c r="H3174" t="str">
        <f>INDEX('Vensim Variables'!$B:$B,MATCH(EPS!$B3174,'Vensim Variables'!$A:$A,0))</f>
        <v>g pollutant</v>
      </c>
      <c r="I3174" t="str">
        <f t="shared" si="150"/>
        <v>CO</v>
      </c>
      <c r="J3174">
        <f>INDEX(NoSettings!$C:$C,MATCH(EPS!$A3174,NoSettings!$A:$A,0))</f>
        <v>1676170000</v>
      </c>
      <c r="K3174">
        <f t="shared" si="151"/>
        <v>1</v>
      </c>
      <c r="L3174" s="5">
        <f t="shared" si="149"/>
        <v>1.67617E-3</v>
      </c>
    </row>
    <row r="3175" spans="1:12">
      <c r="A3175" t="s">
        <v>4420</v>
      </c>
      <c r="B3175" t="s">
        <v>4200</v>
      </c>
      <c r="C3175" t="s">
        <v>2874</v>
      </c>
      <c r="D3175" t="s">
        <v>4569</v>
      </c>
      <c r="E3175" t="s">
        <v>2859</v>
      </c>
      <c r="H3175" t="str">
        <f>INDEX('Vensim Variables'!$B:$B,MATCH(EPS!$B3175,'Vensim Variables'!$A:$A,0))</f>
        <v>g pollutant</v>
      </c>
      <c r="I3175" t="str">
        <f t="shared" si="150"/>
        <v>NOx</v>
      </c>
      <c r="J3175">
        <f>INDEX(NoSettings!$C:$C,MATCH(EPS!$A3175,NoSettings!$A:$A,0))</f>
        <v>3869180000</v>
      </c>
      <c r="K3175">
        <f t="shared" si="151"/>
        <v>1</v>
      </c>
      <c r="L3175" s="5">
        <f t="shared" si="149"/>
        <v>3.8691799999999998E-3</v>
      </c>
    </row>
    <row r="3176" spans="1:12">
      <c r="A3176" t="s">
        <v>4421</v>
      </c>
      <c r="B3176" t="s">
        <v>4200</v>
      </c>
      <c r="C3176" t="s">
        <v>2874</v>
      </c>
      <c r="D3176" t="s">
        <v>4569</v>
      </c>
      <c r="E3176" t="s">
        <v>2860</v>
      </c>
      <c r="H3176" t="str">
        <f>INDEX('Vensim Variables'!$B:$B,MATCH(EPS!$B3176,'Vensim Variables'!$A:$A,0))</f>
        <v>g pollutant</v>
      </c>
      <c r="I3176" t="str">
        <f t="shared" si="150"/>
        <v>PM10</v>
      </c>
      <c r="J3176">
        <f>INDEX(NoSettings!$C:$C,MATCH(EPS!$A3176,NoSettings!$A:$A,0))</f>
        <v>154675000</v>
      </c>
      <c r="K3176">
        <f t="shared" si="151"/>
        <v>1</v>
      </c>
      <c r="L3176" s="5">
        <f t="shared" si="149"/>
        <v>1.5467500000000001E-4</v>
      </c>
    </row>
    <row r="3177" spans="1:12">
      <c r="A3177" t="s">
        <v>4422</v>
      </c>
      <c r="B3177" t="s">
        <v>4200</v>
      </c>
      <c r="C3177" t="s">
        <v>2874</v>
      </c>
      <c r="D3177" t="s">
        <v>4569</v>
      </c>
      <c r="E3177" t="s">
        <v>2861</v>
      </c>
      <c r="H3177" t="str">
        <f>INDEX('Vensim Variables'!$B:$B,MATCH(EPS!$B3177,'Vensim Variables'!$A:$A,0))</f>
        <v>g pollutant</v>
      </c>
      <c r="I3177" t="str">
        <f t="shared" si="150"/>
        <v>PM25</v>
      </c>
      <c r="J3177">
        <f>INDEX(NoSettings!$C:$C,MATCH(EPS!$A3177,NoSettings!$A:$A,0))</f>
        <v>98371400</v>
      </c>
      <c r="K3177">
        <f t="shared" si="151"/>
        <v>1</v>
      </c>
      <c r="L3177" s="5">
        <f t="shared" si="149"/>
        <v>9.8371399999999998E-5</v>
      </c>
    </row>
    <row r="3178" spans="1:12">
      <c r="A3178" t="s">
        <v>4423</v>
      </c>
      <c r="B3178" t="s">
        <v>4200</v>
      </c>
      <c r="C3178" t="s">
        <v>2874</v>
      </c>
      <c r="D3178" t="s">
        <v>4569</v>
      </c>
      <c r="E3178" t="s">
        <v>2862</v>
      </c>
      <c r="H3178" t="str">
        <f>INDEX('Vensim Variables'!$B:$B,MATCH(EPS!$B3178,'Vensim Variables'!$A:$A,0))</f>
        <v>g pollutant</v>
      </c>
      <c r="I3178" t="str">
        <f t="shared" si="150"/>
        <v>SOx</v>
      </c>
      <c r="J3178">
        <f>INDEX(NoSettings!$C:$C,MATCH(EPS!$A3178,NoSettings!$A:$A,0))</f>
        <v>1216740000</v>
      </c>
      <c r="K3178">
        <f t="shared" si="151"/>
        <v>1</v>
      </c>
      <c r="L3178" s="5">
        <f t="shared" si="149"/>
        <v>1.21674E-3</v>
      </c>
    </row>
    <row r="3179" spans="1:12">
      <c r="A3179" t="s">
        <v>4424</v>
      </c>
      <c r="B3179" t="s">
        <v>4200</v>
      </c>
      <c r="C3179" t="s">
        <v>2874</v>
      </c>
      <c r="D3179" t="s">
        <v>4569</v>
      </c>
      <c r="E3179" t="s">
        <v>2863</v>
      </c>
      <c r="H3179" t="str">
        <f>INDEX('Vensim Variables'!$B:$B,MATCH(EPS!$B3179,'Vensim Variables'!$A:$A,0))</f>
        <v>g pollutant</v>
      </c>
      <c r="I3179" t="str">
        <f t="shared" si="150"/>
        <v>BC</v>
      </c>
      <c r="J3179">
        <f>INDEX(NoSettings!$C:$C,MATCH(EPS!$A3179,NoSettings!$A:$A,0))</f>
        <v>5694700</v>
      </c>
      <c r="K3179">
        <f t="shared" si="151"/>
        <v>1</v>
      </c>
      <c r="L3179" s="5">
        <f t="shared" si="149"/>
        <v>5.6946999999999999E-6</v>
      </c>
    </row>
    <row r="3180" spans="1:12">
      <c r="A3180" t="s">
        <v>4425</v>
      </c>
      <c r="B3180" t="s">
        <v>4200</v>
      </c>
      <c r="C3180" t="s">
        <v>2874</v>
      </c>
      <c r="D3180" t="s">
        <v>4569</v>
      </c>
      <c r="E3180" t="s">
        <v>2864</v>
      </c>
      <c r="H3180" t="str">
        <f>INDEX('Vensim Variables'!$B:$B,MATCH(EPS!$B3180,'Vensim Variables'!$A:$A,0))</f>
        <v>g pollutant</v>
      </c>
      <c r="I3180" t="str">
        <f t="shared" si="150"/>
        <v>OC</v>
      </c>
      <c r="J3180">
        <f>INDEX(NoSettings!$C:$C,MATCH(EPS!$A3180,NoSettings!$A:$A,0))</f>
        <v>28840900</v>
      </c>
      <c r="K3180">
        <f t="shared" si="151"/>
        <v>1</v>
      </c>
      <c r="L3180" s="5">
        <f t="shared" si="149"/>
        <v>2.88409E-5</v>
      </c>
    </row>
    <row r="3181" spans="1:12">
      <c r="A3181" t="s">
        <v>4426</v>
      </c>
      <c r="B3181" t="s">
        <v>4200</v>
      </c>
      <c r="C3181" t="s">
        <v>2874</v>
      </c>
      <c r="D3181" t="s">
        <v>4569</v>
      </c>
      <c r="E3181" t="s">
        <v>2865</v>
      </c>
      <c r="H3181" t="str">
        <f>INDEX('Vensim Variables'!$B:$B,MATCH(EPS!$B3181,'Vensim Variables'!$A:$A,0))</f>
        <v>g pollutant</v>
      </c>
      <c r="I3181" t="str">
        <f t="shared" si="150"/>
        <v>CH4</v>
      </c>
      <c r="J3181">
        <f>INDEX(NoSettings!$C:$C,MATCH(EPS!$A3181,NoSettings!$A:$A,0))</f>
        <v>275550000</v>
      </c>
      <c r="K3181">
        <f t="shared" si="151"/>
        <v>28</v>
      </c>
      <c r="L3181" s="5">
        <f t="shared" si="149"/>
        <v>7.7153999999999999E-3</v>
      </c>
    </row>
    <row r="3182" spans="1:12">
      <c r="A3182" t="s">
        <v>4427</v>
      </c>
      <c r="B3182" t="s">
        <v>4200</v>
      </c>
      <c r="C3182" t="s">
        <v>2874</v>
      </c>
      <c r="D3182" t="s">
        <v>4569</v>
      </c>
      <c r="E3182" t="s">
        <v>2866</v>
      </c>
      <c r="H3182" t="str">
        <f>INDEX('Vensim Variables'!$B:$B,MATCH(EPS!$B3182,'Vensim Variables'!$A:$A,0))</f>
        <v>g pollutant</v>
      </c>
      <c r="I3182" t="str">
        <f t="shared" si="150"/>
        <v>N2O</v>
      </c>
      <c r="J3182">
        <f>INDEX(NoSettings!$C:$C,MATCH(EPS!$A3182,NoSettings!$A:$A,0))</f>
        <v>55110000</v>
      </c>
      <c r="K3182">
        <f t="shared" si="151"/>
        <v>265</v>
      </c>
      <c r="L3182" s="5">
        <f t="shared" si="149"/>
        <v>1.460415E-2</v>
      </c>
    </row>
    <row r="3183" spans="1:12">
      <c r="A3183" t="s">
        <v>4428</v>
      </c>
      <c r="B3183" t="s">
        <v>4200</v>
      </c>
      <c r="C3183" t="s">
        <v>2874</v>
      </c>
      <c r="D3183" t="s">
        <v>4569</v>
      </c>
      <c r="E3183" t="s">
        <v>2867</v>
      </c>
      <c r="H3183" t="str">
        <f>INDEX('Vensim Variables'!$B:$B,MATCH(EPS!$B3183,'Vensim Variables'!$A:$A,0))</f>
        <v>g pollutant</v>
      </c>
      <c r="I3183" t="str">
        <f t="shared" si="150"/>
        <v>F gases</v>
      </c>
      <c r="J3183">
        <f>INDEX(NoSettings!$C:$C,MATCH(EPS!$A3183,NoSettings!$A:$A,0))</f>
        <v>0</v>
      </c>
      <c r="K3183">
        <f t="shared" si="151"/>
        <v>1</v>
      </c>
      <c r="L3183" s="5">
        <f t="shared" si="149"/>
        <v>0</v>
      </c>
    </row>
    <row r="3184" spans="1:12">
      <c r="A3184" t="s">
        <v>4429</v>
      </c>
      <c r="B3184" t="s">
        <v>4200</v>
      </c>
      <c r="C3184" t="s">
        <v>2874</v>
      </c>
      <c r="D3184" t="s">
        <v>4570</v>
      </c>
      <c r="E3184" t="s">
        <v>2854</v>
      </c>
      <c r="H3184" t="str">
        <f>INDEX('Vensim Variables'!$B:$B,MATCH(EPS!$B3184,'Vensim Variables'!$A:$A,0))</f>
        <v>g pollutant</v>
      </c>
      <c r="I3184" t="str">
        <f t="shared" si="150"/>
        <v>CO2</v>
      </c>
      <c r="J3184">
        <f>INDEX(NoSettings!$C:$C,MATCH(EPS!$A3184,NoSettings!$A:$A,0))</f>
        <v>0</v>
      </c>
      <c r="K3184">
        <f t="shared" si="151"/>
        <v>1</v>
      </c>
      <c r="L3184" s="5">
        <f t="shared" si="149"/>
        <v>0</v>
      </c>
    </row>
    <row r="3185" spans="1:12">
      <c r="A3185" t="s">
        <v>4430</v>
      </c>
      <c r="B3185" t="s">
        <v>4200</v>
      </c>
      <c r="C3185" t="s">
        <v>2874</v>
      </c>
      <c r="D3185" t="s">
        <v>4570</v>
      </c>
      <c r="E3185" t="s">
        <v>2857</v>
      </c>
      <c r="H3185" t="str">
        <f>INDEX('Vensim Variables'!$B:$B,MATCH(EPS!$B3185,'Vensim Variables'!$A:$A,0))</f>
        <v>g pollutant</v>
      </c>
      <c r="I3185" t="str">
        <f t="shared" si="150"/>
        <v>VOC</v>
      </c>
      <c r="J3185">
        <f>INDEX(NoSettings!$C:$C,MATCH(EPS!$A3185,NoSettings!$A:$A,0))</f>
        <v>0</v>
      </c>
      <c r="K3185">
        <f t="shared" si="151"/>
        <v>1</v>
      </c>
      <c r="L3185" s="5">
        <f t="shared" si="149"/>
        <v>0</v>
      </c>
    </row>
    <row r="3186" spans="1:12">
      <c r="A3186" t="s">
        <v>4431</v>
      </c>
      <c r="B3186" t="s">
        <v>4200</v>
      </c>
      <c r="C3186" t="s">
        <v>2874</v>
      </c>
      <c r="D3186" t="s">
        <v>4570</v>
      </c>
      <c r="E3186" t="s">
        <v>2858</v>
      </c>
      <c r="H3186" t="str">
        <f>INDEX('Vensim Variables'!$B:$B,MATCH(EPS!$B3186,'Vensim Variables'!$A:$A,0))</f>
        <v>g pollutant</v>
      </c>
      <c r="I3186" t="str">
        <f t="shared" si="150"/>
        <v>CO</v>
      </c>
      <c r="J3186">
        <f>INDEX(NoSettings!$C:$C,MATCH(EPS!$A3186,NoSettings!$A:$A,0))</f>
        <v>0</v>
      </c>
      <c r="K3186">
        <f t="shared" si="151"/>
        <v>1</v>
      </c>
      <c r="L3186" s="5">
        <f t="shared" si="149"/>
        <v>0</v>
      </c>
    </row>
    <row r="3187" spans="1:12">
      <c r="A3187" t="s">
        <v>4432</v>
      </c>
      <c r="B3187" t="s">
        <v>4200</v>
      </c>
      <c r="C3187" t="s">
        <v>2874</v>
      </c>
      <c r="D3187" t="s">
        <v>4570</v>
      </c>
      <c r="E3187" t="s">
        <v>2859</v>
      </c>
      <c r="H3187" t="str">
        <f>INDEX('Vensim Variables'!$B:$B,MATCH(EPS!$B3187,'Vensim Variables'!$A:$A,0))</f>
        <v>g pollutant</v>
      </c>
      <c r="I3187" t="str">
        <f t="shared" si="150"/>
        <v>NOx</v>
      </c>
      <c r="J3187">
        <f>INDEX(NoSettings!$C:$C,MATCH(EPS!$A3187,NoSettings!$A:$A,0))</f>
        <v>0</v>
      </c>
      <c r="K3187">
        <f t="shared" si="151"/>
        <v>1</v>
      </c>
      <c r="L3187" s="5">
        <f t="shared" si="149"/>
        <v>0</v>
      </c>
    </row>
    <row r="3188" spans="1:12">
      <c r="A3188" t="s">
        <v>4433</v>
      </c>
      <c r="B3188" t="s">
        <v>4200</v>
      </c>
      <c r="C3188" t="s">
        <v>2874</v>
      </c>
      <c r="D3188" t="s">
        <v>4570</v>
      </c>
      <c r="E3188" t="s">
        <v>2860</v>
      </c>
      <c r="H3188" t="str">
        <f>INDEX('Vensim Variables'!$B:$B,MATCH(EPS!$B3188,'Vensim Variables'!$A:$A,0))</f>
        <v>g pollutant</v>
      </c>
      <c r="I3188" t="str">
        <f t="shared" si="150"/>
        <v>PM10</v>
      </c>
      <c r="J3188">
        <f>INDEX(NoSettings!$C:$C,MATCH(EPS!$A3188,NoSettings!$A:$A,0))</f>
        <v>0</v>
      </c>
      <c r="K3188">
        <f t="shared" si="151"/>
        <v>1</v>
      </c>
      <c r="L3188" s="5">
        <f t="shared" si="149"/>
        <v>0</v>
      </c>
    </row>
    <row r="3189" spans="1:12">
      <c r="A3189" t="s">
        <v>4434</v>
      </c>
      <c r="B3189" t="s">
        <v>4200</v>
      </c>
      <c r="C3189" t="s">
        <v>2874</v>
      </c>
      <c r="D3189" t="s">
        <v>4570</v>
      </c>
      <c r="E3189" t="s">
        <v>2861</v>
      </c>
      <c r="H3189" t="str">
        <f>INDEX('Vensim Variables'!$B:$B,MATCH(EPS!$B3189,'Vensim Variables'!$A:$A,0))</f>
        <v>g pollutant</v>
      </c>
      <c r="I3189" t="str">
        <f t="shared" si="150"/>
        <v>PM25</v>
      </c>
      <c r="J3189">
        <f>INDEX(NoSettings!$C:$C,MATCH(EPS!$A3189,NoSettings!$A:$A,0))</f>
        <v>0</v>
      </c>
      <c r="K3189">
        <f t="shared" si="151"/>
        <v>1</v>
      </c>
      <c r="L3189" s="5">
        <f t="shared" si="149"/>
        <v>0</v>
      </c>
    </row>
    <row r="3190" spans="1:12">
      <c r="A3190" t="s">
        <v>4435</v>
      </c>
      <c r="B3190" t="s">
        <v>4200</v>
      </c>
      <c r="C3190" t="s">
        <v>2874</v>
      </c>
      <c r="D3190" t="s">
        <v>4570</v>
      </c>
      <c r="E3190" t="s">
        <v>2862</v>
      </c>
      <c r="H3190" t="str">
        <f>INDEX('Vensim Variables'!$B:$B,MATCH(EPS!$B3190,'Vensim Variables'!$A:$A,0))</f>
        <v>g pollutant</v>
      </c>
      <c r="I3190" t="str">
        <f t="shared" si="150"/>
        <v>SOx</v>
      </c>
      <c r="J3190">
        <f>INDEX(NoSettings!$C:$C,MATCH(EPS!$A3190,NoSettings!$A:$A,0))</f>
        <v>0</v>
      </c>
      <c r="K3190">
        <f t="shared" si="151"/>
        <v>1</v>
      </c>
      <c r="L3190" s="5">
        <f t="shared" si="149"/>
        <v>0</v>
      </c>
    </row>
    <row r="3191" spans="1:12">
      <c r="A3191" t="s">
        <v>4436</v>
      </c>
      <c r="B3191" t="s">
        <v>4200</v>
      </c>
      <c r="C3191" t="s">
        <v>2874</v>
      </c>
      <c r="D3191" t="s">
        <v>4570</v>
      </c>
      <c r="E3191" t="s">
        <v>2863</v>
      </c>
      <c r="H3191" t="str">
        <f>INDEX('Vensim Variables'!$B:$B,MATCH(EPS!$B3191,'Vensim Variables'!$A:$A,0))</f>
        <v>g pollutant</v>
      </c>
      <c r="I3191" t="str">
        <f t="shared" si="150"/>
        <v>BC</v>
      </c>
      <c r="J3191">
        <f>INDEX(NoSettings!$C:$C,MATCH(EPS!$A3191,NoSettings!$A:$A,0))</f>
        <v>0</v>
      </c>
      <c r="K3191">
        <f t="shared" si="151"/>
        <v>1</v>
      </c>
      <c r="L3191" s="5">
        <f t="shared" si="149"/>
        <v>0</v>
      </c>
    </row>
    <row r="3192" spans="1:12">
      <c r="A3192" t="s">
        <v>4437</v>
      </c>
      <c r="B3192" t="s">
        <v>4200</v>
      </c>
      <c r="C3192" t="s">
        <v>2874</v>
      </c>
      <c r="D3192" t="s">
        <v>4570</v>
      </c>
      <c r="E3192" t="s">
        <v>2864</v>
      </c>
      <c r="H3192" t="str">
        <f>INDEX('Vensim Variables'!$B:$B,MATCH(EPS!$B3192,'Vensim Variables'!$A:$A,0))</f>
        <v>g pollutant</v>
      </c>
      <c r="I3192" t="str">
        <f t="shared" si="150"/>
        <v>OC</v>
      </c>
      <c r="J3192">
        <f>INDEX(NoSettings!$C:$C,MATCH(EPS!$A3192,NoSettings!$A:$A,0))</f>
        <v>0</v>
      </c>
      <c r="K3192">
        <f t="shared" si="151"/>
        <v>1</v>
      </c>
      <c r="L3192" s="5">
        <f t="shared" si="149"/>
        <v>0</v>
      </c>
    </row>
    <row r="3193" spans="1:12">
      <c r="A3193" t="s">
        <v>4438</v>
      </c>
      <c r="B3193" t="s">
        <v>4200</v>
      </c>
      <c r="C3193" t="s">
        <v>2874</v>
      </c>
      <c r="D3193" t="s">
        <v>4570</v>
      </c>
      <c r="E3193" t="s">
        <v>2865</v>
      </c>
      <c r="H3193" t="str">
        <f>INDEX('Vensim Variables'!$B:$B,MATCH(EPS!$B3193,'Vensim Variables'!$A:$A,0))</f>
        <v>g pollutant</v>
      </c>
      <c r="I3193" t="str">
        <f t="shared" si="150"/>
        <v>CH4</v>
      </c>
      <c r="J3193">
        <f>INDEX(NoSettings!$C:$C,MATCH(EPS!$A3193,NoSettings!$A:$A,0))</f>
        <v>0</v>
      </c>
      <c r="K3193">
        <f t="shared" si="151"/>
        <v>28</v>
      </c>
      <c r="L3193" s="5">
        <f t="shared" si="149"/>
        <v>0</v>
      </c>
    </row>
    <row r="3194" spans="1:12">
      <c r="A3194" t="s">
        <v>4439</v>
      </c>
      <c r="B3194" t="s">
        <v>4200</v>
      </c>
      <c r="C3194" t="s">
        <v>2874</v>
      </c>
      <c r="D3194" t="s">
        <v>4570</v>
      </c>
      <c r="E3194" t="s">
        <v>2866</v>
      </c>
      <c r="H3194" t="str">
        <f>INDEX('Vensim Variables'!$B:$B,MATCH(EPS!$B3194,'Vensim Variables'!$A:$A,0))</f>
        <v>g pollutant</v>
      </c>
      <c r="I3194" t="str">
        <f t="shared" si="150"/>
        <v>N2O</v>
      </c>
      <c r="J3194">
        <f>INDEX(NoSettings!$C:$C,MATCH(EPS!$A3194,NoSettings!$A:$A,0))</f>
        <v>0</v>
      </c>
      <c r="K3194">
        <f t="shared" si="151"/>
        <v>265</v>
      </c>
      <c r="L3194" s="5">
        <f t="shared" si="149"/>
        <v>0</v>
      </c>
    </row>
    <row r="3195" spans="1:12">
      <c r="A3195" t="s">
        <v>4440</v>
      </c>
      <c r="B3195" t="s">
        <v>4200</v>
      </c>
      <c r="C3195" t="s">
        <v>2874</v>
      </c>
      <c r="D3195" t="s">
        <v>4570</v>
      </c>
      <c r="E3195" t="s">
        <v>2867</v>
      </c>
      <c r="H3195" t="str">
        <f>INDEX('Vensim Variables'!$B:$B,MATCH(EPS!$B3195,'Vensim Variables'!$A:$A,0))</f>
        <v>g pollutant</v>
      </c>
      <c r="I3195" t="str">
        <f t="shared" si="150"/>
        <v>F gases</v>
      </c>
      <c r="J3195">
        <f>INDEX(NoSettings!$C:$C,MATCH(EPS!$A3195,NoSettings!$A:$A,0))</f>
        <v>0</v>
      </c>
      <c r="K3195">
        <f t="shared" si="151"/>
        <v>1</v>
      </c>
      <c r="L3195" s="5">
        <f t="shared" si="149"/>
        <v>0</v>
      </c>
    </row>
    <row r="3196" spans="1:12">
      <c r="A3196" t="s">
        <v>4441</v>
      </c>
      <c r="B3196" t="s">
        <v>4200</v>
      </c>
      <c r="C3196" t="s">
        <v>2875</v>
      </c>
      <c r="D3196" t="s">
        <v>4561</v>
      </c>
      <c r="E3196" t="s">
        <v>2854</v>
      </c>
      <c r="H3196" t="str">
        <f>INDEX('Vensim Variables'!$B:$B,MATCH(EPS!$B3196,'Vensim Variables'!$A:$A,0))</f>
        <v>g pollutant</v>
      </c>
      <c r="I3196" t="str">
        <f t="shared" si="150"/>
        <v>CO2</v>
      </c>
      <c r="J3196">
        <f>INDEX(NoSettings!$C:$C,MATCH(EPS!$A3196,NoSettings!$A:$A,0))</f>
        <v>0</v>
      </c>
      <c r="K3196">
        <f t="shared" si="151"/>
        <v>1</v>
      </c>
      <c r="L3196" s="5">
        <f t="shared" si="149"/>
        <v>0</v>
      </c>
    </row>
    <row r="3197" spans="1:12">
      <c r="A3197" t="s">
        <v>4442</v>
      </c>
      <c r="B3197" t="s">
        <v>4200</v>
      </c>
      <c r="C3197" t="s">
        <v>2875</v>
      </c>
      <c r="D3197" t="s">
        <v>4561</v>
      </c>
      <c r="E3197" t="s">
        <v>2857</v>
      </c>
      <c r="H3197" t="str">
        <f>INDEX('Vensim Variables'!$B:$B,MATCH(EPS!$B3197,'Vensim Variables'!$A:$A,0))</f>
        <v>g pollutant</v>
      </c>
      <c r="I3197" t="str">
        <f t="shared" si="150"/>
        <v>VOC</v>
      </c>
      <c r="J3197">
        <f>INDEX(NoSettings!$C:$C,MATCH(EPS!$A3197,NoSettings!$A:$A,0))</f>
        <v>0</v>
      </c>
      <c r="K3197">
        <f t="shared" si="151"/>
        <v>1</v>
      </c>
      <c r="L3197" s="5">
        <f t="shared" si="149"/>
        <v>0</v>
      </c>
    </row>
    <row r="3198" spans="1:12">
      <c r="A3198" t="s">
        <v>4443</v>
      </c>
      <c r="B3198" t="s">
        <v>4200</v>
      </c>
      <c r="C3198" t="s">
        <v>2875</v>
      </c>
      <c r="D3198" t="s">
        <v>4561</v>
      </c>
      <c r="E3198" t="s">
        <v>2858</v>
      </c>
      <c r="H3198" t="str">
        <f>INDEX('Vensim Variables'!$B:$B,MATCH(EPS!$B3198,'Vensim Variables'!$A:$A,0))</f>
        <v>g pollutant</v>
      </c>
      <c r="I3198" t="str">
        <f t="shared" si="150"/>
        <v>CO</v>
      </c>
      <c r="J3198">
        <f>INDEX(NoSettings!$C:$C,MATCH(EPS!$A3198,NoSettings!$A:$A,0))</f>
        <v>0</v>
      </c>
      <c r="K3198">
        <f t="shared" si="151"/>
        <v>1</v>
      </c>
      <c r="L3198" s="5">
        <f t="shared" si="149"/>
        <v>0</v>
      </c>
    </row>
    <row r="3199" spans="1:12">
      <c r="A3199" t="s">
        <v>4444</v>
      </c>
      <c r="B3199" t="s">
        <v>4200</v>
      </c>
      <c r="C3199" t="s">
        <v>2875</v>
      </c>
      <c r="D3199" t="s">
        <v>4561</v>
      </c>
      <c r="E3199" t="s">
        <v>2859</v>
      </c>
      <c r="H3199" t="str">
        <f>INDEX('Vensim Variables'!$B:$B,MATCH(EPS!$B3199,'Vensim Variables'!$A:$A,0))</f>
        <v>g pollutant</v>
      </c>
      <c r="I3199" t="str">
        <f t="shared" si="150"/>
        <v>NOx</v>
      </c>
      <c r="J3199">
        <f>INDEX(NoSettings!$C:$C,MATCH(EPS!$A3199,NoSettings!$A:$A,0))</f>
        <v>0</v>
      </c>
      <c r="K3199">
        <f t="shared" si="151"/>
        <v>1</v>
      </c>
      <c r="L3199" s="5">
        <f t="shared" si="149"/>
        <v>0</v>
      </c>
    </row>
    <row r="3200" spans="1:12">
      <c r="A3200" t="s">
        <v>4445</v>
      </c>
      <c r="B3200" t="s">
        <v>4200</v>
      </c>
      <c r="C3200" t="s">
        <v>2875</v>
      </c>
      <c r="D3200" t="s">
        <v>4561</v>
      </c>
      <c r="E3200" t="s">
        <v>2860</v>
      </c>
      <c r="H3200" t="str">
        <f>INDEX('Vensim Variables'!$B:$B,MATCH(EPS!$B3200,'Vensim Variables'!$A:$A,0))</f>
        <v>g pollutant</v>
      </c>
      <c r="I3200" t="str">
        <f t="shared" si="150"/>
        <v>PM10</v>
      </c>
      <c r="J3200">
        <f>INDEX(NoSettings!$C:$C,MATCH(EPS!$A3200,NoSettings!$A:$A,0))</f>
        <v>0</v>
      </c>
      <c r="K3200">
        <f t="shared" si="151"/>
        <v>1</v>
      </c>
      <c r="L3200" s="5">
        <f t="shared" si="149"/>
        <v>0</v>
      </c>
    </row>
    <row r="3201" spans="1:12">
      <c r="A3201" t="s">
        <v>4446</v>
      </c>
      <c r="B3201" t="s">
        <v>4200</v>
      </c>
      <c r="C3201" t="s">
        <v>2875</v>
      </c>
      <c r="D3201" t="s">
        <v>4561</v>
      </c>
      <c r="E3201" t="s">
        <v>2861</v>
      </c>
      <c r="H3201" t="str">
        <f>INDEX('Vensim Variables'!$B:$B,MATCH(EPS!$B3201,'Vensim Variables'!$A:$A,0))</f>
        <v>g pollutant</v>
      </c>
      <c r="I3201" t="str">
        <f t="shared" si="150"/>
        <v>PM25</v>
      </c>
      <c r="J3201">
        <f>INDEX(NoSettings!$C:$C,MATCH(EPS!$A3201,NoSettings!$A:$A,0))</f>
        <v>0</v>
      </c>
      <c r="K3201">
        <f t="shared" si="151"/>
        <v>1</v>
      </c>
      <c r="L3201" s="5">
        <f t="shared" si="149"/>
        <v>0</v>
      </c>
    </row>
    <row r="3202" spans="1:12">
      <c r="A3202" t="s">
        <v>4447</v>
      </c>
      <c r="B3202" t="s">
        <v>4200</v>
      </c>
      <c r="C3202" t="s">
        <v>2875</v>
      </c>
      <c r="D3202" t="s">
        <v>4561</v>
      </c>
      <c r="E3202" t="s">
        <v>2862</v>
      </c>
      <c r="H3202" t="str">
        <f>INDEX('Vensim Variables'!$B:$B,MATCH(EPS!$B3202,'Vensim Variables'!$A:$A,0))</f>
        <v>g pollutant</v>
      </c>
      <c r="I3202" t="str">
        <f t="shared" si="150"/>
        <v>SOx</v>
      </c>
      <c r="J3202">
        <f>INDEX(NoSettings!$C:$C,MATCH(EPS!$A3202,NoSettings!$A:$A,0))</f>
        <v>0</v>
      </c>
      <c r="K3202">
        <f t="shared" si="151"/>
        <v>1</v>
      </c>
      <c r="L3202" s="5">
        <f t="shared" si="149"/>
        <v>0</v>
      </c>
    </row>
    <row r="3203" spans="1:12">
      <c r="A3203" t="s">
        <v>4448</v>
      </c>
      <c r="B3203" t="s">
        <v>4200</v>
      </c>
      <c r="C3203" t="s">
        <v>2875</v>
      </c>
      <c r="D3203" t="s">
        <v>4561</v>
      </c>
      <c r="E3203" t="s">
        <v>2863</v>
      </c>
      <c r="H3203" t="str">
        <f>INDEX('Vensim Variables'!$B:$B,MATCH(EPS!$B3203,'Vensim Variables'!$A:$A,0))</f>
        <v>g pollutant</v>
      </c>
      <c r="I3203" t="str">
        <f t="shared" si="150"/>
        <v>BC</v>
      </c>
      <c r="J3203">
        <f>INDEX(NoSettings!$C:$C,MATCH(EPS!$A3203,NoSettings!$A:$A,0))</f>
        <v>0</v>
      </c>
      <c r="K3203">
        <f t="shared" si="151"/>
        <v>1</v>
      </c>
      <c r="L3203" s="5">
        <f t="shared" ref="L3203:L3266" si="152">IF(H3203="g pollutant",K3203*J3203/10^12,IF(H3203="MMTCO2e",J3203,IF(H3203="MWh",J3203,0)))</f>
        <v>0</v>
      </c>
    </row>
    <row r="3204" spans="1:12">
      <c r="A3204" t="s">
        <v>4449</v>
      </c>
      <c r="B3204" t="s">
        <v>4200</v>
      </c>
      <c r="C3204" t="s">
        <v>2875</v>
      </c>
      <c r="D3204" t="s">
        <v>4561</v>
      </c>
      <c r="E3204" t="s">
        <v>2864</v>
      </c>
      <c r="H3204" t="str">
        <f>INDEX('Vensim Variables'!$B:$B,MATCH(EPS!$B3204,'Vensim Variables'!$A:$A,0))</f>
        <v>g pollutant</v>
      </c>
      <c r="I3204" t="str">
        <f t="shared" si="150"/>
        <v>OC</v>
      </c>
      <c r="J3204">
        <f>INDEX(NoSettings!$C:$C,MATCH(EPS!$A3204,NoSettings!$A:$A,0))</f>
        <v>0</v>
      </c>
      <c r="K3204">
        <f t="shared" si="151"/>
        <v>1</v>
      </c>
      <c r="L3204" s="5">
        <f t="shared" si="152"/>
        <v>0</v>
      </c>
    </row>
    <row r="3205" spans="1:12">
      <c r="A3205" t="s">
        <v>4450</v>
      </c>
      <c r="B3205" t="s">
        <v>4200</v>
      </c>
      <c r="C3205" t="s">
        <v>2875</v>
      </c>
      <c r="D3205" t="s">
        <v>4561</v>
      </c>
      <c r="E3205" t="s">
        <v>2865</v>
      </c>
      <c r="H3205" t="str">
        <f>INDEX('Vensim Variables'!$B:$B,MATCH(EPS!$B3205,'Vensim Variables'!$A:$A,0))</f>
        <v>g pollutant</v>
      </c>
      <c r="I3205" t="str">
        <f t="shared" si="150"/>
        <v>CH4</v>
      </c>
      <c r="J3205">
        <f>INDEX(NoSettings!$C:$C,MATCH(EPS!$A3205,NoSettings!$A:$A,0))</f>
        <v>0</v>
      </c>
      <c r="K3205">
        <f t="shared" si="151"/>
        <v>28</v>
      </c>
      <c r="L3205" s="5">
        <f t="shared" si="152"/>
        <v>0</v>
      </c>
    </row>
    <row r="3206" spans="1:12">
      <c r="A3206" t="s">
        <v>4451</v>
      </c>
      <c r="B3206" t="s">
        <v>4200</v>
      </c>
      <c r="C3206" t="s">
        <v>2875</v>
      </c>
      <c r="D3206" t="s">
        <v>4561</v>
      </c>
      <c r="E3206" t="s">
        <v>2866</v>
      </c>
      <c r="H3206" t="str">
        <f>INDEX('Vensim Variables'!$B:$B,MATCH(EPS!$B3206,'Vensim Variables'!$A:$A,0))</f>
        <v>g pollutant</v>
      </c>
      <c r="I3206" t="str">
        <f t="shared" si="150"/>
        <v>N2O</v>
      </c>
      <c r="J3206">
        <f>INDEX(NoSettings!$C:$C,MATCH(EPS!$A3206,NoSettings!$A:$A,0))</f>
        <v>0</v>
      </c>
      <c r="K3206">
        <f t="shared" si="151"/>
        <v>265</v>
      </c>
      <c r="L3206" s="5">
        <f t="shared" si="152"/>
        <v>0</v>
      </c>
    </row>
    <row r="3207" spans="1:12">
      <c r="A3207" t="s">
        <v>4452</v>
      </c>
      <c r="B3207" t="s">
        <v>4200</v>
      </c>
      <c r="C3207" t="s">
        <v>2875</v>
      </c>
      <c r="D3207" t="s">
        <v>4561</v>
      </c>
      <c r="E3207" t="s">
        <v>2867</v>
      </c>
      <c r="H3207" t="str">
        <f>INDEX('Vensim Variables'!$B:$B,MATCH(EPS!$B3207,'Vensim Variables'!$A:$A,0))</f>
        <v>g pollutant</v>
      </c>
      <c r="I3207" t="str">
        <f t="shared" si="150"/>
        <v>F gases</v>
      </c>
      <c r="J3207">
        <f>INDEX(NoSettings!$C:$C,MATCH(EPS!$A3207,NoSettings!$A:$A,0))</f>
        <v>0</v>
      </c>
      <c r="K3207">
        <f t="shared" si="151"/>
        <v>1</v>
      </c>
      <c r="L3207" s="5">
        <f t="shared" si="152"/>
        <v>0</v>
      </c>
    </row>
    <row r="3208" spans="1:12">
      <c r="A3208" t="s">
        <v>4453</v>
      </c>
      <c r="B3208" t="s">
        <v>4200</v>
      </c>
      <c r="C3208" t="s">
        <v>2875</v>
      </c>
      <c r="D3208" t="s">
        <v>4562</v>
      </c>
      <c r="E3208" t="s">
        <v>2854</v>
      </c>
      <c r="H3208" t="str">
        <f>INDEX('Vensim Variables'!$B:$B,MATCH(EPS!$B3208,'Vensim Variables'!$A:$A,0))</f>
        <v>g pollutant</v>
      </c>
      <c r="I3208" t="str">
        <f t="shared" si="150"/>
        <v>CO2</v>
      </c>
      <c r="J3208">
        <f>INDEX(NoSettings!$C:$C,MATCH(EPS!$A3208,NoSettings!$A:$A,0))</f>
        <v>2048490000000</v>
      </c>
      <c r="K3208">
        <f t="shared" si="151"/>
        <v>1</v>
      </c>
      <c r="L3208" s="5">
        <f t="shared" si="152"/>
        <v>2.0484900000000001</v>
      </c>
    </row>
    <row r="3209" spans="1:12">
      <c r="A3209" t="s">
        <v>4454</v>
      </c>
      <c r="B3209" t="s">
        <v>4200</v>
      </c>
      <c r="C3209" t="s">
        <v>2875</v>
      </c>
      <c r="D3209" t="s">
        <v>4562</v>
      </c>
      <c r="E3209" t="s">
        <v>2857</v>
      </c>
      <c r="H3209" t="str">
        <f>INDEX('Vensim Variables'!$B:$B,MATCH(EPS!$B3209,'Vensim Variables'!$A:$A,0))</f>
        <v>g pollutant</v>
      </c>
      <c r="I3209" t="str">
        <f t="shared" si="150"/>
        <v>VOC</v>
      </c>
      <c r="J3209">
        <f>INDEX(NoSettings!$C:$C,MATCH(EPS!$A3209,NoSettings!$A:$A,0))</f>
        <v>48610000</v>
      </c>
      <c r="K3209">
        <f t="shared" si="151"/>
        <v>1</v>
      </c>
      <c r="L3209" s="5">
        <f t="shared" si="152"/>
        <v>4.8609999999999997E-5</v>
      </c>
    </row>
    <row r="3210" spans="1:12">
      <c r="A3210" t="s">
        <v>4455</v>
      </c>
      <c r="B3210" t="s">
        <v>4200</v>
      </c>
      <c r="C3210" t="s">
        <v>2875</v>
      </c>
      <c r="D3210" t="s">
        <v>4562</v>
      </c>
      <c r="E3210" t="s">
        <v>2858</v>
      </c>
      <c r="H3210" t="str">
        <f>INDEX('Vensim Variables'!$B:$B,MATCH(EPS!$B3210,'Vensim Variables'!$A:$A,0))</f>
        <v>g pollutant</v>
      </c>
      <c r="I3210" t="str">
        <f t="shared" si="150"/>
        <v>CO</v>
      </c>
      <c r="J3210">
        <f>INDEX(NoSettings!$C:$C,MATCH(EPS!$A3210,NoSettings!$A:$A,0))</f>
        <v>396551000</v>
      </c>
      <c r="K3210">
        <f t="shared" si="151"/>
        <v>1</v>
      </c>
      <c r="L3210" s="5">
        <f t="shared" si="152"/>
        <v>3.9655099999999998E-4</v>
      </c>
    </row>
    <row r="3211" spans="1:12">
      <c r="A3211" t="s">
        <v>4456</v>
      </c>
      <c r="B3211" t="s">
        <v>4200</v>
      </c>
      <c r="C3211" t="s">
        <v>2875</v>
      </c>
      <c r="D3211" t="s">
        <v>4562</v>
      </c>
      <c r="E3211" t="s">
        <v>2859</v>
      </c>
      <c r="H3211" t="str">
        <f>INDEX('Vensim Variables'!$B:$B,MATCH(EPS!$B3211,'Vensim Variables'!$A:$A,0))</f>
        <v>g pollutant</v>
      </c>
      <c r="I3211" t="str">
        <f t="shared" si="150"/>
        <v>NOx</v>
      </c>
      <c r="J3211">
        <f>INDEX(NoSettings!$C:$C,MATCH(EPS!$A3211,NoSettings!$A:$A,0))</f>
        <v>915376000</v>
      </c>
      <c r="K3211">
        <f t="shared" si="151"/>
        <v>1</v>
      </c>
      <c r="L3211" s="5">
        <f t="shared" si="152"/>
        <v>9.1537599999999997E-4</v>
      </c>
    </row>
    <row r="3212" spans="1:12">
      <c r="A3212" t="s">
        <v>4457</v>
      </c>
      <c r="B3212" t="s">
        <v>4200</v>
      </c>
      <c r="C3212" t="s">
        <v>2875</v>
      </c>
      <c r="D3212" t="s">
        <v>4562</v>
      </c>
      <c r="E3212" t="s">
        <v>2860</v>
      </c>
      <c r="H3212" t="str">
        <f>INDEX('Vensim Variables'!$B:$B,MATCH(EPS!$B3212,'Vensim Variables'!$A:$A,0))</f>
        <v>g pollutant</v>
      </c>
      <c r="I3212" t="str">
        <f t="shared" ref="I3212:I3275" si="153">IF(OR(C3212="CO2",C3212="CH4",C3212="N2O",C3212="F gases",C3212="VOC",C3212="CO",C3212="NOx",C3212="PM10",C3212="PM25",C3212="SOx",C3212="BC",C3212="OC"),C3212,IF(OR(D3212="CO2",D3212="CH4",D3212="N2O",D3212="F gases",D3212="VOC",D3212="CO",D3212="NOx",D3212="PM10",D3212="PM25",D3212="SOx",D3212="BC",D3212="OC"),D3212,IF(OR(E3212="CO2",E3212="CH4",E3212="N2O",E3212="F gases",E3212="VOC",E3212="CO",E3212="NOx",E3212="PM10",E3212="PM25",E3212="SOx",E3212="BC",E3212="OC"),E3212,"NA")))</f>
        <v>PM10</v>
      </c>
      <c r="J3212">
        <f>INDEX(NoSettings!$C:$C,MATCH(EPS!$A3212,NoSettings!$A:$A,0))</f>
        <v>36593300</v>
      </c>
      <c r="K3212">
        <f t="shared" ref="K3212:K3275" si="154">IF(I3212="CO2",1,IF(I3212="CH4",28,IF(I3212="N2O",265,IF(I3212="F gases",1,1))))</f>
        <v>1</v>
      </c>
      <c r="L3212" s="5">
        <f t="shared" si="152"/>
        <v>3.6593300000000001E-5</v>
      </c>
    </row>
    <row r="3213" spans="1:12">
      <c r="A3213" t="s">
        <v>4458</v>
      </c>
      <c r="B3213" t="s">
        <v>4200</v>
      </c>
      <c r="C3213" t="s">
        <v>2875</v>
      </c>
      <c r="D3213" t="s">
        <v>4562</v>
      </c>
      <c r="E3213" t="s">
        <v>2861</v>
      </c>
      <c r="H3213" t="str">
        <f>INDEX('Vensim Variables'!$B:$B,MATCH(EPS!$B3213,'Vensim Variables'!$A:$A,0))</f>
        <v>g pollutant</v>
      </c>
      <c r="I3213" t="str">
        <f t="shared" si="153"/>
        <v>PM25</v>
      </c>
      <c r="J3213">
        <f>INDEX(NoSettings!$C:$C,MATCH(EPS!$A3213,NoSettings!$A:$A,0))</f>
        <v>23272800</v>
      </c>
      <c r="K3213">
        <f t="shared" si="154"/>
        <v>1</v>
      </c>
      <c r="L3213" s="5">
        <f t="shared" si="152"/>
        <v>2.3272799999999998E-5</v>
      </c>
    </row>
    <row r="3214" spans="1:12">
      <c r="A3214" t="s">
        <v>4459</v>
      </c>
      <c r="B3214" t="s">
        <v>4200</v>
      </c>
      <c r="C3214" t="s">
        <v>2875</v>
      </c>
      <c r="D3214" t="s">
        <v>4562</v>
      </c>
      <c r="E3214" t="s">
        <v>2862</v>
      </c>
      <c r="H3214" t="str">
        <f>INDEX('Vensim Variables'!$B:$B,MATCH(EPS!$B3214,'Vensim Variables'!$A:$A,0))</f>
        <v>g pollutant</v>
      </c>
      <c r="I3214" t="str">
        <f t="shared" si="153"/>
        <v>SOx</v>
      </c>
      <c r="J3214">
        <f>INDEX(NoSettings!$C:$C,MATCH(EPS!$A3214,NoSettings!$A:$A,0))</f>
        <v>287857000</v>
      </c>
      <c r="K3214">
        <f t="shared" si="154"/>
        <v>1</v>
      </c>
      <c r="L3214" s="5">
        <f t="shared" si="152"/>
        <v>2.8785699999999998E-4</v>
      </c>
    </row>
    <row r="3215" spans="1:12">
      <c r="A3215" t="s">
        <v>4460</v>
      </c>
      <c r="B3215" t="s">
        <v>4200</v>
      </c>
      <c r="C3215" t="s">
        <v>2875</v>
      </c>
      <c r="D3215" t="s">
        <v>4562</v>
      </c>
      <c r="E3215" t="s">
        <v>2863</v>
      </c>
      <c r="H3215" t="str">
        <f>INDEX('Vensim Variables'!$B:$B,MATCH(EPS!$B3215,'Vensim Variables'!$A:$A,0))</f>
        <v>g pollutant</v>
      </c>
      <c r="I3215" t="str">
        <f t="shared" si="153"/>
        <v>BC</v>
      </c>
      <c r="J3215">
        <f>INDEX(NoSettings!$C:$C,MATCH(EPS!$A3215,NoSettings!$A:$A,0))</f>
        <v>1347260</v>
      </c>
      <c r="K3215">
        <f t="shared" si="154"/>
        <v>1</v>
      </c>
      <c r="L3215" s="5">
        <f t="shared" si="152"/>
        <v>1.34726E-6</v>
      </c>
    </row>
    <row r="3216" spans="1:12">
      <c r="A3216" t="s">
        <v>4461</v>
      </c>
      <c r="B3216" t="s">
        <v>4200</v>
      </c>
      <c r="C3216" t="s">
        <v>2875</v>
      </c>
      <c r="D3216" t="s">
        <v>4562</v>
      </c>
      <c r="E3216" t="s">
        <v>2864</v>
      </c>
      <c r="H3216" t="str">
        <f>INDEX('Vensim Variables'!$B:$B,MATCH(EPS!$B3216,'Vensim Variables'!$A:$A,0))</f>
        <v>g pollutant</v>
      </c>
      <c r="I3216" t="str">
        <f t="shared" si="153"/>
        <v>OC</v>
      </c>
      <c r="J3216">
        <f>INDEX(NoSettings!$C:$C,MATCH(EPS!$A3216,NoSettings!$A:$A,0))</f>
        <v>6823220</v>
      </c>
      <c r="K3216">
        <f t="shared" si="154"/>
        <v>1</v>
      </c>
      <c r="L3216" s="5">
        <f t="shared" si="152"/>
        <v>6.8232199999999999E-6</v>
      </c>
    </row>
    <row r="3217" spans="1:12">
      <c r="A3217" t="s">
        <v>4462</v>
      </c>
      <c r="B3217" t="s">
        <v>4200</v>
      </c>
      <c r="C3217" t="s">
        <v>2875</v>
      </c>
      <c r="D3217" t="s">
        <v>4562</v>
      </c>
      <c r="E3217" t="s">
        <v>2865</v>
      </c>
      <c r="H3217" t="str">
        <f>INDEX('Vensim Variables'!$B:$B,MATCH(EPS!$B3217,'Vensim Variables'!$A:$A,0))</f>
        <v>g pollutant</v>
      </c>
      <c r="I3217" t="str">
        <f t="shared" si="153"/>
        <v>CH4</v>
      </c>
      <c r="J3217">
        <f>INDEX(NoSettings!$C:$C,MATCH(EPS!$A3217,NoSettings!$A:$A,0))</f>
        <v>239030000</v>
      </c>
      <c r="K3217">
        <f t="shared" si="154"/>
        <v>28</v>
      </c>
      <c r="L3217" s="5">
        <f t="shared" si="152"/>
        <v>6.6928400000000002E-3</v>
      </c>
    </row>
    <row r="3218" spans="1:12">
      <c r="A3218" t="s">
        <v>4463</v>
      </c>
      <c r="B3218" t="s">
        <v>4200</v>
      </c>
      <c r="C3218" t="s">
        <v>2875</v>
      </c>
      <c r="D3218" t="s">
        <v>4562</v>
      </c>
      <c r="E3218" t="s">
        <v>2866</v>
      </c>
      <c r="H3218" t="str">
        <f>INDEX('Vensim Variables'!$B:$B,MATCH(EPS!$B3218,'Vensim Variables'!$A:$A,0))</f>
        <v>g pollutant</v>
      </c>
      <c r="I3218" t="str">
        <f t="shared" si="153"/>
        <v>N2O</v>
      </c>
      <c r="J3218">
        <f>INDEX(NoSettings!$C:$C,MATCH(EPS!$A3218,NoSettings!$A:$A,0))</f>
        <v>34768000</v>
      </c>
      <c r="K3218">
        <f t="shared" si="154"/>
        <v>265</v>
      </c>
      <c r="L3218" s="5">
        <f t="shared" si="152"/>
        <v>9.2135199999999993E-3</v>
      </c>
    </row>
    <row r="3219" spans="1:12">
      <c r="A3219" t="s">
        <v>4464</v>
      </c>
      <c r="B3219" t="s">
        <v>4200</v>
      </c>
      <c r="C3219" t="s">
        <v>2875</v>
      </c>
      <c r="D3219" t="s">
        <v>4562</v>
      </c>
      <c r="E3219" t="s">
        <v>2867</v>
      </c>
      <c r="H3219" t="str">
        <f>INDEX('Vensim Variables'!$B:$B,MATCH(EPS!$B3219,'Vensim Variables'!$A:$A,0))</f>
        <v>g pollutant</v>
      </c>
      <c r="I3219" t="str">
        <f t="shared" si="153"/>
        <v>F gases</v>
      </c>
      <c r="J3219">
        <f>INDEX(NoSettings!$C:$C,MATCH(EPS!$A3219,NoSettings!$A:$A,0))</f>
        <v>0</v>
      </c>
      <c r="K3219">
        <f t="shared" si="154"/>
        <v>1</v>
      </c>
      <c r="L3219" s="5">
        <f t="shared" si="152"/>
        <v>0</v>
      </c>
    </row>
    <row r="3220" spans="1:12">
      <c r="A3220" t="s">
        <v>4465</v>
      </c>
      <c r="B3220" t="s">
        <v>4200</v>
      </c>
      <c r="C3220" t="s">
        <v>2875</v>
      </c>
      <c r="D3220" t="s">
        <v>4563</v>
      </c>
      <c r="E3220" t="s">
        <v>2854</v>
      </c>
      <c r="H3220" t="str">
        <f>INDEX('Vensim Variables'!$B:$B,MATCH(EPS!$B3220,'Vensim Variables'!$A:$A,0))</f>
        <v>g pollutant</v>
      </c>
      <c r="I3220" t="str">
        <f t="shared" si="153"/>
        <v>CO2</v>
      </c>
      <c r="J3220">
        <f>INDEX(NoSettings!$C:$C,MATCH(EPS!$A3220,NoSettings!$A:$A,0))</f>
        <v>192876000000000</v>
      </c>
      <c r="K3220">
        <f t="shared" si="154"/>
        <v>1</v>
      </c>
      <c r="L3220" s="5">
        <f t="shared" si="152"/>
        <v>192.876</v>
      </c>
    </row>
    <row r="3221" spans="1:12">
      <c r="A3221" t="s">
        <v>4466</v>
      </c>
      <c r="B3221" t="s">
        <v>4200</v>
      </c>
      <c r="C3221" t="s">
        <v>2875</v>
      </c>
      <c r="D3221" t="s">
        <v>4563</v>
      </c>
      <c r="E3221" t="s">
        <v>2857</v>
      </c>
      <c r="H3221" t="str">
        <f>INDEX('Vensim Variables'!$B:$B,MATCH(EPS!$B3221,'Vensim Variables'!$A:$A,0))</f>
        <v>g pollutant</v>
      </c>
      <c r="I3221" t="str">
        <f t="shared" si="153"/>
        <v>VOC</v>
      </c>
      <c r="J3221">
        <f>INDEX(NoSettings!$C:$C,MATCH(EPS!$A3221,NoSettings!$A:$A,0))</f>
        <v>17324600000</v>
      </c>
      <c r="K3221">
        <f t="shared" si="154"/>
        <v>1</v>
      </c>
      <c r="L3221" s="5">
        <f t="shared" si="152"/>
        <v>1.7324599999999999E-2</v>
      </c>
    </row>
    <row r="3222" spans="1:12">
      <c r="A3222" t="s">
        <v>4467</v>
      </c>
      <c r="B3222" t="s">
        <v>4200</v>
      </c>
      <c r="C3222" t="s">
        <v>2875</v>
      </c>
      <c r="D3222" t="s">
        <v>4563</v>
      </c>
      <c r="E3222" t="s">
        <v>2858</v>
      </c>
      <c r="H3222" t="str">
        <f>INDEX('Vensim Variables'!$B:$B,MATCH(EPS!$B3222,'Vensim Variables'!$A:$A,0))</f>
        <v>g pollutant</v>
      </c>
      <c r="I3222" t="str">
        <f t="shared" si="153"/>
        <v>CO</v>
      </c>
      <c r="J3222">
        <f>INDEX(NoSettings!$C:$C,MATCH(EPS!$A3222,NoSettings!$A:$A,0))</f>
        <v>106591000000</v>
      </c>
      <c r="K3222">
        <f t="shared" si="154"/>
        <v>1</v>
      </c>
      <c r="L3222" s="5">
        <f t="shared" si="152"/>
        <v>0.10659100000000001</v>
      </c>
    </row>
    <row r="3223" spans="1:12">
      <c r="A3223" t="s">
        <v>4468</v>
      </c>
      <c r="B3223" t="s">
        <v>4200</v>
      </c>
      <c r="C3223" t="s">
        <v>2875</v>
      </c>
      <c r="D3223" t="s">
        <v>4563</v>
      </c>
      <c r="E3223" t="s">
        <v>2859</v>
      </c>
      <c r="H3223" t="str">
        <f>INDEX('Vensim Variables'!$B:$B,MATCH(EPS!$B3223,'Vensim Variables'!$A:$A,0))</f>
        <v>g pollutant</v>
      </c>
      <c r="I3223" t="str">
        <f t="shared" si="153"/>
        <v>NOx</v>
      </c>
      <c r="J3223">
        <f>INDEX(NoSettings!$C:$C,MATCH(EPS!$A3223,NoSettings!$A:$A,0))</f>
        <v>146620000000</v>
      </c>
      <c r="K3223">
        <f t="shared" si="154"/>
        <v>1</v>
      </c>
      <c r="L3223" s="5">
        <f t="shared" si="152"/>
        <v>0.14662</v>
      </c>
    </row>
    <row r="3224" spans="1:12">
      <c r="A3224" t="s">
        <v>4469</v>
      </c>
      <c r="B3224" t="s">
        <v>4200</v>
      </c>
      <c r="C3224" t="s">
        <v>2875</v>
      </c>
      <c r="D3224" t="s">
        <v>4563</v>
      </c>
      <c r="E3224" t="s">
        <v>2860</v>
      </c>
      <c r="H3224" t="str">
        <f>INDEX('Vensim Variables'!$B:$B,MATCH(EPS!$B3224,'Vensim Variables'!$A:$A,0))</f>
        <v>g pollutant</v>
      </c>
      <c r="I3224" t="str">
        <f t="shared" si="153"/>
        <v>PM10</v>
      </c>
      <c r="J3224">
        <f>INDEX(NoSettings!$C:$C,MATCH(EPS!$A3224,NoSettings!$A:$A,0))</f>
        <v>56764900000</v>
      </c>
      <c r="K3224">
        <f t="shared" si="154"/>
        <v>1</v>
      </c>
      <c r="L3224" s="5">
        <f t="shared" si="152"/>
        <v>5.67649E-2</v>
      </c>
    </row>
    <row r="3225" spans="1:12">
      <c r="A3225" t="s">
        <v>4470</v>
      </c>
      <c r="B3225" t="s">
        <v>4200</v>
      </c>
      <c r="C3225" t="s">
        <v>2875</v>
      </c>
      <c r="D3225" t="s">
        <v>4563</v>
      </c>
      <c r="E3225" t="s">
        <v>2861</v>
      </c>
      <c r="H3225" t="str">
        <f>INDEX('Vensim Variables'!$B:$B,MATCH(EPS!$B3225,'Vensim Variables'!$A:$A,0))</f>
        <v>g pollutant</v>
      </c>
      <c r="I3225" t="str">
        <f t="shared" si="153"/>
        <v>PM25</v>
      </c>
      <c r="J3225">
        <f>INDEX(NoSettings!$C:$C,MATCH(EPS!$A3225,NoSettings!$A:$A,0))</f>
        <v>53151700000</v>
      </c>
      <c r="K3225">
        <f t="shared" si="154"/>
        <v>1</v>
      </c>
      <c r="L3225" s="5">
        <f t="shared" si="152"/>
        <v>5.3151700000000003E-2</v>
      </c>
    </row>
    <row r="3226" spans="1:12">
      <c r="A3226" t="s">
        <v>4471</v>
      </c>
      <c r="B3226" t="s">
        <v>4200</v>
      </c>
      <c r="C3226" t="s">
        <v>2875</v>
      </c>
      <c r="D3226" t="s">
        <v>4563</v>
      </c>
      <c r="E3226" t="s">
        <v>2862</v>
      </c>
      <c r="H3226" t="str">
        <f>INDEX('Vensim Variables'!$B:$B,MATCH(EPS!$B3226,'Vensim Variables'!$A:$A,0))</f>
        <v>g pollutant</v>
      </c>
      <c r="I3226" t="str">
        <f t="shared" si="153"/>
        <v>SOx</v>
      </c>
      <c r="J3226">
        <f>INDEX(NoSettings!$C:$C,MATCH(EPS!$A3226,NoSettings!$A:$A,0))</f>
        <v>1185030000</v>
      </c>
      <c r="K3226">
        <f t="shared" si="154"/>
        <v>1</v>
      </c>
      <c r="L3226" s="5">
        <f t="shared" si="152"/>
        <v>1.1850299999999999E-3</v>
      </c>
    </row>
    <row r="3227" spans="1:12">
      <c r="A3227" t="s">
        <v>4472</v>
      </c>
      <c r="B3227" t="s">
        <v>4200</v>
      </c>
      <c r="C3227" t="s">
        <v>2875</v>
      </c>
      <c r="D3227" t="s">
        <v>4563</v>
      </c>
      <c r="E3227" t="s">
        <v>2863</v>
      </c>
      <c r="H3227" t="str">
        <f>INDEX('Vensim Variables'!$B:$B,MATCH(EPS!$B3227,'Vensim Variables'!$A:$A,0))</f>
        <v>g pollutant</v>
      </c>
      <c r="I3227" t="str">
        <f t="shared" si="153"/>
        <v>BC</v>
      </c>
      <c r="J3227">
        <f>INDEX(NoSettings!$C:$C,MATCH(EPS!$A3227,NoSettings!$A:$A,0))</f>
        <v>1937480000</v>
      </c>
      <c r="K3227">
        <f t="shared" si="154"/>
        <v>1</v>
      </c>
      <c r="L3227" s="5">
        <f t="shared" si="152"/>
        <v>1.9374800000000001E-3</v>
      </c>
    </row>
    <row r="3228" spans="1:12">
      <c r="A3228" t="s">
        <v>4473</v>
      </c>
      <c r="B3228" t="s">
        <v>4200</v>
      </c>
      <c r="C3228" t="s">
        <v>2875</v>
      </c>
      <c r="D3228" t="s">
        <v>4563</v>
      </c>
      <c r="E3228" t="s">
        <v>2864</v>
      </c>
      <c r="H3228" t="str">
        <f>INDEX('Vensim Variables'!$B:$B,MATCH(EPS!$B3228,'Vensim Variables'!$A:$A,0))</f>
        <v>g pollutant</v>
      </c>
      <c r="I3228" t="str">
        <f t="shared" si="153"/>
        <v>OC</v>
      </c>
      <c r="J3228">
        <f>INDEX(NoSettings!$C:$C,MATCH(EPS!$A3228,NoSettings!$A:$A,0))</f>
        <v>34162200000</v>
      </c>
      <c r="K3228">
        <f t="shared" si="154"/>
        <v>1</v>
      </c>
      <c r="L3228" s="5">
        <f t="shared" si="152"/>
        <v>3.4162199999999997E-2</v>
      </c>
    </row>
    <row r="3229" spans="1:12">
      <c r="A3229" t="s">
        <v>4474</v>
      </c>
      <c r="B3229" t="s">
        <v>4200</v>
      </c>
      <c r="C3229" t="s">
        <v>2875</v>
      </c>
      <c r="D3229" t="s">
        <v>4563</v>
      </c>
      <c r="E3229" t="s">
        <v>2865</v>
      </c>
      <c r="H3229" t="str">
        <f>INDEX('Vensim Variables'!$B:$B,MATCH(EPS!$B3229,'Vensim Variables'!$A:$A,0))</f>
        <v>g pollutant</v>
      </c>
      <c r="I3229" t="str">
        <f t="shared" si="153"/>
        <v>CH4</v>
      </c>
      <c r="J3229">
        <f>INDEX(NoSettings!$C:$C,MATCH(EPS!$A3229,NoSettings!$A:$A,0))</f>
        <v>3635050000</v>
      </c>
      <c r="K3229">
        <f t="shared" si="154"/>
        <v>28</v>
      </c>
      <c r="L3229" s="5">
        <f t="shared" si="152"/>
        <v>0.10178139999999999</v>
      </c>
    </row>
    <row r="3230" spans="1:12">
      <c r="A3230" t="s">
        <v>4475</v>
      </c>
      <c r="B3230" t="s">
        <v>4200</v>
      </c>
      <c r="C3230" t="s">
        <v>2875</v>
      </c>
      <c r="D3230" t="s">
        <v>4563</v>
      </c>
      <c r="E3230" t="s">
        <v>2866</v>
      </c>
      <c r="H3230" t="str">
        <f>INDEX('Vensim Variables'!$B:$B,MATCH(EPS!$B3230,'Vensim Variables'!$A:$A,0))</f>
        <v>g pollutant</v>
      </c>
      <c r="I3230" t="str">
        <f t="shared" si="153"/>
        <v>N2O</v>
      </c>
      <c r="J3230">
        <f>INDEX(NoSettings!$C:$C,MATCH(EPS!$A3230,NoSettings!$A:$A,0))</f>
        <v>363505000</v>
      </c>
      <c r="K3230">
        <f t="shared" si="154"/>
        <v>265</v>
      </c>
      <c r="L3230" s="5">
        <f t="shared" si="152"/>
        <v>9.6328825000000007E-2</v>
      </c>
    </row>
    <row r="3231" spans="1:12">
      <c r="A3231" t="s">
        <v>4476</v>
      </c>
      <c r="B3231" t="s">
        <v>4200</v>
      </c>
      <c r="C3231" t="s">
        <v>2875</v>
      </c>
      <c r="D3231" t="s">
        <v>4563</v>
      </c>
      <c r="E3231" t="s">
        <v>2867</v>
      </c>
      <c r="H3231" t="str">
        <f>INDEX('Vensim Variables'!$B:$B,MATCH(EPS!$B3231,'Vensim Variables'!$A:$A,0))</f>
        <v>g pollutant</v>
      </c>
      <c r="I3231" t="str">
        <f t="shared" si="153"/>
        <v>F gases</v>
      </c>
      <c r="J3231">
        <f>INDEX(NoSettings!$C:$C,MATCH(EPS!$A3231,NoSettings!$A:$A,0))</f>
        <v>0</v>
      </c>
      <c r="K3231">
        <f t="shared" si="154"/>
        <v>1</v>
      </c>
      <c r="L3231" s="5">
        <f t="shared" si="152"/>
        <v>0</v>
      </c>
    </row>
    <row r="3232" spans="1:12">
      <c r="A3232" t="s">
        <v>4477</v>
      </c>
      <c r="B3232" t="s">
        <v>4200</v>
      </c>
      <c r="C3232" t="s">
        <v>2875</v>
      </c>
      <c r="D3232" t="s">
        <v>4564</v>
      </c>
      <c r="E3232" t="s">
        <v>2854</v>
      </c>
      <c r="H3232" t="str">
        <f>INDEX('Vensim Variables'!$B:$B,MATCH(EPS!$B3232,'Vensim Variables'!$A:$A,0))</f>
        <v>g pollutant</v>
      </c>
      <c r="I3232" t="str">
        <f t="shared" si="153"/>
        <v>CO2</v>
      </c>
      <c r="J3232">
        <f>INDEX(NoSettings!$C:$C,MATCH(EPS!$A3232,NoSettings!$A:$A,0))</f>
        <v>24936800000000</v>
      </c>
      <c r="K3232">
        <f t="shared" si="154"/>
        <v>1</v>
      </c>
      <c r="L3232" s="5">
        <f t="shared" si="152"/>
        <v>24.936800000000002</v>
      </c>
    </row>
    <row r="3233" spans="1:12">
      <c r="A3233" t="s">
        <v>4478</v>
      </c>
      <c r="B3233" t="s">
        <v>4200</v>
      </c>
      <c r="C3233" t="s">
        <v>2875</v>
      </c>
      <c r="D3233" t="s">
        <v>4564</v>
      </c>
      <c r="E3233" t="s">
        <v>2857</v>
      </c>
      <c r="H3233" t="str">
        <f>INDEX('Vensim Variables'!$B:$B,MATCH(EPS!$B3233,'Vensim Variables'!$A:$A,0))</f>
        <v>g pollutant</v>
      </c>
      <c r="I3233" t="str">
        <f t="shared" si="153"/>
        <v>VOC</v>
      </c>
      <c r="J3233">
        <f>INDEX(NoSettings!$C:$C,MATCH(EPS!$A3233,NoSettings!$A:$A,0))</f>
        <v>1386090000</v>
      </c>
      <c r="K3233">
        <f t="shared" si="154"/>
        <v>1</v>
      </c>
      <c r="L3233" s="5">
        <f t="shared" si="152"/>
        <v>1.38609E-3</v>
      </c>
    </row>
    <row r="3234" spans="1:12">
      <c r="A3234" t="s">
        <v>4479</v>
      </c>
      <c r="B3234" t="s">
        <v>4200</v>
      </c>
      <c r="C3234" t="s">
        <v>2875</v>
      </c>
      <c r="D3234" t="s">
        <v>4564</v>
      </c>
      <c r="E3234" t="s">
        <v>2858</v>
      </c>
      <c r="H3234" t="str">
        <f>INDEX('Vensim Variables'!$B:$B,MATCH(EPS!$B3234,'Vensim Variables'!$A:$A,0))</f>
        <v>g pollutant</v>
      </c>
      <c r="I3234" t="str">
        <f t="shared" si="153"/>
        <v>CO</v>
      </c>
      <c r="J3234">
        <f>INDEX(NoSettings!$C:$C,MATCH(EPS!$A3234,NoSettings!$A:$A,0))</f>
        <v>8652020000</v>
      </c>
      <c r="K3234">
        <f t="shared" si="154"/>
        <v>1</v>
      </c>
      <c r="L3234" s="5">
        <f t="shared" si="152"/>
        <v>8.6520199999999998E-3</v>
      </c>
    </row>
    <row r="3235" spans="1:12">
      <c r="A3235" t="s">
        <v>4480</v>
      </c>
      <c r="B3235" t="s">
        <v>4200</v>
      </c>
      <c r="C3235" t="s">
        <v>2875</v>
      </c>
      <c r="D3235" t="s">
        <v>4564</v>
      </c>
      <c r="E3235" t="s">
        <v>2859</v>
      </c>
      <c r="H3235" t="str">
        <f>INDEX('Vensim Variables'!$B:$B,MATCH(EPS!$B3235,'Vensim Variables'!$A:$A,0))</f>
        <v>g pollutant</v>
      </c>
      <c r="I3235" t="str">
        <f t="shared" si="153"/>
        <v>NOx</v>
      </c>
      <c r="J3235">
        <f>INDEX(NoSettings!$C:$C,MATCH(EPS!$A3235,NoSettings!$A:$A,0))</f>
        <v>25857300000</v>
      </c>
      <c r="K3235">
        <f t="shared" si="154"/>
        <v>1</v>
      </c>
      <c r="L3235" s="5">
        <f t="shared" si="152"/>
        <v>2.58573E-2</v>
      </c>
    </row>
    <row r="3236" spans="1:12">
      <c r="A3236" t="s">
        <v>4481</v>
      </c>
      <c r="B3236" t="s">
        <v>4200</v>
      </c>
      <c r="C3236" t="s">
        <v>2875</v>
      </c>
      <c r="D3236" t="s">
        <v>4564</v>
      </c>
      <c r="E3236" t="s">
        <v>2860</v>
      </c>
      <c r="H3236" t="str">
        <f>INDEX('Vensim Variables'!$B:$B,MATCH(EPS!$B3236,'Vensim Variables'!$A:$A,0))</f>
        <v>g pollutant</v>
      </c>
      <c r="I3236" t="str">
        <f t="shared" si="153"/>
        <v>PM10</v>
      </c>
      <c r="J3236">
        <f>INDEX(NoSettings!$C:$C,MATCH(EPS!$A3236,NoSettings!$A:$A,0))</f>
        <v>2524700000</v>
      </c>
      <c r="K3236">
        <f t="shared" si="154"/>
        <v>1</v>
      </c>
      <c r="L3236" s="5">
        <f t="shared" si="152"/>
        <v>2.5246999999999999E-3</v>
      </c>
    </row>
    <row r="3237" spans="1:12">
      <c r="A3237" t="s">
        <v>4482</v>
      </c>
      <c r="B3237" t="s">
        <v>4200</v>
      </c>
      <c r="C3237" t="s">
        <v>2875</v>
      </c>
      <c r="D3237" t="s">
        <v>4564</v>
      </c>
      <c r="E3237" t="s">
        <v>2861</v>
      </c>
      <c r="H3237" t="str">
        <f>INDEX('Vensim Variables'!$B:$B,MATCH(EPS!$B3237,'Vensim Variables'!$A:$A,0))</f>
        <v>g pollutant</v>
      </c>
      <c r="I3237" t="str">
        <f t="shared" si="153"/>
        <v>PM25</v>
      </c>
      <c r="J3237">
        <f>INDEX(NoSettings!$C:$C,MATCH(EPS!$A3237,NoSettings!$A:$A,0))</f>
        <v>2281270000</v>
      </c>
      <c r="K3237">
        <f t="shared" si="154"/>
        <v>1</v>
      </c>
      <c r="L3237" s="5">
        <f t="shared" si="152"/>
        <v>2.2812700000000002E-3</v>
      </c>
    </row>
    <row r="3238" spans="1:12">
      <c r="A3238" t="s">
        <v>4483</v>
      </c>
      <c r="B3238" t="s">
        <v>4200</v>
      </c>
      <c r="C3238" t="s">
        <v>2875</v>
      </c>
      <c r="D3238" t="s">
        <v>4564</v>
      </c>
      <c r="E3238" t="s">
        <v>2862</v>
      </c>
      <c r="H3238" t="str">
        <f>INDEX('Vensim Variables'!$B:$B,MATCH(EPS!$B3238,'Vensim Variables'!$A:$A,0))</f>
        <v>g pollutant</v>
      </c>
      <c r="I3238" t="str">
        <f t="shared" si="153"/>
        <v>SOx</v>
      </c>
      <c r="J3238">
        <f>INDEX(NoSettings!$C:$C,MATCH(EPS!$A3238,NoSettings!$A:$A,0))</f>
        <v>6664760000</v>
      </c>
      <c r="K3238">
        <f t="shared" si="154"/>
        <v>1</v>
      </c>
      <c r="L3238" s="5">
        <f t="shared" si="152"/>
        <v>6.6647599999999996E-3</v>
      </c>
    </row>
    <row r="3239" spans="1:12">
      <c r="A3239" t="s">
        <v>4484</v>
      </c>
      <c r="B3239" t="s">
        <v>4200</v>
      </c>
      <c r="C3239" t="s">
        <v>2875</v>
      </c>
      <c r="D3239" t="s">
        <v>4564</v>
      </c>
      <c r="E3239" t="s">
        <v>2863</v>
      </c>
      <c r="H3239" t="str">
        <f>INDEX('Vensim Variables'!$B:$B,MATCH(EPS!$B3239,'Vensim Variables'!$A:$A,0))</f>
        <v>g pollutant</v>
      </c>
      <c r="I3239" t="str">
        <f t="shared" si="153"/>
        <v>BC</v>
      </c>
      <c r="J3239">
        <f>INDEX(NoSettings!$C:$C,MATCH(EPS!$A3239,NoSettings!$A:$A,0))</f>
        <v>304798000</v>
      </c>
      <c r="K3239">
        <f t="shared" si="154"/>
        <v>1</v>
      </c>
      <c r="L3239" s="5">
        <f t="shared" si="152"/>
        <v>3.04798E-4</v>
      </c>
    </row>
    <row r="3240" spans="1:12">
      <c r="A3240" t="s">
        <v>4485</v>
      </c>
      <c r="B3240" t="s">
        <v>4200</v>
      </c>
      <c r="C3240" t="s">
        <v>2875</v>
      </c>
      <c r="D3240" t="s">
        <v>4564</v>
      </c>
      <c r="E3240" t="s">
        <v>2864</v>
      </c>
      <c r="H3240" t="str">
        <f>INDEX('Vensim Variables'!$B:$B,MATCH(EPS!$B3240,'Vensim Variables'!$A:$A,0))</f>
        <v>g pollutant</v>
      </c>
      <c r="I3240" t="str">
        <f t="shared" si="153"/>
        <v>OC</v>
      </c>
      <c r="J3240">
        <f>INDEX(NoSettings!$C:$C,MATCH(EPS!$A3240,NoSettings!$A:$A,0))</f>
        <v>547558000</v>
      </c>
      <c r="K3240">
        <f t="shared" si="154"/>
        <v>1</v>
      </c>
      <c r="L3240" s="5">
        <f t="shared" si="152"/>
        <v>5.4755799999999996E-4</v>
      </c>
    </row>
    <row r="3241" spans="1:12">
      <c r="A3241" t="s">
        <v>4486</v>
      </c>
      <c r="B3241" t="s">
        <v>4200</v>
      </c>
      <c r="C3241" t="s">
        <v>2875</v>
      </c>
      <c r="D3241" t="s">
        <v>4564</v>
      </c>
      <c r="E3241" t="s">
        <v>2865</v>
      </c>
      <c r="H3241" t="str">
        <f>INDEX('Vensim Variables'!$B:$B,MATCH(EPS!$B3241,'Vensim Variables'!$A:$A,0))</f>
        <v>g pollutant</v>
      </c>
      <c r="I3241" t="str">
        <f t="shared" si="153"/>
        <v>CH4</v>
      </c>
      <c r="J3241">
        <f>INDEX(NoSettings!$C:$C,MATCH(EPS!$A3241,NoSettings!$A:$A,0))</f>
        <v>1011500000</v>
      </c>
      <c r="K3241">
        <f t="shared" si="154"/>
        <v>28</v>
      </c>
      <c r="L3241" s="5">
        <f t="shared" si="152"/>
        <v>2.8322E-2</v>
      </c>
    </row>
    <row r="3242" spans="1:12">
      <c r="A3242" t="s">
        <v>4487</v>
      </c>
      <c r="B3242" t="s">
        <v>4200</v>
      </c>
      <c r="C3242" t="s">
        <v>2875</v>
      </c>
      <c r="D3242" t="s">
        <v>4564</v>
      </c>
      <c r="E3242" t="s">
        <v>2866</v>
      </c>
      <c r="H3242" t="str">
        <f>INDEX('Vensim Variables'!$B:$B,MATCH(EPS!$B3242,'Vensim Variables'!$A:$A,0))</f>
        <v>g pollutant</v>
      </c>
      <c r="I3242" t="str">
        <f t="shared" si="153"/>
        <v>N2O</v>
      </c>
      <c r="J3242">
        <f>INDEX(NoSettings!$C:$C,MATCH(EPS!$A3242,NoSettings!$A:$A,0))</f>
        <v>202300000</v>
      </c>
      <c r="K3242">
        <f t="shared" si="154"/>
        <v>265</v>
      </c>
      <c r="L3242" s="5">
        <f t="shared" si="152"/>
        <v>5.3609499999999997E-2</v>
      </c>
    </row>
    <row r="3243" spans="1:12">
      <c r="A3243" t="s">
        <v>4488</v>
      </c>
      <c r="B3243" t="s">
        <v>4200</v>
      </c>
      <c r="C3243" t="s">
        <v>2875</v>
      </c>
      <c r="D3243" t="s">
        <v>4564</v>
      </c>
      <c r="E3243" t="s">
        <v>2867</v>
      </c>
      <c r="H3243" t="str">
        <f>INDEX('Vensim Variables'!$B:$B,MATCH(EPS!$B3243,'Vensim Variables'!$A:$A,0))</f>
        <v>g pollutant</v>
      </c>
      <c r="I3243" t="str">
        <f t="shared" si="153"/>
        <v>F gases</v>
      </c>
      <c r="J3243">
        <f>INDEX(NoSettings!$C:$C,MATCH(EPS!$A3243,NoSettings!$A:$A,0))</f>
        <v>0</v>
      </c>
      <c r="K3243">
        <f t="shared" si="154"/>
        <v>1</v>
      </c>
      <c r="L3243" s="5">
        <f t="shared" si="152"/>
        <v>0</v>
      </c>
    </row>
    <row r="3244" spans="1:12">
      <c r="A3244" t="s">
        <v>4489</v>
      </c>
      <c r="B3244" t="s">
        <v>4200</v>
      </c>
      <c r="C3244" t="s">
        <v>2875</v>
      </c>
      <c r="D3244" t="s">
        <v>4565</v>
      </c>
      <c r="E3244" t="s">
        <v>2854</v>
      </c>
      <c r="H3244" t="str">
        <f>INDEX('Vensim Variables'!$B:$B,MATCH(EPS!$B3244,'Vensim Variables'!$A:$A,0))</f>
        <v>g pollutant</v>
      </c>
      <c r="I3244" t="str">
        <f t="shared" si="153"/>
        <v>CO2</v>
      </c>
      <c r="J3244">
        <f>INDEX(NoSettings!$C:$C,MATCH(EPS!$A3244,NoSettings!$A:$A,0))</f>
        <v>0</v>
      </c>
      <c r="K3244">
        <f t="shared" si="154"/>
        <v>1</v>
      </c>
      <c r="L3244" s="5">
        <f t="shared" si="152"/>
        <v>0</v>
      </c>
    </row>
    <row r="3245" spans="1:12">
      <c r="A3245" t="s">
        <v>4490</v>
      </c>
      <c r="B3245" t="s">
        <v>4200</v>
      </c>
      <c r="C3245" t="s">
        <v>2875</v>
      </c>
      <c r="D3245" t="s">
        <v>4565</v>
      </c>
      <c r="E3245" t="s">
        <v>2857</v>
      </c>
      <c r="H3245" t="str">
        <f>INDEX('Vensim Variables'!$B:$B,MATCH(EPS!$B3245,'Vensim Variables'!$A:$A,0))</f>
        <v>g pollutant</v>
      </c>
      <c r="I3245" t="str">
        <f t="shared" si="153"/>
        <v>VOC</v>
      </c>
      <c r="J3245">
        <f>INDEX(NoSettings!$C:$C,MATCH(EPS!$A3245,NoSettings!$A:$A,0))</f>
        <v>0</v>
      </c>
      <c r="K3245">
        <f t="shared" si="154"/>
        <v>1</v>
      </c>
      <c r="L3245" s="5">
        <f t="shared" si="152"/>
        <v>0</v>
      </c>
    </row>
    <row r="3246" spans="1:12">
      <c r="A3246" t="s">
        <v>4491</v>
      </c>
      <c r="B3246" t="s">
        <v>4200</v>
      </c>
      <c r="C3246" t="s">
        <v>2875</v>
      </c>
      <c r="D3246" t="s">
        <v>4565</v>
      </c>
      <c r="E3246" t="s">
        <v>2858</v>
      </c>
      <c r="H3246" t="str">
        <f>INDEX('Vensim Variables'!$B:$B,MATCH(EPS!$B3246,'Vensim Variables'!$A:$A,0))</f>
        <v>g pollutant</v>
      </c>
      <c r="I3246" t="str">
        <f t="shared" si="153"/>
        <v>CO</v>
      </c>
      <c r="J3246">
        <f>INDEX(NoSettings!$C:$C,MATCH(EPS!$A3246,NoSettings!$A:$A,0))</f>
        <v>0</v>
      </c>
      <c r="K3246">
        <f t="shared" si="154"/>
        <v>1</v>
      </c>
      <c r="L3246" s="5">
        <f t="shared" si="152"/>
        <v>0</v>
      </c>
    </row>
    <row r="3247" spans="1:12">
      <c r="A3247" t="s">
        <v>4492</v>
      </c>
      <c r="B3247" t="s">
        <v>4200</v>
      </c>
      <c r="C3247" t="s">
        <v>2875</v>
      </c>
      <c r="D3247" t="s">
        <v>4565</v>
      </c>
      <c r="E3247" t="s">
        <v>2859</v>
      </c>
      <c r="H3247" t="str">
        <f>INDEX('Vensim Variables'!$B:$B,MATCH(EPS!$B3247,'Vensim Variables'!$A:$A,0))</f>
        <v>g pollutant</v>
      </c>
      <c r="I3247" t="str">
        <f t="shared" si="153"/>
        <v>NOx</v>
      </c>
      <c r="J3247">
        <f>INDEX(NoSettings!$C:$C,MATCH(EPS!$A3247,NoSettings!$A:$A,0))</f>
        <v>0</v>
      </c>
      <c r="K3247">
        <f t="shared" si="154"/>
        <v>1</v>
      </c>
      <c r="L3247" s="5">
        <f t="shared" si="152"/>
        <v>0</v>
      </c>
    </row>
    <row r="3248" spans="1:12">
      <c r="A3248" t="s">
        <v>4493</v>
      </c>
      <c r="B3248" t="s">
        <v>4200</v>
      </c>
      <c r="C3248" t="s">
        <v>2875</v>
      </c>
      <c r="D3248" t="s">
        <v>4565</v>
      </c>
      <c r="E3248" t="s">
        <v>2860</v>
      </c>
      <c r="H3248" t="str">
        <f>INDEX('Vensim Variables'!$B:$B,MATCH(EPS!$B3248,'Vensim Variables'!$A:$A,0))</f>
        <v>g pollutant</v>
      </c>
      <c r="I3248" t="str">
        <f t="shared" si="153"/>
        <v>PM10</v>
      </c>
      <c r="J3248">
        <f>INDEX(NoSettings!$C:$C,MATCH(EPS!$A3248,NoSettings!$A:$A,0))</f>
        <v>0</v>
      </c>
      <c r="K3248">
        <f t="shared" si="154"/>
        <v>1</v>
      </c>
      <c r="L3248" s="5">
        <f t="shared" si="152"/>
        <v>0</v>
      </c>
    </row>
    <row r="3249" spans="1:12">
      <c r="A3249" t="s">
        <v>4494</v>
      </c>
      <c r="B3249" t="s">
        <v>4200</v>
      </c>
      <c r="C3249" t="s">
        <v>2875</v>
      </c>
      <c r="D3249" t="s">
        <v>4565</v>
      </c>
      <c r="E3249" t="s">
        <v>2861</v>
      </c>
      <c r="H3249" t="str">
        <f>INDEX('Vensim Variables'!$B:$B,MATCH(EPS!$B3249,'Vensim Variables'!$A:$A,0))</f>
        <v>g pollutant</v>
      </c>
      <c r="I3249" t="str">
        <f t="shared" si="153"/>
        <v>PM25</v>
      </c>
      <c r="J3249">
        <f>INDEX(NoSettings!$C:$C,MATCH(EPS!$A3249,NoSettings!$A:$A,0))</f>
        <v>0</v>
      </c>
      <c r="K3249">
        <f t="shared" si="154"/>
        <v>1</v>
      </c>
      <c r="L3249" s="5">
        <f t="shared" si="152"/>
        <v>0</v>
      </c>
    </row>
    <row r="3250" spans="1:12">
      <c r="A3250" t="s">
        <v>4495</v>
      </c>
      <c r="B3250" t="s">
        <v>4200</v>
      </c>
      <c r="C3250" t="s">
        <v>2875</v>
      </c>
      <c r="D3250" t="s">
        <v>4565</v>
      </c>
      <c r="E3250" t="s">
        <v>2862</v>
      </c>
      <c r="H3250" t="str">
        <f>INDEX('Vensim Variables'!$B:$B,MATCH(EPS!$B3250,'Vensim Variables'!$A:$A,0))</f>
        <v>g pollutant</v>
      </c>
      <c r="I3250" t="str">
        <f t="shared" si="153"/>
        <v>SOx</v>
      </c>
      <c r="J3250">
        <f>INDEX(NoSettings!$C:$C,MATCH(EPS!$A3250,NoSettings!$A:$A,0))</f>
        <v>0</v>
      </c>
      <c r="K3250">
        <f t="shared" si="154"/>
        <v>1</v>
      </c>
      <c r="L3250" s="5">
        <f t="shared" si="152"/>
        <v>0</v>
      </c>
    </row>
    <row r="3251" spans="1:12">
      <c r="A3251" t="s">
        <v>4496</v>
      </c>
      <c r="B3251" t="s">
        <v>4200</v>
      </c>
      <c r="C3251" t="s">
        <v>2875</v>
      </c>
      <c r="D3251" t="s">
        <v>4565</v>
      </c>
      <c r="E3251" t="s">
        <v>2863</v>
      </c>
      <c r="H3251" t="str">
        <f>INDEX('Vensim Variables'!$B:$B,MATCH(EPS!$B3251,'Vensim Variables'!$A:$A,0))</f>
        <v>g pollutant</v>
      </c>
      <c r="I3251" t="str">
        <f t="shared" si="153"/>
        <v>BC</v>
      </c>
      <c r="J3251">
        <f>INDEX(NoSettings!$C:$C,MATCH(EPS!$A3251,NoSettings!$A:$A,0))</f>
        <v>0</v>
      </c>
      <c r="K3251">
        <f t="shared" si="154"/>
        <v>1</v>
      </c>
      <c r="L3251" s="5">
        <f t="shared" si="152"/>
        <v>0</v>
      </c>
    </row>
    <row r="3252" spans="1:12">
      <c r="A3252" t="s">
        <v>4497</v>
      </c>
      <c r="B3252" t="s">
        <v>4200</v>
      </c>
      <c r="C3252" t="s">
        <v>2875</v>
      </c>
      <c r="D3252" t="s">
        <v>4565</v>
      </c>
      <c r="E3252" t="s">
        <v>2864</v>
      </c>
      <c r="H3252" t="str">
        <f>INDEX('Vensim Variables'!$B:$B,MATCH(EPS!$B3252,'Vensim Variables'!$A:$A,0))</f>
        <v>g pollutant</v>
      </c>
      <c r="I3252" t="str">
        <f t="shared" si="153"/>
        <v>OC</v>
      </c>
      <c r="J3252">
        <f>INDEX(NoSettings!$C:$C,MATCH(EPS!$A3252,NoSettings!$A:$A,0))</f>
        <v>0</v>
      </c>
      <c r="K3252">
        <f t="shared" si="154"/>
        <v>1</v>
      </c>
      <c r="L3252" s="5">
        <f t="shared" si="152"/>
        <v>0</v>
      </c>
    </row>
    <row r="3253" spans="1:12">
      <c r="A3253" t="s">
        <v>4498</v>
      </c>
      <c r="B3253" t="s">
        <v>4200</v>
      </c>
      <c r="C3253" t="s">
        <v>2875</v>
      </c>
      <c r="D3253" t="s">
        <v>4565</v>
      </c>
      <c r="E3253" t="s">
        <v>2865</v>
      </c>
      <c r="H3253" t="str">
        <f>INDEX('Vensim Variables'!$B:$B,MATCH(EPS!$B3253,'Vensim Variables'!$A:$A,0))</f>
        <v>g pollutant</v>
      </c>
      <c r="I3253" t="str">
        <f t="shared" si="153"/>
        <v>CH4</v>
      </c>
      <c r="J3253">
        <f>INDEX(NoSettings!$C:$C,MATCH(EPS!$A3253,NoSettings!$A:$A,0))</f>
        <v>0</v>
      </c>
      <c r="K3253">
        <f t="shared" si="154"/>
        <v>28</v>
      </c>
      <c r="L3253" s="5">
        <f t="shared" si="152"/>
        <v>0</v>
      </c>
    </row>
    <row r="3254" spans="1:12">
      <c r="A3254" t="s">
        <v>4499</v>
      </c>
      <c r="B3254" t="s">
        <v>4200</v>
      </c>
      <c r="C3254" t="s">
        <v>2875</v>
      </c>
      <c r="D3254" t="s">
        <v>4565</v>
      </c>
      <c r="E3254" t="s">
        <v>2866</v>
      </c>
      <c r="H3254" t="str">
        <f>INDEX('Vensim Variables'!$B:$B,MATCH(EPS!$B3254,'Vensim Variables'!$A:$A,0))</f>
        <v>g pollutant</v>
      </c>
      <c r="I3254" t="str">
        <f t="shared" si="153"/>
        <v>N2O</v>
      </c>
      <c r="J3254">
        <f>INDEX(NoSettings!$C:$C,MATCH(EPS!$A3254,NoSettings!$A:$A,0))</f>
        <v>0</v>
      </c>
      <c r="K3254">
        <f t="shared" si="154"/>
        <v>265</v>
      </c>
      <c r="L3254" s="5">
        <f t="shared" si="152"/>
        <v>0</v>
      </c>
    </row>
    <row r="3255" spans="1:12">
      <c r="A3255" t="s">
        <v>4500</v>
      </c>
      <c r="B3255" t="s">
        <v>4200</v>
      </c>
      <c r="C3255" t="s">
        <v>2875</v>
      </c>
      <c r="D3255" t="s">
        <v>4565</v>
      </c>
      <c r="E3255" t="s">
        <v>2867</v>
      </c>
      <c r="H3255" t="str">
        <f>INDEX('Vensim Variables'!$B:$B,MATCH(EPS!$B3255,'Vensim Variables'!$A:$A,0))</f>
        <v>g pollutant</v>
      </c>
      <c r="I3255" t="str">
        <f t="shared" si="153"/>
        <v>F gases</v>
      </c>
      <c r="J3255">
        <f>INDEX(NoSettings!$C:$C,MATCH(EPS!$A3255,NoSettings!$A:$A,0))</f>
        <v>0</v>
      </c>
      <c r="K3255">
        <f t="shared" si="154"/>
        <v>1</v>
      </c>
      <c r="L3255" s="5">
        <f t="shared" si="152"/>
        <v>0</v>
      </c>
    </row>
    <row r="3256" spans="1:12">
      <c r="A3256" t="s">
        <v>4501</v>
      </c>
      <c r="B3256" t="s">
        <v>4200</v>
      </c>
      <c r="C3256" t="s">
        <v>2875</v>
      </c>
      <c r="D3256" t="s">
        <v>4566</v>
      </c>
      <c r="E3256" t="s">
        <v>2854</v>
      </c>
      <c r="H3256" t="str">
        <f>INDEX('Vensim Variables'!$B:$B,MATCH(EPS!$B3256,'Vensim Variables'!$A:$A,0))</f>
        <v>g pollutant</v>
      </c>
      <c r="I3256" t="str">
        <f t="shared" si="153"/>
        <v>CO2</v>
      </c>
      <c r="J3256">
        <f>INDEX(NoSettings!$C:$C,MATCH(EPS!$A3256,NoSettings!$A:$A,0))</f>
        <v>0</v>
      </c>
      <c r="K3256">
        <f t="shared" si="154"/>
        <v>1</v>
      </c>
      <c r="L3256" s="5">
        <f t="shared" si="152"/>
        <v>0</v>
      </c>
    </row>
    <row r="3257" spans="1:12">
      <c r="A3257" t="s">
        <v>4502</v>
      </c>
      <c r="B3257" t="s">
        <v>4200</v>
      </c>
      <c r="C3257" t="s">
        <v>2875</v>
      </c>
      <c r="D3257" t="s">
        <v>4566</v>
      </c>
      <c r="E3257" t="s">
        <v>2857</v>
      </c>
      <c r="H3257" t="str">
        <f>INDEX('Vensim Variables'!$B:$B,MATCH(EPS!$B3257,'Vensim Variables'!$A:$A,0))</f>
        <v>g pollutant</v>
      </c>
      <c r="I3257" t="str">
        <f t="shared" si="153"/>
        <v>VOC</v>
      </c>
      <c r="J3257">
        <f>INDEX(NoSettings!$C:$C,MATCH(EPS!$A3257,NoSettings!$A:$A,0))</f>
        <v>0</v>
      </c>
      <c r="K3257">
        <f t="shared" si="154"/>
        <v>1</v>
      </c>
      <c r="L3257" s="5">
        <f t="shared" si="152"/>
        <v>0</v>
      </c>
    </row>
    <row r="3258" spans="1:12">
      <c r="A3258" t="s">
        <v>4503</v>
      </c>
      <c r="B3258" t="s">
        <v>4200</v>
      </c>
      <c r="C3258" t="s">
        <v>2875</v>
      </c>
      <c r="D3258" t="s">
        <v>4566</v>
      </c>
      <c r="E3258" t="s">
        <v>2858</v>
      </c>
      <c r="H3258" t="str">
        <f>INDEX('Vensim Variables'!$B:$B,MATCH(EPS!$B3258,'Vensim Variables'!$A:$A,0))</f>
        <v>g pollutant</v>
      </c>
      <c r="I3258" t="str">
        <f t="shared" si="153"/>
        <v>CO</v>
      </c>
      <c r="J3258">
        <f>INDEX(NoSettings!$C:$C,MATCH(EPS!$A3258,NoSettings!$A:$A,0))</f>
        <v>0</v>
      </c>
      <c r="K3258">
        <f t="shared" si="154"/>
        <v>1</v>
      </c>
      <c r="L3258" s="5">
        <f t="shared" si="152"/>
        <v>0</v>
      </c>
    </row>
    <row r="3259" spans="1:12">
      <c r="A3259" t="s">
        <v>4504</v>
      </c>
      <c r="B3259" t="s">
        <v>4200</v>
      </c>
      <c r="C3259" t="s">
        <v>2875</v>
      </c>
      <c r="D3259" t="s">
        <v>4566</v>
      </c>
      <c r="E3259" t="s">
        <v>2859</v>
      </c>
      <c r="H3259" t="str">
        <f>INDEX('Vensim Variables'!$B:$B,MATCH(EPS!$B3259,'Vensim Variables'!$A:$A,0))</f>
        <v>g pollutant</v>
      </c>
      <c r="I3259" t="str">
        <f t="shared" si="153"/>
        <v>NOx</v>
      </c>
      <c r="J3259">
        <f>INDEX(NoSettings!$C:$C,MATCH(EPS!$A3259,NoSettings!$A:$A,0))</f>
        <v>0</v>
      </c>
      <c r="K3259">
        <f t="shared" si="154"/>
        <v>1</v>
      </c>
      <c r="L3259" s="5">
        <f t="shared" si="152"/>
        <v>0</v>
      </c>
    </row>
    <row r="3260" spans="1:12">
      <c r="A3260" t="s">
        <v>4505</v>
      </c>
      <c r="B3260" t="s">
        <v>4200</v>
      </c>
      <c r="C3260" t="s">
        <v>2875</v>
      </c>
      <c r="D3260" t="s">
        <v>4566</v>
      </c>
      <c r="E3260" t="s">
        <v>2860</v>
      </c>
      <c r="H3260" t="str">
        <f>INDEX('Vensim Variables'!$B:$B,MATCH(EPS!$B3260,'Vensim Variables'!$A:$A,0))</f>
        <v>g pollutant</v>
      </c>
      <c r="I3260" t="str">
        <f t="shared" si="153"/>
        <v>PM10</v>
      </c>
      <c r="J3260">
        <f>INDEX(NoSettings!$C:$C,MATCH(EPS!$A3260,NoSettings!$A:$A,0))</f>
        <v>0</v>
      </c>
      <c r="K3260">
        <f t="shared" si="154"/>
        <v>1</v>
      </c>
      <c r="L3260" s="5">
        <f t="shared" si="152"/>
        <v>0</v>
      </c>
    </row>
    <row r="3261" spans="1:12">
      <c r="A3261" t="s">
        <v>4506</v>
      </c>
      <c r="B3261" t="s">
        <v>4200</v>
      </c>
      <c r="C3261" t="s">
        <v>2875</v>
      </c>
      <c r="D3261" t="s">
        <v>4566</v>
      </c>
      <c r="E3261" t="s">
        <v>2861</v>
      </c>
      <c r="H3261" t="str">
        <f>INDEX('Vensim Variables'!$B:$B,MATCH(EPS!$B3261,'Vensim Variables'!$A:$A,0))</f>
        <v>g pollutant</v>
      </c>
      <c r="I3261" t="str">
        <f t="shared" si="153"/>
        <v>PM25</v>
      </c>
      <c r="J3261">
        <f>INDEX(NoSettings!$C:$C,MATCH(EPS!$A3261,NoSettings!$A:$A,0))</f>
        <v>0</v>
      </c>
      <c r="K3261">
        <f t="shared" si="154"/>
        <v>1</v>
      </c>
      <c r="L3261" s="5">
        <f t="shared" si="152"/>
        <v>0</v>
      </c>
    </row>
    <row r="3262" spans="1:12">
      <c r="A3262" t="s">
        <v>4507</v>
      </c>
      <c r="B3262" t="s">
        <v>4200</v>
      </c>
      <c r="C3262" t="s">
        <v>2875</v>
      </c>
      <c r="D3262" t="s">
        <v>4566</v>
      </c>
      <c r="E3262" t="s">
        <v>2862</v>
      </c>
      <c r="H3262" t="str">
        <f>INDEX('Vensim Variables'!$B:$B,MATCH(EPS!$B3262,'Vensim Variables'!$A:$A,0))</f>
        <v>g pollutant</v>
      </c>
      <c r="I3262" t="str">
        <f t="shared" si="153"/>
        <v>SOx</v>
      </c>
      <c r="J3262">
        <f>INDEX(NoSettings!$C:$C,MATCH(EPS!$A3262,NoSettings!$A:$A,0))</f>
        <v>0</v>
      </c>
      <c r="K3262">
        <f t="shared" si="154"/>
        <v>1</v>
      </c>
      <c r="L3262" s="5">
        <f t="shared" si="152"/>
        <v>0</v>
      </c>
    </row>
    <row r="3263" spans="1:12">
      <c r="A3263" t="s">
        <v>4508</v>
      </c>
      <c r="B3263" t="s">
        <v>4200</v>
      </c>
      <c r="C3263" t="s">
        <v>2875</v>
      </c>
      <c r="D3263" t="s">
        <v>4566</v>
      </c>
      <c r="E3263" t="s">
        <v>2863</v>
      </c>
      <c r="H3263" t="str">
        <f>INDEX('Vensim Variables'!$B:$B,MATCH(EPS!$B3263,'Vensim Variables'!$A:$A,0))</f>
        <v>g pollutant</v>
      </c>
      <c r="I3263" t="str">
        <f t="shared" si="153"/>
        <v>BC</v>
      </c>
      <c r="J3263">
        <f>INDEX(NoSettings!$C:$C,MATCH(EPS!$A3263,NoSettings!$A:$A,0))</f>
        <v>0</v>
      </c>
      <c r="K3263">
        <f t="shared" si="154"/>
        <v>1</v>
      </c>
      <c r="L3263" s="5">
        <f t="shared" si="152"/>
        <v>0</v>
      </c>
    </row>
    <row r="3264" spans="1:12">
      <c r="A3264" t="s">
        <v>4509</v>
      </c>
      <c r="B3264" t="s">
        <v>4200</v>
      </c>
      <c r="C3264" t="s">
        <v>2875</v>
      </c>
      <c r="D3264" t="s">
        <v>4566</v>
      </c>
      <c r="E3264" t="s">
        <v>2864</v>
      </c>
      <c r="H3264" t="str">
        <f>INDEX('Vensim Variables'!$B:$B,MATCH(EPS!$B3264,'Vensim Variables'!$A:$A,0))</f>
        <v>g pollutant</v>
      </c>
      <c r="I3264" t="str">
        <f t="shared" si="153"/>
        <v>OC</v>
      </c>
      <c r="J3264">
        <f>INDEX(NoSettings!$C:$C,MATCH(EPS!$A3264,NoSettings!$A:$A,0))</f>
        <v>0</v>
      </c>
      <c r="K3264">
        <f t="shared" si="154"/>
        <v>1</v>
      </c>
      <c r="L3264" s="5">
        <f t="shared" si="152"/>
        <v>0</v>
      </c>
    </row>
    <row r="3265" spans="1:12">
      <c r="A3265" t="s">
        <v>4510</v>
      </c>
      <c r="B3265" t="s">
        <v>4200</v>
      </c>
      <c r="C3265" t="s">
        <v>2875</v>
      </c>
      <c r="D3265" t="s">
        <v>4566</v>
      </c>
      <c r="E3265" t="s">
        <v>2865</v>
      </c>
      <c r="H3265" t="str">
        <f>INDEX('Vensim Variables'!$B:$B,MATCH(EPS!$B3265,'Vensim Variables'!$A:$A,0))</f>
        <v>g pollutant</v>
      </c>
      <c r="I3265" t="str">
        <f t="shared" si="153"/>
        <v>CH4</v>
      </c>
      <c r="J3265">
        <f>INDEX(NoSettings!$C:$C,MATCH(EPS!$A3265,NoSettings!$A:$A,0))</f>
        <v>0</v>
      </c>
      <c r="K3265">
        <f t="shared" si="154"/>
        <v>28</v>
      </c>
      <c r="L3265" s="5">
        <f t="shared" si="152"/>
        <v>0</v>
      </c>
    </row>
    <row r="3266" spans="1:12">
      <c r="A3266" t="s">
        <v>4511</v>
      </c>
      <c r="B3266" t="s">
        <v>4200</v>
      </c>
      <c r="C3266" t="s">
        <v>2875</v>
      </c>
      <c r="D3266" t="s">
        <v>4566</v>
      </c>
      <c r="E3266" t="s">
        <v>2866</v>
      </c>
      <c r="H3266" t="str">
        <f>INDEX('Vensim Variables'!$B:$B,MATCH(EPS!$B3266,'Vensim Variables'!$A:$A,0))</f>
        <v>g pollutant</v>
      </c>
      <c r="I3266" t="str">
        <f t="shared" si="153"/>
        <v>N2O</v>
      </c>
      <c r="J3266">
        <f>INDEX(NoSettings!$C:$C,MATCH(EPS!$A3266,NoSettings!$A:$A,0))</f>
        <v>0</v>
      </c>
      <c r="K3266">
        <f t="shared" si="154"/>
        <v>265</v>
      </c>
      <c r="L3266" s="5">
        <f t="shared" si="152"/>
        <v>0</v>
      </c>
    </row>
    <row r="3267" spans="1:12">
      <c r="A3267" t="s">
        <v>4512</v>
      </c>
      <c r="B3267" t="s">
        <v>4200</v>
      </c>
      <c r="C3267" t="s">
        <v>2875</v>
      </c>
      <c r="D3267" t="s">
        <v>4566</v>
      </c>
      <c r="E3267" t="s">
        <v>2867</v>
      </c>
      <c r="H3267" t="str">
        <f>INDEX('Vensim Variables'!$B:$B,MATCH(EPS!$B3267,'Vensim Variables'!$A:$A,0))</f>
        <v>g pollutant</v>
      </c>
      <c r="I3267" t="str">
        <f t="shared" si="153"/>
        <v>F gases</v>
      </c>
      <c r="J3267">
        <f>INDEX(NoSettings!$C:$C,MATCH(EPS!$A3267,NoSettings!$A:$A,0))</f>
        <v>0</v>
      </c>
      <c r="K3267">
        <f t="shared" si="154"/>
        <v>1</v>
      </c>
      <c r="L3267" s="5">
        <f t="shared" ref="L3267:L3315" si="155">IF(H3267="g pollutant",K3267*J3267/10^12,IF(H3267="MMTCO2e",J3267,IF(H3267="MWh",J3267,0)))</f>
        <v>0</v>
      </c>
    </row>
    <row r="3268" spans="1:12">
      <c r="A3268" t="s">
        <v>4513</v>
      </c>
      <c r="B3268" t="s">
        <v>4200</v>
      </c>
      <c r="C3268" t="s">
        <v>2875</v>
      </c>
      <c r="D3268" t="s">
        <v>4567</v>
      </c>
      <c r="E3268" t="s">
        <v>2854</v>
      </c>
      <c r="H3268" t="str">
        <f>INDEX('Vensim Variables'!$B:$B,MATCH(EPS!$B3268,'Vensim Variables'!$A:$A,0))</f>
        <v>g pollutant</v>
      </c>
      <c r="I3268" t="str">
        <f t="shared" si="153"/>
        <v>CO2</v>
      </c>
      <c r="J3268">
        <f>INDEX(NoSettings!$C:$C,MATCH(EPS!$A3268,NoSettings!$A:$A,0))</f>
        <v>0</v>
      </c>
      <c r="K3268">
        <f t="shared" si="154"/>
        <v>1</v>
      </c>
      <c r="L3268" s="5">
        <f t="shared" si="155"/>
        <v>0</v>
      </c>
    </row>
    <row r="3269" spans="1:12">
      <c r="A3269" t="s">
        <v>4514</v>
      </c>
      <c r="B3269" t="s">
        <v>4200</v>
      </c>
      <c r="C3269" t="s">
        <v>2875</v>
      </c>
      <c r="D3269" t="s">
        <v>4567</v>
      </c>
      <c r="E3269" t="s">
        <v>2857</v>
      </c>
      <c r="H3269" t="str">
        <f>INDEX('Vensim Variables'!$B:$B,MATCH(EPS!$B3269,'Vensim Variables'!$A:$A,0))</f>
        <v>g pollutant</v>
      </c>
      <c r="I3269" t="str">
        <f t="shared" si="153"/>
        <v>VOC</v>
      </c>
      <c r="J3269">
        <f>INDEX(NoSettings!$C:$C,MATCH(EPS!$A3269,NoSettings!$A:$A,0))</f>
        <v>0</v>
      </c>
      <c r="K3269">
        <f t="shared" si="154"/>
        <v>1</v>
      </c>
      <c r="L3269" s="5">
        <f t="shared" si="155"/>
        <v>0</v>
      </c>
    </row>
    <row r="3270" spans="1:12">
      <c r="A3270" t="s">
        <v>4515</v>
      </c>
      <c r="B3270" t="s">
        <v>4200</v>
      </c>
      <c r="C3270" t="s">
        <v>2875</v>
      </c>
      <c r="D3270" t="s">
        <v>4567</v>
      </c>
      <c r="E3270" t="s">
        <v>2858</v>
      </c>
      <c r="H3270" t="str">
        <f>INDEX('Vensim Variables'!$B:$B,MATCH(EPS!$B3270,'Vensim Variables'!$A:$A,0))</f>
        <v>g pollutant</v>
      </c>
      <c r="I3270" t="str">
        <f t="shared" si="153"/>
        <v>CO</v>
      </c>
      <c r="J3270">
        <f>INDEX(NoSettings!$C:$C,MATCH(EPS!$A3270,NoSettings!$A:$A,0))</f>
        <v>0</v>
      </c>
      <c r="K3270">
        <f t="shared" si="154"/>
        <v>1</v>
      </c>
      <c r="L3270" s="5">
        <f t="shared" si="155"/>
        <v>0</v>
      </c>
    </row>
    <row r="3271" spans="1:12">
      <c r="A3271" t="s">
        <v>4516</v>
      </c>
      <c r="B3271" t="s">
        <v>4200</v>
      </c>
      <c r="C3271" t="s">
        <v>2875</v>
      </c>
      <c r="D3271" t="s">
        <v>4567</v>
      </c>
      <c r="E3271" t="s">
        <v>2859</v>
      </c>
      <c r="H3271" t="str">
        <f>INDEX('Vensim Variables'!$B:$B,MATCH(EPS!$B3271,'Vensim Variables'!$A:$A,0))</f>
        <v>g pollutant</v>
      </c>
      <c r="I3271" t="str">
        <f t="shared" si="153"/>
        <v>NOx</v>
      </c>
      <c r="J3271">
        <f>INDEX(NoSettings!$C:$C,MATCH(EPS!$A3271,NoSettings!$A:$A,0))</f>
        <v>0</v>
      </c>
      <c r="K3271">
        <f t="shared" si="154"/>
        <v>1</v>
      </c>
      <c r="L3271" s="5">
        <f t="shared" si="155"/>
        <v>0</v>
      </c>
    </row>
    <row r="3272" spans="1:12">
      <c r="A3272" t="s">
        <v>4517</v>
      </c>
      <c r="B3272" t="s">
        <v>4200</v>
      </c>
      <c r="C3272" t="s">
        <v>2875</v>
      </c>
      <c r="D3272" t="s">
        <v>4567</v>
      </c>
      <c r="E3272" t="s">
        <v>2860</v>
      </c>
      <c r="H3272" t="str">
        <f>INDEX('Vensim Variables'!$B:$B,MATCH(EPS!$B3272,'Vensim Variables'!$A:$A,0))</f>
        <v>g pollutant</v>
      </c>
      <c r="I3272" t="str">
        <f t="shared" si="153"/>
        <v>PM10</v>
      </c>
      <c r="J3272">
        <f>INDEX(NoSettings!$C:$C,MATCH(EPS!$A3272,NoSettings!$A:$A,0))</f>
        <v>0</v>
      </c>
      <c r="K3272">
        <f t="shared" si="154"/>
        <v>1</v>
      </c>
      <c r="L3272" s="5">
        <f t="shared" si="155"/>
        <v>0</v>
      </c>
    </row>
    <row r="3273" spans="1:12">
      <c r="A3273" t="s">
        <v>4518</v>
      </c>
      <c r="B3273" t="s">
        <v>4200</v>
      </c>
      <c r="C3273" t="s">
        <v>2875</v>
      </c>
      <c r="D3273" t="s">
        <v>4567</v>
      </c>
      <c r="E3273" t="s">
        <v>2861</v>
      </c>
      <c r="H3273" t="str">
        <f>INDEX('Vensim Variables'!$B:$B,MATCH(EPS!$B3273,'Vensim Variables'!$A:$A,0))</f>
        <v>g pollutant</v>
      </c>
      <c r="I3273" t="str">
        <f t="shared" si="153"/>
        <v>PM25</v>
      </c>
      <c r="J3273">
        <f>INDEX(NoSettings!$C:$C,MATCH(EPS!$A3273,NoSettings!$A:$A,0))</f>
        <v>0</v>
      </c>
      <c r="K3273">
        <f t="shared" si="154"/>
        <v>1</v>
      </c>
      <c r="L3273" s="5">
        <f t="shared" si="155"/>
        <v>0</v>
      </c>
    </row>
    <row r="3274" spans="1:12">
      <c r="A3274" t="s">
        <v>4519</v>
      </c>
      <c r="B3274" t="s">
        <v>4200</v>
      </c>
      <c r="C3274" t="s">
        <v>2875</v>
      </c>
      <c r="D3274" t="s">
        <v>4567</v>
      </c>
      <c r="E3274" t="s">
        <v>2862</v>
      </c>
      <c r="H3274" t="str">
        <f>INDEX('Vensim Variables'!$B:$B,MATCH(EPS!$B3274,'Vensim Variables'!$A:$A,0))</f>
        <v>g pollutant</v>
      </c>
      <c r="I3274" t="str">
        <f t="shared" si="153"/>
        <v>SOx</v>
      </c>
      <c r="J3274">
        <f>INDEX(NoSettings!$C:$C,MATCH(EPS!$A3274,NoSettings!$A:$A,0))</f>
        <v>0</v>
      </c>
      <c r="K3274">
        <f t="shared" si="154"/>
        <v>1</v>
      </c>
      <c r="L3274" s="5">
        <f t="shared" si="155"/>
        <v>0</v>
      </c>
    </row>
    <row r="3275" spans="1:12">
      <c r="A3275" t="s">
        <v>4520</v>
      </c>
      <c r="B3275" t="s">
        <v>4200</v>
      </c>
      <c r="C3275" t="s">
        <v>2875</v>
      </c>
      <c r="D3275" t="s">
        <v>4567</v>
      </c>
      <c r="E3275" t="s">
        <v>2863</v>
      </c>
      <c r="H3275" t="str">
        <f>INDEX('Vensim Variables'!$B:$B,MATCH(EPS!$B3275,'Vensim Variables'!$A:$A,0))</f>
        <v>g pollutant</v>
      </c>
      <c r="I3275" t="str">
        <f t="shared" si="153"/>
        <v>BC</v>
      </c>
      <c r="J3275">
        <f>INDEX(NoSettings!$C:$C,MATCH(EPS!$A3275,NoSettings!$A:$A,0))</f>
        <v>0</v>
      </c>
      <c r="K3275">
        <f t="shared" si="154"/>
        <v>1</v>
      </c>
      <c r="L3275" s="5">
        <f t="shared" si="155"/>
        <v>0</v>
      </c>
    </row>
    <row r="3276" spans="1:12">
      <c r="A3276" t="s">
        <v>4521</v>
      </c>
      <c r="B3276" t="s">
        <v>4200</v>
      </c>
      <c r="C3276" t="s">
        <v>2875</v>
      </c>
      <c r="D3276" t="s">
        <v>4567</v>
      </c>
      <c r="E3276" t="s">
        <v>2864</v>
      </c>
      <c r="H3276" t="str">
        <f>INDEX('Vensim Variables'!$B:$B,MATCH(EPS!$B3276,'Vensim Variables'!$A:$A,0))</f>
        <v>g pollutant</v>
      </c>
      <c r="I3276" t="str">
        <f t="shared" ref="I3276:I3315" si="156">IF(OR(C3276="CO2",C3276="CH4",C3276="N2O",C3276="F gases",C3276="VOC",C3276="CO",C3276="NOx",C3276="PM10",C3276="PM25",C3276="SOx",C3276="BC",C3276="OC"),C3276,IF(OR(D3276="CO2",D3276="CH4",D3276="N2O",D3276="F gases",D3276="VOC",D3276="CO",D3276="NOx",D3276="PM10",D3276="PM25",D3276="SOx",D3276="BC",D3276="OC"),D3276,IF(OR(E3276="CO2",E3276="CH4",E3276="N2O",E3276="F gases",E3276="VOC",E3276="CO",E3276="NOx",E3276="PM10",E3276="PM25",E3276="SOx",E3276="BC",E3276="OC"),E3276,"NA")))</f>
        <v>OC</v>
      </c>
      <c r="J3276">
        <f>INDEX(NoSettings!$C:$C,MATCH(EPS!$A3276,NoSettings!$A:$A,0))</f>
        <v>0</v>
      </c>
      <c r="K3276">
        <f t="shared" ref="K3276:K3315" si="157">IF(I3276="CO2",1,IF(I3276="CH4",28,IF(I3276="N2O",265,IF(I3276="F gases",1,1))))</f>
        <v>1</v>
      </c>
      <c r="L3276" s="5">
        <f t="shared" si="155"/>
        <v>0</v>
      </c>
    </row>
    <row r="3277" spans="1:12">
      <c r="A3277" t="s">
        <v>4522</v>
      </c>
      <c r="B3277" t="s">
        <v>4200</v>
      </c>
      <c r="C3277" t="s">
        <v>2875</v>
      </c>
      <c r="D3277" t="s">
        <v>4567</v>
      </c>
      <c r="E3277" t="s">
        <v>2865</v>
      </c>
      <c r="H3277" t="str">
        <f>INDEX('Vensim Variables'!$B:$B,MATCH(EPS!$B3277,'Vensim Variables'!$A:$A,0))</f>
        <v>g pollutant</v>
      </c>
      <c r="I3277" t="str">
        <f t="shared" si="156"/>
        <v>CH4</v>
      </c>
      <c r="J3277">
        <f>INDEX(NoSettings!$C:$C,MATCH(EPS!$A3277,NoSettings!$A:$A,0))</f>
        <v>0</v>
      </c>
      <c r="K3277">
        <f t="shared" si="157"/>
        <v>28</v>
      </c>
      <c r="L3277" s="5">
        <f t="shared" si="155"/>
        <v>0</v>
      </c>
    </row>
    <row r="3278" spans="1:12">
      <c r="A3278" t="s">
        <v>4523</v>
      </c>
      <c r="B3278" t="s">
        <v>4200</v>
      </c>
      <c r="C3278" t="s">
        <v>2875</v>
      </c>
      <c r="D3278" t="s">
        <v>4567</v>
      </c>
      <c r="E3278" t="s">
        <v>2866</v>
      </c>
      <c r="H3278" t="str">
        <f>INDEX('Vensim Variables'!$B:$B,MATCH(EPS!$B3278,'Vensim Variables'!$A:$A,0))</f>
        <v>g pollutant</v>
      </c>
      <c r="I3278" t="str">
        <f t="shared" si="156"/>
        <v>N2O</v>
      </c>
      <c r="J3278">
        <f>INDEX(NoSettings!$C:$C,MATCH(EPS!$A3278,NoSettings!$A:$A,0))</f>
        <v>0</v>
      </c>
      <c r="K3278">
        <f t="shared" si="157"/>
        <v>265</v>
      </c>
      <c r="L3278" s="5">
        <f t="shared" si="155"/>
        <v>0</v>
      </c>
    </row>
    <row r="3279" spans="1:12">
      <c r="A3279" t="s">
        <v>4524</v>
      </c>
      <c r="B3279" t="s">
        <v>4200</v>
      </c>
      <c r="C3279" t="s">
        <v>2875</v>
      </c>
      <c r="D3279" t="s">
        <v>4567</v>
      </c>
      <c r="E3279" t="s">
        <v>2867</v>
      </c>
      <c r="H3279" t="str">
        <f>INDEX('Vensim Variables'!$B:$B,MATCH(EPS!$B3279,'Vensim Variables'!$A:$A,0))</f>
        <v>g pollutant</v>
      </c>
      <c r="I3279" t="str">
        <f t="shared" si="156"/>
        <v>F gases</v>
      </c>
      <c r="J3279">
        <f>INDEX(NoSettings!$C:$C,MATCH(EPS!$A3279,NoSettings!$A:$A,0))</f>
        <v>0</v>
      </c>
      <c r="K3279">
        <f t="shared" si="157"/>
        <v>1</v>
      </c>
      <c r="L3279" s="5">
        <f t="shared" si="155"/>
        <v>0</v>
      </c>
    </row>
    <row r="3280" spans="1:12">
      <c r="A3280" t="s">
        <v>4525</v>
      </c>
      <c r="B3280" t="s">
        <v>4200</v>
      </c>
      <c r="C3280" t="s">
        <v>2875</v>
      </c>
      <c r="D3280" t="s">
        <v>4568</v>
      </c>
      <c r="E3280" t="s">
        <v>2854</v>
      </c>
      <c r="H3280" t="str">
        <f>INDEX('Vensim Variables'!$B:$B,MATCH(EPS!$B3280,'Vensim Variables'!$A:$A,0))</f>
        <v>g pollutant</v>
      </c>
      <c r="I3280" t="str">
        <f t="shared" si="156"/>
        <v>CO2</v>
      </c>
      <c r="J3280">
        <f>INDEX(NoSettings!$C:$C,MATCH(EPS!$A3280,NoSettings!$A:$A,0))</f>
        <v>0</v>
      </c>
      <c r="K3280">
        <f t="shared" si="157"/>
        <v>1</v>
      </c>
      <c r="L3280" s="5">
        <f t="shared" si="155"/>
        <v>0</v>
      </c>
    </row>
    <row r="3281" spans="1:12">
      <c r="A3281" t="s">
        <v>4526</v>
      </c>
      <c r="B3281" t="s">
        <v>4200</v>
      </c>
      <c r="C3281" t="s">
        <v>2875</v>
      </c>
      <c r="D3281" t="s">
        <v>4568</v>
      </c>
      <c r="E3281" t="s">
        <v>2857</v>
      </c>
      <c r="H3281" t="str">
        <f>INDEX('Vensim Variables'!$B:$B,MATCH(EPS!$B3281,'Vensim Variables'!$A:$A,0))</f>
        <v>g pollutant</v>
      </c>
      <c r="I3281" t="str">
        <f t="shared" si="156"/>
        <v>VOC</v>
      </c>
      <c r="J3281">
        <f>INDEX(NoSettings!$C:$C,MATCH(EPS!$A3281,NoSettings!$A:$A,0))</f>
        <v>0</v>
      </c>
      <c r="K3281">
        <f t="shared" si="157"/>
        <v>1</v>
      </c>
      <c r="L3281" s="5">
        <f t="shared" si="155"/>
        <v>0</v>
      </c>
    </row>
    <row r="3282" spans="1:12">
      <c r="A3282" t="s">
        <v>4527</v>
      </c>
      <c r="B3282" t="s">
        <v>4200</v>
      </c>
      <c r="C3282" t="s">
        <v>2875</v>
      </c>
      <c r="D3282" t="s">
        <v>4568</v>
      </c>
      <c r="E3282" t="s">
        <v>2858</v>
      </c>
      <c r="H3282" t="str">
        <f>INDEX('Vensim Variables'!$B:$B,MATCH(EPS!$B3282,'Vensim Variables'!$A:$A,0))</f>
        <v>g pollutant</v>
      </c>
      <c r="I3282" t="str">
        <f t="shared" si="156"/>
        <v>CO</v>
      </c>
      <c r="J3282">
        <f>INDEX(NoSettings!$C:$C,MATCH(EPS!$A3282,NoSettings!$A:$A,0))</f>
        <v>0</v>
      </c>
      <c r="K3282">
        <f t="shared" si="157"/>
        <v>1</v>
      </c>
      <c r="L3282" s="5">
        <f t="shared" si="155"/>
        <v>0</v>
      </c>
    </row>
    <row r="3283" spans="1:12">
      <c r="A3283" t="s">
        <v>4528</v>
      </c>
      <c r="B3283" t="s">
        <v>4200</v>
      </c>
      <c r="C3283" t="s">
        <v>2875</v>
      </c>
      <c r="D3283" t="s">
        <v>4568</v>
      </c>
      <c r="E3283" t="s">
        <v>2859</v>
      </c>
      <c r="H3283" t="str">
        <f>INDEX('Vensim Variables'!$B:$B,MATCH(EPS!$B3283,'Vensim Variables'!$A:$A,0))</f>
        <v>g pollutant</v>
      </c>
      <c r="I3283" t="str">
        <f t="shared" si="156"/>
        <v>NOx</v>
      </c>
      <c r="J3283">
        <f>INDEX(NoSettings!$C:$C,MATCH(EPS!$A3283,NoSettings!$A:$A,0))</f>
        <v>0</v>
      </c>
      <c r="K3283">
        <f t="shared" si="157"/>
        <v>1</v>
      </c>
      <c r="L3283" s="5">
        <f t="shared" si="155"/>
        <v>0</v>
      </c>
    </row>
    <row r="3284" spans="1:12">
      <c r="A3284" t="s">
        <v>4529</v>
      </c>
      <c r="B3284" t="s">
        <v>4200</v>
      </c>
      <c r="C3284" t="s">
        <v>2875</v>
      </c>
      <c r="D3284" t="s">
        <v>4568</v>
      </c>
      <c r="E3284" t="s">
        <v>2860</v>
      </c>
      <c r="H3284" t="str">
        <f>INDEX('Vensim Variables'!$B:$B,MATCH(EPS!$B3284,'Vensim Variables'!$A:$A,0))</f>
        <v>g pollutant</v>
      </c>
      <c r="I3284" t="str">
        <f t="shared" si="156"/>
        <v>PM10</v>
      </c>
      <c r="J3284">
        <f>INDEX(NoSettings!$C:$C,MATCH(EPS!$A3284,NoSettings!$A:$A,0))</f>
        <v>0</v>
      </c>
      <c r="K3284">
        <f t="shared" si="157"/>
        <v>1</v>
      </c>
      <c r="L3284" s="5">
        <f t="shared" si="155"/>
        <v>0</v>
      </c>
    </row>
    <row r="3285" spans="1:12">
      <c r="A3285" t="s">
        <v>4530</v>
      </c>
      <c r="B3285" t="s">
        <v>4200</v>
      </c>
      <c r="C3285" t="s">
        <v>2875</v>
      </c>
      <c r="D3285" t="s">
        <v>4568</v>
      </c>
      <c r="E3285" t="s">
        <v>2861</v>
      </c>
      <c r="H3285" t="str">
        <f>INDEX('Vensim Variables'!$B:$B,MATCH(EPS!$B3285,'Vensim Variables'!$A:$A,0))</f>
        <v>g pollutant</v>
      </c>
      <c r="I3285" t="str">
        <f t="shared" si="156"/>
        <v>PM25</v>
      </c>
      <c r="J3285">
        <f>INDEX(NoSettings!$C:$C,MATCH(EPS!$A3285,NoSettings!$A:$A,0))</f>
        <v>0</v>
      </c>
      <c r="K3285">
        <f t="shared" si="157"/>
        <v>1</v>
      </c>
      <c r="L3285" s="5">
        <f t="shared" si="155"/>
        <v>0</v>
      </c>
    </row>
    <row r="3286" spans="1:12">
      <c r="A3286" t="s">
        <v>4531</v>
      </c>
      <c r="B3286" t="s">
        <v>4200</v>
      </c>
      <c r="C3286" t="s">
        <v>2875</v>
      </c>
      <c r="D3286" t="s">
        <v>4568</v>
      </c>
      <c r="E3286" t="s">
        <v>2862</v>
      </c>
      <c r="H3286" t="str">
        <f>INDEX('Vensim Variables'!$B:$B,MATCH(EPS!$B3286,'Vensim Variables'!$A:$A,0))</f>
        <v>g pollutant</v>
      </c>
      <c r="I3286" t="str">
        <f t="shared" si="156"/>
        <v>SOx</v>
      </c>
      <c r="J3286">
        <f>INDEX(NoSettings!$C:$C,MATCH(EPS!$A3286,NoSettings!$A:$A,0))</f>
        <v>0</v>
      </c>
      <c r="K3286">
        <f t="shared" si="157"/>
        <v>1</v>
      </c>
      <c r="L3286" s="5">
        <f t="shared" si="155"/>
        <v>0</v>
      </c>
    </row>
    <row r="3287" spans="1:12">
      <c r="A3287" t="s">
        <v>4532</v>
      </c>
      <c r="B3287" t="s">
        <v>4200</v>
      </c>
      <c r="C3287" t="s">
        <v>2875</v>
      </c>
      <c r="D3287" t="s">
        <v>4568</v>
      </c>
      <c r="E3287" t="s">
        <v>2863</v>
      </c>
      <c r="H3287" t="str">
        <f>INDEX('Vensim Variables'!$B:$B,MATCH(EPS!$B3287,'Vensim Variables'!$A:$A,0))</f>
        <v>g pollutant</v>
      </c>
      <c r="I3287" t="str">
        <f t="shared" si="156"/>
        <v>BC</v>
      </c>
      <c r="J3287">
        <f>INDEX(NoSettings!$C:$C,MATCH(EPS!$A3287,NoSettings!$A:$A,0))</f>
        <v>0</v>
      </c>
      <c r="K3287">
        <f t="shared" si="157"/>
        <v>1</v>
      </c>
      <c r="L3287" s="5">
        <f t="shared" si="155"/>
        <v>0</v>
      </c>
    </row>
    <row r="3288" spans="1:12">
      <c r="A3288" t="s">
        <v>4533</v>
      </c>
      <c r="B3288" t="s">
        <v>4200</v>
      </c>
      <c r="C3288" t="s">
        <v>2875</v>
      </c>
      <c r="D3288" t="s">
        <v>4568</v>
      </c>
      <c r="E3288" t="s">
        <v>2864</v>
      </c>
      <c r="H3288" t="str">
        <f>INDEX('Vensim Variables'!$B:$B,MATCH(EPS!$B3288,'Vensim Variables'!$A:$A,0))</f>
        <v>g pollutant</v>
      </c>
      <c r="I3288" t="str">
        <f t="shared" si="156"/>
        <v>OC</v>
      </c>
      <c r="J3288">
        <f>INDEX(NoSettings!$C:$C,MATCH(EPS!$A3288,NoSettings!$A:$A,0))</f>
        <v>0</v>
      </c>
      <c r="K3288">
        <f t="shared" si="157"/>
        <v>1</v>
      </c>
      <c r="L3288" s="5">
        <f t="shared" si="155"/>
        <v>0</v>
      </c>
    </row>
    <row r="3289" spans="1:12">
      <c r="A3289" t="s">
        <v>4534</v>
      </c>
      <c r="B3289" t="s">
        <v>4200</v>
      </c>
      <c r="C3289" t="s">
        <v>2875</v>
      </c>
      <c r="D3289" t="s">
        <v>4568</v>
      </c>
      <c r="E3289" t="s">
        <v>2865</v>
      </c>
      <c r="H3289" t="str">
        <f>INDEX('Vensim Variables'!$B:$B,MATCH(EPS!$B3289,'Vensim Variables'!$A:$A,0))</f>
        <v>g pollutant</v>
      </c>
      <c r="I3289" t="str">
        <f t="shared" si="156"/>
        <v>CH4</v>
      </c>
      <c r="J3289">
        <f>INDEX(NoSettings!$C:$C,MATCH(EPS!$A3289,NoSettings!$A:$A,0))</f>
        <v>0</v>
      </c>
      <c r="K3289">
        <f t="shared" si="157"/>
        <v>28</v>
      </c>
      <c r="L3289" s="5">
        <f t="shared" si="155"/>
        <v>0</v>
      </c>
    </row>
    <row r="3290" spans="1:12">
      <c r="A3290" t="s">
        <v>4535</v>
      </c>
      <c r="B3290" t="s">
        <v>4200</v>
      </c>
      <c r="C3290" t="s">
        <v>2875</v>
      </c>
      <c r="D3290" t="s">
        <v>4568</v>
      </c>
      <c r="E3290" t="s">
        <v>2866</v>
      </c>
      <c r="H3290" t="str">
        <f>INDEX('Vensim Variables'!$B:$B,MATCH(EPS!$B3290,'Vensim Variables'!$A:$A,0))</f>
        <v>g pollutant</v>
      </c>
      <c r="I3290" t="str">
        <f t="shared" si="156"/>
        <v>N2O</v>
      </c>
      <c r="J3290">
        <f>INDEX(NoSettings!$C:$C,MATCH(EPS!$A3290,NoSettings!$A:$A,0))</f>
        <v>0</v>
      </c>
      <c r="K3290">
        <f t="shared" si="157"/>
        <v>265</v>
      </c>
      <c r="L3290" s="5">
        <f t="shared" si="155"/>
        <v>0</v>
      </c>
    </row>
    <row r="3291" spans="1:12">
      <c r="A3291" t="s">
        <v>4536</v>
      </c>
      <c r="B3291" t="s">
        <v>4200</v>
      </c>
      <c r="C3291" t="s">
        <v>2875</v>
      </c>
      <c r="D3291" t="s">
        <v>4568</v>
      </c>
      <c r="E3291" t="s">
        <v>2867</v>
      </c>
      <c r="H3291" t="str">
        <f>INDEX('Vensim Variables'!$B:$B,MATCH(EPS!$B3291,'Vensim Variables'!$A:$A,0))</f>
        <v>g pollutant</v>
      </c>
      <c r="I3291" t="str">
        <f t="shared" si="156"/>
        <v>F gases</v>
      </c>
      <c r="J3291">
        <f>INDEX(NoSettings!$C:$C,MATCH(EPS!$A3291,NoSettings!$A:$A,0))</f>
        <v>0</v>
      </c>
      <c r="K3291">
        <f t="shared" si="157"/>
        <v>1</v>
      </c>
      <c r="L3291" s="5">
        <f t="shared" si="155"/>
        <v>0</v>
      </c>
    </row>
    <row r="3292" spans="1:12">
      <c r="A3292" t="s">
        <v>4537</v>
      </c>
      <c r="B3292" t="s">
        <v>4200</v>
      </c>
      <c r="C3292" t="s">
        <v>2875</v>
      </c>
      <c r="D3292" t="s">
        <v>4569</v>
      </c>
      <c r="E3292" t="s">
        <v>2854</v>
      </c>
      <c r="H3292" t="str">
        <f>INDEX('Vensim Variables'!$B:$B,MATCH(EPS!$B3292,'Vensim Variables'!$A:$A,0))</f>
        <v>g pollutant</v>
      </c>
      <c r="I3292" t="str">
        <f t="shared" si="156"/>
        <v>CO2</v>
      </c>
      <c r="J3292">
        <f>INDEX(NoSettings!$C:$C,MATCH(EPS!$A3292,NoSettings!$A:$A,0))</f>
        <v>32045200000000</v>
      </c>
      <c r="K3292">
        <f t="shared" si="157"/>
        <v>1</v>
      </c>
      <c r="L3292" s="5">
        <f t="shared" si="155"/>
        <v>32.045200000000001</v>
      </c>
    </row>
    <row r="3293" spans="1:12">
      <c r="A3293" t="s">
        <v>4538</v>
      </c>
      <c r="B3293" t="s">
        <v>4200</v>
      </c>
      <c r="C3293" t="s">
        <v>2875</v>
      </c>
      <c r="D3293" t="s">
        <v>4569</v>
      </c>
      <c r="E3293" t="s">
        <v>2857</v>
      </c>
      <c r="H3293" t="str">
        <f>INDEX('Vensim Variables'!$B:$B,MATCH(EPS!$B3293,'Vensim Variables'!$A:$A,0))</f>
        <v>g pollutant</v>
      </c>
      <c r="I3293" t="str">
        <f t="shared" si="156"/>
        <v>VOC</v>
      </c>
      <c r="J3293">
        <f>INDEX(NoSettings!$C:$C,MATCH(EPS!$A3293,NoSettings!$A:$A,0))</f>
        <v>1166370000</v>
      </c>
      <c r="K3293">
        <f t="shared" si="157"/>
        <v>1</v>
      </c>
      <c r="L3293" s="5">
        <f t="shared" si="155"/>
        <v>1.1663699999999999E-3</v>
      </c>
    </row>
    <row r="3294" spans="1:12">
      <c r="A3294" t="s">
        <v>4539</v>
      </c>
      <c r="B3294" t="s">
        <v>4200</v>
      </c>
      <c r="C3294" t="s">
        <v>2875</v>
      </c>
      <c r="D3294" t="s">
        <v>4569</v>
      </c>
      <c r="E3294" t="s">
        <v>2858</v>
      </c>
      <c r="H3294" t="str">
        <f>INDEX('Vensim Variables'!$B:$B,MATCH(EPS!$B3294,'Vensim Variables'!$A:$A,0))</f>
        <v>g pollutant</v>
      </c>
      <c r="I3294" t="str">
        <f t="shared" si="156"/>
        <v>CO</v>
      </c>
      <c r="J3294">
        <f>INDEX(NoSettings!$C:$C,MATCH(EPS!$A3294,NoSettings!$A:$A,0))</f>
        <v>9515030000</v>
      </c>
      <c r="K3294">
        <f t="shared" si="157"/>
        <v>1</v>
      </c>
      <c r="L3294" s="5">
        <f t="shared" si="155"/>
        <v>9.5150300000000007E-3</v>
      </c>
    </row>
    <row r="3295" spans="1:12">
      <c r="A3295" t="s">
        <v>4540</v>
      </c>
      <c r="B3295" t="s">
        <v>4200</v>
      </c>
      <c r="C3295" t="s">
        <v>2875</v>
      </c>
      <c r="D3295" t="s">
        <v>4569</v>
      </c>
      <c r="E3295" t="s">
        <v>2859</v>
      </c>
      <c r="H3295" t="str">
        <f>INDEX('Vensim Variables'!$B:$B,MATCH(EPS!$B3295,'Vensim Variables'!$A:$A,0))</f>
        <v>g pollutant</v>
      </c>
      <c r="I3295" t="str">
        <f t="shared" si="156"/>
        <v>NOx</v>
      </c>
      <c r="J3295">
        <f>INDEX(NoSettings!$C:$C,MATCH(EPS!$A3295,NoSettings!$A:$A,0))</f>
        <v>21964000000</v>
      </c>
      <c r="K3295">
        <f t="shared" si="157"/>
        <v>1</v>
      </c>
      <c r="L3295" s="5">
        <f t="shared" si="155"/>
        <v>2.1964000000000001E-2</v>
      </c>
    </row>
    <row r="3296" spans="1:12">
      <c r="A3296" t="s">
        <v>4541</v>
      </c>
      <c r="B3296" t="s">
        <v>4200</v>
      </c>
      <c r="C3296" t="s">
        <v>2875</v>
      </c>
      <c r="D3296" t="s">
        <v>4569</v>
      </c>
      <c r="E3296" t="s">
        <v>2860</v>
      </c>
      <c r="H3296" t="str">
        <f>INDEX('Vensim Variables'!$B:$B,MATCH(EPS!$B3296,'Vensim Variables'!$A:$A,0))</f>
        <v>g pollutant</v>
      </c>
      <c r="I3296" t="str">
        <f t="shared" si="156"/>
        <v>PM10</v>
      </c>
      <c r="J3296">
        <f>INDEX(NoSettings!$C:$C,MATCH(EPS!$A3296,NoSettings!$A:$A,0))</f>
        <v>878038000</v>
      </c>
      <c r="K3296">
        <f t="shared" si="157"/>
        <v>1</v>
      </c>
      <c r="L3296" s="5">
        <f t="shared" si="155"/>
        <v>8.7803800000000004E-4</v>
      </c>
    </row>
    <row r="3297" spans="1:12">
      <c r="A3297" t="s">
        <v>4542</v>
      </c>
      <c r="B3297" t="s">
        <v>4200</v>
      </c>
      <c r="C3297" t="s">
        <v>2875</v>
      </c>
      <c r="D3297" t="s">
        <v>4569</v>
      </c>
      <c r="E3297" t="s">
        <v>2861</v>
      </c>
      <c r="H3297" t="str">
        <f>INDEX('Vensim Variables'!$B:$B,MATCH(EPS!$B3297,'Vensim Variables'!$A:$A,0))</f>
        <v>g pollutant</v>
      </c>
      <c r="I3297" t="str">
        <f t="shared" si="156"/>
        <v>PM25</v>
      </c>
      <c r="J3297">
        <f>INDEX(NoSettings!$C:$C,MATCH(EPS!$A3297,NoSettings!$A:$A,0))</f>
        <v>558419000</v>
      </c>
      <c r="K3297">
        <f t="shared" si="157"/>
        <v>1</v>
      </c>
      <c r="L3297" s="5">
        <f t="shared" si="155"/>
        <v>5.5841899999999999E-4</v>
      </c>
    </row>
    <row r="3298" spans="1:12">
      <c r="A3298" t="s">
        <v>4543</v>
      </c>
      <c r="B3298" t="s">
        <v>4200</v>
      </c>
      <c r="C3298" t="s">
        <v>2875</v>
      </c>
      <c r="D3298" t="s">
        <v>4569</v>
      </c>
      <c r="E3298" t="s">
        <v>2862</v>
      </c>
      <c r="H3298" t="str">
        <f>INDEX('Vensim Variables'!$B:$B,MATCH(EPS!$B3298,'Vensim Variables'!$A:$A,0))</f>
        <v>g pollutant</v>
      </c>
      <c r="I3298" t="str">
        <f t="shared" si="156"/>
        <v>SOx</v>
      </c>
      <c r="J3298">
        <f>INDEX(NoSettings!$C:$C,MATCH(EPS!$A3298,NoSettings!$A:$A,0))</f>
        <v>6906990000</v>
      </c>
      <c r="K3298">
        <f t="shared" si="157"/>
        <v>1</v>
      </c>
      <c r="L3298" s="5">
        <f t="shared" si="155"/>
        <v>6.90699E-3</v>
      </c>
    </row>
    <row r="3299" spans="1:12">
      <c r="A3299" t="s">
        <v>4544</v>
      </c>
      <c r="B3299" t="s">
        <v>4200</v>
      </c>
      <c r="C3299" t="s">
        <v>2875</v>
      </c>
      <c r="D3299" t="s">
        <v>4569</v>
      </c>
      <c r="E3299" t="s">
        <v>2863</v>
      </c>
      <c r="H3299" t="str">
        <f>INDEX('Vensim Variables'!$B:$B,MATCH(EPS!$B3299,'Vensim Variables'!$A:$A,0))</f>
        <v>g pollutant</v>
      </c>
      <c r="I3299" t="str">
        <f t="shared" si="156"/>
        <v>BC</v>
      </c>
      <c r="J3299">
        <f>INDEX(NoSettings!$C:$C,MATCH(EPS!$A3299,NoSettings!$A:$A,0))</f>
        <v>32326800</v>
      </c>
      <c r="K3299">
        <f t="shared" si="157"/>
        <v>1</v>
      </c>
      <c r="L3299" s="5">
        <f t="shared" si="155"/>
        <v>3.2326799999999997E-5</v>
      </c>
    </row>
    <row r="3300" spans="1:12">
      <c r="A3300" t="s">
        <v>4545</v>
      </c>
      <c r="B3300" t="s">
        <v>4200</v>
      </c>
      <c r="C3300" t="s">
        <v>2875</v>
      </c>
      <c r="D3300" t="s">
        <v>4569</v>
      </c>
      <c r="E3300" t="s">
        <v>2864</v>
      </c>
      <c r="H3300" t="str">
        <f>INDEX('Vensim Variables'!$B:$B,MATCH(EPS!$B3300,'Vensim Variables'!$A:$A,0))</f>
        <v>g pollutant</v>
      </c>
      <c r="I3300" t="str">
        <f t="shared" si="156"/>
        <v>OC</v>
      </c>
      <c r="J3300">
        <f>INDEX(NoSettings!$C:$C,MATCH(EPS!$A3300,NoSettings!$A:$A,0))</f>
        <v>163720000</v>
      </c>
      <c r="K3300">
        <f t="shared" si="157"/>
        <v>1</v>
      </c>
      <c r="L3300" s="5">
        <f t="shared" si="155"/>
        <v>1.6372000000000001E-4</v>
      </c>
    </row>
    <row r="3301" spans="1:12">
      <c r="A3301" t="s">
        <v>4546</v>
      </c>
      <c r="B3301" t="s">
        <v>4200</v>
      </c>
      <c r="C3301" t="s">
        <v>2875</v>
      </c>
      <c r="D3301" t="s">
        <v>4569</v>
      </c>
      <c r="E3301" t="s">
        <v>2865</v>
      </c>
      <c r="H3301" t="str">
        <f>INDEX('Vensim Variables'!$B:$B,MATCH(EPS!$B3301,'Vensim Variables'!$A:$A,0))</f>
        <v>g pollutant</v>
      </c>
      <c r="I3301" t="str">
        <f t="shared" si="156"/>
        <v>CH4</v>
      </c>
      <c r="J3301">
        <f>INDEX(NoSettings!$C:$C,MATCH(EPS!$A3301,NoSettings!$A:$A,0))</f>
        <v>1564200000</v>
      </c>
      <c r="K3301">
        <f t="shared" si="157"/>
        <v>28</v>
      </c>
      <c r="L3301" s="5">
        <f t="shared" si="155"/>
        <v>4.3797599999999999E-2</v>
      </c>
    </row>
    <row r="3302" spans="1:12">
      <c r="A3302" t="s">
        <v>4547</v>
      </c>
      <c r="B3302" t="s">
        <v>4200</v>
      </c>
      <c r="C3302" t="s">
        <v>2875</v>
      </c>
      <c r="D3302" t="s">
        <v>4569</v>
      </c>
      <c r="E3302" t="s">
        <v>2866</v>
      </c>
      <c r="H3302" t="str">
        <f>INDEX('Vensim Variables'!$B:$B,MATCH(EPS!$B3302,'Vensim Variables'!$A:$A,0))</f>
        <v>g pollutant</v>
      </c>
      <c r="I3302" t="str">
        <f t="shared" si="156"/>
        <v>N2O</v>
      </c>
      <c r="J3302">
        <f>INDEX(NoSettings!$C:$C,MATCH(EPS!$A3302,NoSettings!$A:$A,0))</f>
        <v>312840000</v>
      </c>
      <c r="K3302">
        <f t="shared" si="157"/>
        <v>265</v>
      </c>
      <c r="L3302" s="5">
        <f t="shared" si="155"/>
        <v>8.2902600000000007E-2</v>
      </c>
    </row>
    <row r="3303" spans="1:12">
      <c r="A3303" t="s">
        <v>4548</v>
      </c>
      <c r="B3303" t="s">
        <v>4200</v>
      </c>
      <c r="C3303" t="s">
        <v>2875</v>
      </c>
      <c r="D3303" t="s">
        <v>4569</v>
      </c>
      <c r="E3303" t="s">
        <v>2867</v>
      </c>
      <c r="H3303" t="str">
        <f>INDEX('Vensim Variables'!$B:$B,MATCH(EPS!$B3303,'Vensim Variables'!$A:$A,0))</f>
        <v>g pollutant</v>
      </c>
      <c r="I3303" t="str">
        <f t="shared" si="156"/>
        <v>F gases</v>
      </c>
      <c r="J3303">
        <f>INDEX(NoSettings!$C:$C,MATCH(EPS!$A3303,NoSettings!$A:$A,0))</f>
        <v>0</v>
      </c>
      <c r="K3303">
        <f t="shared" si="157"/>
        <v>1</v>
      </c>
      <c r="L3303" s="5">
        <f t="shared" si="155"/>
        <v>0</v>
      </c>
    </row>
    <row r="3304" spans="1:12">
      <c r="A3304" t="s">
        <v>4549</v>
      </c>
      <c r="B3304" t="s">
        <v>4200</v>
      </c>
      <c r="C3304" t="s">
        <v>2875</v>
      </c>
      <c r="D3304" t="s">
        <v>4570</v>
      </c>
      <c r="E3304" t="s">
        <v>2854</v>
      </c>
      <c r="H3304" t="str">
        <f>INDEX('Vensim Variables'!$B:$B,MATCH(EPS!$B3304,'Vensim Variables'!$A:$A,0))</f>
        <v>g pollutant</v>
      </c>
      <c r="I3304" t="str">
        <f t="shared" si="156"/>
        <v>CO2</v>
      </c>
      <c r="J3304">
        <f>INDEX(NoSettings!$C:$C,MATCH(EPS!$A3304,NoSettings!$A:$A,0))</f>
        <v>0</v>
      </c>
      <c r="K3304">
        <f t="shared" si="157"/>
        <v>1</v>
      </c>
      <c r="L3304" s="5">
        <f t="shared" si="155"/>
        <v>0</v>
      </c>
    </row>
    <row r="3305" spans="1:12">
      <c r="A3305" t="s">
        <v>4550</v>
      </c>
      <c r="B3305" t="s">
        <v>4200</v>
      </c>
      <c r="C3305" t="s">
        <v>2875</v>
      </c>
      <c r="D3305" t="s">
        <v>4570</v>
      </c>
      <c r="E3305" t="s">
        <v>2857</v>
      </c>
      <c r="H3305" t="str">
        <f>INDEX('Vensim Variables'!$B:$B,MATCH(EPS!$B3305,'Vensim Variables'!$A:$A,0))</f>
        <v>g pollutant</v>
      </c>
      <c r="I3305" t="str">
        <f t="shared" si="156"/>
        <v>VOC</v>
      </c>
      <c r="J3305">
        <f>INDEX(NoSettings!$C:$C,MATCH(EPS!$A3305,NoSettings!$A:$A,0))</f>
        <v>0</v>
      </c>
      <c r="K3305">
        <f t="shared" si="157"/>
        <v>1</v>
      </c>
      <c r="L3305" s="5">
        <f t="shared" si="155"/>
        <v>0</v>
      </c>
    </row>
    <row r="3306" spans="1:12">
      <c r="A3306" t="s">
        <v>4551</v>
      </c>
      <c r="B3306" t="s">
        <v>4200</v>
      </c>
      <c r="C3306" t="s">
        <v>2875</v>
      </c>
      <c r="D3306" t="s">
        <v>4570</v>
      </c>
      <c r="E3306" t="s">
        <v>2858</v>
      </c>
      <c r="H3306" t="str">
        <f>INDEX('Vensim Variables'!$B:$B,MATCH(EPS!$B3306,'Vensim Variables'!$A:$A,0))</f>
        <v>g pollutant</v>
      </c>
      <c r="I3306" t="str">
        <f t="shared" si="156"/>
        <v>CO</v>
      </c>
      <c r="J3306">
        <f>INDEX(NoSettings!$C:$C,MATCH(EPS!$A3306,NoSettings!$A:$A,0))</f>
        <v>0</v>
      </c>
      <c r="K3306">
        <f t="shared" si="157"/>
        <v>1</v>
      </c>
      <c r="L3306" s="5">
        <f t="shared" si="155"/>
        <v>0</v>
      </c>
    </row>
    <row r="3307" spans="1:12">
      <c r="A3307" t="s">
        <v>4552</v>
      </c>
      <c r="B3307" t="s">
        <v>4200</v>
      </c>
      <c r="C3307" t="s">
        <v>2875</v>
      </c>
      <c r="D3307" t="s">
        <v>4570</v>
      </c>
      <c r="E3307" t="s">
        <v>2859</v>
      </c>
      <c r="H3307" t="str">
        <f>INDEX('Vensim Variables'!$B:$B,MATCH(EPS!$B3307,'Vensim Variables'!$A:$A,0))</f>
        <v>g pollutant</v>
      </c>
      <c r="I3307" t="str">
        <f t="shared" si="156"/>
        <v>NOx</v>
      </c>
      <c r="J3307">
        <f>INDEX(NoSettings!$C:$C,MATCH(EPS!$A3307,NoSettings!$A:$A,0))</f>
        <v>0</v>
      </c>
      <c r="K3307">
        <f t="shared" si="157"/>
        <v>1</v>
      </c>
      <c r="L3307" s="5">
        <f t="shared" si="155"/>
        <v>0</v>
      </c>
    </row>
    <row r="3308" spans="1:12">
      <c r="A3308" t="s">
        <v>4553</v>
      </c>
      <c r="B3308" t="s">
        <v>4200</v>
      </c>
      <c r="C3308" t="s">
        <v>2875</v>
      </c>
      <c r="D3308" t="s">
        <v>4570</v>
      </c>
      <c r="E3308" t="s">
        <v>2860</v>
      </c>
      <c r="H3308" t="str">
        <f>INDEX('Vensim Variables'!$B:$B,MATCH(EPS!$B3308,'Vensim Variables'!$A:$A,0))</f>
        <v>g pollutant</v>
      </c>
      <c r="I3308" t="str">
        <f t="shared" si="156"/>
        <v>PM10</v>
      </c>
      <c r="J3308">
        <f>INDEX(NoSettings!$C:$C,MATCH(EPS!$A3308,NoSettings!$A:$A,0))</f>
        <v>0</v>
      </c>
      <c r="K3308">
        <f t="shared" si="157"/>
        <v>1</v>
      </c>
      <c r="L3308" s="5">
        <f t="shared" si="155"/>
        <v>0</v>
      </c>
    </row>
    <row r="3309" spans="1:12">
      <c r="A3309" t="s">
        <v>4554</v>
      </c>
      <c r="B3309" t="s">
        <v>4200</v>
      </c>
      <c r="C3309" t="s">
        <v>2875</v>
      </c>
      <c r="D3309" t="s">
        <v>4570</v>
      </c>
      <c r="E3309" t="s">
        <v>2861</v>
      </c>
      <c r="H3309" t="str">
        <f>INDEX('Vensim Variables'!$B:$B,MATCH(EPS!$B3309,'Vensim Variables'!$A:$A,0))</f>
        <v>g pollutant</v>
      </c>
      <c r="I3309" t="str">
        <f t="shared" si="156"/>
        <v>PM25</v>
      </c>
      <c r="J3309">
        <f>INDEX(NoSettings!$C:$C,MATCH(EPS!$A3309,NoSettings!$A:$A,0))</f>
        <v>0</v>
      </c>
      <c r="K3309">
        <f t="shared" si="157"/>
        <v>1</v>
      </c>
      <c r="L3309" s="5">
        <f t="shared" si="155"/>
        <v>0</v>
      </c>
    </row>
    <row r="3310" spans="1:12">
      <c r="A3310" t="s">
        <v>4555</v>
      </c>
      <c r="B3310" t="s">
        <v>4200</v>
      </c>
      <c r="C3310" t="s">
        <v>2875</v>
      </c>
      <c r="D3310" t="s">
        <v>4570</v>
      </c>
      <c r="E3310" t="s">
        <v>2862</v>
      </c>
      <c r="H3310" t="str">
        <f>INDEX('Vensim Variables'!$B:$B,MATCH(EPS!$B3310,'Vensim Variables'!$A:$A,0))</f>
        <v>g pollutant</v>
      </c>
      <c r="I3310" t="str">
        <f t="shared" si="156"/>
        <v>SOx</v>
      </c>
      <c r="J3310">
        <f>INDEX(NoSettings!$C:$C,MATCH(EPS!$A3310,NoSettings!$A:$A,0))</f>
        <v>0</v>
      </c>
      <c r="K3310">
        <f t="shared" si="157"/>
        <v>1</v>
      </c>
      <c r="L3310" s="5">
        <f t="shared" si="155"/>
        <v>0</v>
      </c>
    </row>
    <row r="3311" spans="1:12">
      <c r="A3311" t="s">
        <v>4556</v>
      </c>
      <c r="B3311" t="s">
        <v>4200</v>
      </c>
      <c r="C3311" t="s">
        <v>2875</v>
      </c>
      <c r="D3311" t="s">
        <v>4570</v>
      </c>
      <c r="E3311" t="s">
        <v>2863</v>
      </c>
      <c r="H3311" t="str">
        <f>INDEX('Vensim Variables'!$B:$B,MATCH(EPS!$B3311,'Vensim Variables'!$A:$A,0))</f>
        <v>g pollutant</v>
      </c>
      <c r="I3311" t="str">
        <f t="shared" si="156"/>
        <v>BC</v>
      </c>
      <c r="J3311">
        <f>INDEX(NoSettings!$C:$C,MATCH(EPS!$A3311,NoSettings!$A:$A,0))</f>
        <v>0</v>
      </c>
      <c r="K3311">
        <f t="shared" si="157"/>
        <v>1</v>
      </c>
      <c r="L3311" s="5">
        <f t="shared" si="155"/>
        <v>0</v>
      </c>
    </row>
    <row r="3312" spans="1:12">
      <c r="A3312" t="s">
        <v>4557</v>
      </c>
      <c r="B3312" t="s">
        <v>4200</v>
      </c>
      <c r="C3312" t="s">
        <v>2875</v>
      </c>
      <c r="D3312" t="s">
        <v>4570</v>
      </c>
      <c r="E3312" t="s">
        <v>2864</v>
      </c>
      <c r="H3312" t="str">
        <f>INDEX('Vensim Variables'!$B:$B,MATCH(EPS!$B3312,'Vensim Variables'!$A:$A,0))</f>
        <v>g pollutant</v>
      </c>
      <c r="I3312" t="str">
        <f t="shared" si="156"/>
        <v>OC</v>
      </c>
      <c r="J3312">
        <f>INDEX(NoSettings!$C:$C,MATCH(EPS!$A3312,NoSettings!$A:$A,0))</f>
        <v>0</v>
      </c>
      <c r="K3312">
        <f t="shared" si="157"/>
        <v>1</v>
      </c>
      <c r="L3312" s="5">
        <f t="shared" si="155"/>
        <v>0</v>
      </c>
    </row>
    <row r="3313" spans="1:12">
      <c r="A3313" t="s">
        <v>4558</v>
      </c>
      <c r="B3313" t="s">
        <v>4200</v>
      </c>
      <c r="C3313" t="s">
        <v>2875</v>
      </c>
      <c r="D3313" t="s">
        <v>4570</v>
      </c>
      <c r="E3313" t="s">
        <v>2865</v>
      </c>
      <c r="H3313" t="str">
        <f>INDEX('Vensim Variables'!$B:$B,MATCH(EPS!$B3313,'Vensim Variables'!$A:$A,0))</f>
        <v>g pollutant</v>
      </c>
      <c r="I3313" t="str">
        <f t="shared" si="156"/>
        <v>CH4</v>
      </c>
      <c r="J3313">
        <f>INDEX(NoSettings!$C:$C,MATCH(EPS!$A3313,NoSettings!$A:$A,0))</f>
        <v>0</v>
      </c>
      <c r="K3313">
        <f t="shared" si="157"/>
        <v>28</v>
      </c>
      <c r="L3313" s="5">
        <f t="shared" si="155"/>
        <v>0</v>
      </c>
    </row>
    <row r="3314" spans="1:12">
      <c r="A3314" t="s">
        <v>4559</v>
      </c>
      <c r="B3314" t="s">
        <v>4200</v>
      </c>
      <c r="C3314" t="s">
        <v>2875</v>
      </c>
      <c r="D3314" t="s">
        <v>4570</v>
      </c>
      <c r="E3314" t="s">
        <v>2866</v>
      </c>
      <c r="H3314" t="str">
        <f>INDEX('Vensim Variables'!$B:$B,MATCH(EPS!$B3314,'Vensim Variables'!$A:$A,0))</f>
        <v>g pollutant</v>
      </c>
      <c r="I3314" t="str">
        <f t="shared" si="156"/>
        <v>N2O</v>
      </c>
      <c r="J3314">
        <f>INDEX(NoSettings!$C:$C,MATCH(EPS!$A3314,NoSettings!$A:$A,0))</f>
        <v>0</v>
      </c>
      <c r="K3314">
        <f t="shared" si="157"/>
        <v>265</v>
      </c>
      <c r="L3314" s="5">
        <f t="shared" si="155"/>
        <v>0</v>
      </c>
    </row>
    <row r="3315" spans="1:12">
      <c r="A3315" t="s">
        <v>4560</v>
      </c>
      <c r="B3315" t="s">
        <v>4200</v>
      </c>
      <c r="C3315" t="s">
        <v>2875</v>
      </c>
      <c r="D3315" t="s">
        <v>4570</v>
      </c>
      <c r="E3315" t="s">
        <v>2867</v>
      </c>
      <c r="H3315" t="str">
        <f>INDEX('Vensim Variables'!$B:$B,MATCH(EPS!$B3315,'Vensim Variables'!$A:$A,0))</f>
        <v>g pollutant</v>
      </c>
      <c r="I3315" t="str">
        <f t="shared" si="156"/>
        <v>F gases</v>
      </c>
      <c r="J3315">
        <f>INDEX(NoSettings!$C:$C,MATCH(EPS!$A3315,NoSettings!$A:$A,0))</f>
        <v>0</v>
      </c>
      <c r="K3315">
        <f t="shared" si="157"/>
        <v>1</v>
      </c>
      <c r="L3315" s="5">
        <f t="shared" si="155"/>
        <v>0</v>
      </c>
    </row>
  </sheetData>
  <autoFilter ref="A1:N3315" xr:uid="{07374511-EDA0-4C40-B826-CDDDF707E2E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5259-972F-45B2-BF91-290D8C6A6E0F}">
  <sheetPr codeName="Sheet2">
    <tabColor theme="8"/>
  </sheetPr>
  <dimension ref="A1:AH3315"/>
  <sheetViews>
    <sheetView workbookViewId="0">
      <selection sqref="A1:AH3315"/>
    </sheetView>
  </sheetViews>
  <sheetFormatPr defaultRowHeight="15"/>
  <cols>
    <col min="1" max="1" width="93.42578125" customWidth="1"/>
  </cols>
  <sheetData>
    <row r="1" spans="1:34">
      <c r="A1" t="s">
        <v>18</v>
      </c>
      <c r="B1" t="s">
        <v>19</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c r="A3" t="s">
        <v>21</v>
      </c>
      <c r="B3" t="s">
        <v>19</v>
      </c>
      <c r="C3" s="2">
        <v>407451000000</v>
      </c>
      <c r="D3" s="2">
        <v>346260000000</v>
      </c>
      <c r="E3" s="2">
        <v>354179000000</v>
      </c>
      <c r="F3" s="2">
        <v>353102000000</v>
      </c>
      <c r="G3" s="2">
        <v>344823000000</v>
      </c>
      <c r="H3" s="2">
        <v>336373000000</v>
      </c>
      <c r="I3" s="2">
        <v>327262000000</v>
      </c>
      <c r="J3" s="2">
        <v>319033000000</v>
      </c>
      <c r="K3" s="2">
        <v>310176000000</v>
      </c>
      <c r="L3" s="2">
        <v>300802000000</v>
      </c>
      <c r="M3" s="2">
        <v>289871000000</v>
      </c>
      <c r="N3" s="2">
        <v>279148000000</v>
      </c>
      <c r="O3" s="2">
        <v>268336000000</v>
      </c>
      <c r="P3" s="2">
        <v>262013000000</v>
      </c>
      <c r="Q3" s="2">
        <v>256337000000</v>
      </c>
      <c r="R3" s="2">
        <v>251164000000</v>
      </c>
      <c r="S3" s="2">
        <v>246962000000</v>
      </c>
      <c r="T3" s="2">
        <v>244044000000</v>
      </c>
      <c r="U3" s="2">
        <v>241805000000</v>
      </c>
      <c r="V3" s="2">
        <v>240337000000</v>
      </c>
      <c r="W3" s="2">
        <v>239710000000</v>
      </c>
      <c r="X3" s="2">
        <v>239986000000</v>
      </c>
      <c r="Y3" s="2">
        <v>241113000000</v>
      </c>
      <c r="Z3" s="2">
        <v>243122000000</v>
      </c>
      <c r="AA3" s="2">
        <v>245885000000</v>
      </c>
      <c r="AB3" s="2">
        <v>249246000000</v>
      </c>
      <c r="AC3" s="2">
        <v>253062000000</v>
      </c>
      <c r="AD3" s="2">
        <v>257192000000</v>
      </c>
      <c r="AE3" s="2">
        <v>261494000000</v>
      </c>
      <c r="AF3" s="2">
        <v>265728000000</v>
      </c>
      <c r="AG3" s="2">
        <v>269799000000</v>
      </c>
      <c r="AH3" s="2">
        <v>273747000000</v>
      </c>
    </row>
    <row r="4" spans="1:34">
      <c r="A4" t="s">
        <v>22</v>
      </c>
      <c r="B4" t="s">
        <v>19</v>
      </c>
      <c r="C4" s="2">
        <v>1065030000000000</v>
      </c>
      <c r="D4" s="2">
        <v>911781000000000</v>
      </c>
      <c r="E4" s="2">
        <v>936070000000000</v>
      </c>
      <c r="F4" s="2">
        <v>942415000000000</v>
      </c>
      <c r="G4" s="2">
        <v>932785000000000</v>
      </c>
      <c r="H4" s="2">
        <v>924156000000000</v>
      </c>
      <c r="I4" s="2">
        <v>915001000000000</v>
      </c>
      <c r="J4" s="2">
        <v>910500000000000</v>
      </c>
      <c r="K4" s="2">
        <v>893621000000000</v>
      </c>
      <c r="L4" s="2">
        <v>872755000000000</v>
      </c>
      <c r="M4" s="2">
        <v>845592000000000</v>
      </c>
      <c r="N4" s="2">
        <v>816867000000000</v>
      </c>
      <c r="O4" s="2">
        <v>786090000000000</v>
      </c>
      <c r="P4" s="2">
        <v>754205000000000</v>
      </c>
      <c r="Q4" s="2">
        <v>723774000000000</v>
      </c>
      <c r="R4" s="2">
        <v>692854000000000</v>
      </c>
      <c r="S4" s="2">
        <v>662724000000000</v>
      </c>
      <c r="T4" s="2">
        <v>633965000000000</v>
      </c>
      <c r="U4" s="2">
        <v>605436000000000</v>
      </c>
      <c r="V4" s="2">
        <v>577553000000000</v>
      </c>
      <c r="W4" s="2">
        <v>550833000000000</v>
      </c>
      <c r="X4" s="2">
        <v>526050000000000</v>
      </c>
      <c r="Y4" s="2">
        <v>503330000000000</v>
      </c>
      <c r="Z4" s="2">
        <v>483453000000000</v>
      </c>
      <c r="AA4" s="2">
        <v>466421000000000</v>
      </c>
      <c r="AB4" s="2">
        <v>452263000000000</v>
      </c>
      <c r="AC4" s="2">
        <v>440793000000000</v>
      </c>
      <c r="AD4" s="2">
        <v>432131000000000</v>
      </c>
      <c r="AE4" s="2">
        <v>425600000000000</v>
      </c>
      <c r="AF4" s="2">
        <v>420617000000000</v>
      </c>
      <c r="AG4" s="2">
        <v>416881000000000</v>
      </c>
      <c r="AH4" s="2">
        <v>414279000000000</v>
      </c>
    </row>
    <row r="5" spans="1:34">
      <c r="A5" t="s">
        <v>23</v>
      </c>
      <c r="B5" t="s">
        <v>19</v>
      </c>
      <c r="C5" s="2">
        <v>5202190000000</v>
      </c>
      <c r="D5" s="2">
        <v>4330040000000</v>
      </c>
      <c r="E5" s="2">
        <v>4359540000000</v>
      </c>
      <c r="F5" s="2">
        <v>4257520000000</v>
      </c>
      <c r="G5" s="2">
        <v>4137240000000</v>
      </c>
      <c r="H5" s="2">
        <v>4014580000000</v>
      </c>
      <c r="I5" s="2">
        <v>3897020000000</v>
      </c>
      <c r="J5" s="2">
        <v>3785200000000</v>
      </c>
      <c r="K5" s="2">
        <v>3628920000000</v>
      </c>
      <c r="L5" s="2">
        <v>3444060000000</v>
      </c>
      <c r="M5" s="2">
        <v>3223430000000</v>
      </c>
      <c r="N5" s="2">
        <v>2992170000000</v>
      </c>
      <c r="O5" s="2">
        <v>2742860000000</v>
      </c>
      <c r="P5" s="2">
        <v>2558630000000</v>
      </c>
      <c r="Q5" s="2">
        <v>2452160000000</v>
      </c>
      <c r="R5" s="2">
        <v>2315630000000</v>
      </c>
      <c r="S5" s="2">
        <v>2151310000000</v>
      </c>
      <c r="T5" s="2">
        <v>1975530000000</v>
      </c>
      <c r="U5" s="2">
        <v>1803310000000</v>
      </c>
      <c r="V5" s="2">
        <v>1623830000000</v>
      </c>
      <c r="W5" s="2">
        <v>1461150000000</v>
      </c>
      <c r="X5" s="2">
        <v>1317890000000</v>
      </c>
      <c r="Y5" s="2">
        <v>1202330000000</v>
      </c>
      <c r="Z5" s="2">
        <v>1113180000000</v>
      </c>
      <c r="AA5" s="2">
        <v>1045780000000</v>
      </c>
      <c r="AB5" s="2">
        <v>1003260000000</v>
      </c>
      <c r="AC5" s="2">
        <v>979129000000</v>
      </c>
      <c r="AD5" s="2">
        <v>969559000000</v>
      </c>
      <c r="AE5" s="2">
        <v>971270000000</v>
      </c>
      <c r="AF5" s="2">
        <v>981375000000</v>
      </c>
      <c r="AG5" s="2">
        <v>997527000000</v>
      </c>
      <c r="AH5" s="2">
        <v>1019860000000</v>
      </c>
    </row>
    <row r="6" spans="1:34">
      <c r="A6" t="s">
        <v>24</v>
      </c>
      <c r="B6" t="s">
        <v>19</v>
      </c>
      <c r="C6" s="2">
        <v>22014700000000</v>
      </c>
      <c r="D6" s="2">
        <v>18797900000000</v>
      </c>
      <c r="E6" s="2">
        <v>21419300000000</v>
      </c>
      <c r="F6" s="2">
        <v>20446300000000</v>
      </c>
      <c r="G6" s="2">
        <v>17280200000000</v>
      </c>
      <c r="H6" s="2">
        <v>13210500000000</v>
      </c>
      <c r="I6" s="2">
        <v>8233480000000</v>
      </c>
      <c r="J6" s="2">
        <v>1863030000000</v>
      </c>
      <c r="K6" s="2">
        <v>1005060000000</v>
      </c>
      <c r="L6" s="2">
        <v>932451000000</v>
      </c>
      <c r="M6" s="2">
        <v>903351000000</v>
      </c>
      <c r="N6" s="2">
        <v>1010820000000</v>
      </c>
      <c r="O6" s="2">
        <v>884117000000</v>
      </c>
      <c r="P6" s="2">
        <v>848256000000</v>
      </c>
      <c r="Q6" s="2">
        <v>814030000000</v>
      </c>
      <c r="R6" s="2">
        <v>740274000000</v>
      </c>
      <c r="S6" s="2">
        <v>670682000000</v>
      </c>
      <c r="T6" s="2">
        <v>641576000000</v>
      </c>
      <c r="U6" s="2">
        <v>612703000000</v>
      </c>
      <c r="V6" s="2">
        <v>552032000000</v>
      </c>
      <c r="W6" s="2">
        <v>464454000000</v>
      </c>
      <c r="X6" s="2">
        <v>413848000000</v>
      </c>
      <c r="Y6" s="2">
        <v>395968000000</v>
      </c>
      <c r="Z6" s="2">
        <v>326113000000</v>
      </c>
      <c r="AA6" s="2">
        <v>314408000000</v>
      </c>
      <c r="AB6" s="2">
        <v>304858000000</v>
      </c>
      <c r="AC6" s="2">
        <v>297120000000</v>
      </c>
      <c r="AD6" s="2">
        <v>267082000000</v>
      </c>
      <c r="AE6" s="2">
        <v>191082000000</v>
      </c>
      <c r="AF6" s="2">
        <v>165318000000</v>
      </c>
      <c r="AG6" s="2">
        <v>210744000000</v>
      </c>
      <c r="AH6" s="2">
        <v>209428000000</v>
      </c>
    </row>
    <row r="7" spans="1:34">
      <c r="A7" t="s">
        <v>25</v>
      </c>
      <c r="B7" t="s">
        <v>19</v>
      </c>
      <c r="C7" s="2">
        <v>71351700000</v>
      </c>
      <c r="D7" s="2">
        <v>62934300000</v>
      </c>
      <c r="E7" s="2">
        <v>65395300000</v>
      </c>
      <c r="F7" s="2">
        <v>72709200000</v>
      </c>
      <c r="G7" s="2">
        <v>67741800000</v>
      </c>
      <c r="H7" s="2">
        <v>62546000000</v>
      </c>
      <c r="I7" s="2">
        <v>56717700000</v>
      </c>
      <c r="J7" s="2">
        <v>49960300000</v>
      </c>
      <c r="K7" s="2">
        <v>47640800000</v>
      </c>
      <c r="L7" s="2">
        <v>45596700000</v>
      </c>
      <c r="M7" s="2">
        <v>43084100000</v>
      </c>
      <c r="N7" s="2">
        <v>40313300000</v>
      </c>
      <c r="O7" s="2">
        <v>37197800000</v>
      </c>
      <c r="P7" s="2">
        <v>35029700000</v>
      </c>
      <c r="Q7" s="2">
        <v>33818900000</v>
      </c>
      <c r="R7" s="2">
        <v>32005500000</v>
      </c>
      <c r="S7" s="2">
        <v>29856300000</v>
      </c>
      <c r="T7" s="2">
        <v>27572500000</v>
      </c>
      <c r="U7" s="2">
        <v>25259100000</v>
      </c>
      <c r="V7" s="2">
        <v>22820700000</v>
      </c>
      <c r="W7" s="2">
        <v>20558300000</v>
      </c>
      <c r="X7" s="2">
        <v>18470200000</v>
      </c>
      <c r="Y7" s="2">
        <v>16838200000</v>
      </c>
      <c r="Z7" s="2">
        <v>15585800000</v>
      </c>
      <c r="AA7" s="2">
        <v>14588700000</v>
      </c>
      <c r="AB7" s="2">
        <v>13980300000</v>
      </c>
      <c r="AC7" s="2">
        <v>13595100000</v>
      </c>
      <c r="AD7" s="2">
        <v>13351700000</v>
      </c>
      <c r="AE7" s="2">
        <v>13267100000</v>
      </c>
      <c r="AF7" s="2">
        <v>13201400000</v>
      </c>
      <c r="AG7" s="2">
        <v>13155700000</v>
      </c>
      <c r="AH7" s="2">
        <v>13053100000</v>
      </c>
    </row>
    <row r="8" spans="1:34">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c r="A10" t="s">
        <v>28</v>
      </c>
      <c r="B10" t="s">
        <v>19</v>
      </c>
      <c r="C10" s="2">
        <v>509041000000</v>
      </c>
      <c r="D10" s="2">
        <v>431288000000</v>
      </c>
      <c r="E10" s="2">
        <v>439744000000</v>
      </c>
      <c r="F10" s="2">
        <v>436827000000</v>
      </c>
      <c r="G10" s="2">
        <v>424945000000</v>
      </c>
      <c r="H10" s="2">
        <v>412484000000</v>
      </c>
      <c r="I10" s="2">
        <v>398684000000</v>
      </c>
      <c r="J10" s="2">
        <v>384912000000</v>
      </c>
      <c r="K10" s="2">
        <v>369268000000</v>
      </c>
      <c r="L10" s="2">
        <v>351709000000</v>
      </c>
      <c r="M10" s="2">
        <v>331015000000</v>
      </c>
      <c r="N10" s="2">
        <v>309324000000</v>
      </c>
      <c r="O10" s="2">
        <v>286555000000</v>
      </c>
      <c r="P10" s="2">
        <v>270338000000</v>
      </c>
      <c r="Q10" s="2">
        <v>254120000000</v>
      </c>
      <c r="R10" s="2">
        <v>237428000000</v>
      </c>
      <c r="S10" s="2">
        <v>220239000000</v>
      </c>
      <c r="T10" s="2">
        <v>203413000000</v>
      </c>
      <c r="U10" s="2">
        <v>186996000000</v>
      </c>
      <c r="V10" s="2">
        <v>171502000000</v>
      </c>
      <c r="W10" s="2">
        <v>157344000000</v>
      </c>
      <c r="X10" s="2">
        <v>144775000000</v>
      </c>
      <c r="Y10" s="2">
        <v>134032000000</v>
      </c>
      <c r="Z10" s="2">
        <v>125146000000</v>
      </c>
      <c r="AA10" s="2">
        <v>118126000000</v>
      </c>
      <c r="AB10" s="2">
        <v>112705000000</v>
      </c>
      <c r="AC10" s="2">
        <v>108741000000</v>
      </c>
      <c r="AD10" s="2">
        <v>106046000000</v>
      </c>
      <c r="AE10" s="2">
        <v>104286000000</v>
      </c>
      <c r="AF10" s="2">
        <v>103222000000</v>
      </c>
      <c r="AG10" s="2">
        <v>102696000000</v>
      </c>
      <c r="AH10" s="2">
        <v>102636000000</v>
      </c>
    </row>
    <row r="11" spans="1:34">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c r="A13" t="s">
        <v>31</v>
      </c>
      <c r="B13" t="s">
        <v>19</v>
      </c>
      <c r="C13" s="2">
        <v>54266200000</v>
      </c>
      <c r="D13" s="2">
        <v>44687800000</v>
      </c>
      <c r="E13" s="2">
        <v>44728000000</v>
      </c>
      <c r="F13" s="2">
        <v>44165600000</v>
      </c>
      <c r="G13" s="2">
        <v>42893100000</v>
      </c>
      <c r="H13" s="2">
        <v>41803100000</v>
      </c>
      <c r="I13" s="2">
        <v>40738400000</v>
      </c>
      <c r="J13" s="2">
        <v>39644500000</v>
      </c>
      <c r="K13" s="2">
        <v>38452800000</v>
      </c>
      <c r="L13" s="2">
        <v>37289100000</v>
      </c>
      <c r="M13" s="2">
        <v>35957600000</v>
      </c>
      <c r="N13" s="2">
        <v>34663800000</v>
      </c>
      <c r="O13" s="2">
        <v>33385500000</v>
      </c>
      <c r="P13" s="2">
        <v>32124900000</v>
      </c>
      <c r="Q13" s="2">
        <v>33222100000</v>
      </c>
      <c r="R13" s="2">
        <v>34261300000</v>
      </c>
      <c r="S13" s="2">
        <v>35208900000</v>
      </c>
      <c r="T13" s="2">
        <v>36078900000</v>
      </c>
      <c r="U13" s="2">
        <v>36935100000</v>
      </c>
      <c r="V13" s="2">
        <v>37751500000</v>
      </c>
      <c r="W13" s="2">
        <v>38542600000</v>
      </c>
      <c r="X13" s="2">
        <v>39361000000</v>
      </c>
      <c r="Y13" s="2">
        <v>40168600000</v>
      </c>
      <c r="Z13" s="2">
        <v>40940000000</v>
      </c>
      <c r="AA13" s="2">
        <v>41732800000</v>
      </c>
      <c r="AB13" s="2">
        <v>42575800000</v>
      </c>
      <c r="AC13" s="2">
        <v>43487100000</v>
      </c>
      <c r="AD13" s="2">
        <v>44478300000</v>
      </c>
      <c r="AE13" s="2">
        <v>45599300000</v>
      </c>
      <c r="AF13" s="2">
        <v>46765200000</v>
      </c>
      <c r="AG13" s="2">
        <v>48087300000</v>
      </c>
      <c r="AH13" s="2">
        <v>49452200000</v>
      </c>
    </row>
    <row r="14" spans="1:34">
      <c r="A14" t="s">
        <v>32</v>
      </c>
      <c r="B14" t="s">
        <v>19</v>
      </c>
      <c r="C14" s="2">
        <v>74566800000000</v>
      </c>
      <c r="D14" s="2">
        <v>63277500000000</v>
      </c>
      <c r="E14" s="2">
        <v>65114000000000</v>
      </c>
      <c r="F14" s="2">
        <v>66498200000000</v>
      </c>
      <c r="G14" s="2">
        <v>67135100000000</v>
      </c>
      <c r="H14" s="2">
        <v>68127000000000</v>
      </c>
      <c r="I14" s="2">
        <v>69218000000000</v>
      </c>
      <c r="J14" s="2">
        <v>70451700000000</v>
      </c>
      <c r="K14" s="2">
        <v>70729000000000</v>
      </c>
      <c r="L14" s="2">
        <v>70888100000000</v>
      </c>
      <c r="M14" s="2">
        <v>70530600000000</v>
      </c>
      <c r="N14" s="2">
        <v>69925900000000</v>
      </c>
      <c r="O14" s="2">
        <v>69307000000000</v>
      </c>
      <c r="P14" s="2">
        <v>68437100000000</v>
      </c>
      <c r="Q14" s="2">
        <v>67529300000000</v>
      </c>
      <c r="R14" s="2">
        <v>66714100000000</v>
      </c>
      <c r="S14" s="2">
        <v>65700800000000</v>
      </c>
      <c r="T14" s="2">
        <v>64390800000000</v>
      </c>
      <c r="U14" s="2">
        <v>63024500000000</v>
      </c>
      <c r="V14" s="2">
        <v>61612600000000</v>
      </c>
      <c r="W14" s="2">
        <v>60176800000000</v>
      </c>
      <c r="X14" s="2">
        <v>58761600000000</v>
      </c>
      <c r="Y14" s="2">
        <v>57221600000000</v>
      </c>
      <c r="Z14" s="2">
        <v>55691700000000</v>
      </c>
      <c r="AA14" s="2">
        <v>54141400000000</v>
      </c>
      <c r="AB14" s="2">
        <v>52677600000000</v>
      </c>
      <c r="AC14" s="2">
        <v>51320400000000</v>
      </c>
      <c r="AD14" s="2">
        <v>50146800000000</v>
      </c>
      <c r="AE14" s="2">
        <v>49322600000000</v>
      </c>
      <c r="AF14" s="2">
        <v>48469000000000</v>
      </c>
      <c r="AG14" s="2">
        <v>47713200000000</v>
      </c>
      <c r="AH14" s="2">
        <v>47190500000000</v>
      </c>
    </row>
    <row r="15" spans="1:34">
      <c r="A15" t="s">
        <v>33</v>
      </c>
      <c r="B15" t="s">
        <v>19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34</v>
      </c>
      <c r="B16" t="s">
        <v>19</v>
      </c>
      <c r="C16" s="2">
        <v>1670200000000</v>
      </c>
      <c r="D16" s="2">
        <v>1463800000000</v>
      </c>
      <c r="E16" s="2">
        <v>1686230000000</v>
      </c>
      <c r="F16" s="2">
        <v>1700260000000</v>
      </c>
      <c r="G16" s="2">
        <v>1510760000000</v>
      </c>
      <c r="H16" s="2">
        <v>1271760000000</v>
      </c>
      <c r="I16" s="2">
        <v>970502000000</v>
      </c>
      <c r="J16" s="2">
        <v>535738000000</v>
      </c>
      <c r="K16" s="2">
        <v>494327000000</v>
      </c>
      <c r="L16" s="2">
        <v>495438000000</v>
      </c>
      <c r="M16" s="2">
        <v>509177000000</v>
      </c>
      <c r="N16" s="2">
        <v>601674000000</v>
      </c>
      <c r="O16" s="2">
        <v>592344000000</v>
      </c>
      <c r="P16" s="2">
        <v>612626000000</v>
      </c>
      <c r="Q16" s="2">
        <v>620154000000</v>
      </c>
      <c r="R16" s="2">
        <v>608808000000</v>
      </c>
      <c r="S16" s="2">
        <v>580536000000</v>
      </c>
      <c r="T16" s="2">
        <v>606271000000</v>
      </c>
      <c r="U16" s="2">
        <v>615369000000</v>
      </c>
      <c r="V16" s="2">
        <v>587265000000</v>
      </c>
      <c r="W16" s="2">
        <v>538705000000</v>
      </c>
      <c r="X16" s="2">
        <v>498811000000</v>
      </c>
      <c r="Y16" s="2">
        <v>498990000000</v>
      </c>
      <c r="Z16" s="2">
        <v>447038000000</v>
      </c>
      <c r="AA16" s="2">
        <v>437696000000</v>
      </c>
      <c r="AB16" s="2">
        <v>425863000000</v>
      </c>
      <c r="AC16" s="2">
        <v>420828000000</v>
      </c>
      <c r="AD16" s="2">
        <v>402468000000</v>
      </c>
      <c r="AE16" s="2">
        <v>288134000000</v>
      </c>
      <c r="AF16" s="2">
        <v>274769000000</v>
      </c>
      <c r="AG16" s="2">
        <v>333440000000</v>
      </c>
      <c r="AH16" s="2">
        <v>337990000000</v>
      </c>
    </row>
    <row r="17" spans="1:34">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c r="A20" t="s">
        <v>38</v>
      </c>
      <c r="B20" t="s">
        <v>19</v>
      </c>
      <c r="C20" s="2">
        <v>5206200000</v>
      </c>
      <c r="D20" s="2">
        <v>4247900000</v>
      </c>
      <c r="E20" s="2">
        <v>4274730000</v>
      </c>
      <c r="F20" s="2">
        <v>4334930000</v>
      </c>
      <c r="G20" s="2">
        <v>4404150000</v>
      </c>
      <c r="H20" s="2">
        <v>4569680000</v>
      </c>
      <c r="I20" s="2">
        <v>4798300000</v>
      </c>
      <c r="J20" s="2">
        <v>5106670000</v>
      </c>
      <c r="K20" s="2">
        <v>5464430000</v>
      </c>
      <c r="L20" s="2">
        <v>5876320000</v>
      </c>
      <c r="M20" s="2">
        <v>6308080000</v>
      </c>
      <c r="N20" s="2">
        <v>6789120000</v>
      </c>
      <c r="O20" s="2">
        <v>7269990000</v>
      </c>
      <c r="P20" s="2">
        <v>7775400000</v>
      </c>
      <c r="Q20" s="2">
        <v>8707530000</v>
      </c>
      <c r="R20" s="2">
        <v>9414330000</v>
      </c>
      <c r="S20" s="2">
        <v>10031000000</v>
      </c>
      <c r="T20" s="2">
        <v>10509700000</v>
      </c>
      <c r="U20" s="2">
        <v>10894700000</v>
      </c>
      <c r="V20" s="2">
        <v>11189800000</v>
      </c>
      <c r="W20" s="2">
        <v>11420600000</v>
      </c>
      <c r="X20" s="2">
        <v>11608400000</v>
      </c>
      <c r="Y20" s="2">
        <v>11736900000</v>
      </c>
      <c r="Z20" s="2">
        <v>11836500000</v>
      </c>
      <c r="AA20" s="2">
        <v>11914500000</v>
      </c>
      <c r="AB20" s="2">
        <v>11990800000</v>
      </c>
      <c r="AC20" s="2">
        <v>12088200000</v>
      </c>
      <c r="AD20" s="2">
        <v>12205700000</v>
      </c>
      <c r="AE20" s="2">
        <v>12367100000</v>
      </c>
      <c r="AF20" s="2">
        <v>12566200000</v>
      </c>
      <c r="AG20" s="2">
        <v>12814400000</v>
      </c>
      <c r="AH20" s="2">
        <v>13116900000</v>
      </c>
    </row>
    <row r="21" spans="1:34">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c r="A23" t="s">
        <v>41</v>
      </c>
      <c r="B23" t="s">
        <v>19</v>
      </c>
      <c r="C23" s="2">
        <v>266807000</v>
      </c>
      <c r="D23" s="2">
        <v>226738000</v>
      </c>
      <c r="E23" s="2">
        <v>231924000</v>
      </c>
      <c r="F23" s="2">
        <v>231218000</v>
      </c>
      <c r="G23" s="2">
        <v>225797000</v>
      </c>
      <c r="H23" s="2">
        <v>220264000</v>
      </c>
      <c r="I23" s="2">
        <v>214297000</v>
      </c>
      <c r="J23" s="2">
        <v>208909000</v>
      </c>
      <c r="K23" s="2">
        <v>203109000</v>
      </c>
      <c r="L23" s="2">
        <v>196971000</v>
      </c>
      <c r="M23" s="2">
        <v>189813000</v>
      </c>
      <c r="N23" s="2">
        <v>182792000</v>
      </c>
      <c r="O23" s="2">
        <v>175712000</v>
      </c>
      <c r="P23" s="2">
        <v>171571000</v>
      </c>
      <c r="Q23" s="2">
        <v>167855000</v>
      </c>
      <c r="R23" s="2">
        <v>164467000</v>
      </c>
      <c r="S23" s="2">
        <v>161715000</v>
      </c>
      <c r="T23" s="2">
        <v>159805000</v>
      </c>
      <c r="U23" s="2">
        <v>158339000</v>
      </c>
      <c r="V23" s="2">
        <v>157377000</v>
      </c>
      <c r="W23" s="2">
        <v>156967000</v>
      </c>
      <c r="X23" s="2">
        <v>157148000</v>
      </c>
      <c r="Y23" s="2">
        <v>157886000</v>
      </c>
      <c r="Z23" s="2">
        <v>159201000</v>
      </c>
      <c r="AA23" s="2">
        <v>161010000</v>
      </c>
      <c r="AB23" s="2">
        <v>163211000</v>
      </c>
      <c r="AC23" s="2">
        <v>165710000</v>
      </c>
      <c r="AD23" s="2">
        <v>168414000</v>
      </c>
      <c r="AE23" s="2">
        <v>171231000</v>
      </c>
      <c r="AF23" s="2">
        <v>174004000</v>
      </c>
      <c r="AG23" s="2">
        <v>176670000</v>
      </c>
      <c r="AH23" s="2">
        <v>179255000</v>
      </c>
    </row>
    <row r="24" spans="1:34">
      <c r="A24" t="s">
        <v>42</v>
      </c>
      <c r="B24" t="s">
        <v>19</v>
      </c>
      <c r="C24" s="2">
        <v>1252450000000</v>
      </c>
      <c r="D24" s="2">
        <v>1072230000000</v>
      </c>
      <c r="E24" s="2">
        <v>1100800000000</v>
      </c>
      <c r="F24" s="2">
        <v>1108260000000</v>
      </c>
      <c r="G24" s="2">
        <v>1096930000000</v>
      </c>
      <c r="H24" s="2">
        <v>1086790000000</v>
      </c>
      <c r="I24" s="2">
        <v>1076020000000</v>
      </c>
      <c r="J24" s="2">
        <v>1070730000000</v>
      </c>
      <c r="K24" s="2">
        <v>1050880000000</v>
      </c>
      <c r="L24" s="2">
        <v>1026340000000</v>
      </c>
      <c r="M24" s="2">
        <v>994396000000</v>
      </c>
      <c r="N24" s="2">
        <v>960616000000</v>
      </c>
      <c r="O24" s="2">
        <v>924423000000</v>
      </c>
      <c r="P24" s="2">
        <v>886927000000</v>
      </c>
      <c r="Q24" s="2">
        <v>851141000000</v>
      </c>
      <c r="R24" s="2">
        <v>814780000000</v>
      </c>
      <c r="S24" s="2">
        <v>779347000000</v>
      </c>
      <c r="T24" s="2">
        <v>745528000000</v>
      </c>
      <c r="U24" s="2">
        <v>711978000000</v>
      </c>
      <c r="V24" s="2">
        <v>679188000000</v>
      </c>
      <c r="W24" s="2">
        <v>647766000000</v>
      </c>
      <c r="X24" s="2">
        <v>618623000000</v>
      </c>
      <c r="Y24" s="2">
        <v>591904000000</v>
      </c>
      <c r="Z24" s="2">
        <v>568529000000</v>
      </c>
      <c r="AA24" s="2">
        <v>548500000000</v>
      </c>
      <c r="AB24" s="2">
        <v>531851000000</v>
      </c>
      <c r="AC24" s="2">
        <v>518362000000</v>
      </c>
      <c r="AD24" s="2">
        <v>508176000000</v>
      </c>
      <c r="AE24" s="2">
        <v>500496000000</v>
      </c>
      <c r="AF24" s="2">
        <v>494636000000</v>
      </c>
      <c r="AG24" s="2">
        <v>490242000000</v>
      </c>
      <c r="AH24" s="2">
        <v>487182000000</v>
      </c>
    </row>
    <row r="25" spans="1:34">
      <c r="A25" t="s">
        <v>43</v>
      </c>
      <c r="B25" t="s">
        <v>19</v>
      </c>
      <c r="C25" s="2">
        <v>7289210000</v>
      </c>
      <c r="D25" s="2">
        <v>6067170000</v>
      </c>
      <c r="E25" s="2">
        <v>6108500000</v>
      </c>
      <c r="F25" s="2">
        <v>5965550000</v>
      </c>
      <c r="G25" s="2">
        <v>5797020000</v>
      </c>
      <c r="H25" s="2">
        <v>5625150000</v>
      </c>
      <c r="I25" s="2">
        <v>5460430000</v>
      </c>
      <c r="J25" s="2">
        <v>5303740000</v>
      </c>
      <c r="K25" s="2">
        <v>5084770000</v>
      </c>
      <c r="L25" s="2">
        <v>4825740000</v>
      </c>
      <c r="M25" s="2">
        <v>4516610000</v>
      </c>
      <c r="N25" s="2">
        <v>4192570000</v>
      </c>
      <c r="O25" s="2">
        <v>3843240000</v>
      </c>
      <c r="P25" s="2">
        <v>3585100000</v>
      </c>
      <c r="Q25" s="2">
        <v>3435910000</v>
      </c>
      <c r="R25" s="2">
        <v>3244610000</v>
      </c>
      <c r="S25" s="2">
        <v>3014370000</v>
      </c>
      <c r="T25" s="2">
        <v>2768070000</v>
      </c>
      <c r="U25" s="2">
        <v>2526770000</v>
      </c>
      <c r="V25" s="2">
        <v>2275280000</v>
      </c>
      <c r="W25" s="2">
        <v>2047340000</v>
      </c>
      <c r="X25" s="2">
        <v>1846600000</v>
      </c>
      <c r="Y25" s="2">
        <v>1684680000</v>
      </c>
      <c r="Z25" s="2">
        <v>1559770000</v>
      </c>
      <c r="AA25" s="2">
        <v>1465330000</v>
      </c>
      <c r="AB25" s="2">
        <v>1405750000</v>
      </c>
      <c r="AC25" s="2">
        <v>1371940000</v>
      </c>
      <c r="AD25" s="2">
        <v>1358530000</v>
      </c>
      <c r="AE25" s="2">
        <v>1360920000</v>
      </c>
      <c r="AF25" s="2">
        <v>1375080000</v>
      </c>
      <c r="AG25" s="2">
        <v>1397720000</v>
      </c>
      <c r="AH25" s="2">
        <v>1429010000</v>
      </c>
    </row>
    <row r="26" spans="1:34">
      <c r="A26" t="s">
        <v>44</v>
      </c>
      <c r="B26" t="s">
        <v>19</v>
      </c>
      <c r="C26" s="2">
        <v>46128900000</v>
      </c>
      <c r="D26" s="2">
        <v>39388600000</v>
      </c>
      <c r="E26" s="2">
        <v>44881400000</v>
      </c>
      <c r="F26" s="2">
        <v>42842500000</v>
      </c>
      <c r="G26" s="2">
        <v>36208400000</v>
      </c>
      <c r="H26" s="2">
        <v>27680900000</v>
      </c>
      <c r="I26" s="2">
        <v>17252200000</v>
      </c>
      <c r="J26" s="2">
        <v>3903740000</v>
      </c>
      <c r="K26" s="2">
        <v>2105960000</v>
      </c>
      <c r="L26" s="2">
        <v>1953830000</v>
      </c>
      <c r="M26" s="2">
        <v>1892850000</v>
      </c>
      <c r="N26" s="2">
        <v>2118030000</v>
      </c>
      <c r="O26" s="2">
        <v>1852550000</v>
      </c>
      <c r="P26" s="2">
        <v>1777410000</v>
      </c>
      <c r="Q26" s="2">
        <v>1705690000</v>
      </c>
      <c r="R26" s="2">
        <v>1551150000</v>
      </c>
      <c r="S26" s="2">
        <v>1405330000</v>
      </c>
      <c r="T26" s="2">
        <v>1344340000</v>
      </c>
      <c r="U26" s="2">
        <v>1283840000</v>
      </c>
      <c r="V26" s="2">
        <v>1156710000</v>
      </c>
      <c r="W26" s="2">
        <v>973203000</v>
      </c>
      <c r="X26" s="2">
        <v>867165000</v>
      </c>
      <c r="Y26" s="2">
        <v>829699000</v>
      </c>
      <c r="Z26" s="2">
        <v>683326000</v>
      </c>
      <c r="AA26" s="2">
        <v>658801000</v>
      </c>
      <c r="AB26" s="2">
        <v>638789000</v>
      </c>
      <c r="AC26" s="2">
        <v>622576000</v>
      </c>
      <c r="AD26" s="2">
        <v>559635000</v>
      </c>
      <c r="AE26" s="2">
        <v>400387000</v>
      </c>
      <c r="AF26" s="2">
        <v>346403000</v>
      </c>
      <c r="AG26" s="2">
        <v>441586000</v>
      </c>
      <c r="AH26" s="2">
        <v>438829000</v>
      </c>
    </row>
    <row r="27" spans="1:34">
      <c r="A27" t="s">
        <v>45</v>
      </c>
      <c r="B27" t="s">
        <v>19</v>
      </c>
      <c r="C27" s="2">
        <v>532551000</v>
      </c>
      <c r="D27" s="2">
        <v>469726000</v>
      </c>
      <c r="E27" s="2">
        <v>488095000</v>
      </c>
      <c r="F27" s="2">
        <v>542684000</v>
      </c>
      <c r="G27" s="2">
        <v>505608000</v>
      </c>
      <c r="H27" s="2">
        <v>466828000</v>
      </c>
      <c r="I27" s="2">
        <v>423327000</v>
      </c>
      <c r="J27" s="2">
        <v>372891000</v>
      </c>
      <c r="K27" s="2">
        <v>355579000</v>
      </c>
      <c r="L27" s="2">
        <v>340322000</v>
      </c>
      <c r="M27" s="2">
        <v>321569000</v>
      </c>
      <c r="N27" s="2">
        <v>300889000</v>
      </c>
      <c r="O27" s="2">
        <v>277635000</v>
      </c>
      <c r="P27" s="2">
        <v>261453000</v>
      </c>
      <c r="Q27" s="2">
        <v>252416000</v>
      </c>
      <c r="R27" s="2">
        <v>238881000</v>
      </c>
      <c r="S27" s="2">
        <v>222840000</v>
      </c>
      <c r="T27" s="2">
        <v>205795000</v>
      </c>
      <c r="U27" s="2">
        <v>188527000</v>
      </c>
      <c r="V27" s="2">
        <v>170328000</v>
      </c>
      <c r="W27" s="2">
        <v>153442000</v>
      </c>
      <c r="X27" s="2">
        <v>137857000</v>
      </c>
      <c r="Y27" s="2">
        <v>125676000</v>
      </c>
      <c r="Z27" s="2">
        <v>116329000</v>
      </c>
      <c r="AA27" s="2">
        <v>108886000</v>
      </c>
      <c r="AB27" s="2">
        <v>104345000</v>
      </c>
      <c r="AC27" s="2">
        <v>101471000</v>
      </c>
      <c r="AD27" s="2">
        <v>99653400</v>
      </c>
      <c r="AE27" s="2">
        <v>99022500</v>
      </c>
      <c r="AF27" s="2">
        <v>98531600</v>
      </c>
      <c r="AG27" s="2">
        <v>98191000</v>
      </c>
      <c r="AH27" s="2">
        <v>97424800</v>
      </c>
    </row>
    <row r="28" spans="1:34">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c r="A30" t="s">
        <v>48</v>
      </c>
      <c r="B30" t="s">
        <v>19</v>
      </c>
      <c r="C30" s="2">
        <v>335619000</v>
      </c>
      <c r="D30" s="2">
        <v>284355000</v>
      </c>
      <c r="E30" s="2">
        <v>289930000</v>
      </c>
      <c r="F30" s="2">
        <v>288007000</v>
      </c>
      <c r="G30" s="2">
        <v>280173000</v>
      </c>
      <c r="H30" s="2">
        <v>271958000</v>
      </c>
      <c r="I30" s="2">
        <v>262859000</v>
      </c>
      <c r="J30" s="2">
        <v>253779000</v>
      </c>
      <c r="K30" s="2">
        <v>243464000</v>
      </c>
      <c r="L30" s="2">
        <v>231887000</v>
      </c>
      <c r="M30" s="2">
        <v>218243000</v>
      </c>
      <c r="N30" s="2">
        <v>203942000</v>
      </c>
      <c r="O30" s="2">
        <v>188930000</v>
      </c>
      <c r="P30" s="2">
        <v>178238000</v>
      </c>
      <c r="Q30" s="2">
        <v>167545000</v>
      </c>
      <c r="R30" s="2">
        <v>156540000</v>
      </c>
      <c r="S30" s="2">
        <v>145207000</v>
      </c>
      <c r="T30" s="2">
        <v>134113000</v>
      </c>
      <c r="U30" s="2">
        <v>123289000</v>
      </c>
      <c r="V30" s="2">
        <v>113074000</v>
      </c>
      <c r="W30" s="2">
        <v>103739000</v>
      </c>
      <c r="X30" s="2">
        <v>95452600</v>
      </c>
      <c r="Y30" s="2">
        <v>88369600</v>
      </c>
      <c r="Z30" s="2">
        <v>82510800</v>
      </c>
      <c r="AA30" s="2">
        <v>77882300</v>
      </c>
      <c r="AB30" s="2">
        <v>74308500</v>
      </c>
      <c r="AC30" s="2">
        <v>71694800</v>
      </c>
      <c r="AD30" s="2">
        <v>69917700</v>
      </c>
      <c r="AE30" s="2">
        <v>68757500</v>
      </c>
      <c r="AF30" s="2">
        <v>68056300</v>
      </c>
      <c r="AG30" s="2">
        <v>67709500</v>
      </c>
      <c r="AH30" s="2">
        <v>67669500</v>
      </c>
    </row>
    <row r="31" spans="1:34">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c r="A33" t="s">
        <v>51</v>
      </c>
      <c r="B33" t="s">
        <v>19</v>
      </c>
      <c r="C33" s="2">
        <v>35534600</v>
      </c>
      <c r="D33" s="2">
        <v>29262500</v>
      </c>
      <c r="E33" s="2">
        <v>29288800</v>
      </c>
      <c r="F33" s="2">
        <v>28920500</v>
      </c>
      <c r="G33" s="2">
        <v>28087200</v>
      </c>
      <c r="H33" s="2">
        <v>27373500</v>
      </c>
      <c r="I33" s="2">
        <v>26676300</v>
      </c>
      <c r="J33" s="2">
        <v>25960000</v>
      </c>
      <c r="K33" s="2">
        <v>25179600</v>
      </c>
      <c r="L33" s="2">
        <v>24417600</v>
      </c>
      <c r="M33" s="2">
        <v>23545700</v>
      </c>
      <c r="N33" s="2">
        <v>22698600</v>
      </c>
      <c r="O33" s="2">
        <v>21861500</v>
      </c>
      <c r="P33" s="2">
        <v>21036000</v>
      </c>
      <c r="Q33" s="2">
        <v>21754500</v>
      </c>
      <c r="R33" s="2">
        <v>22435000</v>
      </c>
      <c r="S33" s="2">
        <v>23055500</v>
      </c>
      <c r="T33" s="2">
        <v>23625200</v>
      </c>
      <c r="U33" s="2">
        <v>24185800</v>
      </c>
      <c r="V33" s="2">
        <v>24720400</v>
      </c>
      <c r="W33" s="2">
        <v>25238500</v>
      </c>
      <c r="X33" s="2">
        <v>25774300</v>
      </c>
      <c r="Y33" s="2">
        <v>26303200</v>
      </c>
      <c r="Z33" s="2">
        <v>26808300</v>
      </c>
      <c r="AA33" s="2">
        <v>27327500</v>
      </c>
      <c r="AB33" s="2">
        <v>27879500</v>
      </c>
      <c r="AC33" s="2">
        <v>28476200</v>
      </c>
      <c r="AD33" s="2">
        <v>29125200</v>
      </c>
      <c r="AE33" s="2">
        <v>29859300</v>
      </c>
      <c r="AF33" s="2">
        <v>30622800</v>
      </c>
      <c r="AG33" s="2">
        <v>31488500</v>
      </c>
      <c r="AH33" s="2">
        <v>32382300</v>
      </c>
    </row>
    <row r="34" spans="1:34">
      <c r="A34" t="s">
        <v>52</v>
      </c>
      <c r="B34" t="s">
        <v>19</v>
      </c>
      <c r="C34" s="2">
        <v>87688800000</v>
      </c>
      <c r="D34" s="2">
        <v>74412800000</v>
      </c>
      <c r="E34" s="2">
        <v>76572500000</v>
      </c>
      <c r="F34" s="2">
        <v>78200200000</v>
      </c>
      <c r="G34" s="2">
        <v>78949300000</v>
      </c>
      <c r="H34" s="2">
        <v>80115700000</v>
      </c>
      <c r="I34" s="2">
        <v>81398700000</v>
      </c>
      <c r="J34" s="2">
        <v>82849500000</v>
      </c>
      <c r="K34" s="2">
        <v>83175600000</v>
      </c>
      <c r="L34" s="2">
        <v>83362700000</v>
      </c>
      <c r="M34" s="2">
        <v>82942200000</v>
      </c>
      <c r="N34" s="2">
        <v>82231100000</v>
      </c>
      <c r="O34" s="2">
        <v>81503400000</v>
      </c>
      <c r="P34" s="2">
        <v>80480400000</v>
      </c>
      <c r="Q34" s="2">
        <v>79412800000</v>
      </c>
      <c r="R34" s="2">
        <v>78454100000</v>
      </c>
      <c r="S34" s="2">
        <v>77262600000</v>
      </c>
      <c r="T34" s="2">
        <v>75722000000</v>
      </c>
      <c r="U34" s="2">
        <v>74115300000</v>
      </c>
      <c r="V34" s="2">
        <v>72455000000</v>
      </c>
      <c r="W34" s="2">
        <v>70766500000</v>
      </c>
      <c r="X34" s="2">
        <v>69102300000</v>
      </c>
      <c r="Y34" s="2">
        <v>67291200000</v>
      </c>
      <c r="Z34" s="2">
        <v>65492100000</v>
      </c>
      <c r="AA34" s="2">
        <v>63669000000</v>
      </c>
      <c r="AB34" s="2">
        <v>61947600000</v>
      </c>
      <c r="AC34" s="2">
        <v>60351600000</v>
      </c>
      <c r="AD34" s="2">
        <v>58971400000</v>
      </c>
      <c r="AE34" s="2">
        <v>58002200000</v>
      </c>
      <c r="AF34" s="2">
        <v>56998400000</v>
      </c>
      <c r="AG34" s="2">
        <v>56109500000</v>
      </c>
      <c r="AH34" s="2">
        <v>55494900000</v>
      </c>
    </row>
    <row r="35" spans="1:34">
      <c r="A35" t="s">
        <v>53</v>
      </c>
      <c r="B35" t="s">
        <v>19</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c r="A36" t="s">
        <v>54</v>
      </c>
      <c r="B36" t="s">
        <v>19</v>
      </c>
      <c r="C36" s="2">
        <v>3499680000</v>
      </c>
      <c r="D36" s="2">
        <v>3067200000</v>
      </c>
      <c r="E36" s="2">
        <v>3533270000</v>
      </c>
      <c r="F36" s="2">
        <v>3562670000</v>
      </c>
      <c r="G36" s="2">
        <v>3165590000</v>
      </c>
      <c r="H36" s="2">
        <v>2664800000</v>
      </c>
      <c r="I36" s="2">
        <v>2033560000</v>
      </c>
      <c r="J36" s="2">
        <v>1122570000</v>
      </c>
      <c r="K36" s="2">
        <v>1035800000</v>
      </c>
      <c r="L36" s="2">
        <v>1038130000</v>
      </c>
      <c r="M36" s="2">
        <v>1066910000</v>
      </c>
      <c r="N36" s="2">
        <v>1260730000</v>
      </c>
      <c r="O36" s="2">
        <v>1241180000</v>
      </c>
      <c r="P36" s="2">
        <v>1283680000</v>
      </c>
      <c r="Q36" s="2">
        <v>1299450000</v>
      </c>
      <c r="R36" s="2">
        <v>1275680000</v>
      </c>
      <c r="S36" s="2">
        <v>1216440000</v>
      </c>
      <c r="T36" s="2">
        <v>1270360000</v>
      </c>
      <c r="U36" s="2">
        <v>1289420000</v>
      </c>
      <c r="V36" s="2">
        <v>1230540000</v>
      </c>
      <c r="W36" s="2">
        <v>1128790000</v>
      </c>
      <c r="X36" s="2">
        <v>1045190000</v>
      </c>
      <c r="Y36" s="2">
        <v>1045570000</v>
      </c>
      <c r="Z36" s="2">
        <v>936710000</v>
      </c>
      <c r="AA36" s="2">
        <v>917135000</v>
      </c>
      <c r="AB36" s="2">
        <v>892341000</v>
      </c>
      <c r="AC36" s="2">
        <v>881790000</v>
      </c>
      <c r="AD36" s="2">
        <v>843318000</v>
      </c>
      <c r="AE36" s="2">
        <v>603747000</v>
      </c>
      <c r="AF36" s="2">
        <v>575741000</v>
      </c>
      <c r="AG36" s="2">
        <v>698679000</v>
      </c>
      <c r="AH36" s="2">
        <v>708214000</v>
      </c>
    </row>
    <row r="37" spans="1:34">
      <c r="A37" t="s">
        <v>55</v>
      </c>
      <c r="B37" t="s">
        <v>19</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row>
    <row r="38" spans="1:34">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row>
    <row r="39" spans="1:34">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row>
    <row r="40" spans="1:34">
      <c r="A40" t="s">
        <v>58</v>
      </c>
      <c r="B40" t="s">
        <v>19</v>
      </c>
      <c r="C40" s="2">
        <v>3432530</v>
      </c>
      <c r="D40" s="2">
        <v>2800710</v>
      </c>
      <c r="E40" s="2">
        <v>2818400</v>
      </c>
      <c r="F40" s="2">
        <v>2858090</v>
      </c>
      <c r="G40" s="2">
        <v>2903730</v>
      </c>
      <c r="H40" s="2">
        <v>3012860</v>
      </c>
      <c r="I40" s="2">
        <v>3163600</v>
      </c>
      <c r="J40" s="2">
        <v>3366910</v>
      </c>
      <c r="K40" s="2">
        <v>3602790</v>
      </c>
      <c r="L40" s="2">
        <v>3874350</v>
      </c>
      <c r="M40" s="2">
        <v>4159020</v>
      </c>
      <c r="N40" s="2">
        <v>4476170</v>
      </c>
      <c r="O40" s="2">
        <v>4793220</v>
      </c>
      <c r="P40" s="2">
        <v>5126440</v>
      </c>
      <c r="Q40" s="2">
        <v>5741010</v>
      </c>
      <c r="R40" s="2">
        <v>6207020</v>
      </c>
      <c r="S40" s="2">
        <v>6613630</v>
      </c>
      <c r="T40" s="2">
        <v>6929230</v>
      </c>
      <c r="U40" s="2">
        <v>7183040</v>
      </c>
      <c r="V40" s="2">
        <v>7377610</v>
      </c>
      <c r="W40" s="2">
        <v>7529790</v>
      </c>
      <c r="X40" s="2">
        <v>7653610</v>
      </c>
      <c r="Y40" s="2">
        <v>7738330</v>
      </c>
      <c r="Z40" s="2">
        <v>7803980</v>
      </c>
      <c r="AA40" s="2">
        <v>7855400</v>
      </c>
      <c r="AB40" s="2">
        <v>7905760</v>
      </c>
      <c r="AC40" s="2">
        <v>7969910</v>
      </c>
      <c r="AD40" s="2">
        <v>8047430</v>
      </c>
      <c r="AE40" s="2">
        <v>8153840</v>
      </c>
      <c r="AF40" s="2">
        <v>8285110</v>
      </c>
      <c r="AG40" s="2">
        <v>8448730</v>
      </c>
      <c r="AH40" s="2">
        <v>8648180</v>
      </c>
    </row>
    <row r="41" spans="1:34">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row>
    <row r="42" spans="1:34">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row>
    <row r="43" spans="1:34">
      <c r="A43" t="s">
        <v>61</v>
      </c>
      <c r="B43" t="s">
        <v>19</v>
      </c>
      <c r="C43" s="2">
        <v>4162460000</v>
      </c>
      <c r="D43" s="2">
        <v>3537340000</v>
      </c>
      <c r="E43" s="2">
        <v>3618240000</v>
      </c>
      <c r="F43" s="2">
        <v>3607240000</v>
      </c>
      <c r="G43" s="2">
        <v>3522660000</v>
      </c>
      <c r="H43" s="2">
        <v>3436340000</v>
      </c>
      <c r="I43" s="2">
        <v>3343260000</v>
      </c>
      <c r="J43" s="2">
        <v>3259190000</v>
      </c>
      <c r="K43" s="2">
        <v>3168710000</v>
      </c>
      <c r="L43" s="2">
        <v>3072950000</v>
      </c>
      <c r="M43" s="2">
        <v>2961280000</v>
      </c>
      <c r="N43" s="2">
        <v>2851740000</v>
      </c>
      <c r="O43" s="2">
        <v>2741280000</v>
      </c>
      <c r="P43" s="2">
        <v>2676690000</v>
      </c>
      <c r="Q43" s="2">
        <v>2618700000</v>
      </c>
      <c r="R43" s="2">
        <v>2565850000</v>
      </c>
      <c r="S43" s="2">
        <v>2522930000</v>
      </c>
      <c r="T43" s="2">
        <v>2493120000</v>
      </c>
      <c r="U43" s="2">
        <v>2470250000</v>
      </c>
      <c r="V43" s="2">
        <v>2455250000</v>
      </c>
      <c r="W43" s="2">
        <v>2448840000</v>
      </c>
      <c r="X43" s="2">
        <v>2451660000</v>
      </c>
      <c r="Y43" s="2">
        <v>2463170000</v>
      </c>
      <c r="Z43" s="2">
        <v>2483700000</v>
      </c>
      <c r="AA43" s="2">
        <v>2511930000</v>
      </c>
      <c r="AB43" s="2">
        <v>2546270000</v>
      </c>
      <c r="AC43" s="2">
        <v>2585240000</v>
      </c>
      <c r="AD43" s="2">
        <v>2627440000</v>
      </c>
      <c r="AE43" s="2">
        <v>2671380000</v>
      </c>
      <c r="AF43" s="2">
        <v>2714640000</v>
      </c>
      <c r="AG43" s="2">
        <v>2756230000</v>
      </c>
      <c r="AH43" s="2">
        <v>2796560000</v>
      </c>
    </row>
    <row r="44" spans="1:34">
      <c r="A44" t="s">
        <v>62</v>
      </c>
      <c r="B44" t="s">
        <v>19</v>
      </c>
      <c r="C44" s="2">
        <v>15025500000000</v>
      </c>
      <c r="D44" s="2">
        <v>12863500000000</v>
      </c>
      <c r="E44" s="2">
        <v>13206100000000</v>
      </c>
      <c r="F44" s="2">
        <v>13295600000000</v>
      </c>
      <c r="G44" s="2">
        <v>13159800000000</v>
      </c>
      <c r="H44" s="2">
        <v>13038000000000</v>
      </c>
      <c r="I44" s="2">
        <v>12908900000000</v>
      </c>
      <c r="J44" s="2">
        <v>12845400000000</v>
      </c>
      <c r="K44" s="2">
        <v>12607200000000</v>
      </c>
      <c r="L44" s="2">
        <v>12312900000000</v>
      </c>
      <c r="M44" s="2">
        <v>11929700000000</v>
      </c>
      <c r="N44" s="2">
        <v>11524400000000</v>
      </c>
      <c r="O44" s="2">
        <v>11090200000000</v>
      </c>
      <c r="P44" s="2">
        <v>10640400000000</v>
      </c>
      <c r="Q44" s="2">
        <v>10211000000000</v>
      </c>
      <c r="R44" s="2">
        <v>9774820000000</v>
      </c>
      <c r="S44" s="2">
        <v>9349740000000</v>
      </c>
      <c r="T44" s="2">
        <v>8944010000000</v>
      </c>
      <c r="U44" s="2">
        <v>8541530000000</v>
      </c>
      <c r="V44" s="2">
        <v>8148140000000</v>
      </c>
      <c r="W44" s="2">
        <v>7771170000000</v>
      </c>
      <c r="X44" s="2">
        <v>7421540000000</v>
      </c>
      <c r="Y44" s="2">
        <v>7101010000000</v>
      </c>
      <c r="Z44" s="2">
        <v>6820580000000</v>
      </c>
      <c r="AA44" s="2">
        <v>6580290000000</v>
      </c>
      <c r="AB44" s="2">
        <v>6380550000000</v>
      </c>
      <c r="AC44" s="2">
        <v>6218730000000</v>
      </c>
      <c r="AD44" s="2">
        <v>6096520000000</v>
      </c>
      <c r="AE44" s="2">
        <v>6004390000000</v>
      </c>
      <c r="AF44" s="2">
        <v>5934090000000</v>
      </c>
      <c r="AG44" s="2">
        <v>5881380000000</v>
      </c>
      <c r="AH44" s="2">
        <v>5844670000000</v>
      </c>
    </row>
    <row r="45" spans="1:34">
      <c r="A45" t="s">
        <v>63</v>
      </c>
      <c r="B45" t="s">
        <v>19</v>
      </c>
      <c r="C45" s="2">
        <v>67473600000</v>
      </c>
      <c r="D45" s="2">
        <v>56161600000</v>
      </c>
      <c r="E45" s="2">
        <v>56544200000</v>
      </c>
      <c r="F45" s="2">
        <v>55221000000</v>
      </c>
      <c r="G45" s="2">
        <v>53660900000</v>
      </c>
      <c r="H45" s="2">
        <v>52070000000</v>
      </c>
      <c r="I45" s="2">
        <v>50545200000</v>
      </c>
      <c r="J45" s="2">
        <v>49094800000</v>
      </c>
      <c r="K45" s="2">
        <v>47067900000</v>
      </c>
      <c r="L45" s="2">
        <v>44670200000</v>
      </c>
      <c r="M45" s="2">
        <v>41808600000</v>
      </c>
      <c r="N45" s="2">
        <v>38809100000</v>
      </c>
      <c r="O45" s="2">
        <v>35575500000</v>
      </c>
      <c r="P45" s="2">
        <v>33186000000</v>
      </c>
      <c r="Q45" s="2">
        <v>31805000000</v>
      </c>
      <c r="R45" s="2">
        <v>30034200000</v>
      </c>
      <c r="S45" s="2">
        <v>27903000000</v>
      </c>
      <c r="T45" s="2">
        <v>25623000000</v>
      </c>
      <c r="U45" s="2">
        <v>23389400000</v>
      </c>
      <c r="V45" s="2">
        <v>21061500000</v>
      </c>
      <c r="W45" s="2">
        <v>18951400000</v>
      </c>
      <c r="X45" s="2">
        <v>17093300000</v>
      </c>
      <c r="Y45" s="2">
        <v>15594500000</v>
      </c>
      <c r="Z45" s="2">
        <v>14438200000</v>
      </c>
      <c r="AA45" s="2">
        <v>13564000000</v>
      </c>
      <c r="AB45" s="2">
        <v>13012500000</v>
      </c>
      <c r="AC45" s="2">
        <v>12699500000</v>
      </c>
      <c r="AD45" s="2">
        <v>12575400000</v>
      </c>
      <c r="AE45" s="2">
        <v>12597600000</v>
      </c>
      <c r="AF45" s="2">
        <v>12728600000</v>
      </c>
      <c r="AG45" s="2">
        <v>12938200000</v>
      </c>
      <c r="AH45" s="2">
        <v>13227800000</v>
      </c>
    </row>
    <row r="46" spans="1:34">
      <c r="A46" t="s">
        <v>64</v>
      </c>
      <c r="B46" t="s">
        <v>19</v>
      </c>
      <c r="C46" s="2">
        <v>553403000000</v>
      </c>
      <c r="D46" s="2">
        <v>472541000000</v>
      </c>
      <c r="E46" s="2">
        <v>538437000000</v>
      </c>
      <c r="F46" s="2">
        <v>513977000000</v>
      </c>
      <c r="G46" s="2">
        <v>434388000000</v>
      </c>
      <c r="H46" s="2">
        <v>332084000000</v>
      </c>
      <c r="I46" s="2">
        <v>206972000000</v>
      </c>
      <c r="J46" s="2">
        <v>46832800000</v>
      </c>
      <c r="K46" s="2">
        <v>25265000000</v>
      </c>
      <c r="L46" s="2">
        <v>23439900000</v>
      </c>
      <c r="M46" s="2">
        <v>22708300000</v>
      </c>
      <c r="N46" s="2">
        <v>25409800000</v>
      </c>
      <c r="O46" s="2">
        <v>22224800000</v>
      </c>
      <c r="P46" s="2">
        <v>21323400000</v>
      </c>
      <c r="Q46" s="2">
        <v>20463000000</v>
      </c>
      <c r="R46" s="2">
        <v>18608900000</v>
      </c>
      <c r="S46" s="2">
        <v>16859500000</v>
      </c>
      <c r="T46" s="2">
        <v>16127900000</v>
      </c>
      <c r="U46" s="2">
        <v>15402100000</v>
      </c>
      <c r="V46" s="2">
        <v>13876900000</v>
      </c>
      <c r="W46" s="2">
        <v>11675400000</v>
      </c>
      <c r="X46" s="2">
        <v>10403300000</v>
      </c>
      <c r="Y46" s="2">
        <v>9953800000</v>
      </c>
      <c r="Z46" s="2">
        <v>8197790000</v>
      </c>
      <c r="AA46" s="2">
        <v>7903560000</v>
      </c>
      <c r="AB46" s="2">
        <v>7663480000</v>
      </c>
      <c r="AC46" s="2">
        <v>7468970000</v>
      </c>
      <c r="AD46" s="2">
        <v>6713880000</v>
      </c>
      <c r="AE46" s="2">
        <v>4803400000</v>
      </c>
      <c r="AF46" s="2">
        <v>4155760000</v>
      </c>
      <c r="AG46" s="2">
        <v>5297660000</v>
      </c>
      <c r="AH46" s="2">
        <v>5264590000</v>
      </c>
    </row>
    <row r="47" spans="1:34">
      <c r="A47" t="s">
        <v>65</v>
      </c>
      <c r="B47" t="s">
        <v>19</v>
      </c>
      <c r="C47" s="2">
        <v>4929630000</v>
      </c>
      <c r="D47" s="2">
        <v>4348080000</v>
      </c>
      <c r="E47" s="2">
        <v>4518120000</v>
      </c>
      <c r="F47" s="2">
        <v>5023430000</v>
      </c>
      <c r="G47" s="2">
        <v>4680230000</v>
      </c>
      <c r="H47" s="2">
        <v>4321250000</v>
      </c>
      <c r="I47" s="2">
        <v>3918580000</v>
      </c>
      <c r="J47" s="2">
        <v>3451720000</v>
      </c>
      <c r="K47" s="2">
        <v>3291460000</v>
      </c>
      <c r="L47" s="2">
        <v>3150240000</v>
      </c>
      <c r="M47" s="2">
        <v>2976650000</v>
      </c>
      <c r="N47" s="2">
        <v>2785220000</v>
      </c>
      <c r="O47" s="2">
        <v>2569970000</v>
      </c>
      <c r="P47" s="2">
        <v>2420170000</v>
      </c>
      <c r="Q47" s="2">
        <v>2336520000</v>
      </c>
      <c r="R47" s="2">
        <v>2211240000</v>
      </c>
      <c r="S47" s="2">
        <v>2062750000</v>
      </c>
      <c r="T47" s="2">
        <v>1904970000</v>
      </c>
      <c r="U47" s="2">
        <v>1745130000</v>
      </c>
      <c r="V47" s="2">
        <v>1576670000</v>
      </c>
      <c r="W47" s="2">
        <v>1420360000</v>
      </c>
      <c r="X47" s="2">
        <v>1276090000</v>
      </c>
      <c r="Y47" s="2">
        <v>1163340000</v>
      </c>
      <c r="Z47" s="2">
        <v>1076810000</v>
      </c>
      <c r="AA47" s="2">
        <v>1007920000</v>
      </c>
      <c r="AB47" s="2">
        <v>965888000</v>
      </c>
      <c r="AC47" s="2">
        <v>939276000</v>
      </c>
      <c r="AD47" s="2">
        <v>922456000</v>
      </c>
      <c r="AE47" s="2">
        <v>916615000</v>
      </c>
      <c r="AF47" s="2">
        <v>912072000</v>
      </c>
      <c r="AG47" s="2">
        <v>908919000</v>
      </c>
      <c r="AH47" s="2">
        <v>901826000</v>
      </c>
    </row>
    <row r="48" spans="1:34">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row>
    <row r="50" spans="1:34">
      <c r="A50" t="s">
        <v>68</v>
      </c>
      <c r="B50" t="s">
        <v>19</v>
      </c>
      <c r="C50" s="2">
        <v>4435240000</v>
      </c>
      <c r="D50" s="2">
        <v>3757780000</v>
      </c>
      <c r="E50" s="2">
        <v>3831460000</v>
      </c>
      <c r="F50" s="2">
        <v>3806040000</v>
      </c>
      <c r="G50" s="2">
        <v>3702510000</v>
      </c>
      <c r="H50" s="2">
        <v>3593950000</v>
      </c>
      <c r="I50" s="2">
        <v>3473710000</v>
      </c>
      <c r="J50" s="2">
        <v>3353710000</v>
      </c>
      <c r="K50" s="2">
        <v>3217410000</v>
      </c>
      <c r="L50" s="2">
        <v>3064410000</v>
      </c>
      <c r="M50" s="2">
        <v>2884110000</v>
      </c>
      <c r="N50" s="2">
        <v>2695110000</v>
      </c>
      <c r="O50" s="2">
        <v>2496730000</v>
      </c>
      <c r="P50" s="2">
        <v>2355440000</v>
      </c>
      <c r="Q50" s="2">
        <v>2214120000</v>
      </c>
      <c r="R50" s="2">
        <v>2068690000</v>
      </c>
      <c r="S50" s="2">
        <v>1918930000</v>
      </c>
      <c r="T50" s="2">
        <v>1772320000</v>
      </c>
      <c r="U50" s="2">
        <v>1629280000</v>
      </c>
      <c r="V50" s="2">
        <v>1494280000</v>
      </c>
      <c r="W50" s="2">
        <v>1370920000</v>
      </c>
      <c r="X50" s="2">
        <v>1261420000</v>
      </c>
      <c r="Y50" s="2">
        <v>1167810000</v>
      </c>
      <c r="Z50" s="2">
        <v>1090390000</v>
      </c>
      <c r="AA50" s="2">
        <v>1029220000</v>
      </c>
      <c r="AB50" s="2">
        <v>981993000</v>
      </c>
      <c r="AC50" s="2">
        <v>947454000</v>
      </c>
      <c r="AD50" s="2">
        <v>923970000</v>
      </c>
      <c r="AE50" s="2">
        <v>908637000</v>
      </c>
      <c r="AF50" s="2">
        <v>899370000</v>
      </c>
      <c r="AG50" s="2">
        <v>894787000</v>
      </c>
      <c r="AH50" s="2">
        <v>894259000</v>
      </c>
    </row>
    <row r="51" spans="1:34">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row>
    <row r="52" spans="1:34">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
        <v>71</v>
      </c>
      <c r="B53" t="s">
        <v>19</v>
      </c>
      <c r="C53" s="2">
        <v>554375000</v>
      </c>
      <c r="D53" s="2">
        <v>456524000</v>
      </c>
      <c r="E53" s="2">
        <v>456935000</v>
      </c>
      <c r="F53" s="2">
        <v>451189000</v>
      </c>
      <c r="G53" s="2">
        <v>438190000</v>
      </c>
      <c r="H53" s="2">
        <v>427054000</v>
      </c>
      <c r="I53" s="2">
        <v>416177000</v>
      </c>
      <c r="J53" s="2">
        <v>405002000</v>
      </c>
      <c r="K53" s="2">
        <v>392828000</v>
      </c>
      <c r="L53" s="2">
        <v>380939000</v>
      </c>
      <c r="M53" s="2">
        <v>367338000</v>
      </c>
      <c r="N53" s="2">
        <v>354121000</v>
      </c>
      <c r="O53" s="2">
        <v>341061000</v>
      </c>
      <c r="P53" s="2">
        <v>328183000</v>
      </c>
      <c r="Q53" s="2">
        <v>339392000</v>
      </c>
      <c r="R53" s="2">
        <v>350009000</v>
      </c>
      <c r="S53" s="2">
        <v>359689000</v>
      </c>
      <c r="T53" s="2">
        <v>368577000</v>
      </c>
      <c r="U53" s="2">
        <v>377323000</v>
      </c>
      <c r="V53" s="2">
        <v>385664000</v>
      </c>
      <c r="W53" s="2">
        <v>393746000</v>
      </c>
      <c r="X53" s="2">
        <v>402106000</v>
      </c>
      <c r="Y53" s="2">
        <v>410356000</v>
      </c>
      <c r="Z53" s="2">
        <v>418237000</v>
      </c>
      <c r="AA53" s="2">
        <v>426336000</v>
      </c>
      <c r="AB53" s="2">
        <v>434948000</v>
      </c>
      <c r="AC53" s="2">
        <v>444258000</v>
      </c>
      <c r="AD53" s="2">
        <v>454384000</v>
      </c>
      <c r="AE53" s="2">
        <v>465836000</v>
      </c>
      <c r="AF53" s="2">
        <v>477746000</v>
      </c>
      <c r="AG53" s="2">
        <v>491253000</v>
      </c>
      <c r="AH53" s="2">
        <v>505196000</v>
      </c>
    </row>
    <row r="54" spans="1:34">
      <c r="A54" t="s">
        <v>72</v>
      </c>
      <c r="B54" t="s">
        <v>19</v>
      </c>
      <c r="C54" s="2">
        <v>1051990000000</v>
      </c>
      <c r="D54" s="2">
        <v>892722000000</v>
      </c>
      <c r="E54" s="2">
        <v>918631000000</v>
      </c>
      <c r="F54" s="2">
        <v>938159000000</v>
      </c>
      <c r="G54" s="2">
        <v>947146000000</v>
      </c>
      <c r="H54" s="2">
        <v>961139000000</v>
      </c>
      <c r="I54" s="2">
        <v>976531000000</v>
      </c>
      <c r="J54" s="2">
        <v>993936000000</v>
      </c>
      <c r="K54" s="2">
        <v>997849000000</v>
      </c>
      <c r="L54" s="2">
        <v>1000090000000</v>
      </c>
      <c r="M54" s="2">
        <v>995049000000</v>
      </c>
      <c r="N54" s="2">
        <v>986518000000</v>
      </c>
      <c r="O54" s="2">
        <v>977786000000</v>
      </c>
      <c r="P54" s="2">
        <v>965514000000</v>
      </c>
      <c r="Q54" s="2">
        <v>952707000000</v>
      </c>
      <c r="R54" s="2">
        <v>941205000000</v>
      </c>
      <c r="S54" s="2">
        <v>926910000000</v>
      </c>
      <c r="T54" s="2">
        <v>908429000000</v>
      </c>
      <c r="U54" s="2">
        <v>889153000000</v>
      </c>
      <c r="V54" s="2">
        <v>869234000000</v>
      </c>
      <c r="W54" s="2">
        <v>848977000000</v>
      </c>
      <c r="X54" s="2">
        <v>829012000000</v>
      </c>
      <c r="Y54" s="2">
        <v>807285000000</v>
      </c>
      <c r="Z54" s="2">
        <v>785701000000</v>
      </c>
      <c r="AA54" s="2">
        <v>763829000000</v>
      </c>
      <c r="AB54" s="2">
        <v>743178000000</v>
      </c>
      <c r="AC54" s="2">
        <v>724031000000</v>
      </c>
      <c r="AD54" s="2">
        <v>707473000000</v>
      </c>
      <c r="AE54" s="2">
        <v>695846000000</v>
      </c>
      <c r="AF54" s="2">
        <v>683803000000</v>
      </c>
      <c r="AG54" s="2">
        <v>673140000000</v>
      </c>
      <c r="AH54" s="2">
        <v>665765000000</v>
      </c>
    </row>
    <row r="55" spans="1:34">
      <c r="A55" t="s">
        <v>73</v>
      </c>
      <c r="B55" t="s">
        <v>19</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1:34">
      <c r="A56" t="s">
        <v>74</v>
      </c>
      <c r="B56" t="s">
        <v>19</v>
      </c>
      <c r="C56" s="2">
        <v>41985200000</v>
      </c>
      <c r="D56" s="2">
        <v>36796900000</v>
      </c>
      <c r="E56" s="2">
        <v>42388300000</v>
      </c>
      <c r="F56" s="2">
        <v>42741000000</v>
      </c>
      <c r="G56" s="2">
        <v>37977200000</v>
      </c>
      <c r="H56" s="2">
        <v>31969300000</v>
      </c>
      <c r="I56" s="2">
        <v>24396400000</v>
      </c>
      <c r="J56" s="2">
        <v>13467300000</v>
      </c>
      <c r="K56" s="2">
        <v>12426300000</v>
      </c>
      <c r="L56" s="2">
        <v>12454300000</v>
      </c>
      <c r="M56" s="2">
        <v>12799600000</v>
      </c>
      <c r="N56" s="2">
        <v>15124800000</v>
      </c>
      <c r="O56" s="2">
        <v>14890300000</v>
      </c>
      <c r="P56" s="2">
        <v>15400100000</v>
      </c>
      <c r="Q56" s="2">
        <v>15589400000</v>
      </c>
      <c r="R56" s="2">
        <v>15304200000</v>
      </c>
      <c r="S56" s="2">
        <v>14593500000</v>
      </c>
      <c r="T56" s="2">
        <v>15240400000</v>
      </c>
      <c r="U56" s="2">
        <v>15469100000</v>
      </c>
      <c r="V56" s="2">
        <v>14762600000</v>
      </c>
      <c r="W56" s="2">
        <v>13541900000</v>
      </c>
      <c r="X56" s="2">
        <v>12539100000</v>
      </c>
      <c r="Y56" s="2">
        <v>12543600000</v>
      </c>
      <c r="Z56" s="2">
        <v>11237600000</v>
      </c>
      <c r="AA56" s="2">
        <v>11002800000</v>
      </c>
      <c r="AB56" s="2">
        <v>10705300000</v>
      </c>
      <c r="AC56" s="2">
        <v>10578700000</v>
      </c>
      <c r="AD56" s="2">
        <v>10117200000</v>
      </c>
      <c r="AE56" s="2">
        <v>7243090000</v>
      </c>
      <c r="AF56" s="2">
        <v>6907100000</v>
      </c>
      <c r="AG56" s="2">
        <v>8381970000</v>
      </c>
      <c r="AH56" s="2">
        <v>8496360000</v>
      </c>
    </row>
    <row r="57" spans="1:34">
      <c r="A57" t="s">
        <v>75</v>
      </c>
      <c r="B57" t="s">
        <v>19</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
        <v>78</v>
      </c>
      <c r="B60" t="s">
        <v>19</v>
      </c>
      <c r="C60" s="2">
        <v>45361200</v>
      </c>
      <c r="D60" s="2">
        <v>37011600</v>
      </c>
      <c r="E60" s="2">
        <v>37245400</v>
      </c>
      <c r="F60" s="2">
        <v>37769900</v>
      </c>
      <c r="G60" s="2">
        <v>38373000</v>
      </c>
      <c r="H60" s="2">
        <v>39815300</v>
      </c>
      <c r="I60" s="2">
        <v>41807200</v>
      </c>
      <c r="J60" s="2">
        <v>44494100</v>
      </c>
      <c r="K60" s="2">
        <v>47611200</v>
      </c>
      <c r="L60" s="2">
        <v>51199900</v>
      </c>
      <c r="M60" s="2">
        <v>54961800</v>
      </c>
      <c r="N60" s="2">
        <v>59153100</v>
      </c>
      <c r="O60" s="2">
        <v>63342900</v>
      </c>
      <c r="P60" s="2">
        <v>67746500</v>
      </c>
      <c r="Q60" s="2">
        <v>75868100</v>
      </c>
      <c r="R60" s="2">
        <v>82026400</v>
      </c>
      <c r="S60" s="2">
        <v>87399700</v>
      </c>
      <c r="T60" s="2">
        <v>91570500</v>
      </c>
      <c r="U60" s="2">
        <v>94924600</v>
      </c>
      <c r="V60" s="2">
        <v>97495800</v>
      </c>
      <c r="W60" s="2">
        <v>99506900</v>
      </c>
      <c r="X60" s="2">
        <v>101143000</v>
      </c>
      <c r="Y60" s="2">
        <v>102263000</v>
      </c>
      <c r="Z60" s="2">
        <v>103130000</v>
      </c>
      <c r="AA60" s="2">
        <v>103810000</v>
      </c>
      <c r="AB60" s="2">
        <v>104475000</v>
      </c>
      <c r="AC60" s="2">
        <v>105323000</v>
      </c>
      <c r="AD60" s="2">
        <v>106348000</v>
      </c>
      <c r="AE60" s="2">
        <v>107754000</v>
      </c>
      <c r="AF60" s="2">
        <v>109489000</v>
      </c>
      <c r="AG60" s="2">
        <v>111651000</v>
      </c>
      <c r="AH60" s="2">
        <v>114287000</v>
      </c>
    </row>
    <row r="61" spans="1:34">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81</v>
      </c>
      <c r="B63" t="s">
        <v>19</v>
      </c>
      <c r="C63" s="2">
        <v>184818000</v>
      </c>
      <c r="D63" s="2">
        <v>157062000</v>
      </c>
      <c r="E63" s="2">
        <v>160654000</v>
      </c>
      <c r="F63" s="2">
        <v>160165000</v>
      </c>
      <c r="G63" s="2">
        <v>156410000</v>
      </c>
      <c r="H63" s="2">
        <v>152577000</v>
      </c>
      <c r="I63" s="2">
        <v>148444000</v>
      </c>
      <c r="J63" s="2">
        <v>144712000</v>
      </c>
      <c r="K63" s="2">
        <v>140694000</v>
      </c>
      <c r="L63" s="2">
        <v>136442000</v>
      </c>
      <c r="M63" s="2">
        <v>131484000</v>
      </c>
      <c r="N63" s="2">
        <v>126620000</v>
      </c>
      <c r="O63" s="2">
        <v>121716000</v>
      </c>
      <c r="P63" s="2">
        <v>118848000</v>
      </c>
      <c r="Q63" s="2">
        <v>116273000</v>
      </c>
      <c r="R63" s="2">
        <v>113927000</v>
      </c>
      <c r="S63" s="2">
        <v>112021000</v>
      </c>
      <c r="T63" s="2">
        <v>110697000</v>
      </c>
      <c r="U63" s="2">
        <v>109682000</v>
      </c>
      <c r="V63" s="2">
        <v>109016000</v>
      </c>
      <c r="W63" s="2">
        <v>108731000</v>
      </c>
      <c r="X63" s="2">
        <v>108856000</v>
      </c>
      <c r="Y63" s="2">
        <v>109368000</v>
      </c>
      <c r="Z63" s="2">
        <v>110279000</v>
      </c>
      <c r="AA63" s="2">
        <v>111532000</v>
      </c>
      <c r="AB63" s="2">
        <v>113057000</v>
      </c>
      <c r="AC63" s="2">
        <v>114787000</v>
      </c>
      <c r="AD63" s="2">
        <v>116661000</v>
      </c>
      <c r="AE63" s="2">
        <v>118612000</v>
      </c>
      <c r="AF63" s="2">
        <v>120533000</v>
      </c>
      <c r="AG63" s="2">
        <v>122380000</v>
      </c>
      <c r="AH63" s="2">
        <v>124170000</v>
      </c>
    </row>
    <row r="64" spans="1:34">
      <c r="A64" t="s">
        <v>82</v>
      </c>
      <c r="B64" t="s">
        <v>19</v>
      </c>
      <c r="C64" s="2">
        <v>1568050000000</v>
      </c>
      <c r="D64" s="2">
        <v>1342410000000</v>
      </c>
      <c r="E64" s="2">
        <v>1378170000000</v>
      </c>
      <c r="F64" s="2">
        <v>1387520000000</v>
      </c>
      <c r="G64" s="2">
        <v>1373340000000</v>
      </c>
      <c r="H64" s="2">
        <v>1360630000000</v>
      </c>
      <c r="I64" s="2">
        <v>1347150000000</v>
      </c>
      <c r="J64" s="2">
        <v>1340530000000</v>
      </c>
      <c r="K64" s="2">
        <v>1315680000000</v>
      </c>
      <c r="L64" s="2">
        <v>1284950000000</v>
      </c>
      <c r="M64" s="2">
        <v>1244960000000</v>
      </c>
      <c r="N64" s="2">
        <v>1202670000000</v>
      </c>
      <c r="O64" s="2">
        <v>1157360000000</v>
      </c>
      <c r="P64" s="2">
        <v>1110410000000</v>
      </c>
      <c r="Q64" s="2">
        <v>1065610000000</v>
      </c>
      <c r="R64" s="2">
        <v>1020090000000</v>
      </c>
      <c r="S64" s="2">
        <v>975727000000</v>
      </c>
      <c r="T64" s="2">
        <v>933385000000</v>
      </c>
      <c r="U64" s="2">
        <v>891382000000</v>
      </c>
      <c r="V64" s="2">
        <v>850330000000</v>
      </c>
      <c r="W64" s="2">
        <v>810990000000</v>
      </c>
      <c r="X64" s="2">
        <v>774503000000</v>
      </c>
      <c r="Y64" s="2">
        <v>741052000000</v>
      </c>
      <c r="Z64" s="2">
        <v>711787000000</v>
      </c>
      <c r="AA64" s="2">
        <v>686711000000</v>
      </c>
      <c r="AB64" s="2">
        <v>665866000000</v>
      </c>
      <c r="AC64" s="2">
        <v>648979000000</v>
      </c>
      <c r="AD64" s="2">
        <v>636225000000</v>
      </c>
      <c r="AE64" s="2">
        <v>626610000000</v>
      </c>
      <c r="AF64" s="2">
        <v>619274000000</v>
      </c>
      <c r="AG64" s="2">
        <v>613773000000</v>
      </c>
      <c r="AH64" s="2">
        <v>609942000000</v>
      </c>
    </row>
    <row r="65" spans="1:34">
      <c r="A65" t="s">
        <v>83</v>
      </c>
      <c r="B65" t="s">
        <v>19</v>
      </c>
      <c r="C65" s="2">
        <v>27582100000</v>
      </c>
      <c r="D65" s="2">
        <v>22957900000</v>
      </c>
      <c r="E65" s="2">
        <v>23114300000</v>
      </c>
      <c r="F65" s="2">
        <v>22573400000</v>
      </c>
      <c r="G65" s="2">
        <v>21935700000</v>
      </c>
      <c r="H65" s="2">
        <v>21285300000</v>
      </c>
      <c r="I65" s="2">
        <v>20662100000</v>
      </c>
      <c r="J65" s="2">
        <v>20069200000</v>
      </c>
      <c r="K65" s="2">
        <v>19240600000</v>
      </c>
      <c r="L65" s="2">
        <v>18260400000</v>
      </c>
      <c r="M65" s="2">
        <v>17090700000</v>
      </c>
      <c r="N65" s="2">
        <v>15864500000</v>
      </c>
      <c r="O65" s="2">
        <v>14542700000</v>
      </c>
      <c r="P65" s="2">
        <v>13565900000</v>
      </c>
      <c r="Q65" s="2">
        <v>13001400000</v>
      </c>
      <c r="R65" s="2">
        <v>12277500000</v>
      </c>
      <c r="S65" s="2">
        <v>11406300000</v>
      </c>
      <c r="T65" s="2">
        <v>10474300000</v>
      </c>
      <c r="U65" s="2">
        <v>9561180000</v>
      </c>
      <c r="V65" s="2">
        <v>8609590000</v>
      </c>
      <c r="W65" s="2">
        <v>7747030000</v>
      </c>
      <c r="X65" s="2">
        <v>6987470000</v>
      </c>
      <c r="Y65" s="2">
        <v>6374760000</v>
      </c>
      <c r="Z65" s="2">
        <v>5902090000</v>
      </c>
      <c r="AA65" s="2">
        <v>5544740000</v>
      </c>
      <c r="AB65" s="2">
        <v>5319290000</v>
      </c>
      <c r="AC65" s="2">
        <v>5191350000</v>
      </c>
      <c r="AD65" s="2">
        <v>5140610000</v>
      </c>
      <c r="AE65" s="2">
        <v>5149680000</v>
      </c>
      <c r="AF65" s="2">
        <v>5203260000</v>
      </c>
      <c r="AG65" s="2">
        <v>5288900000</v>
      </c>
      <c r="AH65" s="2">
        <v>5407320000</v>
      </c>
    </row>
    <row r="66" spans="1:34">
      <c r="A66" t="s">
        <v>84</v>
      </c>
      <c r="B66" t="s">
        <v>19</v>
      </c>
      <c r="C66" s="2">
        <v>57752500000</v>
      </c>
      <c r="D66" s="2">
        <v>49313700000</v>
      </c>
      <c r="E66" s="2">
        <v>56190600000</v>
      </c>
      <c r="F66" s="2">
        <v>53638000000</v>
      </c>
      <c r="G66" s="2">
        <v>45332200000</v>
      </c>
      <c r="H66" s="2">
        <v>34655900000</v>
      </c>
      <c r="I66" s="2">
        <v>21599400000</v>
      </c>
      <c r="J66" s="2">
        <v>4887410000</v>
      </c>
      <c r="K66" s="2">
        <v>2636620000</v>
      </c>
      <c r="L66" s="2">
        <v>2446150000</v>
      </c>
      <c r="M66" s="2">
        <v>2369810000</v>
      </c>
      <c r="N66" s="2">
        <v>2651730000</v>
      </c>
      <c r="O66" s="2">
        <v>2319360000</v>
      </c>
      <c r="P66" s="2">
        <v>2225280000</v>
      </c>
      <c r="Q66" s="2">
        <v>2135490000</v>
      </c>
      <c r="R66" s="2">
        <v>1942000000</v>
      </c>
      <c r="S66" s="2">
        <v>1759440000</v>
      </c>
      <c r="T66" s="2">
        <v>1683080000</v>
      </c>
      <c r="U66" s="2">
        <v>1607340000</v>
      </c>
      <c r="V66" s="2">
        <v>1448180000</v>
      </c>
      <c r="W66" s="2">
        <v>1218430000</v>
      </c>
      <c r="X66" s="2">
        <v>1085670000</v>
      </c>
      <c r="Y66" s="2">
        <v>1038770000</v>
      </c>
      <c r="Z66" s="2">
        <v>855510000</v>
      </c>
      <c r="AA66" s="2">
        <v>824806000</v>
      </c>
      <c r="AB66" s="2">
        <v>799751000</v>
      </c>
      <c r="AC66" s="2">
        <v>779452000</v>
      </c>
      <c r="AD66" s="2">
        <v>700652000</v>
      </c>
      <c r="AE66" s="2">
        <v>501277000</v>
      </c>
      <c r="AF66" s="2">
        <v>433689000</v>
      </c>
      <c r="AG66" s="2">
        <v>552857000</v>
      </c>
      <c r="AH66" s="2">
        <v>549405000</v>
      </c>
    </row>
    <row r="67" spans="1:34">
      <c r="A67" t="s">
        <v>85</v>
      </c>
      <c r="B67" t="s">
        <v>19</v>
      </c>
      <c r="C67" s="2">
        <v>2015150000</v>
      </c>
      <c r="D67" s="2">
        <v>1777420000</v>
      </c>
      <c r="E67" s="2">
        <v>1846930000</v>
      </c>
      <c r="F67" s="2">
        <v>2053490000</v>
      </c>
      <c r="G67" s="2">
        <v>1913200000</v>
      </c>
      <c r="H67" s="2">
        <v>1766460000</v>
      </c>
      <c r="I67" s="2">
        <v>1601850000</v>
      </c>
      <c r="J67" s="2">
        <v>1411000000</v>
      </c>
      <c r="K67" s="2">
        <v>1345500000</v>
      </c>
      <c r="L67" s="2">
        <v>1287770000</v>
      </c>
      <c r="M67" s="2">
        <v>1216810000</v>
      </c>
      <c r="N67" s="2">
        <v>1138550000</v>
      </c>
      <c r="O67" s="2">
        <v>1050560000</v>
      </c>
      <c r="P67" s="2">
        <v>989326000</v>
      </c>
      <c r="Q67" s="2">
        <v>955131000</v>
      </c>
      <c r="R67" s="2">
        <v>903917000</v>
      </c>
      <c r="S67" s="2">
        <v>843216000</v>
      </c>
      <c r="T67" s="2">
        <v>778718000</v>
      </c>
      <c r="U67" s="2">
        <v>713380000</v>
      </c>
      <c r="V67" s="2">
        <v>644516000</v>
      </c>
      <c r="W67" s="2">
        <v>580618000</v>
      </c>
      <c r="X67" s="2">
        <v>521646000</v>
      </c>
      <c r="Y67" s="2">
        <v>475553000</v>
      </c>
      <c r="Z67" s="2">
        <v>440184000</v>
      </c>
      <c r="AA67" s="2">
        <v>412021000</v>
      </c>
      <c r="AB67" s="2">
        <v>394839000</v>
      </c>
      <c r="AC67" s="2">
        <v>383960000</v>
      </c>
      <c r="AD67" s="2">
        <v>377085000</v>
      </c>
      <c r="AE67" s="2">
        <v>374697000</v>
      </c>
      <c r="AF67" s="2">
        <v>372840000</v>
      </c>
      <c r="AG67" s="2">
        <v>371551000</v>
      </c>
      <c r="AH67" s="2">
        <v>368652000</v>
      </c>
    </row>
    <row r="68" spans="1:34">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row>
    <row r="69" spans="1:34">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c r="A70" t="s">
        <v>88</v>
      </c>
      <c r="B70" t="s">
        <v>19</v>
      </c>
      <c r="C70" s="2">
        <v>196933000</v>
      </c>
      <c r="D70" s="2">
        <v>166853000</v>
      </c>
      <c r="E70" s="2">
        <v>170124000</v>
      </c>
      <c r="F70" s="2">
        <v>168996000</v>
      </c>
      <c r="G70" s="2">
        <v>164399000</v>
      </c>
      <c r="H70" s="2">
        <v>159578000</v>
      </c>
      <c r="I70" s="2">
        <v>154239000</v>
      </c>
      <c r="J70" s="2">
        <v>148911000</v>
      </c>
      <c r="K70" s="2">
        <v>142859000</v>
      </c>
      <c r="L70" s="2">
        <v>136066000</v>
      </c>
      <c r="M70" s="2">
        <v>128060000</v>
      </c>
      <c r="N70" s="2">
        <v>119668000</v>
      </c>
      <c r="O70" s="2">
        <v>110860000</v>
      </c>
      <c r="P70" s="2">
        <v>104586000</v>
      </c>
      <c r="Q70" s="2">
        <v>98311500</v>
      </c>
      <c r="R70" s="2">
        <v>91854200</v>
      </c>
      <c r="S70" s="2">
        <v>85204200</v>
      </c>
      <c r="T70" s="2">
        <v>78694500</v>
      </c>
      <c r="U70" s="2">
        <v>72343200</v>
      </c>
      <c r="V70" s="2">
        <v>66349100</v>
      </c>
      <c r="W70" s="2">
        <v>60871800</v>
      </c>
      <c r="X70" s="2">
        <v>56009300</v>
      </c>
      <c r="Y70" s="2">
        <v>51853200</v>
      </c>
      <c r="Z70" s="2">
        <v>48415400</v>
      </c>
      <c r="AA70" s="2">
        <v>45699500</v>
      </c>
      <c r="AB70" s="2">
        <v>43602500</v>
      </c>
      <c r="AC70" s="2">
        <v>42068800</v>
      </c>
      <c r="AD70" s="2">
        <v>41026100</v>
      </c>
      <c r="AE70" s="2">
        <v>40345300</v>
      </c>
      <c r="AF70" s="2">
        <v>39933800</v>
      </c>
      <c r="AG70" s="2">
        <v>39730300</v>
      </c>
      <c r="AH70" s="2">
        <v>39706900</v>
      </c>
    </row>
    <row r="71" spans="1:34">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row>
    <row r="72" spans="1:34">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3" spans="1:34">
      <c r="A73" t="s">
        <v>91</v>
      </c>
      <c r="B73" t="s">
        <v>19</v>
      </c>
      <c r="C73" s="2">
        <v>24614800</v>
      </c>
      <c r="D73" s="2">
        <v>20270200</v>
      </c>
      <c r="E73" s="2">
        <v>20288400</v>
      </c>
      <c r="F73" s="2">
        <v>20033300</v>
      </c>
      <c r="G73" s="2">
        <v>19456100</v>
      </c>
      <c r="H73" s="2">
        <v>18961700</v>
      </c>
      <c r="I73" s="2">
        <v>18478700</v>
      </c>
      <c r="J73" s="2">
        <v>17982500</v>
      </c>
      <c r="K73" s="2">
        <v>17442000</v>
      </c>
      <c r="L73" s="2">
        <v>16914100</v>
      </c>
      <c r="M73" s="2">
        <v>16310200</v>
      </c>
      <c r="N73" s="2">
        <v>15723300</v>
      </c>
      <c r="O73" s="2">
        <v>15143500</v>
      </c>
      <c r="P73" s="2">
        <v>14571700</v>
      </c>
      <c r="Q73" s="2">
        <v>15069400</v>
      </c>
      <c r="R73" s="2">
        <v>15540800</v>
      </c>
      <c r="S73" s="2">
        <v>15970600</v>
      </c>
      <c r="T73" s="2">
        <v>16365200</v>
      </c>
      <c r="U73" s="2">
        <v>16753500</v>
      </c>
      <c r="V73" s="2">
        <v>17123900</v>
      </c>
      <c r="W73" s="2">
        <v>17482700</v>
      </c>
      <c r="X73" s="2">
        <v>17853900</v>
      </c>
      <c r="Y73" s="2">
        <v>18220200</v>
      </c>
      <c r="Z73" s="2">
        <v>18570200</v>
      </c>
      <c r="AA73" s="2">
        <v>18929800</v>
      </c>
      <c r="AB73" s="2">
        <v>19312200</v>
      </c>
      <c r="AC73" s="2">
        <v>19725500</v>
      </c>
      <c r="AD73" s="2">
        <v>20175100</v>
      </c>
      <c r="AE73" s="2">
        <v>20683600</v>
      </c>
      <c r="AF73" s="2">
        <v>21212500</v>
      </c>
      <c r="AG73" s="2">
        <v>21812200</v>
      </c>
      <c r="AH73" s="2">
        <v>22431300</v>
      </c>
    </row>
    <row r="74" spans="1:34">
      <c r="A74" t="s">
        <v>92</v>
      </c>
      <c r="B74" t="s">
        <v>19</v>
      </c>
      <c r="C74" s="2">
        <v>109785000000</v>
      </c>
      <c r="D74" s="2">
        <v>93163300000</v>
      </c>
      <c r="E74" s="2">
        <v>95867200000</v>
      </c>
      <c r="F74" s="2">
        <v>97905100000</v>
      </c>
      <c r="G74" s="2">
        <v>98842900000</v>
      </c>
      <c r="H74" s="2">
        <v>100303000000</v>
      </c>
      <c r="I74" s="2">
        <v>101910000000</v>
      </c>
      <c r="J74" s="2">
        <v>103726000000</v>
      </c>
      <c r="K74" s="2">
        <v>104134000000</v>
      </c>
      <c r="L74" s="2">
        <v>104368000000</v>
      </c>
      <c r="M74" s="2">
        <v>103842000000</v>
      </c>
      <c r="N74" s="2">
        <v>102952000000</v>
      </c>
      <c r="O74" s="2">
        <v>102041000000</v>
      </c>
      <c r="P74" s="2">
        <v>100760000000</v>
      </c>
      <c r="Q74" s="2">
        <v>99423200000</v>
      </c>
      <c r="R74" s="2">
        <v>98223000000</v>
      </c>
      <c r="S74" s="2">
        <v>96731200000</v>
      </c>
      <c r="T74" s="2">
        <v>94802500000</v>
      </c>
      <c r="U74" s="2">
        <v>92790900000</v>
      </c>
      <c r="V74" s="2">
        <v>90712200000</v>
      </c>
      <c r="W74" s="2">
        <v>88598200000</v>
      </c>
      <c r="X74" s="2">
        <v>86514600000</v>
      </c>
      <c r="Y74" s="2">
        <v>84247200000</v>
      </c>
      <c r="Z74" s="2">
        <v>81994800000</v>
      </c>
      <c r="AA74" s="2">
        <v>79712300000</v>
      </c>
      <c r="AB74" s="2">
        <v>77557100000</v>
      </c>
      <c r="AC74" s="2">
        <v>75559000000</v>
      </c>
      <c r="AD74" s="2">
        <v>73831000000</v>
      </c>
      <c r="AE74" s="2">
        <v>72617600000</v>
      </c>
      <c r="AF74" s="2">
        <v>71360800000</v>
      </c>
      <c r="AG74" s="2">
        <v>70248000000</v>
      </c>
      <c r="AH74" s="2">
        <v>69478400000</v>
      </c>
    </row>
    <row r="75" spans="1:34">
      <c r="A75" t="s">
        <v>93</v>
      </c>
      <c r="B75" t="s">
        <v>19</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row>
    <row r="76" spans="1:34">
      <c r="A76" t="s">
        <v>94</v>
      </c>
      <c r="B76" t="s">
        <v>19</v>
      </c>
      <c r="C76" s="2">
        <v>4381520000</v>
      </c>
      <c r="D76" s="2">
        <v>3840070000</v>
      </c>
      <c r="E76" s="2">
        <v>4423590000</v>
      </c>
      <c r="F76" s="2">
        <v>4460390000</v>
      </c>
      <c r="G76" s="2">
        <v>3963260000</v>
      </c>
      <c r="H76" s="2">
        <v>3336270000</v>
      </c>
      <c r="I76" s="2">
        <v>2545980000</v>
      </c>
      <c r="J76" s="2">
        <v>1405430000</v>
      </c>
      <c r="K76" s="2">
        <v>1296800000</v>
      </c>
      <c r="L76" s="2">
        <v>1299710000</v>
      </c>
      <c r="M76" s="2">
        <v>1335750000</v>
      </c>
      <c r="N76" s="2">
        <v>1578410000</v>
      </c>
      <c r="O76" s="2">
        <v>1553930000</v>
      </c>
      <c r="P76" s="2">
        <v>1607140000</v>
      </c>
      <c r="Q76" s="2">
        <v>1626890000</v>
      </c>
      <c r="R76" s="2">
        <v>1597120000</v>
      </c>
      <c r="S76" s="2">
        <v>1522950000</v>
      </c>
      <c r="T76" s="2">
        <v>1590470000</v>
      </c>
      <c r="U76" s="2">
        <v>1614330000</v>
      </c>
      <c r="V76" s="2">
        <v>1540610000</v>
      </c>
      <c r="W76" s="2">
        <v>1413220000</v>
      </c>
      <c r="X76" s="2">
        <v>1308560000</v>
      </c>
      <c r="Y76" s="2">
        <v>1309030000</v>
      </c>
      <c r="Z76" s="2">
        <v>1172740000</v>
      </c>
      <c r="AA76" s="2">
        <v>1148230000</v>
      </c>
      <c r="AB76" s="2">
        <v>1117190000</v>
      </c>
      <c r="AC76" s="2">
        <v>1103980000</v>
      </c>
      <c r="AD76" s="2">
        <v>1055820000</v>
      </c>
      <c r="AE76" s="2">
        <v>755879000</v>
      </c>
      <c r="AF76" s="2">
        <v>720816000</v>
      </c>
      <c r="AG76" s="2">
        <v>874732000</v>
      </c>
      <c r="AH76" s="2">
        <v>886669000</v>
      </c>
    </row>
    <row r="77" spans="1:34">
      <c r="A77" t="s">
        <v>95</v>
      </c>
      <c r="B77" t="s">
        <v>19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c r="A80" t="s">
        <v>98</v>
      </c>
      <c r="B80" t="s">
        <v>19</v>
      </c>
      <c r="C80" s="2">
        <v>2014130</v>
      </c>
      <c r="D80" s="2">
        <v>1643390</v>
      </c>
      <c r="E80" s="2">
        <v>1653770</v>
      </c>
      <c r="F80" s="2">
        <v>1677060</v>
      </c>
      <c r="G80" s="2">
        <v>1703840</v>
      </c>
      <c r="H80" s="2">
        <v>1767880</v>
      </c>
      <c r="I80" s="2">
        <v>1856320</v>
      </c>
      <c r="J80" s="2">
        <v>1975620</v>
      </c>
      <c r="K80" s="2">
        <v>2114030</v>
      </c>
      <c r="L80" s="2">
        <v>2273380</v>
      </c>
      <c r="M80" s="2">
        <v>2440410</v>
      </c>
      <c r="N80" s="2">
        <v>2626510</v>
      </c>
      <c r="O80" s="2">
        <v>2812550</v>
      </c>
      <c r="P80" s="2">
        <v>3008080</v>
      </c>
      <c r="Q80" s="2">
        <v>3368690</v>
      </c>
      <c r="R80" s="2">
        <v>3642130</v>
      </c>
      <c r="S80" s="2">
        <v>3880720</v>
      </c>
      <c r="T80" s="2">
        <v>4065910</v>
      </c>
      <c r="U80" s="2">
        <v>4214840</v>
      </c>
      <c r="V80" s="2">
        <v>4329010</v>
      </c>
      <c r="W80" s="2">
        <v>4418300</v>
      </c>
      <c r="X80" s="2">
        <v>4490960</v>
      </c>
      <c r="Y80" s="2">
        <v>4540670</v>
      </c>
      <c r="Z80" s="2">
        <v>4579190</v>
      </c>
      <c r="AA80" s="2">
        <v>4609360</v>
      </c>
      <c r="AB80" s="2">
        <v>4638910</v>
      </c>
      <c r="AC80" s="2">
        <v>4676560</v>
      </c>
      <c r="AD80" s="2">
        <v>4722050</v>
      </c>
      <c r="AE80" s="2">
        <v>4784480</v>
      </c>
      <c r="AF80" s="2">
        <v>4861510</v>
      </c>
      <c r="AG80" s="2">
        <v>4957510</v>
      </c>
      <c r="AH80" s="2">
        <v>5074550</v>
      </c>
    </row>
    <row r="81" spans="1:34">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c r="A83" t="s">
        <v>101</v>
      </c>
      <c r="B83" t="s">
        <v>19</v>
      </c>
      <c r="C83" s="2">
        <v>36039800</v>
      </c>
      <c r="D83" s="2">
        <v>30627300</v>
      </c>
      <c r="E83" s="2">
        <v>31327800</v>
      </c>
      <c r="F83" s="2">
        <v>31232500</v>
      </c>
      <c r="G83" s="2">
        <v>30500200</v>
      </c>
      <c r="H83" s="2">
        <v>29752800</v>
      </c>
      <c r="I83" s="2">
        <v>28946900</v>
      </c>
      <c r="J83" s="2">
        <v>28219000</v>
      </c>
      <c r="K83" s="2">
        <v>27435600</v>
      </c>
      <c r="L83" s="2">
        <v>26606400</v>
      </c>
      <c r="M83" s="2">
        <v>25639600</v>
      </c>
      <c r="N83" s="2">
        <v>24691200</v>
      </c>
      <c r="O83" s="2">
        <v>23734800</v>
      </c>
      <c r="P83" s="2">
        <v>23175500</v>
      </c>
      <c r="Q83" s="2">
        <v>22673500</v>
      </c>
      <c r="R83" s="2">
        <v>22215900</v>
      </c>
      <c r="S83" s="2">
        <v>21844200</v>
      </c>
      <c r="T83" s="2">
        <v>21586100</v>
      </c>
      <c r="U83" s="2">
        <v>21388100</v>
      </c>
      <c r="V83" s="2">
        <v>21258200</v>
      </c>
      <c r="W83" s="2">
        <v>21202700</v>
      </c>
      <c r="X83" s="2">
        <v>21227200</v>
      </c>
      <c r="Y83" s="2">
        <v>21326900</v>
      </c>
      <c r="Z83" s="2">
        <v>21504600</v>
      </c>
      <c r="AA83" s="2">
        <v>21749000</v>
      </c>
      <c r="AB83" s="2">
        <v>22046300</v>
      </c>
      <c r="AC83" s="2">
        <v>22383700</v>
      </c>
      <c r="AD83" s="2">
        <v>22749100</v>
      </c>
      <c r="AE83" s="2">
        <v>23129600</v>
      </c>
      <c r="AF83" s="2">
        <v>23504100</v>
      </c>
      <c r="AG83" s="2">
        <v>23864200</v>
      </c>
      <c r="AH83" s="2">
        <v>24213400</v>
      </c>
    </row>
    <row r="84" spans="1:34">
      <c r="A84" t="s">
        <v>102</v>
      </c>
      <c r="B84" t="s">
        <v>19</v>
      </c>
      <c r="C84" s="2">
        <v>114345000000</v>
      </c>
      <c r="D84" s="2">
        <v>97891700000</v>
      </c>
      <c r="E84" s="2">
        <v>100500000000</v>
      </c>
      <c r="F84" s="2">
        <v>101181000000</v>
      </c>
      <c r="G84" s="2">
        <v>100147000000</v>
      </c>
      <c r="H84" s="2">
        <v>99220400000</v>
      </c>
      <c r="I84" s="2">
        <v>98237400000</v>
      </c>
      <c r="J84" s="2">
        <v>97754200000</v>
      </c>
      <c r="K84" s="2">
        <v>95942000000</v>
      </c>
      <c r="L84" s="2">
        <v>93701700000</v>
      </c>
      <c r="M84" s="2">
        <v>90785400000</v>
      </c>
      <c r="N84" s="2">
        <v>87701400000</v>
      </c>
      <c r="O84" s="2">
        <v>84397100000</v>
      </c>
      <c r="P84" s="2">
        <v>80973900000</v>
      </c>
      <c r="Q84" s="2">
        <v>77706700000</v>
      </c>
      <c r="R84" s="2">
        <v>74387000000</v>
      </c>
      <c r="S84" s="2">
        <v>71152100000</v>
      </c>
      <c r="T84" s="2">
        <v>68064500000</v>
      </c>
      <c r="U84" s="2">
        <v>65001600000</v>
      </c>
      <c r="V84" s="2">
        <v>62007900000</v>
      </c>
      <c r="W84" s="2">
        <v>59139100000</v>
      </c>
      <c r="X84" s="2">
        <v>56478400000</v>
      </c>
      <c r="Y84" s="2">
        <v>54039100000</v>
      </c>
      <c r="Z84" s="2">
        <v>51905100000</v>
      </c>
      <c r="AA84" s="2">
        <v>50076500000</v>
      </c>
      <c r="AB84" s="2">
        <v>48556400000</v>
      </c>
      <c r="AC84" s="2">
        <v>47325000000</v>
      </c>
      <c r="AD84" s="2">
        <v>46395000000</v>
      </c>
      <c r="AE84" s="2">
        <v>45693800000</v>
      </c>
      <c r="AF84" s="2">
        <v>45158800000</v>
      </c>
      <c r="AG84" s="2">
        <v>44757700000</v>
      </c>
      <c r="AH84" s="2">
        <v>44478300000</v>
      </c>
    </row>
    <row r="85" spans="1:34">
      <c r="A85" t="s">
        <v>103</v>
      </c>
      <c r="B85" t="s">
        <v>19</v>
      </c>
      <c r="C85" s="2">
        <v>1562430000</v>
      </c>
      <c r="D85" s="2">
        <v>1300480000</v>
      </c>
      <c r="E85" s="2">
        <v>1309340000</v>
      </c>
      <c r="F85" s="2">
        <v>1278700000</v>
      </c>
      <c r="G85" s="2">
        <v>1242580000</v>
      </c>
      <c r="H85" s="2">
        <v>1205740000</v>
      </c>
      <c r="I85" s="2">
        <v>1170430000</v>
      </c>
      <c r="J85" s="2">
        <v>1136840000</v>
      </c>
      <c r="K85" s="2">
        <v>1089910000</v>
      </c>
      <c r="L85" s="2">
        <v>1034390000</v>
      </c>
      <c r="M85" s="2">
        <v>968124000</v>
      </c>
      <c r="N85" s="2">
        <v>898668000</v>
      </c>
      <c r="O85" s="2">
        <v>823790000</v>
      </c>
      <c r="P85" s="2">
        <v>768457000</v>
      </c>
      <c r="Q85" s="2">
        <v>736479000</v>
      </c>
      <c r="R85" s="2">
        <v>695474000</v>
      </c>
      <c r="S85" s="2">
        <v>646123000</v>
      </c>
      <c r="T85" s="2">
        <v>593329000</v>
      </c>
      <c r="U85" s="2">
        <v>541606000</v>
      </c>
      <c r="V85" s="2">
        <v>487702000</v>
      </c>
      <c r="W85" s="2">
        <v>438841000</v>
      </c>
      <c r="X85" s="2">
        <v>395815000</v>
      </c>
      <c r="Y85" s="2">
        <v>361107000</v>
      </c>
      <c r="Z85" s="2">
        <v>334332000</v>
      </c>
      <c r="AA85" s="2">
        <v>314089000</v>
      </c>
      <c r="AB85" s="2">
        <v>301318000</v>
      </c>
      <c r="AC85" s="2">
        <v>294071000</v>
      </c>
      <c r="AD85" s="2">
        <v>291197000</v>
      </c>
      <c r="AE85" s="2">
        <v>291711000</v>
      </c>
      <c r="AF85" s="2">
        <v>294746000</v>
      </c>
      <c r="AG85" s="2">
        <v>299597000</v>
      </c>
      <c r="AH85" s="2">
        <v>306305000</v>
      </c>
    </row>
    <row r="86" spans="1:34">
      <c r="A86" t="s">
        <v>104</v>
      </c>
      <c r="B86" t="s">
        <v>19</v>
      </c>
      <c r="C86" s="2">
        <v>4211440000</v>
      </c>
      <c r="D86" s="2">
        <v>3596070000</v>
      </c>
      <c r="E86" s="2">
        <v>4097540000</v>
      </c>
      <c r="F86" s="2">
        <v>3911400000</v>
      </c>
      <c r="G86" s="2">
        <v>3305720000</v>
      </c>
      <c r="H86" s="2">
        <v>2527180000</v>
      </c>
      <c r="I86" s="2">
        <v>1575070000</v>
      </c>
      <c r="J86" s="2">
        <v>356401000</v>
      </c>
      <c r="K86" s="2">
        <v>192268000</v>
      </c>
      <c r="L86" s="2">
        <v>178379000</v>
      </c>
      <c r="M86" s="2">
        <v>172812000</v>
      </c>
      <c r="N86" s="2">
        <v>193370000</v>
      </c>
      <c r="O86" s="2">
        <v>169133000</v>
      </c>
      <c r="P86" s="2">
        <v>162272000</v>
      </c>
      <c r="Q86" s="2">
        <v>155725000</v>
      </c>
      <c r="R86" s="2">
        <v>141615000</v>
      </c>
      <c r="S86" s="2">
        <v>128302000</v>
      </c>
      <c r="T86" s="2">
        <v>122734000</v>
      </c>
      <c r="U86" s="2">
        <v>117211000</v>
      </c>
      <c r="V86" s="2">
        <v>105604000</v>
      </c>
      <c r="W86" s="2">
        <v>88850600</v>
      </c>
      <c r="X86" s="2">
        <v>79169600</v>
      </c>
      <c r="Y86" s="2">
        <v>75749100</v>
      </c>
      <c r="Z86" s="2">
        <v>62385700</v>
      </c>
      <c r="AA86" s="2">
        <v>60146600</v>
      </c>
      <c r="AB86" s="2">
        <v>58319600</v>
      </c>
      <c r="AC86" s="2">
        <v>56839400</v>
      </c>
      <c r="AD86" s="2">
        <v>51093100</v>
      </c>
      <c r="AE86" s="2">
        <v>36554200</v>
      </c>
      <c r="AF86" s="2">
        <v>31625600</v>
      </c>
      <c r="AG86" s="2">
        <v>40315500</v>
      </c>
      <c r="AH86" s="2">
        <v>40063900</v>
      </c>
    </row>
    <row r="87" spans="1:34">
      <c r="A87" t="s">
        <v>105</v>
      </c>
      <c r="B87" t="s">
        <v>19</v>
      </c>
      <c r="C87" s="2">
        <v>114151000</v>
      </c>
      <c r="D87" s="2">
        <v>100685000</v>
      </c>
      <c r="E87" s="2">
        <v>104622000</v>
      </c>
      <c r="F87" s="2">
        <v>116323000</v>
      </c>
      <c r="G87" s="2">
        <v>108376000</v>
      </c>
      <c r="H87" s="2">
        <v>100063000</v>
      </c>
      <c r="I87" s="2">
        <v>90739000</v>
      </c>
      <c r="J87" s="2">
        <v>79928300</v>
      </c>
      <c r="K87" s="2">
        <v>76217400</v>
      </c>
      <c r="L87" s="2">
        <v>72947200</v>
      </c>
      <c r="M87" s="2">
        <v>68927600</v>
      </c>
      <c r="N87" s="2">
        <v>64494700</v>
      </c>
      <c r="O87" s="2">
        <v>59510400</v>
      </c>
      <c r="P87" s="2">
        <v>56041700</v>
      </c>
      <c r="Q87" s="2">
        <v>54104700</v>
      </c>
      <c r="R87" s="2">
        <v>51203600</v>
      </c>
      <c r="S87" s="2">
        <v>47765100</v>
      </c>
      <c r="T87" s="2">
        <v>44111600</v>
      </c>
      <c r="U87" s="2">
        <v>40410400</v>
      </c>
      <c r="V87" s="2">
        <v>36509500</v>
      </c>
      <c r="W87" s="2">
        <v>32889900</v>
      </c>
      <c r="X87" s="2">
        <v>29549400</v>
      </c>
      <c r="Y87" s="2">
        <v>26938400</v>
      </c>
      <c r="Z87" s="2">
        <v>24934800</v>
      </c>
      <c r="AA87" s="2">
        <v>23339500</v>
      </c>
      <c r="AB87" s="2">
        <v>22366200</v>
      </c>
      <c r="AC87" s="2">
        <v>21750000</v>
      </c>
      <c r="AD87" s="2">
        <v>21360500</v>
      </c>
      <c r="AE87" s="2">
        <v>21225200</v>
      </c>
      <c r="AF87" s="2">
        <v>21120000</v>
      </c>
      <c r="AG87" s="2">
        <v>21047000</v>
      </c>
      <c r="AH87" s="2">
        <v>20882800</v>
      </c>
    </row>
    <row r="88" spans="1:34">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c r="A90" t="s">
        <v>108</v>
      </c>
      <c r="B90" t="s">
        <v>19</v>
      </c>
      <c r="C90" s="2">
        <v>38396400</v>
      </c>
      <c r="D90" s="2">
        <v>32531500</v>
      </c>
      <c r="E90" s="2">
        <v>33169400</v>
      </c>
      <c r="F90" s="2">
        <v>32949300</v>
      </c>
      <c r="G90" s="2">
        <v>32053100</v>
      </c>
      <c r="H90" s="2">
        <v>31113200</v>
      </c>
      <c r="I90" s="2">
        <v>30072300</v>
      </c>
      <c r="J90" s="2">
        <v>29033500</v>
      </c>
      <c r="K90" s="2">
        <v>27853500</v>
      </c>
      <c r="L90" s="2">
        <v>26529000</v>
      </c>
      <c r="M90" s="2">
        <v>24968100</v>
      </c>
      <c r="N90" s="2">
        <v>23331900</v>
      </c>
      <c r="O90" s="2">
        <v>21614500</v>
      </c>
      <c r="P90" s="2">
        <v>20391300</v>
      </c>
      <c r="Q90" s="2">
        <v>19167900</v>
      </c>
      <c r="R90" s="2">
        <v>17908900</v>
      </c>
      <c r="S90" s="2">
        <v>16612400</v>
      </c>
      <c r="T90" s="2">
        <v>15343200</v>
      </c>
      <c r="U90" s="2">
        <v>14104900</v>
      </c>
      <c r="V90" s="2">
        <v>12936200</v>
      </c>
      <c r="W90" s="2">
        <v>11868300</v>
      </c>
      <c r="X90" s="2">
        <v>10920200</v>
      </c>
      <c r="Y90" s="2">
        <v>10109900</v>
      </c>
      <c r="Z90" s="2">
        <v>9439620</v>
      </c>
      <c r="AA90" s="2">
        <v>8910100</v>
      </c>
      <c r="AB90" s="2">
        <v>8501230</v>
      </c>
      <c r="AC90" s="2">
        <v>8202220</v>
      </c>
      <c r="AD90" s="2">
        <v>7998910</v>
      </c>
      <c r="AE90" s="2">
        <v>7866180</v>
      </c>
      <c r="AF90" s="2">
        <v>7785950</v>
      </c>
      <c r="AG90" s="2">
        <v>7746280</v>
      </c>
      <c r="AH90" s="2">
        <v>7741710</v>
      </c>
    </row>
    <row r="91" spans="1:34">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c r="A93" t="s">
        <v>111</v>
      </c>
      <c r="B93" t="s">
        <v>19</v>
      </c>
      <c r="C93" s="2">
        <v>4799940</v>
      </c>
      <c r="D93" s="2">
        <v>3952720</v>
      </c>
      <c r="E93" s="2">
        <v>3956270</v>
      </c>
      <c r="F93" s="2">
        <v>3906520</v>
      </c>
      <c r="G93" s="2">
        <v>3793970</v>
      </c>
      <c r="H93" s="2">
        <v>3697560</v>
      </c>
      <c r="I93" s="2">
        <v>3603380</v>
      </c>
      <c r="J93" s="2">
        <v>3506620</v>
      </c>
      <c r="K93" s="2">
        <v>3401210</v>
      </c>
      <c r="L93" s="2">
        <v>3298280</v>
      </c>
      <c r="M93" s="2">
        <v>3180510</v>
      </c>
      <c r="N93" s="2">
        <v>3066080</v>
      </c>
      <c r="O93" s="2">
        <v>2953000</v>
      </c>
      <c r="P93" s="2">
        <v>2841500</v>
      </c>
      <c r="Q93" s="2">
        <v>2938550</v>
      </c>
      <c r="R93" s="2">
        <v>3030470</v>
      </c>
      <c r="S93" s="2">
        <v>3114290</v>
      </c>
      <c r="T93" s="2">
        <v>3191240</v>
      </c>
      <c r="U93" s="2">
        <v>3266970</v>
      </c>
      <c r="V93" s="2">
        <v>3339190</v>
      </c>
      <c r="W93" s="2">
        <v>3409160</v>
      </c>
      <c r="X93" s="2">
        <v>3481550</v>
      </c>
      <c r="Y93" s="2">
        <v>3552980</v>
      </c>
      <c r="Z93" s="2">
        <v>3621210</v>
      </c>
      <c r="AA93" s="2">
        <v>3691340</v>
      </c>
      <c r="AB93" s="2">
        <v>3765900</v>
      </c>
      <c r="AC93" s="2">
        <v>3846510</v>
      </c>
      <c r="AD93" s="2">
        <v>3934180</v>
      </c>
      <c r="AE93" s="2">
        <v>4033340</v>
      </c>
      <c r="AF93" s="2">
        <v>4136460</v>
      </c>
      <c r="AG93" s="2">
        <v>4253410</v>
      </c>
      <c r="AH93" s="2">
        <v>4374130</v>
      </c>
    </row>
    <row r="94" spans="1:34">
      <c r="A94" t="s">
        <v>112</v>
      </c>
      <c r="B94" t="s">
        <v>19</v>
      </c>
      <c r="C94" s="2">
        <v>8005730000</v>
      </c>
      <c r="D94" s="2">
        <v>6793670000</v>
      </c>
      <c r="E94" s="2">
        <v>6990850000</v>
      </c>
      <c r="F94" s="2">
        <v>7139450000</v>
      </c>
      <c r="G94" s="2">
        <v>7207840000</v>
      </c>
      <c r="H94" s="2">
        <v>7314330000</v>
      </c>
      <c r="I94" s="2">
        <v>7431470000</v>
      </c>
      <c r="J94" s="2">
        <v>7563920000</v>
      </c>
      <c r="K94" s="2">
        <v>7593690000</v>
      </c>
      <c r="L94" s="2">
        <v>7610770000</v>
      </c>
      <c r="M94" s="2">
        <v>7572390000</v>
      </c>
      <c r="N94" s="2">
        <v>7507460000</v>
      </c>
      <c r="O94" s="2">
        <v>7441020000</v>
      </c>
      <c r="P94" s="2">
        <v>7347630000</v>
      </c>
      <c r="Q94" s="2">
        <v>7250160000</v>
      </c>
      <c r="R94" s="2">
        <v>7162640000</v>
      </c>
      <c r="S94" s="2">
        <v>7053850000</v>
      </c>
      <c r="T94" s="2">
        <v>6913200000</v>
      </c>
      <c r="U94" s="2">
        <v>6766520000</v>
      </c>
      <c r="V94" s="2">
        <v>6614930000</v>
      </c>
      <c r="W94" s="2">
        <v>6460770000</v>
      </c>
      <c r="X94" s="2">
        <v>6308840000</v>
      </c>
      <c r="Y94" s="2">
        <v>6143490000</v>
      </c>
      <c r="Z94" s="2">
        <v>5979240000</v>
      </c>
      <c r="AA94" s="2">
        <v>5812790000</v>
      </c>
      <c r="AB94" s="2">
        <v>5655640000</v>
      </c>
      <c r="AC94" s="2">
        <v>5509930000</v>
      </c>
      <c r="AD94" s="2">
        <v>5383920000</v>
      </c>
      <c r="AE94" s="2">
        <v>5295430000</v>
      </c>
      <c r="AF94" s="2">
        <v>5203790000</v>
      </c>
      <c r="AG94" s="2">
        <v>5122640000</v>
      </c>
      <c r="AH94" s="2">
        <v>5066520000</v>
      </c>
    </row>
    <row r="95" spans="1:34">
      <c r="A95" t="s">
        <v>113</v>
      </c>
      <c r="B95" t="s">
        <v>19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1:34">
      <c r="A96" t="s">
        <v>114</v>
      </c>
      <c r="B96" t="s">
        <v>19</v>
      </c>
      <c r="C96" s="2">
        <v>319510000</v>
      </c>
      <c r="D96" s="2">
        <v>280027000</v>
      </c>
      <c r="E96" s="2">
        <v>322578000</v>
      </c>
      <c r="F96" s="2">
        <v>325262000</v>
      </c>
      <c r="G96" s="2">
        <v>289009000</v>
      </c>
      <c r="H96" s="2">
        <v>243288000</v>
      </c>
      <c r="I96" s="2">
        <v>185658000</v>
      </c>
      <c r="J96" s="2">
        <v>102487000</v>
      </c>
      <c r="K96" s="2">
        <v>94565300</v>
      </c>
      <c r="L96" s="2">
        <v>94777800</v>
      </c>
      <c r="M96" s="2">
        <v>97406100</v>
      </c>
      <c r="N96" s="2">
        <v>115101000</v>
      </c>
      <c r="O96" s="2">
        <v>113316000</v>
      </c>
      <c r="P96" s="2">
        <v>117196000</v>
      </c>
      <c r="Q96" s="2">
        <v>118636000</v>
      </c>
      <c r="R96" s="2">
        <v>116466000</v>
      </c>
      <c r="S96" s="2">
        <v>111057000</v>
      </c>
      <c r="T96" s="2">
        <v>115980000</v>
      </c>
      <c r="U96" s="2">
        <v>117721000</v>
      </c>
      <c r="V96" s="2">
        <v>112344000</v>
      </c>
      <c r="W96" s="2">
        <v>103055000</v>
      </c>
      <c r="X96" s="2">
        <v>95423000</v>
      </c>
      <c r="Y96" s="2">
        <v>95457300</v>
      </c>
      <c r="Z96" s="2">
        <v>85518900</v>
      </c>
      <c r="AA96" s="2">
        <v>83731800</v>
      </c>
      <c r="AB96" s="2">
        <v>81468100</v>
      </c>
      <c r="AC96" s="2">
        <v>80504900</v>
      </c>
      <c r="AD96" s="2">
        <v>76992500</v>
      </c>
      <c r="AE96" s="2">
        <v>55120400</v>
      </c>
      <c r="AF96" s="2">
        <v>52563500</v>
      </c>
      <c r="AG96" s="2">
        <v>63787400</v>
      </c>
      <c r="AH96" s="2">
        <v>64657800</v>
      </c>
    </row>
    <row r="97" spans="1:34">
      <c r="A97" t="s">
        <v>115</v>
      </c>
      <c r="B97" t="s">
        <v>19</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row>
    <row r="98" spans="1:34">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row>
    <row r="99" spans="1:34">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row>
    <row r="100" spans="1:34">
      <c r="A100" t="s">
        <v>118</v>
      </c>
      <c r="B100" t="s">
        <v>19</v>
      </c>
      <c r="C100">
        <v>392697</v>
      </c>
      <c r="D100">
        <v>320414</v>
      </c>
      <c r="E100">
        <v>322438</v>
      </c>
      <c r="F100">
        <v>326979</v>
      </c>
      <c r="G100">
        <v>332200</v>
      </c>
      <c r="H100">
        <v>344686</v>
      </c>
      <c r="I100">
        <v>361930</v>
      </c>
      <c r="J100">
        <v>385190</v>
      </c>
      <c r="K100">
        <v>412176</v>
      </c>
      <c r="L100">
        <v>443244</v>
      </c>
      <c r="M100">
        <v>475811</v>
      </c>
      <c r="N100">
        <v>512095</v>
      </c>
      <c r="O100">
        <v>548367</v>
      </c>
      <c r="P100">
        <v>586489</v>
      </c>
      <c r="Q100">
        <v>656799</v>
      </c>
      <c r="R100">
        <v>710112</v>
      </c>
      <c r="S100">
        <v>756630</v>
      </c>
      <c r="T100">
        <v>792737</v>
      </c>
      <c r="U100">
        <v>821774</v>
      </c>
      <c r="V100">
        <v>844033</v>
      </c>
      <c r="W100">
        <v>861443</v>
      </c>
      <c r="X100">
        <v>875609</v>
      </c>
      <c r="Y100">
        <v>885301</v>
      </c>
      <c r="Z100">
        <v>892812</v>
      </c>
      <c r="AA100">
        <v>898694</v>
      </c>
      <c r="AB100">
        <v>904455</v>
      </c>
      <c r="AC100">
        <v>911795</v>
      </c>
      <c r="AD100">
        <v>920664</v>
      </c>
      <c r="AE100">
        <v>932837</v>
      </c>
      <c r="AF100">
        <v>947856</v>
      </c>
      <c r="AG100">
        <v>966574</v>
      </c>
      <c r="AH100">
        <v>989392</v>
      </c>
    </row>
    <row r="101" spans="1:34">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row>
    <row r="102" spans="1:34">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row>
    <row r="103" spans="1:34">
      <c r="A103" t="s">
        <v>121</v>
      </c>
      <c r="B103" t="s">
        <v>19</v>
      </c>
      <c r="C103" s="2">
        <v>14443700</v>
      </c>
      <c r="D103" s="2">
        <v>12274500</v>
      </c>
      <c r="E103" s="2">
        <v>12555300</v>
      </c>
      <c r="F103" s="2">
        <v>12517100</v>
      </c>
      <c r="G103" s="2">
        <v>12223600</v>
      </c>
      <c r="H103" s="2">
        <v>11924100</v>
      </c>
      <c r="I103" s="2">
        <v>11601100</v>
      </c>
      <c r="J103" s="2">
        <v>11309400</v>
      </c>
      <c r="K103" s="2">
        <v>10995400</v>
      </c>
      <c r="L103" s="2">
        <v>10663100</v>
      </c>
      <c r="M103" s="2">
        <v>10275600</v>
      </c>
      <c r="N103" s="2">
        <v>9895510</v>
      </c>
      <c r="O103" s="2">
        <v>9512230</v>
      </c>
      <c r="P103" s="2">
        <v>9288090</v>
      </c>
      <c r="Q103" s="2">
        <v>9086880</v>
      </c>
      <c r="R103" s="2">
        <v>8903490</v>
      </c>
      <c r="S103" s="2">
        <v>8754530</v>
      </c>
      <c r="T103" s="2">
        <v>8651100</v>
      </c>
      <c r="U103" s="2">
        <v>8571750</v>
      </c>
      <c r="V103" s="2">
        <v>8519700</v>
      </c>
      <c r="W103" s="2">
        <v>8497450</v>
      </c>
      <c r="X103" s="2">
        <v>8507250</v>
      </c>
      <c r="Y103" s="2">
        <v>8547200</v>
      </c>
      <c r="Z103" s="2">
        <v>8618420</v>
      </c>
      <c r="AA103" s="2">
        <v>8716370</v>
      </c>
      <c r="AB103" s="2">
        <v>8835520</v>
      </c>
      <c r="AC103" s="2">
        <v>8970770</v>
      </c>
      <c r="AD103" s="2">
        <v>9117180</v>
      </c>
      <c r="AE103" s="2">
        <v>9269680</v>
      </c>
      <c r="AF103" s="2">
        <v>9419790</v>
      </c>
      <c r="AG103" s="2">
        <v>9564100</v>
      </c>
      <c r="AH103" s="2">
        <v>9704050</v>
      </c>
    </row>
    <row r="104" spans="1:34">
      <c r="A104" t="s">
        <v>122</v>
      </c>
      <c r="B104" t="s">
        <v>19</v>
      </c>
      <c r="C104" s="2">
        <v>41318600000</v>
      </c>
      <c r="D104" s="2">
        <v>35373100000</v>
      </c>
      <c r="E104" s="2">
        <v>36315400000</v>
      </c>
      <c r="F104" s="2">
        <v>36561500000</v>
      </c>
      <c r="G104" s="2">
        <v>36187900000</v>
      </c>
      <c r="H104" s="2">
        <v>35853200000</v>
      </c>
      <c r="I104" s="2">
        <v>35498000000</v>
      </c>
      <c r="J104" s="2">
        <v>35323400000</v>
      </c>
      <c r="K104" s="2">
        <v>34668500000</v>
      </c>
      <c r="L104" s="2">
        <v>33859000000</v>
      </c>
      <c r="M104" s="2">
        <v>32805200000</v>
      </c>
      <c r="N104" s="2">
        <v>31690800000</v>
      </c>
      <c r="O104" s="2">
        <v>30496800000</v>
      </c>
      <c r="P104" s="2">
        <v>29259800000</v>
      </c>
      <c r="Q104" s="2">
        <v>28079200000</v>
      </c>
      <c r="R104" s="2">
        <v>26879700000</v>
      </c>
      <c r="S104" s="2">
        <v>25710700000</v>
      </c>
      <c r="T104" s="2">
        <v>24595000000</v>
      </c>
      <c r="U104" s="2">
        <v>23488200000</v>
      </c>
      <c r="V104" s="2">
        <v>22406500000</v>
      </c>
      <c r="W104" s="2">
        <v>21369900000</v>
      </c>
      <c r="X104" s="2">
        <v>20408400000</v>
      </c>
      <c r="Y104" s="2">
        <v>19527000000</v>
      </c>
      <c r="Z104" s="2">
        <v>18755800000</v>
      </c>
      <c r="AA104" s="2">
        <v>18095100000</v>
      </c>
      <c r="AB104" s="2">
        <v>17545800000</v>
      </c>
      <c r="AC104" s="2">
        <v>17100800000</v>
      </c>
      <c r="AD104" s="2">
        <v>16764800000</v>
      </c>
      <c r="AE104" s="2">
        <v>16511400000</v>
      </c>
      <c r="AF104" s="2">
        <v>16318100000</v>
      </c>
      <c r="AG104" s="2">
        <v>16173100000</v>
      </c>
      <c r="AH104" s="2">
        <v>16072200000</v>
      </c>
    </row>
    <row r="105" spans="1:34">
      <c r="A105" t="s">
        <v>123</v>
      </c>
      <c r="B105" t="s">
        <v>19</v>
      </c>
      <c r="C105" s="2">
        <v>1074280000</v>
      </c>
      <c r="D105" s="2">
        <v>894177000</v>
      </c>
      <c r="E105" s="2">
        <v>900269000</v>
      </c>
      <c r="F105" s="2">
        <v>879201000</v>
      </c>
      <c r="G105" s="2">
        <v>854362000</v>
      </c>
      <c r="H105" s="2">
        <v>829032000</v>
      </c>
      <c r="I105" s="2">
        <v>804756000</v>
      </c>
      <c r="J105" s="2">
        <v>781663000</v>
      </c>
      <c r="K105" s="2">
        <v>749391000</v>
      </c>
      <c r="L105" s="2">
        <v>711216000</v>
      </c>
      <c r="M105" s="2">
        <v>665656000</v>
      </c>
      <c r="N105" s="2">
        <v>617900000</v>
      </c>
      <c r="O105" s="2">
        <v>566416000</v>
      </c>
      <c r="P105" s="2">
        <v>528370000</v>
      </c>
      <c r="Q105" s="2">
        <v>506383000</v>
      </c>
      <c r="R105" s="2">
        <v>478189000</v>
      </c>
      <c r="S105" s="2">
        <v>444257000</v>
      </c>
      <c r="T105" s="2">
        <v>407957000</v>
      </c>
      <c r="U105" s="2">
        <v>372394000</v>
      </c>
      <c r="V105" s="2">
        <v>335330000</v>
      </c>
      <c r="W105" s="2">
        <v>301735000</v>
      </c>
      <c r="X105" s="2">
        <v>272152000</v>
      </c>
      <c r="Y105" s="2">
        <v>248287000</v>
      </c>
      <c r="Z105" s="2">
        <v>229878000</v>
      </c>
      <c r="AA105" s="2">
        <v>215959000</v>
      </c>
      <c r="AB105" s="2">
        <v>207178000</v>
      </c>
      <c r="AC105" s="2">
        <v>202195000</v>
      </c>
      <c r="AD105" s="2">
        <v>200219000</v>
      </c>
      <c r="AE105" s="2">
        <v>200572000</v>
      </c>
      <c r="AF105" s="2">
        <v>202659000</v>
      </c>
      <c r="AG105" s="2">
        <v>205995000</v>
      </c>
      <c r="AH105" s="2">
        <v>210607000</v>
      </c>
    </row>
    <row r="106" spans="1:34">
      <c r="A106" t="s">
        <v>124</v>
      </c>
      <c r="B106" t="s">
        <v>19</v>
      </c>
      <c r="C106" s="2">
        <v>1521800000</v>
      </c>
      <c r="D106" s="2">
        <v>1299430000</v>
      </c>
      <c r="E106" s="2">
        <v>1480640000</v>
      </c>
      <c r="F106" s="2">
        <v>1413380000</v>
      </c>
      <c r="G106" s="2">
        <v>1194520000</v>
      </c>
      <c r="H106" s="2">
        <v>913195000</v>
      </c>
      <c r="I106" s="2">
        <v>569151000</v>
      </c>
      <c r="J106" s="2">
        <v>128785000</v>
      </c>
      <c r="K106" s="2">
        <v>69476000</v>
      </c>
      <c r="L106" s="2">
        <v>64457000</v>
      </c>
      <c r="M106" s="2">
        <v>62445400</v>
      </c>
      <c r="N106" s="2">
        <v>69874100</v>
      </c>
      <c r="O106" s="2">
        <v>61115800</v>
      </c>
      <c r="P106" s="2">
        <v>58636900</v>
      </c>
      <c r="Q106" s="2">
        <v>56271000</v>
      </c>
      <c r="R106" s="2">
        <v>51172500</v>
      </c>
      <c r="S106" s="2">
        <v>46361900</v>
      </c>
      <c r="T106" s="2">
        <v>44349900</v>
      </c>
      <c r="U106" s="2">
        <v>42354000</v>
      </c>
      <c r="V106" s="2">
        <v>38160000</v>
      </c>
      <c r="W106" s="2">
        <v>32106100</v>
      </c>
      <c r="X106" s="2">
        <v>28607800</v>
      </c>
      <c r="Y106" s="2">
        <v>27371900</v>
      </c>
      <c r="Z106" s="2">
        <v>22543000</v>
      </c>
      <c r="AA106" s="2">
        <v>21733900</v>
      </c>
      <c r="AB106" s="2">
        <v>21073700</v>
      </c>
      <c r="AC106" s="2">
        <v>20538800</v>
      </c>
      <c r="AD106" s="2">
        <v>18462400</v>
      </c>
      <c r="AE106" s="2">
        <v>13208800</v>
      </c>
      <c r="AF106" s="2">
        <v>11427900</v>
      </c>
      <c r="AG106" s="2">
        <v>14568000</v>
      </c>
      <c r="AH106" s="2">
        <v>14477000</v>
      </c>
    </row>
    <row r="107" spans="1:34">
      <c r="A107" t="s">
        <v>125</v>
      </c>
      <c r="B107" t="s">
        <v>19</v>
      </c>
      <c r="C107" s="2">
        <v>78487100</v>
      </c>
      <c r="D107" s="2">
        <v>69228000</v>
      </c>
      <c r="E107" s="2">
        <v>71935200</v>
      </c>
      <c r="F107" s="2">
        <v>79980500</v>
      </c>
      <c r="G107" s="2">
        <v>74516300</v>
      </c>
      <c r="H107" s="2">
        <v>68800800</v>
      </c>
      <c r="I107" s="2">
        <v>62389700</v>
      </c>
      <c r="J107" s="2">
        <v>54956500</v>
      </c>
      <c r="K107" s="2">
        <v>52405000</v>
      </c>
      <c r="L107" s="2">
        <v>50156500</v>
      </c>
      <c r="M107" s="2">
        <v>47392700</v>
      </c>
      <c r="N107" s="2">
        <v>44344800</v>
      </c>
      <c r="O107" s="2">
        <v>40917800</v>
      </c>
      <c r="P107" s="2">
        <v>38532800</v>
      </c>
      <c r="Q107" s="2">
        <v>37200900</v>
      </c>
      <c r="R107" s="2">
        <v>35206200</v>
      </c>
      <c r="S107" s="2">
        <v>32842000</v>
      </c>
      <c r="T107" s="2">
        <v>30329900</v>
      </c>
      <c r="U107" s="2">
        <v>27785100</v>
      </c>
      <c r="V107" s="2">
        <v>25102900</v>
      </c>
      <c r="W107" s="2">
        <v>22614200</v>
      </c>
      <c r="X107" s="2">
        <v>20317300</v>
      </c>
      <c r="Y107" s="2">
        <v>18522100</v>
      </c>
      <c r="Z107" s="2">
        <v>17144500</v>
      </c>
      <c r="AA107" s="2">
        <v>16047600</v>
      </c>
      <c r="AB107" s="2">
        <v>15378400</v>
      </c>
      <c r="AC107" s="2">
        <v>14954700</v>
      </c>
      <c r="AD107" s="2">
        <v>14686900</v>
      </c>
      <c r="AE107" s="2">
        <v>14593900</v>
      </c>
      <c r="AF107" s="2">
        <v>14521500</v>
      </c>
      <c r="AG107" s="2">
        <v>14471300</v>
      </c>
      <c r="AH107" s="2">
        <v>14358400</v>
      </c>
    </row>
    <row r="108" spans="1:34">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row>
    <row r="110" spans="1:34">
      <c r="A110" t="s">
        <v>128</v>
      </c>
      <c r="B110" t="s">
        <v>19</v>
      </c>
      <c r="C110" s="2">
        <v>15393500</v>
      </c>
      <c r="D110" s="2">
        <v>13042200</v>
      </c>
      <c r="E110" s="2">
        <v>13297900</v>
      </c>
      <c r="F110" s="2">
        <v>13209700</v>
      </c>
      <c r="G110" s="2">
        <v>12850400</v>
      </c>
      <c r="H110" s="2">
        <v>12473600</v>
      </c>
      <c r="I110" s="2">
        <v>12056300</v>
      </c>
      <c r="J110" s="2">
        <v>11639800</v>
      </c>
      <c r="K110" s="2">
        <v>11166700</v>
      </c>
      <c r="L110" s="2">
        <v>10635700</v>
      </c>
      <c r="M110" s="2">
        <v>10009900</v>
      </c>
      <c r="N110" s="2">
        <v>9354000</v>
      </c>
      <c r="O110" s="2">
        <v>8665470</v>
      </c>
      <c r="P110" s="2">
        <v>8175080</v>
      </c>
      <c r="Q110" s="2">
        <v>7684620</v>
      </c>
      <c r="R110" s="2">
        <v>7179870</v>
      </c>
      <c r="S110" s="2">
        <v>6660070</v>
      </c>
      <c r="T110" s="2">
        <v>6151230</v>
      </c>
      <c r="U110" s="2">
        <v>5654780</v>
      </c>
      <c r="V110" s="2">
        <v>5186240</v>
      </c>
      <c r="W110" s="2">
        <v>4758100</v>
      </c>
      <c r="X110" s="2">
        <v>4378020</v>
      </c>
      <c r="Y110" s="2">
        <v>4053160</v>
      </c>
      <c r="Z110" s="2">
        <v>3784440</v>
      </c>
      <c r="AA110" s="2">
        <v>3572150</v>
      </c>
      <c r="AB110" s="2">
        <v>3408230</v>
      </c>
      <c r="AC110" s="2">
        <v>3288350</v>
      </c>
      <c r="AD110" s="2">
        <v>3206840</v>
      </c>
      <c r="AE110" s="2">
        <v>3153630</v>
      </c>
      <c r="AF110" s="2">
        <v>3121460</v>
      </c>
      <c r="AG110" s="2">
        <v>3105560</v>
      </c>
      <c r="AH110" s="2">
        <v>3103730</v>
      </c>
    </row>
    <row r="111" spans="1:34">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c r="A113" t="s">
        <v>131</v>
      </c>
      <c r="B113" t="s">
        <v>19</v>
      </c>
      <c r="C113" s="2">
        <v>1923680</v>
      </c>
      <c r="D113" s="2">
        <v>1584140</v>
      </c>
      <c r="E113" s="2">
        <v>1585560</v>
      </c>
      <c r="F113" s="2">
        <v>1565620</v>
      </c>
      <c r="G113" s="2">
        <v>1520510</v>
      </c>
      <c r="H113" s="2">
        <v>1481880</v>
      </c>
      <c r="I113" s="2">
        <v>1444130</v>
      </c>
      <c r="J113" s="2">
        <v>1405350</v>
      </c>
      <c r="K113" s="2">
        <v>1363110</v>
      </c>
      <c r="L113" s="2">
        <v>1321860</v>
      </c>
      <c r="M113" s="2">
        <v>1274660</v>
      </c>
      <c r="N113" s="2">
        <v>1228800</v>
      </c>
      <c r="O113" s="2">
        <v>1183480</v>
      </c>
      <c r="P113" s="2">
        <v>1138790</v>
      </c>
      <c r="Q113" s="2">
        <v>1177690</v>
      </c>
      <c r="R113" s="2">
        <v>1214530</v>
      </c>
      <c r="S113" s="2">
        <v>1248120</v>
      </c>
      <c r="T113" s="2">
        <v>1278960</v>
      </c>
      <c r="U113" s="2">
        <v>1309310</v>
      </c>
      <c r="V113" s="2">
        <v>1338250</v>
      </c>
      <c r="W113" s="2">
        <v>1366290</v>
      </c>
      <c r="X113" s="2">
        <v>1395310</v>
      </c>
      <c r="Y113" s="2">
        <v>1423930</v>
      </c>
      <c r="Z113" s="2">
        <v>1451280</v>
      </c>
      <c r="AA113" s="2">
        <v>1479380</v>
      </c>
      <c r="AB113" s="2">
        <v>1509270</v>
      </c>
      <c r="AC113" s="2">
        <v>1541570</v>
      </c>
      <c r="AD113" s="2">
        <v>1576710</v>
      </c>
      <c r="AE113" s="2">
        <v>1616450</v>
      </c>
      <c r="AF113" s="2">
        <v>1657780</v>
      </c>
      <c r="AG113" s="2">
        <v>1704640</v>
      </c>
      <c r="AH113" s="2">
        <v>1753030</v>
      </c>
    </row>
    <row r="114" spans="1:34">
      <c r="A114" t="s">
        <v>132</v>
      </c>
      <c r="B114" t="s">
        <v>19</v>
      </c>
      <c r="C114" s="2">
        <v>2892860000</v>
      </c>
      <c r="D114" s="2">
        <v>2454890000</v>
      </c>
      <c r="E114" s="2">
        <v>2526130000</v>
      </c>
      <c r="F114" s="2">
        <v>2579830000</v>
      </c>
      <c r="G114" s="2">
        <v>2604550000</v>
      </c>
      <c r="H114" s="2">
        <v>2643020000</v>
      </c>
      <c r="I114" s="2">
        <v>2685350000</v>
      </c>
      <c r="J114" s="2">
        <v>2733210000</v>
      </c>
      <c r="K114" s="2">
        <v>2743970000</v>
      </c>
      <c r="L114" s="2">
        <v>2750140000</v>
      </c>
      <c r="M114" s="2">
        <v>2736270000</v>
      </c>
      <c r="N114" s="2">
        <v>2712810000</v>
      </c>
      <c r="O114" s="2">
        <v>2688800000</v>
      </c>
      <c r="P114" s="2">
        <v>2655060000</v>
      </c>
      <c r="Q114" s="2">
        <v>2619840000</v>
      </c>
      <c r="R114" s="2">
        <v>2588210000</v>
      </c>
      <c r="S114" s="2">
        <v>2548900000</v>
      </c>
      <c r="T114" s="2">
        <v>2498080000</v>
      </c>
      <c r="U114" s="2">
        <v>2445070000</v>
      </c>
      <c r="V114" s="2">
        <v>2390300000</v>
      </c>
      <c r="W114" s="2">
        <v>2334590000</v>
      </c>
      <c r="X114" s="2">
        <v>2279690000</v>
      </c>
      <c r="Y114" s="2">
        <v>2219940000</v>
      </c>
      <c r="Z114" s="2">
        <v>2160590000</v>
      </c>
      <c r="AA114" s="2">
        <v>2100450000</v>
      </c>
      <c r="AB114" s="2">
        <v>2043660000</v>
      </c>
      <c r="AC114" s="2">
        <v>1991010000</v>
      </c>
      <c r="AD114" s="2">
        <v>1945470000</v>
      </c>
      <c r="AE114" s="2">
        <v>1913500000</v>
      </c>
      <c r="AF114" s="2">
        <v>1880380000</v>
      </c>
      <c r="AG114" s="2">
        <v>1851060000</v>
      </c>
      <c r="AH114" s="2">
        <v>1830780000</v>
      </c>
    </row>
    <row r="115" spans="1:34">
      <c r="A115" t="s">
        <v>133</v>
      </c>
      <c r="B115" t="s">
        <v>19</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c r="A116" t="s">
        <v>134</v>
      </c>
      <c r="B116" t="s">
        <v>19</v>
      </c>
      <c r="C116" s="2">
        <v>115455000</v>
      </c>
      <c r="D116" s="2">
        <v>101187000</v>
      </c>
      <c r="E116" s="2">
        <v>116563000</v>
      </c>
      <c r="F116" s="2">
        <v>117533000</v>
      </c>
      <c r="G116" s="2">
        <v>104433000</v>
      </c>
      <c r="H116" s="2">
        <v>87911900</v>
      </c>
      <c r="I116" s="2">
        <v>67087400</v>
      </c>
      <c r="J116" s="2">
        <v>37033600</v>
      </c>
      <c r="K116" s="2">
        <v>34171100</v>
      </c>
      <c r="L116" s="2">
        <v>34247900</v>
      </c>
      <c r="M116" s="2">
        <v>35197600</v>
      </c>
      <c r="N116" s="2">
        <v>41591600</v>
      </c>
      <c r="O116" s="2">
        <v>40946600</v>
      </c>
      <c r="P116" s="2">
        <v>42348600</v>
      </c>
      <c r="Q116" s="2">
        <v>42869100</v>
      </c>
      <c r="R116" s="2">
        <v>42084700</v>
      </c>
      <c r="S116" s="2">
        <v>40130400</v>
      </c>
      <c r="T116" s="2">
        <v>41909300</v>
      </c>
      <c r="U116" s="2">
        <v>42538300</v>
      </c>
      <c r="V116" s="2">
        <v>40595500</v>
      </c>
      <c r="W116" s="2">
        <v>37238700</v>
      </c>
      <c r="X116" s="2">
        <v>34481000</v>
      </c>
      <c r="Y116" s="2">
        <v>34493400</v>
      </c>
      <c r="Z116" s="2">
        <v>30902200</v>
      </c>
      <c r="AA116" s="2">
        <v>30256400</v>
      </c>
      <c r="AB116" s="2">
        <v>29438400</v>
      </c>
      <c r="AC116" s="2">
        <v>29090300</v>
      </c>
      <c r="AD116" s="2">
        <v>27821100</v>
      </c>
      <c r="AE116" s="2">
        <v>19917700</v>
      </c>
      <c r="AF116" s="2">
        <v>18993800</v>
      </c>
      <c r="AG116" s="2">
        <v>23049500</v>
      </c>
      <c r="AH116" s="2">
        <v>23364000</v>
      </c>
    </row>
    <row r="117" spans="1:34">
      <c r="A117" t="s">
        <v>135</v>
      </c>
      <c r="B117" t="s">
        <v>19</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c r="A120" t="s">
        <v>138</v>
      </c>
      <c r="B120" t="s">
        <v>19</v>
      </c>
      <c r="C120">
        <v>157436</v>
      </c>
      <c r="D120">
        <v>128457</v>
      </c>
      <c r="E120">
        <v>129269</v>
      </c>
      <c r="F120">
        <v>131089</v>
      </c>
      <c r="G120">
        <v>133182</v>
      </c>
      <c r="H120">
        <v>138188</v>
      </c>
      <c r="I120">
        <v>145101</v>
      </c>
      <c r="J120">
        <v>154427</v>
      </c>
      <c r="K120">
        <v>165245</v>
      </c>
      <c r="L120">
        <v>177701</v>
      </c>
      <c r="M120">
        <v>190757</v>
      </c>
      <c r="N120">
        <v>205304</v>
      </c>
      <c r="O120">
        <v>219846</v>
      </c>
      <c r="P120">
        <v>235129</v>
      </c>
      <c r="Q120">
        <v>263317</v>
      </c>
      <c r="R120">
        <v>284691</v>
      </c>
      <c r="S120">
        <v>303340</v>
      </c>
      <c r="T120">
        <v>317816</v>
      </c>
      <c r="U120">
        <v>329457</v>
      </c>
      <c r="V120">
        <v>338381</v>
      </c>
      <c r="W120">
        <v>345361</v>
      </c>
      <c r="X120">
        <v>351040</v>
      </c>
      <c r="Y120">
        <v>354926</v>
      </c>
      <c r="Z120">
        <v>357937</v>
      </c>
      <c r="AA120">
        <v>360295</v>
      </c>
      <c r="AB120">
        <v>362605</v>
      </c>
      <c r="AC120">
        <v>365548</v>
      </c>
      <c r="AD120">
        <v>369103</v>
      </c>
      <c r="AE120">
        <v>373983</v>
      </c>
      <c r="AF120">
        <v>380005</v>
      </c>
      <c r="AG120">
        <v>387509</v>
      </c>
      <c r="AH120">
        <v>396657</v>
      </c>
    </row>
    <row r="121" spans="1:34">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row>
    <row r="123" spans="1:34">
      <c r="A123" t="s">
        <v>141</v>
      </c>
      <c r="B123" t="s">
        <v>19</v>
      </c>
      <c r="C123" s="2">
        <v>1869190</v>
      </c>
      <c r="D123" s="2">
        <v>1588470</v>
      </c>
      <c r="E123" s="2">
        <v>1624800</v>
      </c>
      <c r="F123" s="2">
        <v>1619860</v>
      </c>
      <c r="G123" s="2">
        <v>1581880</v>
      </c>
      <c r="H123" s="2">
        <v>1543120</v>
      </c>
      <c r="I123" s="2">
        <v>1501320</v>
      </c>
      <c r="J123" s="2">
        <v>1463570</v>
      </c>
      <c r="K123" s="2">
        <v>1422940</v>
      </c>
      <c r="L123" s="2">
        <v>1379930</v>
      </c>
      <c r="M123" s="2">
        <v>1329790</v>
      </c>
      <c r="N123" s="2">
        <v>1280600</v>
      </c>
      <c r="O123" s="2">
        <v>1230990</v>
      </c>
      <c r="P123" s="2">
        <v>1201990</v>
      </c>
      <c r="Q123" s="2">
        <v>1175950</v>
      </c>
      <c r="R123" s="2">
        <v>1152220</v>
      </c>
      <c r="S123" s="2">
        <v>1132940</v>
      </c>
      <c r="T123" s="2">
        <v>1119550</v>
      </c>
      <c r="U123" s="2">
        <v>1109280</v>
      </c>
      <c r="V123" s="2">
        <v>1102550</v>
      </c>
      <c r="W123" s="2">
        <v>1099670</v>
      </c>
      <c r="X123" s="2">
        <v>1100940</v>
      </c>
      <c r="Y123" s="2">
        <v>1106110</v>
      </c>
      <c r="Z123" s="2">
        <v>1115330</v>
      </c>
      <c r="AA123" s="2">
        <v>1128000</v>
      </c>
      <c r="AB123" s="2">
        <v>1143420</v>
      </c>
      <c r="AC123" s="2">
        <v>1160920</v>
      </c>
      <c r="AD123" s="2">
        <v>1179870</v>
      </c>
      <c r="AE123" s="2">
        <v>1199610</v>
      </c>
      <c r="AF123" s="2">
        <v>1219030</v>
      </c>
      <c r="AG123" s="2">
        <v>1237710</v>
      </c>
      <c r="AH123" s="2">
        <v>1255820</v>
      </c>
    </row>
    <row r="124" spans="1:34">
      <c r="A124" t="s">
        <v>142</v>
      </c>
      <c r="B124" t="s">
        <v>19</v>
      </c>
      <c r="C124" s="2">
        <v>17263500000</v>
      </c>
      <c r="D124" s="2">
        <v>14779400000</v>
      </c>
      <c r="E124" s="2">
        <v>15173100000</v>
      </c>
      <c r="F124" s="2">
        <v>15276000000</v>
      </c>
      <c r="G124" s="2">
        <v>15119900000</v>
      </c>
      <c r="H124" s="2">
        <v>14980000000</v>
      </c>
      <c r="I124" s="2">
        <v>14831600000</v>
      </c>
      <c r="J124" s="2">
        <v>14758700000</v>
      </c>
      <c r="K124" s="2">
        <v>14485000000</v>
      </c>
      <c r="L124" s="2">
        <v>14146800000</v>
      </c>
      <c r="M124" s="2">
        <v>13706500000</v>
      </c>
      <c r="N124" s="2">
        <v>13240900000</v>
      </c>
      <c r="O124" s="2">
        <v>12742000000</v>
      </c>
      <c r="P124" s="2">
        <v>12225200000</v>
      </c>
      <c r="Q124" s="2">
        <v>11731900000</v>
      </c>
      <c r="R124" s="2">
        <v>11230700000</v>
      </c>
      <c r="S124" s="2">
        <v>10742300000</v>
      </c>
      <c r="T124" s="2">
        <v>10276200000</v>
      </c>
      <c r="U124" s="2">
        <v>9813750000</v>
      </c>
      <c r="V124" s="2">
        <v>9361780000</v>
      </c>
      <c r="W124" s="2">
        <v>8928660000</v>
      </c>
      <c r="X124" s="2">
        <v>8526950000</v>
      </c>
      <c r="Y124" s="2">
        <v>8158670000</v>
      </c>
      <c r="Z124" s="2">
        <v>7836480000</v>
      </c>
      <c r="AA124" s="2">
        <v>7560400000</v>
      </c>
      <c r="AB124" s="2">
        <v>7330910000</v>
      </c>
      <c r="AC124" s="2">
        <v>7144990000</v>
      </c>
      <c r="AD124" s="2">
        <v>7004580000</v>
      </c>
      <c r="AE124" s="2">
        <v>6898720000</v>
      </c>
      <c r="AF124" s="2">
        <v>6817950000</v>
      </c>
      <c r="AG124" s="2">
        <v>6757380000</v>
      </c>
      <c r="AH124" s="2">
        <v>6715210000</v>
      </c>
    </row>
    <row r="125" spans="1:34">
      <c r="A125" t="s">
        <v>143</v>
      </c>
      <c r="B125" t="s">
        <v>19</v>
      </c>
      <c r="C125" s="2">
        <v>74651500</v>
      </c>
      <c r="D125" s="2">
        <v>62136100</v>
      </c>
      <c r="E125" s="2">
        <v>62559400</v>
      </c>
      <c r="F125" s="2">
        <v>61095400</v>
      </c>
      <c r="G125" s="2">
        <v>59369400</v>
      </c>
      <c r="H125" s="2">
        <v>57609200</v>
      </c>
      <c r="I125" s="2">
        <v>55922300</v>
      </c>
      <c r="J125" s="2">
        <v>54317600</v>
      </c>
      <c r="K125" s="2">
        <v>52075000</v>
      </c>
      <c r="L125" s="2">
        <v>49422200</v>
      </c>
      <c r="M125" s="2">
        <v>46256200</v>
      </c>
      <c r="N125" s="2">
        <v>42937700</v>
      </c>
      <c r="O125" s="2">
        <v>39360100</v>
      </c>
      <c r="P125" s="2">
        <v>36716300</v>
      </c>
      <c r="Q125" s="2">
        <v>35188400</v>
      </c>
      <c r="R125" s="2">
        <v>33229200</v>
      </c>
      <c r="S125" s="2">
        <v>30871300</v>
      </c>
      <c r="T125" s="2">
        <v>28348800</v>
      </c>
      <c r="U125" s="2">
        <v>25877500</v>
      </c>
      <c r="V125" s="2">
        <v>23302000</v>
      </c>
      <c r="W125" s="2">
        <v>20967500</v>
      </c>
      <c r="X125" s="2">
        <v>18911700</v>
      </c>
      <c r="Y125" s="2">
        <v>17253400</v>
      </c>
      <c r="Z125" s="2">
        <v>15974100</v>
      </c>
      <c r="AA125" s="2">
        <v>15007000</v>
      </c>
      <c r="AB125" s="2">
        <v>14396800</v>
      </c>
      <c r="AC125" s="2">
        <v>14050500</v>
      </c>
      <c r="AD125" s="2">
        <v>13913200</v>
      </c>
      <c r="AE125" s="2">
        <v>13937700</v>
      </c>
      <c r="AF125" s="2">
        <v>14082700</v>
      </c>
      <c r="AG125" s="2">
        <v>14314500</v>
      </c>
      <c r="AH125" s="2">
        <v>14635000</v>
      </c>
    </row>
    <row r="126" spans="1:34">
      <c r="A126" t="s">
        <v>144</v>
      </c>
      <c r="B126" t="s">
        <v>19</v>
      </c>
      <c r="C126" s="2">
        <v>635831000</v>
      </c>
      <c r="D126" s="2">
        <v>542924000</v>
      </c>
      <c r="E126" s="2">
        <v>618635000</v>
      </c>
      <c r="F126" s="2">
        <v>590532000</v>
      </c>
      <c r="G126" s="2">
        <v>499089000</v>
      </c>
      <c r="H126" s="2">
        <v>381547000</v>
      </c>
      <c r="I126" s="2">
        <v>237800000</v>
      </c>
      <c r="J126" s="2">
        <v>53808300</v>
      </c>
      <c r="K126" s="2">
        <v>29028100</v>
      </c>
      <c r="L126" s="2">
        <v>26931100</v>
      </c>
      <c r="M126" s="2">
        <v>26090700</v>
      </c>
      <c r="N126" s="2">
        <v>29194500</v>
      </c>
      <c r="O126" s="2">
        <v>25535100</v>
      </c>
      <c r="P126" s="2">
        <v>24499400</v>
      </c>
      <c r="Q126" s="2">
        <v>23510900</v>
      </c>
      <c r="R126" s="2">
        <v>21380600</v>
      </c>
      <c r="S126" s="2">
        <v>19370700</v>
      </c>
      <c r="T126" s="2">
        <v>18530100</v>
      </c>
      <c r="U126" s="2">
        <v>17696200</v>
      </c>
      <c r="V126" s="2">
        <v>15943800</v>
      </c>
      <c r="W126" s="2">
        <v>13414400</v>
      </c>
      <c r="X126" s="2">
        <v>11952800</v>
      </c>
      <c r="Y126" s="2">
        <v>11436400</v>
      </c>
      <c r="Z126" s="2">
        <v>9418810</v>
      </c>
      <c r="AA126" s="2">
        <v>9080770</v>
      </c>
      <c r="AB126" s="2">
        <v>8804930</v>
      </c>
      <c r="AC126" s="2">
        <v>8581440</v>
      </c>
      <c r="AD126" s="2">
        <v>7713890</v>
      </c>
      <c r="AE126" s="2">
        <v>5518850</v>
      </c>
      <c r="AF126" s="2">
        <v>4774740</v>
      </c>
      <c r="AG126" s="2">
        <v>6086730</v>
      </c>
      <c r="AH126" s="2">
        <v>6048730</v>
      </c>
    </row>
    <row r="127" spans="1:34">
      <c r="A127" t="s">
        <v>145</v>
      </c>
      <c r="B127" t="s">
        <v>19</v>
      </c>
      <c r="C127" s="2">
        <v>5454050</v>
      </c>
      <c r="D127" s="2">
        <v>4810640</v>
      </c>
      <c r="E127" s="2">
        <v>4998760</v>
      </c>
      <c r="F127" s="2">
        <v>5557820</v>
      </c>
      <c r="G127" s="2">
        <v>5178120</v>
      </c>
      <c r="H127" s="2">
        <v>4780950</v>
      </c>
      <c r="I127" s="2">
        <v>4335440</v>
      </c>
      <c r="J127" s="2">
        <v>3818920</v>
      </c>
      <c r="K127" s="2">
        <v>3641610</v>
      </c>
      <c r="L127" s="2">
        <v>3485370</v>
      </c>
      <c r="M127" s="2">
        <v>3293310</v>
      </c>
      <c r="N127" s="2">
        <v>3081510</v>
      </c>
      <c r="O127" s="2">
        <v>2843370</v>
      </c>
      <c r="P127" s="2">
        <v>2677630</v>
      </c>
      <c r="Q127" s="2">
        <v>2585080</v>
      </c>
      <c r="R127" s="2">
        <v>2446470</v>
      </c>
      <c r="S127" s="2">
        <v>2282180</v>
      </c>
      <c r="T127" s="2">
        <v>2107620</v>
      </c>
      <c r="U127" s="2">
        <v>1930780</v>
      </c>
      <c r="V127" s="2">
        <v>1744400</v>
      </c>
      <c r="W127" s="2">
        <v>1571450</v>
      </c>
      <c r="X127" s="2">
        <v>1411850</v>
      </c>
      <c r="Y127" s="2">
        <v>1287100</v>
      </c>
      <c r="Z127" s="2">
        <v>1191370</v>
      </c>
      <c r="AA127" s="2">
        <v>1115140</v>
      </c>
      <c r="AB127" s="2">
        <v>1068640</v>
      </c>
      <c r="AC127" s="2">
        <v>1039200</v>
      </c>
      <c r="AD127" s="2">
        <v>1020590</v>
      </c>
      <c r="AE127" s="2">
        <v>1014130</v>
      </c>
      <c r="AF127" s="2">
        <v>1009100</v>
      </c>
      <c r="AG127" s="2">
        <v>1005610</v>
      </c>
      <c r="AH127">
        <v>997763</v>
      </c>
    </row>
    <row r="128" spans="1:34">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row>
    <row r="129" spans="1:34">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row>
    <row r="132" spans="1:34">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3" spans="1:34">
      <c r="A133" t="s">
        <v>151</v>
      </c>
      <c r="B133" t="s">
        <v>19</v>
      </c>
      <c r="C133">
        <v>248947</v>
      </c>
      <c r="D133">
        <v>205006</v>
      </c>
      <c r="E133">
        <v>205190</v>
      </c>
      <c r="F133">
        <v>202610</v>
      </c>
      <c r="G133">
        <v>196772</v>
      </c>
      <c r="H133">
        <v>191772</v>
      </c>
      <c r="I133">
        <v>186888</v>
      </c>
      <c r="J133">
        <v>181869</v>
      </c>
      <c r="K133">
        <v>176402</v>
      </c>
      <c r="L133">
        <v>171064</v>
      </c>
      <c r="M133">
        <v>164956</v>
      </c>
      <c r="N133">
        <v>159021</v>
      </c>
      <c r="O133">
        <v>153156</v>
      </c>
      <c r="P133">
        <v>147373</v>
      </c>
      <c r="Q133">
        <v>152407</v>
      </c>
      <c r="R133">
        <v>157174</v>
      </c>
      <c r="S133">
        <v>161521</v>
      </c>
      <c r="T133">
        <v>165512</v>
      </c>
      <c r="U133">
        <v>169440</v>
      </c>
      <c r="V133">
        <v>173185</v>
      </c>
      <c r="W133">
        <v>176815</v>
      </c>
      <c r="X133">
        <v>180569</v>
      </c>
      <c r="Y133">
        <v>184274</v>
      </c>
      <c r="Z133">
        <v>187813</v>
      </c>
      <c r="AA133">
        <v>191450</v>
      </c>
      <c r="AB133">
        <v>195317</v>
      </c>
      <c r="AC133">
        <v>199497</v>
      </c>
      <c r="AD133">
        <v>204045</v>
      </c>
      <c r="AE133">
        <v>209187</v>
      </c>
      <c r="AF133">
        <v>214536</v>
      </c>
      <c r="AG133">
        <v>220601</v>
      </c>
      <c r="AH133">
        <v>226862</v>
      </c>
    </row>
    <row r="134" spans="1:34">
      <c r="A134" t="s">
        <v>152</v>
      </c>
      <c r="B134" t="s">
        <v>19</v>
      </c>
      <c r="C134" s="2">
        <v>1208680000</v>
      </c>
      <c r="D134" s="2">
        <v>1025690000</v>
      </c>
      <c r="E134" s="2">
        <v>1055460000</v>
      </c>
      <c r="F134" s="2">
        <v>1077890000</v>
      </c>
      <c r="G134" s="2">
        <v>1088220000</v>
      </c>
      <c r="H134" s="2">
        <v>1104300000</v>
      </c>
      <c r="I134" s="2">
        <v>1121980000</v>
      </c>
      <c r="J134" s="2">
        <v>1141980000</v>
      </c>
      <c r="K134" s="2">
        <v>1146470000</v>
      </c>
      <c r="L134" s="2">
        <v>1149050000</v>
      </c>
      <c r="M134" s="2">
        <v>1143260000</v>
      </c>
      <c r="N134" s="2">
        <v>1133460000</v>
      </c>
      <c r="O134" s="2">
        <v>1123420000</v>
      </c>
      <c r="P134" s="2">
        <v>1109320000</v>
      </c>
      <c r="Q134" s="2">
        <v>1094610000</v>
      </c>
      <c r="R134" s="2">
        <v>1081390000</v>
      </c>
      <c r="S134" s="2">
        <v>1064970000</v>
      </c>
      <c r="T134" s="2">
        <v>1043740000</v>
      </c>
      <c r="U134" s="2">
        <v>1021590000</v>
      </c>
      <c r="V134" s="2">
        <v>998703000</v>
      </c>
      <c r="W134" s="2">
        <v>975429000</v>
      </c>
      <c r="X134" s="2">
        <v>952490000</v>
      </c>
      <c r="Y134" s="2">
        <v>927526000</v>
      </c>
      <c r="Z134" s="2">
        <v>902729000</v>
      </c>
      <c r="AA134" s="2">
        <v>877599000</v>
      </c>
      <c r="AB134" s="2">
        <v>853872000</v>
      </c>
      <c r="AC134" s="2">
        <v>831873000</v>
      </c>
      <c r="AD134" s="2">
        <v>812848000</v>
      </c>
      <c r="AE134" s="2">
        <v>799490000</v>
      </c>
      <c r="AF134" s="2">
        <v>785653000</v>
      </c>
      <c r="AG134" s="2">
        <v>773401000</v>
      </c>
      <c r="AH134" s="2">
        <v>764929000</v>
      </c>
    </row>
    <row r="135" spans="1:34">
      <c r="A135" t="s">
        <v>153</v>
      </c>
      <c r="B135" t="s">
        <v>19</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row>
    <row r="136" spans="1:34">
      <c r="A136" t="s">
        <v>154</v>
      </c>
      <c r="B136" t="s">
        <v>19</v>
      </c>
      <c r="C136" s="2">
        <v>48238700</v>
      </c>
      <c r="D136" s="2">
        <v>42277600</v>
      </c>
      <c r="E136" s="2">
        <v>48701800</v>
      </c>
      <c r="F136" s="2">
        <v>49107100</v>
      </c>
      <c r="G136" s="2">
        <v>43633800</v>
      </c>
      <c r="H136" s="2">
        <v>36731000</v>
      </c>
      <c r="I136" s="2">
        <v>28030100</v>
      </c>
      <c r="J136" s="2">
        <v>15473200</v>
      </c>
      <c r="K136" s="2">
        <v>14277200</v>
      </c>
      <c r="L136" s="2">
        <v>14309300</v>
      </c>
      <c r="M136" s="2">
        <v>14706100</v>
      </c>
      <c r="N136" s="2">
        <v>17377600</v>
      </c>
      <c r="O136" s="2">
        <v>17108100</v>
      </c>
      <c r="P136" s="2">
        <v>17693900</v>
      </c>
      <c r="Q136" s="2">
        <v>17911400</v>
      </c>
      <c r="R136" s="2">
        <v>17583600</v>
      </c>
      <c r="S136" s="2">
        <v>16767100</v>
      </c>
      <c r="T136" s="2">
        <v>17510400</v>
      </c>
      <c r="U136" s="2">
        <v>17773100</v>
      </c>
      <c r="V136" s="2">
        <v>16961400</v>
      </c>
      <c r="W136" s="2">
        <v>15558900</v>
      </c>
      <c r="X136" s="2">
        <v>14406700</v>
      </c>
      <c r="Y136" s="2">
        <v>14411900</v>
      </c>
      <c r="Z136" s="2">
        <v>12911400</v>
      </c>
      <c r="AA136" s="2">
        <v>12641600</v>
      </c>
      <c r="AB136" s="2">
        <v>12299800</v>
      </c>
      <c r="AC136" s="2">
        <v>12154400</v>
      </c>
      <c r="AD136" s="2">
        <v>11624100</v>
      </c>
      <c r="AE136" s="2">
        <v>8321920</v>
      </c>
      <c r="AF136" s="2">
        <v>7935890</v>
      </c>
      <c r="AG136" s="2">
        <v>9630440</v>
      </c>
      <c r="AH136" s="2">
        <v>9761860</v>
      </c>
    </row>
    <row r="137" spans="1:34">
      <c r="A137" t="s">
        <v>155</v>
      </c>
      <c r="B137" t="s">
        <v>19</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row>
    <row r="138" spans="1:34">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c r="A143" t="s">
        <v>161</v>
      </c>
      <c r="B143" t="s">
        <v>19</v>
      </c>
      <c r="C143" s="2">
        <v>2680200</v>
      </c>
      <c r="D143" s="2">
        <v>2277680</v>
      </c>
      <c r="E143" s="2">
        <v>2329780</v>
      </c>
      <c r="F143" s="2">
        <v>2322690</v>
      </c>
      <c r="G143" s="2">
        <v>2268230</v>
      </c>
      <c r="H143" s="2">
        <v>2212650</v>
      </c>
      <c r="I143" s="2">
        <v>2152710</v>
      </c>
      <c r="J143" s="2">
        <v>2098580</v>
      </c>
      <c r="K143" s="2">
        <v>2040320</v>
      </c>
      <c r="L143" s="2">
        <v>1978660</v>
      </c>
      <c r="M143" s="2">
        <v>1906760</v>
      </c>
      <c r="N143" s="2">
        <v>1836230</v>
      </c>
      <c r="O143" s="2">
        <v>1765100</v>
      </c>
      <c r="P143" s="2">
        <v>1723510</v>
      </c>
      <c r="Q143" s="2">
        <v>1686170</v>
      </c>
      <c r="R143" s="2">
        <v>1652150</v>
      </c>
      <c r="S143" s="2">
        <v>1624500</v>
      </c>
      <c r="T143" s="2">
        <v>1605310</v>
      </c>
      <c r="U143" s="2">
        <v>1590590</v>
      </c>
      <c r="V143" s="2">
        <v>1580930</v>
      </c>
      <c r="W143" s="2">
        <v>1576800</v>
      </c>
      <c r="X143" s="2">
        <v>1578620</v>
      </c>
      <c r="Y143" s="2">
        <v>1586030</v>
      </c>
      <c r="Z143" s="2">
        <v>1599250</v>
      </c>
      <c r="AA143" s="2">
        <v>1617420</v>
      </c>
      <c r="AB143" s="2">
        <v>1639530</v>
      </c>
      <c r="AC143" s="2">
        <v>1664630</v>
      </c>
      <c r="AD143" s="2">
        <v>1691800</v>
      </c>
      <c r="AE143" s="2">
        <v>1720090</v>
      </c>
      <c r="AF143" s="2">
        <v>1747950</v>
      </c>
      <c r="AG143" s="2">
        <v>1774730</v>
      </c>
      <c r="AH143" s="2">
        <v>1800700</v>
      </c>
    </row>
    <row r="144" spans="1:34">
      <c r="A144" t="s">
        <v>162</v>
      </c>
      <c r="B144" t="s">
        <v>19</v>
      </c>
      <c r="C144" s="2">
        <v>7784660000</v>
      </c>
      <c r="D144" s="2">
        <v>6664490000</v>
      </c>
      <c r="E144" s="2">
        <v>6842030000</v>
      </c>
      <c r="F144" s="2">
        <v>6888400000</v>
      </c>
      <c r="G144" s="2">
        <v>6818010000</v>
      </c>
      <c r="H144" s="2">
        <v>6754940000</v>
      </c>
      <c r="I144" s="2">
        <v>6688020000</v>
      </c>
      <c r="J144" s="2">
        <v>6655130000</v>
      </c>
      <c r="K144" s="2">
        <v>6531750000</v>
      </c>
      <c r="L144" s="2">
        <v>6379230000</v>
      </c>
      <c r="M144" s="2">
        <v>6180690000</v>
      </c>
      <c r="N144" s="2">
        <v>5970730000</v>
      </c>
      <c r="O144" s="2">
        <v>5745770000</v>
      </c>
      <c r="P144" s="2">
        <v>5512720000</v>
      </c>
      <c r="Q144" s="2">
        <v>5290290000</v>
      </c>
      <c r="R144" s="2">
        <v>5064280000</v>
      </c>
      <c r="S144" s="2">
        <v>4844050000</v>
      </c>
      <c r="T144" s="2">
        <v>4633850000</v>
      </c>
      <c r="U144" s="2">
        <v>4425320000</v>
      </c>
      <c r="V144" s="2">
        <v>4221510000</v>
      </c>
      <c r="W144" s="2">
        <v>4026210000</v>
      </c>
      <c r="X144" s="2">
        <v>3845060000</v>
      </c>
      <c r="Y144" s="2">
        <v>3678990000</v>
      </c>
      <c r="Z144" s="2">
        <v>3533710000</v>
      </c>
      <c r="AA144" s="2">
        <v>3409220000</v>
      </c>
      <c r="AB144" s="2">
        <v>3305730000</v>
      </c>
      <c r="AC144" s="2">
        <v>3221890000</v>
      </c>
      <c r="AD144" s="2">
        <v>3158580000</v>
      </c>
      <c r="AE144" s="2">
        <v>3110840000</v>
      </c>
      <c r="AF144" s="2">
        <v>3074420000</v>
      </c>
      <c r="AG144" s="2">
        <v>3047110000</v>
      </c>
      <c r="AH144" s="2">
        <v>3028090000</v>
      </c>
    </row>
    <row r="145" spans="1:34">
      <c r="A145" t="s">
        <v>163</v>
      </c>
      <c r="B145" t="s">
        <v>19</v>
      </c>
      <c r="C145" s="2">
        <v>692752000</v>
      </c>
      <c r="D145" s="2">
        <v>576612000</v>
      </c>
      <c r="E145" s="2">
        <v>580540000</v>
      </c>
      <c r="F145" s="2">
        <v>566954000</v>
      </c>
      <c r="G145" s="2">
        <v>550937000</v>
      </c>
      <c r="H145" s="2">
        <v>534603000</v>
      </c>
      <c r="I145" s="2">
        <v>518948000</v>
      </c>
      <c r="J145" s="2">
        <v>504057000</v>
      </c>
      <c r="K145" s="2">
        <v>483246000</v>
      </c>
      <c r="L145" s="2">
        <v>458629000</v>
      </c>
      <c r="M145" s="2">
        <v>429249000</v>
      </c>
      <c r="N145" s="2">
        <v>398454000</v>
      </c>
      <c r="O145" s="2">
        <v>365254000</v>
      </c>
      <c r="P145" s="2">
        <v>340721000</v>
      </c>
      <c r="Q145" s="2">
        <v>326542000</v>
      </c>
      <c r="R145" s="2">
        <v>308361000</v>
      </c>
      <c r="S145" s="2">
        <v>286480000</v>
      </c>
      <c r="T145" s="2">
        <v>263072000</v>
      </c>
      <c r="U145" s="2">
        <v>240139000</v>
      </c>
      <c r="V145" s="2">
        <v>216238000</v>
      </c>
      <c r="W145" s="2">
        <v>194575000</v>
      </c>
      <c r="X145" s="2">
        <v>175497000</v>
      </c>
      <c r="Y145" s="2">
        <v>160109000</v>
      </c>
      <c r="Z145" s="2">
        <v>148237000</v>
      </c>
      <c r="AA145" s="2">
        <v>139262000</v>
      </c>
      <c r="AB145" s="2">
        <v>133599000</v>
      </c>
      <c r="AC145" s="2">
        <v>130386000</v>
      </c>
      <c r="AD145" s="2">
        <v>129112000</v>
      </c>
      <c r="AE145" s="2">
        <v>129340000</v>
      </c>
      <c r="AF145" s="2">
        <v>130685000</v>
      </c>
      <c r="AG145" s="2">
        <v>132836000</v>
      </c>
      <c r="AH145" s="2">
        <v>135810000</v>
      </c>
    </row>
    <row r="146" spans="1:34">
      <c r="A146" t="s">
        <v>164</v>
      </c>
      <c r="B146" t="s">
        <v>19</v>
      </c>
      <c r="C146" s="2">
        <v>286715000</v>
      </c>
      <c r="D146" s="2">
        <v>244821000</v>
      </c>
      <c r="E146" s="2">
        <v>278962000</v>
      </c>
      <c r="F146" s="2">
        <v>266289000</v>
      </c>
      <c r="G146" s="2">
        <v>225054000</v>
      </c>
      <c r="H146" s="2">
        <v>172051000</v>
      </c>
      <c r="I146" s="2">
        <v>107231000</v>
      </c>
      <c r="J146" s="2">
        <v>24263800</v>
      </c>
      <c r="K146" s="2">
        <v>13089700</v>
      </c>
      <c r="L146" s="2">
        <v>12144100</v>
      </c>
      <c r="M146" s="2">
        <v>11765100</v>
      </c>
      <c r="N146" s="2">
        <v>13164700</v>
      </c>
      <c r="O146" s="2">
        <v>11514600</v>
      </c>
      <c r="P146" s="2">
        <v>11047500</v>
      </c>
      <c r="Q146" s="2">
        <v>10601800</v>
      </c>
      <c r="R146" s="2">
        <v>9641190</v>
      </c>
      <c r="S146" s="2">
        <v>8734840</v>
      </c>
      <c r="T146" s="2">
        <v>8355770</v>
      </c>
      <c r="U146" s="2">
        <v>7979740</v>
      </c>
      <c r="V146" s="2">
        <v>7189560</v>
      </c>
      <c r="W146" s="2">
        <v>6048970</v>
      </c>
      <c r="X146" s="2">
        <v>5389880</v>
      </c>
      <c r="Y146" s="2">
        <v>5157020</v>
      </c>
      <c r="Z146" s="2">
        <v>4247230</v>
      </c>
      <c r="AA146" s="2">
        <v>4094800</v>
      </c>
      <c r="AB146" s="2">
        <v>3970410</v>
      </c>
      <c r="AC146" s="2">
        <v>3869640</v>
      </c>
      <c r="AD146" s="2">
        <v>3478430</v>
      </c>
      <c r="AE146" s="2">
        <v>2488620</v>
      </c>
      <c r="AF146" s="2">
        <v>2153080</v>
      </c>
      <c r="AG146" s="2">
        <v>2744690</v>
      </c>
      <c r="AH146" s="2">
        <v>2727560</v>
      </c>
    </row>
    <row r="147" spans="1:34">
      <c r="A147" t="s">
        <v>165</v>
      </c>
      <c r="B147" t="s">
        <v>19</v>
      </c>
      <c r="C147" s="2">
        <v>50612600</v>
      </c>
      <c r="D147" s="2">
        <v>44641800</v>
      </c>
      <c r="E147" s="2">
        <v>46387500</v>
      </c>
      <c r="F147" s="2">
        <v>51575500</v>
      </c>
      <c r="G147" s="2">
        <v>48052000</v>
      </c>
      <c r="H147" s="2">
        <v>44366300</v>
      </c>
      <c r="I147" s="2">
        <v>40232100</v>
      </c>
      <c r="J147" s="2">
        <v>35438800</v>
      </c>
      <c r="K147" s="2">
        <v>33793500</v>
      </c>
      <c r="L147" s="2">
        <v>32343500</v>
      </c>
      <c r="M147" s="2">
        <v>30561300</v>
      </c>
      <c r="N147" s="2">
        <v>28595800</v>
      </c>
      <c r="O147" s="2">
        <v>26385900</v>
      </c>
      <c r="P147" s="2">
        <v>24847900</v>
      </c>
      <c r="Q147" s="2">
        <v>23989100</v>
      </c>
      <c r="R147" s="2">
        <v>22702800</v>
      </c>
      <c r="S147" s="2">
        <v>21178200</v>
      </c>
      <c r="T147" s="2">
        <v>19558300</v>
      </c>
      <c r="U147" s="2">
        <v>17917300</v>
      </c>
      <c r="V147" s="2">
        <v>16187700</v>
      </c>
      <c r="W147" s="2">
        <v>14582800</v>
      </c>
      <c r="X147" s="2">
        <v>13101700</v>
      </c>
      <c r="Y147" s="2">
        <v>11944000</v>
      </c>
      <c r="Z147" s="2">
        <v>11055700</v>
      </c>
      <c r="AA147" s="2">
        <v>10348300</v>
      </c>
      <c r="AB147" s="2">
        <v>9916780</v>
      </c>
      <c r="AC147" s="2">
        <v>9643550</v>
      </c>
      <c r="AD147" s="2">
        <v>9470860</v>
      </c>
      <c r="AE147" s="2">
        <v>9410900</v>
      </c>
      <c r="AF147" s="2">
        <v>9364240</v>
      </c>
      <c r="AG147" s="2">
        <v>9331880</v>
      </c>
      <c r="AH147" s="2">
        <v>9259060</v>
      </c>
    </row>
    <row r="148" spans="1:34">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c r="A150" t="s">
        <v>168</v>
      </c>
      <c r="B150" t="s">
        <v>19</v>
      </c>
      <c r="C150" s="2">
        <v>2855430</v>
      </c>
      <c r="D150" s="2">
        <v>2419280</v>
      </c>
      <c r="E150" s="2">
        <v>2466710</v>
      </c>
      <c r="F150" s="2">
        <v>2450350</v>
      </c>
      <c r="G150" s="2">
        <v>2383690</v>
      </c>
      <c r="H150" s="2">
        <v>2313800</v>
      </c>
      <c r="I150" s="2">
        <v>2236390</v>
      </c>
      <c r="J150" s="2">
        <v>2159130</v>
      </c>
      <c r="K150" s="2">
        <v>2071380</v>
      </c>
      <c r="L150" s="2">
        <v>1972880</v>
      </c>
      <c r="M150" s="2">
        <v>1856800</v>
      </c>
      <c r="N150" s="2">
        <v>1735130</v>
      </c>
      <c r="O150" s="2">
        <v>1607410</v>
      </c>
      <c r="P150" s="2">
        <v>1516440</v>
      </c>
      <c r="Q150" s="2">
        <v>1425460</v>
      </c>
      <c r="R150" s="2">
        <v>1331840</v>
      </c>
      <c r="S150" s="2">
        <v>1235410</v>
      </c>
      <c r="T150" s="2">
        <v>1141030</v>
      </c>
      <c r="U150" s="2">
        <v>1048940</v>
      </c>
      <c r="V150">
        <v>962026</v>
      </c>
      <c r="W150">
        <v>882608</v>
      </c>
      <c r="X150">
        <v>812105</v>
      </c>
      <c r="Y150">
        <v>751844</v>
      </c>
      <c r="Z150">
        <v>701997</v>
      </c>
      <c r="AA150">
        <v>662618</v>
      </c>
      <c r="AB150">
        <v>632212</v>
      </c>
      <c r="AC150">
        <v>609975</v>
      </c>
      <c r="AD150">
        <v>594856</v>
      </c>
      <c r="AE150">
        <v>584985</v>
      </c>
      <c r="AF150">
        <v>579019</v>
      </c>
      <c r="AG150">
        <v>576068</v>
      </c>
      <c r="AH150">
        <v>575728</v>
      </c>
    </row>
    <row r="151" spans="1:34">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
        <v>171</v>
      </c>
      <c r="B153" t="s">
        <v>19</v>
      </c>
      <c r="C153">
        <v>356961</v>
      </c>
      <c r="D153">
        <v>293955</v>
      </c>
      <c r="E153">
        <v>294219</v>
      </c>
      <c r="F153">
        <v>290519</v>
      </c>
      <c r="G153">
        <v>282149</v>
      </c>
      <c r="H153">
        <v>274979</v>
      </c>
      <c r="I153">
        <v>267975</v>
      </c>
      <c r="J153">
        <v>260780</v>
      </c>
      <c r="K153">
        <v>252941</v>
      </c>
      <c r="L153">
        <v>245286</v>
      </c>
      <c r="M153">
        <v>236528</v>
      </c>
      <c r="N153">
        <v>228017</v>
      </c>
      <c r="O153">
        <v>219608</v>
      </c>
      <c r="P153">
        <v>211316</v>
      </c>
      <c r="Q153">
        <v>218534</v>
      </c>
      <c r="R153">
        <v>225369</v>
      </c>
      <c r="S153">
        <v>231603</v>
      </c>
      <c r="T153">
        <v>237326</v>
      </c>
      <c r="U153">
        <v>242957</v>
      </c>
      <c r="V153">
        <v>248328</v>
      </c>
      <c r="W153">
        <v>253532</v>
      </c>
      <c r="X153">
        <v>258915</v>
      </c>
      <c r="Y153">
        <v>264227</v>
      </c>
      <c r="Z153">
        <v>269302</v>
      </c>
      <c r="AA153">
        <v>274517</v>
      </c>
      <c r="AB153">
        <v>280062</v>
      </c>
      <c r="AC153">
        <v>286056</v>
      </c>
      <c r="AD153">
        <v>292576</v>
      </c>
      <c r="AE153">
        <v>299950</v>
      </c>
      <c r="AF153">
        <v>307620</v>
      </c>
      <c r="AG153">
        <v>316316</v>
      </c>
      <c r="AH153">
        <v>325294</v>
      </c>
    </row>
    <row r="154" spans="1:34">
      <c r="A154" t="s">
        <v>172</v>
      </c>
      <c r="B154" t="s">
        <v>19</v>
      </c>
      <c r="C154" s="2">
        <v>545032000</v>
      </c>
      <c r="D154" s="2">
        <v>462515000</v>
      </c>
      <c r="E154" s="2">
        <v>475938000</v>
      </c>
      <c r="F154" s="2">
        <v>486056000</v>
      </c>
      <c r="G154" s="2">
        <v>490711000</v>
      </c>
      <c r="H154" s="2">
        <v>497961000</v>
      </c>
      <c r="I154" s="2">
        <v>505936000</v>
      </c>
      <c r="J154" s="2">
        <v>514953000</v>
      </c>
      <c r="K154" s="2">
        <v>516980000</v>
      </c>
      <c r="L154" s="2">
        <v>518143000</v>
      </c>
      <c r="M154" s="2">
        <v>515530000</v>
      </c>
      <c r="N154" s="2">
        <v>511110000</v>
      </c>
      <c r="O154" s="2">
        <v>506586000</v>
      </c>
      <c r="P154" s="2">
        <v>500228000</v>
      </c>
      <c r="Q154" s="2">
        <v>493592000</v>
      </c>
      <c r="R154" s="2">
        <v>487634000</v>
      </c>
      <c r="S154" s="2">
        <v>480228000</v>
      </c>
      <c r="T154" s="2">
        <v>470652000</v>
      </c>
      <c r="U154" s="2">
        <v>460666000</v>
      </c>
      <c r="V154" s="2">
        <v>450346000</v>
      </c>
      <c r="W154" s="2">
        <v>439851000</v>
      </c>
      <c r="X154" s="2">
        <v>429507000</v>
      </c>
      <c r="Y154" s="2">
        <v>418250000</v>
      </c>
      <c r="Z154" s="2">
        <v>407068000</v>
      </c>
      <c r="AA154" s="2">
        <v>395736000</v>
      </c>
      <c r="AB154" s="2">
        <v>385037000</v>
      </c>
      <c r="AC154" s="2">
        <v>375117000</v>
      </c>
      <c r="AD154" s="2">
        <v>366538000</v>
      </c>
      <c r="AE154" s="2">
        <v>360514000</v>
      </c>
      <c r="AF154" s="2">
        <v>354275000</v>
      </c>
      <c r="AG154" s="2">
        <v>348750000</v>
      </c>
      <c r="AH154" s="2">
        <v>344930000</v>
      </c>
    </row>
    <row r="155" spans="1:34">
      <c r="A155" t="s">
        <v>173</v>
      </c>
      <c r="B155" t="s">
        <v>19</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174</v>
      </c>
      <c r="B156" t="s">
        <v>19</v>
      </c>
      <c r="C156" s="2">
        <v>21752300</v>
      </c>
      <c r="D156" s="2">
        <v>19064300</v>
      </c>
      <c r="E156" s="2">
        <v>21961200</v>
      </c>
      <c r="F156" s="2">
        <v>22143900</v>
      </c>
      <c r="G156" s="2">
        <v>19675800</v>
      </c>
      <c r="H156" s="2">
        <v>16563100</v>
      </c>
      <c r="I156" s="2">
        <v>12639600</v>
      </c>
      <c r="J156" s="2">
        <v>6977350</v>
      </c>
      <c r="K156" s="2">
        <v>6438020</v>
      </c>
      <c r="L156" s="2">
        <v>6452490</v>
      </c>
      <c r="M156" s="2">
        <v>6631430</v>
      </c>
      <c r="N156" s="2">
        <v>7836090</v>
      </c>
      <c r="O156" s="2">
        <v>7714590</v>
      </c>
      <c r="P156" s="2">
        <v>7978730</v>
      </c>
      <c r="Q156" s="2">
        <v>8076780</v>
      </c>
      <c r="R156" s="2">
        <v>7929000</v>
      </c>
      <c r="S156" s="2">
        <v>7560790</v>
      </c>
      <c r="T156" s="2">
        <v>7895960</v>
      </c>
      <c r="U156" s="2">
        <v>8014450</v>
      </c>
      <c r="V156" s="2">
        <v>7648440</v>
      </c>
      <c r="W156" s="2">
        <v>7015990</v>
      </c>
      <c r="X156" s="2">
        <v>6496420</v>
      </c>
      <c r="Y156" s="2">
        <v>6498750</v>
      </c>
      <c r="Z156" s="2">
        <v>5822140</v>
      </c>
      <c r="AA156" s="2">
        <v>5700480</v>
      </c>
      <c r="AB156" s="2">
        <v>5546370</v>
      </c>
      <c r="AC156" s="2">
        <v>5480790</v>
      </c>
      <c r="AD156" s="2">
        <v>5241660</v>
      </c>
      <c r="AE156" s="2">
        <v>3752610</v>
      </c>
      <c r="AF156" s="2">
        <v>3578540</v>
      </c>
      <c r="AG156" s="2">
        <v>4342660</v>
      </c>
      <c r="AH156" s="2">
        <v>4401920</v>
      </c>
    </row>
    <row r="157" spans="1:34">
      <c r="A157" t="s">
        <v>175</v>
      </c>
      <c r="B157" t="s">
        <v>19</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row>
    <row r="158" spans="1:34">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row>
    <row r="159" spans="1:34">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row>
    <row r="160" spans="1:34">
      <c r="A160" t="s">
        <v>178</v>
      </c>
      <c r="B160" t="s">
        <v>19</v>
      </c>
      <c r="C160">
        <v>29203.8</v>
      </c>
      <c r="D160">
        <v>23828.3</v>
      </c>
      <c r="E160">
        <v>23978.799999999999</v>
      </c>
      <c r="F160">
        <v>24316.5</v>
      </c>
      <c r="G160">
        <v>24704.7</v>
      </c>
      <c r="H160">
        <v>25633.3</v>
      </c>
      <c r="I160">
        <v>26915.7</v>
      </c>
      <c r="J160">
        <v>28645.5</v>
      </c>
      <c r="K160">
        <v>30652.3</v>
      </c>
      <c r="L160">
        <v>32962.800000000003</v>
      </c>
      <c r="M160">
        <v>35384.699999999997</v>
      </c>
      <c r="N160">
        <v>38083</v>
      </c>
      <c r="O160">
        <v>40780.400000000001</v>
      </c>
      <c r="P160">
        <v>43615.5</v>
      </c>
      <c r="Q160">
        <v>48844.2</v>
      </c>
      <c r="R160">
        <v>52809</v>
      </c>
      <c r="S160">
        <v>56268.4</v>
      </c>
      <c r="T160">
        <v>58953.5</v>
      </c>
      <c r="U160">
        <v>61112.9</v>
      </c>
      <c r="V160">
        <v>62768.3</v>
      </c>
      <c r="W160">
        <v>64063</v>
      </c>
      <c r="X160">
        <v>65116.5</v>
      </c>
      <c r="Y160">
        <v>65837.3</v>
      </c>
      <c r="Z160">
        <v>66395.899999999994</v>
      </c>
      <c r="AA160">
        <v>66833.3</v>
      </c>
      <c r="AB160">
        <v>67261.7</v>
      </c>
      <c r="AC160">
        <v>67807.600000000006</v>
      </c>
      <c r="AD160">
        <v>68467.100000000006</v>
      </c>
      <c r="AE160">
        <v>69372.399999999994</v>
      </c>
      <c r="AF160">
        <v>70489.3</v>
      </c>
      <c r="AG160">
        <v>71881.3</v>
      </c>
      <c r="AH160">
        <v>73578.2</v>
      </c>
    </row>
    <row r="161" spans="1:34">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row>
    <row r="162" spans="1:34">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row>
    <row r="163" spans="1:34">
      <c r="A163" t="s">
        <v>181</v>
      </c>
      <c r="B163" t="s">
        <v>19</v>
      </c>
      <c r="C163" s="2">
        <v>5059160</v>
      </c>
      <c r="D163" s="2">
        <v>4299370</v>
      </c>
      <c r="E163" s="2">
        <v>4397710</v>
      </c>
      <c r="F163" s="2">
        <v>4384330</v>
      </c>
      <c r="G163" s="2">
        <v>4281540</v>
      </c>
      <c r="H163" s="2">
        <v>4176620</v>
      </c>
      <c r="I163" s="2">
        <v>4063480</v>
      </c>
      <c r="J163" s="2">
        <v>3961300</v>
      </c>
      <c r="K163" s="2">
        <v>3851330</v>
      </c>
      <c r="L163" s="2">
        <v>3734940</v>
      </c>
      <c r="M163" s="2">
        <v>3599220</v>
      </c>
      <c r="N163" s="2">
        <v>3466080</v>
      </c>
      <c r="O163" s="2">
        <v>3331820</v>
      </c>
      <c r="P163" s="2">
        <v>3253320</v>
      </c>
      <c r="Q163" s="2">
        <v>3182840</v>
      </c>
      <c r="R163" s="2">
        <v>3118600</v>
      </c>
      <c r="S163" s="2">
        <v>3066430</v>
      </c>
      <c r="T163" s="2">
        <v>3030200</v>
      </c>
      <c r="U163" s="2">
        <v>3002400</v>
      </c>
      <c r="V163" s="2">
        <v>2984170</v>
      </c>
      <c r="W163" s="2">
        <v>2976380</v>
      </c>
      <c r="X163" s="2">
        <v>2979810</v>
      </c>
      <c r="Y163" s="2">
        <v>2993810</v>
      </c>
      <c r="Z163" s="2">
        <v>3018750</v>
      </c>
      <c r="AA163" s="2">
        <v>3053060</v>
      </c>
      <c r="AB163" s="2">
        <v>3094800</v>
      </c>
      <c r="AC163" s="2">
        <v>3142170</v>
      </c>
      <c r="AD163" s="2">
        <v>3193450</v>
      </c>
      <c r="AE163" s="2">
        <v>3246870</v>
      </c>
      <c r="AF163" s="2">
        <v>3299440</v>
      </c>
      <c r="AG163" s="2">
        <v>3349990</v>
      </c>
      <c r="AH163" s="2">
        <v>3399010</v>
      </c>
    </row>
    <row r="164" spans="1:34">
      <c r="A164" t="s">
        <v>182</v>
      </c>
      <c r="B164" t="s">
        <v>19</v>
      </c>
      <c r="C164" s="2">
        <v>17482600000</v>
      </c>
      <c r="D164" s="2">
        <v>14967000000</v>
      </c>
      <c r="E164" s="2">
        <v>15365700000</v>
      </c>
      <c r="F164" s="2">
        <v>15469800000</v>
      </c>
      <c r="G164" s="2">
        <v>15311700000</v>
      </c>
      <c r="H164" s="2">
        <v>15170100000</v>
      </c>
      <c r="I164" s="2">
        <v>15019800000</v>
      </c>
      <c r="J164" s="2">
        <v>14945900000</v>
      </c>
      <c r="K164" s="2">
        <v>14668900000</v>
      </c>
      <c r="L164" s="2">
        <v>14326300000</v>
      </c>
      <c r="M164" s="2">
        <v>13880500000</v>
      </c>
      <c r="N164" s="2">
        <v>13408900000</v>
      </c>
      <c r="O164" s="2">
        <v>12903700000</v>
      </c>
      <c r="P164" s="2">
        <v>12380300000</v>
      </c>
      <c r="Q164" s="2">
        <v>11880800000</v>
      </c>
      <c r="R164" s="2">
        <v>11373300000</v>
      </c>
      <c r="S164" s="2">
        <v>10878700000</v>
      </c>
      <c r="T164" s="2">
        <v>10406600000</v>
      </c>
      <c r="U164" s="2">
        <v>9938290000</v>
      </c>
      <c r="V164" s="2">
        <v>9480580000</v>
      </c>
      <c r="W164" s="2">
        <v>9041970000</v>
      </c>
      <c r="X164" s="2">
        <v>8635160000</v>
      </c>
      <c r="Y164" s="2">
        <v>8262210000</v>
      </c>
      <c r="Z164" s="2">
        <v>7935930000</v>
      </c>
      <c r="AA164" s="2">
        <v>7656350000</v>
      </c>
      <c r="AB164" s="2">
        <v>7423940000</v>
      </c>
      <c r="AC164" s="2">
        <v>7235660000</v>
      </c>
      <c r="AD164" s="2">
        <v>7093470000</v>
      </c>
      <c r="AE164" s="2">
        <v>6986270000</v>
      </c>
      <c r="AF164" s="2">
        <v>6904470000</v>
      </c>
      <c r="AG164" s="2">
        <v>6843140000</v>
      </c>
      <c r="AH164" s="2">
        <v>6800430000</v>
      </c>
    </row>
    <row r="165" spans="1:34">
      <c r="A165" t="s">
        <v>183</v>
      </c>
      <c r="B165" t="s">
        <v>19</v>
      </c>
      <c r="C165" s="2">
        <v>202155000</v>
      </c>
      <c r="D165" s="2">
        <v>168263000</v>
      </c>
      <c r="E165" s="2">
        <v>169410000</v>
      </c>
      <c r="F165" s="2">
        <v>165445000</v>
      </c>
      <c r="G165" s="2">
        <v>160771000</v>
      </c>
      <c r="H165" s="2">
        <v>156005000</v>
      </c>
      <c r="I165" s="2">
        <v>151437000</v>
      </c>
      <c r="J165" s="2">
        <v>147091000</v>
      </c>
      <c r="K165" s="2">
        <v>141018000</v>
      </c>
      <c r="L165" s="2">
        <v>133834000</v>
      </c>
      <c r="M165" s="2">
        <v>125261000</v>
      </c>
      <c r="N165" s="2">
        <v>116274000</v>
      </c>
      <c r="O165" s="2">
        <v>106586000</v>
      </c>
      <c r="P165" s="2">
        <v>99427100</v>
      </c>
      <c r="Q165" s="2">
        <v>95289600</v>
      </c>
      <c r="R165" s="2">
        <v>89984200</v>
      </c>
      <c r="S165" s="2">
        <v>83598900</v>
      </c>
      <c r="T165" s="2">
        <v>76768100</v>
      </c>
      <c r="U165" s="2">
        <v>70075900</v>
      </c>
      <c r="V165" s="2">
        <v>63101500</v>
      </c>
      <c r="W165" s="2">
        <v>56779600</v>
      </c>
      <c r="X165" s="2">
        <v>51212600</v>
      </c>
      <c r="Y165" s="2">
        <v>46722000</v>
      </c>
      <c r="Z165" s="2">
        <v>43257700</v>
      </c>
      <c r="AA165" s="2">
        <v>40638600</v>
      </c>
      <c r="AB165" s="2">
        <v>38986200</v>
      </c>
      <c r="AC165" s="2">
        <v>38048500</v>
      </c>
      <c r="AD165" s="2">
        <v>37676600</v>
      </c>
      <c r="AE165" s="2">
        <v>37743100</v>
      </c>
      <c r="AF165" s="2">
        <v>38135800</v>
      </c>
      <c r="AG165" s="2">
        <v>38763500</v>
      </c>
      <c r="AH165" s="2">
        <v>39631400</v>
      </c>
    </row>
    <row r="166" spans="1:34">
      <c r="A166" t="s">
        <v>184</v>
      </c>
      <c r="B166" t="s">
        <v>19</v>
      </c>
      <c r="C166" s="2">
        <v>643900000</v>
      </c>
      <c r="D166" s="2">
        <v>549814000</v>
      </c>
      <c r="E166" s="2">
        <v>626486000</v>
      </c>
      <c r="F166" s="2">
        <v>598026000</v>
      </c>
      <c r="G166" s="2">
        <v>505422000</v>
      </c>
      <c r="H166" s="2">
        <v>386389000</v>
      </c>
      <c r="I166" s="2">
        <v>240818000</v>
      </c>
      <c r="J166" s="2">
        <v>54491200</v>
      </c>
      <c r="K166" s="2">
        <v>29396500</v>
      </c>
      <c r="L166" s="2">
        <v>27272900</v>
      </c>
      <c r="M166" s="2">
        <v>26421800</v>
      </c>
      <c r="N166" s="2">
        <v>29565000</v>
      </c>
      <c r="O166" s="2">
        <v>25859200</v>
      </c>
      <c r="P166" s="2">
        <v>24810300</v>
      </c>
      <c r="Q166" s="2">
        <v>23809200</v>
      </c>
      <c r="R166" s="2">
        <v>21652000</v>
      </c>
      <c r="S166" s="2">
        <v>19616500</v>
      </c>
      <c r="T166" s="2">
        <v>18765200</v>
      </c>
      <c r="U166" s="2">
        <v>17920700</v>
      </c>
      <c r="V166" s="2">
        <v>16146200</v>
      </c>
      <c r="W166" s="2">
        <v>13584600</v>
      </c>
      <c r="X166" s="2">
        <v>12104500</v>
      </c>
      <c r="Y166" s="2">
        <v>11581500</v>
      </c>
      <c r="Z166" s="2">
        <v>9538340</v>
      </c>
      <c r="AA166" s="2">
        <v>9196000</v>
      </c>
      <c r="AB166" s="2">
        <v>8916670</v>
      </c>
      <c r="AC166" s="2">
        <v>8690340</v>
      </c>
      <c r="AD166" s="2">
        <v>7811780</v>
      </c>
      <c r="AE166" s="2">
        <v>5588890</v>
      </c>
      <c r="AF166" s="2">
        <v>4835330</v>
      </c>
      <c r="AG166" s="2">
        <v>6163970</v>
      </c>
      <c r="AH166" s="2">
        <v>6125490</v>
      </c>
    </row>
    <row r="167" spans="1:34">
      <c r="A167" t="s">
        <v>185</v>
      </c>
      <c r="B167" t="s">
        <v>19</v>
      </c>
      <c r="C167" s="2">
        <v>14769500</v>
      </c>
      <c r="D167" s="2">
        <v>13027100</v>
      </c>
      <c r="E167" s="2">
        <v>13536500</v>
      </c>
      <c r="F167" s="2">
        <v>15050500</v>
      </c>
      <c r="G167" s="2">
        <v>14022200</v>
      </c>
      <c r="H167" s="2">
        <v>12946700</v>
      </c>
      <c r="I167" s="2">
        <v>11740300</v>
      </c>
      <c r="J167" s="2">
        <v>10341600</v>
      </c>
      <c r="K167" s="2">
        <v>9861420</v>
      </c>
      <c r="L167" s="2">
        <v>9438300</v>
      </c>
      <c r="M167" s="2">
        <v>8918220</v>
      </c>
      <c r="N167" s="2">
        <v>8344670</v>
      </c>
      <c r="O167" s="2">
        <v>7699780</v>
      </c>
      <c r="P167" s="2">
        <v>7250980</v>
      </c>
      <c r="Q167" s="2">
        <v>7000350</v>
      </c>
      <c r="R167" s="2">
        <v>6625000</v>
      </c>
      <c r="S167" s="2">
        <v>6180110</v>
      </c>
      <c r="T167" s="2">
        <v>5707390</v>
      </c>
      <c r="U167" s="2">
        <v>5228510</v>
      </c>
      <c r="V167" s="2">
        <v>4723790</v>
      </c>
      <c r="W167" s="2">
        <v>4255470</v>
      </c>
      <c r="X167" s="2">
        <v>3823260</v>
      </c>
      <c r="Y167" s="2">
        <v>3485430</v>
      </c>
      <c r="Z167" s="2">
        <v>3226200</v>
      </c>
      <c r="AA167" s="2">
        <v>3019790</v>
      </c>
      <c r="AB167" s="2">
        <v>2893860</v>
      </c>
      <c r="AC167" s="2">
        <v>2814130</v>
      </c>
      <c r="AD167" s="2">
        <v>2763730</v>
      </c>
      <c r="AE167" s="2">
        <v>2746230</v>
      </c>
      <c r="AF167" s="2">
        <v>2732620</v>
      </c>
      <c r="AG167" s="2">
        <v>2723170</v>
      </c>
      <c r="AH167" s="2">
        <v>2701920</v>
      </c>
    </row>
    <row r="168" spans="1:34">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69" spans="1:34">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row>
    <row r="170" spans="1:34">
      <c r="A170" t="s">
        <v>188</v>
      </c>
      <c r="B170" t="s">
        <v>19</v>
      </c>
      <c r="C170" s="2">
        <v>5391900</v>
      </c>
      <c r="D170" s="2">
        <v>4568310</v>
      </c>
      <c r="E170" s="2">
        <v>4657880</v>
      </c>
      <c r="F170" s="2">
        <v>4626980</v>
      </c>
      <c r="G170" s="2">
        <v>4501120</v>
      </c>
      <c r="H170" s="2">
        <v>4369140</v>
      </c>
      <c r="I170" s="2">
        <v>4222970</v>
      </c>
      <c r="J170" s="2">
        <v>4077090</v>
      </c>
      <c r="K170" s="2">
        <v>3911380</v>
      </c>
      <c r="L170" s="2">
        <v>3725390</v>
      </c>
      <c r="M170" s="2">
        <v>3506190</v>
      </c>
      <c r="N170" s="2">
        <v>3276440</v>
      </c>
      <c r="O170" s="2">
        <v>3035270</v>
      </c>
      <c r="P170" s="2">
        <v>2863500</v>
      </c>
      <c r="Q170" s="2">
        <v>2691700</v>
      </c>
      <c r="R170" s="2">
        <v>2514900</v>
      </c>
      <c r="S170" s="2">
        <v>2332830</v>
      </c>
      <c r="T170" s="2">
        <v>2154600</v>
      </c>
      <c r="U170" s="2">
        <v>1980710</v>
      </c>
      <c r="V170" s="2">
        <v>1816590</v>
      </c>
      <c r="W170" s="2">
        <v>1666630</v>
      </c>
      <c r="X170" s="2">
        <v>1533500</v>
      </c>
      <c r="Y170" s="2">
        <v>1419700</v>
      </c>
      <c r="Z170" s="2">
        <v>1325580</v>
      </c>
      <c r="AA170" s="2">
        <v>1251220</v>
      </c>
      <c r="AB170" s="2">
        <v>1193800</v>
      </c>
      <c r="AC170" s="2">
        <v>1151810</v>
      </c>
      <c r="AD170" s="2">
        <v>1123270</v>
      </c>
      <c r="AE170" s="2">
        <v>1104630</v>
      </c>
      <c r="AF170" s="2">
        <v>1093360</v>
      </c>
      <c r="AG170" s="2">
        <v>1087790</v>
      </c>
      <c r="AH170" s="2">
        <v>1087150</v>
      </c>
    </row>
    <row r="171" spans="1:34">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row>
    <row r="172" spans="1:34">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c r="A173" t="s">
        <v>191</v>
      </c>
      <c r="B173" t="s">
        <v>19</v>
      </c>
      <c r="C173">
        <v>673802</v>
      </c>
      <c r="D173">
        <v>554871</v>
      </c>
      <c r="E173">
        <v>555370</v>
      </c>
      <c r="F173">
        <v>548387</v>
      </c>
      <c r="G173">
        <v>532587</v>
      </c>
      <c r="H173">
        <v>519053</v>
      </c>
      <c r="I173">
        <v>505832</v>
      </c>
      <c r="J173">
        <v>492250</v>
      </c>
      <c r="K173">
        <v>477453</v>
      </c>
      <c r="L173">
        <v>463003</v>
      </c>
      <c r="M173">
        <v>446471</v>
      </c>
      <c r="N173">
        <v>430407</v>
      </c>
      <c r="O173">
        <v>414535</v>
      </c>
      <c r="P173">
        <v>398882</v>
      </c>
      <c r="Q173">
        <v>412506</v>
      </c>
      <c r="R173">
        <v>425409</v>
      </c>
      <c r="S173">
        <v>437175</v>
      </c>
      <c r="T173">
        <v>447978</v>
      </c>
      <c r="U173">
        <v>458608</v>
      </c>
      <c r="V173">
        <v>468746</v>
      </c>
      <c r="W173">
        <v>478568</v>
      </c>
      <c r="X173">
        <v>488730</v>
      </c>
      <c r="Y173">
        <v>498757</v>
      </c>
      <c r="Z173">
        <v>508336</v>
      </c>
      <c r="AA173">
        <v>518180</v>
      </c>
      <c r="AB173">
        <v>528647</v>
      </c>
      <c r="AC173">
        <v>539962</v>
      </c>
      <c r="AD173">
        <v>552269</v>
      </c>
      <c r="AE173">
        <v>566189</v>
      </c>
      <c r="AF173">
        <v>580665</v>
      </c>
      <c r="AG173">
        <v>597081</v>
      </c>
      <c r="AH173">
        <v>614028</v>
      </c>
    </row>
    <row r="174" spans="1:34">
      <c r="A174" t="s">
        <v>192</v>
      </c>
      <c r="B174" t="s">
        <v>19</v>
      </c>
      <c r="C174" s="2">
        <v>1224020000</v>
      </c>
      <c r="D174" s="2">
        <v>1038710000</v>
      </c>
      <c r="E174" s="2">
        <v>1068850000</v>
      </c>
      <c r="F174" s="2">
        <v>1091570000</v>
      </c>
      <c r="G174" s="2">
        <v>1102030000</v>
      </c>
      <c r="H174" s="2">
        <v>1118310000</v>
      </c>
      <c r="I174" s="2">
        <v>1136220000</v>
      </c>
      <c r="J174" s="2">
        <v>1156470000</v>
      </c>
      <c r="K174" s="2">
        <v>1161020000</v>
      </c>
      <c r="L174" s="2">
        <v>1163630000</v>
      </c>
      <c r="M174" s="2">
        <v>1157770000</v>
      </c>
      <c r="N174" s="2">
        <v>1147840000</v>
      </c>
      <c r="O174" s="2">
        <v>1137680000</v>
      </c>
      <c r="P174" s="2">
        <v>1123400000</v>
      </c>
      <c r="Q174" s="2">
        <v>1108500000</v>
      </c>
      <c r="R174" s="2">
        <v>1095120000</v>
      </c>
      <c r="S174" s="2">
        <v>1078480000</v>
      </c>
      <c r="T174" s="2">
        <v>1056980000</v>
      </c>
      <c r="U174" s="2">
        <v>1034550000</v>
      </c>
      <c r="V174" s="2">
        <v>1011380000</v>
      </c>
      <c r="W174" s="2">
        <v>987808000</v>
      </c>
      <c r="X174" s="2">
        <v>964577000</v>
      </c>
      <c r="Y174" s="2">
        <v>939297000</v>
      </c>
      <c r="Z174" s="2">
        <v>914184000</v>
      </c>
      <c r="AA174" s="2">
        <v>888736000</v>
      </c>
      <c r="AB174" s="2">
        <v>864708000</v>
      </c>
      <c r="AC174" s="2">
        <v>842430000</v>
      </c>
      <c r="AD174" s="2">
        <v>823164000</v>
      </c>
      <c r="AE174" s="2">
        <v>809635000</v>
      </c>
      <c r="AF174" s="2">
        <v>795623000</v>
      </c>
      <c r="AG174" s="2">
        <v>783216000</v>
      </c>
      <c r="AH174" s="2">
        <v>774636000</v>
      </c>
    </row>
    <row r="175" spans="1:34">
      <c r="A175" t="s">
        <v>193</v>
      </c>
      <c r="B175" t="s">
        <v>19</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row>
    <row r="176" spans="1:34">
      <c r="A176" t="s">
        <v>194</v>
      </c>
      <c r="B176" t="s">
        <v>19</v>
      </c>
      <c r="C176" s="2">
        <v>48850900</v>
      </c>
      <c r="D176" s="2">
        <v>42814100</v>
      </c>
      <c r="E176" s="2">
        <v>49319900</v>
      </c>
      <c r="F176" s="2">
        <v>49730200</v>
      </c>
      <c r="G176" s="2">
        <v>44187500</v>
      </c>
      <c r="H176" s="2">
        <v>37197100</v>
      </c>
      <c r="I176" s="2">
        <v>28385800</v>
      </c>
      <c r="J176" s="2">
        <v>15669600</v>
      </c>
      <c r="K176" s="2">
        <v>14458400</v>
      </c>
      <c r="L176" s="2">
        <v>14490900</v>
      </c>
      <c r="M176" s="2">
        <v>14892700</v>
      </c>
      <c r="N176" s="2">
        <v>17598100</v>
      </c>
      <c r="O176" s="2">
        <v>17325300</v>
      </c>
      <c r="P176" s="2">
        <v>17918500</v>
      </c>
      <c r="Q176" s="2">
        <v>18138700</v>
      </c>
      <c r="R176" s="2">
        <v>17806800</v>
      </c>
      <c r="S176" s="2">
        <v>16979900</v>
      </c>
      <c r="T176" s="2">
        <v>17732600</v>
      </c>
      <c r="U176" s="2">
        <v>17998700</v>
      </c>
      <c r="V176" s="2">
        <v>17176700</v>
      </c>
      <c r="W176" s="2">
        <v>15756400</v>
      </c>
      <c r="X176" s="2">
        <v>14589500</v>
      </c>
      <c r="Y176" s="2">
        <v>14594800</v>
      </c>
      <c r="Z176" s="2">
        <v>13075200</v>
      </c>
      <c r="AA176" s="2">
        <v>12802000</v>
      </c>
      <c r="AB176" s="2">
        <v>12455900</v>
      </c>
      <c r="AC176" s="2">
        <v>12308600</v>
      </c>
      <c r="AD176" s="2">
        <v>11771600</v>
      </c>
      <c r="AE176" s="2">
        <v>8427530</v>
      </c>
      <c r="AF176" s="2">
        <v>8036600</v>
      </c>
      <c r="AG176" s="2">
        <v>9752650</v>
      </c>
      <c r="AH176" s="2">
        <v>9885740</v>
      </c>
    </row>
    <row r="177" spans="1:34">
      <c r="A177" t="s">
        <v>195</v>
      </c>
      <c r="B177" t="s">
        <v>19</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row>
    <row r="178" spans="1:34">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c r="A180" t="s">
        <v>198</v>
      </c>
      <c r="B180" t="s">
        <v>19</v>
      </c>
      <c r="C180">
        <v>55145.4</v>
      </c>
      <c r="D180">
        <v>44994.8</v>
      </c>
      <c r="E180">
        <v>45279.1</v>
      </c>
      <c r="F180">
        <v>45916.7</v>
      </c>
      <c r="G180">
        <v>46649.9</v>
      </c>
      <c r="H180">
        <v>48403.3</v>
      </c>
      <c r="I180">
        <v>50824.800000000003</v>
      </c>
      <c r="J180">
        <v>54091.199999999997</v>
      </c>
      <c r="K180">
        <v>57880.7</v>
      </c>
      <c r="L180">
        <v>62243.5</v>
      </c>
      <c r="M180">
        <v>66816.800000000003</v>
      </c>
      <c r="N180">
        <v>71912.100000000006</v>
      </c>
      <c r="O180">
        <v>77005.600000000006</v>
      </c>
      <c r="P180">
        <v>82359</v>
      </c>
      <c r="Q180">
        <v>92232.4</v>
      </c>
      <c r="R180">
        <v>99719.1</v>
      </c>
      <c r="S180">
        <v>106251</v>
      </c>
      <c r="T180">
        <v>111322</v>
      </c>
      <c r="U180">
        <v>115399</v>
      </c>
      <c r="V180">
        <v>118525</v>
      </c>
      <c r="W180">
        <v>120970</v>
      </c>
      <c r="X180">
        <v>122959</v>
      </c>
      <c r="Y180">
        <v>124320</v>
      </c>
      <c r="Z180">
        <v>125375</v>
      </c>
      <c r="AA180">
        <v>126201</v>
      </c>
      <c r="AB180">
        <v>127010</v>
      </c>
      <c r="AC180">
        <v>128041</v>
      </c>
      <c r="AD180">
        <v>129286</v>
      </c>
      <c r="AE180">
        <v>130996</v>
      </c>
      <c r="AF180">
        <v>133105</v>
      </c>
      <c r="AG180">
        <v>135733</v>
      </c>
      <c r="AH180">
        <v>138938</v>
      </c>
    </row>
    <row r="181" spans="1:34">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
        <v>201</v>
      </c>
      <c r="B183" t="s">
        <v>19</v>
      </c>
      <c r="C183" s="2">
        <v>7723910</v>
      </c>
      <c r="D183" s="2">
        <v>6563930</v>
      </c>
      <c r="E183" s="2">
        <v>6714050</v>
      </c>
      <c r="F183" s="2">
        <v>6693640</v>
      </c>
      <c r="G183" s="2">
        <v>6536700</v>
      </c>
      <c r="H183" s="2">
        <v>6376510</v>
      </c>
      <c r="I183" s="2">
        <v>6203780</v>
      </c>
      <c r="J183" s="2">
        <v>6047790</v>
      </c>
      <c r="K183" s="2">
        <v>5879900</v>
      </c>
      <c r="L183" s="2">
        <v>5702190</v>
      </c>
      <c r="M183" s="2">
        <v>5494990</v>
      </c>
      <c r="N183" s="2">
        <v>5291720</v>
      </c>
      <c r="O183" s="2">
        <v>5086750</v>
      </c>
      <c r="P183" s="2">
        <v>4966890</v>
      </c>
      <c r="Q183" s="2">
        <v>4859290</v>
      </c>
      <c r="R183" s="2">
        <v>4761230</v>
      </c>
      <c r="S183" s="2">
        <v>4681570</v>
      </c>
      <c r="T183" s="2">
        <v>4626260</v>
      </c>
      <c r="U183" s="2">
        <v>4583820</v>
      </c>
      <c r="V183" s="2">
        <v>4555990</v>
      </c>
      <c r="W183" s="2">
        <v>4544090</v>
      </c>
      <c r="X183" s="2">
        <v>4549330</v>
      </c>
      <c r="Y183" s="2">
        <v>4570690</v>
      </c>
      <c r="Z183" s="2">
        <v>4608780</v>
      </c>
      <c r="AA183" s="2">
        <v>4661160</v>
      </c>
      <c r="AB183" s="2">
        <v>4724880</v>
      </c>
      <c r="AC183" s="2">
        <v>4797200</v>
      </c>
      <c r="AD183" s="2">
        <v>4875500</v>
      </c>
      <c r="AE183" s="2">
        <v>4957050</v>
      </c>
      <c r="AF183" s="2">
        <v>5037320</v>
      </c>
      <c r="AG183" s="2">
        <v>5114490</v>
      </c>
      <c r="AH183" s="2">
        <v>5189330</v>
      </c>
    </row>
    <row r="184" spans="1:34">
      <c r="A184" t="s">
        <v>202</v>
      </c>
      <c r="B184" t="s">
        <v>19</v>
      </c>
      <c r="C184" s="2">
        <v>43816100000</v>
      </c>
      <c r="D184" s="2">
        <v>37511200000</v>
      </c>
      <c r="E184" s="2">
        <v>38510500000</v>
      </c>
      <c r="F184" s="2">
        <v>38771500000</v>
      </c>
      <c r="G184" s="2">
        <v>38375300000</v>
      </c>
      <c r="H184" s="2">
        <v>38020300000</v>
      </c>
      <c r="I184" s="2">
        <v>37643700000</v>
      </c>
      <c r="J184" s="2">
        <v>37458500000</v>
      </c>
      <c r="K184" s="2">
        <v>36764100000</v>
      </c>
      <c r="L184" s="2">
        <v>35905600000</v>
      </c>
      <c r="M184" s="2">
        <v>34788100000</v>
      </c>
      <c r="N184" s="2">
        <v>33606400000</v>
      </c>
      <c r="O184" s="2">
        <v>32340200000</v>
      </c>
      <c r="P184" s="2">
        <v>31028400000</v>
      </c>
      <c r="Q184" s="2">
        <v>29776500000</v>
      </c>
      <c r="R184" s="2">
        <v>28504400000</v>
      </c>
      <c r="S184" s="2">
        <v>27264800000</v>
      </c>
      <c r="T184" s="2">
        <v>26081700000</v>
      </c>
      <c r="U184" s="2">
        <v>24908000000</v>
      </c>
      <c r="V184" s="2">
        <v>23760900000</v>
      </c>
      <c r="W184" s="2">
        <v>22661600000</v>
      </c>
      <c r="X184" s="2">
        <v>21642000000</v>
      </c>
      <c r="Y184" s="2">
        <v>20707300000</v>
      </c>
      <c r="Z184" s="2">
        <v>19889500000</v>
      </c>
      <c r="AA184" s="2">
        <v>19188800000</v>
      </c>
      <c r="AB184" s="2">
        <v>18606400000</v>
      </c>
      <c r="AC184" s="2">
        <v>18134500000</v>
      </c>
      <c r="AD184" s="2">
        <v>17778100000</v>
      </c>
      <c r="AE184" s="2">
        <v>17509400000</v>
      </c>
      <c r="AF184" s="2">
        <v>17304400000</v>
      </c>
      <c r="AG184" s="2">
        <v>17150700000</v>
      </c>
      <c r="AH184" s="2">
        <v>17043700000</v>
      </c>
    </row>
    <row r="185" spans="1:34">
      <c r="A185" t="s">
        <v>203</v>
      </c>
      <c r="B185" t="s">
        <v>19</v>
      </c>
      <c r="C185" s="2">
        <v>210286000</v>
      </c>
      <c r="D185" s="2">
        <v>175031000</v>
      </c>
      <c r="E185" s="2">
        <v>176224000</v>
      </c>
      <c r="F185" s="2">
        <v>172100000</v>
      </c>
      <c r="G185" s="2">
        <v>167238000</v>
      </c>
      <c r="H185" s="2">
        <v>162279000</v>
      </c>
      <c r="I185" s="2">
        <v>157528000</v>
      </c>
      <c r="J185" s="2">
        <v>153007000</v>
      </c>
      <c r="K185" s="2">
        <v>146690000</v>
      </c>
      <c r="L185" s="2">
        <v>139218000</v>
      </c>
      <c r="M185" s="2">
        <v>130299000</v>
      </c>
      <c r="N185" s="2">
        <v>120951000</v>
      </c>
      <c r="O185" s="2">
        <v>110873000</v>
      </c>
      <c r="P185" s="2">
        <v>103426000</v>
      </c>
      <c r="Q185" s="2">
        <v>99122400</v>
      </c>
      <c r="R185" s="2">
        <v>93603500</v>
      </c>
      <c r="S185" s="2">
        <v>86961400</v>
      </c>
      <c r="T185" s="2">
        <v>79855800</v>
      </c>
      <c r="U185" s="2">
        <v>72894500</v>
      </c>
      <c r="V185" s="2">
        <v>65639500</v>
      </c>
      <c r="W185" s="2">
        <v>59063400</v>
      </c>
      <c r="X185" s="2">
        <v>53272500</v>
      </c>
      <c r="Y185" s="2">
        <v>48601200</v>
      </c>
      <c r="Z185" s="2">
        <v>44997600</v>
      </c>
      <c r="AA185" s="2">
        <v>42273100</v>
      </c>
      <c r="AB185" s="2">
        <v>40554300</v>
      </c>
      <c r="AC185" s="2">
        <v>39578900</v>
      </c>
      <c r="AD185" s="2">
        <v>39192100</v>
      </c>
      <c r="AE185" s="2">
        <v>39261200</v>
      </c>
      <c r="AF185" s="2">
        <v>39669700</v>
      </c>
      <c r="AG185" s="2">
        <v>40322600</v>
      </c>
      <c r="AH185" s="2">
        <v>41225400</v>
      </c>
    </row>
    <row r="186" spans="1:34">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row>
    <row r="187" spans="1:34">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row>
    <row r="190" spans="1:34">
      <c r="A190" t="s">
        <v>208</v>
      </c>
      <c r="B190" t="s">
        <v>19</v>
      </c>
      <c r="C190" s="2">
        <v>22782700</v>
      </c>
      <c r="D190" s="2">
        <v>19302700</v>
      </c>
      <c r="E190" s="2">
        <v>19681200</v>
      </c>
      <c r="F190" s="2">
        <v>19550600</v>
      </c>
      <c r="G190" s="2">
        <v>19018800</v>
      </c>
      <c r="H190" s="2">
        <v>18461200</v>
      </c>
      <c r="I190" s="2">
        <v>17843500</v>
      </c>
      <c r="J190" s="2">
        <v>17227100</v>
      </c>
      <c r="K190" s="2">
        <v>16527000</v>
      </c>
      <c r="L190" s="2">
        <v>15741100</v>
      </c>
      <c r="M190" s="2">
        <v>14814900</v>
      </c>
      <c r="N190" s="2">
        <v>13844100</v>
      </c>
      <c r="O190" s="2">
        <v>12825100</v>
      </c>
      <c r="P190" s="2">
        <v>12099300</v>
      </c>
      <c r="Q190" s="2">
        <v>11373400</v>
      </c>
      <c r="R190" s="2">
        <v>10626300</v>
      </c>
      <c r="S190" s="2">
        <v>9857030</v>
      </c>
      <c r="T190" s="2">
        <v>9103950</v>
      </c>
      <c r="U190" s="2">
        <v>8369190</v>
      </c>
      <c r="V190" s="2">
        <v>7675740</v>
      </c>
      <c r="W190" s="2">
        <v>7042080</v>
      </c>
      <c r="X190" s="2">
        <v>6479560</v>
      </c>
      <c r="Y190" s="2">
        <v>5998750</v>
      </c>
      <c r="Z190" s="2">
        <v>5601040</v>
      </c>
      <c r="AA190" s="2">
        <v>5286850</v>
      </c>
      <c r="AB190" s="2">
        <v>5044250</v>
      </c>
      <c r="AC190" s="2">
        <v>4866820</v>
      </c>
      <c r="AD190" s="2">
        <v>4746190</v>
      </c>
      <c r="AE190" s="2">
        <v>4667430</v>
      </c>
      <c r="AF190" s="2">
        <v>4619830</v>
      </c>
      <c r="AG190" s="2">
        <v>4596290</v>
      </c>
      <c r="AH190" s="2">
        <v>4593580</v>
      </c>
    </row>
    <row r="191" spans="1:34">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row>
    <row r="192" spans="1:34">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row>
    <row r="193" spans="1:34">
      <c r="A193" t="s">
        <v>211</v>
      </c>
      <c r="B193" t="s">
        <v>19</v>
      </c>
      <c r="C193" s="2">
        <v>1028700</v>
      </c>
      <c r="D193">
        <v>847132</v>
      </c>
      <c r="E193">
        <v>847893</v>
      </c>
      <c r="F193">
        <v>837232</v>
      </c>
      <c r="G193">
        <v>813109</v>
      </c>
      <c r="H193">
        <v>792447</v>
      </c>
      <c r="I193">
        <v>772263</v>
      </c>
      <c r="J193">
        <v>751526</v>
      </c>
      <c r="K193">
        <v>728935</v>
      </c>
      <c r="L193">
        <v>706876</v>
      </c>
      <c r="M193">
        <v>681636</v>
      </c>
      <c r="N193">
        <v>657110</v>
      </c>
      <c r="O193">
        <v>632877</v>
      </c>
      <c r="P193">
        <v>608980</v>
      </c>
      <c r="Q193">
        <v>629780</v>
      </c>
      <c r="R193">
        <v>649480</v>
      </c>
      <c r="S193">
        <v>667443</v>
      </c>
      <c r="T193">
        <v>683936</v>
      </c>
      <c r="U193">
        <v>700165</v>
      </c>
      <c r="V193">
        <v>715642</v>
      </c>
      <c r="W193">
        <v>730639</v>
      </c>
      <c r="X193">
        <v>746153</v>
      </c>
      <c r="Y193">
        <v>761461</v>
      </c>
      <c r="Z193">
        <v>776085</v>
      </c>
      <c r="AA193">
        <v>791115</v>
      </c>
      <c r="AB193">
        <v>807095</v>
      </c>
      <c r="AC193">
        <v>824370</v>
      </c>
      <c r="AD193">
        <v>843159</v>
      </c>
      <c r="AE193">
        <v>864410</v>
      </c>
      <c r="AF193">
        <v>886512</v>
      </c>
      <c r="AG193">
        <v>911575</v>
      </c>
      <c r="AH193">
        <v>937448</v>
      </c>
    </row>
    <row r="194" spans="1:34">
      <c r="A194" t="s">
        <v>212</v>
      </c>
      <c r="B194" t="s">
        <v>19</v>
      </c>
      <c r="C194" s="2">
        <v>3067720000</v>
      </c>
      <c r="D194" s="2">
        <v>2603270000</v>
      </c>
      <c r="E194" s="2">
        <v>2678830000</v>
      </c>
      <c r="F194" s="2">
        <v>2735770000</v>
      </c>
      <c r="G194" s="2">
        <v>2761980000</v>
      </c>
      <c r="H194" s="2">
        <v>2802780000</v>
      </c>
      <c r="I194" s="2">
        <v>2847670000</v>
      </c>
      <c r="J194" s="2">
        <v>2898420000</v>
      </c>
      <c r="K194" s="2">
        <v>2909830000</v>
      </c>
      <c r="L194" s="2">
        <v>2916380000</v>
      </c>
      <c r="M194" s="2">
        <v>2901670000</v>
      </c>
      <c r="N194" s="2">
        <v>2876790000</v>
      </c>
      <c r="O194" s="2">
        <v>2851330000</v>
      </c>
      <c r="P194" s="2">
        <v>2815540000</v>
      </c>
      <c r="Q194" s="2">
        <v>2778190000</v>
      </c>
      <c r="R194" s="2">
        <v>2744660000</v>
      </c>
      <c r="S194" s="2">
        <v>2702970000</v>
      </c>
      <c r="T194" s="2">
        <v>2649080000</v>
      </c>
      <c r="U194" s="2">
        <v>2592870000</v>
      </c>
      <c r="V194" s="2">
        <v>2534780000</v>
      </c>
      <c r="W194" s="2">
        <v>2475710000</v>
      </c>
      <c r="X194" s="2">
        <v>2417490000</v>
      </c>
      <c r="Y194" s="2">
        <v>2354130000</v>
      </c>
      <c r="Z194" s="2">
        <v>2291190000</v>
      </c>
      <c r="AA194" s="2">
        <v>2227410000</v>
      </c>
      <c r="AB194" s="2">
        <v>2167190000</v>
      </c>
      <c r="AC194" s="2">
        <v>2111350000</v>
      </c>
      <c r="AD194" s="2">
        <v>2063070000</v>
      </c>
      <c r="AE194" s="2">
        <v>2029160000</v>
      </c>
      <c r="AF194" s="2">
        <v>1994040000</v>
      </c>
      <c r="AG194" s="2">
        <v>1962950000</v>
      </c>
      <c r="AH194" s="2">
        <v>1941440000</v>
      </c>
    </row>
    <row r="195" spans="1:34">
      <c r="A195" t="s">
        <v>213</v>
      </c>
      <c r="B195" t="s">
        <v>19</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row>
    <row r="196" spans="1:34">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row>
    <row r="197" spans="1:34">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row>
    <row r="198" spans="1:34">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row>
    <row r="199" spans="1:34">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row>
    <row r="200" spans="1:34">
      <c r="A200" t="s">
        <v>218</v>
      </c>
      <c r="B200" t="s">
        <v>19</v>
      </c>
      <c r="C200">
        <v>233009</v>
      </c>
      <c r="D200">
        <v>190119</v>
      </c>
      <c r="E200">
        <v>191320</v>
      </c>
      <c r="F200">
        <v>194014</v>
      </c>
      <c r="G200">
        <v>197112</v>
      </c>
      <c r="H200">
        <v>204521</v>
      </c>
      <c r="I200">
        <v>214753</v>
      </c>
      <c r="J200">
        <v>228554</v>
      </c>
      <c r="K200">
        <v>244566</v>
      </c>
      <c r="L200">
        <v>263001</v>
      </c>
      <c r="M200">
        <v>282325</v>
      </c>
      <c r="N200">
        <v>303854</v>
      </c>
      <c r="O200">
        <v>325376</v>
      </c>
      <c r="P200">
        <v>347996</v>
      </c>
      <c r="Q200">
        <v>389714</v>
      </c>
      <c r="R200">
        <v>421348</v>
      </c>
      <c r="S200">
        <v>448950</v>
      </c>
      <c r="T200">
        <v>470374</v>
      </c>
      <c r="U200">
        <v>487603</v>
      </c>
      <c r="V200">
        <v>500811</v>
      </c>
      <c r="W200">
        <v>511141</v>
      </c>
      <c r="X200">
        <v>519546</v>
      </c>
      <c r="Y200">
        <v>525297</v>
      </c>
      <c r="Z200">
        <v>529754</v>
      </c>
      <c r="AA200">
        <v>533244</v>
      </c>
      <c r="AB200">
        <v>536663</v>
      </c>
      <c r="AC200">
        <v>541018</v>
      </c>
      <c r="AD200">
        <v>546280</v>
      </c>
      <c r="AE200">
        <v>553503</v>
      </c>
      <c r="AF200">
        <v>562414</v>
      </c>
      <c r="AG200">
        <v>573521</v>
      </c>
      <c r="AH200">
        <v>587060</v>
      </c>
    </row>
    <row r="201" spans="1:34">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row>
    <row r="202" spans="1:34">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row>
    <row r="203" spans="1:34">
      <c r="A203" t="s">
        <v>221</v>
      </c>
      <c r="B203" t="s">
        <v>19</v>
      </c>
      <c r="C203">
        <v>772391</v>
      </c>
      <c r="D203">
        <v>656393</v>
      </c>
      <c r="E203">
        <v>671405</v>
      </c>
      <c r="F203">
        <v>669364</v>
      </c>
      <c r="G203">
        <v>653670</v>
      </c>
      <c r="H203">
        <v>637651</v>
      </c>
      <c r="I203">
        <v>620378</v>
      </c>
      <c r="J203">
        <v>604779</v>
      </c>
      <c r="K203">
        <v>587990</v>
      </c>
      <c r="L203">
        <v>570219</v>
      </c>
      <c r="M203">
        <v>549499</v>
      </c>
      <c r="N203">
        <v>529172</v>
      </c>
      <c r="O203">
        <v>508675</v>
      </c>
      <c r="P203">
        <v>496689</v>
      </c>
      <c r="Q203">
        <v>485929</v>
      </c>
      <c r="R203">
        <v>476123</v>
      </c>
      <c r="S203">
        <v>468157</v>
      </c>
      <c r="T203">
        <v>462626</v>
      </c>
      <c r="U203">
        <v>458382</v>
      </c>
      <c r="V203">
        <v>455599</v>
      </c>
      <c r="W203">
        <v>454409</v>
      </c>
      <c r="X203">
        <v>454933</v>
      </c>
      <c r="Y203">
        <v>457069</v>
      </c>
      <c r="Z203">
        <v>460878</v>
      </c>
      <c r="AA203">
        <v>466116</v>
      </c>
      <c r="AB203">
        <v>472488</v>
      </c>
      <c r="AC203">
        <v>479720</v>
      </c>
      <c r="AD203">
        <v>487550</v>
      </c>
      <c r="AE203">
        <v>495705</v>
      </c>
      <c r="AF203">
        <v>503732</v>
      </c>
      <c r="AG203">
        <v>511449</v>
      </c>
      <c r="AH203">
        <v>518933</v>
      </c>
    </row>
    <row r="204" spans="1:34">
      <c r="A204" t="s">
        <v>222</v>
      </c>
      <c r="B204" t="s">
        <v>19</v>
      </c>
      <c r="C204" s="2">
        <v>8763220000</v>
      </c>
      <c r="D204" s="2">
        <v>7502240000</v>
      </c>
      <c r="E204" s="2">
        <v>7702100000</v>
      </c>
      <c r="F204" s="2">
        <v>7754300000</v>
      </c>
      <c r="G204" s="2">
        <v>7675060000</v>
      </c>
      <c r="H204" s="2">
        <v>7604060000</v>
      </c>
      <c r="I204" s="2">
        <v>7528730000</v>
      </c>
      <c r="J204" s="2">
        <v>7491700000</v>
      </c>
      <c r="K204" s="2">
        <v>7352810000</v>
      </c>
      <c r="L204" s="2">
        <v>7181130000</v>
      </c>
      <c r="M204" s="2">
        <v>6957630000</v>
      </c>
      <c r="N204" s="2">
        <v>6721280000</v>
      </c>
      <c r="O204" s="2">
        <v>6468040000</v>
      </c>
      <c r="P204" s="2">
        <v>6205690000</v>
      </c>
      <c r="Q204" s="2">
        <v>5955290000</v>
      </c>
      <c r="R204" s="2">
        <v>5700880000</v>
      </c>
      <c r="S204" s="2">
        <v>5452970000</v>
      </c>
      <c r="T204" s="2">
        <v>5216340000</v>
      </c>
      <c r="U204" s="2">
        <v>4981600000</v>
      </c>
      <c r="V204" s="2">
        <v>4752170000</v>
      </c>
      <c r="W204" s="2">
        <v>4532310000</v>
      </c>
      <c r="X204" s="2">
        <v>4328400000</v>
      </c>
      <c r="Y204" s="2">
        <v>4141460000</v>
      </c>
      <c r="Z204" s="2">
        <v>3977910000</v>
      </c>
      <c r="AA204" s="2">
        <v>3837770000</v>
      </c>
      <c r="AB204" s="2">
        <v>3721270000</v>
      </c>
      <c r="AC204" s="2">
        <v>3626900000</v>
      </c>
      <c r="AD204" s="2">
        <v>3555620000</v>
      </c>
      <c r="AE204" s="2">
        <v>3501890000</v>
      </c>
      <c r="AF204" s="2">
        <v>3460890000</v>
      </c>
      <c r="AG204" s="2">
        <v>3430140000</v>
      </c>
      <c r="AH204" s="2">
        <v>3408740000</v>
      </c>
    </row>
    <row r="205" spans="1:34">
      <c r="A205" t="s">
        <v>223</v>
      </c>
      <c r="B205" t="s">
        <v>19</v>
      </c>
      <c r="C205" s="2">
        <v>42057200</v>
      </c>
      <c r="D205" s="2">
        <v>35006300</v>
      </c>
      <c r="E205" s="2">
        <v>35244800</v>
      </c>
      <c r="F205" s="2">
        <v>34420000</v>
      </c>
      <c r="G205" s="2">
        <v>33447600</v>
      </c>
      <c r="H205" s="2">
        <v>32455900</v>
      </c>
      <c r="I205" s="2">
        <v>31505500</v>
      </c>
      <c r="J205" s="2">
        <v>30601500</v>
      </c>
      <c r="K205" s="2">
        <v>29338000</v>
      </c>
      <c r="L205" s="2">
        <v>27843500</v>
      </c>
      <c r="M205" s="2">
        <v>26059900</v>
      </c>
      <c r="N205" s="2">
        <v>24190300</v>
      </c>
      <c r="O205" s="2">
        <v>22174700</v>
      </c>
      <c r="P205" s="2">
        <v>20685300</v>
      </c>
      <c r="Q205" s="2">
        <v>19824500</v>
      </c>
      <c r="R205" s="2">
        <v>18720700</v>
      </c>
      <c r="S205" s="2">
        <v>17392300</v>
      </c>
      <c r="T205" s="2">
        <v>15971200</v>
      </c>
      <c r="U205" s="2">
        <v>14578900</v>
      </c>
      <c r="V205" s="2">
        <v>13127900</v>
      </c>
      <c r="W205" s="2">
        <v>11812700</v>
      </c>
      <c r="X205" s="2">
        <v>10654500</v>
      </c>
      <c r="Y205" s="2">
        <v>9720250</v>
      </c>
      <c r="Z205" s="2">
        <v>8999520</v>
      </c>
      <c r="AA205" s="2">
        <v>8454630</v>
      </c>
      <c r="AB205" s="2">
        <v>8110850</v>
      </c>
      <c r="AC205" s="2">
        <v>7915780</v>
      </c>
      <c r="AD205" s="2">
        <v>7838410</v>
      </c>
      <c r="AE205" s="2">
        <v>7852240</v>
      </c>
      <c r="AF205" s="2">
        <v>7933930</v>
      </c>
      <c r="AG205" s="2">
        <v>8064520</v>
      </c>
      <c r="AH205" s="2">
        <v>8245090</v>
      </c>
    </row>
    <row r="206" spans="1:34">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row>
    <row r="207" spans="1:34">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row>
    <row r="208" spans="1:34">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row>
    <row r="209" spans="1:34">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row>
    <row r="210" spans="1:34">
      <c r="A210" t="s">
        <v>228</v>
      </c>
      <c r="B210" t="s">
        <v>19</v>
      </c>
      <c r="C210" s="2">
        <v>4556530</v>
      </c>
      <c r="D210" s="2">
        <v>3860550</v>
      </c>
      <c r="E210" s="2">
        <v>3936240</v>
      </c>
      <c r="F210" s="2">
        <v>3910130</v>
      </c>
      <c r="G210" s="2">
        <v>3803770</v>
      </c>
      <c r="H210" s="2">
        <v>3692230</v>
      </c>
      <c r="I210" s="2">
        <v>3568710</v>
      </c>
      <c r="J210" s="2">
        <v>3445430</v>
      </c>
      <c r="K210" s="2">
        <v>3305400</v>
      </c>
      <c r="L210" s="2">
        <v>3148220</v>
      </c>
      <c r="M210" s="2">
        <v>2962980</v>
      </c>
      <c r="N210" s="2">
        <v>2768820</v>
      </c>
      <c r="O210" s="2">
        <v>2565010</v>
      </c>
      <c r="P210" s="2">
        <v>2419860</v>
      </c>
      <c r="Q210" s="2">
        <v>2274680</v>
      </c>
      <c r="R210" s="2">
        <v>2125270</v>
      </c>
      <c r="S210" s="2">
        <v>1971410</v>
      </c>
      <c r="T210" s="2">
        <v>1820790</v>
      </c>
      <c r="U210" s="2">
        <v>1673840</v>
      </c>
      <c r="V210" s="2">
        <v>1535150</v>
      </c>
      <c r="W210" s="2">
        <v>1408420</v>
      </c>
      <c r="X210" s="2">
        <v>1295910</v>
      </c>
      <c r="Y210" s="2">
        <v>1199750</v>
      </c>
      <c r="Z210" s="2">
        <v>1120210</v>
      </c>
      <c r="AA210" s="2">
        <v>1057370</v>
      </c>
      <c r="AB210" s="2">
        <v>1008850</v>
      </c>
      <c r="AC210">
        <v>973365</v>
      </c>
      <c r="AD210">
        <v>949238</v>
      </c>
      <c r="AE210">
        <v>933486</v>
      </c>
      <c r="AF210">
        <v>923966</v>
      </c>
      <c r="AG210">
        <v>919258</v>
      </c>
      <c r="AH210">
        <v>918715</v>
      </c>
    </row>
    <row r="211" spans="1:34">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row>
    <row r="212" spans="1:34">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row>
    <row r="213" spans="1:34">
      <c r="A213" t="s">
        <v>231</v>
      </c>
      <c r="B213" t="s">
        <v>19</v>
      </c>
      <c r="C213">
        <v>102870</v>
      </c>
      <c r="D213">
        <v>84713.2</v>
      </c>
      <c r="E213">
        <v>84789.3</v>
      </c>
      <c r="F213">
        <v>83723.199999999997</v>
      </c>
      <c r="G213">
        <v>81310.899999999994</v>
      </c>
      <c r="H213">
        <v>79244.7</v>
      </c>
      <c r="I213">
        <v>77226.3</v>
      </c>
      <c r="J213">
        <v>75152.600000000006</v>
      </c>
      <c r="K213">
        <v>72893.5</v>
      </c>
      <c r="L213">
        <v>70687.600000000006</v>
      </c>
      <c r="M213">
        <v>68163.600000000006</v>
      </c>
      <c r="N213">
        <v>65711</v>
      </c>
      <c r="O213">
        <v>63287.7</v>
      </c>
      <c r="P213">
        <v>60898</v>
      </c>
      <c r="Q213">
        <v>62978</v>
      </c>
      <c r="R213">
        <v>64948</v>
      </c>
      <c r="S213">
        <v>66744.3</v>
      </c>
      <c r="T213">
        <v>68393.600000000006</v>
      </c>
      <c r="U213">
        <v>70016.5</v>
      </c>
      <c r="V213">
        <v>71564.2</v>
      </c>
      <c r="W213">
        <v>73063.899999999994</v>
      </c>
      <c r="X213">
        <v>74615.3</v>
      </c>
      <c r="Y213">
        <v>76146.100000000006</v>
      </c>
      <c r="Z213">
        <v>77608.5</v>
      </c>
      <c r="AA213">
        <v>79111.5</v>
      </c>
      <c r="AB213">
        <v>80709.5</v>
      </c>
      <c r="AC213">
        <v>82437</v>
      </c>
      <c r="AD213">
        <v>84315.9</v>
      </c>
      <c r="AE213">
        <v>86441</v>
      </c>
      <c r="AF213">
        <v>88651.199999999997</v>
      </c>
      <c r="AG213">
        <v>91157.5</v>
      </c>
      <c r="AH213">
        <v>93744.8</v>
      </c>
    </row>
    <row r="214" spans="1:34">
      <c r="A214" t="s">
        <v>232</v>
      </c>
      <c r="B214" t="s">
        <v>19</v>
      </c>
      <c r="C214" s="2">
        <v>613544000</v>
      </c>
      <c r="D214" s="2">
        <v>520654000</v>
      </c>
      <c r="E214" s="2">
        <v>535765000</v>
      </c>
      <c r="F214" s="2">
        <v>547155000</v>
      </c>
      <c r="G214" s="2">
        <v>552396000</v>
      </c>
      <c r="H214" s="2">
        <v>560557000</v>
      </c>
      <c r="I214" s="2">
        <v>569534000</v>
      </c>
      <c r="J214" s="2">
        <v>579685000</v>
      </c>
      <c r="K214" s="2">
        <v>581967000</v>
      </c>
      <c r="L214" s="2">
        <v>583275000</v>
      </c>
      <c r="M214" s="2">
        <v>580334000</v>
      </c>
      <c r="N214" s="2">
        <v>575358000</v>
      </c>
      <c r="O214" s="2">
        <v>570266000</v>
      </c>
      <c r="P214" s="2">
        <v>563108000</v>
      </c>
      <c r="Q214" s="2">
        <v>555639000</v>
      </c>
      <c r="R214" s="2">
        <v>548931000</v>
      </c>
      <c r="S214" s="2">
        <v>540594000</v>
      </c>
      <c r="T214" s="2">
        <v>529815000</v>
      </c>
      <c r="U214" s="2">
        <v>518573000</v>
      </c>
      <c r="V214" s="2">
        <v>506956000</v>
      </c>
      <c r="W214" s="2">
        <v>495142000</v>
      </c>
      <c r="X214" s="2">
        <v>483497000</v>
      </c>
      <c r="Y214" s="2">
        <v>470826000</v>
      </c>
      <c r="Z214" s="2">
        <v>458238000</v>
      </c>
      <c r="AA214" s="2">
        <v>445482000</v>
      </c>
      <c r="AB214" s="2">
        <v>433437000</v>
      </c>
      <c r="AC214" s="2">
        <v>422271000</v>
      </c>
      <c r="AD214" s="2">
        <v>412613000</v>
      </c>
      <c r="AE214" s="2">
        <v>405832000</v>
      </c>
      <c r="AF214" s="2">
        <v>398809000</v>
      </c>
      <c r="AG214" s="2">
        <v>392589000</v>
      </c>
      <c r="AH214" s="2">
        <v>388289000</v>
      </c>
    </row>
    <row r="215" spans="1:34">
      <c r="A215" t="s">
        <v>233</v>
      </c>
      <c r="B215" t="s">
        <v>19</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row>
    <row r="216" spans="1:34">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row>
    <row r="217" spans="1:34">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row>
    <row r="218" spans="1:34">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row>
    <row r="219" spans="1:34">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238</v>
      </c>
      <c r="B220" t="s">
        <v>19</v>
      </c>
      <c r="C220">
        <v>46601.7</v>
      </c>
      <c r="D220">
        <v>38023.800000000003</v>
      </c>
      <c r="E220">
        <v>38264</v>
      </c>
      <c r="F220">
        <v>38802.9</v>
      </c>
      <c r="G220">
        <v>39422.5</v>
      </c>
      <c r="H220">
        <v>40904.199999999997</v>
      </c>
      <c r="I220">
        <v>42950.6</v>
      </c>
      <c r="J220">
        <v>45710.9</v>
      </c>
      <c r="K220">
        <v>48913.3</v>
      </c>
      <c r="L220">
        <v>52600.1</v>
      </c>
      <c r="M220">
        <v>56464.9</v>
      </c>
      <c r="N220">
        <v>60770.8</v>
      </c>
      <c r="O220">
        <v>65075.199999999997</v>
      </c>
      <c r="P220">
        <v>69599.199999999997</v>
      </c>
      <c r="Q220">
        <v>77942.899999999994</v>
      </c>
      <c r="R220">
        <v>84269.6</v>
      </c>
      <c r="S220">
        <v>89790</v>
      </c>
      <c r="T220">
        <v>94074.7</v>
      </c>
      <c r="U220">
        <v>97520.6</v>
      </c>
      <c r="V220">
        <v>100162</v>
      </c>
      <c r="W220">
        <v>102228</v>
      </c>
      <c r="X220">
        <v>103909</v>
      </c>
      <c r="Y220">
        <v>105059</v>
      </c>
      <c r="Z220">
        <v>105951</v>
      </c>
      <c r="AA220">
        <v>106649</v>
      </c>
      <c r="AB220">
        <v>107333</v>
      </c>
      <c r="AC220">
        <v>108204</v>
      </c>
      <c r="AD220">
        <v>109256</v>
      </c>
      <c r="AE220">
        <v>110701</v>
      </c>
      <c r="AF220">
        <v>112483</v>
      </c>
      <c r="AG220">
        <v>114704</v>
      </c>
      <c r="AH220">
        <v>117412</v>
      </c>
    </row>
    <row r="221" spans="1:34">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row>
    <row r="222" spans="1:34">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row>
    <row r="223" spans="1:34">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row>
    <row r="224" spans="1:34">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row>
    <row r="225" spans="1:34">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row>
    <row r="226" spans="1:34">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row>
    <row r="227" spans="1:34">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row>
    <row r="228" spans="1:34">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row>
    <row r="230" spans="1:34">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row>
    <row r="231" spans="1:34">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row>
    <row r="232" spans="1:34">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row>
    <row r="234" spans="1:34">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row>
    <row r="236" spans="1:34">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row>
    <row r="237" spans="1:34">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row>
    <row r="238" spans="1:34">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row>
    <row r="241" spans="1:34">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row>
    <row r="242" spans="1:34">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
        <v>261</v>
      </c>
      <c r="B243" t="s">
        <v>19</v>
      </c>
      <c r="C243" s="2">
        <v>1150410000000</v>
      </c>
      <c r="D243" s="2">
        <v>988481000000</v>
      </c>
      <c r="E243" s="2">
        <v>1029760000000</v>
      </c>
      <c r="F243" s="2">
        <v>1053800000000</v>
      </c>
      <c r="G243" s="2">
        <v>1062850000000</v>
      </c>
      <c r="H243" s="2">
        <v>1074420000000</v>
      </c>
      <c r="I243" s="2">
        <v>1087550000000</v>
      </c>
      <c r="J243" s="2">
        <v>1098040000000</v>
      </c>
      <c r="K243" s="2">
        <v>1104150000000</v>
      </c>
      <c r="L243" s="2">
        <v>1108400000000</v>
      </c>
      <c r="M243" s="2">
        <v>1106080000000</v>
      </c>
      <c r="N243" s="2">
        <v>1102360000000</v>
      </c>
      <c r="O243" s="2">
        <v>1097300000000</v>
      </c>
      <c r="P243" s="2">
        <v>1092520000000</v>
      </c>
      <c r="Q243" s="2">
        <v>1087990000000</v>
      </c>
      <c r="R243" s="2">
        <v>1083650000000</v>
      </c>
      <c r="S243" s="2">
        <v>1079020000000</v>
      </c>
      <c r="T243" s="2">
        <v>1074050000000</v>
      </c>
      <c r="U243" s="2">
        <v>1068630000000</v>
      </c>
      <c r="V243" s="2">
        <v>1062900000000</v>
      </c>
      <c r="W243" s="2">
        <v>1056970000000</v>
      </c>
      <c r="X243" s="2">
        <v>1050770000000</v>
      </c>
      <c r="Y243" s="2">
        <v>1044520000000</v>
      </c>
      <c r="Z243" s="2">
        <v>1037530000000</v>
      </c>
      <c r="AA243" s="2">
        <v>1032040000000</v>
      </c>
      <c r="AB243" s="2">
        <v>1026610000000</v>
      </c>
      <c r="AC243" s="2">
        <v>1021440000000</v>
      </c>
      <c r="AD243" s="2">
        <v>1016880000000</v>
      </c>
      <c r="AE243" s="2">
        <v>1013000000000</v>
      </c>
      <c r="AF243" s="2">
        <v>1009690000000</v>
      </c>
      <c r="AG243" s="2">
        <v>1007210000000</v>
      </c>
      <c r="AH243" s="2">
        <v>1004880000000</v>
      </c>
    </row>
    <row r="244" spans="1:34">
      <c r="A244" t="s">
        <v>262</v>
      </c>
      <c r="B244" t="s">
        <v>19</v>
      </c>
      <c r="C244" s="2">
        <v>1664460000000</v>
      </c>
      <c r="D244" s="2">
        <v>1419720000000</v>
      </c>
      <c r="E244" s="2">
        <v>1462850000000</v>
      </c>
      <c r="F244" s="2">
        <v>1491540000000</v>
      </c>
      <c r="G244" s="2">
        <v>1505670000000</v>
      </c>
      <c r="H244" s="2">
        <v>1528370000000</v>
      </c>
      <c r="I244" s="2">
        <v>1557680000000</v>
      </c>
      <c r="J244" s="2">
        <v>1589900000000</v>
      </c>
      <c r="K244" s="2">
        <v>1599890000000</v>
      </c>
      <c r="L244" s="2">
        <v>1605610000000</v>
      </c>
      <c r="M244" s="2">
        <v>1602210000000</v>
      </c>
      <c r="N244" s="2">
        <v>1596830000000</v>
      </c>
      <c r="O244" s="2">
        <v>1589370000000</v>
      </c>
      <c r="P244" s="2">
        <v>1581610000000</v>
      </c>
      <c r="Q244" s="2">
        <v>1572910000000</v>
      </c>
      <c r="R244" s="2">
        <v>1562720000000</v>
      </c>
      <c r="S244" s="2">
        <v>1550660000000</v>
      </c>
      <c r="T244" s="2">
        <v>1536530000000</v>
      </c>
      <c r="U244" s="2">
        <v>1520780000000</v>
      </c>
      <c r="V244" s="2">
        <v>1503400000000</v>
      </c>
      <c r="W244" s="2">
        <v>1484410000000</v>
      </c>
      <c r="X244" s="2">
        <v>1464310000000</v>
      </c>
      <c r="Y244" s="2">
        <v>1443510000000</v>
      </c>
      <c r="Z244" s="2">
        <v>1438420000000</v>
      </c>
      <c r="AA244" s="2">
        <v>1431700000000</v>
      </c>
      <c r="AB244" s="2">
        <v>1423550000000</v>
      </c>
      <c r="AC244" s="2">
        <v>1412760000000</v>
      </c>
      <c r="AD244" s="2">
        <v>1400420000000</v>
      </c>
      <c r="AE244" s="2">
        <v>1385630000000</v>
      </c>
      <c r="AF244" s="2">
        <v>1369790000000</v>
      </c>
      <c r="AG244" s="2">
        <v>1353040000000</v>
      </c>
      <c r="AH244" s="2">
        <v>1335980000000</v>
      </c>
    </row>
    <row r="245" spans="1:34">
      <c r="A245" t="s">
        <v>263</v>
      </c>
      <c r="B245" t="s">
        <v>19</v>
      </c>
      <c r="C245" s="2">
        <v>13387200000000</v>
      </c>
      <c r="D245" s="2">
        <v>11445200000000</v>
      </c>
      <c r="E245" s="2">
        <v>11880700000000</v>
      </c>
      <c r="F245" s="2">
        <v>12021900000000</v>
      </c>
      <c r="G245" s="2">
        <v>12155300000000</v>
      </c>
      <c r="H245" s="2">
        <v>12321000000000</v>
      </c>
      <c r="I245" s="2">
        <v>12513200000000</v>
      </c>
      <c r="J245" s="2">
        <v>12691400000000</v>
      </c>
      <c r="K245" s="2">
        <v>12732100000000</v>
      </c>
      <c r="L245" s="2">
        <v>12728600000000</v>
      </c>
      <c r="M245" s="2">
        <v>12637000000000</v>
      </c>
      <c r="N245" s="2">
        <v>12519000000000</v>
      </c>
      <c r="O245" s="2">
        <v>12371100000000</v>
      </c>
      <c r="P245" s="2">
        <v>12206600000000</v>
      </c>
      <c r="Q245" s="2">
        <v>12026200000000</v>
      </c>
      <c r="R245" s="2">
        <v>11832100000000</v>
      </c>
      <c r="S245" s="2">
        <v>11615800000000</v>
      </c>
      <c r="T245" s="2">
        <v>11377900000000</v>
      </c>
      <c r="U245" s="2">
        <v>11122600000000</v>
      </c>
      <c r="V245" s="2">
        <v>10851800000000</v>
      </c>
      <c r="W245" s="2">
        <v>10568800000000</v>
      </c>
      <c r="X245" s="2">
        <v>10278800000000</v>
      </c>
      <c r="Y245" s="2">
        <v>9977450000000</v>
      </c>
      <c r="Z245" s="2">
        <v>9673350000000</v>
      </c>
      <c r="AA245" s="2">
        <v>9394310000000</v>
      </c>
      <c r="AB245" s="2">
        <v>9109950000000</v>
      </c>
      <c r="AC245" s="2">
        <v>8818880000000</v>
      </c>
      <c r="AD245" s="2">
        <v>8532120000000</v>
      </c>
      <c r="AE245" s="2">
        <v>8247820000000</v>
      </c>
      <c r="AF245" s="2">
        <v>7971580000000</v>
      </c>
      <c r="AG245" s="2">
        <v>7703250000000</v>
      </c>
      <c r="AH245" s="2">
        <v>7446150000000</v>
      </c>
    </row>
    <row r="246" spans="1:34">
      <c r="A246" t="s">
        <v>264</v>
      </c>
      <c r="B246" t="s">
        <v>19</v>
      </c>
      <c r="C246" s="2">
        <v>33236400000</v>
      </c>
      <c r="D246" s="2">
        <v>28053800000</v>
      </c>
      <c r="E246" s="2">
        <v>32050000000</v>
      </c>
      <c r="F246" s="2">
        <v>30688600000</v>
      </c>
      <c r="G246" s="2">
        <v>26230700000</v>
      </c>
      <c r="H246" s="2">
        <v>20193600000</v>
      </c>
      <c r="I246" s="2">
        <v>12289400000</v>
      </c>
      <c r="J246" s="2">
        <v>1457820000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row>
    <row r="247" spans="1:34">
      <c r="A247" t="s">
        <v>265</v>
      </c>
      <c r="B247" t="s">
        <v>19</v>
      </c>
      <c r="C247" s="2">
        <v>223519000000</v>
      </c>
      <c r="D247" s="2">
        <v>202502000000</v>
      </c>
      <c r="E247" s="2">
        <v>216949000000</v>
      </c>
      <c r="F247" s="2">
        <v>249927000000</v>
      </c>
      <c r="G247" s="2">
        <v>242282000000</v>
      </c>
      <c r="H247" s="2">
        <v>233675000000</v>
      </c>
      <c r="I247" s="2">
        <v>221698000000</v>
      </c>
      <c r="J247" s="2">
        <v>203917000000</v>
      </c>
      <c r="K247" s="2">
        <v>203475000000</v>
      </c>
      <c r="L247" s="2">
        <v>205142000000</v>
      </c>
      <c r="M247" s="2">
        <v>205615000000</v>
      </c>
      <c r="N247" s="2">
        <v>205324000000</v>
      </c>
      <c r="O247" s="2">
        <v>204236000000</v>
      </c>
      <c r="P247" s="2">
        <v>203439000000</v>
      </c>
      <c r="Q247" s="2">
        <v>201905000000</v>
      </c>
      <c r="R247" s="2">
        <v>199081000000</v>
      </c>
      <c r="S247" s="2">
        <v>196241000000</v>
      </c>
      <c r="T247" s="2">
        <v>193314000000</v>
      </c>
      <c r="U247" s="2">
        <v>189654000000</v>
      </c>
      <c r="V247" s="2">
        <v>185652000000</v>
      </c>
      <c r="W247" s="2">
        <v>181021000000</v>
      </c>
      <c r="X247" s="2">
        <v>175366000000</v>
      </c>
      <c r="Y247" s="2">
        <v>170099000000</v>
      </c>
      <c r="Z247" s="2">
        <v>164874000000</v>
      </c>
      <c r="AA247" s="2">
        <v>159532000000</v>
      </c>
      <c r="AB247" s="2">
        <v>154536000000</v>
      </c>
      <c r="AC247" s="2">
        <v>149061000000</v>
      </c>
      <c r="AD247" s="2">
        <v>143030000000</v>
      </c>
      <c r="AE247" s="2">
        <v>137147000000</v>
      </c>
      <c r="AF247" s="2">
        <v>130538000000</v>
      </c>
      <c r="AG247" s="2">
        <v>123673000000</v>
      </c>
      <c r="AH247" s="2">
        <v>116015000000</v>
      </c>
    </row>
    <row r="248" spans="1:34">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row>
    <row r="250" spans="1:34">
      <c r="A250" t="s">
        <v>268</v>
      </c>
      <c r="B250" t="s">
        <v>19</v>
      </c>
      <c r="C250" s="2">
        <v>132628000000</v>
      </c>
      <c r="D250" s="2">
        <v>109576000000</v>
      </c>
      <c r="E250" s="2">
        <v>109353000000</v>
      </c>
      <c r="F250" s="2">
        <v>106880000000</v>
      </c>
      <c r="G250" s="2">
        <v>102714000000</v>
      </c>
      <c r="H250" s="2">
        <v>98650000000</v>
      </c>
      <c r="I250" s="2">
        <v>94493200000</v>
      </c>
      <c r="J250" s="2">
        <v>89895200000</v>
      </c>
      <c r="K250" s="2">
        <v>84772300000</v>
      </c>
      <c r="L250" s="2">
        <v>79327500000</v>
      </c>
      <c r="M250" s="2">
        <v>73327800000</v>
      </c>
      <c r="N250" s="2">
        <v>67209900000</v>
      </c>
      <c r="O250" s="2">
        <v>60958100000</v>
      </c>
      <c r="P250" s="2">
        <v>54737700000</v>
      </c>
      <c r="Q250" s="2">
        <v>48488500000</v>
      </c>
      <c r="R250" s="2">
        <v>42234600000</v>
      </c>
      <c r="S250" s="2">
        <v>36052400000</v>
      </c>
      <c r="T250" s="2">
        <v>29908200000</v>
      </c>
      <c r="U250" s="2">
        <v>23888000000</v>
      </c>
      <c r="V250" s="2">
        <v>17999700000</v>
      </c>
      <c r="W250" s="2">
        <v>12364300000</v>
      </c>
      <c r="X250" s="2">
        <v>7138480000</v>
      </c>
      <c r="Y250" s="2">
        <v>2681360000</v>
      </c>
      <c r="Z250" s="2">
        <v>2641100000</v>
      </c>
      <c r="AA250" s="2">
        <v>2547260000</v>
      </c>
      <c r="AB250" s="2">
        <v>2459870000</v>
      </c>
      <c r="AC250" s="2">
        <v>2339180000</v>
      </c>
      <c r="AD250" s="2">
        <v>2149180000</v>
      </c>
      <c r="AE250" s="2">
        <v>1931940000</v>
      </c>
      <c r="AF250" s="2">
        <v>1724600000</v>
      </c>
      <c r="AG250" s="2">
        <v>1526870000</v>
      </c>
      <c r="AH250" s="2">
        <v>1338350000</v>
      </c>
    </row>
    <row r="251" spans="1:34">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row>
    <row r="253" spans="1:34">
      <c r="A253" t="s">
        <v>271</v>
      </c>
      <c r="B253" t="s">
        <v>19</v>
      </c>
      <c r="C253" s="2">
        <v>856756000000</v>
      </c>
      <c r="D253" s="2">
        <v>788997000000</v>
      </c>
      <c r="E253" s="2">
        <v>881235000000</v>
      </c>
      <c r="F253" s="2">
        <v>977995000000</v>
      </c>
      <c r="G253" s="2">
        <v>1070700000000</v>
      </c>
      <c r="H253" s="2">
        <v>1178680000000</v>
      </c>
      <c r="I253" s="2">
        <v>1302070000000</v>
      </c>
      <c r="J253" s="2">
        <v>1445470000000</v>
      </c>
      <c r="K253" s="2">
        <v>1606420000000</v>
      </c>
      <c r="L253" s="2">
        <v>1800810000000</v>
      </c>
      <c r="M253" s="2">
        <v>2022130000000</v>
      </c>
      <c r="N253" s="2">
        <v>2287140000000</v>
      </c>
      <c r="O253" s="2">
        <v>2605660000000</v>
      </c>
      <c r="P253" s="2">
        <v>2988800000000</v>
      </c>
      <c r="Q253" s="2">
        <v>3438510000000</v>
      </c>
      <c r="R253" s="2">
        <v>3970990000000</v>
      </c>
      <c r="S253" s="2">
        <v>4578710000000</v>
      </c>
      <c r="T253" s="2">
        <v>5254060000000</v>
      </c>
      <c r="U253" s="2">
        <v>5996510000000</v>
      </c>
      <c r="V253" s="2">
        <v>6791810000000</v>
      </c>
      <c r="W253" s="2">
        <v>7637780000000</v>
      </c>
      <c r="X253" s="2">
        <v>8545560000000</v>
      </c>
      <c r="Y253" s="2">
        <v>9499100000000</v>
      </c>
      <c r="Z253" s="2">
        <v>10481700000000</v>
      </c>
      <c r="AA253" s="2">
        <v>11501900000000</v>
      </c>
      <c r="AB253" s="2">
        <v>12549000000000</v>
      </c>
      <c r="AC253" s="2">
        <v>13616600000000</v>
      </c>
      <c r="AD253" s="2">
        <v>14693100000000</v>
      </c>
      <c r="AE253" s="2">
        <v>15724800000000</v>
      </c>
      <c r="AF253" s="2">
        <v>16675600000000</v>
      </c>
      <c r="AG253" s="2">
        <v>17648500000000</v>
      </c>
      <c r="AH253" s="2">
        <v>18609700000000</v>
      </c>
    </row>
    <row r="254" spans="1:34">
      <c r="A254" t="s">
        <v>272</v>
      </c>
      <c r="B254" t="s">
        <v>19</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row>
    <row r="255" spans="1:34">
      <c r="A255" t="s">
        <v>273</v>
      </c>
      <c r="B255" t="s">
        <v>19</v>
      </c>
      <c r="C255" s="2">
        <v>405444000000000</v>
      </c>
      <c r="D255" s="2">
        <v>347740000000000</v>
      </c>
      <c r="E255" s="2">
        <v>361748000000000</v>
      </c>
      <c r="F255" s="2">
        <v>369272000000000</v>
      </c>
      <c r="G255" s="2">
        <v>375800000000000</v>
      </c>
      <c r="H255" s="2">
        <v>383167000000000</v>
      </c>
      <c r="I255" s="2">
        <v>390584000000000</v>
      </c>
      <c r="J255" s="2">
        <v>397877000000000</v>
      </c>
      <c r="K255" s="2">
        <v>400256000000000</v>
      </c>
      <c r="L255" s="2">
        <v>401748000000000</v>
      </c>
      <c r="M255" s="2">
        <v>400355000000000</v>
      </c>
      <c r="N255" s="2">
        <v>398473000000000</v>
      </c>
      <c r="O255" s="2">
        <v>396190000000000</v>
      </c>
      <c r="P255" s="2">
        <v>393580000000000</v>
      </c>
      <c r="Q255" s="2">
        <v>390701000000000</v>
      </c>
      <c r="R255" s="2">
        <v>388543000000000</v>
      </c>
      <c r="S255" s="2">
        <v>385959000000000</v>
      </c>
      <c r="T255" s="2">
        <v>382748000000000</v>
      </c>
      <c r="U255" s="2">
        <v>379528000000000</v>
      </c>
      <c r="V255" s="2">
        <v>376184000000000</v>
      </c>
      <c r="W255" s="2">
        <v>372883000000000</v>
      </c>
      <c r="X255" s="2">
        <v>370527000000000</v>
      </c>
      <c r="Y255" s="2">
        <v>368342000000000</v>
      </c>
      <c r="Z255" s="2">
        <v>366037000000000</v>
      </c>
      <c r="AA255" s="2">
        <v>364212000000000</v>
      </c>
      <c r="AB255" s="2">
        <v>362490000000000</v>
      </c>
      <c r="AC255" s="2">
        <v>360937000000000</v>
      </c>
      <c r="AD255" s="2">
        <v>359412000000000</v>
      </c>
      <c r="AE255" s="2">
        <v>358160000000000</v>
      </c>
      <c r="AF255" s="2">
        <v>357412000000000</v>
      </c>
      <c r="AG255" s="2">
        <v>357131000000000</v>
      </c>
      <c r="AH255" s="2">
        <v>356613000000000</v>
      </c>
    </row>
    <row r="256" spans="1:34">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row>
    <row r="257" spans="1:34">
      <c r="A257" t="s">
        <v>275</v>
      </c>
      <c r="B257" t="s">
        <v>19</v>
      </c>
      <c r="C257" s="2">
        <v>6769480000000</v>
      </c>
      <c r="D257" s="2">
        <v>6152570000000</v>
      </c>
      <c r="E257" s="2">
        <v>6605700000000</v>
      </c>
      <c r="F257" s="2">
        <v>7676880000000</v>
      </c>
      <c r="G257" s="2">
        <v>7490480000000</v>
      </c>
      <c r="H257" s="2">
        <v>7266980000000</v>
      </c>
      <c r="I257" s="2">
        <v>6920020000000</v>
      </c>
      <c r="J257" s="2">
        <v>6392840000000</v>
      </c>
      <c r="K257" s="2">
        <v>6396590000000</v>
      </c>
      <c r="L257" s="2">
        <v>6474790000000</v>
      </c>
      <c r="M257" s="2">
        <v>6514090000000</v>
      </c>
      <c r="N257" s="2">
        <v>6535370000000</v>
      </c>
      <c r="O257" s="2">
        <v>6540730000000</v>
      </c>
      <c r="P257" s="2">
        <v>6559500000000</v>
      </c>
      <c r="Q257" s="2">
        <v>6559420000000</v>
      </c>
      <c r="R257" s="2">
        <v>6537400000000</v>
      </c>
      <c r="S257" s="2">
        <v>6520530000000</v>
      </c>
      <c r="T257" s="2">
        <v>6503040000000</v>
      </c>
      <c r="U257" s="2">
        <v>6471420000000</v>
      </c>
      <c r="V257" s="2">
        <v>6435720000000</v>
      </c>
      <c r="W257" s="2">
        <v>6386660000000</v>
      </c>
      <c r="X257" s="2">
        <v>6321540000000</v>
      </c>
      <c r="Y257" s="2">
        <v>6279610000000</v>
      </c>
      <c r="Z257" s="2">
        <v>6238770000000</v>
      </c>
      <c r="AA257" s="2">
        <v>6184990000000</v>
      </c>
      <c r="AB257" s="2">
        <v>6149070000000</v>
      </c>
      <c r="AC257" s="2">
        <v>6100750000000</v>
      </c>
      <c r="AD257" s="2">
        <v>6025070000000</v>
      </c>
      <c r="AE257" s="2">
        <v>5955570000000</v>
      </c>
      <c r="AF257" s="2">
        <v>5852780000000</v>
      </c>
      <c r="AG257" s="2">
        <v>5733590000000</v>
      </c>
      <c r="AH257" s="2">
        <v>5556190000000</v>
      </c>
    </row>
    <row r="258" spans="1:34">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row>
    <row r="259" spans="1:34">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row>
    <row r="260" spans="1:34">
      <c r="A260" t="s">
        <v>278</v>
      </c>
      <c r="B260" t="s">
        <v>19</v>
      </c>
      <c r="C260" s="2">
        <v>270479000000</v>
      </c>
      <c r="D260" s="2">
        <v>235009000000</v>
      </c>
      <c r="E260" s="2">
        <v>248779000000</v>
      </c>
      <c r="F260" s="2">
        <v>261972000000</v>
      </c>
      <c r="G260" s="2">
        <v>272426000000</v>
      </c>
      <c r="H260" s="2">
        <v>284804000000</v>
      </c>
      <c r="I260" s="2">
        <v>297042000000</v>
      </c>
      <c r="J260" s="2">
        <v>309536000000</v>
      </c>
      <c r="K260" s="2">
        <v>320383000000</v>
      </c>
      <c r="L260" s="2">
        <v>332277000000</v>
      </c>
      <c r="M260" s="2">
        <v>342850000000</v>
      </c>
      <c r="N260" s="2">
        <v>352803000000</v>
      </c>
      <c r="O260" s="2">
        <v>363778000000</v>
      </c>
      <c r="P260" s="2">
        <v>375603000000</v>
      </c>
      <c r="Q260" s="2">
        <v>386689000000</v>
      </c>
      <c r="R260" s="2">
        <v>398314000000</v>
      </c>
      <c r="S260" s="2">
        <v>409667000000</v>
      </c>
      <c r="T260" s="2">
        <v>420384000000</v>
      </c>
      <c r="U260" s="2">
        <v>430613000000</v>
      </c>
      <c r="V260" s="2">
        <v>439662000000</v>
      </c>
      <c r="W260" s="2">
        <v>448519000000</v>
      </c>
      <c r="X260" s="2">
        <v>457448000000</v>
      </c>
      <c r="Y260" s="2">
        <v>466591000000</v>
      </c>
      <c r="Z260" s="2">
        <v>476240000000</v>
      </c>
      <c r="AA260" s="2">
        <v>486142000000</v>
      </c>
      <c r="AB260" s="2">
        <v>496574000000</v>
      </c>
      <c r="AC260" s="2">
        <v>508451000000</v>
      </c>
      <c r="AD260" s="2">
        <v>519760000000</v>
      </c>
      <c r="AE260" s="2">
        <v>531663000000</v>
      </c>
      <c r="AF260" s="2">
        <v>538930000000</v>
      </c>
      <c r="AG260" s="2">
        <v>545226000000</v>
      </c>
      <c r="AH260" s="2">
        <v>550150000000</v>
      </c>
    </row>
    <row r="261" spans="1:34">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row>
    <row r="262" spans="1:34">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row>
    <row r="263" spans="1:34">
      <c r="A263" t="s">
        <v>281</v>
      </c>
      <c r="B263" t="s">
        <v>19</v>
      </c>
      <c r="C263" s="2">
        <v>438710000</v>
      </c>
      <c r="D263" s="2">
        <v>376958000</v>
      </c>
      <c r="E263" s="2">
        <v>392702000</v>
      </c>
      <c r="F263" s="2">
        <v>401867000</v>
      </c>
      <c r="G263" s="2">
        <v>405320000</v>
      </c>
      <c r="H263" s="2">
        <v>409731000</v>
      </c>
      <c r="I263" s="2">
        <v>414737000</v>
      </c>
      <c r="J263" s="2">
        <v>418738000</v>
      </c>
      <c r="K263" s="2">
        <v>421067000</v>
      </c>
      <c r="L263" s="2">
        <v>422689000</v>
      </c>
      <c r="M263" s="2">
        <v>421806000</v>
      </c>
      <c r="N263" s="2">
        <v>420385000</v>
      </c>
      <c r="O263" s="2">
        <v>418457000</v>
      </c>
      <c r="P263" s="2">
        <v>416634000</v>
      </c>
      <c r="Q263" s="2">
        <v>414907000</v>
      </c>
      <c r="R263" s="2">
        <v>413249000</v>
      </c>
      <c r="S263" s="2">
        <v>411484000</v>
      </c>
      <c r="T263" s="2">
        <v>409591000</v>
      </c>
      <c r="U263" s="2">
        <v>407524000</v>
      </c>
      <c r="V263" s="2">
        <v>405339000</v>
      </c>
      <c r="W263" s="2">
        <v>403077000</v>
      </c>
      <c r="X263" s="2">
        <v>400714000</v>
      </c>
      <c r="Y263" s="2">
        <v>398330000</v>
      </c>
      <c r="Z263" s="2">
        <v>395661000</v>
      </c>
      <c r="AA263" s="2">
        <v>393569000</v>
      </c>
      <c r="AB263" s="2">
        <v>391499000</v>
      </c>
      <c r="AC263" s="2">
        <v>389527000</v>
      </c>
      <c r="AD263" s="2">
        <v>387789000</v>
      </c>
      <c r="AE263" s="2">
        <v>386308000</v>
      </c>
      <c r="AF263" s="2">
        <v>385047000</v>
      </c>
      <c r="AG263" s="2">
        <v>384101000</v>
      </c>
      <c r="AH263" s="2">
        <v>383211000</v>
      </c>
    </row>
    <row r="264" spans="1:34">
      <c r="A264" t="s">
        <v>282</v>
      </c>
      <c r="B264" t="s">
        <v>19</v>
      </c>
      <c r="C264" s="2">
        <v>1130900000</v>
      </c>
      <c r="D264" s="2">
        <v>964610000</v>
      </c>
      <c r="E264" s="2">
        <v>993914000</v>
      </c>
      <c r="F264" s="2">
        <v>1013410000</v>
      </c>
      <c r="G264" s="2">
        <v>1023010000</v>
      </c>
      <c r="H264" s="2">
        <v>1038430000</v>
      </c>
      <c r="I264" s="2">
        <v>1058340000</v>
      </c>
      <c r="J264" s="2">
        <v>1080240000</v>
      </c>
      <c r="K264" s="2">
        <v>1087030000</v>
      </c>
      <c r="L264" s="2">
        <v>1090910000</v>
      </c>
      <c r="M264" s="2">
        <v>1088600000</v>
      </c>
      <c r="N264" s="2">
        <v>1084950000</v>
      </c>
      <c r="O264" s="2">
        <v>1079880000</v>
      </c>
      <c r="P264" s="2">
        <v>1074610000</v>
      </c>
      <c r="Q264" s="2">
        <v>1068690000</v>
      </c>
      <c r="R264" s="2">
        <v>1061770000</v>
      </c>
      <c r="S264" s="2">
        <v>1053580000</v>
      </c>
      <c r="T264" s="2">
        <v>1043970000</v>
      </c>
      <c r="U264" s="2">
        <v>1033280000</v>
      </c>
      <c r="V264" s="2">
        <v>1021460000</v>
      </c>
      <c r="W264" s="2">
        <v>1008560000</v>
      </c>
      <c r="X264" s="2">
        <v>994908000</v>
      </c>
      <c r="Y264" s="2">
        <v>980777000</v>
      </c>
      <c r="Z264" s="2">
        <v>977318000</v>
      </c>
      <c r="AA264" s="2">
        <v>972748000</v>
      </c>
      <c r="AB264" s="2">
        <v>967211000</v>
      </c>
      <c r="AC264" s="2">
        <v>959883000</v>
      </c>
      <c r="AD264" s="2">
        <v>951498000</v>
      </c>
      <c r="AE264" s="2">
        <v>941448000</v>
      </c>
      <c r="AF264" s="2">
        <v>930688000</v>
      </c>
      <c r="AG264" s="2">
        <v>919304000</v>
      </c>
      <c r="AH264" s="2">
        <v>907714000</v>
      </c>
    </row>
    <row r="265" spans="1:34">
      <c r="A265" t="s">
        <v>283</v>
      </c>
      <c r="B265" t="s">
        <v>19</v>
      </c>
      <c r="C265" s="2">
        <v>3089570000</v>
      </c>
      <c r="D265" s="2">
        <v>2641400000</v>
      </c>
      <c r="E265" s="2">
        <v>2741900000</v>
      </c>
      <c r="F265" s="2">
        <v>2774480000</v>
      </c>
      <c r="G265" s="2">
        <v>2805280000</v>
      </c>
      <c r="H265" s="2">
        <v>2843510000</v>
      </c>
      <c r="I265" s="2">
        <v>2887880000</v>
      </c>
      <c r="J265" s="2">
        <v>2928990000</v>
      </c>
      <c r="K265" s="2">
        <v>2938380000</v>
      </c>
      <c r="L265" s="2">
        <v>2937590000</v>
      </c>
      <c r="M265" s="2">
        <v>2916450000</v>
      </c>
      <c r="N265" s="2">
        <v>2889210000</v>
      </c>
      <c r="O265" s="2">
        <v>2855080000</v>
      </c>
      <c r="P265" s="2">
        <v>2817120000</v>
      </c>
      <c r="Q265" s="2">
        <v>2775470000</v>
      </c>
      <c r="R265" s="2">
        <v>2730690000</v>
      </c>
      <c r="S265" s="2">
        <v>2680760000</v>
      </c>
      <c r="T265" s="2">
        <v>2625850000</v>
      </c>
      <c r="U265" s="2">
        <v>2566940000</v>
      </c>
      <c r="V265" s="2">
        <v>2504440000</v>
      </c>
      <c r="W265" s="2">
        <v>2439140000</v>
      </c>
      <c r="X265" s="2">
        <v>2372200000</v>
      </c>
      <c r="Y265" s="2">
        <v>2302650000</v>
      </c>
      <c r="Z265" s="2">
        <v>2232470000</v>
      </c>
      <c r="AA265" s="2">
        <v>2168070000</v>
      </c>
      <c r="AB265" s="2">
        <v>2102450000</v>
      </c>
      <c r="AC265" s="2">
        <v>2035270000</v>
      </c>
      <c r="AD265" s="2">
        <v>1969090000</v>
      </c>
      <c r="AE265" s="2">
        <v>1903480000</v>
      </c>
      <c r="AF265" s="2">
        <v>1839730000</v>
      </c>
      <c r="AG265" s="2">
        <v>1777800000</v>
      </c>
      <c r="AH265" s="2">
        <v>1718470000</v>
      </c>
    </row>
    <row r="266" spans="1:34">
      <c r="A266" t="s">
        <v>284</v>
      </c>
      <c r="B266" t="s">
        <v>19</v>
      </c>
      <c r="C266" s="2">
        <v>40623700</v>
      </c>
      <c r="D266" s="2">
        <v>34289200</v>
      </c>
      <c r="E266" s="2">
        <v>39173700</v>
      </c>
      <c r="F266" s="2">
        <v>37509600</v>
      </c>
      <c r="G266" s="2">
        <v>32060900</v>
      </c>
      <c r="H266" s="2">
        <v>24682000</v>
      </c>
      <c r="I266" s="2">
        <v>15020900</v>
      </c>
      <c r="J266" s="2">
        <v>1781840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row>
    <row r="267" spans="1:34">
      <c r="A267" t="s">
        <v>285</v>
      </c>
      <c r="B267" t="s">
        <v>19</v>
      </c>
      <c r="C267" s="2">
        <v>225724000</v>
      </c>
      <c r="D267" s="2">
        <v>204499000</v>
      </c>
      <c r="E267" s="2">
        <v>219089000</v>
      </c>
      <c r="F267" s="2">
        <v>252392000</v>
      </c>
      <c r="G267" s="2">
        <v>244672000</v>
      </c>
      <c r="H267" s="2">
        <v>235980000</v>
      </c>
      <c r="I267" s="2">
        <v>223885000</v>
      </c>
      <c r="J267" s="2">
        <v>205929000</v>
      </c>
      <c r="K267" s="2">
        <v>205482000</v>
      </c>
      <c r="L267" s="2">
        <v>207165000</v>
      </c>
      <c r="M267" s="2">
        <v>207643000</v>
      </c>
      <c r="N267" s="2">
        <v>207350000</v>
      </c>
      <c r="O267" s="2">
        <v>206250000</v>
      </c>
      <c r="P267" s="2">
        <v>205446000</v>
      </c>
      <c r="Q267" s="2">
        <v>203897000</v>
      </c>
      <c r="R267" s="2">
        <v>201044000</v>
      </c>
      <c r="S267" s="2">
        <v>198177000</v>
      </c>
      <c r="T267" s="2">
        <v>195221000</v>
      </c>
      <c r="U267" s="2">
        <v>191525000</v>
      </c>
      <c r="V267" s="2">
        <v>187483000</v>
      </c>
      <c r="W267" s="2">
        <v>182806000</v>
      </c>
      <c r="X267" s="2">
        <v>177096000</v>
      </c>
      <c r="Y267" s="2">
        <v>171777000</v>
      </c>
      <c r="Z267" s="2">
        <v>166500000</v>
      </c>
      <c r="AA267" s="2">
        <v>161106000</v>
      </c>
      <c r="AB267" s="2">
        <v>156060000</v>
      </c>
      <c r="AC267" s="2">
        <v>150532000</v>
      </c>
      <c r="AD267" s="2">
        <v>144441000</v>
      </c>
      <c r="AE267" s="2">
        <v>138500000</v>
      </c>
      <c r="AF267" s="2">
        <v>131826000</v>
      </c>
      <c r="AG267" s="2">
        <v>124892000</v>
      </c>
      <c r="AH267" s="2">
        <v>117159000</v>
      </c>
    </row>
    <row r="268" spans="1:34">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row>
    <row r="269" spans="1:34">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
        <v>288</v>
      </c>
      <c r="B270" t="s">
        <v>19</v>
      </c>
      <c r="C270" s="2">
        <v>36953100</v>
      </c>
      <c r="D270" s="2">
        <v>30530300</v>
      </c>
      <c r="E270" s="2">
        <v>30468100</v>
      </c>
      <c r="F270" s="2">
        <v>29778900</v>
      </c>
      <c r="G270" s="2">
        <v>28618200</v>
      </c>
      <c r="H270" s="2">
        <v>27486000</v>
      </c>
      <c r="I270" s="2">
        <v>26327800</v>
      </c>
      <c r="J270" s="2">
        <v>25046700</v>
      </c>
      <c r="K270" s="2">
        <v>23619400</v>
      </c>
      <c r="L270" s="2">
        <v>22102300</v>
      </c>
      <c r="M270" s="2">
        <v>20430700</v>
      </c>
      <c r="N270" s="2">
        <v>18726100</v>
      </c>
      <c r="O270" s="2">
        <v>16984200</v>
      </c>
      <c r="P270" s="2">
        <v>15251100</v>
      </c>
      <c r="Q270" s="2">
        <v>13509900</v>
      </c>
      <c r="R270" s="2">
        <v>11767500</v>
      </c>
      <c r="S270" s="2">
        <v>10045000</v>
      </c>
      <c r="T270" s="2">
        <v>8333050</v>
      </c>
      <c r="U270" s="2">
        <v>6655710</v>
      </c>
      <c r="V270" s="2">
        <v>5015110</v>
      </c>
      <c r="W270" s="2">
        <v>3444940</v>
      </c>
      <c r="X270" s="2">
        <v>1988930</v>
      </c>
      <c r="Y270">
        <v>747083</v>
      </c>
      <c r="Z270">
        <v>735867</v>
      </c>
      <c r="AA270">
        <v>709719</v>
      </c>
      <c r="AB270">
        <v>685372</v>
      </c>
      <c r="AC270">
        <v>651744</v>
      </c>
      <c r="AD270">
        <v>598808</v>
      </c>
      <c r="AE270">
        <v>538281</v>
      </c>
      <c r="AF270">
        <v>480511</v>
      </c>
      <c r="AG270">
        <v>425420</v>
      </c>
      <c r="AH270">
        <v>372893</v>
      </c>
    </row>
    <row r="271" spans="1:34">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row>
    <row r="272" spans="1:34">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row>
    <row r="273" spans="1:34">
      <c r="A273" t="s">
        <v>291</v>
      </c>
      <c r="B273" t="s">
        <v>19</v>
      </c>
      <c r="C273" s="2">
        <v>326725000</v>
      </c>
      <c r="D273" s="2">
        <v>300885000</v>
      </c>
      <c r="E273" s="2">
        <v>336060000</v>
      </c>
      <c r="F273" s="2">
        <v>372959000</v>
      </c>
      <c r="G273" s="2">
        <v>408311000</v>
      </c>
      <c r="H273" s="2">
        <v>449489000</v>
      </c>
      <c r="I273" s="2">
        <v>496544000</v>
      </c>
      <c r="J273" s="2">
        <v>551233000</v>
      </c>
      <c r="K273" s="2">
        <v>612610000</v>
      </c>
      <c r="L273" s="2">
        <v>686739000</v>
      </c>
      <c r="M273" s="2">
        <v>771142000</v>
      </c>
      <c r="N273" s="2">
        <v>872203000</v>
      </c>
      <c r="O273" s="2">
        <v>993670000</v>
      </c>
      <c r="P273" s="2">
        <v>1139780000</v>
      </c>
      <c r="Q273" s="2">
        <v>1311280000</v>
      </c>
      <c r="R273" s="2">
        <v>1514340000</v>
      </c>
      <c r="S273" s="2">
        <v>1746100000</v>
      </c>
      <c r="T273" s="2">
        <v>2003640000</v>
      </c>
      <c r="U273" s="2">
        <v>2286780000</v>
      </c>
      <c r="V273" s="2">
        <v>2590060000</v>
      </c>
      <c r="W273" s="2">
        <v>2912670000</v>
      </c>
      <c r="X273" s="2">
        <v>3258860000</v>
      </c>
      <c r="Y273" s="2">
        <v>3622490000</v>
      </c>
      <c r="Z273" s="2">
        <v>3997200000</v>
      </c>
      <c r="AA273" s="2">
        <v>4386280000</v>
      </c>
      <c r="AB273" s="2">
        <v>4785580000</v>
      </c>
      <c r="AC273" s="2">
        <v>5192700000</v>
      </c>
      <c r="AD273" s="2">
        <v>5603220000</v>
      </c>
      <c r="AE273" s="2">
        <v>5996670000</v>
      </c>
      <c r="AF273" s="2">
        <v>6359270000</v>
      </c>
      <c r="AG273" s="2">
        <v>6730250000</v>
      </c>
      <c r="AH273" s="2">
        <v>7096830000</v>
      </c>
    </row>
    <row r="274" spans="1:34">
      <c r="A274" t="s">
        <v>292</v>
      </c>
      <c r="B274" t="s">
        <v>19</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row>
    <row r="275" spans="1:34">
      <c r="A275" t="s">
        <v>293</v>
      </c>
      <c r="B275" t="s">
        <v>19</v>
      </c>
      <c r="C275" s="2">
        <v>93570800000</v>
      </c>
      <c r="D275" s="2">
        <v>80253500000</v>
      </c>
      <c r="E275" s="2">
        <v>83486400000</v>
      </c>
      <c r="F275" s="2">
        <v>85222700000</v>
      </c>
      <c r="G275" s="2">
        <v>86729400000</v>
      </c>
      <c r="H275" s="2">
        <v>88429600000</v>
      </c>
      <c r="I275" s="2">
        <v>90141300000</v>
      </c>
      <c r="J275" s="2">
        <v>91824400000</v>
      </c>
      <c r="K275" s="2">
        <v>92373300000</v>
      </c>
      <c r="L275" s="2">
        <v>92717700000</v>
      </c>
      <c r="M275" s="2">
        <v>92396200000</v>
      </c>
      <c r="N275" s="2">
        <v>91962000000</v>
      </c>
      <c r="O275" s="2">
        <v>91435000000</v>
      </c>
      <c r="P275" s="2">
        <v>90832600000</v>
      </c>
      <c r="Q275" s="2">
        <v>90168300000</v>
      </c>
      <c r="R275" s="2">
        <v>89670200000</v>
      </c>
      <c r="S275" s="2">
        <v>89073900000</v>
      </c>
      <c r="T275" s="2">
        <v>88332800000</v>
      </c>
      <c r="U275" s="2">
        <v>87589700000</v>
      </c>
      <c r="V275" s="2">
        <v>86817800000</v>
      </c>
      <c r="W275" s="2">
        <v>86056200000</v>
      </c>
      <c r="X275" s="2">
        <v>85512500000</v>
      </c>
      <c r="Y275" s="2">
        <v>85008200000</v>
      </c>
      <c r="Z275" s="2">
        <v>84476100000</v>
      </c>
      <c r="AA275" s="2">
        <v>84055100000</v>
      </c>
      <c r="AB275" s="2">
        <v>83657600000</v>
      </c>
      <c r="AC275" s="2">
        <v>83299100000</v>
      </c>
      <c r="AD275" s="2">
        <v>82947100000</v>
      </c>
      <c r="AE275" s="2">
        <v>82658300000</v>
      </c>
      <c r="AF275" s="2">
        <v>82485600000</v>
      </c>
      <c r="AG275" s="2">
        <v>82420700000</v>
      </c>
      <c r="AH275" s="2">
        <v>82301100000</v>
      </c>
    </row>
    <row r="276" spans="1:34">
      <c r="A276" t="s">
        <v>294</v>
      </c>
      <c r="B276" t="s">
        <v>19</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295</v>
      </c>
      <c r="B277" t="s">
        <v>19</v>
      </c>
      <c r="C277" s="2">
        <v>6836250000</v>
      </c>
      <c r="D277" s="2">
        <v>6213260000</v>
      </c>
      <c r="E277" s="2">
        <v>6670850000</v>
      </c>
      <c r="F277" s="2">
        <v>7752610000</v>
      </c>
      <c r="G277" s="2">
        <v>7564360000</v>
      </c>
      <c r="H277" s="2">
        <v>7338660000</v>
      </c>
      <c r="I277" s="2">
        <v>6988270000</v>
      </c>
      <c r="J277" s="2">
        <v>6455900000</v>
      </c>
      <c r="K277" s="2">
        <v>6459690000</v>
      </c>
      <c r="L277" s="2">
        <v>6538660000</v>
      </c>
      <c r="M277" s="2">
        <v>6578340000</v>
      </c>
      <c r="N277" s="2">
        <v>6599840000</v>
      </c>
      <c r="O277" s="2">
        <v>6605250000</v>
      </c>
      <c r="P277" s="2">
        <v>6624200000</v>
      </c>
      <c r="Q277" s="2">
        <v>6624120000</v>
      </c>
      <c r="R277" s="2">
        <v>6601880000</v>
      </c>
      <c r="S277" s="2">
        <v>6584850000</v>
      </c>
      <c r="T277" s="2">
        <v>6567180000</v>
      </c>
      <c r="U277" s="2">
        <v>6535250000</v>
      </c>
      <c r="V277" s="2">
        <v>6499210000</v>
      </c>
      <c r="W277" s="2">
        <v>6449660000</v>
      </c>
      <c r="X277" s="2">
        <v>6383890000</v>
      </c>
      <c r="Y277" s="2">
        <v>6341550000</v>
      </c>
      <c r="Z277" s="2">
        <v>6300310000</v>
      </c>
      <c r="AA277" s="2">
        <v>6246000000</v>
      </c>
      <c r="AB277" s="2">
        <v>6209720000</v>
      </c>
      <c r="AC277" s="2">
        <v>6160930000</v>
      </c>
      <c r="AD277" s="2">
        <v>6084500000</v>
      </c>
      <c r="AE277" s="2">
        <v>6014320000</v>
      </c>
      <c r="AF277" s="2">
        <v>5910510000</v>
      </c>
      <c r="AG277" s="2">
        <v>5790140000</v>
      </c>
      <c r="AH277" s="2">
        <v>5610990000</v>
      </c>
    </row>
    <row r="278" spans="1:34">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row>
    <row r="279" spans="1:34">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row>
    <row r="280" spans="1:34">
      <c r="A280" t="s">
        <v>298</v>
      </c>
      <c r="B280" t="s">
        <v>19</v>
      </c>
      <c r="C280" s="2">
        <v>75361100</v>
      </c>
      <c r="D280" s="2">
        <v>65478400</v>
      </c>
      <c r="E280" s="2">
        <v>69315200</v>
      </c>
      <c r="F280" s="2">
        <v>72991100</v>
      </c>
      <c r="G280" s="2">
        <v>75903800</v>
      </c>
      <c r="H280" s="2">
        <v>79352400</v>
      </c>
      <c r="I280" s="2">
        <v>82762100</v>
      </c>
      <c r="J280" s="2">
        <v>86243200</v>
      </c>
      <c r="K280" s="2">
        <v>89265500</v>
      </c>
      <c r="L280" s="2">
        <v>92579400</v>
      </c>
      <c r="M280" s="2">
        <v>95525400</v>
      </c>
      <c r="N280" s="2">
        <v>98298500</v>
      </c>
      <c r="O280" s="2">
        <v>101356000</v>
      </c>
      <c r="P280" s="2">
        <v>104651000</v>
      </c>
      <c r="Q280" s="2">
        <v>107740000</v>
      </c>
      <c r="R280" s="2">
        <v>110979000</v>
      </c>
      <c r="S280" s="2">
        <v>114142000</v>
      </c>
      <c r="T280" s="2">
        <v>117128000</v>
      </c>
      <c r="U280" s="2">
        <v>119978000</v>
      </c>
      <c r="V280" s="2">
        <v>122499000</v>
      </c>
      <c r="W280" s="2">
        <v>124967000</v>
      </c>
      <c r="X280" s="2">
        <v>127455000</v>
      </c>
      <c r="Y280" s="2">
        <v>130002000</v>
      </c>
      <c r="Z280" s="2">
        <v>132691000</v>
      </c>
      <c r="AA280" s="2">
        <v>135450000</v>
      </c>
      <c r="AB280" s="2">
        <v>138356000</v>
      </c>
      <c r="AC280" s="2">
        <v>141665000</v>
      </c>
      <c r="AD280" s="2">
        <v>144816000</v>
      </c>
      <c r="AE280" s="2">
        <v>148133000</v>
      </c>
      <c r="AF280" s="2">
        <v>150157000</v>
      </c>
      <c r="AG280" s="2">
        <v>151911000</v>
      </c>
      <c r="AH280" s="2">
        <v>153284000</v>
      </c>
    </row>
    <row r="281" spans="1:34">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row>
    <row r="282" spans="1:34">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301</v>
      </c>
      <c r="B283" t="s">
        <v>19</v>
      </c>
      <c r="C283" s="2">
        <v>24295500000</v>
      </c>
      <c r="D283" s="2">
        <v>20875800000</v>
      </c>
      <c r="E283" s="2">
        <v>21747600000</v>
      </c>
      <c r="F283" s="2">
        <v>22255200000</v>
      </c>
      <c r="G283" s="2">
        <v>22446400000</v>
      </c>
      <c r="H283" s="2">
        <v>22690700000</v>
      </c>
      <c r="I283" s="2">
        <v>22967900000</v>
      </c>
      <c r="J283" s="2">
        <v>23189500000</v>
      </c>
      <c r="K283" s="2">
        <v>23318500000</v>
      </c>
      <c r="L283" s="2">
        <v>23408300000</v>
      </c>
      <c r="M283" s="2">
        <v>23359400000</v>
      </c>
      <c r="N283" s="2">
        <v>23280700000</v>
      </c>
      <c r="O283" s="2">
        <v>23174000000</v>
      </c>
      <c r="P283" s="2">
        <v>23073000000</v>
      </c>
      <c r="Q283" s="2">
        <v>22977300000</v>
      </c>
      <c r="R283" s="2">
        <v>22885600000</v>
      </c>
      <c r="S283" s="2">
        <v>22787800000</v>
      </c>
      <c r="T283" s="2">
        <v>22683000000</v>
      </c>
      <c r="U283" s="2">
        <v>22568500000</v>
      </c>
      <c r="V283" s="2">
        <v>22447500000</v>
      </c>
      <c r="W283" s="2">
        <v>22322200000</v>
      </c>
      <c r="X283" s="2">
        <v>22191300000</v>
      </c>
      <c r="Y283" s="2">
        <v>22059300000</v>
      </c>
      <c r="Z283" s="2">
        <v>21911500000</v>
      </c>
      <c r="AA283" s="2">
        <v>21795700000</v>
      </c>
      <c r="AB283" s="2">
        <v>21681000000</v>
      </c>
      <c r="AC283" s="2">
        <v>21571800000</v>
      </c>
      <c r="AD283" s="2">
        <v>21475600000</v>
      </c>
      <c r="AE283" s="2">
        <v>21393500000</v>
      </c>
      <c r="AF283" s="2">
        <v>21323700000</v>
      </c>
      <c r="AG283" s="2">
        <v>21271300000</v>
      </c>
      <c r="AH283" s="2">
        <v>21222000000</v>
      </c>
    </row>
    <row r="284" spans="1:34">
      <c r="A284" t="s">
        <v>302</v>
      </c>
      <c r="B284" t="s">
        <v>19</v>
      </c>
      <c r="C284" s="2">
        <v>23468000000</v>
      </c>
      <c r="D284" s="2">
        <v>20017300000</v>
      </c>
      <c r="E284" s="2">
        <v>20625400000</v>
      </c>
      <c r="F284" s="2">
        <v>21029900000</v>
      </c>
      <c r="G284" s="2">
        <v>21229100000</v>
      </c>
      <c r="H284" s="2">
        <v>21549100000</v>
      </c>
      <c r="I284" s="2">
        <v>21962400000</v>
      </c>
      <c r="J284" s="2">
        <v>22416700000</v>
      </c>
      <c r="K284" s="2">
        <v>22557600000</v>
      </c>
      <c r="L284" s="2">
        <v>22638200000</v>
      </c>
      <c r="M284" s="2">
        <v>22590300000</v>
      </c>
      <c r="N284" s="2">
        <v>22514500000</v>
      </c>
      <c r="O284" s="2">
        <v>22409300000</v>
      </c>
      <c r="P284" s="2">
        <v>22299900000</v>
      </c>
      <c r="Q284" s="2">
        <v>22177100000</v>
      </c>
      <c r="R284" s="2">
        <v>22033600000</v>
      </c>
      <c r="S284" s="2">
        <v>21863500000</v>
      </c>
      <c r="T284" s="2">
        <v>21664200000</v>
      </c>
      <c r="U284" s="2">
        <v>21442200000</v>
      </c>
      <c r="V284" s="2">
        <v>21197100000</v>
      </c>
      <c r="W284" s="2">
        <v>20929300000</v>
      </c>
      <c r="X284" s="2">
        <v>20646000000</v>
      </c>
      <c r="Y284" s="2">
        <v>20352800000</v>
      </c>
      <c r="Z284" s="2">
        <v>20281000000</v>
      </c>
      <c r="AA284" s="2">
        <v>20186200000</v>
      </c>
      <c r="AB284" s="2">
        <v>20071200000</v>
      </c>
      <c r="AC284" s="2">
        <v>19919200000</v>
      </c>
      <c r="AD284" s="2">
        <v>19745200000</v>
      </c>
      <c r="AE284" s="2">
        <v>19536600000</v>
      </c>
      <c r="AF284" s="2">
        <v>19313300000</v>
      </c>
      <c r="AG284" s="2">
        <v>19077100000</v>
      </c>
      <c r="AH284" s="2">
        <v>18836600000</v>
      </c>
    </row>
    <row r="285" spans="1:34">
      <c r="A285" t="s">
        <v>303</v>
      </c>
      <c r="B285" t="s">
        <v>19</v>
      </c>
      <c r="C285" s="2">
        <v>14108900000</v>
      </c>
      <c r="D285" s="2">
        <v>12062200000</v>
      </c>
      <c r="E285" s="2">
        <v>12521200000</v>
      </c>
      <c r="F285" s="2">
        <v>12670000000</v>
      </c>
      <c r="G285" s="2">
        <v>12810600000</v>
      </c>
      <c r="H285" s="2">
        <v>12985200000</v>
      </c>
      <c r="I285" s="2">
        <v>13187800000</v>
      </c>
      <c r="J285" s="2">
        <v>13375600000</v>
      </c>
      <c r="K285" s="2">
        <v>13418500000</v>
      </c>
      <c r="L285" s="2">
        <v>13414800000</v>
      </c>
      <c r="M285" s="2">
        <v>13318300000</v>
      </c>
      <c r="N285" s="2">
        <v>13193900000</v>
      </c>
      <c r="O285" s="2">
        <v>13038000000</v>
      </c>
      <c r="P285" s="2">
        <v>12864700000</v>
      </c>
      <c r="Q285" s="2">
        <v>12674500000</v>
      </c>
      <c r="R285" s="2">
        <v>12470000000</v>
      </c>
      <c r="S285" s="2">
        <v>12242000000</v>
      </c>
      <c r="T285" s="2">
        <v>11991200000</v>
      </c>
      <c r="U285" s="2">
        <v>11722200000</v>
      </c>
      <c r="V285" s="2">
        <v>11436800000</v>
      </c>
      <c r="W285" s="2">
        <v>11138600000</v>
      </c>
      <c r="X285" s="2">
        <v>10832900000</v>
      </c>
      <c r="Y285" s="2">
        <v>10515300000</v>
      </c>
      <c r="Z285" s="2">
        <v>10194800000</v>
      </c>
      <c r="AA285" s="2">
        <v>9900760000</v>
      </c>
      <c r="AB285" s="2">
        <v>9601070000</v>
      </c>
      <c r="AC285" s="2">
        <v>9294300000</v>
      </c>
      <c r="AD285" s="2">
        <v>8992080000</v>
      </c>
      <c r="AE285" s="2">
        <v>8692470000</v>
      </c>
      <c r="AF285" s="2">
        <v>8401330000</v>
      </c>
      <c r="AG285" s="2">
        <v>8118540000</v>
      </c>
      <c r="AH285" s="2">
        <v>7847580000</v>
      </c>
    </row>
    <row r="286" spans="1:34">
      <c r="A286" t="s">
        <v>304</v>
      </c>
      <c r="B286" t="s">
        <v>19</v>
      </c>
      <c r="C286" s="2">
        <v>843010000</v>
      </c>
      <c r="D286" s="2">
        <v>711558000</v>
      </c>
      <c r="E286" s="2">
        <v>812920000</v>
      </c>
      <c r="F286" s="2">
        <v>778387000</v>
      </c>
      <c r="G286" s="2">
        <v>665318000</v>
      </c>
      <c r="H286" s="2">
        <v>512193000</v>
      </c>
      <c r="I286" s="2">
        <v>311709000</v>
      </c>
      <c r="J286" s="2">
        <v>36976200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row>
    <row r="287" spans="1:34">
      <c r="A287" t="s">
        <v>305</v>
      </c>
      <c r="B287" t="s">
        <v>19</v>
      </c>
      <c r="C287" s="2">
        <v>1030800000</v>
      </c>
      <c r="D287" s="2">
        <v>933869000</v>
      </c>
      <c r="E287" s="2">
        <v>1000490000</v>
      </c>
      <c r="F287" s="2">
        <v>1152580000</v>
      </c>
      <c r="G287" s="2">
        <v>1117320000</v>
      </c>
      <c r="H287" s="2">
        <v>1077630000</v>
      </c>
      <c r="I287" s="2">
        <v>1022400000</v>
      </c>
      <c r="J287" s="2">
        <v>940398000</v>
      </c>
      <c r="K287" s="2">
        <v>938356000</v>
      </c>
      <c r="L287" s="2">
        <v>946045000</v>
      </c>
      <c r="M287" s="2">
        <v>948225000</v>
      </c>
      <c r="N287" s="2">
        <v>946886000</v>
      </c>
      <c r="O287" s="2">
        <v>941866000</v>
      </c>
      <c r="P287" s="2">
        <v>938191000</v>
      </c>
      <c r="Q287" s="2">
        <v>931118000</v>
      </c>
      <c r="R287" s="2">
        <v>918093000</v>
      </c>
      <c r="S287" s="2">
        <v>904999000</v>
      </c>
      <c r="T287" s="2">
        <v>891500000</v>
      </c>
      <c r="U287" s="2">
        <v>874620000</v>
      </c>
      <c r="V287" s="2">
        <v>856164000</v>
      </c>
      <c r="W287" s="2">
        <v>834805000</v>
      </c>
      <c r="X287" s="2">
        <v>808728000</v>
      </c>
      <c r="Y287" s="2">
        <v>784437000</v>
      </c>
      <c r="Z287" s="2">
        <v>760341000</v>
      </c>
      <c r="AA287" s="2">
        <v>735710000</v>
      </c>
      <c r="AB287" s="2">
        <v>712667000</v>
      </c>
      <c r="AC287" s="2">
        <v>687421000</v>
      </c>
      <c r="AD287" s="2">
        <v>659605000</v>
      </c>
      <c r="AE287" s="2">
        <v>632474000</v>
      </c>
      <c r="AF287" s="2">
        <v>601998000</v>
      </c>
      <c r="AG287" s="2">
        <v>570336000</v>
      </c>
      <c r="AH287" s="2">
        <v>535020000</v>
      </c>
    </row>
    <row r="288" spans="1:34">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row>
    <row r="289" spans="1:34">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row>
    <row r="290" spans="1:34">
      <c r="A290" t="s">
        <v>308</v>
      </c>
      <c r="B290" t="s">
        <v>19</v>
      </c>
      <c r="C290" s="2">
        <v>63441100</v>
      </c>
      <c r="D290" s="2">
        <v>52414500</v>
      </c>
      <c r="E290" s="2">
        <v>52307700</v>
      </c>
      <c r="F290" s="2">
        <v>51124500</v>
      </c>
      <c r="G290" s="2">
        <v>49131800</v>
      </c>
      <c r="H290" s="2">
        <v>47188000</v>
      </c>
      <c r="I290" s="2">
        <v>45199600</v>
      </c>
      <c r="J290" s="2">
        <v>43000300</v>
      </c>
      <c r="K290" s="2">
        <v>40549800</v>
      </c>
      <c r="L290" s="2">
        <v>37945300</v>
      </c>
      <c r="M290" s="2">
        <v>35075400</v>
      </c>
      <c r="N290" s="2">
        <v>32149000</v>
      </c>
      <c r="O290" s="2">
        <v>29158600</v>
      </c>
      <c r="P290" s="2">
        <v>26183100</v>
      </c>
      <c r="Q290" s="2">
        <v>23193900</v>
      </c>
      <c r="R290" s="2">
        <v>20202400</v>
      </c>
      <c r="S290" s="2">
        <v>17245200</v>
      </c>
      <c r="T290" s="2">
        <v>14306200</v>
      </c>
      <c r="U290" s="2">
        <v>11426500</v>
      </c>
      <c r="V290" s="2">
        <v>8609950</v>
      </c>
      <c r="W290" s="2">
        <v>5914290</v>
      </c>
      <c r="X290" s="2">
        <v>3414600</v>
      </c>
      <c r="Y290" s="2">
        <v>1282590</v>
      </c>
      <c r="Z290" s="2">
        <v>1263340</v>
      </c>
      <c r="AA290" s="2">
        <v>1218450</v>
      </c>
      <c r="AB290" s="2">
        <v>1176650</v>
      </c>
      <c r="AC290" s="2">
        <v>1118920</v>
      </c>
      <c r="AD290" s="2">
        <v>1028030</v>
      </c>
      <c r="AE290">
        <v>924122</v>
      </c>
      <c r="AF290">
        <v>824943</v>
      </c>
      <c r="AG290">
        <v>730362</v>
      </c>
      <c r="AH290">
        <v>640184</v>
      </c>
    </row>
    <row r="291" spans="1:34">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row>
    <row r="292" spans="1:34">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row>
    <row r="293" spans="1:34">
      <c r="A293" t="s">
        <v>311</v>
      </c>
      <c r="B293" t="s">
        <v>19</v>
      </c>
      <c r="C293" s="2">
        <v>18093900000</v>
      </c>
      <c r="D293" s="2">
        <v>16662900000</v>
      </c>
      <c r="E293" s="2">
        <v>18610800000</v>
      </c>
      <c r="F293" s="2">
        <v>20654300000</v>
      </c>
      <c r="G293" s="2">
        <v>22612100000</v>
      </c>
      <c r="H293" s="2">
        <v>24892500000</v>
      </c>
      <c r="I293" s="2">
        <v>27498400000</v>
      </c>
      <c r="J293" s="2">
        <v>30527000000</v>
      </c>
      <c r="K293" s="2">
        <v>33926000000</v>
      </c>
      <c r="L293" s="2">
        <v>38031300000</v>
      </c>
      <c r="M293" s="2">
        <v>42705500000</v>
      </c>
      <c r="N293" s="2">
        <v>48302200000</v>
      </c>
      <c r="O293" s="2">
        <v>55029000000</v>
      </c>
      <c r="P293" s="2">
        <v>63120600000</v>
      </c>
      <c r="Q293" s="2">
        <v>72618000000</v>
      </c>
      <c r="R293" s="2">
        <v>83863500000</v>
      </c>
      <c r="S293" s="2">
        <v>96698000000</v>
      </c>
      <c r="T293" s="2">
        <v>110961000000</v>
      </c>
      <c r="U293" s="2">
        <v>126641000000</v>
      </c>
      <c r="V293" s="2">
        <v>143436000000</v>
      </c>
      <c r="W293" s="2">
        <v>161303000000</v>
      </c>
      <c r="X293" s="2">
        <v>180474000000</v>
      </c>
      <c r="Y293" s="2">
        <v>200612000000</v>
      </c>
      <c r="Z293" s="2">
        <v>221363000000</v>
      </c>
      <c r="AA293" s="2">
        <v>242910000000</v>
      </c>
      <c r="AB293" s="2">
        <v>265023000000</v>
      </c>
      <c r="AC293" s="2">
        <v>287569000000</v>
      </c>
      <c r="AD293" s="2">
        <v>310304000000</v>
      </c>
      <c r="AE293" s="2">
        <v>332093000000</v>
      </c>
      <c r="AF293" s="2">
        <v>352173000000</v>
      </c>
      <c r="AG293" s="2">
        <v>372718000000</v>
      </c>
      <c r="AH293" s="2">
        <v>393019000000</v>
      </c>
    </row>
    <row r="294" spans="1:34">
      <c r="A294" t="s">
        <v>312</v>
      </c>
      <c r="B294" t="s">
        <v>19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
        <v>313</v>
      </c>
      <c r="B295" t="s">
        <v>19</v>
      </c>
      <c r="C295" s="2">
        <v>427302000000</v>
      </c>
      <c r="D295" s="2">
        <v>366487000000</v>
      </c>
      <c r="E295" s="2">
        <v>381250000000</v>
      </c>
      <c r="F295" s="2">
        <v>389179000000</v>
      </c>
      <c r="G295" s="2">
        <v>396060000000</v>
      </c>
      <c r="H295" s="2">
        <v>403824000000</v>
      </c>
      <c r="I295" s="2">
        <v>411641000000</v>
      </c>
      <c r="J295" s="2">
        <v>419327000000</v>
      </c>
      <c r="K295" s="2">
        <v>421834000000</v>
      </c>
      <c r="L295" s="2">
        <v>423406000000</v>
      </c>
      <c r="M295" s="2">
        <v>421938000000</v>
      </c>
      <c r="N295" s="2">
        <v>419955000000</v>
      </c>
      <c r="O295" s="2">
        <v>417549000000</v>
      </c>
      <c r="P295" s="2">
        <v>414798000000</v>
      </c>
      <c r="Q295" s="2">
        <v>411764000000</v>
      </c>
      <c r="R295" s="2">
        <v>409490000000</v>
      </c>
      <c r="S295" s="2">
        <v>406766000000</v>
      </c>
      <c r="T295" s="2">
        <v>403382000000</v>
      </c>
      <c r="U295" s="2">
        <v>399988000000</v>
      </c>
      <c r="V295" s="2">
        <v>396464000000</v>
      </c>
      <c r="W295" s="2">
        <v>392986000000</v>
      </c>
      <c r="X295" s="2">
        <v>390503000000</v>
      </c>
      <c r="Y295" s="2">
        <v>388200000000</v>
      </c>
      <c r="Z295" s="2">
        <v>385770000000</v>
      </c>
      <c r="AA295" s="2">
        <v>383847000000</v>
      </c>
      <c r="AB295" s="2">
        <v>382032000000</v>
      </c>
      <c r="AC295" s="2">
        <v>380395000000</v>
      </c>
      <c r="AD295" s="2">
        <v>378788000000</v>
      </c>
      <c r="AE295" s="2">
        <v>377469000000</v>
      </c>
      <c r="AF295" s="2">
        <v>376680000000</v>
      </c>
      <c r="AG295" s="2">
        <v>376384000000</v>
      </c>
      <c r="AH295" s="2">
        <v>375838000000</v>
      </c>
    </row>
    <row r="296" spans="1:34">
      <c r="A296" t="s">
        <v>314</v>
      </c>
      <c r="B296" t="s">
        <v>19</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row>
    <row r="297" spans="1:34">
      <c r="A297" t="s">
        <v>315</v>
      </c>
      <c r="B297" t="s">
        <v>19</v>
      </c>
      <c r="C297" s="2">
        <v>31218500000</v>
      </c>
      <c r="D297" s="2">
        <v>28373600000</v>
      </c>
      <c r="E297" s="2">
        <v>30463200000</v>
      </c>
      <c r="F297" s="2">
        <v>35403200000</v>
      </c>
      <c r="G297" s="2">
        <v>34543500000</v>
      </c>
      <c r="H297" s="2">
        <v>33512900000</v>
      </c>
      <c r="I297" s="2">
        <v>31912800000</v>
      </c>
      <c r="J297" s="2">
        <v>29481600000</v>
      </c>
      <c r="K297" s="2">
        <v>29498900000</v>
      </c>
      <c r="L297" s="2">
        <v>29859500000</v>
      </c>
      <c r="M297" s="2">
        <v>30040800000</v>
      </c>
      <c r="N297" s="2">
        <v>30138900000</v>
      </c>
      <c r="O297" s="2">
        <v>30163600000</v>
      </c>
      <c r="P297" s="2">
        <v>30250200000</v>
      </c>
      <c r="Q297" s="2">
        <v>30249800000</v>
      </c>
      <c r="R297" s="2">
        <v>30148300000</v>
      </c>
      <c r="S297" s="2">
        <v>30070500000</v>
      </c>
      <c r="T297" s="2">
        <v>29989800000</v>
      </c>
      <c r="U297" s="2">
        <v>29844000000</v>
      </c>
      <c r="V297" s="2">
        <v>29679400000</v>
      </c>
      <c r="W297" s="2">
        <v>29453100000</v>
      </c>
      <c r="X297" s="2">
        <v>29152800000</v>
      </c>
      <c r="Y297" s="2">
        <v>28959400000</v>
      </c>
      <c r="Z297" s="2">
        <v>28771100000</v>
      </c>
      <c r="AA297" s="2">
        <v>28523100000</v>
      </c>
      <c r="AB297" s="2">
        <v>28357400000</v>
      </c>
      <c r="AC297" s="2">
        <v>28134600000</v>
      </c>
      <c r="AD297" s="2">
        <v>27785600000</v>
      </c>
      <c r="AE297" s="2">
        <v>27465100000</v>
      </c>
      <c r="AF297" s="2">
        <v>26991000000</v>
      </c>
      <c r="AG297" s="2">
        <v>26441400000</v>
      </c>
      <c r="AH297" s="2">
        <v>25623300000</v>
      </c>
    </row>
    <row r="298" spans="1:34">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row>
    <row r="299" spans="1:34">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row>
    <row r="300" spans="1:34">
      <c r="A300" t="s">
        <v>318</v>
      </c>
      <c r="B300" t="s">
        <v>19</v>
      </c>
      <c r="C300" s="2">
        <v>129380000</v>
      </c>
      <c r="D300" s="2">
        <v>112414000</v>
      </c>
      <c r="E300" s="2">
        <v>119000000</v>
      </c>
      <c r="F300" s="2">
        <v>125311000</v>
      </c>
      <c r="G300" s="2">
        <v>130312000</v>
      </c>
      <c r="H300" s="2">
        <v>136232000</v>
      </c>
      <c r="I300" s="2">
        <v>142086000</v>
      </c>
      <c r="J300" s="2">
        <v>148063000</v>
      </c>
      <c r="K300" s="2">
        <v>153251000</v>
      </c>
      <c r="L300" s="2">
        <v>158940000</v>
      </c>
      <c r="M300" s="2">
        <v>163998000</v>
      </c>
      <c r="N300" s="2">
        <v>168759000</v>
      </c>
      <c r="O300" s="2">
        <v>174009000</v>
      </c>
      <c r="P300" s="2">
        <v>179665000</v>
      </c>
      <c r="Q300" s="2">
        <v>184968000</v>
      </c>
      <c r="R300" s="2">
        <v>190529000</v>
      </c>
      <c r="S300" s="2">
        <v>195959000</v>
      </c>
      <c r="T300" s="2">
        <v>201086000</v>
      </c>
      <c r="U300" s="2">
        <v>205978000</v>
      </c>
      <c r="V300" s="2">
        <v>210307000</v>
      </c>
      <c r="W300" s="2">
        <v>214544000</v>
      </c>
      <c r="X300" s="2">
        <v>218814000</v>
      </c>
      <c r="Y300" s="2">
        <v>223188000</v>
      </c>
      <c r="Z300" s="2">
        <v>227804000</v>
      </c>
      <c r="AA300" s="2">
        <v>232540000</v>
      </c>
      <c r="AB300" s="2">
        <v>237530000</v>
      </c>
      <c r="AC300" s="2">
        <v>243211000</v>
      </c>
      <c r="AD300" s="2">
        <v>248621000</v>
      </c>
      <c r="AE300" s="2">
        <v>254314000</v>
      </c>
      <c r="AF300" s="2">
        <v>257791000</v>
      </c>
      <c r="AG300" s="2">
        <v>260802000</v>
      </c>
      <c r="AH300" s="2">
        <v>263158000</v>
      </c>
    </row>
    <row r="301" spans="1:34">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321</v>
      </c>
      <c r="B303" t="s">
        <v>19</v>
      </c>
      <c r="C303" s="2">
        <v>1376040000</v>
      </c>
      <c r="D303" s="2">
        <v>1182350000</v>
      </c>
      <c r="E303" s="2">
        <v>1231730000</v>
      </c>
      <c r="F303" s="2">
        <v>1260480000</v>
      </c>
      <c r="G303" s="2">
        <v>1271310000</v>
      </c>
      <c r="H303" s="2">
        <v>1285140000</v>
      </c>
      <c r="I303" s="2">
        <v>1300840000</v>
      </c>
      <c r="J303" s="2">
        <v>1313390000</v>
      </c>
      <c r="K303" s="2">
        <v>1320700000</v>
      </c>
      <c r="L303" s="2">
        <v>1325790000</v>
      </c>
      <c r="M303" s="2">
        <v>1323020000</v>
      </c>
      <c r="N303" s="2">
        <v>1318560000</v>
      </c>
      <c r="O303" s="2">
        <v>1312510000</v>
      </c>
      <c r="P303" s="2">
        <v>1306790000</v>
      </c>
      <c r="Q303" s="2">
        <v>1301380000</v>
      </c>
      <c r="R303" s="2">
        <v>1296180000</v>
      </c>
      <c r="S303" s="2">
        <v>1290640000</v>
      </c>
      <c r="T303" s="2">
        <v>1284700000</v>
      </c>
      <c r="U303" s="2">
        <v>1278220000</v>
      </c>
      <c r="V303" s="2">
        <v>1271370000</v>
      </c>
      <c r="W303" s="2">
        <v>1264270000</v>
      </c>
      <c r="X303" s="2">
        <v>1256860000</v>
      </c>
      <c r="Y303" s="2">
        <v>1249380000</v>
      </c>
      <c r="Z303" s="2">
        <v>1241010000</v>
      </c>
      <c r="AA303" s="2">
        <v>1234450000</v>
      </c>
      <c r="AB303" s="2">
        <v>1227960000</v>
      </c>
      <c r="AC303" s="2">
        <v>1221770000</v>
      </c>
      <c r="AD303" s="2">
        <v>1216320000</v>
      </c>
      <c r="AE303" s="2">
        <v>1211670000</v>
      </c>
      <c r="AF303" s="2">
        <v>1207720000</v>
      </c>
      <c r="AG303" s="2">
        <v>1204750000</v>
      </c>
      <c r="AH303" s="2">
        <v>1201960000</v>
      </c>
    </row>
    <row r="304" spans="1:34">
      <c r="A304" t="s">
        <v>322</v>
      </c>
      <c r="B304" t="s">
        <v>19</v>
      </c>
      <c r="C304" s="2">
        <v>2345930000</v>
      </c>
      <c r="D304" s="2">
        <v>2000980000</v>
      </c>
      <c r="E304" s="2">
        <v>2061770000</v>
      </c>
      <c r="F304" s="2">
        <v>2102210000</v>
      </c>
      <c r="G304" s="2">
        <v>2122130000</v>
      </c>
      <c r="H304" s="2">
        <v>2154110000</v>
      </c>
      <c r="I304" s="2">
        <v>2195430000</v>
      </c>
      <c r="J304" s="2">
        <v>2240840000</v>
      </c>
      <c r="K304" s="2">
        <v>2254930000</v>
      </c>
      <c r="L304" s="2">
        <v>2262980000</v>
      </c>
      <c r="M304" s="2">
        <v>2258190000</v>
      </c>
      <c r="N304" s="2">
        <v>2250610000</v>
      </c>
      <c r="O304" s="2">
        <v>2240090000</v>
      </c>
      <c r="P304" s="2">
        <v>2229160000</v>
      </c>
      <c r="Q304" s="2">
        <v>2216890000</v>
      </c>
      <c r="R304" s="2">
        <v>2202540000</v>
      </c>
      <c r="S304" s="2">
        <v>2185540000</v>
      </c>
      <c r="T304" s="2">
        <v>2165610000</v>
      </c>
      <c r="U304" s="2">
        <v>2143420000</v>
      </c>
      <c r="V304" s="2">
        <v>2118920000</v>
      </c>
      <c r="W304" s="2">
        <v>2092160000</v>
      </c>
      <c r="X304" s="2">
        <v>2063830000</v>
      </c>
      <c r="Y304" s="2">
        <v>2034520000</v>
      </c>
      <c r="Z304" s="2">
        <v>2027350000</v>
      </c>
      <c r="AA304" s="2">
        <v>2017870000</v>
      </c>
      <c r="AB304" s="2">
        <v>2006380000</v>
      </c>
      <c r="AC304" s="2">
        <v>1991180000</v>
      </c>
      <c r="AD304" s="2">
        <v>1973790000</v>
      </c>
      <c r="AE304" s="2">
        <v>1952940000</v>
      </c>
      <c r="AF304" s="2">
        <v>1930620000</v>
      </c>
      <c r="AG304" s="2">
        <v>1907000000</v>
      </c>
      <c r="AH304" s="2">
        <v>1882960000</v>
      </c>
    </row>
    <row r="305" spans="1:34">
      <c r="A305" t="s">
        <v>323</v>
      </c>
      <c r="B305" t="s">
        <v>19</v>
      </c>
      <c r="C305" s="2">
        <v>43422100000</v>
      </c>
      <c r="D305" s="2">
        <v>37123300000</v>
      </c>
      <c r="E305" s="2">
        <v>38535800000</v>
      </c>
      <c r="F305" s="2">
        <v>38993700000</v>
      </c>
      <c r="G305" s="2">
        <v>39426600000</v>
      </c>
      <c r="H305" s="2">
        <v>39963900000</v>
      </c>
      <c r="I305" s="2">
        <v>40587500000</v>
      </c>
      <c r="J305" s="2">
        <v>41165300000</v>
      </c>
      <c r="K305" s="2">
        <v>41297300000</v>
      </c>
      <c r="L305" s="2">
        <v>41286100000</v>
      </c>
      <c r="M305" s="2">
        <v>40989000000</v>
      </c>
      <c r="N305" s="2">
        <v>40606100000</v>
      </c>
      <c r="O305" s="2">
        <v>40126400000</v>
      </c>
      <c r="P305" s="2">
        <v>39592900000</v>
      </c>
      <c r="Q305" s="2">
        <v>39007600000</v>
      </c>
      <c r="R305" s="2">
        <v>38378200000</v>
      </c>
      <c r="S305" s="2">
        <v>37676500000</v>
      </c>
      <c r="T305" s="2">
        <v>36904800000</v>
      </c>
      <c r="U305" s="2">
        <v>36076800000</v>
      </c>
      <c r="V305" s="2">
        <v>35198500000</v>
      </c>
      <c r="W305" s="2">
        <v>34280600000</v>
      </c>
      <c r="X305" s="2">
        <v>33339900000</v>
      </c>
      <c r="Y305" s="2">
        <v>32362500000</v>
      </c>
      <c r="Z305" s="2">
        <v>31376100000</v>
      </c>
      <c r="AA305" s="2">
        <v>30471000000</v>
      </c>
      <c r="AB305" s="2">
        <v>29548700000</v>
      </c>
      <c r="AC305" s="2">
        <v>28604500000</v>
      </c>
      <c r="AD305" s="2">
        <v>27674400000</v>
      </c>
      <c r="AE305" s="2">
        <v>26752300000</v>
      </c>
      <c r="AF305" s="2">
        <v>25856300000</v>
      </c>
      <c r="AG305" s="2">
        <v>24986000000</v>
      </c>
      <c r="AH305" s="2">
        <v>24152000000</v>
      </c>
    </row>
    <row r="306" spans="1:34">
      <c r="A306" t="s">
        <v>324</v>
      </c>
      <c r="B306" t="s">
        <v>19</v>
      </c>
      <c r="C306" s="2">
        <v>84269700</v>
      </c>
      <c r="D306" s="2">
        <v>71129400</v>
      </c>
      <c r="E306" s="2">
        <v>81261800</v>
      </c>
      <c r="F306" s="2">
        <v>77809800</v>
      </c>
      <c r="G306" s="2">
        <v>66507100</v>
      </c>
      <c r="H306" s="2">
        <v>51200300</v>
      </c>
      <c r="I306" s="2">
        <v>31159300</v>
      </c>
      <c r="J306" s="2">
        <v>3696240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
        <v>325</v>
      </c>
      <c r="B307" t="s">
        <v>19</v>
      </c>
      <c r="C307" s="2">
        <v>3172420000</v>
      </c>
      <c r="D307" s="2">
        <v>2874120000</v>
      </c>
      <c r="E307" s="2">
        <v>3079160000</v>
      </c>
      <c r="F307" s="2">
        <v>3547220000</v>
      </c>
      <c r="G307" s="2">
        <v>3438720000</v>
      </c>
      <c r="H307" s="2">
        <v>3316560000</v>
      </c>
      <c r="I307" s="2">
        <v>3146570000</v>
      </c>
      <c r="J307" s="2">
        <v>2894210000</v>
      </c>
      <c r="K307" s="2">
        <v>2887930000</v>
      </c>
      <c r="L307" s="2">
        <v>2911590000</v>
      </c>
      <c r="M307" s="2">
        <v>2918300000</v>
      </c>
      <c r="N307" s="2">
        <v>2914180000</v>
      </c>
      <c r="O307" s="2">
        <v>2898730000</v>
      </c>
      <c r="P307" s="2">
        <v>2887420000</v>
      </c>
      <c r="Q307" s="2">
        <v>2865650000</v>
      </c>
      <c r="R307" s="2">
        <v>2825560000</v>
      </c>
      <c r="S307" s="2">
        <v>2785260000</v>
      </c>
      <c r="T307" s="2">
        <v>2743720000</v>
      </c>
      <c r="U307" s="2">
        <v>2691770000</v>
      </c>
      <c r="V307" s="2">
        <v>2634970000</v>
      </c>
      <c r="W307" s="2">
        <v>2569230000</v>
      </c>
      <c r="X307" s="2">
        <v>2488980000</v>
      </c>
      <c r="Y307" s="2">
        <v>2414220000</v>
      </c>
      <c r="Z307" s="2">
        <v>2340060000</v>
      </c>
      <c r="AA307" s="2">
        <v>2264250000</v>
      </c>
      <c r="AB307" s="2">
        <v>2193330000</v>
      </c>
      <c r="AC307" s="2">
        <v>2115640000</v>
      </c>
      <c r="AD307" s="2">
        <v>2030030000</v>
      </c>
      <c r="AE307" s="2">
        <v>1946530000</v>
      </c>
      <c r="AF307" s="2">
        <v>1852730000</v>
      </c>
      <c r="AG307" s="2">
        <v>1755290000</v>
      </c>
      <c r="AH307" s="2">
        <v>1646600000</v>
      </c>
    </row>
    <row r="308" spans="1:34">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328</v>
      </c>
      <c r="B310" t="s">
        <v>19</v>
      </c>
      <c r="C310" s="2">
        <v>310722000</v>
      </c>
      <c r="D310" s="2">
        <v>256716000</v>
      </c>
      <c r="E310" s="2">
        <v>256192000</v>
      </c>
      <c r="F310" s="2">
        <v>250398000</v>
      </c>
      <c r="G310" s="2">
        <v>240638000</v>
      </c>
      <c r="H310" s="2">
        <v>231117000</v>
      </c>
      <c r="I310" s="2">
        <v>221379000</v>
      </c>
      <c r="J310" s="2">
        <v>210607000</v>
      </c>
      <c r="K310" s="2">
        <v>198605000</v>
      </c>
      <c r="L310" s="2">
        <v>185848000</v>
      </c>
      <c r="M310" s="2">
        <v>171792000</v>
      </c>
      <c r="N310" s="2">
        <v>157459000</v>
      </c>
      <c r="O310" s="2">
        <v>142813000</v>
      </c>
      <c r="P310" s="2">
        <v>128239000</v>
      </c>
      <c r="Q310" s="2">
        <v>113599000</v>
      </c>
      <c r="R310" s="2">
        <v>98947200</v>
      </c>
      <c r="S310" s="2">
        <v>84463400</v>
      </c>
      <c r="T310" s="2">
        <v>70068900</v>
      </c>
      <c r="U310" s="2">
        <v>55964800</v>
      </c>
      <c r="V310" s="2">
        <v>42169800</v>
      </c>
      <c r="W310" s="2">
        <v>28967000</v>
      </c>
      <c r="X310" s="2">
        <v>16724000</v>
      </c>
      <c r="Y310" s="2">
        <v>6281880</v>
      </c>
      <c r="Z310" s="2">
        <v>6187570</v>
      </c>
      <c r="AA310" s="2">
        <v>5967710</v>
      </c>
      <c r="AB310" s="2">
        <v>5762980</v>
      </c>
      <c r="AC310" s="2">
        <v>5480220</v>
      </c>
      <c r="AD310" s="2">
        <v>5035100</v>
      </c>
      <c r="AE310" s="2">
        <v>4526160</v>
      </c>
      <c r="AF310" s="2">
        <v>4040400</v>
      </c>
      <c r="AG310" s="2">
        <v>3577160</v>
      </c>
      <c r="AH310" s="2">
        <v>3135490</v>
      </c>
    </row>
    <row r="311" spans="1:34">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row>
    <row r="312" spans="1:34">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331</v>
      </c>
      <c r="B313" t="s">
        <v>19</v>
      </c>
      <c r="C313" s="2">
        <v>1024790000</v>
      </c>
      <c r="D313" s="2">
        <v>943741000</v>
      </c>
      <c r="E313" s="2">
        <v>1054070000</v>
      </c>
      <c r="F313" s="2">
        <v>1169810000</v>
      </c>
      <c r="G313" s="2">
        <v>1280690000</v>
      </c>
      <c r="H313" s="2">
        <v>1409850000</v>
      </c>
      <c r="I313" s="2">
        <v>1557440000</v>
      </c>
      <c r="J313" s="2">
        <v>1728970000</v>
      </c>
      <c r="K313" s="2">
        <v>1921480000</v>
      </c>
      <c r="L313" s="2">
        <v>2153990000</v>
      </c>
      <c r="M313" s="2">
        <v>2418730000</v>
      </c>
      <c r="N313" s="2">
        <v>2735710000</v>
      </c>
      <c r="O313" s="2">
        <v>3116700000</v>
      </c>
      <c r="P313" s="2">
        <v>3574990000</v>
      </c>
      <c r="Q313" s="2">
        <v>4112890000</v>
      </c>
      <c r="R313" s="2">
        <v>4749810000</v>
      </c>
      <c r="S313" s="2">
        <v>5476720000</v>
      </c>
      <c r="T313" s="2">
        <v>6284520000</v>
      </c>
      <c r="U313" s="2">
        <v>7172590000</v>
      </c>
      <c r="V313" s="2">
        <v>8123860000</v>
      </c>
      <c r="W313" s="2">
        <v>9135750000</v>
      </c>
      <c r="X313" s="2">
        <v>10221600000</v>
      </c>
      <c r="Y313" s="2">
        <v>11362100000</v>
      </c>
      <c r="Z313" s="2">
        <v>12537400000</v>
      </c>
      <c r="AA313" s="2">
        <v>13757800000</v>
      </c>
      <c r="AB313" s="2">
        <v>15010200000</v>
      </c>
      <c r="AC313" s="2">
        <v>16287200000</v>
      </c>
      <c r="AD313" s="2">
        <v>17574800000</v>
      </c>
      <c r="AE313" s="2">
        <v>18808900000</v>
      </c>
      <c r="AF313" s="2">
        <v>19946200000</v>
      </c>
      <c r="AG313" s="2">
        <v>21109800000</v>
      </c>
      <c r="AH313" s="2">
        <v>22259600000</v>
      </c>
    </row>
    <row r="314" spans="1:34">
      <c r="A314" t="s">
        <v>332</v>
      </c>
      <c r="B314" t="s">
        <v>19</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333</v>
      </c>
      <c r="B315" t="s">
        <v>19</v>
      </c>
      <c r="C315" s="2">
        <v>1315080000000</v>
      </c>
      <c r="D315" s="2">
        <v>1127920000000</v>
      </c>
      <c r="E315" s="2">
        <v>1173350000000</v>
      </c>
      <c r="F315" s="2">
        <v>1197750000000</v>
      </c>
      <c r="G315" s="2">
        <v>1218930000000</v>
      </c>
      <c r="H315" s="2">
        <v>1242830000000</v>
      </c>
      <c r="I315" s="2">
        <v>1266880000000</v>
      </c>
      <c r="J315" s="2">
        <v>1290540000000</v>
      </c>
      <c r="K315" s="2">
        <v>1298250000000</v>
      </c>
      <c r="L315" s="2">
        <v>1303090000000</v>
      </c>
      <c r="M315" s="2">
        <v>1298580000000</v>
      </c>
      <c r="N315" s="2">
        <v>1292470000000</v>
      </c>
      <c r="O315" s="2">
        <v>1285070000000</v>
      </c>
      <c r="P315" s="2">
        <v>1276600000000</v>
      </c>
      <c r="Q315" s="2">
        <v>1267260000000</v>
      </c>
      <c r="R315" s="2">
        <v>1260260000000</v>
      </c>
      <c r="S315" s="2">
        <v>1251880000000</v>
      </c>
      <c r="T315" s="2">
        <v>1241470000000</v>
      </c>
      <c r="U315" s="2">
        <v>1231020000000</v>
      </c>
      <c r="V315" s="2">
        <v>1220170000000</v>
      </c>
      <c r="W315" s="2">
        <v>1209470000000</v>
      </c>
      <c r="X315" s="2">
        <v>1201830000000</v>
      </c>
      <c r="Y315" s="2">
        <v>1194740000000</v>
      </c>
      <c r="Z315" s="2">
        <v>1187260000000</v>
      </c>
      <c r="AA315" s="2">
        <v>1181340000000</v>
      </c>
      <c r="AB315" s="2">
        <v>1175760000000</v>
      </c>
      <c r="AC315" s="2">
        <v>1170720000000</v>
      </c>
      <c r="AD315" s="2">
        <v>1165770000000</v>
      </c>
      <c r="AE315" s="2">
        <v>1161710000000</v>
      </c>
      <c r="AF315" s="2">
        <v>1159290000000</v>
      </c>
      <c r="AG315" s="2">
        <v>1158380000000</v>
      </c>
      <c r="AH315" s="2">
        <v>1156690000000</v>
      </c>
    </row>
    <row r="316" spans="1:34">
      <c r="A316" t="s">
        <v>334</v>
      </c>
      <c r="B316" t="s">
        <v>19</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row>
    <row r="317" spans="1:34">
      <c r="A317" t="s">
        <v>335</v>
      </c>
      <c r="B317" t="s">
        <v>19</v>
      </c>
      <c r="C317" s="2">
        <v>96079500000</v>
      </c>
      <c r="D317" s="2">
        <v>87323700000</v>
      </c>
      <c r="E317" s="2">
        <v>93754900000</v>
      </c>
      <c r="F317" s="2">
        <v>108958000000</v>
      </c>
      <c r="G317" s="2">
        <v>106313000000</v>
      </c>
      <c r="H317" s="2">
        <v>103141000000</v>
      </c>
      <c r="I317" s="2">
        <v>98216100000</v>
      </c>
      <c r="J317" s="2">
        <v>90733900000</v>
      </c>
      <c r="K317" s="2">
        <v>90787100000</v>
      </c>
      <c r="L317" s="2">
        <v>91897000000</v>
      </c>
      <c r="M317" s="2">
        <v>92454800000</v>
      </c>
      <c r="N317" s="2">
        <v>92756800000</v>
      </c>
      <c r="O317" s="2">
        <v>92832900000</v>
      </c>
      <c r="P317" s="2">
        <v>93099300000</v>
      </c>
      <c r="Q317" s="2">
        <v>93098100000</v>
      </c>
      <c r="R317" s="2">
        <v>92785600000</v>
      </c>
      <c r="S317" s="2">
        <v>92546200000</v>
      </c>
      <c r="T317" s="2">
        <v>92297900000</v>
      </c>
      <c r="U317" s="2">
        <v>91849100000</v>
      </c>
      <c r="V317" s="2">
        <v>91342500000</v>
      </c>
      <c r="W317" s="2">
        <v>90646200000</v>
      </c>
      <c r="X317" s="2">
        <v>89721800000</v>
      </c>
      <c r="Y317" s="2">
        <v>89126800000</v>
      </c>
      <c r="Z317" s="2">
        <v>88547200000</v>
      </c>
      <c r="AA317" s="2">
        <v>87783900000</v>
      </c>
      <c r="AB317" s="2">
        <v>87274000000</v>
      </c>
      <c r="AC317" s="2">
        <v>86588200000</v>
      </c>
      <c r="AD317" s="2">
        <v>85514100000</v>
      </c>
      <c r="AE317" s="2">
        <v>84527700000</v>
      </c>
      <c r="AF317" s="2">
        <v>83068700000</v>
      </c>
      <c r="AG317" s="2">
        <v>81377100000</v>
      </c>
      <c r="AH317" s="2">
        <v>78859200000</v>
      </c>
    </row>
    <row r="318" spans="1:34">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row>
    <row r="319" spans="1:34">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row>
    <row r="320" spans="1:34">
      <c r="A320" t="s">
        <v>338</v>
      </c>
      <c r="B320" t="s">
        <v>19</v>
      </c>
      <c r="C320" s="2">
        <v>633677000</v>
      </c>
      <c r="D320" s="2">
        <v>550578000</v>
      </c>
      <c r="E320" s="2">
        <v>582840000</v>
      </c>
      <c r="F320" s="2">
        <v>613749000</v>
      </c>
      <c r="G320" s="2">
        <v>638240000</v>
      </c>
      <c r="H320" s="2">
        <v>667238000</v>
      </c>
      <c r="I320" s="2">
        <v>695909000</v>
      </c>
      <c r="J320" s="2">
        <v>725180000</v>
      </c>
      <c r="K320" s="2">
        <v>750593000</v>
      </c>
      <c r="L320" s="2">
        <v>778458000</v>
      </c>
      <c r="M320" s="2">
        <v>803230000</v>
      </c>
      <c r="N320" s="2">
        <v>826548000</v>
      </c>
      <c r="O320" s="2">
        <v>852259000</v>
      </c>
      <c r="P320" s="2">
        <v>879962000</v>
      </c>
      <c r="Q320" s="2">
        <v>905935000</v>
      </c>
      <c r="R320" s="2">
        <v>933170000</v>
      </c>
      <c r="S320" s="2">
        <v>959768000</v>
      </c>
      <c r="T320" s="2">
        <v>984876000</v>
      </c>
      <c r="U320" s="2">
        <v>1008840000</v>
      </c>
      <c r="V320" s="2">
        <v>1030040000</v>
      </c>
      <c r="W320" s="2">
        <v>1050790000</v>
      </c>
      <c r="X320" s="2">
        <v>1071710000</v>
      </c>
      <c r="Y320" s="2">
        <v>1093130000</v>
      </c>
      <c r="Z320" s="2">
        <v>1115740000</v>
      </c>
      <c r="AA320" s="2">
        <v>1138930000</v>
      </c>
      <c r="AB320" s="2">
        <v>1163370000</v>
      </c>
      <c r="AC320" s="2">
        <v>1191200000</v>
      </c>
      <c r="AD320" s="2">
        <v>1217690000</v>
      </c>
      <c r="AE320" s="2">
        <v>1245580000</v>
      </c>
      <c r="AF320" s="2">
        <v>1262610000</v>
      </c>
      <c r="AG320" s="2">
        <v>1277350000</v>
      </c>
      <c r="AH320" s="2">
        <v>1288890000</v>
      </c>
    </row>
    <row r="321" spans="1:34">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row>
    <row r="322" spans="1:34">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row>
    <row r="323" spans="1:34">
      <c r="A323" t="s">
        <v>341</v>
      </c>
      <c r="B323" t="s">
        <v>19</v>
      </c>
      <c r="C323" s="2">
        <v>124043000</v>
      </c>
      <c r="D323" s="2">
        <v>106583000</v>
      </c>
      <c r="E323" s="2">
        <v>111035000</v>
      </c>
      <c r="F323" s="2">
        <v>113626000</v>
      </c>
      <c r="G323" s="2">
        <v>114603000</v>
      </c>
      <c r="H323" s="2">
        <v>115850000</v>
      </c>
      <c r="I323" s="2">
        <v>117265000</v>
      </c>
      <c r="J323" s="2">
        <v>118396000</v>
      </c>
      <c r="K323" s="2">
        <v>119055000</v>
      </c>
      <c r="L323" s="2">
        <v>119514000</v>
      </c>
      <c r="M323" s="2">
        <v>119264000</v>
      </c>
      <c r="N323" s="2">
        <v>118862000</v>
      </c>
      <c r="O323" s="2">
        <v>118317000</v>
      </c>
      <c r="P323" s="2">
        <v>117802000</v>
      </c>
      <c r="Q323" s="2">
        <v>117313000</v>
      </c>
      <c r="R323" s="2">
        <v>116845000</v>
      </c>
      <c r="S323" s="2">
        <v>116345000</v>
      </c>
      <c r="T323" s="2">
        <v>115810000</v>
      </c>
      <c r="U323" s="2">
        <v>115226000</v>
      </c>
      <c r="V323" s="2">
        <v>114608000</v>
      </c>
      <c r="W323" s="2">
        <v>113968000</v>
      </c>
      <c r="X323" s="2">
        <v>113300000</v>
      </c>
      <c r="Y323" s="2">
        <v>112626000</v>
      </c>
      <c r="Z323" s="2">
        <v>111872000</v>
      </c>
      <c r="AA323" s="2">
        <v>111280000</v>
      </c>
      <c r="AB323" s="2">
        <v>110695000</v>
      </c>
      <c r="AC323" s="2">
        <v>110137000</v>
      </c>
      <c r="AD323" s="2">
        <v>109646000</v>
      </c>
      <c r="AE323" s="2">
        <v>109227000</v>
      </c>
      <c r="AF323" s="2">
        <v>108870000</v>
      </c>
      <c r="AG323" s="2">
        <v>108603000</v>
      </c>
      <c r="AH323" s="2">
        <v>108351000</v>
      </c>
    </row>
    <row r="324" spans="1:34">
      <c r="A324" t="s">
        <v>342</v>
      </c>
      <c r="B324" t="s">
        <v>19</v>
      </c>
      <c r="C324" s="2">
        <v>140332000</v>
      </c>
      <c r="D324" s="2">
        <v>119698000</v>
      </c>
      <c r="E324" s="2">
        <v>123334000</v>
      </c>
      <c r="F324" s="2">
        <v>125753000</v>
      </c>
      <c r="G324" s="2">
        <v>126944000</v>
      </c>
      <c r="H324" s="2">
        <v>128858000</v>
      </c>
      <c r="I324" s="2">
        <v>131329000</v>
      </c>
      <c r="J324" s="2">
        <v>134046000</v>
      </c>
      <c r="K324" s="2">
        <v>134888000</v>
      </c>
      <c r="L324" s="2">
        <v>135370000</v>
      </c>
      <c r="M324" s="2">
        <v>135084000</v>
      </c>
      <c r="N324" s="2">
        <v>134630000</v>
      </c>
      <c r="O324" s="2">
        <v>134001000</v>
      </c>
      <c r="P324" s="2">
        <v>133347000</v>
      </c>
      <c r="Q324" s="2">
        <v>132613000</v>
      </c>
      <c r="R324" s="2">
        <v>131754000</v>
      </c>
      <c r="S324" s="2">
        <v>130737000</v>
      </c>
      <c r="T324" s="2">
        <v>129546000</v>
      </c>
      <c r="U324" s="2">
        <v>128218000</v>
      </c>
      <c r="V324" s="2">
        <v>126753000</v>
      </c>
      <c r="W324" s="2">
        <v>125152000</v>
      </c>
      <c r="X324" s="2">
        <v>123457000</v>
      </c>
      <c r="Y324" s="2">
        <v>121704000</v>
      </c>
      <c r="Z324" s="2">
        <v>121275000</v>
      </c>
      <c r="AA324" s="2">
        <v>120708000</v>
      </c>
      <c r="AB324" s="2">
        <v>120020000</v>
      </c>
      <c r="AC324" s="2">
        <v>119111000</v>
      </c>
      <c r="AD324" s="2">
        <v>118071000</v>
      </c>
      <c r="AE324" s="2">
        <v>116824000</v>
      </c>
      <c r="AF324" s="2">
        <v>115488000</v>
      </c>
      <c r="AG324" s="2">
        <v>114076000</v>
      </c>
      <c r="AH324" s="2">
        <v>112637000</v>
      </c>
    </row>
    <row r="325" spans="1:34">
      <c r="A325" t="s">
        <v>343</v>
      </c>
      <c r="B325" t="s">
        <v>19</v>
      </c>
      <c r="C325" s="2">
        <v>2792480000</v>
      </c>
      <c r="D325" s="2">
        <v>2387400000</v>
      </c>
      <c r="E325" s="2">
        <v>2478250000</v>
      </c>
      <c r="F325" s="2">
        <v>2507690000</v>
      </c>
      <c r="G325" s="2">
        <v>2535530000</v>
      </c>
      <c r="H325" s="2">
        <v>2570080000</v>
      </c>
      <c r="I325" s="2">
        <v>2610190000</v>
      </c>
      <c r="J325" s="2">
        <v>2647340000</v>
      </c>
      <c r="K325" s="2">
        <v>2655830000</v>
      </c>
      <c r="L325" s="2">
        <v>2655120000</v>
      </c>
      <c r="M325" s="2">
        <v>2636010000</v>
      </c>
      <c r="N325" s="2">
        <v>2611380000</v>
      </c>
      <c r="O325" s="2">
        <v>2580540000</v>
      </c>
      <c r="P325" s="2">
        <v>2546230000</v>
      </c>
      <c r="Q325" s="2">
        <v>2508580000</v>
      </c>
      <c r="R325" s="2">
        <v>2468110000</v>
      </c>
      <c r="S325" s="2">
        <v>2422980000</v>
      </c>
      <c r="T325" s="2">
        <v>2373350000</v>
      </c>
      <c r="U325" s="2">
        <v>2320110000</v>
      </c>
      <c r="V325" s="2">
        <v>2263620000</v>
      </c>
      <c r="W325" s="2">
        <v>2204590000</v>
      </c>
      <c r="X325" s="2">
        <v>2144100000</v>
      </c>
      <c r="Y325" s="2">
        <v>2081240000</v>
      </c>
      <c r="Z325" s="2">
        <v>2017800000</v>
      </c>
      <c r="AA325" s="2">
        <v>1959590000</v>
      </c>
      <c r="AB325" s="2">
        <v>1900280000</v>
      </c>
      <c r="AC325" s="2">
        <v>1839560000</v>
      </c>
      <c r="AD325" s="2">
        <v>1779750000</v>
      </c>
      <c r="AE325" s="2">
        <v>1720450000</v>
      </c>
      <c r="AF325" s="2">
        <v>1662820000</v>
      </c>
      <c r="AG325" s="2">
        <v>1606850000</v>
      </c>
      <c r="AH325" s="2">
        <v>1553220000</v>
      </c>
    </row>
    <row r="326" spans="1:34">
      <c r="A326" t="s">
        <v>344</v>
      </c>
      <c r="B326" t="s">
        <v>19</v>
      </c>
      <c r="C326" s="2">
        <v>5040960</v>
      </c>
      <c r="D326" s="2">
        <v>4254920</v>
      </c>
      <c r="E326" s="2">
        <v>4861030</v>
      </c>
      <c r="F326" s="2">
        <v>4654540</v>
      </c>
      <c r="G326" s="2">
        <v>3978410</v>
      </c>
      <c r="H326" s="2">
        <v>3062770</v>
      </c>
      <c r="I326" s="2">
        <v>1863930</v>
      </c>
      <c r="J326">
        <v>221107</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
        <v>345</v>
      </c>
      <c r="B327" t="s">
        <v>19</v>
      </c>
      <c r="C327" s="2">
        <v>204019000</v>
      </c>
      <c r="D327" s="2">
        <v>184835000</v>
      </c>
      <c r="E327" s="2">
        <v>198022000</v>
      </c>
      <c r="F327" s="2">
        <v>228122000</v>
      </c>
      <c r="G327" s="2">
        <v>221144000</v>
      </c>
      <c r="H327" s="2">
        <v>213288000</v>
      </c>
      <c r="I327" s="2">
        <v>202357000</v>
      </c>
      <c r="J327" s="2">
        <v>186127000</v>
      </c>
      <c r="K327" s="2">
        <v>185723000</v>
      </c>
      <c r="L327" s="2">
        <v>187245000</v>
      </c>
      <c r="M327" s="2">
        <v>187676000</v>
      </c>
      <c r="N327" s="2">
        <v>187411000</v>
      </c>
      <c r="O327" s="2">
        <v>186418000</v>
      </c>
      <c r="P327" s="2">
        <v>185690000</v>
      </c>
      <c r="Q327" s="2">
        <v>184290000</v>
      </c>
      <c r="R327" s="2">
        <v>181712000</v>
      </c>
      <c r="S327" s="2">
        <v>179121000</v>
      </c>
      <c r="T327" s="2">
        <v>176449000</v>
      </c>
      <c r="U327" s="2">
        <v>173108000</v>
      </c>
      <c r="V327" s="2">
        <v>169455000</v>
      </c>
      <c r="W327" s="2">
        <v>165228000</v>
      </c>
      <c r="X327" s="2">
        <v>160066000</v>
      </c>
      <c r="Y327" s="2">
        <v>155259000</v>
      </c>
      <c r="Z327" s="2">
        <v>150490000</v>
      </c>
      <c r="AA327" s="2">
        <v>145614000</v>
      </c>
      <c r="AB327" s="2">
        <v>141054000</v>
      </c>
      <c r="AC327" s="2">
        <v>136057000</v>
      </c>
      <c r="AD327" s="2">
        <v>130552000</v>
      </c>
      <c r="AE327" s="2">
        <v>125182000</v>
      </c>
      <c r="AF327" s="2">
        <v>119150000</v>
      </c>
      <c r="AG327" s="2">
        <v>112883000</v>
      </c>
      <c r="AH327" s="2">
        <v>105893000</v>
      </c>
    </row>
    <row r="328" spans="1:34">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row>
    <row r="329" spans="1:34">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row>
    <row r="330" spans="1:34">
      <c r="A330" t="s">
        <v>348</v>
      </c>
      <c r="B330" t="s">
        <v>19</v>
      </c>
      <c r="C330" s="2">
        <v>1044720</v>
      </c>
      <c r="D330">
        <v>863140</v>
      </c>
      <c r="E330">
        <v>861381</v>
      </c>
      <c r="F330">
        <v>841897</v>
      </c>
      <c r="G330">
        <v>809083</v>
      </c>
      <c r="H330">
        <v>777072</v>
      </c>
      <c r="I330">
        <v>744329</v>
      </c>
      <c r="J330">
        <v>708110</v>
      </c>
      <c r="K330">
        <v>667757</v>
      </c>
      <c r="L330">
        <v>624868</v>
      </c>
      <c r="M330">
        <v>577608</v>
      </c>
      <c r="N330">
        <v>529416</v>
      </c>
      <c r="O330">
        <v>480171</v>
      </c>
      <c r="P330">
        <v>431172</v>
      </c>
      <c r="Q330">
        <v>381947</v>
      </c>
      <c r="R330">
        <v>332685</v>
      </c>
      <c r="S330">
        <v>283987</v>
      </c>
      <c r="T330">
        <v>235589</v>
      </c>
      <c r="U330">
        <v>188167</v>
      </c>
      <c r="V330">
        <v>141785</v>
      </c>
      <c r="W330">
        <v>97394</v>
      </c>
      <c r="X330">
        <v>56230.2</v>
      </c>
      <c r="Y330">
        <v>21121.200000000001</v>
      </c>
      <c r="Z330">
        <v>20804.099999999999</v>
      </c>
      <c r="AA330">
        <v>20064.900000000001</v>
      </c>
      <c r="AB330">
        <v>19376.5</v>
      </c>
      <c r="AC330">
        <v>18425.8</v>
      </c>
      <c r="AD330">
        <v>16929.2</v>
      </c>
      <c r="AE330">
        <v>15218.1</v>
      </c>
      <c r="AF330">
        <v>13584.8</v>
      </c>
      <c r="AG330">
        <v>12027.3</v>
      </c>
      <c r="AH330">
        <v>10542.3</v>
      </c>
    </row>
    <row r="331" spans="1:34">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row>
    <row r="333" spans="1:34">
      <c r="A333" t="s">
        <v>351</v>
      </c>
      <c r="B333" t="s">
        <v>19</v>
      </c>
      <c r="C333" s="2">
        <v>92380100</v>
      </c>
      <c r="D333" s="2">
        <v>85074000</v>
      </c>
      <c r="E333" s="2">
        <v>95019600</v>
      </c>
      <c r="F333" s="2">
        <v>105453000</v>
      </c>
      <c r="G333" s="2">
        <v>115448000</v>
      </c>
      <c r="H333" s="2">
        <v>127091000</v>
      </c>
      <c r="I333" s="2">
        <v>140396000</v>
      </c>
      <c r="J333" s="2">
        <v>155859000</v>
      </c>
      <c r="K333" s="2">
        <v>173213000</v>
      </c>
      <c r="L333" s="2">
        <v>194173000</v>
      </c>
      <c r="M333" s="2">
        <v>218037000</v>
      </c>
      <c r="N333" s="2">
        <v>246612000</v>
      </c>
      <c r="O333" s="2">
        <v>280956000</v>
      </c>
      <c r="P333" s="2">
        <v>322269000</v>
      </c>
      <c r="Q333" s="2">
        <v>370759000</v>
      </c>
      <c r="R333" s="2">
        <v>428174000</v>
      </c>
      <c r="S333" s="2">
        <v>493702000</v>
      </c>
      <c r="T333" s="2">
        <v>566521000</v>
      </c>
      <c r="U333" s="2">
        <v>646577000</v>
      </c>
      <c r="V333" s="2">
        <v>732330000</v>
      </c>
      <c r="W333" s="2">
        <v>823547000</v>
      </c>
      <c r="X333" s="2">
        <v>921429000</v>
      </c>
      <c r="Y333" s="2">
        <v>1024240000</v>
      </c>
      <c r="Z333" s="2">
        <v>1130190000</v>
      </c>
      <c r="AA333" s="2">
        <v>1240200000</v>
      </c>
      <c r="AB333" s="2">
        <v>1353100000</v>
      </c>
      <c r="AC333" s="2">
        <v>1468210000</v>
      </c>
      <c r="AD333" s="2">
        <v>1584290000</v>
      </c>
      <c r="AE333" s="2">
        <v>1695530000</v>
      </c>
      <c r="AF333" s="2">
        <v>1798060000</v>
      </c>
      <c r="AG333" s="2">
        <v>1902950000</v>
      </c>
      <c r="AH333" s="2">
        <v>2006600000</v>
      </c>
    </row>
    <row r="334" spans="1:34">
      <c r="A334" t="s">
        <v>352</v>
      </c>
      <c r="B334" t="s">
        <v>19</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353</v>
      </c>
      <c r="B335" t="s">
        <v>19</v>
      </c>
      <c r="C335" s="2">
        <v>84573200000</v>
      </c>
      <c r="D335" s="2">
        <v>72536500000</v>
      </c>
      <c r="E335" s="2">
        <v>75458500000</v>
      </c>
      <c r="F335" s="2">
        <v>77027800000</v>
      </c>
      <c r="G335" s="2">
        <v>78389700000</v>
      </c>
      <c r="H335" s="2">
        <v>79926400000</v>
      </c>
      <c r="I335" s="2">
        <v>81473500000</v>
      </c>
      <c r="J335" s="2">
        <v>82994700000</v>
      </c>
      <c r="K335" s="2">
        <v>83490900000</v>
      </c>
      <c r="L335" s="2">
        <v>83802100000</v>
      </c>
      <c r="M335" s="2">
        <v>83511600000</v>
      </c>
      <c r="N335" s="2">
        <v>83119000000</v>
      </c>
      <c r="O335" s="2">
        <v>82642800000</v>
      </c>
      <c r="P335" s="2">
        <v>82098300000</v>
      </c>
      <c r="Q335" s="2">
        <v>81497800000</v>
      </c>
      <c r="R335" s="2">
        <v>81047700000</v>
      </c>
      <c r="S335" s="2">
        <v>80508700000</v>
      </c>
      <c r="T335" s="2">
        <v>79838900000</v>
      </c>
      <c r="U335" s="2">
        <v>79167200000</v>
      </c>
      <c r="V335" s="2">
        <v>78469600000</v>
      </c>
      <c r="W335" s="2">
        <v>77781200000</v>
      </c>
      <c r="X335" s="2">
        <v>77289700000</v>
      </c>
      <c r="Y335" s="2">
        <v>76833900000</v>
      </c>
      <c r="Z335" s="2">
        <v>76353000000</v>
      </c>
      <c r="AA335" s="2">
        <v>75972500000</v>
      </c>
      <c r="AB335" s="2">
        <v>75613300000</v>
      </c>
      <c r="AC335" s="2">
        <v>75289200000</v>
      </c>
      <c r="AD335" s="2">
        <v>74971100000</v>
      </c>
      <c r="AE335" s="2">
        <v>74710100000</v>
      </c>
      <c r="AF335" s="2">
        <v>74553900000</v>
      </c>
      <c r="AG335" s="2">
        <v>74495300000</v>
      </c>
      <c r="AH335" s="2">
        <v>74387200000</v>
      </c>
    </row>
    <row r="336" spans="1:34">
      <c r="A336" t="s">
        <v>354</v>
      </c>
      <c r="B336" t="s">
        <v>19</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row>
    <row r="337" spans="1:34">
      <c r="A337" t="s">
        <v>355</v>
      </c>
      <c r="B337" t="s">
        <v>19</v>
      </c>
      <c r="C337" s="2">
        <v>6178890000</v>
      </c>
      <c r="D337" s="2">
        <v>5615800000</v>
      </c>
      <c r="E337" s="2">
        <v>6029400000</v>
      </c>
      <c r="F337" s="2">
        <v>7007130000</v>
      </c>
      <c r="G337" s="2">
        <v>6836990000</v>
      </c>
      <c r="H337" s="2">
        <v>6632990000</v>
      </c>
      <c r="I337" s="2">
        <v>6316290000</v>
      </c>
      <c r="J337" s="2">
        <v>5835110000</v>
      </c>
      <c r="K337" s="2">
        <v>5838530000</v>
      </c>
      <c r="L337" s="2">
        <v>5909910000</v>
      </c>
      <c r="M337" s="2">
        <v>5945780000</v>
      </c>
      <c r="N337" s="2">
        <v>5965210000</v>
      </c>
      <c r="O337" s="2">
        <v>5970100000</v>
      </c>
      <c r="P337" s="2">
        <v>5987230000</v>
      </c>
      <c r="Q337" s="2">
        <v>5987150000</v>
      </c>
      <c r="R337" s="2">
        <v>5967060000</v>
      </c>
      <c r="S337" s="2">
        <v>5951660000</v>
      </c>
      <c r="T337" s="2">
        <v>5935690000</v>
      </c>
      <c r="U337" s="2">
        <v>5906830000</v>
      </c>
      <c r="V337" s="2">
        <v>5874250000</v>
      </c>
      <c r="W337" s="2">
        <v>5829470000</v>
      </c>
      <c r="X337" s="2">
        <v>5770030000</v>
      </c>
      <c r="Y337" s="2">
        <v>5731760000</v>
      </c>
      <c r="Z337" s="2">
        <v>5694480000</v>
      </c>
      <c r="AA337" s="2">
        <v>5645390000</v>
      </c>
      <c r="AB337" s="2">
        <v>5612610000</v>
      </c>
      <c r="AC337" s="2">
        <v>5568500000</v>
      </c>
      <c r="AD337" s="2">
        <v>5499430000</v>
      </c>
      <c r="AE337" s="2">
        <v>5435990000</v>
      </c>
      <c r="AF337" s="2">
        <v>5342160000</v>
      </c>
      <c r="AG337" s="2">
        <v>5233370000</v>
      </c>
      <c r="AH337" s="2">
        <v>5071450000</v>
      </c>
    </row>
    <row r="338" spans="1:34">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row>
    <row r="340" spans="1:34">
      <c r="A340" t="s">
        <v>358</v>
      </c>
      <c r="B340" t="s">
        <v>19</v>
      </c>
      <c r="C340" s="2">
        <v>2130580</v>
      </c>
      <c r="D340" s="2">
        <v>1851180</v>
      </c>
      <c r="E340" s="2">
        <v>1959650</v>
      </c>
      <c r="F340" s="2">
        <v>2063570</v>
      </c>
      <c r="G340" s="2">
        <v>2145920</v>
      </c>
      <c r="H340" s="2">
        <v>2243420</v>
      </c>
      <c r="I340" s="2">
        <v>2339820</v>
      </c>
      <c r="J340" s="2">
        <v>2438230</v>
      </c>
      <c r="K340" s="2">
        <v>2523680</v>
      </c>
      <c r="L340" s="2">
        <v>2617370</v>
      </c>
      <c r="M340" s="2">
        <v>2700650</v>
      </c>
      <c r="N340" s="2">
        <v>2779060</v>
      </c>
      <c r="O340" s="2">
        <v>2865500</v>
      </c>
      <c r="P340" s="2">
        <v>2958650</v>
      </c>
      <c r="Q340" s="2">
        <v>3045980</v>
      </c>
      <c r="R340" s="2">
        <v>3137550</v>
      </c>
      <c r="S340" s="2">
        <v>3226970</v>
      </c>
      <c r="T340" s="2">
        <v>3311390</v>
      </c>
      <c r="U340" s="2">
        <v>3391970</v>
      </c>
      <c r="V340" s="2">
        <v>3463250</v>
      </c>
      <c r="W340" s="2">
        <v>3533010</v>
      </c>
      <c r="X340" s="2">
        <v>3603340</v>
      </c>
      <c r="Y340" s="2">
        <v>3675370</v>
      </c>
      <c r="Z340" s="2">
        <v>3751370</v>
      </c>
      <c r="AA340" s="2">
        <v>3829370</v>
      </c>
      <c r="AB340" s="2">
        <v>3911550</v>
      </c>
      <c r="AC340" s="2">
        <v>4005100</v>
      </c>
      <c r="AD340" s="2">
        <v>4094180</v>
      </c>
      <c r="AE340" s="2">
        <v>4187940</v>
      </c>
      <c r="AF340" s="2">
        <v>4245190</v>
      </c>
      <c r="AG340" s="2">
        <v>4294780</v>
      </c>
      <c r="AH340" s="2">
        <v>4333570</v>
      </c>
    </row>
    <row r="341" spans="1:34">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row>
    <row r="342" spans="1:34">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row>
    <row r="343" spans="1:34">
      <c r="A343" t="s">
        <v>361</v>
      </c>
      <c r="B343" t="s">
        <v>19</v>
      </c>
      <c r="C343" s="2">
        <v>60495100</v>
      </c>
      <c r="D343" s="2">
        <v>51980000</v>
      </c>
      <c r="E343" s="2">
        <v>54150900</v>
      </c>
      <c r="F343" s="2">
        <v>55414800</v>
      </c>
      <c r="G343" s="2">
        <v>55890900</v>
      </c>
      <c r="H343" s="2">
        <v>56499200</v>
      </c>
      <c r="I343" s="2">
        <v>57189500</v>
      </c>
      <c r="J343" s="2">
        <v>57741200</v>
      </c>
      <c r="K343" s="2">
        <v>58062300</v>
      </c>
      <c r="L343" s="2">
        <v>58286000</v>
      </c>
      <c r="M343" s="2">
        <v>58164200</v>
      </c>
      <c r="N343" s="2">
        <v>57968300</v>
      </c>
      <c r="O343" s="2">
        <v>57702500</v>
      </c>
      <c r="P343" s="2">
        <v>57451000</v>
      </c>
      <c r="Q343" s="2">
        <v>57212800</v>
      </c>
      <c r="R343" s="2">
        <v>56984300</v>
      </c>
      <c r="S343" s="2">
        <v>56740800</v>
      </c>
      <c r="T343" s="2">
        <v>56479900</v>
      </c>
      <c r="U343" s="2">
        <v>56194900</v>
      </c>
      <c r="V343" s="2">
        <v>55893600</v>
      </c>
      <c r="W343" s="2">
        <v>55581600</v>
      </c>
      <c r="X343" s="2">
        <v>55255700</v>
      </c>
      <c r="Y343" s="2">
        <v>54927000</v>
      </c>
      <c r="Z343" s="2">
        <v>54559000</v>
      </c>
      <c r="AA343" s="2">
        <v>54270500</v>
      </c>
      <c r="AB343" s="2">
        <v>53985100</v>
      </c>
      <c r="AC343" s="2">
        <v>53713200</v>
      </c>
      <c r="AD343" s="2">
        <v>53473500</v>
      </c>
      <c r="AE343" s="2">
        <v>53269200</v>
      </c>
      <c r="AF343" s="2">
        <v>53095400</v>
      </c>
      <c r="AG343" s="2">
        <v>52964900</v>
      </c>
      <c r="AH343" s="2">
        <v>52842200</v>
      </c>
    </row>
    <row r="344" spans="1:34">
      <c r="A344" t="s">
        <v>362</v>
      </c>
      <c r="B344" t="s">
        <v>19</v>
      </c>
      <c r="C344" s="2">
        <v>51905500</v>
      </c>
      <c r="D344" s="2">
        <v>44273300</v>
      </c>
      <c r="E344" s="2">
        <v>45618400</v>
      </c>
      <c r="F344" s="2">
        <v>46513000</v>
      </c>
      <c r="G344" s="2">
        <v>46953700</v>
      </c>
      <c r="H344" s="2">
        <v>47661500</v>
      </c>
      <c r="I344" s="2">
        <v>48575500</v>
      </c>
      <c r="J344" s="2">
        <v>49580400</v>
      </c>
      <c r="K344" s="2">
        <v>49892000</v>
      </c>
      <c r="L344" s="2">
        <v>50070200</v>
      </c>
      <c r="M344" s="2">
        <v>49964300</v>
      </c>
      <c r="N344" s="2">
        <v>49796600</v>
      </c>
      <c r="O344" s="2">
        <v>49563800</v>
      </c>
      <c r="P344" s="2">
        <v>49322000</v>
      </c>
      <c r="Q344" s="2">
        <v>49050500</v>
      </c>
      <c r="R344" s="2">
        <v>48732900</v>
      </c>
      <c r="S344" s="2">
        <v>48356700</v>
      </c>
      <c r="T344" s="2">
        <v>47915900</v>
      </c>
      <c r="U344" s="2">
        <v>47424900</v>
      </c>
      <c r="V344" s="2">
        <v>46882800</v>
      </c>
      <c r="W344" s="2">
        <v>46290600</v>
      </c>
      <c r="X344" s="2">
        <v>45664000</v>
      </c>
      <c r="Y344" s="2">
        <v>45015400</v>
      </c>
      <c r="Z344" s="2">
        <v>44856600</v>
      </c>
      <c r="AA344" s="2">
        <v>44646900</v>
      </c>
      <c r="AB344" s="2">
        <v>44392700</v>
      </c>
      <c r="AC344" s="2">
        <v>44056400</v>
      </c>
      <c r="AD344" s="2">
        <v>43671600</v>
      </c>
      <c r="AE344" s="2">
        <v>43210300</v>
      </c>
      <c r="AF344" s="2">
        <v>42716400</v>
      </c>
      <c r="AG344" s="2">
        <v>42193900</v>
      </c>
      <c r="AH344" s="2">
        <v>41661900</v>
      </c>
    </row>
    <row r="345" spans="1:34">
      <c r="A345" t="s">
        <v>363</v>
      </c>
      <c r="B345" t="s">
        <v>19</v>
      </c>
      <c r="C345" s="2">
        <v>1776930000</v>
      </c>
      <c r="D345" s="2">
        <v>1519170000</v>
      </c>
      <c r="E345" s="2">
        <v>1576980000</v>
      </c>
      <c r="F345" s="2">
        <v>1595710000</v>
      </c>
      <c r="G345" s="2">
        <v>1613430000</v>
      </c>
      <c r="H345" s="2">
        <v>1635420000</v>
      </c>
      <c r="I345" s="2">
        <v>1660940000</v>
      </c>
      <c r="J345" s="2">
        <v>1684580000</v>
      </c>
      <c r="K345" s="2">
        <v>1689980000</v>
      </c>
      <c r="L345" s="2">
        <v>1689530000</v>
      </c>
      <c r="M345" s="2">
        <v>1677370000</v>
      </c>
      <c r="N345" s="2">
        <v>1661700000</v>
      </c>
      <c r="O345" s="2">
        <v>1642070000</v>
      </c>
      <c r="P345" s="2">
        <v>1620240000</v>
      </c>
      <c r="Q345" s="2">
        <v>1596280000</v>
      </c>
      <c r="R345" s="2">
        <v>1570530000</v>
      </c>
      <c r="S345" s="2">
        <v>1541810000</v>
      </c>
      <c r="T345" s="2">
        <v>1510230000</v>
      </c>
      <c r="U345" s="2">
        <v>1476350000</v>
      </c>
      <c r="V345" s="2">
        <v>1440410000</v>
      </c>
      <c r="W345" s="2">
        <v>1402840000</v>
      </c>
      <c r="X345" s="2">
        <v>1364350000</v>
      </c>
      <c r="Y345" s="2">
        <v>1324350000</v>
      </c>
      <c r="Z345" s="2">
        <v>1283980000</v>
      </c>
      <c r="AA345" s="2">
        <v>1246950000</v>
      </c>
      <c r="AB345" s="2">
        <v>1209200000</v>
      </c>
      <c r="AC345" s="2">
        <v>1170570000</v>
      </c>
      <c r="AD345" s="2">
        <v>1132500000</v>
      </c>
      <c r="AE345" s="2">
        <v>1094770000</v>
      </c>
      <c r="AF345" s="2">
        <v>1058100000</v>
      </c>
      <c r="AG345" s="2">
        <v>1022480000</v>
      </c>
      <c r="AH345" s="2">
        <v>988359000</v>
      </c>
    </row>
    <row r="346" spans="1:34">
      <c r="A346" t="s">
        <v>364</v>
      </c>
      <c r="B346" t="s">
        <v>19</v>
      </c>
      <c r="C346" s="2">
        <v>1864530</v>
      </c>
      <c r="D346" s="2">
        <v>1573790</v>
      </c>
      <c r="E346" s="2">
        <v>1797980</v>
      </c>
      <c r="F346" s="2">
        <v>1721600</v>
      </c>
      <c r="G346" s="2">
        <v>1471520</v>
      </c>
      <c r="H346" s="2">
        <v>1132850</v>
      </c>
      <c r="I346">
        <v>689424</v>
      </c>
      <c r="J346">
        <v>81782.3</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365</v>
      </c>
      <c r="B347" t="s">
        <v>19</v>
      </c>
      <c r="C347" s="2">
        <v>129823000</v>
      </c>
      <c r="D347" s="2">
        <v>117616000</v>
      </c>
      <c r="E347" s="2">
        <v>126007000</v>
      </c>
      <c r="F347" s="2">
        <v>145161000</v>
      </c>
      <c r="G347" s="2">
        <v>140720000</v>
      </c>
      <c r="H347" s="2">
        <v>135721000</v>
      </c>
      <c r="I347" s="2">
        <v>128765000</v>
      </c>
      <c r="J347" s="2">
        <v>118438000</v>
      </c>
      <c r="K347" s="2">
        <v>118181000</v>
      </c>
      <c r="L347" s="2">
        <v>119149000</v>
      </c>
      <c r="M347" s="2">
        <v>119424000</v>
      </c>
      <c r="N347" s="2">
        <v>119255000</v>
      </c>
      <c r="O347" s="2">
        <v>118623000</v>
      </c>
      <c r="P347" s="2">
        <v>118160000</v>
      </c>
      <c r="Q347" s="2">
        <v>117269000</v>
      </c>
      <c r="R347" s="2">
        <v>115629000</v>
      </c>
      <c r="S347" s="2">
        <v>113980000</v>
      </c>
      <c r="T347" s="2">
        <v>112280000</v>
      </c>
      <c r="U347" s="2">
        <v>110154000</v>
      </c>
      <c r="V347" s="2">
        <v>107829000</v>
      </c>
      <c r="W347" s="2">
        <v>105139000</v>
      </c>
      <c r="X347" s="2">
        <v>101855000</v>
      </c>
      <c r="Y347" s="2">
        <v>98795600</v>
      </c>
      <c r="Z347" s="2">
        <v>95760800</v>
      </c>
      <c r="AA347" s="2">
        <v>92658600</v>
      </c>
      <c r="AB347" s="2">
        <v>89756400</v>
      </c>
      <c r="AC347" s="2">
        <v>86576800</v>
      </c>
      <c r="AD347" s="2">
        <v>83073700</v>
      </c>
      <c r="AE347" s="2">
        <v>79656600</v>
      </c>
      <c r="AF347" s="2">
        <v>75818300</v>
      </c>
      <c r="AG347" s="2">
        <v>71830600</v>
      </c>
      <c r="AH347" s="2">
        <v>67382800</v>
      </c>
    </row>
    <row r="348" spans="1:34">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row>
    <row r="349" spans="1:34">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368</v>
      </c>
      <c r="B350" t="s">
        <v>19</v>
      </c>
      <c r="C350">
        <v>510489</v>
      </c>
      <c r="D350">
        <v>421762</v>
      </c>
      <c r="E350">
        <v>420902</v>
      </c>
      <c r="F350">
        <v>411382</v>
      </c>
      <c r="G350">
        <v>395347</v>
      </c>
      <c r="H350">
        <v>379706</v>
      </c>
      <c r="I350">
        <v>363706</v>
      </c>
      <c r="J350">
        <v>346009</v>
      </c>
      <c r="K350">
        <v>326290</v>
      </c>
      <c r="L350">
        <v>305333</v>
      </c>
      <c r="M350">
        <v>282240</v>
      </c>
      <c r="N350">
        <v>258692</v>
      </c>
      <c r="O350">
        <v>234629</v>
      </c>
      <c r="P350">
        <v>210686</v>
      </c>
      <c r="Q350">
        <v>186633</v>
      </c>
      <c r="R350">
        <v>162562</v>
      </c>
      <c r="S350">
        <v>138766</v>
      </c>
      <c r="T350">
        <v>115117</v>
      </c>
      <c r="U350">
        <v>91945.4</v>
      </c>
      <c r="V350">
        <v>69281.3</v>
      </c>
      <c r="W350">
        <v>47590.3</v>
      </c>
      <c r="X350">
        <v>27476.1</v>
      </c>
      <c r="Y350">
        <v>10320.6</v>
      </c>
      <c r="Z350">
        <v>10165.700000000001</v>
      </c>
      <c r="AA350">
        <v>9804.43</v>
      </c>
      <c r="AB350">
        <v>9468.08</v>
      </c>
      <c r="AC350">
        <v>9003.5300000000007</v>
      </c>
      <c r="AD350">
        <v>8272.24</v>
      </c>
      <c r="AE350">
        <v>7436.09</v>
      </c>
      <c r="AF350">
        <v>6638.03</v>
      </c>
      <c r="AG350">
        <v>5876.97</v>
      </c>
      <c r="AH350">
        <v>5151.34</v>
      </c>
    </row>
    <row r="351" spans="1:34">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row>
    <row r="352" spans="1:34">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
        <v>371</v>
      </c>
      <c r="B353" t="s">
        <v>19</v>
      </c>
      <c r="C353" s="2">
        <v>45053200</v>
      </c>
      <c r="D353" s="2">
        <v>41490000</v>
      </c>
      <c r="E353" s="2">
        <v>46340400</v>
      </c>
      <c r="F353" s="2">
        <v>51428600</v>
      </c>
      <c r="G353" s="2">
        <v>56303400</v>
      </c>
      <c r="H353" s="2">
        <v>61981500</v>
      </c>
      <c r="I353" s="2">
        <v>68470100</v>
      </c>
      <c r="J353" s="2">
        <v>76011300</v>
      </c>
      <c r="K353" s="2">
        <v>84474800</v>
      </c>
      <c r="L353" s="2">
        <v>94696800</v>
      </c>
      <c r="M353" s="2">
        <v>106335000</v>
      </c>
      <c r="N353" s="2">
        <v>120271000</v>
      </c>
      <c r="O353" s="2">
        <v>137020000</v>
      </c>
      <c r="P353" s="2">
        <v>157168000</v>
      </c>
      <c r="Q353" s="2">
        <v>180817000</v>
      </c>
      <c r="R353" s="2">
        <v>208817000</v>
      </c>
      <c r="S353" s="2">
        <v>240775000</v>
      </c>
      <c r="T353" s="2">
        <v>276289000</v>
      </c>
      <c r="U353" s="2">
        <v>315331000</v>
      </c>
      <c r="V353" s="2">
        <v>357152000</v>
      </c>
      <c r="W353" s="2">
        <v>401638000</v>
      </c>
      <c r="X353" s="2">
        <v>449375000</v>
      </c>
      <c r="Y353" s="2">
        <v>499517000</v>
      </c>
      <c r="Z353" s="2">
        <v>551187000</v>
      </c>
      <c r="AA353" s="2">
        <v>604838000</v>
      </c>
      <c r="AB353" s="2">
        <v>659899000</v>
      </c>
      <c r="AC353" s="2">
        <v>716039000</v>
      </c>
      <c r="AD353" s="2">
        <v>772647000</v>
      </c>
      <c r="AE353" s="2">
        <v>826901000</v>
      </c>
      <c r="AF353" s="2">
        <v>876900000</v>
      </c>
      <c r="AG353" s="2">
        <v>928057000</v>
      </c>
      <c r="AH353" s="2">
        <v>978605000</v>
      </c>
    </row>
    <row r="354" spans="1:34">
      <c r="A354" t="s">
        <v>372</v>
      </c>
      <c r="B354" t="s">
        <v>19</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row>
    <row r="355" spans="1:34">
      <c r="A355" t="s">
        <v>373</v>
      </c>
      <c r="B355" t="s">
        <v>19</v>
      </c>
      <c r="C355" s="2">
        <v>53816300000</v>
      </c>
      <c r="D355" s="2">
        <v>46157000000</v>
      </c>
      <c r="E355" s="2">
        <v>48016400000</v>
      </c>
      <c r="F355" s="2">
        <v>49015000000</v>
      </c>
      <c r="G355" s="2">
        <v>49881600000</v>
      </c>
      <c r="H355" s="2">
        <v>50859400000</v>
      </c>
      <c r="I355" s="2">
        <v>51843900000</v>
      </c>
      <c r="J355" s="2">
        <v>52811900000</v>
      </c>
      <c r="K355" s="2">
        <v>53127600000</v>
      </c>
      <c r="L355" s="2">
        <v>53325700000</v>
      </c>
      <c r="M355" s="2">
        <v>53140800000</v>
      </c>
      <c r="N355" s="2">
        <v>52891000000</v>
      </c>
      <c r="O355" s="2">
        <v>52587900000</v>
      </c>
      <c r="P355" s="2">
        <v>52241500000</v>
      </c>
      <c r="Q355" s="2">
        <v>51859400000</v>
      </c>
      <c r="R355" s="2">
        <v>51573000000</v>
      </c>
      <c r="S355" s="2">
        <v>51230000000</v>
      </c>
      <c r="T355" s="2">
        <v>50803700000</v>
      </c>
      <c r="U355" s="2">
        <v>50376300000</v>
      </c>
      <c r="V355" s="2">
        <v>49932400000</v>
      </c>
      <c r="W355" s="2">
        <v>49494400000</v>
      </c>
      <c r="X355" s="2">
        <v>49181600000</v>
      </c>
      <c r="Y355" s="2">
        <v>48891600000</v>
      </c>
      <c r="Z355" s="2">
        <v>48585600000</v>
      </c>
      <c r="AA355" s="2">
        <v>48343400000</v>
      </c>
      <c r="AB355" s="2">
        <v>48114900000</v>
      </c>
      <c r="AC355" s="2">
        <v>47908700000</v>
      </c>
      <c r="AD355" s="2">
        <v>47706200000</v>
      </c>
      <c r="AE355" s="2">
        <v>47540100000</v>
      </c>
      <c r="AF355" s="2">
        <v>47440800000</v>
      </c>
      <c r="AG355" s="2">
        <v>47403500000</v>
      </c>
      <c r="AH355" s="2">
        <v>47334700000</v>
      </c>
    </row>
    <row r="356" spans="1:34">
      <c r="A356" t="s">
        <v>374</v>
      </c>
      <c r="B356" t="s">
        <v>19</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row>
    <row r="357" spans="1:34">
      <c r="A357" t="s">
        <v>375</v>
      </c>
      <c r="B357" t="s">
        <v>19</v>
      </c>
      <c r="C357" s="2">
        <v>3931800000</v>
      </c>
      <c r="D357" s="2">
        <v>3573500000</v>
      </c>
      <c r="E357" s="2">
        <v>3836680000</v>
      </c>
      <c r="F357" s="2">
        <v>4458840000</v>
      </c>
      <c r="G357" s="2">
        <v>4350570000</v>
      </c>
      <c r="H357" s="2">
        <v>4220760000</v>
      </c>
      <c r="I357" s="2">
        <v>4019240000</v>
      </c>
      <c r="J357" s="2">
        <v>3713050000</v>
      </c>
      <c r="K357" s="2">
        <v>3715230000</v>
      </c>
      <c r="L357" s="2">
        <v>3760650000</v>
      </c>
      <c r="M357" s="2">
        <v>3783470000</v>
      </c>
      <c r="N357" s="2">
        <v>3795830000</v>
      </c>
      <c r="O357" s="2">
        <v>3798940000</v>
      </c>
      <c r="P357" s="2">
        <v>3809840000</v>
      </c>
      <c r="Q357" s="2">
        <v>3809800000</v>
      </c>
      <c r="R357" s="2">
        <v>3797010000</v>
      </c>
      <c r="S357" s="2">
        <v>3787210000</v>
      </c>
      <c r="T357" s="2">
        <v>3777050000</v>
      </c>
      <c r="U357" s="2">
        <v>3758680000</v>
      </c>
      <c r="V357" s="2">
        <v>3737950000</v>
      </c>
      <c r="W357" s="2">
        <v>3709460000</v>
      </c>
      <c r="X357" s="2">
        <v>3671630000</v>
      </c>
      <c r="Y357" s="2">
        <v>3647280000</v>
      </c>
      <c r="Z357" s="2">
        <v>3623560000</v>
      </c>
      <c r="AA357" s="2">
        <v>3592320000</v>
      </c>
      <c r="AB357" s="2">
        <v>3571460000</v>
      </c>
      <c r="AC357" s="2">
        <v>3543400000</v>
      </c>
      <c r="AD357" s="2">
        <v>3499440000</v>
      </c>
      <c r="AE357" s="2">
        <v>3459080000</v>
      </c>
      <c r="AF357" s="2">
        <v>3399370000</v>
      </c>
      <c r="AG357" s="2">
        <v>3330140000</v>
      </c>
      <c r="AH357" s="2">
        <v>3227110000</v>
      </c>
    </row>
    <row r="358" spans="1:34">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row>
    <row r="359" spans="1:34">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row>
    <row r="360" spans="1:34">
      <c r="A360" t="s">
        <v>378</v>
      </c>
      <c r="B360" t="s">
        <v>19</v>
      </c>
      <c r="C360" s="2">
        <v>1041080</v>
      </c>
      <c r="D360">
        <v>904553</v>
      </c>
      <c r="E360">
        <v>957556</v>
      </c>
      <c r="F360" s="2">
        <v>1008340</v>
      </c>
      <c r="G360" s="2">
        <v>1048570</v>
      </c>
      <c r="H360" s="2">
        <v>1096220</v>
      </c>
      <c r="I360" s="2">
        <v>1143320</v>
      </c>
      <c r="J360" s="2">
        <v>1191410</v>
      </c>
      <c r="K360" s="2">
        <v>1233160</v>
      </c>
      <c r="L360" s="2">
        <v>1278940</v>
      </c>
      <c r="M360" s="2">
        <v>1319640</v>
      </c>
      <c r="N360" s="2">
        <v>1357950</v>
      </c>
      <c r="O360" s="2">
        <v>1400190</v>
      </c>
      <c r="P360" s="2">
        <v>1445700</v>
      </c>
      <c r="Q360" s="2">
        <v>1488370</v>
      </c>
      <c r="R360" s="2">
        <v>1533120</v>
      </c>
      <c r="S360" s="2">
        <v>1576820</v>
      </c>
      <c r="T360" s="2">
        <v>1618070</v>
      </c>
      <c r="U360" s="2">
        <v>1657440</v>
      </c>
      <c r="V360" s="2">
        <v>1692270</v>
      </c>
      <c r="W360" s="2">
        <v>1726360</v>
      </c>
      <c r="X360" s="2">
        <v>1760720</v>
      </c>
      <c r="Y360" s="2">
        <v>1795920</v>
      </c>
      <c r="Z360" s="2">
        <v>1833060</v>
      </c>
      <c r="AA360" s="2">
        <v>1871170</v>
      </c>
      <c r="AB360" s="2">
        <v>1911320</v>
      </c>
      <c r="AC360" s="2">
        <v>1957040</v>
      </c>
      <c r="AD360" s="2">
        <v>2000560</v>
      </c>
      <c r="AE360" s="2">
        <v>2046380</v>
      </c>
      <c r="AF360" s="2">
        <v>2074350</v>
      </c>
      <c r="AG360" s="2">
        <v>2098580</v>
      </c>
      <c r="AH360" s="2">
        <v>2117540</v>
      </c>
    </row>
    <row r="361" spans="1:34">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row>
    <row r="362" spans="1:34">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row>
    <row r="364" spans="1:34">
      <c r="A364" t="s">
        <v>382</v>
      </c>
      <c r="B364" t="s">
        <v>19</v>
      </c>
      <c r="C364" s="2">
        <v>17644200</v>
      </c>
      <c r="D364" s="2">
        <v>15049800</v>
      </c>
      <c r="E364" s="2">
        <v>15507000</v>
      </c>
      <c r="F364" s="2">
        <v>15811200</v>
      </c>
      <c r="G364" s="2">
        <v>15961000</v>
      </c>
      <c r="H364" s="2">
        <v>16201500</v>
      </c>
      <c r="I364" s="2">
        <v>16512300</v>
      </c>
      <c r="J364" s="2">
        <v>16853800</v>
      </c>
      <c r="K364" s="2">
        <v>16959800</v>
      </c>
      <c r="L364" s="2">
        <v>17020300</v>
      </c>
      <c r="M364" s="2">
        <v>16984300</v>
      </c>
      <c r="N364" s="2">
        <v>16927300</v>
      </c>
      <c r="O364" s="2">
        <v>16848200</v>
      </c>
      <c r="P364" s="2">
        <v>16766000</v>
      </c>
      <c r="Q364" s="2">
        <v>16673700</v>
      </c>
      <c r="R364" s="2">
        <v>16565700</v>
      </c>
      <c r="S364" s="2">
        <v>16437900</v>
      </c>
      <c r="T364" s="2">
        <v>16288000</v>
      </c>
      <c r="U364" s="2">
        <v>16121100</v>
      </c>
      <c r="V364" s="2">
        <v>15936900</v>
      </c>
      <c r="W364" s="2">
        <v>15735600</v>
      </c>
      <c r="X364" s="2">
        <v>15522500</v>
      </c>
      <c r="Y364" s="2">
        <v>15302100</v>
      </c>
      <c r="Z364" s="2">
        <v>15248100</v>
      </c>
      <c r="AA364" s="2">
        <v>15176800</v>
      </c>
      <c r="AB364" s="2">
        <v>15090400</v>
      </c>
      <c r="AC364" s="2">
        <v>14976100</v>
      </c>
      <c r="AD364" s="2">
        <v>14845300</v>
      </c>
      <c r="AE364" s="2">
        <v>14688400</v>
      </c>
      <c r="AF364" s="2">
        <v>14520600</v>
      </c>
      <c r="AG364" s="2">
        <v>14343000</v>
      </c>
      <c r="AH364" s="2">
        <v>14162100</v>
      </c>
    </row>
    <row r="365" spans="1:34">
      <c r="A365" t="s">
        <v>383</v>
      </c>
      <c r="B365" t="s">
        <v>19</v>
      </c>
      <c r="C365" s="2">
        <v>120134000</v>
      </c>
      <c r="D365" s="2">
        <v>102707000</v>
      </c>
      <c r="E365" s="2">
        <v>106615000</v>
      </c>
      <c r="F365" s="2">
        <v>107882000</v>
      </c>
      <c r="G365" s="2">
        <v>109080000</v>
      </c>
      <c r="H365" s="2">
        <v>110566000</v>
      </c>
      <c r="I365" s="2">
        <v>112291000</v>
      </c>
      <c r="J365" s="2">
        <v>113890000</v>
      </c>
      <c r="K365" s="2">
        <v>114255000</v>
      </c>
      <c r="L365" s="2">
        <v>114224000</v>
      </c>
      <c r="M365" s="2">
        <v>113402000</v>
      </c>
      <c r="N365" s="2">
        <v>112343000</v>
      </c>
      <c r="O365" s="2">
        <v>111016000</v>
      </c>
      <c r="P365" s="2">
        <v>109540000</v>
      </c>
      <c r="Q365" s="2">
        <v>107920000</v>
      </c>
      <c r="R365" s="2">
        <v>106179000</v>
      </c>
      <c r="S365" s="2">
        <v>104238000</v>
      </c>
      <c r="T365" s="2">
        <v>102103000</v>
      </c>
      <c r="U365" s="2">
        <v>99812000</v>
      </c>
      <c r="V365" s="2">
        <v>97382000</v>
      </c>
      <c r="W365" s="2">
        <v>94842600</v>
      </c>
      <c r="X365" s="2">
        <v>92240000</v>
      </c>
      <c r="Y365" s="2">
        <v>89535700</v>
      </c>
      <c r="Z365" s="2">
        <v>86806800</v>
      </c>
      <c r="AA365" s="2">
        <v>84302700</v>
      </c>
      <c r="AB365" s="2">
        <v>81751000</v>
      </c>
      <c r="AC365" s="2">
        <v>79138900</v>
      </c>
      <c r="AD365" s="2">
        <v>76565600</v>
      </c>
      <c r="AE365" s="2">
        <v>74014400</v>
      </c>
      <c r="AF365" s="2">
        <v>71535400</v>
      </c>
      <c r="AG365" s="2">
        <v>69127500</v>
      </c>
      <c r="AH365" s="2">
        <v>66820300</v>
      </c>
    </row>
    <row r="366" spans="1:34">
      <c r="A366" t="s">
        <v>384</v>
      </c>
      <c r="B366" t="s">
        <v>19</v>
      </c>
      <c r="C366">
        <v>633810</v>
      </c>
      <c r="D366">
        <v>534979</v>
      </c>
      <c r="E366">
        <v>611187</v>
      </c>
      <c r="F366">
        <v>585224</v>
      </c>
      <c r="G366">
        <v>500214</v>
      </c>
      <c r="H366">
        <v>385088</v>
      </c>
      <c r="I366">
        <v>234356</v>
      </c>
      <c r="J366">
        <v>27800.2</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row>
    <row r="367" spans="1:34">
      <c r="A367" t="s">
        <v>385</v>
      </c>
      <c r="B367" t="s">
        <v>19</v>
      </c>
      <c r="C367" s="2">
        <v>8776990</v>
      </c>
      <c r="D367" s="2">
        <v>7951680</v>
      </c>
      <c r="E367" s="2">
        <v>8518980</v>
      </c>
      <c r="F367" s="2">
        <v>9813930</v>
      </c>
      <c r="G367" s="2">
        <v>9513740</v>
      </c>
      <c r="H367" s="2">
        <v>9175760</v>
      </c>
      <c r="I367" s="2">
        <v>8705480</v>
      </c>
      <c r="J367" s="2">
        <v>8007270</v>
      </c>
      <c r="K367" s="2">
        <v>7989890</v>
      </c>
      <c r="L367" s="2">
        <v>8055360</v>
      </c>
      <c r="M367" s="2">
        <v>8073920</v>
      </c>
      <c r="N367" s="2">
        <v>8062520</v>
      </c>
      <c r="O367" s="2">
        <v>8019780</v>
      </c>
      <c r="P367" s="2">
        <v>7988480</v>
      </c>
      <c r="Q367" s="2">
        <v>7928260</v>
      </c>
      <c r="R367" s="2">
        <v>7817350</v>
      </c>
      <c r="S367" s="2">
        <v>7705860</v>
      </c>
      <c r="T367" s="2">
        <v>7590920</v>
      </c>
      <c r="U367" s="2">
        <v>7447190</v>
      </c>
      <c r="V367" s="2">
        <v>7290040</v>
      </c>
      <c r="W367" s="2">
        <v>7108180</v>
      </c>
      <c r="X367" s="2">
        <v>6886140</v>
      </c>
      <c r="Y367" s="2">
        <v>6679310</v>
      </c>
      <c r="Z367" s="2">
        <v>6474140</v>
      </c>
      <c r="AA367" s="2">
        <v>6264400</v>
      </c>
      <c r="AB367" s="2">
        <v>6068190</v>
      </c>
      <c r="AC367" s="2">
        <v>5853230</v>
      </c>
      <c r="AD367" s="2">
        <v>5616390</v>
      </c>
      <c r="AE367" s="2">
        <v>5385370</v>
      </c>
      <c r="AF367" s="2">
        <v>5125870</v>
      </c>
      <c r="AG367" s="2">
        <v>4856280</v>
      </c>
      <c r="AH367" s="2">
        <v>4555570</v>
      </c>
    </row>
    <row r="368" spans="1:34">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row>
    <row r="371" spans="1:34">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row>
    <row r="372" spans="1:34">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row>
    <row r="373" spans="1:34">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row>
    <row r="374" spans="1:34">
      <c r="A374" t="s">
        <v>392</v>
      </c>
      <c r="B374" t="s">
        <v>19</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row>
    <row r="375" spans="1:34">
      <c r="A375" t="s">
        <v>393</v>
      </c>
      <c r="B375" t="s">
        <v>19</v>
      </c>
      <c r="C375" s="2">
        <v>3638380000</v>
      </c>
      <c r="D375" s="2">
        <v>3120550000</v>
      </c>
      <c r="E375" s="2">
        <v>3246260000</v>
      </c>
      <c r="F375" s="2">
        <v>3313770000</v>
      </c>
      <c r="G375" s="2">
        <v>3372360000</v>
      </c>
      <c r="H375" s="2">
        <v>3438470000</v>
      </c>
      <c r="I375" s="2">
        <v>3505030000</v>
      </c>
      <c r="J375" s="2">
        <v>3570470000</v>
      </c>
      <c r="K375" s="2">
        <v>3591820000</v>
      </c>
      <c r="L375" s="2">
        <v>3605210000</v>
      </c>
      <c r="M375" s="2">
        <v>3592710000</v>
      </c>
      <c r="N375" s="2">
        <v>3575820000</v>
      </c>
      <c r="O375" s="2">
        <v>3555330000</v>
      </c>
      <c r="P375" s="2">
        <v>3531910000</v>
      </c>
      <c r="Q375" s="2">
        <v>3506080000</v>
      </c>
      <c r="R375" s="2">
        <v>3486710000</v>
      </c>
      <c r="S375" s="2">
        <v>3463520000</v>
      </c>
      <c r="T375" s="2">
        <v>3434710000</v>
      </c>
      <c r="U375" s="2">
        <v>3405810000</v>
      </c>
      <c r="V375" s="2">
        <v>3375800000</v>
      </c>
      <c r="W375" s="2">
        <v>3346180000</v>
      </c>
      <c r="X375" s="2">
        <v>3325040000</v>
      </c>
      <c r="Y375" s="2">
        <v>3305430000</v>
      </c>
      <c r="Z375" s="2">
        <v>3284740000</v>
      </c>
      <c r="AA375" s="2">
        <v>3268370000</v>
      </c>
      <c r="AB375" s="2">
        <v>3252920000</v>
      </c>
      <c r="AC375" s="2">
        <v>3238980000</v>
      </c>
      <c r="AD375" s="2">
        <v>3225290000</v>
      </c>
      <c r="AE375" s="2">
        <v>3214060000</v>
      </c>
      <c r="AF375" s="2">
        <v>3207350000</v>
      </c>
      <c r="AG375" s="2">
        <v>3204820000</v>
      </c>
      <c r="AH375" s="2">
        <v>3200170000</v>
      </c>
    </row>
    <row r="376" spans="1:34">
      <c r="A376" t="s">
        <v>394</v>
      </c>
      <c r="B376" t="s">
        <v>19</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row>
    <row r="377" spans="1:34">
      <c r="A377" t="s">
        <v>395</v>
      </c>
      <c r="B377" t="s">
        <v>19</v>
      </c>
      <c r="C377" s="2">
        <v>265819000</v>
      </c>
      <c r="D377" s="2">
        <v>241595000</v>
      </c>
      <c r="E377" s="2">
        <v>259387000</v>
      </c>
      <c r="F377" s="2">
        <v>301450000</v>
      </c>
      <c r="G377" s="2">
        <v>294130000</v>
      </c>
      <c r="H377" s="2">
        <v>285354000</v>
      </c>
      <c r="I377" s="2">
        <v>271730000</v>
      </c>
      <c r="J377" s="2">
        <v>251029000</v>
      </c>
      <c r="K377" s="2">
        <v>251177000</v>
      </c>
      <c r="L377" s="2">
        <v>254247000</v>
      </c>
      <c r="M377" s="2">
        <v>255790000</v>
      </c>
      <c r="N377" s="2">
        <v>256626000</v>
      </c>
      <c r="O377" s="2">
        <v>256837000</v>
      </c>
      <c r="P377" s="2">
        <v>257573000</v>
      </c>
      <c r="Q377" s="2">
        <v>257570000</v>
      </c>
      <c r="R377" s="2">
        <v>256706000</v>
      </c>
      <c r="S377" s="2">
        <v>256043000</v>
      </c>
      <c r="T377" s="2">
        <v>255356000</v>
      </c>
      <c r="U377" s="2">
        <v>254115000</v>
      </c>
      <c r="V377" s="2">
        <v>252713000</v>
      </c>
      <c r="W377" s="2">
        <v>250787000</v>
      </c>
      <c r="X377" s="2">
        <v>248229000</v>
      </c>
      <c r="Y377" s="2">
        <v>246583000</v>
      </c>
      <c r="Z377" s="2">
        <v>244979000</v>
      </c>
      <c r="AA377" s="2">
        <v>242868000</v>
      </c>
      <c r="AB377" s="2">
        <v>241457000</v>
      </c>
      <c r="AC377" s="2">
        <v>239560000</v>
      </c>
      <c r="AD377" s="2">
        <v>236588000</v>
      </c>
      <c r="AE377" s="2">
        <v>233859000</v>
      </c>
      <c r="AF377" s="2">
        <v>229822000</v>
      </c>
      <c r="AG377" s="2">
        <v>225142000</v>
      </c>
      <c r="AH377" s="2">
        <v>218176000</v>
      </c>
    </row>
    <row r="378" spans="1:34">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row>
    <row r="381" spans="1:34">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row>
    <row r="382" spans="1:34">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row>
    <row r="383" spans="1:34">
      <c r="A383" t="s">
        <v>401</v>
      </c>
      <c r="B383" t="s">
        <v>19</v>
      </c>
      <c r="C383" s="2">
        <v>4797740</v>
      </c>
      <c r="D383" s="2">
        <v>4122420</v>
      </c>
      <c r="E383" s="2">
        <v>4294590</v>
      </c>
      <c r="F383" s="2">
        <v>4394830</v>
      </c>
      <c r="G383" s="2">
        <v>4432590</v>
      </c>
      <c r="H383" s="2">
        <v>4480830</v>
      </c>
      <c r="I383" s="2">
        <v>4535570</v>
      </c>
      <c r="J383" s="2">
        <v>4579330</v>
      </c>
      <c r="K383" s="2">
        <v>4604800</v>
      </c>
      <c r="L383" s="2">
        <v>4622540</v>
      </c>
      <c r="M383" s="2">
        <v>4612880</v>
      </c>
      <c r="N383" s="2">
        <v>4597340</v>
      </c>
      <c r="O383" s="2">
        <v>4576260</v>
      </c>
      <c r="P383" s="2">
        <v>4556320</v>
      </c>
      <c r="Q383" s="2">
        <v>4537430</v>
      </c>
      <c r="R383" s="2">
        <v>4519310</v>
      </c>
      <c r="S383" s="2">
        <v>4499990</v>
      </c>
      <c r="T383" s="2">
        <v>4479300</v>
      </c>
      <c r="U383" s="2">
        <v>4456700</v>
      </c>
      <c r="V383" s="2">
        <v>4432800</v>
      </c>
      <c r="W383" s="2">
        <v>4408060</v>
      </c>
      <c r="X383" s="2">
        <v>4382210</v>
      </c>
      <c r="Y383" s="2">
        <v>4356140</v>
      </c>
      <c r="Z383" s="2">
        <v>4326960</v>
      </c>
      <c r="AA383" s="2">
        <v>4304080</v>
      </c>
      <c r="AB383" s="2">
        <v>4281450</v>
      </c>
      <c r="AC383" s="2">
        <v>4259880</v>
      </c>
      <c r="AD383" s="2">
        <v>4240870</v>
      </c>
      <c r="AE383" s="2">
        <v>4224670</v>
      </c>
      <c r="AF383" s="2">
        <v>4210880</v>
      </c>
      <c r="AG383" s="2">
        <v>4200530</v>
      </c>
      <c r="AH383" s="2">
        <v>4190810</v>
      </c>
    </row>
    <row r="384" spans="1:34">
      <c r="A384" t="s">
        <v>402</v>
      </c>
      <c r="B384" t="s">
        <v>19</v>
      </c>
      <c r="C384" s="2">
        <v>8103100</v>
      </c>
      <c r="D384" s="2">
        <v>6911620</v>
      </c>
      <c r="E384" s="2">
        <v>7121600</v>
      </c>
      <c r="F384" s="2">
        <v>7261270</v>
      </c>
      <c r="G384" s="2">
        <v>7330060</v>
      </c>
      <c r="H384" s="2">
        <v>7440550</v>
      </c>
      <c r="I384" s="2">
        <v>7583250</v>
      </c>
      <c r="J384" s="2">
        <v>7740120</v>
      </c>
      <c r="K384" s="2">
        <v>7788770</v>
      </c>
      <c r="L384" s="2">
        <v>7816590</v>
      </c>
      <c r="M384" s="2">
        <v>7800050</v>
      </c>
      <c r="N384" s="2">
        <v>7773870</v>
      </c>
      <c r="O384" s="2">
        <v>7737540</v>
      </c>
      <c r="P384" s="2">
        <v>7699780</v>
      </c>
      <c r="Q384" s="2">
        <v>7657390</v>
      </c>
      <c r="R384" s="2">
        <v>7607810</v>
      </c>
      <c r="S384" s="2">
        <v>7549090</v>
      </c>
      <c r="T384" s="2">
        <v>7480280</v>
      </c>
      <c r="U384" s="2">
        <v>7403630</v>
      </c>
      <c r="V384" s="2">
        <v>7319000</v>
      </c>
      <c r="W384" s="2">
        <v>7226550</v>
      </c>
      <c r="X384" s="2">
        <v>7128720</v>
      </c>
      <c r="Y384" s="2">
        <v>7027470</v>
      </c>
      <c r="Z384" s="2">
        <v>7002680</v>
      </c>
      <c r="AA384" s="2">
        <v>6969940</v>
      </c>
      <c r="AB384" s="2">
        <v>6930260</v>
      </c>
      <c r="AC384" s="2">
        <v>6877760</v>
      </c>
      <c r="AD384" s="2">
        <v>6817680</v>
      </c>
      <c r="AE384" s="2">
        <v>6745670</v>
      </c>
      <c r="AF384" s="2">
        <v>6668570</v>
      </c>
      <c r="AG384" s="2">
        <v>6587000</v>
      </c>
      <c r="AH384" s="2">
        <v>6503950</v>
      </c>
    </row>
    <row r="385" spans="1:34">
      <c r="A385" t="s">
        <v>403</v>
      </c>
      <c r="B385" t="s">
        <v>19</v>
      </c>
      <c r="C385" s="2">
        <v>890361000</v>
      </c>
      <c r="D385" s="2">
        <v>761206000</v>
      </c>
      <c r="E385" s="2">
        <v>790170000</v>
      </c>
      <c r="F385" s="2">
        <v>799558000</v>
      </c>
      <c r="G385" s="2">
        <v>808435000</v>
      </c>
      <c r="H385" s="2">
        <v>819452000</v>
      </c>
      <c r="I385" s="2">
        <v>832238000</v>
      </c>
      <c r="J385" s="2">
        <v>844086000</v>
      </c>
      <c r="K385" s="2">
        <v>846792000</v>
      </c>
      <c r="L385" s="2">
        <v>846564000</v>
      </c>
      <c r="M385" s="2">
        <v>840472000</v>
      </c>
      <c r="N385" s="2">
        <v>832620000</v>
      </c>
      <c r="O385" s="2">
        <v>822785000</v>
      </c>
      <c r="P385" s="2">
        <v>811846000</v>
      </c>
      <c r="Q385" s="2">
        <v>799843000</v>
      </c>
      <c r="R385" s="2">
        <v>786939000</v>
      </c>
      <c r="S385" s="2">
        <v>772550000</v>
      </c>
      <c r="T385" s="2">
        <v>756726000</v>
      </c>
      <c r="U385" s="2">
        <v>739748000</v>
      </c>
      <c r="V385" s="2">
        <v>721738000</v>
      </c>
      <c r="W385" s="2">
        <v>702918000</v>
      </c>
      <c r="X385" s="2">
        <v>683629000</v>
      </c>
      <c r="Y385" s="2">
        <v>663586000</v>
      </c>
      <c r="Z385" s="2">
        <v>643361000</v>
      </c>
      <c r="AA385" s="2">
        <v>624802000</v>
      </c>
      <c r="AB385" s="2">
        <v>605890000</v>
      </c>
      <c r="AC385" s="2">
        <v>586531000</v>
      </c>
      <c r="AD385" s="2">
        <v>567459000</v>
      </c>
      <c r="AE385" s="2">
        <v>548551000</v>
      </c>
      <c r="AF385" s="2">
        <v>530179000</v>
      </c>
      <c r="AG385" s="2">
        <v>512332000</v>
      </c>
      <c r="AH385" s="2">
        <v>495233000</v>
      </c>
    </row>
    <row r="386" spans="1:34">
      <c r="A386" t="s">
        <v>404</v>
      </c>
      <c r="B386" t="s">
        <v>19</v>
      </c>
      <c r="C386">
        <v>291077</v>
      </c>
      <c r="D386">
        <v>245689</v>
      </c>
      <c r="E386">
        <v>280688</v>
      </c>
      <c r="F386">
        <v>268764</v>
      </c>
      <c r="G386">
        <v>229723</v>
      </c>
      <c r="H386">
        <v>176852</v>
      </c>
      <c r="I386">
        <v>107628</v>
      </c>
      <c r="J386">
        <v>12767.2</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row>
    <row r="387" spans="1:34">
      <c r="A387" t="s">
        <v>405</v>
      </c>
      <c r="B387" t="s">
        <v>19</v>
      </c>
      <c r="C387" s="2">
        <v>65049900</v>
      </c>
      <c r="D387" s="2">
        <v>58933200</v>
      </c>
      <c r="E387" s="2">
        <v>63137700</v>
      </c>
      <c r="F387" s="2">
        <v>72735100</v>
      </c>
      <c r="G387" s="2">
        <v>70510200</v>
      </c>
      <c r="H387" s="2">
        <v>68005400</v>
      </c>
      <c r="I387" s="2">
        <v>64519900</v>
      </c>
      <c r="J387" s="2">
        <v>59345200</v>
      </c>
      <c r="K387" s="2">
        <v>59216400</v>
      </c>
      <c r="L387" s="2">
        <v>59701600</v>
      </c>
      <c r="M387" s="2">
        <v>59839100</v>
      </c>
      <c r="N387" s="2">
        <v>59754700</v>
      </c>
      <c r="O387" s="2">
        <v>59437900</v>
      </c>
      <c r="P387" s="2">
        <v>59205900</v>
      </c>
      <c r="Q387" s="2">
        <v>58759600</v>
      </c>
      <c r="R387" s="2">
        <v>57937600</v>
      </c>
      <c r="S387" s="2">
        <v>57111300</v>
      </c>
      <c r="T387" s="2">
        <v>56259500</v>
      </c>
      <c r="U387" s="2">
        <v>55194200</v>
      </c>
      <c r="V387" s="2">
        <v>54029500</v>
      </c>
      <c r="W387" s="2">
        <v>52681600</v>
      </c>
      <c r="X387" s="2">
        <v>51036000</v>
      </c>
      <c r="Y387" s="2">
        <v>49503100</v>
      </c>
      <c r="Z387" s="2">
        <v>47982500</v>
      </c>
      <c r="AA387" s="2">
        <v>46428000</v>
      </c>
      <c r="AB387" s="2">
        <v>44973900</v>
      </c>
      <c r="AC387" s="2">
        <v>43380700</v>
      </c>
      <c r="AD387" s="2">
        <v>41625400</v>
      </c>
      <c r="AE387" s="2">
        <v>39913200</v>
      </c>
      <c r="AF387" s="2">
        <v>37990000</v>
      </c>
      <c r="AG387" s="2">
        <v>35991900</v>
      </c>
      <c r="AH387" s="2">
        <v>33763200</v>
      </c>
    </row>
    <row r="388" spans="1:34">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row>
    <row r="389" spans="1:34">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row>
    <row r="390" spans="1:34">
      <c r="A390" t="s">
        <v>408</v>
      </c>
      <c r="B390" t="s">
        <v>19</v>
      </c>
      <c r="C390">
        <v>39572.800000000003</v>
      </c>
      <c r="D390">
        <v>32694.7</v>
      </c>
      <c r="E390">
        <v>32628.1</v>
      </c>
      <c r="F390">
        <v>31890.1</v>
      </c>
      <c r="G390">
        <v>30647.1</v>
      </c>
      <c r="H390">
        <v>29434.6</v>
      </c>
      <c r="I390">
        <v>28194.3</v>
      </c>
      <c r="J390">
        <v>26822.400000000001</v>
      </c>
      <c r="K390">
        <v>25293.8</v>
      </c>
      <c r="L390">
        <v>23669.200000000001</v>
      </c>
      <c r="M390">
        <v>21879.1</v>
      </c>
      <c r="N390">
        <v>20053.7</v>
      </c>
      <c r="O390">
        <v>18188.3</v>
      </c>
      <c r="P390">
        <v>16332.3</v>
      </c>
      <c r="Q390">
        <v>14467.7</v>
      </c>
      <c r="R390">
        <v>12601.7</v>
      </c>
      <c r="S390">
        <v>10757.1</v>
      </c>
      <c r="T390">
        <v>8923.81</v>
      </c>
      <c r="U390">
        <v>7127.55</v>
      </c>
      <c r="V390">
        <v>5370.64</v>
      </c>
      <c r="W390">
        <v>3689.17</v>
      </c>
      <c r="X390">
        <v>2129.9299999999998</v>
      </c>
      <c r="Y390">
        <v>800.04600000000005</v>
      </c>
      <c r="Z390">
        <v>788.03499999999997</v>
      </c>
      <c r="AA390">
        <v>760.03399999999999</v>
      </c>
      <c r="AB390">
        <v>733.96</v>
      </c>
      <c r="AC390">
        <v>697.94799999999998</v>
      </c>
      <c r="AD390">
        <v>641.25900000000001</v>
      </c>
      <c r="AE390">
        <v>576.44100000000003</v>
      </c>
      <c r="AF390">
        <v>514.57600000000002</v>
      </c>
      <c r="AG390">
        <v>455.57900000000001</v>
      </c>
      <c r="AH390">
        <v>399.32900000000001</v>
      </c>
    </row>
    <row r="391" spans="1:34">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row>
    <row r="392" spans="1:34">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row>
    <row r="393" spans="1:34">
      <c r="A393" t="s">
        <v>411</v>
      </c>
      <c r="B393" t="s">
        <v>19</v>
      </c>
      <c r="C393" s="2">
        <v>3573070</v>
      </c>
      <c r="D393" s="2">
        <v>3290480</v>
      </c>
      <c r="E393" s="2">
        <v>3675160</v>
      </c>
      <c r="F393" s="2">
        <v>4078690</v>
      </c>
      <c r="G393" s="2">
        <v>4465300</v>
      </c>
      <c r="H393" s="2">
        <v>4915620</v>
      </c>
      <c r="I393" s="2">
        <v>5430220</v>
      </c>
      <c r="J393" s="2">
        <v>6028300</v>
      </c>
      <c r="K393" s="2">
        <v>6699520</v>
      </c>
      <c r="L393" s="2">
        <v>7510200</v>
      </c>
      <c r="M393" s="2">
        <v>8433220</v>
      </c>
      <c r="N393" s="2">
        <v>9538430</v>
      </c>
      <c r="O393" s="2">
        <v>10866800</v>
      </c>
      <c r="P393" s="2">
        <v>12464700</v>
      </c>
      <c r="Q393" s="2">
        <v>14340200</v>
      </c>
      <c r="R393" s="2">
        <v>16560900</v>
      </c>
      <c r="S393" s="2">
        <v>19095400</v>
      </c>
      <c r="T393" s="2">
        <v>21911900</v>
      </c>
      <c r="U393" s="2">
        <v>25008200</v>
      </c>
      <c r="V393" s="2">
        <v>28325000</v>
      </c>
      <c r="W393" s="2">
        <v>31853100</v>
      </c>
      <c r="X393" s="2">
        <v>35638900</v>
      </c>
      <c r="Y393" s="2">
        <v>39615700</v>
      </c>
      <c r="Z393" s="2">
        <v>43713400</v>
      </c>
      <c r="AA393" s="2">
        <v>47968400</v>
      </c>
      <c r="AB393" s="2">
        <v>52335200</v>
      </c>
      <c r="AC393" s="2">
        <v>56787500</v>
      </c>
      <c r="AD393" s="2">
        <v>61277000</v>
      </c>
      <c r="AE393" s="2">
        <v>65579800</v>
      </c>
      <c r="AF393" s="2">
        <v>69545100</v>
      </c>
      <c r="AG393" s="2">
        <v>73602200</v>
      </c>
      <c r="AH393" s="2">
        <v>77611100</v>
      </c>
    </row>
    <row r="394" spans="1:34">
      <c r="A394" t="s">
        <v>412</v>
      </c>
      <c r="B394" t="s">
        <v>19</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row>
    <row r="395" spans="1:34">
      <c r="A395" t="s">
        <v>413</v>
      </c>
      <c r="B395" t="s">
        <v>19</v>
      </c>
      <c r="C395" s="2">
        <v>26965500000</v>
      </c>
      <c r="D395" s="2">
        <v>23127700000</v>
      </c>
      <c r="E395" s="2">
        <v>24059400000</v>
      </c>
      <c r="F395" s="2">
        <v>24559700000</v>
      </c>
      <c r="G395" s="2">
        <v>24994000000</v>
      </c>
      <c r="H395" s="2">
        <v>25483900000</v>
      </c>
      <c r="I395" s="2">
        <v>25977200000</v>
      </c>
      <c r="J395" s="2">
        <v>26462200000</v>
      </c>
      <c r="K395" s="2">
        <v>26620400000</v>
      </c>
      <c r="L395" s="2">
        <v>26719700000</v>
      </c>
      <c r="M395" s="2">
        <v>26627000000</v>
      </c>
      <c r="N395" s="2">
        <v>26501900000</v>
      </c>
      <c r="O395" s="2">
        <v>26350000000</v>
      </c>
      <c r="P395" s="2">
        <v>26176400000</v>
      </c>
      <c r="Q395" s="2">
        <v>25985000000</v>
      </c>
      <c r="R395" s="2">
        <v>25841400000</v>
      </c>
      <c r="S395" s="2">
        <v>25669600000</v>
      </c>
      <c r="T395" s="2">
        <v>25456000000</v>
      </c>
      <c r="U395" s="2">
        <v>25241900000</v>
      </c>
      <c r="V395" s="2">
        <v>25019400000</v>
      </c>
      <c r="W395" s="2">
        <v>24799900000</v>
      </c>
      <c r="X395" s="2">
        <v>24643200000</v>
      </c>
      <c r="Y395" s="2">
        <v>24497900000</v>
      </c>
      <c r="Z395" s="2">
        <v>24344600000</v>
      </c>
      <c r="AA395" s="2">
        <v>24223200000</v>
      </c>
      <c r="AB395" s="2">
        <v>24108700000</v>
      </c>
      <c r="AC395" s="2">
        <v>24005400000</v>
      </c>
      <c r="AD395" s="2">
        <v>23904000000</v>
      </c>
      <c r="AE395" s="2">
        <v>23820700000</v>
      </c>
      <c r="AF395" s="2">
        <v>23771000000</v>
      </c>
      <c r="AG395" s="2">
        <v>23752300000</v>
      </c>
      <c r="AH395" s="2">
        <v>23717800000</v>
      </c>
    </row>
    <row r="396" spans="1:34">
      <c r="A396" t="s">
        <v>414</v>
      </c>
      <c r="B396" t="s">
        <v>19</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row>
    <row r="397" spans="1:34">
      <c r="A397" t="s">
        <v>415</v>
      </c>
      <c r="B397" t="s">
        <v>19</v>
      </c>
      <c r="C397" s="2">
        <v>1970090000</v>
      </c>
      <c r="D397" s="2">
        <v>1790560000</v>
      </c>
      <c r="E397" s="2">
        <v>1922430000</v>
      </c>
      <c r="F397" s="2">
        <v>2234170000</v>
      </c>
      <c r="G397" s="2">
        <v>2179920000</v>
      </c>
      <c r="H397" s="2">
        <v>2114880000</v>
      </c>
      <c r="I397" s="2">
        <v>2013900000</v>
      </c>
      <c r="J397" s="2">
        <v>1860480000</v>
      </c>
      <c r="K397" s="2">
        <v>1861570000</v>
      </c>
      <c r="L397" s="2">
        <v>1884330000</v>
      </c>
      <c r="M397" s="2">
        <v>1895770000</v>
      </c>
      <c r="N397" s="2">
        <v>1901960000</v>
      </c>
      <c r="O397" s="2">
        <v>1903520000</v>
      </c>
      <c r="P397" s="2">
        <v>1908980000</v>
      </c>
      <c r="Q397" s="2">
        <v>1908960000</v>
      </c>
      <c r="R397" s="2">
        <v>1902550000</v>
      </c>
      <c r="S397" s="2">
        <v>1897640000</v>
      </c>
      <c r="T397" s="2">
        <v>1892550000</v>
      </c>
      <c r="U397" s="2">
        <v>1883350000</v>
      </c>
      <c r="V397" s="2">
        <v>1872960000</v>
      </c>
      <c r="W397" s="2">
        <v>1858680000</v>
      </c>
      <c r="X397" s="2">
        <v>1839730000</v>
      </c>
      <c r="Y397" s="2">
        <v>1827530000</v>
      </c>
      <c r="Z397" s="2">
        <v>1815640000</v>
      </c>
      <c r="AA397" s="2">
        <v>1799990000</v>
      </c>
      <c r="AB397" s="2">
        <v>1789540000</v>
      </c>
      <c r="AC397" s="2">
        <v>1775470000</v>
      </c>
      <c r="AD397" s="2">
        <v>1753450000</v>
      </c>
      <c r="AE397" s="2">
        <v>1733220000</v>
      </c>
      <c r="AF397" s="2">
        <v>1703310000</v>
      </c>
      <c r="AG397" s="2">
        <v>1668620000</v>
      </c>
      <c r="AH397" s="2">
        <v>1616990000</v>
      </c>
    </row>
    <row r="398" spans="1:34">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row>
    <row r="399" spans="1:34">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
        <v>418</v>
      </c>
      <c r="B400" t="s">
        <v>19</v>
      </c>
      <c r="C400">
        <v>80703.7</v>
      </c>
      <c r="D400">
        <v>70120.399999999994</v>
      </c>
      <c r="E400">
        <v>74229.2</v>
      </c>
      <c r="F400">
        <v>78165.7</v>
      </c>
      <c r="G400">
        <v>81284.800000000003</v>
      </c>
      <c r="H400">
        <v>84977.9</v>
      </c>
      <c r="I400">
        <v>88629.4</v>
      </c>
      <c r="J400">
        <v>92357.2</v>
      </c>
      <c r="K400">
        <v>95593.8</v>
      </c>
      <c r="L400">
        <v>99142.6</v>
      </c>
      <c r="M400">
        <v>102297</v>
      </c>
      <c r="N400">
        <v>105267</v>
      </c>
      <c r="O400">
        <v>108542</v>
      </c>
      <c r="P400">
        <v>112070</v>
      </c>
      <c r="Q400">
        <v>115378</v>
      </c>
      <c r="R400">
        <v>118846</v>
      </c>
      <c r="S400">
        <v>122234</v>
      </c>
      <c r="T400">
        <v>125432</v>
      </c>
      <c r="U400">
        <v>128484</v>
      </c>
      <c r="V400">
        <v>131184</v>
      </c>
      <c r="W400">
        <v>133826</v>
      </c>
      <c r="X400">
        <v>136490</v>
      </c>
      <c r="Y400">
        <v>139218</v>
      </c>
      <c r="Z400">
        <v>142097</v>
      </c>
      <c r="AA400">
        <v>145052</v>
      </c>
      <c r="AB400">
        <v>148165</v>
      </c>
      <c r="AC400">
        <v>151708</v>
      </c>
      <c r="AD400">
        <v>155083</v>
      </c>
      <c r="AE400">
        <v>158634</v>
      </c>
      <c r="AF400">
        <v>160803</v>
      </c>
      <c r="AG400">
        <v>162681</v>
      </c>
      <c r="AH400">
        <v>164150</v>
      </c>
    </row>
    <row r="401" spans="1:34">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row>
    <row r="402" spans="1:34">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row>
    <row r="403" spans="1:34">
      <c r="A403" t="s">
        <v>421</v>
      </c>
      <c r="B403" t="s">
        <v>19</v>
      </c>
      <c r="C403" s="2">
        <v>8723160</v>
      </c>
      <c r="D403" s="2">
        <v>7495310</v>
      </c>
      <c r="E403" s="2">
        <v>7808350</v>
      </c>
      <c r="F403" s="2">
        <v>7990590</v>
      </c>
      <c r="G403" s="2">
        <v>8059250</v>
      </c>
      <c r="H403" s="2">
        <v>8146960</v>
      </c>
      <c r="I403" s="2">
        <v>8246500</v>
      </c>
      <c r="J403" s="2">
        <v>8326050</v>
      </c>
      <c r="K403" s="2">
        <v>8372360</v>
      </c>
      <c r="L403" s="2">
        <v>8404610</v>
      </c>
      <c r="M403" s="2">
        <v>8387050</v>
      </c>
      <c r="N403" s="2">
        <v>8358800</v>
      </c>
      <c r="O403" s="2">
        <v>8320470</v>
      </c>
      <c r="P403" s="2">
        <v>8284220</v>
      </c>
      <c r="Q403" s="2">
        <v>8249870</v>
      </c>
      <c r="R403" s="2">
        <v>8216920</v>
      </c>
      <c r="S403" s="2">
        <v>8181810</v>
      </c>
      <c r="T403" s="2">
        <v>8144180</v>
      </c>
      <c r="U403" s="2">
        <v>8103090</v>
      </c>
      <c r="V403" s="2">
        <v>8059640</v>
      </c>
      <c r="W403" s="2">
        <v>8014650</v>
      </c>
      <c r="X403" s="2">
        <v>7967660</v>
      </c>
      <c r="Y403" s="2">
        <v>7920260</v>
      </c>
      <c r="Z403" s="2">
        <v>7867200</v>
      </c>
      <c r="AA403" s="2">
        <v>7825600</v>
      </c>
      <c r="AB403" s="2">
        <v>7784450</v>
      </c>
      <c r="AC403" s="2">
        <v>7745230</v>
      </c>
      <c r="AD403" s="2">
        <v>7710680</v>
      </c>
      <c r="AE403" s="2">
        <v>7681220</v>
      </c>
      <c r="AF403" s="2">
        <v>7656140</v>
      </c>
      <c r="AG403" s="2">
        <v>7637330</v>
      </c>
      <c r="AH403" s="2">
        <v>7619650</v>
      </c>
    </row>
    <row r="404" spans="1:34">
      <c r="A404" t="s">
        <v>422</v>
      </c>
      <c r="B404" t="s">
        <v>19</v>
      </c>
      <c r="C404" s="2">
        <v>22848500</v>
      </c>
      <c r="D404" s="2">
        <v>19488800</v>
      </c>
      <c r="E404" s="2">
        <v>20080900</v>
      </c>
      <c r="F404" s="2">
        <v>20474700</v>
      </c>
      <c r="G404" s="2">
        <v>20668700</v>
      </c>
      <c r="H404" s="2">
        <v>20980300</v>
      </c>
      <c r="I404" s="2">
        <v>21382600</v>
      </c>
      <c r="J404" s="2">
        <v>21825000</v>
      </c>
      <c r="K404" s="2">
        <v>21962100</v>
      </c>
      <c r="L404" s="2">
        <v>22040600</v>
      </c>
      <c r="M404" s="2">
        <v>21994000</v>
      </c>
      <c r="N404" s="2">
        <v>21920100</v>
      </c>
      <c r="O404" s="2">
        <v>21817700</v>
      </c>
      <c r="P404" s="2">
        <v>21711200</v>
      </c>
      <c r="Q404" s="2">
        <v>21591700</v>
      </c>
      <c r="R404" s="2">
        <v>21451900</v>
      </c>
      <c r="S404" s="2">
        <v>21286300</v>
      </c>
      <c r="T404" s="2">
        <v>21092300</v>
      </c>
      <c r="U404" s="2">
        <v>20876100</v>
      </c>
      <c r="V404" s="2">
        <v>20637500</v>
      </c>
      <c r="W404" s="2">
        <v>20376800</v>
      </c>
      <c r="X404" s="2">
        <v>20101000</v>
      </c>
      <c r="Y404" s="2">
        <v>19815500</v>
      </c>
      <c r="Z404" s="2">
        <v>19745600</v>
      </c>
      <c r="AA404" s="2">
        <v>19653300</v>
      </c>
      <c r="AB404" s="2">
        <v>19541400</v>
      </c>
      <c r="AC404" s="2">
        <v>19393300</v>
      </c>
      <c r="AD404" s="2">
        <v>19223900</v>
      </c>
      <c r="AE404" s="2">
        <v>19020900</v>
      </c>
      <c r="AF404" s="2">
        <v>18803500</v>
      </c>
      <c r="AG404" s="2">
        <v>18573500</v>
      </c>
      <c r="AH404" s="2">
        <v>18339300</v>
      </c>
    </row>
    <row r="405" spans="1:34">
      <c r="A405" t="s">
        <v>423</v>
      </c>
      <c r="B405" t="s">
        <v>19</v>
      </c>
      <c r="C405" s="2">
        <v>485045000</v>
      </c>
      <c r="D405" s="2">
        <v>414685000</v>
      </c>
      <c r="E405" s="2">
        <v>430463000</v>
      </c>
      <c r="F405" s="2">
        <v>435577000</v>
      </c>
      <c r="G405" s="2">
        <v>440413000</v>
      </c>
      <c r="H405" s="2">
        <v>446415000</v>
      </c>
      <c r="I405" s="2">
        <v>453381000</v>
      </c>
      <c r="J405" s="2">
        <v>459835000</v>
      </c>
      <c r="K405" s="2">
        <v>461310000</v>
      </c>
      <c r="L405" s="2">
        <v>461185000</v>
      </c>
      <c r="M405" s="2">
        <v>457866000</v>
      </c>
      <c r="N405" s="2">
        <v>453589000</v>
      </c>
      <c r="O405" s="2">
        <v>448231000</v>
      </c>
      <c r="P405" s="2">
        <v>442272000</v>
      </c>
      <c r="Q405" s="2">
        <v>435733000</v>
      </c>
      <c r="R405" s="2">
        <v>428703000</v>
      </c>
      <c r="S405" s="2">
        <v>420864000</v>
      </c>
      <c r="T405" s="2">
        <v>412244000</v>
      </c>
      <c r="U405" s="2">
        <v>402995000</v>
      </c>
      <c r="V405" s="2">
        <v>393183000</v>
      </c>
      <c r="W405" s="2">
        <v>382931000</v>
      </c>
      <c r="X405" s="2">
        <v>372423000</v>
      </c>
      <c r="Y405" s="2">
        <v>361504000</v>
      </c>
      <c r="Z405" s="2">
        <v>350486000</v>
      </c>
      <c r="AA405" s="2">
        <v>340375000</v>
      </c>
      <c r="AB405" s="2">
        <v>330073000</v>
      </c>
      <c r="AC405" s="2">
        <v>319526000</v>
      </c>
      <c r="AD405" s="2">
        <v>309136000</v>
      </c>
      <c r="AE405" s="2">
        <v>298836000</v>
      </c>
      <c r="AF405" s="2">
        <v>288827000</v>
      </c>
      <c r="AG405" s="2">
        <v>279105000</v>
      </c>
      <c r="AH405" s="2">
        <v>269790000</v>
      </c>
    </row>
    <row r="406" spans="1:34">
      <c r="A406" t="s">
        <v>424</v>
      </c>
      <c r="B406" t="s">
        <v>19</v>
      </c>
      <c r="C406">
        <v>820755</v>
      </c>
      <c r="D406">
        <v>692774</v>
      </c>
      <c r="E406">
        <v>791460</v>
      </c>
      <c r="F406">
        <v>757839</v>
      </c>
      <c r="G406">
        <v>647754</v>
      </c>
      <c r="H406">
        <v>498671</v>
      </c>
      <c r="I406">
        <v>303480</v>
      </c>
      <c r="J406">
        <v>36000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row>
    <row r="407" spans="1:34">
      <c r="A407" t="s">
        <v>425</v>
      </c>
      <c r="B407" t="s">
        <v>19</v>
      </c>
      <c r="C407" s="2">
        <v>35437400</v>
      </c>
      <c r="D407" s="2">
        <v>32105200</v>
      </c>
      <c r="E407" s="2">
        <v>34395700</v>
      </c>
      <c r="F407" s="2">
        <v>39624100</v>
      </c>
      <c r="G407" s="2">
        <v>38412100</v>
      </c>
      <c r="H407" s="2">
        <v>37047500</v>
      </c>
      <c r="I407" s="2">
        <v>35148700</v>
      </c>
      <c r="J407" s="2">
        <v>32329700</v>
      </c>
      <c r="K407" s="2">
        <v>32259500</v>
      </c>
      <c r="L407" s="2">
        <v>32523800</v>
      </c>
      <c r="M407" s="2">
        <v>32598700</v>
      </c>
      <c r="N407" s="2">
        <v>32552700</v>
      </c>
      <c r="O407" s="2">
        <v>32380100</v>
      </c>
      <c r="P407" s="2">
        <v>32253800</v>
      </c>
      <c r="Q407" s="2">
        <v>32010600</v>
      </c>
      <c r="R407" s="2">
        <v>31562800</v>
      </c>
      <c r="S407" s="2">
        <v>31112700</v>
      </c>
      <c r="T407" s="2">
        <v>30648600</v>
      </c>
      <c r="U407" s="2">
        <v>30068300</v>
      </c>
      <c r="V407" s="2">
        <v>29433800</v>
      </c>
      <c r="W407" s="2">
        <v>28699500</v>
      </c>
      <c r="X407" s="2">
        <v>27803000</v>
      </c>
      <c r="Y407" s="2">
        <v>26968000</v>
      </c>
      <c r="Z407" s="2">
        <v>26139600</v>
      </c>
      <c r="AA407" s="2">
        <v>25292700</v>
      </c>
      <c r="AB407" s="2">
        <v>24500600</v>
      </c>
      <c r="AC407" s="2">
        <v>23632600</v>
      </c>
      <c r="AD407" s="2">
        <v>22676400</v>
      </c>
      <c r="AE407" s="2">
        <v>21743600</v>
      </c>
      <c r="AF407" s="2">
        <v>20695900</v>
      </c>
      <c r="AG407" s="2">
        <v>19607400</v>
      </c>
      <c r="AH407" s="2">
        <v>18393300</v>
      </c>
    </row>
    <row r="408" spans="1:34">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row>
    <row r="409" spans="1:34">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row>
    <row r="410" spans="1:34">
      <c r="A410" t="s">
        <v>428</v>
      </c>
      <c r="B410" t="s">
        <v>19</v>
      </c>
      <c r="C410">
        <v>73209.600000000006</v>
      </c>
      <c r="D410">
        <v>60485.2</v>
      </c>
      <c r="E410">
        <v>60361.9</v>
      </c>
      <c r="F410">
        <v>58996.6</v>
      </c>
      <c r="G410">
        <v>56697.1</v>
      </c>
      <c r="H410">
        <v>54453.9</v>
      </c>
      <c r="I410">
        <v>52159.4</v>
      </c>
      <c r="J410">
        <v>49621.4</v>
      </c>
      <c r="K410">
        <v>46793.599999999999</v>
      </c>
      <c r="L410">
        <v>43788.1</v>
      </c>
      <c r="M410">
        <v>40476.300000000003</v>
      </c>
      <c r="N410">
        <v>37099.300000000003</v>
      </c>
      <c r="O410">
        <v>33648.400000000001</v>
      </c>
      <c r="P410">
        <v>30214.7</v>
      </c>
      <c r="Q410">
        <v>26765.200000000001</v>
      </c>
      <c r="R410">
        <v>23313.1</v>
      </c>
      <c r="S410">
        <v>19900.599999999999</v>
      </c>
      <c r="T410">
        <v>16509.099999999999</v>
      </c>
      <c r="U410">
        <v>13186</v>
      </c>
      <c r="V410">
        <v>9935.69</v>
      </c>
      <c r="W410">
        <v>6824.96</v>
      </c>
      <c r="X410">
        <v>3940.38</v>
      </c>
      <c r="Y410">
        <v>1480.08</v>
      </c>
      <c r="Z410">
        <v>1457.86</v>
      </c>
      <c r="AA410">
        <v>1406.06</v>
      </c>
      <c r="AB410">
        <v>1357.83</v>
      </c>
      <c r="AC410">
        <v>1291.2</v>
      </c>
      <c r="AD410">
        <v>1186.33</v>
      </c>
      <c r="AE410">
        <v>1066.42</v>
      </c>
      <c r="AF410">
        <v>951.96600000000001</v>
      </c>
      <c r="AG410">
        <v>842.82100000000003</v>
      </c>
      <c r="AH410">
        <v>738.75900000000001</v>
      </c>
    </row>
    <row r="411" spans="1:34">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row>
    <row r="412" spans="1:34">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row>
    <row r="413" spans="1:34">
      <c r="A413" t="s">
        <v>431</v>
      </c>
      <c r="B413" t="s">
        <v>19</v>
      </c>
      <c r="C413" s="2">
        <v>6496490</v>
      </c>
      <c r="D413" s="2">
        <v>5982700</v>
      </c>
      <c r="E413" s="2">
        <v>6682110</v>
      </c>
      <c r="F413" s="2">
        <v>7415810</v>
      </c>
      <c r="G413" s="2">
        <v>8118730</v>
      </c>
      <c r="H413" s="2">
        <v>8937500</v>
      </c>
      <c r="I413" s="2">
        <v>9873120</v>
      </c>
      <c r="J413" s="2">
        <v>10960500</v>
      </c>
      <c r="K413" s="2">
        <v>12180900</v>
      </c>
      <c r="L413" s="2">
        <v>13654900</v>
      </c>
      <c r="M413" s="2">
        <v>15333100</v>
      </c>
      <c r="N413" s="2">
        <v>17342600</v>
      </c>
      <c r="O413" s="2">
        <v>19757800</v>
      </c>
      <c r="P413" s="2">
        <v>22663100</v>
      </c>
      <c r="Q413" s="2">
        <v>26073100</v>
      </c>
      <c r="R413" s="2">
        <v>30110700</v>
      </c>
      <c r="S413" s="2">
        <v>34718800</v>
      </c>
      <c r="T413" s="2">
        <v>39839800</v>
      </c>
      <c r="U413" s="2">
        <v>45469500</v>
      </c>
      <c r="V413" s="2">
        <v>51500000</v>
      </c>
      <c r="W413" s="2">
        <v>57914700</v>
      </c>
      <c r="X413" s="2">
        <v>64798100</v>
      </c>
      <c r="Y413" s="2">
        <v>72028500</v>
      </c>
      <c r="Z413" s="2">
        <v>79479000</v>
      </c>
      <c r="AA413" s="2">
        <v>87215300</v>
      </c>
      <c r="AB413" s="2">
        <v>95154900</v>
      </c>
      <c r="AC413" s="2">
        <v>103250000</v>
      </c>
      <c r="AD413" s="2">
        <v>111413000</v>
      </c>
      <c r="AE413" s="2">
        <v>119236000</v>
      </c>
      <c r="AF413" s="2">
        <v>126446000</v>
      </c>
      <c r="AG413" s="2">
        <v>133822000</v>
      </c>
      <c r="AH413" s="2">
        <v>141111000</v>
      </c>
    </row>
    <row r="414" spans="1:34">
      <c r="A414" t="s">
        <v>432</v>
      </c>
      <c r="B414" t="s">
        <v>19</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row>
    <row r="415" spans="1:34">
      <c r="A415" t="s">
        <v>433</v>
      </c>
      <c r="B415" t="s">
        <v>19</v>
      </c>
      <c r="C415" s="2">
        <v>14690100000</v>
      </c>
      <c r="D415" s="2">
        <v>12599400000</v>
      </c>
      <c r="E415" s="2">
        <v>13106900000</v>
      </c>
      <c r="F415" s="2">
        <v>13379500000</v>
      </c>
      <c r="G415" s="2">
        <v>13616000000</v>
      </c>
      <c r="H415" s="2">
        <v>13883000000</v>
      </c>
      <c r="I415" s="2">
        <v>14151700000</v>
      </c>
      <c r="J415" s="2">
        <v>14415900000</v>
      </c>
      <c r="K415" s="2">
        <v>14502100000</v>
      </c>
      <c r="L415" s="2">
        <v>14556200000</v>
      </c>
      <c r="M415" s="2">
        <v>14505700000</v>
      </c>
      <c r="N415" s="2">
        <v>14437500000</v>
      </c>
      <c r="O415" s="2">
        <v>14354800000</v>
      </c>
      <c r="P415" s="2">
        <v>14260200000</v>
      </c>
      <c r="Q415" s="2">
        <v>14155900000</v>
      </c>
      <c r="R415" s="2">
        <v>14077700000</v>
      </c>
      <c r="S415" s="2">
        <v>13984100000</v>
      </c>
      <c r="T415" s="2">
        <v>13867800000</v>
      </c>
      <c r="U415" s="2">
        <v>13751100000</v>
      </c>
      <c r="V415" s="2">
        <v>13629900000</v>
      </c>
      <c r="W415" s="2">
        <v>13510300000</v>
      </c>
      <c r="X415" s="2">
        <v>13425000000</v>
      </c>
      <c r="Y415" s="2">
        <v>13345800000</v>
      </c>
      <c r="Z415" s="2">
        <v>13262300000</v>
      </c>
      <c r="AA415" s="2">
        <v>13196200000</v>
      </c>
      <c r="AB415" s="2">
        <v>13133800000</v>
      </c>
      <c r="AC415" s="2">
        <v>13077500000</v>
      </c>
      <c r="AD415" s="2">
        <v>13022200000</v>
      </c>
      <c r="AE415" s="2">
        <v>12976900000</v>
      </c>
      <c r="AF415" s="2">
        <v>12949800000</v>
      </c>
      <c r="AG415" s="2">
        <v>12939600000</v>
      </c>
      <c r="AH415" s="2">
        <v>12920800000</v>
      </c>
    </row>
    <row r="416" spans="1:34">
      <c r="A416" t="s">
        <v>434</v>
      </c>
      <c r="B416" t="s">
        <v>19</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row>
    <row r="417" spans="1:34">
      <c r="A417" t="s">
        <v>435</v>
      </c>
      <c r="B417" t="s">
        <v>19</v>
      </c>
      <c r="C417" s="2">
        <v>1073250000</v>
      </c>
      <c r="D417" s="2">
        <v>975447000</v>
      </c>
      <c r="E417" s="2">
        <v>1047290000</v>
      </c>
      <c r="F417" s="2">
        <v>1217120000</v>
      </c>
      <c r="G417" s="2">
        <v>1187560000</v>
      </c>
      <c r="H417" s="2">
        <v>1152130000</v>
      </c>
      <c r="I417" s="2">
        <v>1097120000</v>
      </c>
      <c r="J417" s="2">
        <v>1013540000</v>
      </c>
      <c r="K417" s="2">
        <v>1014130000</v>
      </c>
      <c r="L417" s="2">
        <v>1026530000</v>
      </c>
      <c r="M417" s="2">
        <v>1032760000</v>
      </c>
      <c r="N417" s="2">
        <v>1036140000</v>
      </c>
      <c r="O417" s="2">
        <v>1036990000</v>
      </c>
      <c r="P417" s="2">
        <v>1039960000</v>
      </c>
      <c r="Q417" s="2">
        <v>1039950000</v>
      </c>
      <c r="R417" s="2">
        <v>1036460000</v>
      </c>
      <c r="S417" s="2">
        <v>1033780000</v>
      </c>
      <c r="T417" s="2">
        <v>1031010000</v>
      </c>
      <c r="U417" s="2">
        <v>1026000000</v>
      </c>
      <c r="V417" s="2">
        <v>1020340000</v>
      </c>
      <c r="W417" s="2">
        <v>1012560000</v>
      </c>
      <c r="X417" s="2">
        <v>1002240000</v>
      </c>
      <c r="Y417" s="2">
        <v>995589000</v>
      </c>
      <c r="Z417" s="2">
        <v>989113000</v>
      </c>
      <c r="AA417" s="2">
        <v>980587000</v>
      </c>
      <c r="AB417" s="2">
        <v>974892000</v>
      </c>
      <c r="AC417" s="2">
        <v>967231000</v>
      </c>
      <c r="AD417" s="2">
        <v>955233000</v>
      </c>
      <c r="AE417" s="2">
        <v>944214000</v>
      </c>
      <c r="AF417" s="2">
        <v>927917000</v>
      </c>
      <c r="AG417" s="2">
        <v>909020000</v>
      </c>
      <c r="AH417" s="2">
        <v>880895000</v>
      </c>
    </row>
    <row r="418" spans="1:34">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row>
    <row r="419" spans="1:34">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
        <v>438</v>
      </c>
      <c r="B420" t="s">
        <v>19</v>
      </c>
      <c r="C420">
        <v>149302</v>
      </c>
      <c r="D420">
        <v>129723</v>
      </c>
      <c r="E420">
        <v>137324</v>
      </c>
      <c r="F420">
        <v>144606</v>
      </c>
      <c r="G420">
        <v>150377</v>
      </c>
      <c r="H420">
        <v>157209</v>
      </c>
      <c r="I420">
        <v>163964</v>
      </c>
      <c r="J420">
        <v>170861</v>
      </c>
      <c r="K420">
        <v>176848</v>
      </c>
      <c r="L420">
        <v>183414</v>
      </c>
      <c r="M420">
        <v>189250</v>
      </c>
      <c r="N420">
        <v>194744</v>
      </c>
      <c r="O420">
        <v>200802</v>
      </c>
      <c r="P420">
        <v>207329</v>
      </c>
      <c r="Q420">
        <v>213449</v>
      </c>
      <c r="R420">
        <v>219866</v>
      </c>
      <c r="S420">
        <v>226133</v>
      </c>
      <c r="T420">
        <v>232048</v>
      </c>
      <c r="U420">
        <v>237695</v>
      </c>
      <c r="V420">
        <v>242690</v>
      </c>
      <c r="W420">
        <v>247579</v>
      </c>
      <c r="X420">
        <v>252507</v>
      </c>
      <c r="Y420">
        <v>257554</v>
      </c>
      <c r="Z420">
        <v>262880</v>
      </c>
      <c r="AA420">
        <v>268346</v>
      </c>
      <c r="AB420">
        <v>274105</v>
      </c>
      <c r="AC420">
        <v>280661</v>
      </c>
      <c r="AD420">
        <v>286903</v>
      </c>
      <c r="AE420">
        <v>293473</v>
      </c>
      <c r="AF420">
        <v>297485</v>
      </c>
      <c r="AG420">
        <v>300960</v>
      </c>
      <c r="AH420">
        <v>303678</v>
      </c>
    </row>
    <row r="421" spans="1:34">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row>
    <row r="422" spans="1:34">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row>
    <row r="423" spans="1:34">
      <c r="A423" t="s">
        <v>441</v>
      </c>
      <c r="B423" t="s">
        <v>19</v>
      </c>
      <c r="C423" s="2">
        <v>21807900</v>
      </c>
      <c r="D423" s="2">
        <v>18738300</v>
      </c>
      <c r="E423" s="2">
        <v>19520900</v>
      </c>
      <c r="F423" s="2">
        <v>19976500</v>
      </c>
      <c r="G423" s="2">
        <v>20148100</v>
      </c>
      <c r="H423" s="2">
        <v>20367400</v>
      </c>
      <c r="I423" s="2">
        <v>20616200</v>
      </c>
      <c r="J423" s="2">
        <v>20815100</v>
      </c>
      <c r="K423" s="2">
        <v>20930900</v>
      </c>
      <c r="L423" s="2">
        <v>21011500</v>
      </c>
      <c r="M423" s="2">
        <v>20967600</v>
      </c>
      <c r="N423" s="2">
        <v>20897000</v>
      </c>
      <c r="O423" s="2">
        <v>20801200</v>
      </c>
      <c r="P423" s="2">
        <v>20710500</v>
      </c>
      <c r="Q423" s="2">
        <v>20624700</v>
      </c>
      <c r="R423" s="2">
        <v>20542300</v>
      </c>
      <c r="S423" s="2">
        <v>20454500</v>
      </c>
      <c r="T423" s="2">
        <v>20360500</v>
      </c>
      <c r="U423" s="2">
        <v>20257700</v>
      </c>
      <c r="V423" s="2">
        <v>20149100</v>
      </c>
      <c r="W423" s="2">
        <v>20036600</v>
      </c>
      <c r="X423" s="2">
        <v>19919100</v>
      </c>
      <c r="Y423" s="2">
        <v>19800600</v>
      </c>
      <c r="Z423" s="2">
        <v>19668000</v>
      </c>
      <c r="AA423" s="2">
        <v>19564000</v>
      </c>
      <c r="AB423" s="2">
        <v>19461100</v>
      </c>
      <c r="AC423" s="2">
        <v>19363100</v>
      </c>
      <c r="AD423" s="2">
        <v>19276700</v>
      </c>
      <c r="AE423" s="2">
        <v>19203000</v>
      </c>
      <c r="AF423" s="2">
        <v>19140400</v>
      </c>
      <c r="AG423" s="2">
        <v>19093300</v>
      </c>
      <c r="AH423" s="2">
        <v>19049100</v>
      </c>
    </row>
    <row r="424" spans="1:34">
      <c r="A424" t="s">
        <v>442</v>
      </c>
      <c r="B424" t="s">
        <v>19</v>
      </c>
      <c r="C424" s="2">
        <v>68476900</v>
      </c>
      <c r="D424" s="2">
        <v>58408100</v>
      </c>
      <c r="E424" s="2">
        <v>60182500</v>
      </c>
      <c r="F424" s="2">
        <v>61362800</v>
      </c>
      <c r="G424" s="2">
        <v>61944200</v>
      </c>
      <c r="H424" s="2">
        <v>62877900</v>
      </c>
      <c r="I424" s="2">
        <v>64083800</v>
      </c>
      <c r="J424" s="2">
        <v>65409500</v>
      </c>
      <c r="K424" s="2">
        <v>65820600</v>
      </c>
      <c r="L424" s="2">
        <v>66055600</v>
      </c>
      <c r="M424" s="2">
        <v>65915900</v>
      </c>
      <c r="N424" s="2">
        <v>65694700</v>
      </c>
      <c r="O424" s="2">
        <v>65387600</v>
      </c>
      <c r="P424" s="2">
        <v>65068600</v>
      </c>
      <c r="Q424" s="2">
        <v>64710400</v>
      </c>
      <c r="R424" s="2">
        <v>64291400</v>
      </c>
      <c r="S424" s="2">
        <v>63795100</v>
      </c>
      <c r="T424" s="2">
        <v>63213600</v>
      </c>
      <c r="U424" s="2">
        <v>62565900</v>
      </c>
      <c r="V424" s="2">
        <v>61850700</v>
      </c>
      <c r="W424" s="2">
        <v>61069400</v>
      </c>
      <c r="X424" s="2">
        <v>60242700</v>
      </c>
      <c r="Y424" s="2">
        <v>59387000</v>
      </c>
      <c r="Z424" s="2">
        <v>59177600</v>
      </c>
      <c r="AA424" s="2">
        <v>58900900</v>
      </c>
      <c r="AB424" s="2">
        <v>58565600</v>
      </c>
      <c r="AC424" s="2">
        <v>58121900</v>
      </c>
      <c r="AD424" s="2">
        <v>57614200</v>
      </c>
      <c r="AE424" s="2">
        <v>57005600</v>
      </c>
      <c r="AF424" s="2">
        <v>56354100</v>
      </c>
      <c r="AG424" s="2">
        <v>55664800</v>
      </c>
      <c r="AH424" s="2">
        <v>54963000</v>
      </c>
    </row>
    <row r="425" spans="1:34">
      <c r="A425" t="s">
        <v>443</v>
      </c>
      <c r="B425" t="s">
        <v>19</v>
      </c>
      <c r="C425" s="2">
        <v>541143000</v>
      </c>
      <c r="D425" s="2">
        <v>462645000</v>
      </c>
      <c r="E425" s="2">
        <v>480249000</v>
      </c>
      <c r="F425" s="2">
        <v>485955000</v>
      </c>
      <c r="G425" s="2">
        <v>491350000</v>
      </c>
      <c r="H425" s="2">
        <v>498046000</v>
      </c>
      <c r="I425" s="2">
        <v>505817000</v>
      </c>
      <c r="J425" s="2">
        <v>513018000</v>
      </c>
      <c r="K425" s="2">
        <v>514663000</v>
      </c>
      <c r="L425" s="2">
        <v>514524000</v>
      </c>
      <c r="M425" s="2">
        <v>510822000</v>
      </c>
      <c r="N425" s="2">
        <v>506050000</v>
      </c>
      <c r="O425" s="2">
        <v>500072000</v>
      </c>
      <c r="P425" s="2">
        <v>493423000</v>
      </c>
      <c r="Q425" s="2">
        <v>486128000</v>
      </c>
      <c r="R425" s="2">
        <v>478285000</v>
      </c>
      <c r="S425" s="2">
        <v>469540000</v>
      </c>
      <c r="T425" s="2">
        <v>459922000</v>
      </c>
      <c r="U425" s="2">
        <v>449604000</v>
      </c>
      <c r="V425" s="2">
        <v>438658000</v>
      </c>
      <c r="W425" s="2">
        <v>427219000</v>
      </c>
      <c r="X425" s="2">
        <v>415496000</v>
      </c>
      <c r="Y425" s="2">
        <v>403314000</v>
      </c>
      <c r="Z425" s="2">
        <v>391022000</v>
      </c>
      <c r="AA425" s="2">
        <v>379742000</v>
      </c>
      <c r="AB425" s="2">
        <v>368248000</v>
      </c>
      <c r="AC425" s="2">
        <v>356481000</v>
      </c>
      <c r="AD425" s="2">
        <v>344890000</v>
      </c>
      <c r="AE425" s="2">
        <v>333398000</v>
      </c>
      <c r="AF425" s="2">
        <v>322232000</v>
      </c>
      <c r="AG425" s="2">
        <v>311385000</v>
      </c>
      <c r="AH425" s="2">
        <v>300993000</v>
      </c>
    </row>
    <row r="426" spans="1:34">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row>
    <row r="427" spans="1:34">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row>
    <row r="428" spans="1:34">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row>
    <row r="429" spans="1:34">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row>
    <row r="430" spans="1:34">
      <c r="A430" t="s">
        <v>448</v>
      </c>
      <c r="B430" t="s">
        <v>19</v>
      </c>
      <c r="C430" s="2">
        <v>5935920</v>
      </c>
      <c r="D430" s="2">
        <v>4904210</v>
      </c>
      <c r="E430" s="2">
        <v>4894210</v>
      </c>
      <c r="F430" s="2">
        <v>4783510</v>
      </c>
      <c r="G430" s="2">
        <v>4597060</v>
      </c>
      <c r="H430" s="2">
        <v>4415180</v>
      </c>
      <c r="I430" s="2">
        <v>4229140</v>
      </c>
      <c r="J430" s="2">
        <v>4023350</v>
      </c>
      <c r="K430" s="2">
        <v>3794070</v>
      </c>
      <c r="L430" s="2">
        <v>3550380</v>
      </c>
      <c r="M430" s="2">
        <v>3281860</v>
      </c>
      <c r="N430" s="2">
        <v>3008050</v>
      </c>
      <c r="O430" s="2">
        <v>2728240</v>
      </c>
      <c r="P430" s="2">
        <v>2449840</v>
      </c>
      <c r="Q430" s="2">
        <v>2170150</v>
      </c>
      <c r="R430" s="2">
        <v>1890250</v>
      </c>
      <c r="S430" s="2">
        <v>1613560</v>
      </c>
      <c r="T430" s="2">
        <v>1338570</v>
      </c>
      <c r="U430" s="2">
        <v>1069130</v>
      </c>
      <c r="V430">
        <v>805596</v>
      </c>
      <c r="W430">
        <v>553375</v>
      </c>
      <c r="X430">
        <v>319490</v>
      </c>
      <c r="Y430">
        <v>120007</v>
      </c>
      <c r="Z430">
        <v>118205</v>
      </c>
      <c r="AA430">
        <v>114005</v>
      </c>
      <c r="AB430">
        <v>110094</v>
      </c>
      <c r="AC430">
        <v>104692</v>
      </c>
      <c r="AD430">
        <v>96188.800000000003</v>
      </c>
      <c r="AE430">
        <v>86466.2</v>
      </c>
      <c r="AF430">
        <v>77186.399999999994</v>
      </c>
      <c r="AG430">
        <v>68336.899999999994</v>
      </c>
      <c r="AH430">
        <v>59899.3</v>
      </c>
    </row>
    <row r="431" spans="1:34">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row>
    <row r="433" spans="1:34">
      <c r="A433" t="s">
        <v>451</v>
      </c>
      <c r="B433" t="s">
        <v>19</v>
      </c>
      <c r="C433" s="2">
        <v>16241200</v>
      </c>
      <c r="D433" s="2">
        <v>14956700</v>
      </c>
      <c r="E433" s="2">
        <v>16705300</v>
      </c>
      <c r="F433" s="2">
        <v>18539500</v>
      </c>
      <c r="G433" s="2">
        <v>20296800</v>
      </c>
      <c r="H433" s="2">
        <v>22343700</v>
      </c>
      <c r="I433" s="2">
        <v>24682800</v>
      </c>
      <c r="J433" s="2">
        <v>27401300</v>
      </c>
      <c r="K433" s="2">
        <v>30452300</v>
      </c>
      <c r="L433" s="2">
        <v>34137300</v>
      </c>
      <c r="M433" s="2">
        <v>38332800</v>
      </c>
      <c r="N433" s="2">
        <v>43356500</v>
      </c>
      <c r="O433" s="2">
        <v>49394500</v>
      </c>
      <c r="P433" s="2">
        <v>56657700</v>
      </c>
      <c r="Q433" s="2">
        <v>65182600</v>
      </c>
      <c r="R433" s="2">
        <v>75276700</v>
      </c>
      <c r="S433" s="2">
        <v>86797100</v>
      </c>
      <c r="T433" s="2">
        <v>99599400</v>
      </c>
      <c r="U433" s="2">
        <v>113674000</v>
      </c>
      <c r="V433" s="2">
        <v>128750000</v>
      </c>
      <c r="W433" s="2">
        <v>144787000</v>
      </c>
      <c r="X433" s="2">
        <v>161995000</v>
      </c>
      <c r="Y433" s="2">
        <v>180071000</v>
      </c>
      <c r="Z433" s="2">
        <v>198697000</v>
      </c>
      <c r="AA433" s="2">
        <v>218038000</v>
      </c>
      <c r="AB433" s="2">
        <v>237887000</v>
      </c>
      <c r="AC433" s="2">
        <v>258125000</v>
      </c>
      <c r="AD433" s="2">
        <v>278532000</v>
      </c>
      <c r="AE433" s="2">
        <v>298090000</v>
      </c>
      <c r="AF433" s="2">
        <v>316114000</v>
      </c>
      <c r="AG433" s="2">
        <v>334555000</v>
      </c>
      <c r="AH433" s="2">
        <v>352778000</v>
      </c>
    </row>
    <row r="434" spans="1:34">
      <c r="A434" t="s">
        <v>452</v>
      </c>
      <c r="B434" t="s">
        <v>19</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row>
    <row r="435" spans="1:34">
      <c r="A435" t="s">
        <v>453</v>
      </c>
      <c r="B435" t="s">
        <v>19</v>
      </c>
      <c r="C435" s="2">
        <v>16389100000</v>
      </c>
      <c r="D435" s="2">
        <v>14056500000</v>
      </c>
      <c r="E435" s="2">
        <v>14622800000</v>
      </c>
      <c r="F435" s="2">
        <v>14926900000</v>
      </c>
      <c r="G435" s="2">
        <v>15190800000</v>
      </c>
      <c r="H435" s="2">
        <v>15488600000</v>
      </c>
      <c r="I435" s="2">
        <v>15788400000</v>
      </c>
      <c r="J435" s="2">
        <v>16083200000</v>
      </c>
      <c r="K435" s="2">
        <v>16179400000</v>
      </c>
      <c r="L435" s="2">
        <v>16239700000</v>
      </c>
      <c r="M435" s="2">
        <v>16183400000</v>
      </c>
      <c r="N435" s="2">
        <v>16107300000</v>
      </c>
      <c r="O435" s="2">
        <v>16015000000</v>
      </c>
      <c r="P435" s="2">
        <v>15909500000</v>
      </c>
      <c r="Q435" s="2">
        <v>15793100000</v>
      </c>
      <c r="R435" s="2">
        <v>15705900000</v>
      </c>
      <c r="S435" s="2">
        <v>15601400000</v>
      </c>
      <c r="T435" s="2">
        <v>15471600000</v>
      </c>
      <c r="U435" s="2">
        <v>15341500000</v>
      </c>
      <c r="V435" s="2">
        <v>15206300000</v>
      </c>
      <c r="W435" s="2">
        <v>15072900000</v>
      </c>
      <c r="X435" s="2">
        <v>14977700000</v>
      </c>
      <c r="Y435" s="2">
        <v>14889300000</v>
      </c>
      <c r="Z435" s="2">
        <v>14796100000</v>
      </c>
      <c r="AA435" s="2">
        <v>14722400000</v>
      </c>
      <c r="AB435" s="2">
        <v>14652800000</v>
      </c>
      <c r="AC435" s="2">
        <v>14590000000</v>
      </c>
      <c r="AD435" s="2">
        <v>14528300000</v>
      </c>
      <c r="AE435" s="2">
        <v>14477800000</v>
      </c>
      <c r="AF435" s="2">
        <v>14447500000</v>
      </c>
      <c r="AG435" s="2">
        <v>14436100000</v>
      </c>
      <c r="AH435" s="2">
        <v>14415200000</v>
      </c>
    </row>
    <row r="436" spans="1:34">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row>
    <row r="439" spans="1:34">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row>
    <row r="440" spans="1:34">
      <c r="A440" t="s">
        <v>458</v>
      </c>
      <c r="B440" t="s">
        <v>19</v>
      </c>
      <c r="C440" s="2">
        <v>12105600</v>
      </c>
      <c r="D440" s="2">
        <v>10518100</v>
      </c>
      <c r="E440" s="2">
        <v>11134400</v>
      </c>
      <c r="F440" s="2">
        <v>11724800</v>
      </c>
      <c r="G440" s="2">
        <v>12192700</v>
      </c>
      <c r="H440" s="2">
        <v>12746700</v>
      </c>
      <c r="I440" s="2">
        <v>13294400</v>
      </c>
      <c r="J440" s="2">
        <v>13853600</v>
      </c>
      <c r="K440" s="2">
        <v>14339100</v>
      </c>
      <c r="L440" s="2">
        <v>14871400</v>
      </c>
      <c r="M440" s="2">
        <v>15344600</v>
      </c>
      <c r="N440" s="2">
        <v>15790100</v>
      </c>
      <c r="O440" s="2">
        <v>16281300</v>
      </c>
      <c r="P440" s="2">
        <v>16810500</v>
      </c>
      <c r="Q440" s="2">
        <v>17306700</v>
      </c>
      <c r="R440" s="2">
        <v>17827000</v>
      </c>
      <c r="S440" s="2">
        <v>18335100</v>
      </c>
      <c r="T440" s="2">
        <v>18814700</v>
      </c>
      <c r="U440" s="2">
        <v>19272500</v>
      </c>
      <c r="V440" s="2">
        <v>19677500</v>
      </c>
      <c r="W440" s="2">
        <v>20073900</v>
      </c>
      <c r="X440" s="2">
        <v>20473500</v>
      </c>
      <c r="Y440" s="2">
        <v>20882800</v>
      </c>
      <c r="Z440" s="2">
        <v>21314600</v>
      </c>
      <c r="AA440" s="2">
        <v>21757800</v>
      </c>
      <c r="AB440" s="2">
        <v>22224700</v>
      </c>
      <c r="AC440" s="2">
        <v>22756300</v>
      </c>
      <c r="AD440" s="2">
        <v>23262400</v>
      </c>
      <c r="AE440" s="2">
        <v>23795100</v>
      </c>
      <c r="AF440" s="2">
        <v>24120400</v>
      </c>
      <c r="AG440" s="2">
        <v>24402100</v>
      </c>
      <c r="AH440" s="2">
        <v>24622600</v>
      </c>
    </row>
    <row r="441" spans="1:34">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row>
    <row r="442" spans="1:34">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461</v>
      </c>
      <c r="B443" t="s">
        <v>19</v>
      </c>
      <c r="C443" s="2">
        <v>2180790</v>
      </c>
      <c r="D443" s="2">
        <v>1873830</v>
      </c>
      <c r="E443" s="2">
        <v>1952090</v>
      </c>
      <c r="F443" s="2">
        <v>1997650</v>
      </c>
      <c r="G443" s="2">
        <v>2014810</v>
      </c>
      <c r="H443" s="2">
        <v>2036740</v>
      </c>
      <c r="I443" s="2">
        <v>2061620</v>
      </c>
      <c r="J443" s="2">
        <v>2081510</v>
      </c>
      <c r="K443" s="2">
        <v>2093090</v>
      </c>
      <c r="L443" s="2">
        <v>2101150</v>
      </c>
      <c r="M443" s="2">
        <v>2096760</v>
      </c>
      <c r="N443" s="2">
        <v>2089700</v>
      </c>
      <c r="O443" s="2">
        <v>2080120</v>
      </c>
      <c r="P443" s="2">
        <v>2071050</v>
      </c>
      <c r="Q443" s="2">
        <v>2062470</v>
      </c>
      <c r="R443" s="2">
        <v>2054230</v>
      </c>
      <c r="S443" s="2">
        <v>2045450</v>
      </c>
      <c r="T443" s="2">
        <v>2036050</v>
      </c>
      <c r="U443" s="2">
        <v>2025770</v>
      </c>
      <c r="V443" s="2">
        <v>2014910</v>
      </c>
      <c r="W443" s="2">
        <v>2003660</v>
      </c>
      <c r="X443" s="2">
        <v>1991910</v>
      </c>
      <c r="Y443" s="2">
        <v>1980060</v>
      </c>
      <c r="Z443" s="2">
        <v>1966800</v>
      </c>
      <c r="AA443" s="2">
        <v>1956400</v>
      </c>
      <c r="AB443" s="2">
        <v>1946110</v>
      </c>
      <c r="AC443" s="2">
        <v>1936310</v>
      </c>
      <c r="AD443" s="2">
        <v>1927670</v>
      </c>
      <c r="AE443" s="2">
        <v>1920300</v>
      </c>
      <c r="AF443" s="2">
        <v>1914040</v>
      </c>
      <c r="AG443" s="2">
        <v>1909330</v>
      </c>
      <c r="AH443" s="2">
        <v>1904910</v>
      </c>
    </row>
    <row r="444" spans="1:34">
      <c r="A444" t="s">
        <v>462</v>
      </c>
      <c r="B444" t="s">
        <v>19</v>
      </c>
      <c r="C444" s="2">
        <v>13695400</v>
      </c>
      <c r="D444" s="2">
        <v>11681600</v>
      </c>
      <c r="E444" s="2">
        <v>12036500</v>
      </c>
      <c r="F444" s="2">
        <v>12272600</v>
      </c>
      <c r="G444" s="2">
        <v>12388800</v>
      </c>
      <c r="H444" s="2">
        <v>12575600</v>
      </c>
      <c r="I444" s="2">
        <v>12816800</v>
      </c>
      <c r="J444" s="2">
        <v>13081900</v>
      </c>
      <c r="K444" s="2">
        <v>13164100</v>
      </c>
      <c r="L444" s="2">
        <v>13211100</v>
      </c>
      <c r="M444" s="2">
        <v>13183200</v>
      </c>
      <c r="N444" s="2">
        <v>13138900</v>
      </c>
      <c r="O444" s="2">
        <v>13077500</v>
      </c>
      <c r="P444" s="2">
        <v>13013700</v>
      </c>
      <c r="Q444" s="2">
        <v>12942100</v>
      </c>
      <c r="R444" s="2">
        <v>12858300</v>
      </c>
      <c r="S444" s="2">
        <v>12759000</v>
      </c>
      <c r="T444" s="2">
        <v>12642700</v>
      </c>
      <c r="U444" s="2">
        <v>12513200</v>
      </c>
      <c r="V444" s="2">
        <v>12370100</v>
      </c>
      <c r="W444" s="2">
        <v>12213900</v>
      </c>
      <c r="X444" s="2">
        <v>12048500</v>
      </c>
      <c r="Y444" s="2">
        <v>11877400</v>
      </c>
      <c r="Z444" s="2">
        <v>11835500</v>
      </c>
      <c r="AA444" s="2">
        <v>11780200</v>
      </c>
      <c r="AB444" s="2">
        <v>11713100</v>
      </c>
      <c r="AC444" s="2">
        <v>11624400</v>
      </c>
      <c r="AD444" s="2">
        <v>11522800</v>
      </c>
      <c r="AE444" s="2">
        <v>11401100</v>
      </c>
      <c r="AF444" s="2">
        <v>11270800</v>
      </c>
      <c r="AG444" s="2">
        <v>11133000</v>
      </c>
      <c r="AH444" s="2">
        <v>10992600</v>
      </c>
    </row>
    <row r="445" spans="1:34">
      <c r="A445" t="s">
        <v>463</v>
      </c>
      <c r="B445" t="s">
        <v>19</v>
      </c>
      <c r="C445" s="2">
        <v>108229000</v>
      </c>
      <c r="D445" s="2">
        <v>92529100</v>
      </c>
      <c r="E445" s="2">
        <v>96049800</v>
      </c>
      <c r="F445" s="2">
        <v>97191000</v>
      </c>
      <c r="G445" s="2">
        <v>98270000</v>
      </c>
      <c r="H445" s="2">
        <v>99609200</v>
      </c>
      <c r="I445" s="2">
        <v>101163000</v>
      </c>
      <c r="J445" s="2">
        <v>102604000</v>
      </c>
      <c r="K445" s="2">
        <v>102933000</v>
      </c>
      <c r="L445" s="2">
        <v>102905000</v>
      </c>
      <c r="M445" s="2">
        <v>102164000</v>
      </c>
      <c r="N445" s="2">
        <v>101210000</v>
      </c>
      <c r="O445" s="2">
        <v>100014000</v>
      </c>
      <c r="P445" s="2">
        <v>98684600</v>
      </c>
      <c r="Q445" s="2">
        <v>97225600</v>
      </c>
      <c r="R445" s="2">
        <v>95657000</v>
      </c>
      <c r="S445" s="2">
        <v>93908000</v>
      </c>
      <c r="T445" s="2">
        <v>91984500</v>
      </c>
      <c r="U445" s="2">
        <v>89920800</v>
      </c>
      <c r="V445" s="2">
        <v>87731500</v>
      </c>
      <c r="W445" s="2">
        <v>85443800</v>
      </c>
      <c r="X445" s="2">
        <v>83099100</v>
      </c>
      <c r="Y445" s="2">
        <v>80662800</v>
      </c>
      <c r="Z445" s="2">
        <v>78204300</v>
      </c>
      <c r="AA445" s="2">
        <v>75948400</v>
      </c>
      <c r="AB445" s="2">
        <v>73649500</v>
      </c>
      <c r="AC445" s="2">
        <v>71296300</v>
      </c>
      <c r="AD445" s="2">
        <v>68978000</v>
      </c>
      <c r="AE445" s="2">
        <v>66679600</v>
      </c>
      <c r="AF445" s="2">
        <v>64446300</v>
      </c>
      <c r="AG445" s="2">
        <v>62277000</v>
      </c>
      <c r="AH445" s="2">
        <v>60198500</v>
      </c>
    </row>
    <row r="446" spans="1:34">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row>
    <row r="447" spans="1:34">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row>
    <row r="448" spans="1:34">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row>
    <row r="449" spans="1:34">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row>
    <row r="450" spans="1:34">
      <c r="A450" t="s">
        <v>468</v>
      </c>
      <c r="B450" t="s">
        <v>19</v>
      </c>
      <c r="C450" s="2">
        <v>1187180</v>
      </c>
      <c r="D450">
        <v>980841</v>
      </c>
      <c r="E450">
        <v>978842</v>
      </c>
      <c r="F450">
        <v>956702</v>
      </c>
      <c r="G450">
        <v>919412</v>
      </c>
      <c r="H450">
        <v>883037</v>
      </c>
      <c r="I450">
        <v>845828</v>
      </c>
      <c r="J450">
        <v>804671</v>
      </c>
      <c r="K450">
        <v>758814</v>
      </c>
      <c r="L450">
        <v>710077</v>
      </c>
      <c r="M450">
        <v>656372</v>
      </c>
      <c r="N450">
        <v>601610</v>
      </c>
      <c r="O450">
        <v>545649</v>
      </c>
      <c r="P450">
        <v>489968</v>
      </c>
      <c r="Q450">
        <v>434031</v>
      </c>
      <c r="R450">
        <v>378051</v>
      </c>
      <c r="S450">
        <v>322712</v>
      </c>
      <c r="T450">
        <v>267714</v>
      </c>
      <c r="U450">
        <v>213826</v>
      </c>
      <c r="V450">
        <v>161119</v>
      </c>
      <c r="W450">
        <v>110675</v>
      </c>
      <c r="X450">
        <v>63898</v>
      </c>
      <c r="Y450">
        <v>24001.4</v>
      </c>
      <c r="Z450">
        <v>23641</v>
      </c>
      <c r="AA450">
        <v>22801</v>
      </c>
      <c r="AB450">
        <v>22018.799999999999</v>
      </c>
      <c r="AC450">
        <v>20938.400000000001</v>
      </c>
      <c r="AD450">
        <v>19237.8</v>
      </c>
      <c r="AE450">
        <v>17293.2</v>
      </c>
      <c r="AF450">
        <v>15437.3</v>
      </c>
      <c r="AG450">
        <v>13667.4</v>
      </c>
      <c r="AH450">
        <v>11979.9</v>
      </c>
    </row>
    <row r="451" spans="1:34">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row>
    <row r="452" spans="1:34">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row>
    <row r="453" spans="1:34">
      <c r="A453" t="s">
        <v>471</v>
      </c>
      <c r="B453" t="s">
        <v>19</v>
      </c>
      <c r="C453" s="2">
        <v>1624120</v>
      </c>
      <c r="D453" s="2">
        <v>1495670</v>
      </c>
      <c r="E453" s="2">
        <v>1670530</v>
      </c>
      <c r="F453" s="2">
        <v>1853950</v>
      </c>
      <c r="G453" s="2">
        <v>2029680</v>
      </c>
      <c r="H453" s="2">
        <v>2234370</v>
      </c>
      <c r="I453" s="2">
        <v>2468280</v>
      </c>
      <c r="J453" s="2">
        <v>2740130</v>
      </c>
      <c r="K453" s="2">
        <v>3045230</v>
      </c>
      <c r="L453" s="2">
        <v>3413730</v>
      </c>
      <c r="M453" s="2">
        <v>3833280</v>
      </c>
      <c r="N453" s="2">
        <v>4335650</v>
      </c>
      <c r="O453" s="2">
        <v>4939450</v>
      </c>
      <c r="P453" s="2">
        <v>5665770</v>
      </c>
      <c r="Q453" s="2">
        <v>6518260</v>
      </c>
      <c r="R453" s="2">
        <v>7527670</v>
      </c>
      <c r="S453" s="2">
        <v>8679710</v>
      </c>
      <c r="T453" s="2">
        <v>9959940</v>
      </c>
      <c r="U453" s="2">
        <v>11367400</v>
      </c>
      <c r="V453" s="2">
        <v>12875000</v>
      </c>
      <c r="W453" s="2">
        <v>14478700</v>
      </c>
      <c r="X453" s="2">
        <v>16199500</v>
      </c>
      <c r="Y453" s="2">
        <v>18007100</v>
      </c>
      <c r="Z453" s="2">
        <v>19869700</v>
      </c>
      <c r="AA453" s="2">
        <v>21803800</v>
      </c>
      <c r="AB453" s="2">
        <v>23788700</v>
      </c>
      <c r="AC453" s="2">
        <v>25812500</v>
      </c>
      <c r="AD453" s="2">
        <v>27853200</v>
      </c>
      <c r="AE453" s="2">
        <v>29809000</v>
      </c>
      <c r="AF453" s="2">
        <v>31611400</v>
      </c>
      <c r="AG453" s="2">
        <v>33455500</v>
      </c>
      <c r="AH453" s="2">
        <v>35277800</v>
      </c>
    </row>
    <row r="454" spans="1:34">
      <c r="A454" t="s">
        <v>472</v>
      </c>
      <c r="B454" t="s">
        <v>19</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row>
    <row r="455" spans="1:34">
      <c r="A455" t="s">
        <v>473</v>
      </c>
      <c r="B455" t="s">
        <v>19</v>
      </c>
      <c r="C455" s="2">
        <v>3277820000</v>
      </c>
      <c r="D455" s="2">
        <v>2811310000</v>
      </c>
      <c r="E455" s="2">
        <v>2924560000</v>
      </c>
      <c r="F455" s="2">
        <v>2985380000</v>
      </c>
      <c r="G455" s="2">
        <v>3038160000</v>
      </c>
      <c r="H455" s="2">
        <v>3097720000</v>
      </c>
      <c r="I455" s="2">
        <v>3157680000</v>
      </c>
      <c r="J455" s="2">
        <v>3216640000</v>
      </c>
      <c r="K455" s="2">
        <v>3235870000</v>
      </c>
      <c r="L455" s="2">
        <v>3247930000</v>
      </c>
      <c r="M455" s="2">
        <v>3236670000</v>
      </c>
      <c r="N455" s="2">
        <v>3221460000</v>
      </c>
      <c r="O455" s="2">
        <v>3203000000</v>
      </c>
      <c r="P455" s="2">
        <v>3181900000</v>
      </c>
      <c r="Q455" s="2">
        <v>3158630000</v>
      </c>
      <c r="R455" s="2">
        <v>3141180000</v>
      </c>
      <c r="S455" s="2">
        <v>3120290000</v>
      </c>
      <c r="T455" s="2">
        <v>3094330000</v>
      </c>
      <c r="U455" s="2">
        <v>3068300000</v>
      </c>
      <c r="V455" s="2">
        <v>3041260000</v>
      </c>
      <c r="W455" s="2">
        <v>3014580000</v>
      </c>
      <c r="X455" s="2">
        <v>2995530000</v>
      </c>
      <c r="Y455" s="2">
        <v>2977870000</v>
      </c>
      <c r="Z455" s="2">
        <v>2959230000</v>
      </c>
      <c r="AA455" s="2">
        <v>2944480000</v>
      </c>
      <c r="AB455" s="2">
        <v>2930560000</v>
      </c>
      <c r="AC455" s="2">
        <v>2918000000</v>
      </c>
      <c r="AD455" s="2">
        <v>2905670000</v>
      </c>
      <c r="AE455" s="2">
        <v>2895550000</v>
      </c>
      <c r="AF455" s="2">
        <v>2889500000</v>
      </c>
      <c r="AG455" s="2">
        <v>2887230000</v>
      </c>
      <c r="AH455" s="2">
        <v>2883040000</v>
      </c>
    </row>
    <row r="456" spans="1:34">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row>
    <row r="457" spans="1:34">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row>
    <row r="458" spans="1:34">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row>
    <row r="459" spans="1:34">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row>
    <row r="460" spans="1:34">
      <c r="A460" t="s">
        <v>478</v>
      </c>
      <c r="B460" t="s">
        <v>19</v>
      </c>
      <c r="C460" s="2">
        <v>2421110</v>
      </c>
      <c r="D460" s="2">
        <v>2103610</v>
      </c>
      <c r="E460" s="2">
        <v>2226870</v>
      </c>
      <c r="F460" s="2">
        <v>2344970</v>
      </c>
      <c r="G460" s="2">
        <v>2438550</v>
      </c>
      <c r="H460" s="2">
        <v>2549340</v>
      </c>
      <c r="I460" s="2">
        <v>2658880</v>
      </c>
      <c r="J460" s="2">
        <v>2770720</v>
      </c>
      <c r="K460" s="2">
        <v>2867810</v>
      </c>
      <c r="L460" s="2">
        <v>2974280</v>
      </c>
      <c r="M460" s="2">
        <v>3068920</v>
      </c>
      <c r="N460" s="2">
        <v>3158020</v>
      </c>
      <c r="O460" s="2">
        <v>3256250</v>
      </c>
      <c r="P460" s="2">
        <v>3362100</v>
      </c>
      <c r="Q460" s="2">
        <v>3461340</v>
      </c>
      <c r="R460" s="2">
        <v>3565390</v>
      </c>
      <c r="S460" s="2">
        <v>3667020</v>
      </c>
      <c r="T460" s="2">
        <v>3762950</v>
      </c>
      <c r="U460" s="2">
        <v>3854510</v>
      </c>
      <c r="V460" s="2">
        <v>3935510</v>
      </c>
      <c r="W460" s="2">
        <v>4014790</v>
      </c>
      <c r="X460" s="2">
        <v>4094710</v>
      </c>
      <c r="Y460" s="2">
        <v>4176550</v>
      </c>
      <c r="Z460" s="2">
        <v>4262920</v>
      </c>
      <c r="AA460" s="2">
        <v>4351560</v>
      </c>
      <c r="AB460" s="2">
        <v>4444940</v>
      </c>
      <c r="AC460" s="2">
        <v>4551250</v>
      </c>
      <c r="AD460" s="2">
        <v>4652480</v>
      </c>
      <c r="AE460" s="2">
        <v>4759020</v>
      </c>
      <c r="AF460" s="2">
        <v>4824080</v>
      </c>
      <c r="AG460" s="2">
        <v>4880430</v>
      </c>
      <c r="AH460" s="2">
        <v>4924510</v>
      </c>
    </row>
    <row r="461" spans="1:34">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row>
    <row r="464" spans="1:34">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row>
    <row r="465" spans="1:34">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row>
    <row r="466" spans="1:34">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row>
    <row r="467" spans="1:34">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row>
    <row r="468" spans="1:34">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row>
    <row r="470" spans="1:34">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row>
    <row r="471" spans="1:34">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row>
    <row r="472" spans="1:34">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row>
    <row r="473" spans="1:34">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row>
    <row r="474" spans="1:34">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row>
    <row r="477" spans="1:34">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row>
    <row r="478" spans="1:34">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row>
    <row r="479" spans="1:34">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row>
    <row r="480" spans="1:34">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row>
    <row r="481" spans="1:34">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row>
    <row r="483" spans="1:34">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row>
    <row r="484" spans="1:34">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row>
    <row r="485" spans="1:34">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row>
    <row r="486" spans="1:34">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row>
    <row r="488" spans="1:34">
      <c r="A488" t="s">
        <v>506</v>
      </c>
      <c r="B488" t="s">
        <v>19</v>
      </c>
      <c r="C488" s="2">
        <v>161780000000000</v>
      </c>
      <c r="D488" s="2">
        <v>140740000000000</v>
      </c>
      <c r="E488" s="2">
        <v>148419000000000</v>
      </c>
      <c r="F488" s="2">
        <v>153195000000000</v>
      </c>
      <c r="G488" s="2">
        <v>155698000000000</v>
      </c>
      <c r="H488" s="2">
        <v>159177000000000</v>
      </c>
      <c r="I488" s="2">
        <v>163293000000000</v>
      </c>
      <c r="J488" s="2">
        <v>167107000000000</v>
      </c>
      <c r="K488" s="2">
        <v>170478000000000</v>
      </c>
      <c r="L488" s="2">
        <v>173682000000000</v>
      </c>
      <c r="M488" s="2">
        <v>176029000000000</v>
      </c>
      <c r="N488" s="2">
        <v>178349000000000</v>
      </c>
      <c r="O488" s="2">
        <v>180392000000000</v>
      </c>
      <c r="P488" s="2">
        <v>182536000000000</v>
      </c>
      <c r="Q488" s="2">
        <v>184659000000000</v>
      </c>
      <c r="R488" s="2">
        <v>186698000000000</v>
      </c>
      <c r="S488" s="2">
        <v>188714000000000</v>
      </c>
      <c r="T488" s="2">
        <v>190754000000000</v>
      </c>
      <c r="U488" s="2">
        <v>192799000000000</v>
      </c>
      <c r="V488" s="2">
        <v>194841000000000</v>
      </c>
      <c r="W488" s="2">
        <v>196924000000000</v>
      </c>
      <c r="X488" s="2">
        <v>199155000000000</v>
      </c>
      <c r="Y488" s="2">
        <v>201391000000000</v>
      </c>
      <c r="Z488" s="2">
        <v>203730000000000</v>
      </c>
      <c r="AA488" s="2">
        <v>206177000000000</v>
      </c>
      <c r="AB488" s="2">
        <v>208741000000000</v>
      </c>
      <c r="AC488" s="2">
        <v>211445000000000</v>
      </c>
      <c r="AD488" s="2">
        <v>214302000000000</v>
      </c>
      <c r="AE488" s="2">
        <v>217234000000000</v>
      </c>
      <c r="AF488" s="2">
        <v>220246000000000</v>
      </c>
      <c r="AG488" s="2">
        <v>223256000000000</v>
      </c>
      <c r="AH488" s="2">
        <v>226339000000000</v>
      </c>
    </row>
    <row r="489" spans="1:34">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row>
    <row r="490" spans="1:34">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row>
    <row r="491" spans="1:34">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row>
    <row r="492" spans="1:34">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row>
    <row r="494" spans="1:34">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row>
    <row r="495" spans="1:34">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row>
    <row r="497" spans="1:34">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row>
    <row r="498" spans="1:34">
      <c r="A498" t="s">
        <v>516</v>
      </c>
      <c r="B498" t="s">
        <v>19</v>
      </c>
      <c r="C498" s="2">
        <v>25884300000000</v>
      </c>
      <c r="D498" s="2">
        <v>21920200000000</v>
      </c>
      <c r="E498" s="2">
        <v>21981100000000</v>
      </c>
      <c r="F498" s="2">
        <v>22154700000000</v>
      </c>
      <c r="G498" s="2">
        <v>22147200000000</v>
      </c>
      <c r="H498" s="2">
        <v>22372000000000</v>
      </c>
      <c r="I498" s="2">
        <v>22509500000000</v>
      </c>
      <c r="J498" s="2">
        <v>22754200000000</v>
      </c>
      <c r="K498" s="2">
        <v>22818100000000</v>
      </c>
      <c r="L498" s="2">
        <v>22765800000000</v>
      </c>
      <c r="M498" s="2">
        <v>22501600000000</v>
      </c>
      <c r="N498" s="2">
        <v>22135800000000</v>
      </c>
      <c r="O498" s="2">
        <v>21697400000000</v>
      </c>
      <c r="P498" s="2">
        <v>21298600000000</v>
      </c>
      <c r="Q498" s="2">
        <v>20870600000000</v>
      </c>
      <c r="R498" s="2">
        <v>20532000000000</v>
      </c>
      <c r="S498" s="2">
        <v>20178300000000</v>
      </c>
      <c r="T498" s="2">
        <v>19789500000000</v>
      </c>
      <c r="U498" s="2">
        <v>19522700000000</v>
      </c>
      <c r="V498" s="2">
        <v>19171500000000</v>
      </c>
      <c r="W498" s="2">
        <v>18860100000000</v>
      </c>
      <c r="X498" s="2">
        <v>18613500000000</v>
      </c>
      <c r="Y498" s="2">
        <v>18429400000000</v>
      </c>
      <c r="Z498" s="2">
        <v>18185000000000</v>
      </c>
      <c r="AA498" s="2">
        <v>17952800000000</v>
      </c>
      <c r="AB498" s="2">
        <v>17748700000000</v>
      </c>
      <c r="AC498" s="2">
        <v>17545400000000</v>
      </c>
      <c r="AD498" s="2">
        <v>17254300000000</v>
      </c>
      <c r="AE498" s="2">
        <v>17131000000000</v>
      </c>
      <c r="AF498" s="2">
        <v>17030200000000</v>
      </c>
      <c r="AG498" s="2">
        <v>16899600000000</v>
      </c>
      <c r="AH498" s="2">
        <v>16648800000000</v>
      </c>
    </row>
    <row r="499" spans="1:34">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row>
    <row r="500" spans="1:34">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row>
    <row r="502" spans="1:34">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row>
    <row r="503" spans="1:34">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row>
    <row r="504" spans="1:34">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row>
    <row r="505" spans="1:34">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row>
    <row r="508" spans="1:34">
      <c r="A508" t="s">
        <v>526</v>
      </c>
      <c r="B508" t="s">
        <v>19</v>
      </c>
      <c r="C508" s="2">
        <v>70213800000</v>
      </c>
      <c r="D508" s="2">
        <v>61082400000</v>
      </c>
      <c r="E508" s="2">
        <v>64415100000</v>
      </c>
      <c r="F508" s="2">
        <v>66488000000</v>
      </c>
      <c r="G508" s="2">
        <v>67574300000</v>
      </c>
      <c r="H508" s="2">
        <v>69084000000</v>
      </c>
      <c r="I508" s="2">
        <v>70870300000</v>
      </c>
      <c r="J508" s="2">
        <v>72525700000</v>
      </c>
      <c r="K508" s="2">
        <v>73988600000</v>
      </c>
      <c r="L508" s="2">
        <v>75379200000</v>
      </c>
      <c r="M508" s="2">
        <v>76397900000</v>
      </c>
      <c r="N508" s="2">
        <v>77404700000</v>
      </c>
      <c r="O508" s="2">
        <v>78291500000</v>
      </c>
      <c r="P508" s="2">
        <v>79222100000</v>
      </c>
      <c r="Q508" s="2">
        <v>80143500000</v>
      </c>
      <c r="R508" s="2">
        <v>81028400000</v>
      </c>
      <c r="S508" s="2">
        <v>81903200000</v>
      </c>
      <c r="T508" s="2">
        <v>82788700000</v>
      </c>
      <c r="U508" s="2">
        <v>83676100000</v>
      </c>
      <c r="V508" s="2">
        <v>84562500000</v>
      </c>
      <c r="W508" s="2">
        <v>85466500000</v>
      </c>
      <c r="X508" s="2">
        <v>86434800000</v>
      </c>
      <c r="Y508" s="2">
        <v>87405500000</v>
      </c>
      <c r="Z508" s="2">
        <v>88420300000</v>
      </c>
      <c r="AA508" s="2">
        <v>89482200000</v>
      </c>
      <c r="AB508" s="2">
        <v>90595300000</v>
      </c>
      <c r="AC508" s="2">
        <v>91768600000</v>
      </c>
      <c r="AD508" s="2">
        <v>93008900000</v>
      </c>
      <c r="AE508" s="2">
        <v>94281100000</v>
      </c>
      <c r="AF508" s="2">
        <v>95588500000</v>
      </c>
      <c r="AG508" s="2">
        <v>96894800000</v>
      </c>
      <c r="AH508" s="2">
        <v>98232700000</v>
      </c>
    </row>
    <row r="509" spans="1:34">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row>
    <row r="510" spans="1:34">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row>
    <row r="511" spans="1:34">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row>
    <row r="513" spans="1:34">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row>
    <row r="514" spans="1:34">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row>
    <row r="515" spans="1:34">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row>
    <row r="516" spans="1:34">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row>
    <row r="517" spans="1:34">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
        <v>536</v>
      </c>
      <c r="B518" t="s">
        <v>19</v>
      </c>
      <c r="C518" s="2">
        <v>11234000000</v>
      </c>
      <c r="D518" s="2">
        <v>9513520000</v>
      </c>
      <c r="E518" s="2">
        <v>9539980000</v>
      </c>
      <c r="F518" s="2">
        <v>9615310000</v>
      </c>
      <c r="G518" s="2">
        <v>9612060000</v>
      </c>
      <c r="H518" s="2">
        <v>9709600000</v>
      </c>
      <c r="I518" s="2">
        <v>9769310000</v>
      </c>
      <c r="J518" s="2">
        <v>9875520000</v>
      </c>
      <c r="K518" s="2">
        <v>9903230000</v>
      </c>
      <c r="L518" s="2">
        <v>9880520000</v>
      </c>
      <c r="M518" s="2">
        <v>9765860000</v>
      </c>
      <c r="N518" s="2">
        <v>9607130000</v>
      </c>
      <c r="O518" s="2">
        <v>9416830000</v>
      </c>
      <c r="P518" s="2">
        <v>9243770000</v>
      </c>
      <c r="Q518" s="2">
        <v>9057990000</v>
      </c>
      <c r="R518" s="2">
        <v>8911060000</v>
      </c>
      <c r="S518" s="2">
        <v>8757550000</v>
      </c>
      <c r="T518" s="2">
        <v>8588810000</v>
      </c>
      <c r="U518" s="2">
        <v>8473000000</v>
      </c>
      <c r="V518" s="2">
        <v>8320560000</v>
      </c>
      <c r="W518" s="2">
        <v>8185440000</v>
      </c>
      <c r="X518" s="2">
        <v>8078410000</v>
      </c>
      <c r="Y518" s="2">
        <v>7998500000</v>
      </c>
      <c r="Z518" s="2">
        <v>7892430000</v>
      </c>
      <c r="AA518" s="2">
        <v>7791660000</v>
      </c>
      <c r="AB518" s="2">
        <v>7703050000</v>
      </c>
      <c r="AC518" s="2">
        <v>7614840000</v>
      </c>
      <c r="AD518" s="2">
        <v>7488500000</v>
      </c>
      <c r="AE518" s="2">
        <v>7434980000</v>
      </c>
      <c r="AF518" s="2">
        <v>7391250000</v>
      </c>
      <c r="AG518" s="2">
        <v>7334560000</v>
      </c>
      <c r="AH518" s="2">
        <v>7225690000</v>
      </c>
    </row>
    <row r="519" spans="1:34">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row>
    <row r="520" spans="1:34">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row>
    <row r="522" spans="1:34">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row>
    <row r="523" spans="1:34">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row>
    <row r="525" spans="1:34">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row>
    <row r="526" spans="1:34">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row>
    <row r="528" spans="1:34">
      <c r="A528" t="s">
        <v>546</v>
      </c>
      <c r="B528" t="s">
        <v>19</v>
      </c>
      <c r="C528" s="2">
        <v>518334000000</v>
      </c>
      <c r="D528" s="2">
        <v>450924000000</v>
      </c>
      <c r="E528" s="2">
        <v>475527000000</v>
      </c>
      <c r="F528" s="2">
        <v>490829000000</v>
      </c>
      <c r="G528" s="2">
        <v>498849000000</v>
      </c>
      <c r="H528" s="2">
        <v>509994000000</v>
      </c>
      <c r="I528" s="2">
        <v>523181000000</v>
      </c>
      <c r="J528" s="2">
        <v>535401000000</v>
      </c>
      <c r="K528" s="2">
        <v>546201000000</v>
      </c>
      <c r="L528" s="2">
        <v>556467000000</v>
      </c>
      <c r="M528" s="2">
        <v>563987000000</v>
      </c>
      <c r="N528" s="2">
        <v>571419000000</v>
      </c>
      <c r="O528" s="2">
        <v>577966000000</v>
      </c>
      <c r="P528" s="2">
        <v>584836000000</v>
      </c>
      <c r="Q528" s="2">
        <v>591638000000</v>
      </c>
      <c r="R528" s="2">
        <v>598171000000</v>
      </c>
      <c r="S528" s="2">
        <v>604628000000</v>
      </c>
      <c r="T528" s="2">
        <v>611165000000</v>
      </c>
      <c r="U528" s="2">
        <v>617716000000</v>
      </c>
      <c r="V528" s="2">
        <v>624259000000</v>
      </c>
      <c r="W528" s="2">
        <v>630934000000</v>
      </c>
      <c r="X528" s="2">
        <v>638081000000</v>
      </c>
      <c r="Y528" s="2">
        <v>645247000000</v>
      </c>
      <c r="Z528" s="2">
        <v>652739000000</v>
      </c>
      <c r="AA528" s="2">
        <v>660578000000</v>
      </c>
      <c r="AB528" s="2">
        <v>668796000000</v>
      </c>
      <c r="AC528" s="2">
        <v>677457000000</v>
      </c>
      <c r="AD528" s="2">
        <v>686613000000</v>
      </c>
      <c r="AE528" s="2">
        <v>696005000000</v>
      </c>
      <c r="AF528" s="2">
        <v>705657000000</v>
      </c>
      <c r="AG528" s="2">
        <v>715300000000</v>
      </c>
      <c r="AH528" s="2">
        <v>725176000000</v>
      </c>
    </row>
    <row r="529" spans="1:34">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row>
    <row r="530" spans="1:34">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row>
    <row r="531" spans="1:34">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row>
    <row r="532" spans="1:34">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row>
    <row r="534" spans="1:34">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row>
    <row r="535" spans="1:34">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row>
    <row r="536" spans="1:34">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row>
    <row r="537" spans="1:34">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row>
    <row r="538" spans="1:34">
      <c r="A538" t="s">
        <v>556</v>
      </c>
      <c r="B538" t="s">
        <v>19</v>
      </c>
      <c r="C538" s="2">
        <v>82931800000</v>
      </c>
      <c r="D538" s="2">
        <v>70231000000</v>
      </c>
      <c r="E538" s="2">
        <v>70426300000</v>
      </c>
      <c r="F538" s="2">
        <v>70982400000</v>
      </c>
      <c r="G538" s="2">
        <v>70958500000</v>
      </c>
      <c r="H538" s="2">
        <v>71678500000</v>
      </c>
      <c r="I538" s="2">
        <v>72119300000</v>
      </c>
      <c r="J538" s="2">
        <v>72903300000</v>
      </c>
      <c r="K538" s="2">
        <v>73107900000</v>
      </c>
      <c r="L538" s="2">
        <v>72940300000</v>
      </c>
      <c r="M538" s="2">
        <v>72093800000</v>
      </c>
      <c r="N538" s="2">
        <v>70922000000</v>
      </c>
      <c r="O538" s="2">
        <v>69517200000</v>
      </c>
      <c r="P538" s="2">
        <v>68239700000</v>
      </c>
      <c r="Q538" s="2">
        <v>66868200000</v>
      </c>
      <c r="R538" s="2">
        <v>65783500000</v>
      </c>
      <c r="S538" s="2">
        <v>64650300000</v>
      </c>
      <c r="T538" s="2">
        <v>63404600000</v>
      </c>
      <c r="U538" s="2">
        <v>62549700000</v>
      </c>
      <c r="V538" s="2">
        <v>61424300000</v>
      </c>
      <c r="W538" s="2">
        <v>60426800000</v>
      </c>
      <c r="X538" s="2">
        <v>59636700000</v>
      </c>
      <c r="Y538" s="2">
        <v>59046800000</v>
      </c>
      <c r="Z538" s="2">
        <v>58263700000</v>
      </c>
      <c r="AA538" s="2">
        <v>57519800000</v>
      </c>
      <c r="AB538" s="2">
        <v>56865700000</v>
      </c>
      <c r="AC538" s="2">
        <v>56214500000</v>
      </c>
      <c r="AD538" s="2">
        <v>55281900000</v>
      </c>
      <c r="AE538" s="2">
        <v>54886800000</v>
      </c>
      <c r="AF538" s="2">
        <v>54563900000</v>
      </c>
      <c r="AG538" s="2">
        <v>54145400000</v>
      </c>
      <c r="AH538" s="2">
        <v>53341700000</v>
      </c>
    </row>
    <row r="539" spans="1:34">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row>
    <row r="540" spans="1:34">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row>
    <row r="541" spans="1:34">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row>
    <row r="542" spans="1:34">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row>
    <row r="544" spans="1:34">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row>
    <row r="545" spans="1:34">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row>
    <row r="546" spans="1:34">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row>
    <row r="547" spans="1:34">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row>
    <row r="548" spans="1:34">
      <c r="A548" t="s">
        <v>566</v>
      </c>
      <c r="B548" t="s">
        <v>19</v>
      </c>
      <c r="C548" s="2">
        <v>154226000000</v>
      </c>
      <c r="D548" s="2">
        <v>134169000000</v>
      </c>
      <c r="E548" s="2">
        <v>141489000000</v>
      </c>
      <c r="F548" s="2">
        <v>146042000000</v>
      </c>
      <c r="G548" s="2">
        <v>148429000000</v>
      </c>
      <c r="H548" s="2">
        <v>151745000000</v>
      </c>
      <c r="I548" s="2">
        <v>155668000000</v>
      </c>
      <c r="J548" s="2">
        <v>159304000000</v>
      </c>
      <c r="K548" s="2">
        <v>162518000000</v>
      </c>
      <c r="L548" s="2">
        <v>165572000000</v>
      </c>
      <c r="M548" s="2">
        <v>167810000000</v>
      </c>
      <c r="N548" s="2">
        <v>170021000000</v>
      </c>
      <c r="O548" s="2">
        <v>171969000000</v>
      </c>
      <c r="P548" s="2">
        <v>174013000000</v>
      </c>
      <c r="Q548" s="2">
        <v>176037000000</v>
      </c>
      <c r="R548" s="2">
        <v>177981000000</v>
      </c>
      <c r="S548" s="2">
        <v>179902000000</v>
      </c>
      <c r="T548" s="2">
        <v>181847000000</v>
      </c>
      <c r="U548" s="2">
        <v>183797000000</v>
      </c>
      <c r="V548" s="2">
        <v>185743000000</v>
      </c>
      <c r="W548" s="2">
        <v>187729000000</v>
      </c>
      <c r="X548" s="2">
        <v>189856000000</v>
      </c>
      <c r="Y548" s="2">
        <v>191988000000</v>
      </c>
      <c r="Z548" s="2">
        <v>194217000000</v>
      </c>
      <c r="AA548" s="2">
        <v>196550000000</v>
      </c>
      <c r="AB548" s="2">
        <v>198995000000</v>
      </c>
      <c r="AC548" s="2">
        <v>201572000000</v>
      </c>
      <c r="AD548" s="2">
        <v>204296000000</v>
      </c>
      <c r="AE548" s="2">
        <v>207091000000</v>
      </c>
      <c r="AF548" s="2">
        <v>209962000000</v>
      </c>
      <c r="AG548" s="2">
        <v>212832000000</v>
      </c>
      <c r="AH548" s="2">
        <v>215770000000</v>
      </c>
    </row>
    <row r="549" spans="1:34">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row>
    <row r="550" spans="1:34">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row>
    <row r="551" spans="1:34">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row>
    <row r="552" spans="1:34">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row>
    <row r="554" spans="1:34">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row>
    <row r="556" spans="1:34">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row>
    <row r="557" spans="1:34">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row>
    <row r="558" spans="1:34">
      <c r="A558" t="s">
        <v>576</v>
      </c>
      <c r="B558" t="s">
        <v>19</v>
      </c>
      <c r="C558" s="2">
        <v>24675700000</v>
      </c>
      <c r="D558" s="2">
        <v>20896700000</v>
      </c>
      <c r="E558" s="2">
        <v>20954800000</v>
      </c>
      <c r="F558" s="2">
        <v>21120200000</v>
      </c>
      <c r="G558" s="2">
        <v>21113100000</v>
      </c>
      <c r="H558" s="2">
        <v>21327400000</v>
      </c>
      <c r="I558" s="2">
        <v>21458500000</v>
      </c>
      <c r="J558" s="2">
        <v>21691800000</v>
      </c>
      <c r="K558" s="2">
        <v>21752700000</v>
      </c>
      <c r="L558" s="2">
        <v>21702800000</v>
      </c>
      <c r="M558" s="2">
        <v>21450900000</v>
      </c>
      <c r="N558" s="2">
        <v>21102300000</v>
      </c>
      <c r="O558" s="2">
        <v>20684300000</v>
      </c>
      <c r="P558" s="2">
        <v>20304200000</v>
      </c>
      <c r="Q558" s="2">
        <v>19896100000</v>
      </c>
      <c r="R558" s="2">
        <v>19573300000</v>
      </c>
      <c r="S558" s="2">
        <v>19236200000</v>
      </c>
      <c r="T558" s="2">
        <v>18865500000</v>
      </c>
      <c r="U558" s="2">
        <v>18611100000</v>
      </c>
      <c r="V558" s="2">
        <v>18276300000</v>
      </c>
      <c r="W558" s="2">
        <v>17979500000</v>
      </c>
      <c r="X558" s="2">
        <v>17744400000</v>
      </c>
      <c r="Y558" s="2">
        <v>17568900000</v>
      </c>
      <c r="Z558" s="2">
        <v>17335900000</v>
      </c>
      <c r="AA558" s="2">
        <v>17114600000</v>
      </c>
      <c r="AB558" s="2">
        <v>16919900000</v>
      </c>
      <c r="AC558" s="2">
        <v>16726200000</v>
      </c>
      <c r="AD558" s="2">
        <v>16448700000</v>
      </c>
      <c r="AE558" s="2">
        <v>16331100000</v>
      </c>
      <c r="AF558" s="2">
        <v>16235000000</v>
      </c>
      <c r="AG558" s="2">
        <v>16110500000</v>
      </c>
      <c r="AH558" s="2">
        <v>15871400000</v>
      </c>
    </row>
    <row r="559" spans="1:34">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row>
    <row r="560" spans="1:34">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row>
    <row r="561" spans="1:34">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row>
    <row r="562" spans="1:34">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row>
    <row r="563" spans="1:34">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row>
    <row r="564" spans="1:34">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row>
    <row r="566" spans="1:34">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row>
    <row r="567" spans="1:34">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row>
    <row r="568" spans="1:34">
      <c r="A568" t="s">
        <v>586</v>
      </c>
      <c r="B568" t="s">
        <v>19</v>
      </c>
      <c r="C568" s="2">
        <v>8350840000</v>
      </c>
      <c r="D568" s="2">
        <v>7264800000</v>
      </c>
      <c r="E568" s="2">
        <v>7661170000</v>
      </c>
      <c r="F568" s="2">
        <v>7907710000</v>
      </c>
      <c r="G568" s="2">
        <v>8036920000</v>
      </c>
      <c r="H568" s="2">
        <v>8216470000</v>
      </c>
      <c r="I568" s="2">
        <v>8428920000</v>
      </c>
      <c r="J568" s="2">
        <v>8625800000</v>
      </c>
      <c r="K568" s="2">
        <v>8799790000</v>
      </c>
      <c r="L568" s="2">
        <v>8965190000</v>
      </c>
      <c r="M568" s="2">
        <v>9086340000</v>
      </c>
      <c r="N568" s="2">
        <v>9206080000</v>
      </c>
      <c r="O568" s="2">
        <v>9311550000</v>
      </c>
      <c r="P568" s="2">
        <v>9422240000</v>
      </c>
      <c r="Q568" s="2">
        <v>9531820000</v>
      </c>
      <c r="R568" s="2">
        <v>9637070000</v>
      </c>
      <c r="S568" s="2">
        <v>9741110000</v>
      </c>
      <c r="T568" s="2">
        <v>9846430000</v>
      </c>
      <c r="U568" s="2">
        <v>9951970000</v>
      </c>
      <c r="V568" s="2">
        <v>10057400000</v>
      </c>
      <c r="W568" s="2">
        <v>10164900000</v>
      </c>
      <c r="X568" s="2">
        <v>10280100000</v>
      </c>
      <c r="Y568" s="2">
        <v>10395500000</v>
      </c>
      <c r="Z568" s="2">
        <v>10516200000</v>
      </c>
      <c r="AA568" s="2">
        <v>10642500000</v>
      </c>
      <c r="AB568" s="2">
        <v>10774900000</v>
      </c>
      <c r="AC568" s="2">
        <v>10914400000</v>
      </c>
      <c r="AD568" s="2">
        <v>11062000000</v>
      </c>
      <c r="AE568" s="2">
        <v>11213300000</v>
      </c>
      <c r="AF568" s="2">
        <v>11368800000</v>
      </c>
      <c r="AG568" s="2">
        <v>11524100000</v>
      </c>
      <c r="AH568" s="2">
        <v>11683200000</v>
      </c>
    </row>
    <row r="569" spans="1:34">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row>
    <row r="570" spans="1:34">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row>
    <row r="572" spans="1:34">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row>
    <row r="573" spans="1:34">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row>
    <row r="574" spans="1:34">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row>
    <row r="576" spans="1:34">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row>
    <row r="577" spans="1:34">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row>
    <row r="578" spans="1:34">
      <c r="A578" t="s">
        <v>596</v>
      </c>
      <c r="B578" t="s">
        <v>19</v>
      </c>
      <c r="C578" s="2">
        <v>1336110000</v>
      </c>
      <c r="D578" s="2">
        <v>1131480000</v>
      </c>
      <c r="E578" s="2">
        <v>1134630000</v>
      </c>
      <c r="F578" s="2">
        <v>1143590000</v>
      </c>
      <c r="G578" s="2">
        <v>1143210000</v>
      </c>
      <c r="H578" s="2">
        <v>1154810000</v>
      </c>
      <c r="I578" s="2">
        <v>1161910000</v>
      </c>
      <c r="J578" s="2">
        <v>1174540000</v>
      </c>
      <c r="K578" s="2">
        <v>1177840000</v>
      </c>
      <c r="L578" s="2">
        <v>1175130000</v>
      </c>
      <c r="M578" s="2">
        <v>1161500000</v>
      </c>
      <c r="N578" s="2">
        <v>1142620000</v>
      </c>
      <c r="O578" s="2">
        <v>1119990000</v>
      </c>
      <c r="P578" s="2">
        <v>1099400000</v>
      </c>
      <c r="Q578" s="2">
        <v>1077310000</v>
      </c>
      <c r="R578" s="2">
        <v>1059830000</v>
      </c>
      <c r="S578" s="2">
        <v>1041570000</v>
      </c>
      <c r="T578" s="2">
        <v>1021510000</v>
      </c>
      <c r="U578" s="2">
        <v>1007730000</v>
      </c>
      <c r="V578" s="2">
        <v>989602000</v>
      </c>
      <c r="W578" s="2">
        <v>973530000</v>
      </c>
      <c r="X578" s="2">
        <v>960801000</v>
      </c>
      <c r="Y578" s="2">
        <v>951297000</v>
      </c>
      <c r="Z578" s="2">
        <v>938681000</v>
      </c>
      <c r="AA578" s="2">
        <v>926696000</v>
      </c>
      <c r="AB578" s="2">
        <v>916158000</v>
      </c>
      <c r="AC578" s="2">
        <v>905667000</v>
      </c>
      <c r="AD578" s="2">
        <v>890641000</v>
      </c>
      <c r="AE578" s="2">
        <v>884276000</v>
      </c>
      <c r="AF578" s="2">
        <v>879074000</v>
      </c>
      <c r="AG578" s="2">
        <v>872332000</v>
      </c>
      <c r="AH578" s="2">
        <v>859384000</v>
      </c>
    </row>
    <row r="579" spans="1:34">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row>
    <row r="580" spans="1:34">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row>
    <row r="581" spans="1:34">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row>
    <row r="582" spans="1:34">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row>
    <row r="583" spans="1:34">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row>
    <row r="584" spans="1:34">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row>
    <row r="585" spans="1:34">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row>
    <row r="587" spans="1:34">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row>
    <row r="588" spans="1:34">
      <c r="A588" t="s">
        <v>606</v>
      </c>
      <c r="B588" t="s">
        <v>19</v>
      </c>
      <c r="C588" s="2">
        <v>7333860000</v>
      </c>
      <c r="D588" s="2">
        <v>6380080000</v>
      </c>
      <c r="E588" s="2">
        <v>6728190000</v>
      </c>
      <c r="F588" s="2">
        <v>6944700000</v>
      </c>
      <c r="G588" s="2">
        <v>7058170000</v>
      </c>
      <c r="H588" s="2">
        <v>7215860000</v>
      </c>
      <c r="I588" s="2">
        <v>7402440000</v>
      </c>
      <c r="J588" s="2">
        <v>7575340000</v>
      </c>
      <c r="K588" s="2">
        <v>7728140000</v>
      </c>
      <c r="L588" s="2">
        <v>7873400000</v>
      </c>
      <c r="M588" s="2">
        <v>7979800000</v>
      </c>
      <c r="N588" s="2">
        <v>8084950000</v>
      </c>
      <c r="O588" s="2">
        <v>8177580000</v>
      </c>
      <c r="P588" s="2">
        <v>8274790000</v>
      </c>
      <c r="Q588" s="2">
        <v>8371020000</v>
      </c>
      <c r="R588" s="2">
        <v>8463460000</v>
      </c>
      <c r="S588" s="2">
        <v>8554830000</v>
      </c>
      <c r="T588" s="2">
        <v>8647320000</v>
      </c>
      <c r="U588" s="2">
        <v>8740010000</v>
      </c>
      <c r="V588" s="2">
        <v>8832590000</v>
      </c>
      <c r="W588" s="2">
        <v>8927020000</v>
      </c>
      <c r="X588" s="2">
        <v>9028150000</v>
      </c>
      <c r="Y588" s="2">
        <v>9129540000</v>
      </c>
      <c r="Z588" s="2">
        <v>9235550000</v>
      </c>
      <c r="AA588" s="2">
        <v>9346460000</v>
      </c>
      <c r="AB588" s="2">
        <v>9462730000</v>
      </c>
      <c r="AC588" s="2">
        <v>9585280000</v>
      </c>
      <c r="AD588" s="2">
        <v>9714820000</v>
      </c>
      <c r="AE588" s="2">
        <v>9847710000</v>
      </c>
      <c r="AF588" s="2">
        <v>9984270000</v>
      </c>
      <c r="AG588" s="2">
        <v>10120700000</v>
      </c>
      <c r="AH588" s="2">
        <v>10260400000</v>
      </c>
    </row>
    <row r="589" spans="1:34">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row>
    <row r="590" spans="1:34">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row>
    <row r="591" spans="1:34">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row>
    <row r="593" spans="1:34">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row>
    <row r="594" spans="1:34">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row>
    <row r="595" spans="1:34">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row>
    <row r="596" spans="1:34">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row>
    <row r="597" spans="1:34">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row>
    <row r="598" spans="1:34">
      <c r="A598" t="s">
        <v>616</v>
      </c>
      <c r="B598" t="s">
        <v>19</v>
      </c>
      <c r="C598" s="2">
        <v>1173390000</v>
      </c>
      <c r="D598" s="2">
        <v>993691000</v>
      </c>
      <c r="E598" s="2">
        <v>996455000</v>
      </c>
      <c r="F598" s="2">
        <v>1004320000</v>
      </c>
      <c r="G598" s="2">
        <v>1003980000</v>
      </c>
      <c r="H598" s="2">
        <v>1014170000</v>
      </c>
      <c r="I598" s="2">
        <v>1020410000</v>
      </c>
      <c r="J598" s="2">
        <v>1031500000</v>
      </c>
      <c r="K598" s="2">
        <v>1034400000</v>
      </c>
      <c r="L598" s="2">
        <v>1032030000</v>
      </c>
      <c r="M598" s="2">
        <v>1020050000</v>
      </c>
      <c r="N598" s="2">
        <v>1003470000</v>
      </c>
      <c r="O598" s="2">
        <v>983592000</v>
      </c>
      <c r="P598" s="2">
        <v>965517000</v>
      </c>
      <c r="Q598" s="2">
        <v>946112000</v>
      </c>
      <c r="R598" s="2">
        <v>930764000</v>
      </c>
      <c r="S598" s="2">
        <v>914731000</v>
      </c>
      <c r="T598" s="2">
        <v>897105000</v>
      </c>
      <c r="U598" s="2">
        <v>885009000</v>
      </c>
      <c r="V598" s="2">
        <v>869087000</v>
      </c>
      <c r="W598" s="2">
        <v>854973000</v>
      </c>
      <c r="X598" s="2">
        <v>843793000</v>
      </c>
      <c r="Y598" s="2">
        <v>835447000</v>
      </c>
      <c r="Z598" s="2">
        <v>824368000</v>
      </c>
      <c r="AA598" s="2">
        <v>813842000</v>
      </c>
      <c r="AB598" s="2">
        <v>804587000</v>
      </c>
      <c r="AC598" s="2">
        <v>795374000</v>
      </c>
      <c r="AD598" s="2">
        <v>782178000</v>
      </c>
      <c r="AE598" s="2">
        <v>776587000</v>
      </c>
      <c r="AF598" s="2">
        <v>772019000</v>
      </c>
      <c r="AG598" s="2">
        <v>766098000</v>
      </c>
      <c r="AH598" s="2">
        <v>754727000</v>
      </c>
    </row>
    <row r="599" spans="1:34">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row>
    <row r="600" spans="1:34">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row>
    <row r="602" spans="1:34">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row>
    <row r="604" spans="1:34">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row>
    <row r="605" spans="1:34">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row>
    <row r="607" spans="1:34">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row>
    <row r="608" spans="1:34">
      <c r="A608" t="s">
        <v>626</v>
      </c>
      <c r="B608" t="s">
        <v>19</v>
      </c>
      <c r="C608" s="2">
        <v>21107800000</v>
      </c>
      <c r="D608" s="2">
        <v>18362700000</v>
      </c>
      <c r="E608" s="2">
        <v>19364600000</v>
      </c>
      <c r="F608" s="2">
        <v>19987800000</v>
      </c>
      <c r="G608" s="2">
        <v>20314300000</v>
      </c>
      <c r="H608" s="2">
        <v>20768200000</v>
      </c>
      <c r="I608" s="2">
        <v>21305200000</v>
      </c>
      <c r="J608" s="2">
        <v>21802800000</v>
      </c>
      <c r="K608" s="2">
        <v>22242600000</v>
      </c>
      <c r="L608" s="2">
        <v>22660700000</v>
      </c>
      <c r="M608" s="2">
        <v>22966900000</v>
      </c>
      <c r="N608" s="2">
        <v>23269600000</v>
      </c>
      <c r="O608" s="2">
        <v>23536100000</v>
      </c>
      <c r="P608" s="2">
        <v>23815900000</v>
      </c>
      <c r="Q608" s="2">
        <v>24092900000</v>
      </c>
      <c r="R608" s="2">
        <v>24358900000</v>
      </c>
      <c r="S608" s="2">
        <v>24621900000</v>
      </c>
      <c r="T608" s="2">
        <v>24888100000</v>
      </c>
      <c r="U608" s="2">
        <v>25154900000</v>
      </c>
      <c r="V608" s="2">
        <v>25421300000</v>
      </c>
      <c r="W608" s="2">
        <v>25693100000</v>
      </c>
      <c r="X608" s="2">
        <v>25984200000</v>
      </c>
      <c r="Y608" s="2">
        <v>26276000000</v>
      </c>
      <c r="Z608" s="2">
        <v>26581100000</v>
      </c>
      <c r="AA608" s="2">
        <v>26900300000</v>
      </c>
      <c r="AB608" s="2">
        <v>27235000000</v>
      </c>
      <c r="AC608" s="2">
        <v>27587700000</v>
      </c>
      <c r="AD608" s="2">
        <v>27960500000</v>
      </c>
      <c r="AE608" s="2">
        <v>28343000000</v>
      </c>
      <c r="AF608" s="2">
        <v>28736000000</v>
      </c>
      <c r="AG608" s="2">
        <v>29128700000</v>
      </c>
      <c r="AH608" s="2">
        <v>29530900000</v>
      </c>
    </row>
    <row r="609" spans="1:34">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row>
    <row r="610" spans="1:34">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row>
    <row r="611" spans="1:34">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row>
    <row r="613" spans="1:34">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row>
    <row r="614" spans="1:34">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row>
    <row r="615" spans="1:34">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row>
    <row r="616" spans="1:34">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row>
    <row r="618" spans="1:34">
      <c r="A618" t="s">
        <v>636</v>
      </c>
      <c r="B618" t="s">
        <v>19</v>
      </c>
      <c r="C618" s="2">
        <v>3377180000</v>
      </c>
      <c r="D618" s="2">
        <v>2859970000</v>
      </c>
      <c r="E618" s="2">
        <v>2867930000</v>
      </c>
      <c r="F618" s="2">
        <v>2890570000</v>
      </c>
      <c r="G618" s="2">
        <v>2889600000</v>
      </c>
      <c r="H618" s="2">
        <v>2918920000</v>
      </c>
      <c r="I618" s="2">
        <v>2936870000</v>
      </c>
      <c r="J618" s="2">
        <v>2968800000</v>
      </c>
      <c r="K618" s="2">
        <v>2977130000</v>
      </c>
      <c r="L618" s="2">
        <v>2970300000</v>
      </c>
      <c r="M618" s="2">
        <v>2935830000</v>
      </c>
      <c r="N618" s="2">
        <v>2888120000</v>
      </c>
      <c r="O618" s="2">
        <v>2830910000</v>
      </c>
      <c r="P618" s="2">
        <v>2778880000</v>
      </c>
      <c r="Q618" s="2">
        <v>2723030000</v>
      </c>
      <c r="R618" s="2">
        <v>2678860000</v>
      </c>
      <c r="S618" s="2">
        <v>2632710000</v>
      </c>
      <c r="T618" s="2">
        <v>2581990000</v>
      </c>
      <c r="U618" s="2">
        <v>2547170000</v>
      </c>
      <c r="V618" s="2">
        <v>2501350000</v>
      </c>
      <c r="W618" s="2">
        <v>2460720000</v>
      </c>
      <c r="X618" s="2">
        <v>2428550000</v>
      </c>
      <c r="Y618" s="2">
        <v>2404530000</v>
      </c>
      <c r="Z618" s="2">
        <v>2372640000</v>
      </c>
      <c r="AA618" s="2">
        <v>2342340000</v>
      </c>
      <c r="AB618" s="2">
        <v>2315710000</v>
      </c>
      <c r="AC618" s="2">
        <v>2289190000</v>
      </c>
      <c r="AD618" s="2">
        <v>2251210000</v>
      </c>
      <c r="AE618" s="2">
        <v>2235120000</v>
      </c>
      <c r="AF618" s="2">
        <v>2221970000</v>
      </c>
      <c r="AG618" s="2">
        <v>2204930000</v>
      </c>
      <c r="AH618" s="2">
        <v>2172200000</v>
      </c>
    </row>
    <row r="619" spans="1:34">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row>
    <row r="620" spans="1:34">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row>
    <row r="621" spans="1:34">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row>
    <row r="622" spans="1:34">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row>
    <row r="623" spans="1:34">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row>
    <row r="624" spans="1:34">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row>
    <row r="625" spans="1:34">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row>
    <row r="626" spans="1:34">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row>
    <row r="627" spans="1:34">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row>
    <row r="628" spans="1:34">
      <c r="A628" t="s">
        <v>646</v>
      </c>
      <c r="B628" t="s">
        <v>19</v>
      </c>
      <c r="C628" s="2">
        <v>2526760000</v>
      </c>
      <c r="D628" s="2">
        <v>2198150000</v>
      </c>
      <c r="E628" s="2">
        <v>2318080000</v>
      </c>
      <c r="F628" s="2">
        <v>2392680000</v>
      </c>
      <c r="G628" s="2">
        <v>2431770000</v>
      </c>
      <c r="H628" s="2">
        <v>2486100000</v>
      </c>
      <c r="I628" s="2">
        <v>2550380000</v>
      </c>
      <c r="J628" s="2">
        <v>2609950000</v>
      </c>
      <c r="K628" s="2">
        <v>2662600000</v>
      </c>
      <c r="L628" s="2">
        <v>2712640000</v>
      </c>
      <c r="M628" s="2">
        <v>2749300000</v>
      </c>
      <c r="N628" s="2">
        <v>2785530000</v>
      </c>
      <c r="O628" s="2">
        <v>2817440000</v>
      </c>
      <c r="P628" s="2">
        <v>2850930000</v>
      </c>
      <c r="Q628" s="2">
        <v>2884090000</v>
      </c>
      <c r="R628" s="2">
        <v>2915940000</v>
      </c>
      <c r="S628" s="2">
        <v>2947420000</v>
      </c>
      <c r="T628" s="2">
        <v>2979290000</v>
      </c>
      <c r="U628" s="2">
        <v>3011220000</v>
      </c>
      <c r="V628" s="2">
        <v>3043120000</v>
      </c>
      <c r="W628" s="2">
        <v>3075650000</v>
      </c>
      <c r="X628" s="2">
        <v>3110490000</v>
      </c>
      <c r="Y628" s="2">
        <v>3145430000</v>
      </c>
      <c r="Z628" s="2">
        <v>3181950000</v>
      </c>
      <c r="AA628" s="2">
        <v>3220160000</v>
      </c>
      <c r="AB628" s="2">
        <v>3260220000</v>
      </c>
      <c r="AC628" s="2">
        <v>3302440000</v>
      </c>
      <c r="AD628" s="2">
        <v>3347070000</v>
      </c>
      <c r="AE628" s="2">
        <v>3392860000</v>
      </c>
      <c r="AF628" s="2">
        <v>3439910000</v>
      </c>
      <c r="AG628" s="2">
        <v>3486910000</v>
      </c>
      <c r="AH628" s="2">
        <v>3535060000</v>
      </c>
    </row>
    <row r="629" spans="1:34">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row>
    <row r="630" spans="1:34">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row>
    <row r="631" spans="1:34">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row>
    <row r="632" spans="1:34">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row>
    <row r="634" spans="1:34">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row>
    <row r="637" spans="1:34">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row>
    <row r="638" spans="1:34">
      <c r="A638" t="s">
        <v>656</v>
      </c>
      <c r="B638" t="s">
        <v>19</v>
      </c>
      <c r="C638" s="2">
        <v>404273000</v>
      </c>
      <c r="D638" s="2">
        <v>342359000</v>
      </c>
      <c r="E638" s="2">
        <v>343311000</v>
      </c>
      <c r="F638" s="2">
        <v>346022000</v>
      </c>
      <c r="G638" s="2">
        <v>345906000</v>
      </c>
      <c r="H638" s="2">
        <v>349416000</v>
      </c>
      <c r="I638" s="2">
        <v>351564000</v>
      </c>
      <c r="J638" s="2">
        <v>355386000</v>
      </c>
      <c r="K638" s="2">
        <v>356384000</v>
      </c>
      <c r="L638" s="2">
        <v>355566000</v>
      </c>
      <c r="M638" s="2">
        <v>351440000</v>
      </c>
      <c r="N638" s="2">
        <v>345728000</v>
      </c>
      <c r="O638" s="2">
        <v>338880000</v>
      </c>
      <c r="P638" s="2">
        <v>332652000</v>
      </c>
      <c r="Q638" s="2">
        <v>325966000</v>
      </c>
      <c r="R638" s="2">
        <v>320679000</v>
      </c>
      <c r="S638" s="2">
        <v>315155000</v>
      </c>
      <c r="T638" s="2">
        <v>309082000</v>
      </c>
      <c r="U638" s="2">
        <v>304915000</v>
      </c>
      <c r="V638" s="2">
        <v>299429000</v>
      </c>
      <c r="W638" s="2">
        <v>294566000</v>
      </c>
      <c r="X638" s="2">
        <v>290714000</v>
      </c>
      <c r="Y638" s="2">
        <v>287839000</v>
      </c>
      <c r="Z638" s="2">
        <v>284022000</v>
      </c>
      <c r="AA638" s="2">
        <v>280395000</v>
      </c>
      <c r="AB638" s="2">
        <v>277207000</v>
      </c>
      <c r="AC638" s="2">
        <v>274032000</v>
      </c>
      <c r="AD638" s="2">
        <v>269486000</v>
      </c>
      <c r="AE638" s="2">
        <v>267560000</v>
      </c>
      <c r="AF638" s="2">
        <v>265986000</v>
      </c>
      <c r="AG638" s="2">
        <v>263946000</v>
      </c>
      <c r="AH638" s="2">
        <v>260028000</v>
      </c>
    </row>
    <row r="639" spans="1:34">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row>
    <row r="640" spans="1:34">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row>
    <row r="641" spans="1:34">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row>
    <row r="644" spans="1:34">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row>
    <row r="645" spans="1:34">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row>
    <row r="646" spans="1:34">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row>
    <row r="647" spans="1:34">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
        <v>666</v>
      </c>
      <c r="B648" t="s">
        <v>19</v>
      </c>
      <c r="C648" s="2">
        <v>1384340000</v>
      </c>
      <c r="D648" s="2">
        <v>1204300000</v>
      </c>
      <c r="E648" s="2">
        <v>1270010000</v>
      </c>
      <c r="F648" s="2">
        <v>1310880000</v>
      </c>
      <c r="G648" s="2">
        <v>1332300000</v>
      </c>
      <c r="H648" s="2">
        <v>1362060000</v>
      </c>
      <c r="I648" s="2">
        <v>1397280000</v>
      </c>
      <c r="J648" s="2">
        <v>1429920000</v>
      </c>
      <c r="K648" s="2">
        <v>1458760000</v>
      </c>
      <c r="L648" s="2">
        <v>1486180000</v>
      </c>
      <c r="M648" s="2">
        <v>1506270000</v>
      </c>
      <c r="N648" s="2">
        <v>1526120000</v>
      </c>
      <c r="O648" s="2">
        <v>1543600000</v>
      </c>
      <c r="P648" s="2">
        <v>1561950000</v>
      </c>
      <c r="Q648" s="2">
        <v>1580110000</v>
      </c>
      <c r="R648" s="2">
        <v>1597560000</v>
      </c>
      <c r="S648" s="2">
        <v>1614810000</v>
      </c>
      <c r="T648" s="2">
        <v>1632270000</v>
      </c>
      <c r="U648" s="2">
        <v>1649760000</v>
      </c>
      <c r="V648" s="2">
        <v>1667240000</v>
      </c>
      <c r="W648" s="2">
        <v>1685060000</v>
      </c>
      <c r="X648" s="2">
        <v>1704150000</v>
      </c>
      <c r="Y648" s="2">
        <v>1723290000</v>
      </c>
      <c r="Z648" s="2">
        <v>1743300000</v>
      </c>
      <c r="AA648" s="2">
        <v>1764240000</v>
      </c>
      <c r="AB648" s="2">
        <v>1786180000</v>
      </c>
      <c r="AC648" s="2">
        <v>1809320000</v>
      </c>
      <c r="AD648" s="2">
        <v>1833770000</v>
      </c>
      <c r="AE648" s="2">
        <v>1858850000</v>
      </c>
      <c r="AF648" s="2">
        <v>1884630000</v>
      </c>
      <c r="AG648" s="2">
        <v>1910380000</v>
      </c>
      <c r="AH648" s="2">
        <v>1936760000</v>
      </c>
    </row>
    <row r="649" spans="1:34">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row>
    <row r="650" spans="1:34">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row>
    <row r="651" spans="1:34">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row>
    <row r="652" spans="1:34">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row>
    <row r="653" spans="1:34">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row>
    <row r="654" spans="1:34">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row>
    <row r="655" spans="1:34">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row>
    <row r="656" spans="1:34">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row>
    <row r="657" spans="1:34">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row>
    <row r="658" spans="1:34">
      <c r="A658" t="s">
        <v>676</v>
      </c>
      <c r="B658" t="s">
        <v>19</v>
      </c>
      <c r="C658" s="2">
        <v>221490000</v>
      </c>
      <c r="D658" s="2">
        <v>187569000</v>
      </c>
      <c r="E658" s="2">
        <v>188091000</v>
      </c>
      <c r="F658" s="2">
        <v>189576000</v>
      </c>
      <c r="G658" s="2">
        <v>189512000</v>
      </c>
      <c r="H658" s="2">
        <v>191435000</v>
      </c>
      <c r="I658" s="2">
        <v>192612000</v>
      </c>
      <c r="J658" s="2">
        <v>194706000</v>
      </c>
      <c r="K658" s="2">
        <v>195253000</v>
      </c>
      <c r="L658" s="2">
        <v>194805000</v>
      </c>
      <c r="M658" s="2">
        <v>192544000</v>
      </c>
      <c r="N658" s="2">
        <v>189415000</v>
      </c>
      <c r="O658" s="2">
        <v>185663000</v>
      </c>
      <c r="P658" s="2">
        <v>182251000</v>
      </c>
      <c r="Q658" s="2">
        <v>178588000</v>
      </c>
      <c r="R658" s="2">
        <v>175691000</v>
      </c>
      <c r="S658" s="2">
        <v>172664000</v>
      </c>
      <c r="T658" s="2">
        <v>169337000</v>
      </c>
      <c r="U658" s="2">
        <v>167054000</v>
      </c>
      <c r="V658" s="2">
        <v>164049000</v>
      </c>
      <c r="W658" s="2">
        <v>161385000</v>
      </c>
      <c r="X658" s="2">
        <v>159274000</v>
      </c>
      <c r="Y658" s="2">
        <v>157699000</v>
      </c>
      <c r="Z658" s="2">
        <v>155608000</v>
      </c>
      <c r="AA658" s="2">
        <v>153621000</v>
      </c>
      <c r="AB658" s="2">
        <v>151874000</v>
      </c>
      <c r="AC658" s="2">
        <v>150135000</v>
      </c>
      <c r="AD658" s="2">
        <v>147644000</v>
      </c>
      <c r="AE658" s="2">
        <v>146589000</v>
      </c>
      <c r="AF658" s="2">
        <v>145726000</v>
      </c>
      <c r="AG658" s="2">
        <v>144609000</v>
      </c>
      <c r="AH658" s="2">
        <v>142462000</v>
      </c>
    </row>
    <row r="659" spans="1:34">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row>
    <row r="660" spans="1:34">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row>
    <row r="661" spans="1:34">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row>
    <row r="662" spans="1:34">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row>
    <row r="664" spans="1:34">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row>
    <row r="665" spans="1:34">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row>
    <row r="666" spans="1:34">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686</v>
      </c>
      <c r="B668" t="s">
        <v>19</v>
      </c>
      <c r="C668" s="2">
        <v>6720090000</v>
      </c>
      <c r="D668" s="2">
        <v>5846140000</v>
      </c>
      <c r="E668" s="2">
        <v>6165110000</v>
      </c>
      <c r="F668" s="2">
        <v>6363500000</v>
      </c>
      <c r="G668" s="2">
        <v>6467480000</v>
      </c>
      <c r="H668" s="2">
        <v>6611960000</v>
      </c>
      <c r="I668" s="2">
        <v>6782930000</v>
      </c>
      <c r="J668" s="2">
        <v>6941360000</v>
      </c>
      <c r="K668" s="2">
        <v>7081370000</v>
      </c>
      <c r="L668" s="2">
        <v>7214470000</v>
      </c>
      <c r="M668" s="2">
        <v>7311970000</v>
      </c>
      <c r="N668" s="2">
        <v>7408330000</v>
      </c>
      <c r="O668" s="2">
        <v>7493200000</v>
      </c>
      <c r="P668" s="2">
        <v>7582270000</v>
      </c>
      <c r="Q668" s="2">
        <v>7670460000</v>
      </c>
      <c r="R668" s="2">
        <v>7755150000</v>
      </c>
      <c r="S668" s="2">
        <v>7838880000</v>
      </c>
      <c r="T668" s="2">
        <v>7923630000</v>
      </c>
      <c r="U668" s="2">
        <v>8008560000</v>
      </c>
      <c r="V668" s="2">
        <v>8093390000</v>
      </c>
      <c r="W668" s="2">
        <v>8179920000</v>
      </c>
      <c r="X668" s="2">
        <v>8272590000</v>
      </c>
      <c r="Y668" s="2">
        <v>8365490000</v>
      </c>
      <c r="Z668" s="2">
        <v>8462630000</v>
      </c>
      <c r="AA668" s="2">
        <v>8564260000</v>
      </c>
      <c r="AB668" s="2">
        <v>8670790000</v>
      </c>
      <c r="AC668" s="2">
        <v>8783090000</v>
      </c>
      <c r="AD668" s="2">
        <v>8901790000</v>
      </c>
      <c r="AE668" s="2">
        <v>9023550000</v>
      </c>
      <c r="AF668" s="2">
        <v>9148690000</v>
      </c>
      <c r="AG668" s="2">
        <v>9273710000</v>
      </c>
      <c r="AH668" s="2">
        <v>9401760000</v>
      </c>
    </row>
    <row r="669" spans="1:34">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row>
    <row r="670" spans="1:34">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row>
    <row r="671" spans="1:34">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row>
    <row r="672" spans="1:34">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row>
    <row r="673" spans="1:34">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row>
    <row r="675" spans="1:34">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row>
    <row r="676" spans="1:34">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row>
    <row r="677" spans="1:34">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row>
    <row r="678" spans="1:34">
      <c r="A678" t="s">
        <v>696</v>
      </c>
      <c r="B678" t="s">
        <v>19</v>
      </c>
      <c r="C678" s="2">
        <v>1075190000</v>
      </c>
      <c r="D678" s="2">
        <v>910530000</v>
      </c>
      <c r="E678" s="2">
        <v>913062000</v>
      </c>
      <c r="F678" s="2">
        <v>920272000</v>
      </c>
      <c r="G678" s="2">
        <v>919962000</v>
      </c>
      <c r="H678" s="2">
        <v>929297000</v>
      </c>
      <c r="I678" s="2">
        <v>935011000</v>
      </c>
      <c r="J678" s="2">
        <v>945176000</v>
      </c>
      <c r="K678" s="2">
        <v>947829000</v>
      </c>
      <c r="L678" s="2">
        <v>945655000</v>
      </c>
      <c r="M678" s="2">
        <v>934681000</v>
      </c>
      <c r="N678" s="2">
        <v>919489000</v>
      </c>
      <c r="O678" s="2">
        <v>901276000</v>
      </c>
      <c r="P678" s="2">
        <v>884713000</v>
      </c>
      <c r="Q678" s="2">
        <v>866932000</v>
      </c>
      <c r="R678" s="2">
        <v>852869000</v>
      </c>
      <c r="S678" s="2">
        <v>838177000</v>
      </c>
      <c r="T678" s="2">
        <v>822027000</v>
      </c>
      <c r="U678" s="2">
        <v>810943000</v>
      </c>
      <c r="V678" s="2">
        <v>796353000</v>
      </c>
      <c r="W678" s="2">
        <v>783420000</v>
      </c>
      <c r="X678" s="2">
        <v>773177000</v>
      </c>
      <c r="Y678" s="2">
        <v>765529000</v>
      </c>
      <c r="Z678" s="2">
        <v>755377000</v>
      </c>
      <c r="AA678" s="2">
        <v>745732000</v>
      </c>
      <c r="AB678" s="2">
        <v>737252000</v>
      </c>
      <c r="AC678" s="2">
        <v>728809000</v>
      </c>
      <c r="AD678" s="2">
        <v>716717000</v>
      </c>
      <c r="AE678" s="2">
        <v>711595000</v>
      </c>
      <c r="AF678" s="2">
        <v>707409000</v>
      </c>
      <c r="AG678" s="2">
        <v>701984000</v>
      </c>
      <c r="AH678" s="2">
        <v>691564000</v>
      </c>
    </row>
    <row r="679" spans="1:34">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row>
    <row r="680" spans="1:34">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row>
    <row r="681" spans="1:34">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row>
    <row r="682" spans="1:34">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row>
    <row r="683" spans="1:34">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row>
    <row r="684" spans="1:34">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row>
    <row r="685" spans="1:34">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row>
    <row r="686" spans="1:34">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row>
    <row r="687" spans="1:34">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row>
    <row r="688" spans="1:34">
      <c r="A688" t="s">
        <v>706</v>
      </c>
      <c r="B688" t="s">
        <v>19</v>
      </c>
      <c r="C688" s="2">
        <v>1344020000</v>
      </c>
      <c r="D688" s="2">
        <v>1169230000</v>
      </c>
      <c r="E688" s="2">
        <v>1233020000</v>
      </c>
      <c r="F688" s="2">
        <v>1272700000</v>
      </c>
      <c r="G688" s="2">
        <v>1293500000</v>
      </c>
      <c r="H688" s="2">
        <v>1322390000</v>
      </c>
      <c r="I688" s="2">
        <v>1356590000</v>
      </c>
      <c r="J688" s="2">
        <v>1388270000</v>
      </c>
      <c r="K688" s="2">
        <v>1416270000</v>
      </c>
      <c r="L688" s="2">
        <v>1442890000</v>
      </c>
      <c r="M688" s="2">
        <v>1462390000</v>
      </c>
      <c r="N688" s="2">
        <v>1481670000</v>
      </c>
      <c r="O688" s="2">
        <v>1498640000</v>
      </c>
      <c r="P688" s="2">
        <v>1516450000</v>
      </c>
      <c r="Q688" s="2">
        <v>1534090000</v>
      </c>
      <c r="R688" s="2">
        <v>1551030000</v>
      </c>
      <c r="S688" s="2">
        <v>1567780000</v>
      </c>
      <c r="T688" s="2">
        <v>1584730000</v>
      </c>
      <c r="U688" s="2">
        <v>1601710000</v>
      </c>
      <c r="V688" s="2">
        <v>1618680000</v>
      </c>
      <c r="W688" s="2">
        <v>1635980000</v>
      </c>
      <c r="X688" s="2">
        <v>1654520000</v>
      </c>
      <c r="Y688" s="2">
        <v>1673100000</v>
      </c>
      <c r="Z688" s="2">
        <v>1692530000</v>
      </c>
      <c r="AA688" s="2">
        <v>1712850000</v>
      </c>
      <c r="AB688" s="2">
        <v>1734160000</v>
      </c>
      <c r="AC688" s="2">
        <v>1756620000</v>
      </c>
      <c r="AD688" s="2">
        <v>1780360000</v>
      </c>
      <c r="AE688" s="2">
        <v>1804710000</v>
      </c>
      <c r="AF688" s="2">
        <v>1829740000</v>
      </c>
      <c r="AG688" s="2">
        <v>1854740000</v>
      </c>
      <c r="AH688" s="2">
        <v>1880350000</v>
      </c>
    </row>
    <row r="689" spans="1:34">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row>
    <row r="690" spans="1:34">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row>
    <row r="691" spans="1:34">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row>
    <row r="692" spans="1:34">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row>
    <row r="693" spans="1:34">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row>
    <row r="694" spans="1:34">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row>
    <row r="695" spans="1:34">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row>
    <row r="696" spans="1:34">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row>
    <row r="697" spans="1:34">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row>
    <row r="698" spans="1:34">
      <c r="A698" t="s">
        <v>716</v>
      </c>
      <c r="B698" t="s">
        <v>19</v>
      </c>
      <c r="C698" s="2">
        <v>215039000</v>
      </c>
      <c r="D698" s="2">
        <v>182106000</v>
      </c>
      <c r="E698" s="2">
        <v>182612000</v>
      </c>
      <c r="F698" s="2">
        <v>184054000</v>
      </c>
      <c r="G698" s="2">
        <v>183992000</v>
      </c>
      <c r="H698" s="2">
        <v>185859000</v>
      </c>
      <c r="I698" s="2">
        <v>187002000</v>
      </c>
      <c r="J698" s="2">
        <v>189035000</v>
      </c>
      <c r="K698" s="2">
        <v>189566000</v>
      </c>
      <c r="L698" s="2">
        <v>189131000</v>
      </c>
      <c r="M698" s="2">
        <v>186936000</v>
      </c>
      <c r="N698" s="2">
        <v>183898000</v>
      </c>
      <c r="O698" s="2">
        <v>180255000</v>
      </c>
      <c r="P698" s="2">
        <v>176943000</v>
      </c>
      <c r="Q698" s="2">
        <v>173386000</v>
      </c>
      <c r="R698" s="2">
        <v>170574000</v>
      </c>
      <c r="S698" s="2">
        <v>167635000</v>
      </c>
      <c r="T698" s="2">
        <v>164405000</v>
      </c>
      <c r="U698" s="2">
        <v>162189000</v>
      </c>
      <c r="V698" s="2">
        <v>159271000</v>
      </c>
      <c r="W698" s="2">
        <v>156684000</v>
      </c>
      <c r="X698" s="2">
        <v>154635000</v>
      </c>
      <c r="Y698" s="2">
        <v>153106000</v>
      </c>
      <c r="Z698" s="2">
        <v>151075000</v>
      </c>
      <c r="AA698" s="2">
        <v>149146000</v>
      </c>
      <c r="AB698" s="2">
        <v>147450000</v>
      </c>
      <c r="AC698" s="2">
        <v>145762000</v>
      </c>
      <c r="AD698" s="2">
        <v>143343000</v>
      </c>
      <c r="AE698" s="2">
        <v>142319000</v>
      </c>
      <c r="AF698" s="2">
        <v>141482000</v>
      </c>
      <c r="AG698" s="2">
        <v>140397000</v>
      </c>
      <c r="AH698" s="2">
        <v>138313000</v>
      </c>
    </row>
    <row r="699" spans="1:34">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row>
    <row r="700" spans="1:34">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row>
    <row r="701" spans="1:34">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row>
    <row r="702" spans="1:34">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row>
    <row r="703" spans="1:34">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row>
    <row r="704" spans="1:34">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row>
    <row r="705" spans="1:34">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row>
    <row r="706" spans="1:34">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row>
    <row r="707" spans="1:34">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row>
    <row r="708" spans="1:34">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row>
    <row r="709" spans="1:34">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row>
    <row r="711" spans="1:34">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row>
    <row r="712" spans="1:34">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row>
    <row r="713" spans="1:34">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row>
    <row r="714" spans="1:34">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row>
    <row r="715" spans="1:34">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row>
    <row r="716" spans="1:34">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row>
    <row r="717" spans="1:34">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row>
    <row r="718" spans="1:34">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row>
    <row r="719" spans="1:34">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row>
    <row r="720" spans="1:34">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row>
    <row r="721" spans="1:34">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row>
    <row r="722" spans="1:34">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row>
    <row r="723" spans="1:34">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row>
    <row r="724" spans="1:34">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743</v>
      </c>
      <c r="B725" t="s">
        <v>19</v>
      </c>
      <c r="C725" s="2">
        <v>1767200000000</v>
      </c>
      <c r="D725" s="2">
        <v>1538990000000</v>
      </c>
      <c r="E725" s="2">
        <v>1622710000000</v>
      </c>
      <c r="F725" s="2">
        <v>1678000000000</v>
      </c>
      <c r="G725" s="2">
        <v>1711370000000</v>
      </c>
      <c r="H725" s="2">
        <v>1756100000000</v>
      </c>
      <c r="I725" s="2">
        <v>1806960000000</v>
      </c>
      <c r="J725" s="2">
        <v>1857740000000</v>
      </c>
      <c r="K725" s="2">
        <v>1898030000000</v>
      </c>
      <c r="L725" s="2">
        <v>1934160000000</v>
      </c>
      <c r="M725" s="2">
        <v>1962100000000</v>
      </c>
      <c r="N725" s="2">
        <v>1984520000000</v>
      </c>
      <c r="O725" s="2">
        <v>2006320000000</v>
      </c>
      <c r="P725" s="2">
        <v>2030800000000</v>
      </c>
      <c r="Q725" s="2">
        <v>2050700000000</v>
      </c>
      <c r="R725" s="2">
        <v>2072830000000</v>
      </c>
      <c r="S725" s="2">
        <v>2093740000000</v>
      </c>
      <c r="T725" s="2">
        <v>2114210000000</v>
      </c>
      <c r="U725" s="2">
        <v>2134160000000</v>
      </c>
      <c r="V725" s="2">
        <v>2155670000000</v>
      </c>
      <c r="W725" s="2">
        <v>2173230000000</v>
      </c>
      <c r="X725" s="2">
        <v>2194180000000</v>
      </c>
      <c r="Y725" s="2">
        <v>2213360000000</v>
      </c>
      <c r="Z725" s="2">
        <v>2231630000000</v>
      </c>
      <c r="AA725" s="2">
        <v>2249410000000</v>
      </c>
      <c r="AB725" s="2">
        <v>2265890000000</v>
      </c>
      <c r="AC725" s="2">
        <v>2281010000000</v>
      </c>
      <c r="AD725" s="2">
        <v>2296910000000</v>
      </c>
      <c r="AE725" s="2">
        <v>2315150000000</v>
      </c>
      <c r="AF725" s="2">
        <v>2332800000000</v>
      </c>
      <c r="AG725" s="2">
        <v>2350730000000</v>
      </c>
      <c r="AH725" s="2">
        <v>2367720000000</v>
      </c>
    </row>
    <row r="726" spans="1:34">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row>
    <row r="727" spans="1:34">
      <c r="A727" t="s">
        <v>745</v>
      </c>
      <c r="B727" t="s">
        <v>19</v>
      </c>
      <c r="C727">
        <v>0</v>
      </c>
      <c r="D727">
        <v>0</v>
      </c>
      <c r="E727" s="2">
        <v>558798000</v>
      </c>
      <c r="F727" s="2">
        <v>1089270000</v>
      </c>
      <c r="G727" s="2">
        <v>1419860000</v>
      </c>
      <c r="H727" s="2">
        <v>1484310000</v>
      </c>
      <c r="I727" s="2">
        <v>1149700000</v>
      </c>
      <c r="J727" s="2">
        <v>166510000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row>
    <row r="728" spans="1:34">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row>
    <row r="730" spans="1:34">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row>
    <row r="733" spans="1:34">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row>
    <row r="734" spans="1:34">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row>
    <row r="735" spans="1:34">
      <c r="A735" t="s">
        <v>753</v>
      </c>
      <c r="B735" t="s">
        <v>19</v>
      </c>
      <c r="C735" s="2">
        <v>38662000000000</v>
      </c>
      <c r="D735" s="2">
        <v>31331200000000</v>
      </c>
      <c r="E735" s="2">
        <v>31222700000000</v>
      </c>
      <c r="F735" s="2">
        <v>31813900000000</v>
      </c>
      <c r="G735" s="2">
        <v>32004000000000</v>
      </c>
      <c r="H735" s="2">
        <v>32333400000000</v>
      </c>
      <c r="I735" s="2">
        <v>32253700000000</v>
      </c>
      <c r="J735" s="2">
        <v>33231500000000</v>
      </c>
      <c r="K735" s="2">
        <v>33399000000000</v>
      </c>
      <c r="L735" s="2">
        <v>33493600000000</v>
      </c>
      <c r="M735" s="2">
        <v>33630600000000</v>
      </c>
      <c r="N735" s="2">
        <v>33484300000000</v>
      </c>
      <c r="O735" s="2">
        <v>33491700000000</v>
      </c>
      <c r="P735" s="2">
        <v>33414900000000</v>
      </c>
      <c r="Q735" s="2">
        <v>33430200000000</v>
      </c>
      <c r="R735" s="2">
        <v>33389000000000</v>
      </c>
      <c r="S735" s="2">
        <v>33197100000000</v>
      </c>
      <c r="T735" s="2">
        <v>33104900000000</v>
      </c>
      <c r="U735" s="2">
        <v>32745100000000</v>
      </c>
      <c r="V735" s="2">
        <v>32565300000000</v>
      </c>
      <c r="W735" s="2">
        <v>32304900000000</v>
      </c>
      <c r="X735" s="2">
        <v>32313900000000</v>
      </c>
      <c r="Y735" s="2">
        <v>32317600000000</v>
      </c>
      <c r="Z735" s="2">
        <v>32313200000000</v>
      </c>
      <c r="AA735" s="2">
        <v>32316400000000</v>
      </c>
      <c r="AB735" s="2">
        <v>32380000000000</v>
      </c>
      <c r="AC735" s="2">
        <v>32363700000000</v>
      </c>
      <c r="AD735" s="2">
        <v>32456500000000</v>
      </c>
      <c r="AE735" s="2">
        <v>32489400000000</v>
      </c>
      <c r="AF735" s="2">
        <v>32537900000000</v>
      </c>
      <c r="AG735" s="2">
        <v>32608800000000</v>
      </c>
      <c r="AH735" s="2">
        <v>32634100000000</v>
      </c>
    </row>
    <row r="736" spans="1:34">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row>
    <row r="737" spans="1:34">
      <c r="A737" t="s">
        <v>755</v>
      </c>
      <c r="B737" t="s">
        <v>19</v>
      </c>
      <c r="C737">
        <v>0</v>
      </c>
      <c r="D737">
        <v>0</v>
      </c>
      <c r="E737" s="2">
        <v>10751900000</v>
      </c>
      <c r="F737" s="2">
        <v>20651900000</v>
      </c>
      <c r="G737" s="2">
        <v>26552500000</v>
      </c>
      <c r="H737" s="2">
        <v>27329200000</v>
      </c>
      <c r="I737" s="2">
        <v>20521700000</v>
      </c>
      <c r="J737" s="2">
        <v>2978550000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row>
    <row r="738" spans="1:34">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row>
    <row r="739" spans="1:34">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row>
    <row r="740" spans="1:34">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row>
    <row r="743" spans="1:34">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row>
    <row r="744" spans="1:34">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row>
    <row r="745" spans="1:34">
      <c r="A745" t="s">
        <v>763</v>
      </c>
      <c r="B745" t="s">
        <v>19</v>
      </c>
      <c r="C745" s="2">
        <v>1128070000</v>
      </c>
      <c r="D745" s="2">
        <v>982398000</v>
      </c>
      <c r="E745" s="2">
        <v>1035840000</v>
      </c>
      <c r="F745" s="2">
        <v>1071140000</v>
      </c>
      <c r="G745" s="2">
        <v>1092430000</v>
      </c>
      <c r="H745" s="2">
        <v>1120990000</v>
      </c>
      <c r="I745" s="2">
        <v>1153460000</v>
      </c>
      <c r="J745" s="2">
        <v>1185870000</v>
      </c>
      <c r="K745" s="2">
        <v>1211580000</v>
      </c>
      <c r="L745" s="2">
        <v>1234650000</v>
      </c>
      <c r="M745" s="2">
        <v>1252490000</v>
      </c>
      <c r="N745" s="2">
        <v>1266790000</v>
      </c>
      <c r="O745" s="2">
        <v>1280710000</v>
      </c>
      <c r="P745" s="2">
        <v>1296340000</v>
      </c>
      <c r="Q745" s="2">
        <v>1309040000</v>
      </c>
      <c r="R745" s="2">
        <v>1323170000</v>
      </c>
      <c r="S745" s="2">
        <v>1336520000</v>
      </c>
      <c r="T745" s="2">
        <v>1349580000</v>
      </c>
      <c r="U745" s="2">
        <v>1362320000</v>
      </c>
      <c r="V745" s="2">
        <v>1376050000</v>
      </c>
      <c r="W745" s="2">
        <v>1387260000</v>
      </c>
      <c r="X745" s="2">
        <v>1400630000</v>
      </c>
      <c r="Y745" s="2">
        <v>1412880000</v>
      </c>
      <c r="Z745" s="2">
        <v>1424540000</v>
      </c>
      <c r="AA745" s="2">
        <v>1435890000</v>
      </c>
      <c r="AB745" s="2">
        <v>1446410000</v>
      </c>
      <c r="AC745" s="2">
        <v>1456060000</v>
      </c>
      <c r="AD745" s="2">
        <v>1466210000</v>
      </c>
      <c r="AE745" s="2">
        <v>1477850000</v>
      </c>
      <c r="AF745" s="2">
        <v>1489120000</v>
      </c>
      <c r="AG745" s="2">
        <v>1500560000</v>
      </c>
      <c r="AH745" s="2">
        <v>1511410000</v>
      </c>
    </row>
    <row r="746" spans="1:34">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row>
    <row r="747" spans="1:34">
      <c r="A747" t="s">
        <v>765</v>
      </c>
      <c r="B747" t="s">
        <v>19</v>
      </c>
      <c r="C747">
        <v>0</v>
      </c>
      <c r="D747">
        <v>0</v>
      </c>
      <c r="E747" s="2">
        <v>1573510</v>
      </c>
      <c r="F747" s="2">
        <v>3067260</v>
      </c>
      <c r="G747" s="2">
        <v>3998140</v>
      </c>
      <c r="H747" s="2">
        <v>4179630</v>
      </c>
      <c r="I747" s="2">
        <v>3237400</v>
      </c>
      <c r="J747">
        <v>468871</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row>
    <row r="748" spans="1:34">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row>
    <row r="749" spans="1:34">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row>
    <row r="750" spans="1:34">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row>
    <row r="752" spans="1:34">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row>
    <row r="753" spans="1:34">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row>
    <row r="754" spans="1:34">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row>
    <row r="755" spans="1:34">
      <c r="A755" t="s">
        <v>773</v>
      </c>
      <c r="B755" t="s">
        <v>19</v>
      </c>
      <c r="C755" s="2">
        <v>24679500000</v>
      </c>
      <c r="D755" s="2">
        <v>19999900000</v>
      </c>
      <c r="E755" s="2">
        <v>19930700000</v>
      </c>
      <c r="F755" s="2">
        <v>20308100000</v>
      </c>
      <c r="G755" s="2">
        <v>20429400000</v>
      </c>
      <c r="H755" s="2">
        <v>20639700000</v>
      </c>
      <c r="I755" s="2">
        <v>20588800000</v>
      </c>
      <c r="J755" s="2">
        <v>21213000000</v>
      </c>
      <c r="K755" s="2">
        <v>21319900000</v>
      </c>
      <c r="L755" s="2">
        <v>21380300000</v>
      </c>
      <c r="M755" s="2">
        <v>21467700000</v>
      </c>
      <c r="N755" s="2">
        <v>21374400000</v>
      </c>
      <c r="O755" s="2">
        <v>21379100000</v>
      </c>
      <c r="P755" s="2">
        <v>21330100000</v>
      </c>
      <c r="Q755" s="2">
        <v>21339800000</v>
      </c>
      <c r="R755" s="2">
        <v>21313500000</v>
      </c>
      <c r="S755" s="2">
        <v>21191000000</v>
      </c>
      <c r="T755" s="2">
        <v>21132200000</v>
      </c>
      <c r="U755" s="2">
        <v>20902500000</v>
      </c>
      <c r="V755" s="2">
        <v>20787700000</v>
      </c>
      <c r="W755" s="2">
        <v>20621500000</v>
      </c>
      <c r="X755" s="2">
        <v>20627200000</v>
      </c>
      <c r="Y755" s="2">
        <v>20629600000</v>
      </c>
      <c r="Z755" s="2">
        <v>20626800000</v>
      </c>
      <c r="AA755" s="2">
        <v>20628800000</v>
      </c>
      <c r="AB755" s="2">
        <v>20669400000</v>
      </c>
      <c r="AC755" s="2">
        <v>20659100000</v>
      </c>
      <c r="AD755" s="2">
        <v>20718300000</v>
      </c>
      <c r="AE755" s="2">
        <v>20739200000</v>
      </c>
      <c r="AF755" s="2">
        <v>20770200000</v>
      </c>
      <c r="AG755" s="2">
        <v>20815500000</v>
      </c>
      <c r="AH755" s="2">
        <v>20831700000</v>
      </c>
    </row>
    <row r="756" spans="1:34">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775</v>
      </c>
      <c r="B757" t="s">
        <v>19</v>
      </c>
      <c r="C757">
        <v>0</v>
      </c>
      <c r="D757">
        <v>0</v>
      </c>
      <c r="E757" s="2">
        <v>30276000</v>
      </c>
      <c r="F757" s="2">
        <v>58153300</v>
      </c>
      <c r="G757" s="2">
        <v>74768500</v>
      </c>
      <c r="H757" s="2">
        <v>76955800</v>
      </c>
      <c r="I757" s="2">
        <v>57786600</v>
      </c>
      <c r="J757" s="2">
        <v>8387220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row>
    <row r="759" spans="1:34">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row>
    <row r="760" spans="1:34">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row>
    <row r="762" spans="1:34">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row>
    <row r="764" spans="1:34">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row>
    <row r="765" spans="1:34">
      <c r="A765" t="s">
        <v>783</v>
      </c>
      <c r="B765" t="s">
        <v>19</v>
      </c>
      <c r="C765" s="2">
        <v>4611110000</v>
      </c>
      <c r="D765" s="2">
        <v>4015650000</v>
      </c>
      <c r="E765" s="2">
        <v>4234090000</v>
      </c>
      <c r="F765" s="2">
        <v>4378370000</v>
      </c>
      <c r="G765" s="2">
        <v>4465430000</v>
      </c>
      <c r="H765" s="2">
        <v>4582140000</v>
      </c>
      <c r="I765" s="2">
        <v>4714860000</v>
      </c>
      <c r="J765" s="2">
        <v>4847360000</v>
      </c>
      <c r="K765" s="2">
        <v>4952470000</v>
      </c>
      <c r="L765" s="2">
        <v>5046750000</v>
      </c>
      <c r="M765" s="2">
        <v>5119670000</v>
      </c>
      <c r="N765" s="2">
        <v>5178150000</v>
      </c>
      <c r="O765" s="2">
        <v>5235050000</v>
      </c>
      <c r="P765" s="2">
        <v>5298920000</v>
      </c>
      <c r="Q765" s="2">
        <v>5350850000</v>
      </c>
      <c r="R765" s="2">
        <v>5408570000</v>
      </c>
      <c r="S765" s="2">
        <v>5463150000</v>
      </c>
      <c r="T765" s="2">
        <v>5516550000</v>
      </c>
      <c r="U765" s="2">
        <v>5568610000</v>
      </c>
      <c r="V765" s="2">
        <v>5624730000</v>
      </c>
      <c r="W765" s="2">
        <v>5670570000</v>
      </c>
      <c r="X765" s="2">
        <v>5725230000</v>
      </c>
      <c r="Y765" s="2">
        <v>5775270000</v>
      </c>
      <c r="Z765" s="2">
        <v>5822940000</v>
      </c>
      <c r="AA765" s="2">
        <v>5869340000</v>
      </c>
      <c r="AB765" s="2">
        <v>5912330000</v>
      </c>
      <c r="AC765" s="2">
        <v>5951780000</v>
      </c>
      <c r="AD765" s="2">
        <v>5993280000</v>
      </c>
      <c r="AE765" s="2">
        <v>6040870000</v>
      </c>
      <c r="AF765" s="2">
        <v>6086910000</v>
      </c>
      <c r="AG765" s="2">
        <v>6133700000</v>
      </c>
      <c r="AH765" s="2">
        <v>6178040000</v>
      </c>
    </row>
    <row r="766" spans="1:34">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
        <v>785</v>
      </c>
      <c r="B767" t="s">
        <v>19</v>
      </c>
      <c r="C767">
        <v>0</v>
      </c>
      <c r="D767">
        <v>0</v>
      </c>
      <c r="E767" s="2">
        <v>6431860</v>
      </c>
      <c r="F767" s="2">
        <v>12537700</v>
      </c>
      <c r="G767" s="2">
        <v>16342800</v>
      </c>
      <c r="H767" s="2">
        <v>17084700</v>
      </c>
      <c r="I767" s="2">
        <v>13233200</v>
      </c>
      <c r="J767" s="2">
        <v>1916560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row>
    <row r="768" spans="1:34">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row>
    <row r="769" spans="1:34">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row>
    <row r="770" spans="1:34">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row>
    <row r="771" spans="1:34">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row>
    <row r="773" spans="1:34">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row>
    <row r="774" spans="1:34">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row>
    <row r="775" spans="1:34">
      <c r="A775" t="s">
        <v>793</v>
      </c>
      <c r="B775" t="s">
        <v>19</v>
      </c>
      <c r="C775" s="2">
        <v>100880000000</v>
      </c>
      <c r="D775" s="2">
        <v>81751700000</v>
      </c>
      <c r="E775" s="2">
        <v>81468600000</v>
      </c>
      <c r="F775" s="2">
        <v>83011200000</v>
      </c>
      <c r="G775" s="2">
        <v>83507200000</v>
      </c>
      <c r="H775" s="2">
        <v>84366800000</v>
      </c>
      <c r="I775" s="2">
        <v>84158800000</v>
      </c>
      <c r="J775" s="2">
        <v>86710100000</v>
      </c>
      <c r="K775" s="2">
        <v>87147300000</v>
      </c>
      <c r="L775" s="2">
        <v>87394100000</v>
      </c>
      <c r="M775" s="2">
        <v>87751500000</v>
      </c>
      <c r="N775" s="2">
        <v>87369900000</v>
      </c>
      <c r="O775" s="2">
        <v>87389100000</v>
      </c>
      <c r="P775" s="2">
        <v>87188700000</v>
      </c>
      <c r="Q775" s="2">
        <v>87228600000</v>
      </c>
      <c r="R775" s="2">
        <v>87121200000</v>
      </c>
      <c r="S775" s="2">
        <v>86620400000</v>
      </c>
      <c r="T775" s="2">
        <v>86379800000</v>
      </c>
      <c r="U775" s="2">
        <v>85441000000</v>
      </c>
      <c r="V775" s="2">
        <v>84971900000</v>
      </c>
      <c r="W775" s="2">
        <v>84292300000</v>
      </c>
      <c r="X775" s="2">
        <v>84315800000</v>
      </c>
      <c r="Y775" s="2">
        <v>84325500000</v>
      </c>
      <c r="Z775" s="2">
        <v>84314100000</v>
      </c>
      <c r="AA775" s="2">
        <v>84322300000</v>
      </c>
      <c r="AB775" s="2">
        <v>84488400000</v>
      </c>
      <c r="AC775" s="2">
        <v>84445900000</v>
      </c>
      <c r="AD775" s="2">
        <v>84688100000</v>
      </c>
      <c r="AE775" s="2">
        <v>84773700000</v>
      </c>
      <c r="AF775" s="2">
        <v>84900300000</v>
      </c>
      <c r="AG775" s="2">
        <v>85085300000</v>
      </c>
      <c r="AH775" s="2">
        <v>85151500000</v>
      </c>
    </row>
    <row r="776" spans="1:34">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row>
    <row r="777" spans="1:34">
      <c r="A777" t="s">
        <v>795</v>
      </c>
      <c r="B777" t="s">
        <v>19</v>
      </c>
      <c r="C777">
        <v>0</v>
      </c>
      <c r="D777">
        <v>0</v>
      </c>
      <c r="E777" s="2">
        <v>123756000</v>
      </c>
      <c r="F777" s="2">
        <v>237707000</v>
      </c>
      <c r="G777" s="2">
        <v>305624000</v>
      </c>
      <c r="H777" s="2">
        <v>314564000</v>
      </c>
      <c r="I777" s="2">
        <v>236208000</v>
      </c>
      <c r="J777" s="2">
        <v>34283600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row>
    <row r="778" spans="1:34">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row>
    <row r="779" spans="1:34">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row>
    <row r="780" spans="1:34">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row>
    <row r="781" spans="1:34">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row>
    <row r="782" spans="1:34">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row>
    <row r="783" spans="1:34">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row>
    <row r="784" spans="1:34">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row>
    <row r="785" spans="1:34">
      <c r="A785" t="s">
        <v>803</v>
      </c>
      <c r="B785" t="s">
        <v>19</v>
      </c>
      <c r="C785" s="2">
        <v>23776800000</v>
      </c>
      <c r="D785" s="2">
        <v>20706300000</v>
      </c>
      <c r="E785" s="2">
        <v>21832700000</v>
      </c>
      <c r="F785" s="2">
        <v>22576700000</v>
      </c>
      <c r="G785" s="2">
        <v>23025600000</v>
      </c>
      <c r="H785" s="2">
        <v>23627400000</v>
      </c>
      <c r="I785" s="2">
        <v>24311700000</v>
      </c>
      <c r="J785" s="2">
        <v>24994900000</v>
      </c>
      <c r="K785" s="2">
        <v>25537000000</v>
      </c>
      <c r="L785" s="2">
        <v>26023100000</v>
      </c>
      <c r="M785" s="2">
        <v>26399100000</v>
      </c>
      <c r="N785" s="2">
        <v>26700600000</v>
      </c>
      <c r="O785" s="2">
        <v>26994000000</v>
      </c>
      <c r="P785" s="2">
        <v>27323400000</v>
      </c>
      <c r="Q785" s="2">
        <v>27591100000</v>
      </c>
      <c r="R785" s="2">
        <v>27888800000</v>
      </c>
      <c r="S785" s="2">
        <v>28170200000</v>
      </c>
      <c r="T785" s="2">
        <v>28445600000</v>
      </c>
      <c r="U785" s="2">
        <v>28714000000</v>
      </c>
      <c r="V785" s="2">
        <v>29003400000</v>
      </c>
      <c r="W785" s="2">
        <v>29239700000</v>
      </c>
      <c r="X785" s="2">
        <v>29521600000</v>
      </c>
      <c r="Y785" s="2">
        <v>29779600000</v>
      </c>
      <c r="Z785" s="2">
        <v>30025500000</v>
      </c>
      <c r="AA785" s="2">
        <v>30264700000</v>
      </c>
      <c r="AB785" s="2">
        <v>30486400000</v>
      </c>
      <c r="AC785" s="2">
        <v>30689800000</v>
      </c>
      <c r="AD785" s="2">
        <v>30903800000</v>
      </c>
      <c r="AE785" s="2">
        <v>31149200000</v>
      </c>
      <c r="AF785" s="2">
        <v>31386600000</v>
      </c>
      <c r="AG785" s="2">
        <v>31627900000</v>
      </c>
      <c r="AH785" s="2">
        <v>31856500000</v>
      </c>
    </row>
    <row r="786" spans="1:34">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row>
    <row r="787" spans="1:34">
      <c r="A787" t="s">
        <v>805</v>
      </c>
      <c r="B787" t="s">
        <v>19</v>
      </c>
      <c r="C787">
        <v>0</v>
      </c>
      <c r="D787">
        <v>0</v>
      </c>
      <c r="E787" s="2">
        <v>33165300</v>
      </c>
      <c r="F787" s="2">
        <v>64649600</v>
      </c>
      <c r="G787" s="2">
        <v>84270100</v>
      </c>
      <c r="H787" s="2">
        <v>88095500</v>
      </c>
      <c r="I787" s="2">
        <v>68235700</v>
      </c>
      <c r="J787" s="2">
        <v>9882550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row>
    <row r="788" spans="1:34">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row>
    <row r="789" spans="1:34">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row>
    <row r="790" spans="1:34">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row>
    <row r="791" spans="1:34">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row>
    <row r="792" spans="1:34">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row>
    <row r="793" spans="1:34">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row>
    <row r="794" spans="1:34">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813</v>
      </c>
      <c r="B795" t="s">
        <v>19</v>
      </c>
      <c r="C795" s="2">
        <v>520178000000</v>
      </c>
      <c r="D795" s="2">
        <v>421545000000</v>
      </c>
      <c r="E795" s="2">
        <v>420085000000</v>
      </c>
      <c r="F795" s="2">
        <v>428039000000</v>
      </c>
      <c r="G795" s="2">
        <v>430597000000</v>
      </c>
      <c r="H795" s="2">
        <v>435030000000</v>
      </c>
      <c r="I795" s="2">
        <v>433957000000</v>
      </c>
      <c r="J795" s="2">
        <v>447112000000</v>
      </c>
      <c r="K795" s="2">
        <v>449367000000</v>
      </c>
      <c r="L795" s="2">
        <v>450639000000</v>
      </c>
      <c r="M795" s="2">
        <v>452483000000</v>
      </c>
      <c r="N795" s="2">
        <v>450515000000</v>
      </c>
      <c r="O795" s="2">
        <v>450613000000</v>
      </c>
      <c r="P795" s="2">
        <v>449580000000</v>
      </c>
      <c r="Q795" s="2">
        <v>449786000000</v>
      </c>
      <c r="R795" s="2">
        <v>449232000000</v>
      </c>
      <c r="S795" s="2">
        <v>446650000000</v>
      </c>
      <c r="T795" s="2">
        <v>445410000000</v>
      </c>
      <c r="U795" s="2">
        <v>440568000000</v>
      </c>
      <c r="V795" s="2">
        <v>438150000000</v>
      </c>
      <c r="W795" s="2">
        <v>434645000000</v>
      </c>
      <c r="X795" s="2">
        <v>434766000000</v>
      </c>
      <c r="Y795" s="2">
        <v>434816000000</v>
      </c>
      <c r="Z795" s="2">
        <v>434758000000</v>
      </c>
      <c r="AA795" s="2">
        <v>434800000000</v>
      </c>
      <c r="AB795" s="2">
        <v>435656000000</v>
      </c>
      <c r="AC795" s="2">
        <v>435438000000</v>
      </c>
      <c r="AD795" s="2">
        <v>436686000000</v>
      </c>
      <c r="AE795" s="2">
        <v>437128000000</v>
      </c>
      <c r="AF795" s="2">
        <v>437780000000</v>
      </c>
      <c r="AG795" s="2">
        <v>438734000000</v>
      </c>
      <c r="AH795" s="2">
        <v>439076000000</v>
      </c>
    </row>
    <row r="796" spans="1:34">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row>
    <row r="797" spans="1:34">
      <c r="A797" t="s">
        <v>815</v>
      </c>
      <c r="B797" t="s">
        <v>19</v>
      </c>
      <c r="C797">
        <v>0</v>
      </c>
      <c r="D797">
        <v>0</v>
      </c>
      <c r="E797" s="2">
        <v>638137000</v>
      </c>
      <c r="F797" s="2">
        <v>1225720000</v>
      </c>
      <c r="G797" s="2">
        <v>1575920000</v>
      </c>
      <c r="H797" s="2">
        <v>1622020000</v>
      </c>
      <c r="I797" s="2">
        <v>1217990000</v>
      </c>
      <c r="J797" s="2">
        <v>176780000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row>
    <row r="798" spans="1:34">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row>
    <row r="799" spans="1:34">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row>
    <row r="800" spans="1:34">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row>
    <row r="801" spans="1:34">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row>
    <row r="802" spans="1:34">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row>
    <row r="805" spans="1:34">
      <c r="A805" t="s">
        <v>823</v>
      </c>
      <c r="B805" t="s">
        <v>19</v>
      </c>
      <c r="C805" s="2">
        <v>678964000</v>
      </c>
      <c r="D805" s="2">
        <v>591284000</v>
      </c>
      <c r="E805" s="2">
        <v>623449000</v>
      </c>
      <c r="F805" s="2">
        <v>644693000</v>
      </c>
      <c r="G805" s="2">
        <v>657513000</v>
      </c>
      <c r="H805" s="2">
        <v>674698000</v>
      </c>
      <c r="I805" s="2">
        <v>694240000</v>
      </c>
      <c r="J805" s="2">
        <v>713749000</v>
      </c>
      <c r="K805" s="2">
        <v>729227000</v>
      </c>
      <c r="L805" s="2">
        <v>743108000</v>
      </c>
      <c r="M805" s="2">
        <v>753845000</v>
      </c>
      <c r="N805" s="2">
        <v>762457000</v>
      </c>
      <c r="O805" s="2">
        <v>770834000</v>
      </c>
      <c r="P805" s="2">
        <v>780239000</v>
      </c>
      <c r="Q805" s="2">
        <v>787885000</v>
      </c>
      <c r="R805" s="2">
        <v>796386000</v>
      </c>
      <c r="S805" s="2">
        <v>804421000</v>
      </c>
      <c r="T805" s="2">
        <v>812284000</v>
      </c>
      <c r="U805" s="2">
        <v>819950000</v>
      </c>
      <c r="V805" s="2">
        <v>828214000</v>
      </c>
      <c r="W805" s="2">
        <v>834963000</v>
      </c>
      <c r="X805" s="2">
        <v>843012000</v>
      </c>
      <c r="Y805" s="2">
        <v>850380000</v>
      </c>
      <c r="Z805" s="2">
        <v>857400000</v>
      </c>
      <c r="AA805" s="2">
        <v>864231000</v>
      </c>
      <c r="AB805" s="2">
        <v>870561000</v>
      </c>
      <c r="AC805" s="2">
        <v>876370000</v>
      </c>
      <c r="AD805" s="2">
        <v>882480000</v>
      </c>
      <c r="AE805" s="2">
        <v>889488000</v>
      </c>
      <c r="AF805" s="2">
        <v>896268000</v>
      </c>
      <c r="AG805" s="2">
        <v>903157000</v>
      </c>
      <c r="AH805" s="2">
        <v>909685000</v>
      </c>
    </row>
    <row r="806" spans="1:34">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row>
    <row r="807" spans="1:34">
      <c r="A807" t="s">
        <v>825</v>
      </c>
      <c r="B807" t="s">
        <v>19</v>
      </c>
      <c r="C807">
        <v>0</v>
      </c>
      <c r="D807">
        <v>0</v>
      </c>
      <c r="E807">
        <v>947059</v>
      </c>
      <c r="F807" s="2">
        <v>1846120</v>
      </c>
      <c r="G807" s="2">
        <v>2406390</v>
      </c>
      <c r="H807" s="2">
        <v>2515630</v>
      </c>
      <c r="I807" s="2">
        <v>1948520</v>
      </c>
      <c r="J807">
        <v>282203</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row>
    <row r="808" spans="1:34">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row>
    <row r="809" spans="1:34">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row>
    <row r="810" spans="1:34">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row>
    <row r="812" spans="1:34">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row>
    <row r="813" spans="1:34">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row>
    <row r="814" spans="1:34">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row>
    <row r="815" spans="1:34">
      <c r="A815" t="s">
        <v>833</v>
      </c>
      <c r="B815" t="s">
        <v>19</v>
      </c>
      <c r="C815" s="2">
        <v>14854100000</v>
      </c>
      <c r="D815" s="2">
        <v>12037500000</v>
      </c>
      <c r="E815" s="2">
        <v>11995800000</v>
      </c>
      <c r="F815" s="2">
        <v>12223000000</v>
      </c>
      <c r="G815" s="2">
        <v>12296000000</v>
      </c>
      <c r="H815" s="2">
        <v>12422600000</v>
      </c>
      <c r="I815" s="2">
        <v>12392000000</v>
      </c>
      <c r="J815" s="2">
        <v>12767600000</v>
      </c>
      <c r="K815" s="2">
        <v>12832000000</v>
      </c>
      <c r="L815" s="2">
        <v>12868300000</v>
      </c>
      <c r="M815" s="2">
        <v>12921000000</v>
      </c>
      <c r="N815" s="2">
        <v>12864800000</v>
      </c>
      <c r="O815" s="2">
        <v>12867600000</v>
      </c>
      <c r="P815" s="2">
        <v>12838100000</v>
      </c>
      <c r="Q815" s="2">
        <v>12844000000</v>
      </c>
      <c r="R815" s="2">
        <v>12828200000</v>
      </c>
      <c r="S815" s="2">
        <v>12754400000</v>
      </c>
      <c r="T815" s="2">
        <v>12719000000</v>
      </c>
      <c r="U815" s="2">
        <v>12580800000</v>
      </c>
      <c r="V815" s="2">
        <v>12511700000</v>
      </c>
      <c r="W815" s="2">
        <v>12411600000</v>
      </c>
      <c r="X815" s="2">
        <v>12415100000</v>
      </c>
      <c r="Y815" s="2">
        <v>12416500000</v>
      </c>
      <c r="Z815" s="2">
        <v>12414800000</v>
      </c>
      <c r="AA815" s="2">
        <v>12416000000</v>
      </c>
      <c r="AB815" s="2">
        <v>12440500000</v>
      </c>
      <c r="AC815" s="2">
        <v>12434200000</v>
      </c>
      <c r="AD815" s="2">
        <v>12469900000</v>
      </c>
      <c r="AE815" s="2">
        <v>12482500000</v>
      </c>
      <c r="AF815" s="2">
        <v>12501100000</v>
      </c>
      <c r="AG815" s="2">
        <v>12528400000</v>
      </c>
      <c r="AH815" s="2">
        <v>12538100000</v>
      </c>
    </row>
    <row r="816" spans="1:34">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row>
    <row r="817" spans="1:34">
      <c r="A817" t="s">
        <v>835</v>
      </c>
      <c r="B817" t="s">
        <v>19</v>
      </c>
      <c r="C817">
        <v>0</v>
      </c>
      <c r="D817">
        <v>0</v>
      </c>
      <c r="E817" s="2">
        <v>18222500</v>
      </c>
      <c r="F817" s="2">
        <v>35001200</v>
      </c>
      <c r="G817" s="2">
        <v>45001500</v>
      </c>
      <c r="H817" s="2">
        <v>46318000</v>
      </c>
      <c r="I817" s="2">
        <v>34780500</v>
      </c>
      <c r="J817" s="2">
        <v>5048090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row>
    <row r="818" spans="1:34">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row>
    <row r="819" spans="1:34">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row>
    <row r="820" spans="1:34">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row>
    <row r="821" spans="1:34">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row>
    <row r="823" spans="1:34">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row>
    <row r="824" spans="1:34">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row>
    <row r="825" spans="1:34">
      <c r="A825" t="s">
        <v>843</v>
      </c>
      <c r="B825" t="s">
        <v>19</v>
      </c>
      <c r="C825" s="2">
        <v>655319000</v>
      </c>
      <c r="D825" s="2">
        <v>570693000</v>
      </c>
      <c r="E825" s="2">
        <v>601737000</v>
      </c>
      <c r="F825" s="2">
        <v>622242000</v>
      </c>
      <c r="G825" s="2">
        <v>634615000</v>
      </c>
      <c r="H825" s="2">
        <v>651201000</v>
      </c>
      <c r="I825" s="2">
        <v>670063000</v>
      </c>
      <c r="J825" s="2">
        <v>688893000</v>
      </c>
      <c r="K825" s="2">
        <v>703831000</v>
      </c>
      <c r="L825" s="2">
        <v>717229000</v>
      </c>
      <c r="M825" s="2">
        <v>727593000</v>
      </c>
      <c r="N825" s="2">
        <v>735904000</v>
      </c>
      <c r="O825" s="2">
        <v>743990000</v>
      </c>
      <c r="P825" s="2">
        <v>753067000</v>
      </c>
      <c r="Q825" s="2">
        <v>760447000</v>
      </c>
      <c r="R825" s="2">
        <v>768651000</v>
      </c>
      <c r="S825" s="2">
        <v>776407000</v>
      </c>
      <c r="T825" s="2">
        <v>783996000</v>
      </c>
      <c r="U825" s="2">
        <v>791395000</v>
      </c>
      <c r="V825" s="2">
        <v>799371000</v>
      </c>
      <c r="W825" s="2">
        <v>805885000</v>
      </c>
      <c r="X825" s="2">
        <v>813654000</v>
      </c>
      <c r="Y825" s="2">
        <v>820765000</v>
      </c>
      <c r="Z825" s="2">
        <v>827541000</v>
      </c>
      <c r="AA825" s="2">
        <v>834135000</v>
      </c>
      <c r="AB825" s="2">
        <v>840243000</v>
      </c>
      <c r="AC825" s="2">
        <v>845851000</v>
      </c>
      <c r="AD825" s="2">
        <v>851748000</v>
      </c>
      <c r="AE825" s="2">
        <v>858512000</v>
      </c>
      <c r="AF825" s="2">
        <v>865055000</v>
      </c>
      <c r="AG825" s="2">
        <v>871705000</v>
      </c>
      <c r="AH825" s="2">
        <v>878005000</v>
      </c>
    </row>
    <row r="826" spans="1:34">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845</v>
      </c>
      <c r="B827" t="s">
        <v>19</v>
      </c>
      <c r="C827">
        <v>0</v>
      </c>
      <c r="D827">
        <v>0</v>
      </c>
      <c r="E827">
        <v>914078</v>
      </c>
      <c r="F827" s="2">
        <v>1781830</v>
      </c>
      <c r="G827" s="2">
        <v>2322590</v>
      </c>
      <c r="H827" s="2">
        <v>2428030</v>
      </c>
      <c r="I827" s="2">
        <v>1880660</v>
      </c>
      <c r="J827">
        <v>272376</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row>
    <row r="829" spans="1:34">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row>
    <row r="830" spans="1:34">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row>
    <row r="831" spans="1:34">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row>
    <row r="833" spans="1:34">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
        <v>853</v>
      </c>
      <c r="B835" t="s">
        <v>19</v>
      </c>
      <c r="C835" s="2">
        <v>14336800000</v>
      </c>
      <c r="D835" s="2">
        <v>11618300000</v>
      </c>
      <c r="E835" s="2">
        <v>11578100000</v>
      </c>
      <c r="F835" s="2">
        <v>11797300000</v>
      </c>
      <c r="G835" s="2">
        <v>11867800000</v>
      </c>
      <c r="H835" s="2">
        <v>11990000000</v>
      </c>
      <c r="I835" s="2">
        <v>11960400000</v>
      </c>
      <c r="J835" s="2">
        <v>12323000000</v>
      </c>
      <c r="K835" s="2">
        <v>12385100000</v>
      </c>
      <c r="L835" s="2">
        <v>12420200000</v>
      </c>
      <c r="M835" s="2">
        <v>12471000000</v>
      </c>
      <c r="N835" s="2">
        <v>12416800000</v>
      </c>
      <c r="O835" s="2">
        <v>12419500000</v>
      </c>
      <c r="P835" s="2">
        <v>12391000000</v>
      </c>
      <c r="Q835" s="2">
        <v>12396700000</v>
      </c>
      <c r="R835" s="2">
        <v>12381400000</v>
      </c>
      <c r="S835" s="2">
        <v>12310300000</v>
      </c>
      <c r="T835" s="2">
        <v>12276100000</v>
      </c>
      <c r="U835" s="2">
        <v>12142600000</v>
      </c>
      <c r="V835" s="2">
        <v>12076000000</v>
      </c>
      <c r="W835" s="2">
        <v>11979400000</v>
      </c>
      <c r="X835" s="2">
        <v>11982700000</v>
      </c>
      <c r="Y835" s="2">
        <v>11984100000</v>
      </c>
      <c r="Z835" s="2">
        <v>11982500000</v>
      </c>
      <c r="AA835" s="2">
        <v>11983700000</v>
      </c>
      <c r="AB835" s="2">
        <v>12007300000</v>
      </c>
      <c r="AC835" s="2">
        <v>12001200000</v>
      </c>
      <c r="AD835" s="2">
        <v>12035600000</v>
      </c>
      <c r="AE835" s="2">
        <v>12047800000</v>
      </c>
      <c r="AF835" s="2">
        <v>12065800000</v>
      </c>
      <c r="AG835" s="2">
        <v>12092100000</v>
      </c>
      <c r="AH835" s="2">
        <v>12101500000</v>
      </c>
    </row>
    <row r="836" spans="1:34">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row>
    <row r="837" spans="1:34">
      <c r="A837" t="s">
        <v>855</v>
      </c>
      <c r="B837" t="s">
        <v>19</v>
      </c>
      <c r="C837">
        <v>0</v>
      </c>
      <c r="D837">
        <v>0</v>
      </c>
      <c r="E837" s="2">
        <v>17587900</v>
      </c>
      <c r="F837" s="2">
        <v>33782300</v>
      </c>
      <c r="G837" s="2">
        <v>43434400</v>
      </c>
      <c r="H837" s="2">
        <v>44705000</v>
      </c>
      <c r="I837" s="2">
        <v>33569300</v>
      </c>
      <c r="J837" s="2">
        <v>4872290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row>
    <row r="838" spans="1:34">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row>
    <row r="839" spans="1:34">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row>
    <row r="841" spans="1:34">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row>
    <row r="842" spans="1:34">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row>
    <row r="843" spans="1:34">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row>
    <row r="844" spans="1:34">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row>
    <row r="845" spans="1:34">
      <c r="A845" t="s">
        <v>863</v>
      </c>
      <c r="B845" t="s">
        <v>19</v>
      </c>
      <c r="C845" s="2">
        <v>28216700</v>
      </c>
      <c r="D845" s="2">
        <v>24572900</v>
      </c>
      <c r="E845" s="2">
        <v>25909600</v>
      </c>
      <c r="F845" s="2">
        <v>26792500</v>
      </c>
      <c r="G845" s="2">
        <v>27325300</v>
      </c>
      <c r="H845" s="2">
        <v>28039500</v>
      </c>
      <c r="I845" s="2">
        <v>28851600</v>
      </c>
      <c r="J845" s="2">
        <v>29662400</v>
      </c>
      <c r="K845" s="2">
        <v>30305600</v>
      </c>
      <c r="L845" s="2">
        <v>30882500</v>
      </c>
      <c r="M845" s="2">
        <v>31328700</v>
      </c>
      <c r="N845" s="2">
        <v>31686600</v>
      </c>
      <c r="O845" s="2">
        <v>32034700</v>
      </c>
      <c r="P845" s="2">
        <v>32425600</v>
      </c>
      <c r="Q845" s="2">
        <v>32743400</v>
      </c>
      <c r="R845" s="2">
        <v>33096600</v>
      </c>
      <c r="S845" s="2">
        <v>33430600</v>
      </c>
      <c r="T845" s="2">
        <v>33757300</v>
      </c>
      <c r="U845" s="2">
        <v>34075900</v>
      </c>
      <c r="V845" s="2">
        <v>34419300</v>
      </c>
      <c r="W845" s="2">
        <v>34699800</v>
      </c>
      <c r="X845" s="2">
        <v>35034300</v>
      </c>
      <c r="Y845" s="2">
        <v>35340500</v>
      </c>
      <c r="Z845" s="2">
        <v>35632300</v>
      </c>
      <c r="AA845" s="2">
        <v>35916200</v>
      </c>
      <c r="AB845" s="2">
        <v>36179200</v>
      </c>
      <c r="AC845" s="2">
        <v>36420700</v>
      </c>
      <c r="AD845" s="2">
        <v>36674600</v>
      </c>
      <c r="AE845" s="2">
        <v>36965800</v>
      </c>
      <c r="AF845" s="2">
        <v>37247600</v>
      </c>
      <c r="AG845" s="2">
        <v>37533900</v>
      </c>
      <c r="AH845" s="2">
        <v>37805200</v>
      </c>
    </row>
    <row r="846" spans="1:34">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
        <v>865</v>
      </c>
      <c r="B847" t="s">
        <v>19</v>
      </c>
      <c r="C847">
        <v>0</v>
      </c>
      <c r="D847">
        <v>0</v>
      </c>
      <c r="E847">
        <v>39358.400000000001</v>
      </c>
      <c r="F847">
        <v>76721.899999999994</v>
      </c>
      <c r="G847">
        <v>100006</v>
      </c>
      <c r="H847">
        <v>104546</v>
      </c>
      <c r="I847">
        <v>80977.7</v>
      </c>
      <c r="J847">
        <v>11728</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row>
    <row r="848" spans="1:34">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row>
    <row r="850" spans="1:34">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row>
    <row r="851" spans="1:34">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row>
    <row r="852" spans="1:34">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row>
    <row r="855" spans="1:34">
      <c r="A855" t="s">
        <v>873</v>
      </c>
      <c r="B855" t="s">
        <v>19</v>
      </c>
      <c r="C855" s="2">
        <v>617313000</v>
      </c>
      <c r="D855" s="2">
        <v>500262000</v>
      </c>
      <c r="E855" s="2">
        <v>498530000</v>
      </c>
      <c r="F855" s="2">
        <v>507969000</v>
      </c>
      <c r="G855" s="2">
        <v>511005000</v>
      </c>
      <c r="H855" s="2">
        <v>516265000</v>
      </c>
      <c r="I855" s="2">
        <v>514992000</v>
      </c>
      <c r="J855" s="2">
        <v>530604000</v>
      </c>
      <c r="K855" s="2">
        <v>533280000</v>
      </c>
      <c r="L855" s="2">
        <v>534789000</v>
      </c>
      <c r="M855" s="2">
        <v>536977000</v>
      </c>
      <c r="N855" s="2">
        <v>534642000</v>
      </c>
      <c r="O855" s="2">
        <v>534759000</v>
      </c>
      <c r="P855" s="2">
        <v>533533000</v>
      </c>
      <c r="Q855" s="2">
        <v>533777000</v>
      </c>
      <c r="R855" s="2">
        <v>533120000</v>
      </c>
      <c r="S855" s="2">
        <v>530055000</v>
      </c>
      <c r="T855" s="2">
        <v>528583000</v>
      </c>
      <c r="U855" s="2">
        <v>522838000</v>
      </c>
      <c r="V855" s="2">
        <v>519968000</v>
      </c>
      <c r="W855" s="2">
        <v>515809000</v>
      </c>
      <c r="X855" s="2">
        <v>515952000</v>
      </c>
      <c r="Y855" s="2">
        <v>516012000</v>
      </c>
      <c r="Z855" s="2">
        <v>515942000</v>
      </c>
      <c r="AA855" s="2">
        <v>515993000</v>
      </c>
      <c r="AB855" s="2">
        <v>517009000</v>
      </c>
      <c r="AC855" s="2">
        <v>516749000</v>
      </c>
      <c r="AD855" s="2">
        <v>518231000</v>
      </c>
      <c r="AE855" s="2">
        <v>518755000</v>
      </c>
      <c r="AF855" s="2">
        <v>519529000</v>
      </c>
      <c r="AG855" s="2">
        <v>520662000</v>
      </c>
      <c r="AH855" s="2">
        <v>521066000</v>
      </c>
    </row>
    <row r="856" spans="1:34">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row>
    <row r="857" spans="1:34">
      <c r="A857" t="s">
        <v>875</v>
      </c>
      <c r="B857" t="s">
        <v>19</v>
      </c>
      <c r="C857">
        <v>0</v>
      </c>
      <c r="D857">
        <v>0</v>
      </c>
      <c r="E857">
        <v>757299</v>
      </c>
      <c r="F857" s="2">
        <v>1454600</v>
      </c>
      <c r="G857" s="2">
        <v>1870200</v>
      </c>
      <c r="H857" s="2">
        <v>1924910</v>
      </c>
      <c r="I857" s="2">
        <v>1445430</v>
      </c>
      <c r="J857">
        <v>209791</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row>
    <row r="858" spans="1:34">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row>
    <row r="861" spans="1:34">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row>
    <row r="862" spans="1:34">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row>
    <row r="863" spans="1:34">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row>
    <row r="864" spans="1:34">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
        <v>883</v>
      </c>
      <c r="B865" t="s">
        <v>19</v>
      </c>
      <c r="C865" s="2">
        <v>505377000</v>
      </c>
      <c r="D865" s="2">
        <v>440114000</v>
      </c>
      <c r="E865" s="2">
        <v>464055000</v>
      </c>
      <c r="F865" s="2">
        <v>479869000</v>
      </c>
      <c r="G865" s="2">
        <v>489411000</v>
      </c>
      <c r="H865" s="2">
        <v>502202000</v>
      </c>
      <c r="I865" s="2">
        <v>516748000</v>
      </c>
      <c r="J865" s="2">
        <v>531269000</v>
      </c>
      <c r="K865" s="2">
        <v>542790000</v>
      </c>
      <c r="L865" s="2">
        <v>553122000</v>
      </c>
      <c r="M865" s="2">
        <v>561114000</v>
      </c>
      <c r="N865" s="2">
        <v>567524000</v>
      </c>
      <c r="O865" s="2">
        <v>573760000</v>
      </c>
      <c r="P865" s="2">
        <v>580760000</v>
      </c>
      <c r="Q865" s="2">
        <v>586452000</v>
      </c>
      <c r="R865" s="2">
        <v>592779000</v>
      </c>
      <c r="S865" s="2">
        <v>598760000</v>
      </c>
      <c r="T865" s="2">
        <v>604612000</v>
      </c>
      <c r="U865" s="2">
        <v>610318000</v>
      </c>
      <c r="V865" s="2">
        <v>616469000</v>
      </c>
      <c r="W865" s="2">
        <v>621493000</v>
      </c>
      <c r="X865" s="2">
        <v>627484000</v>
      </c>
      <c r="Y865" s="2">
        <v>632968000</v>
      </c>
      <c r="Z865" s="2">
        <v>638193000</v>
      </c>
      <c r="AA865" s="2">
        <v>643279000</v>
      </c>
      <c r="AB865" s="2">
        <v>647990000</v>
      </c>
      <c r="AC865" s="2">
        <v>652314000</v>
      </c>
      <c r="AD865" s="2">
        <v>656862000</v>
      </c>
      <c r="AE865" s="2">
        <v>662078000</v>
      </c>
      <c r="AF865" s="2">
        <v>667125000</v>
      </c>
      <c r="AG865" s="2">
        <v>672253000</v>
      </c>
      <c r="AH865" s="2">
        <v>677112000</v>
      </c>
    </row>
    <row r="866" spans="1:34">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row>
    <row r="867" spans="1:34">
      <c r="A867" t="s">
        <v>885</v>
      </c>
      <c r="B867" t="s">
        <v>19</v>
      </c>
      <c r="C867">
        <v>0</v>
      </c>
      <c r="D867">
        <v>0</v>
      </c>
      <c r="E867">
        <v>704930</v>
      </c>
      <c r="F867" s="2">
        <v>1374130</v>
      </c>
      <c r="G867" s="2">
        <v>1791170</v>
      </c>
      <c r="H867" s="2">
        <v>1872480</v>
      </c>
      <c r="I867" s="2">
        <v>1450360</v>
      </c>
      <c r="J867">
        <v>210054</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row>
    <row r="868" spans="1:34">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row>
    <row r="869" spans="1:34">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row>
    <row r="870" spans="1:34">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row>
    <row r="871" spans="1:34">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row>
    <row r="872" spans="1:34">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row>
    <row r="873" spans="1:34">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row>
    <row r="874" spans="1:34">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893</v>
      </c>
      <c r="B875" t="s">
        <v>19</v>
      </c>
      <c r="C875" s="2">
        <v>11056400000</v>
      </c>
      <c r="D875" s="2">
        <v>8959970000</v>
      </c>
      <c r="E875" s="2">
        <v>8928940000</v>
      </c>
      <c r="F875" s="2">
        <v>9098010000</v>
      </c>
      <c r="G875" s="2">
        <v>9152380000</v>
      </c>
      <c r="H875" s="2">
        <v>9246590000</v>
      </c>
      <c r="I875" s="2">
        <v>9223790000</v>
      </c>
      <c r="J875" s="2">
        <v>9503400000</v>
      </c>
      <c r="K875" s="2">
        <v>9551330000</v>
      </c>
      <c r="L875" s="2">
        <v>9578370000</v>
      </c>
      <c r="M875" s="2">
        <v>9617550000</v>
      </c>
      <c r="N875" s="2">
        <v>9575720000</v>
      </c>
      <c r="O875" s="2">
        <v>9577820000</v>
      </c>
      <c r="P875" s="2">
        <v>9555870000</v>
      </c>
      <c r="Q875" s="2">
        <v>9560240000</v>
      </c>
      <c r="R875" s="2">
        <v>9548470000</v>
      </c>
      <c r="S875" s="2">
        <v>9493580000</v>
      </c>
      <c r="T875" s="2">
        <v>9467210000</v>
      </c>
      <c r="U875" s="2">
        <v>9364310000</v>
      </c>
      <c r="V875" s="2">
        <v>9312910000</v>
      </c>
      <c r="W875" s="2">
        <v>9238420000</v>
      </c>
      <c r="X875" s="2">
        <v>9240990000</v>
      </c>
      <c r="Y875" s="2">
        <v>9242060000</v>
      </c>
      <c r="Z875" s="2">
        <v>9240810000</v>
      </c>
      <c r="AA875" s="2">
        <v>9241710000</v>
      </c>
      <c r="AB875" s="2">
        <v>9259910000</v>
      </c>
      <c r="AC875" s="2">
        <v>9255260000</v>
      </c>
      <c r="AD875" s="2">
        <v>9281790000</v>
      </c>
      <c r="AE875" s="2">
        <v>9291180000</v>
      </c>
      <c r="AF875" s="2">
        <v>9305050000</v>
      </c>
      <c r="AG875" s="2">
        <v>9325330000</v>
      </c>
      <c r="AH875" s="2">
        <v>9332580000</v>
      </c>
    </row>
    <row r="876" spans="1:34">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row>
    <row r="877" spans="1:34">
      <c r="A877" t="s">
        <v>895</v>
      </c>
      <c r="B877" t="s">
        <v>19</v>
      </c>
      <c r="C877">
        <v>0</v>
      </c>
      <c r="D877">
        <v>0</v>
      </c>
      <c r="E877" s="2">
        <v>13563600</v>
      </c>
      <c r="F877" s="2">
        <v>26052700</v>
      </c>
      <c r="G877" s="2">
        <v>33496300</v>
      </c>
      <c r="H877" s="2">
        <v>34476200</v>
      </c>
      <c r="I877" s="2">
        <v>25888400</v>
      </c>
      <c r="J877" s="2">
        <v>3757470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row>
    <row r="878" spans="1:34">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row>
    <row r="879" spans="1:34">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row>
    <row r="880" spans="1:34">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row>
    <row r="881" spans="1:34">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row>
    <row r="882" spans="1:34">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row>
    <row r="883" spans="1:34">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row>
    <row r="884" spans="1:34">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row>
    <row r="885" spans="1:34">
      <c r="A885" t="s">
        <v>903</v>
      </c>
      <c r="B885" t="s">
        <v>19</v>
      </c>
      <c r="C885" s="2">
        <v>115081000</v>
      </c>
      <c r="D885" s="2">
        <v>100220000</v>
      </c>
      <c r="E885" s="2">
        <v>105672000</v>
      </c>
      <c r="F885" s="2">
        <v>109273000</v>
      </c>
      <c r="G885" s="2">
        <v>111446000</v>
      </c>
      <c r="H885" s="2">
        <v>114358000</v>
      </c>
      <c r="I885" s="2">
        <v>117671000</v>
      </c>
      <c r="J885" s="2">
        <v>120977000</v>
      </c>
      <c r="K885" s="2">
        <v>123601000</v>
      </c>
      <c r="L885" s="2">
        <v>125954000</v>
      </c>
      <c r="M885" s="2">
        <v>127774000</v>
      </c>
      <c r="N885" s="2">
        <v>129233000</v>
      </c>
      <c r="O885" s="2">
        <v>130653000</v>
      </c>
      <c r="P885" s="2">
        <v>132247000</v>
      </c>
      <c r="Q885" s="2">
        <v>133543000</v>
      </c>
      <c r="R885" s="2">
        <v>134984000</v>
      </c>
      <c r="S885" s="2">
        <v>136346000</v>
      </c>
      <c r="T885" s="2">
        <v>137679000</v>
      </c>
      <c r="U885" s="2">
        <v>138978000</v>
      </c>
      <c r="V885" s="2">
        <v>140379000</v>
      </c>
      <c r="W885" s="2">
        <v>141523000</v>
      </c>
      <c r="X885" s="2">
        <v>142887000</v>
      </c>
      <c r="Y885" s="2">
        <v>144136000</v>
      </c>
      <c r="Z885" s="2">
        <v>145326000</v>
      </c>
      <c r="AA885" s="2">
        <v>146483000</v>
      </c>
      <c r="AB885" s="2">
        <v>147556000</v>
      </c>
      <c r="AC885" s="2">
        <v>148541000</v>
      </c>
      <c r="AD885" s="2">
        <v>149577000</v>
      </c>
      <c r="AE885" s="2">
        <v>150764000</v>
      </c>
      <c r="AF885" s="2">
        <v>151914000</v>
      </c>
      <c r="AG885" s="2">
        <v>153081000</v>
      </c>
      <c r="AH885" s="2">
        <v>154188000</v>
      </c>
    </row>
    <row r="886" spans="1:34">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row>
    <row r="887" spans="1:34">
      <c r="A887" t="s">
        <v>905</v>
      </c>
      <c r="B887" t="s">
        <v>19</v>
      </c>
      <c r="C887">
        <v>0</v>
      </c>
      <c r="D887">
        <v>0</v>
      </c>
      <c r="E887">
        <v>160522</v>
      </c>
      <c r="F887">
        <v>312909</v>
      </c>
      <c r="G887">
        <v>407874</v>
      </c>
      <c r="H887">
        <v>426389</v>
      </c>
      <c r="I887">
        <v>330266</v>
      </c>
      <c r="J887">
        <v>47832.3</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row>
    <row r="888" spans="1:34">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row>
    <row r="889" spans="1:34">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row>
    <row r="890" spans="1:34">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row>
    <row r="892" spans="1:34">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row>
    <row r="893" spans="1:34">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row>
    <row r="894" spans="1:34">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row>
    <row r="895" spans="1:34">
      <c r="A895" t="s">
        <v>913</v>
      </c>
      <c r="B895" t="s">
        <v>19</v>
      </c>
      <c r="C895" s="2">
        <v>2517700000</v>
      </c>
      <c r="D895" s="2">
        <v>2040310000</v>
      </c>
      <c r="E895" s="2">
        <v>2033240000</v>
      </c>
      <c r="F895" s="2">
        <v>2071740000</v>
      </c>
      <c r="G895" s="2">
        <v>2084120000</v>
      </c>
      <c r="H895" s="2">
        <v>2105580000</v>
      </c>
      <c r="I895" s="2">
        <v>2100380000</v>
      </c>
      <c r="J895" s="2">
        <v>2164060000</v>
      </c>
      <c r="K895" s="2">
        <v>2174970000</v>
      </c>
      <c r="L895" s="2">
        <v>2181130000</v>
      </c>
      <c r="M895" s="2">
        <v>2190050000</v>
      </c>
      <c r="N895" s="2">
        <v>2180530000</v>
      </c>
      <c r="O895" s="2">
        <v>2181000000</v>
      </c>
      <c r="P895" s="2">
        <v>2176000000</v>
      </c>
      <c r="Q895" s="2">
        <v>2177000000</v>
      </c>
      <c r="R895" s="2">
        <v>2174320000</v>
      </c>
      <c r="S895" s="2">
        <v>2161820000</v>
      </c>
      <c r="T895" s="2">
        <v>2155820000</v>
      </c>
      <c r="U895" s="2">
        <v>2132380000</v>
      </c>
      <c r="V895" s="2">
        <v>2120680000</v>
      </c>
      <c r="W895" s="2">
        <v>2103720000</v>
      </c>
      <c r="X895" s="2">
        <v>2104300000</v>
      </c>
      <c r="Y895" s="2">
        <v>2104540000</v>
      </c>
      <c r="Z895" s="2">
        <v>2104260000</v>
      </c>
      <c r="AA895" s="2">
        <v>2104470000</v>
      </c>
      <c r="AB895" s="2">
        <v>2108610000</v>
      </c>
      <c r="AC895" s="2">
        <v>2107550000</v>
      </c>
      <c r="AD895" s="2">
        <v>2113590000</v>
      </c>
      <c r="AE895" s="2">
        <v>2115730000</v>
      </c>
      <c r="AF895" s="2">
        <v>2118890000</v>
      </c>
      <c r="AG895" s="2">
        <v>2123510000</v>
      </c>
      <c r="AH895" s="2">
        <v>2125160000</v>
      </c>
    </row>
    <row r="896" spans="1:34">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
        <v>915</v>
      </c>
      <c r="B897" t="s">
        <v>19</v>
      </c>
      <c r="C897">
        <v>0</v>
      </c>
      <c r="D897">
        <v>0</v>
      </c>
      <c r="E897" s="2">
        <v>3088630</v>
      </c>
      <c r="F897" s="2">
        <v>5932550</v>
      </c>
      <c r="G897" s="2">
        <v>7627570</v>
      </c>
      <c r="H897" s="2">
        <v>7850710</v>
      </c>
      <c r="I897" s="2">
        <v>5895150</v>
      </c>
      <c r="J897">
        <v>855629</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row>
    <row r="898" spans="1:34">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row>
    <row r="899" spans="1:34">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row>
    <row r="900" spans="1:34">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row>
    <row r="901" spans="1:34">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row>
    <row r="902" spans="1:34">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row>
    <row r="903" spans="1:34">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row>
    <row r="904" spans="1:34">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row>
    <row r="905" spans="1:34">
      <c r="A905" t="s">
        <v>923</v>
      </c>
      <c r="B905" t="s">
        <v>19</v>
      </c>
      <c r="C905" s="2">
        <v>71434800</v>
      </c>
      <c r="D905" s="2">
        <v>62209900</v>
      </c>
      <c r="E905" s="2">
        <v>65593900</v>
      </c>
      <c r="F905" s="2">
        <v>67829100</v>
      </c>
      <c r="G905" s="2">
        <v>69177900</v>
      </c>
      <c r="H905" s="2">
        <v>70986000</v>
      </c>
      <c r="I905" s="2">
        <v>73042000</v>
      </c>
      <c r="J905" s="2">
        <v>75094600</v>
      </c>
      <c r="K905" s="2">
        <v>76723000</v>
      </c>
      <c r="L905" s="2">
        <v>78183500</v>
      </c>
      <c r="M905" s="2">
        <v>79313200</v>
      </c>
      <c r="N905" s="2">
        <v>80219200</v>
      </c>
      <c r="O905" s="2">
        <v>81100600</v>
      </c>
      <c r="P905" s="2">
        <v>82090100</v>
      </c>
      <c r="Q905" s="2">
        <v>82894600</v>
      </c>
      <c r="R905" s="2">
        <v>83788900</v>
      </c>
      <c r="S905" s="2">
        <v>84634400</v>
      </c>
      <c r="T905" s="2">
        <v>85461600</v>
      </c>
      <c r="U905" s="2">
        <v>86268100</v>
      </c>
      <c r="V905" s="2">
        <v>87137600</v>
      </c>
      <c r="W905" s="2">
        <v>87847600</v>
      </c>
      <c r="X905" s="2">
        <v>88694500</v>
      </c>
      <c r="Y905" s="2">
        <v>89469700</v>
      </c>
      <c r="Z905" s="2">
        <v>90208300</v>
      </c>
      <c r="AA905" s="2">
        <v>90927100</v>
      </c>
      <c r="AB905" s="2">
        <v>91593000</v>
      </c>
      <c r="AC905" s="2">
        <v>92204200</v>
      </c>
      <c r="AD905" s="2">
        <v>92847000</v>
      </c>
      <c r="AE905" s="2">
        <v>93584400</v>
      </c>
      <c r="AF905" s="2">
        <v>94297700</v>
      </c>
      <c r="AG905" s="2">
        <v>95022500</v>
      </c>
      <c r="AH905" s="2">
        <v>95709300</v>
      </c>
    </row>
    <row r="906" spans="1:34">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row>
    <row r="907" spans="1:34">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row>
    <row r="908" spans="1:34">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row>
    <row r="909" spans="1:34">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row>
    <row r="910" spans="1:34">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row>
    <row r="911" spans="1:34">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row>
    <row r="913" spans="1:34">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row>
    <row r="914" spans="1:34">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
        <v>933</v>
      </c>
      <c r="B915" t="s">
        <v>19</v>
      </c>
      <c r="C915" s="2">
        <v>1562820000</v>
      </c>
      <c r="D915" s="2">
        <v>1266490000</v>
      </c>
      <c r="E915" s="2">
        <v>1262100000</v>
      </c>
      <c r="F915" s="2">
        <v>1286000000</v>
      </c>
      <c r="G915" s="2">
        <v>1293680000</v>
      </c>
      <c r="H915" s="2">
        <v>1307000000</v>
      </c>
      <c r="I915" s="2">
        <v>1303780000</v>
      </c>
      <c r="J915" s="2">
        <v>1343300000</v>
      </c>
      <c r="K915" s="2">
        <v>1350070000</v>
      </c>
      <c r="L915" s="2">
        <v>1353900000</v>
      </c>
      <c r="M915" s="2">
        <v>1359440000</v>
      </c>
      <c r="N915" s="2">
        <v>1353520000</v>
      </c>
      <c r="O915" s="2">
        <v>1353820000</v>
      </c>
      <c r="P915" s="2">
        <v>1350720000</v>
      </c>
      <c r="Q915" s="2">
        <v>1351330000</v>
      </c>
      <c r="R915" s="2">
        <v>1349670000</v>
      </c>
      <c r="S915" s="2">
        <v>1341910000</v>
      </c>
      <c r="T915" s="2">
        <v>1338180000</v>
      </c>
      <c r="U915" s="2">
        <v>1323640000</v>
      </c>
      <c r="V915" s="2">
        <v>1316370000</v>
      </c>
      <c r="W915" s="2">
        <v>1305850000</v>
      </c>
      <c r="X915" s="2">
        <v>1306210000</v>
      </c>
      <c r="Y915" s="2">
        <v>1306360000</v>
      </c>
      <c r="Z915" s="2">
        <v>1306180000</v>
      </c>
      <c r="AA915" s="2">
        <v>1306310000</v>
      </c>
      <c r="AB915" s="2">
        <v>1308880000</v>
      </c>
      <c r="AC915" s="2">
        <v>1308230000</v>
      </c>
      <c r="AD915" s="2">
        <v>1311980000</v>
      </c>
      <c r="AE915" s="2">
        <v>1313300000</v>
      </c>
      <c r="AF915" s="2">
        <v>1315260000</v>
      </c>
      <c r="AG915" s="2">
        <v>1318130000</v>
      </c>
      <c r="AH915" s="2">
        <v>1319160000</v>
      </c>
    </row>
    <row r="916" spans="1:34">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row>
    <row r="917" spans="1:34">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row>
    <row r="918" spans="1:34">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row>
    <row r="919" spans="1:34">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row>
    <row r="920" spans="1:34">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row>
    <row r="922" spans="1:34">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row>
    <row r="924" spans="1:34">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row>
    <row r="925" spans="1:34">
      <c r="A925" t="s">
        <v>943</v>
      </c>
      <c r="B925" t="s">
        <v>19</v>
      </c>
      <c r="C925" s="2">
        <v>14287000</v>
      </c>
      <c r="D925" s="2">
        <v>12442000</v>
      </c>
      <c r="E925" s="2">
        <v>13118800</v>
      </c>
      <c r="F925" s="2">
        <v>13565800</v>
      </c>
      <c r="G925" s="2">
        <v>13835600</v>
      </c>
      <c r="H925" s="2">
        <v>14197200</v>
      </c>
      <c r="I925" s="2">
        <v>14608400</v>
      </c>
      <c r="J925" s="2">
        <v>15018900</v>
      </c>
      <c r="K925" s="2">
        <v>15344600</v>
      </c>
      <c r="L925" s="2">
        <v>15636700</v>
      </c>
      <c r="M925" s="2">
        <v>15862600</v>
      </c>
      <c r="N925" s="2">
        <v>16043800</v>
      </c>
      <c r="O925" s="2">
        <v>16220100</v>
      </c>
      <c r="P925" s="2">
        <v>16418000</v>
      </c>
      <c r="Q925" s="2">
        <v>16578900</v>
      </c>
      <c r="R925" s="2">
        <v>16757800</v>
      </c>
      <c r="S925" s="2">
        <v>16926900</v>
      </c>
      <c r="T925" s="2">
        <v>17092300</v>
      </c>
      <c r="U925" s="2">
        <v>17253600</v>
      </c>
      <c r="V925" s="2">
        <v>17427500</v>
      </c>
      <c r="W925" s="2">
        <v>17569500</v>
      </c>
      <c r="X925" s="2">
        <v>17738900</v>
      </c>
      <c r="Y925" s="2">
        <v>17893900</v>
      </c>
      <c r="Z925" s="2">
        <v>18041700</v>
      </c>
      <c r="AA925" s="2">
        <v>18185400</v>
      </c>
      <c r="AB925" s="2">
        <v>18318600</v>
      </c>
      <c r="AC925" s="2">
        <v>18440800</v>
      </c>
      <c r="AD925" s="2">
        <v>18569400</v>
      </c>
      <c r="AE925" s="2">
        <v>18716900</v>
      </c>
      <c r="AF925" s="2">
        <v>18859500</v>
      </c>
      <c r="AG925" s="2">
        <v>19004500</v>
      </c>
      <c r="AH925" s="2">
        <v>19141900</v>
      </c>
    </row>
    <row r="926" spans="1:34">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row>
    <row r="928" spans="1:34">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row>
    <row r="929" spans="1:34">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row>
    <row r="930" spans="1:34">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row>
    <row r="931" spans="1:34">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row>
    <row r="932" spans="1:34">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row>
    <row r="933" spans="1:34">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row>
    <row r="934" spans="1:34">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row>
    <row r="935" spans="1:34">
      <c r="A935" t="s">
        <v>953</v>
      </c>
      <c r="B935" t="s">
        <v>19</v>
      </c>
      <c r="C935" s="2">
        <v>312564000</v>
      </c>
      <c r="D935" s="2">
        <v>253297000</v>
      </c>
      <c r="E935" s="2">
        <v>252420000</v>
      </c>
      <c r="F935" s="2">
        <v>257200000</v>
      </c>
      <c r="G935" s="2">
        <v>258737000</v>
      </c>
      <c r="H935" s="2">
        <v>261400000</v>
      </c>
      <c r="I935" s="2">
        <v>260755000</v>
      </c>
      <c r="J935" s="2">
        <v>268660000</v>
      </c>
      <c r="K935" s="2">
        <v>270015000</v>
      </c>
      <c r="L935" s="2">
        <v>270779000</v>
      </c>
      <c r="M935" s="2">
        <v>271887000</v>
      </c>
      <c r="N935" s="2">
        <v>270705000</v>
      </c>
      <c r="O935" s="2">
        <v>270764000</v>
      </c>
      <c r="P935" s="2">
        <v>270143000</v>
      </c>
      <c r="Q935" s="2">
        <v>270267000</v>
      </c>
      <c r="R935" s="2">
        <v>269934000</v>
      </c>
      <c r="S935" s="2">
        <v>268382000</v>
      </c>
      <c r="T935" s="2">
        <v>267637000</v>
      </c>
      <c r="U935" s="2">
        <v>264728000</v>
      </c>
      <c r="V935" s="2">
        <v>263275000</v>
      </c>
      <c r="W935" s="2">
        <v>261169000</v>
      </c>
      <c r="X935" s="2">
        <v>261242000</v>
      </c>
      <c r="Y935" s="2">
        <v>261272000</v>
      </c>
      <c r="Z935" s="2">
        <v>261236000</v>
      </c>
      <c r="AA935" s="2">
        <v>261262000</v>
      </c>
      <c r="AB935" s="2">
        <v>261777000</v>
      </c>
      <c r="AC935" s="2">
        <v>261645000</v>
      </c>
      <c r="AD935" s="2">
        <v>262395000</v>
      </c>
      <c r="AE935" s="2">
        <v>262661000</v>
      </c>
      <c r="AF935" s="2">
        <v>263053000</v>
      </c>
      <c r="AG935" s="2">
        <v>263626000</v>
      </c>
      <c r="AH935" s="2">
        <v>263831000</v>
      </c>
    </row>
    <row r="936" spans="1:34">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row>
    <row r="937" spans="1:34">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row>
    <row r="938" spans="1:34">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row>
    <row r="939" spans="1:34">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row>
    <row r="940" spans="1:34">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row>
    <row r="941" spans="1:34">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row>
    <row r="942" spans="1:34">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row>
    <row r="944" spans="1:34">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row>
    <row r="945" spans="1:34">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row>
    <row r="946" spans="1:34">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row>
    <row r="947" spans="1:34">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row>
    <row r="948" spans="1:34">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row>
    <row r="949" spans="1:34">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row>
    <row r="950" spans="1:34">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row>
    <row r="951" spans="1:34">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row>
    <row r="952" spans="1:34">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row>
    <row r="954" spans="1:34">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row>
    <row r="957" spans="1:34">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row>
    <row r="959" spans="1:34">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row>
    <row r="960" spans="1:34">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row>
    <row r="961" spans="1:34">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row>
    <row r="962" spans="1:34">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row>
    <row r="963" spans="1:34">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row>
    <row r="964" spans="1:34">
      <c r="A964" t="s">
        <v>982</v>
      </c>
      <c r="B964" t="s">
        <v>19</v>
      </c>
      <c r="C964" s="2">
        <v>14058000000000</v>
      </c>
      <c r="D964" s="2">
        <v>12055700000000</v>
      </c>
      <c r="E964" s="2">
        <v>12529500000000</v>
      </c>
      <c r="F964" s="2">
        <v>12796900000000</v>
      </c>
      <c r="G964" s="2">
        <v>12900200000000</v>
      </c>
      <c r="H964" s="2">
        <v>13061500000000</v>
      </c>
      <c r="I964" s="2">
        <v>13268400000000</v>
      </c>
      <c r="J964" s="2">
        <v>13476200000000</v>
      </c>
      <c r="K964" s="2">
        <v>13620100000000</v>
      </c>
      <c r="L964" s="2">
        <v>13737300000000</v>
      </c>
      <c r="M964" s="2">
        <v>13780400000000</v>
      </c>
      <c r="N964" s="2">
        <v>13812200000000</v>
      </c>
      <c r="O964" s="2">
        <v>13825300000000</v>
      </c>
      <c r="P964" s="2">
        <v>13838700000000</v>
      </c>
      <c r="Q964" s="2">
        <v>13849100000000</v>
      </c>
      <c r="R964" s="2">
        <v>13857900000000</v>
      </c>
      <c r="S964" s="2">
        <v>13863800000000</v>
      </c>
      <c r="T964" s="2">
        <v>13868400000000</v>
      </c>
      <c r="U964" s="2">
        <v>13871900000000</v>
      </c>
      <c r="V964" s="2">
        <v>13873800000000</v>
      </c>
      <c r="W964" s="2">
        <v>13875100000000</v>
      </c>
      <c r="X964" s="2">
        <v>13877500000000</v>
      </c>
      <c r="Y964" s="2">
        <v>13876200000000</v>
      </c>
      <c r="Z964" s="2">
        <v>13874600000000</v>
      </c>
      <c r="AA964" s="2">
        <v>13874900000000</v>
      </c>
      <c r="AB964" s="2">
        <v>13874700000000</v>
      </c>
      <c r="AC964" s="2">
        <v>13875400000000</v>
      </c>
      <c r="AD964" s="2">
        <v>13878600000000</v>
      </c>
      <c r="AE964" s="2">
        <v>13880000000000</v>
      </c>
      <c r="AF964" s="2">
        <v>13882000000000</v>
      </c>
      <c r="AG964" s="2">
        <v>13884200000000</v>
      </c>
      <c r="AH964" s="2">
        <v>13885300000000</v>
      </c>
    </row>
    <row r="965" spans="1:34">
      <c r="A965" t="s">
        <v>983</v>
      </c>
      <c r="B965" t="s">
        <v>19</v>
      </c>
      <c r="C965" s="2">
        <v>3895040000000</v>
      </c>
      <c r="D965" s="2">
        <v>3350760000000</v>
      </c>
      <c r="E965" s="2">
        <v>3488080000000</v>
      </c>
      <c r="F965" s="2">
        <v>3564860000000</v>
      </c>
      <c r="G965" s="2">
        <v>3594500000000</v>
      </c>
      <c r="H965" s="2">
        <v>3638050000000</v>
      </c>
      <c r="I965" s="2">
        <v>3692270000000</v>
      </c>
      <c r="J965" s="2">
        <v>3743990000000</v>
      </c>
      <c r="K965" s="2">
        <v>3776490000000</v>
      </c>
      <c r="L965" s="2">
        <v>3799260000000</v>
      </c>
      <c r="M965" s="2">
        <v>3800320000000</v>
      </c>
      <c r="N965" s="2">
        <v>3795910000000</v>
      </c>
      <c r="O965" s="2">
        <v>3784980000000</v>
      </c>
      <c r="P965" s="2">
        <v>3773050000000</v>
      </c>
      <c r="Q965" s="2">
        <v>3758250000000</v>
      </c>
      <c r="R965" s="2">
        <v>3741760000000</v>
      </c>
      <c r="S965" s="2">
        <v>3723090000000</v>
      </c>
      <c r="T965" s="2">
        <v>3702460000000</v>
      </c>
      <c r="U965" s="2">
        <v>3680310000000</v>
      </c>
      <c r="V965" s="2">
        <v>3656270000000</v>
      </c>
      <c r="W965" s="2">
        <v>3630520000000</v>
      </c>
      <c r="X965" s="2">
        <v>3604770000000</v>
      </c>
      <c r="Y965" s="2">
        <v>3576860000000</v>
      </c>
      <c r="Z965" s="2">
        <v>3546180000000</v>
      </c>
      <c r="AA965" s="2">
        <v>3514770000000</v>
      </c>
      <c r="AB965" s="2">
        <v>3481640000000</v>
      </c>
      <c r="AC965" s="2">
        <v>3446100000000</v>
      </c>
      <c r="AD965" s="2">
        <v>3410790000000</v>
      </c>
      <c r="AE965" s="2">
        <v>3373100000000</v>
      </c>
      <c r="AF965" s="2">
        <v>3333690000000</v>
      </c>
      <c r="AG965" s="2">
        <v>3292950000000</v>
      </c>
      <c r="AH965" s="2">
        <v>3250740000000</v>
      </c>
    </row>
    <row r="966" spans="1:34">
      <c r="A966" t="s">
        <v>984</v>
      </c>
      <c r="B966" t="s">
        <v>19</v>
      </c>
      <c r="C966">
        <v>0</v>
      </c>
      <c r="D966">
        <v>0</v>
      </c>
      <c r="E966" s="2">
        <v>10540500000</v>
      </c>
      <c r="F966" s="2">
        <v>20293700000</v>
      </c>
      <c r="G966" s="2">
        <v>26146100000</v>
      </c>
      <c r="H966" s="2">
        <v>26969800000</v>
      </c>
      <c r="I966" s="2">
        <v>20623500000</v>
      </c>
      <c r="J966" s="2">
        <v>2950750000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row>
    <row r="967" spans="1:34">
      <c r="A967" t="s">
        <v>985</v>
      </c>
      <c r="B967" t="s">
        <v>19</v>
      </c>
      <c r="C967">
        <v>0</v>
      </c>
      <c r="D967">
        <v>0</v>
      </c>
      <c r="E967" s="2">
        <v>1199650000</v>
      </c>
      <c r="F967" s="2">
        <v>2311220000</v>
      </c>
      <c r="G967" s="2">
        <v>2978480000</v>
      </c>
      <c r="H967" s="2">
        <v>3071140000</v>
      </c>
      <c r="I967" s="2">
        <v>2346290000</v>
      </c>
      <c r="J967" s="2">
        <v>335153000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row>
    <row r="968" spans="1:34">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row>
    <row r="969" spans="1:34">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row>
    <row r="970" spans="1:34">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row>
    <row r="971" spans="1:34">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row>
    <row r="972" spans="1:34">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row>
    <row r="973" spans="1:34">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row>
    <row r="974" spans="1:34">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row>
    <row r="975" spans="1:34">
      <c r="A975" t="s">
        <v>993</v>
      </c>
      <c r="B975" t="s">
        <v>19</v>
      </c>
      <c r="C975" s="2">
        <v>34922500000000</v>
      </c>
      <c r="D975" s="2">
        <v>34607100000000</v>
      </c>
      <c r="E975" s="2">
        <v>31419900000000</v>
      </c>
      <c r="F975" s="2">
        <v>33166500000000</v>
      </c>
      <c r="G975" s="2">
        <v>25811100000000</v>
      </c>
      <c r="H975" s="2">
        <v>24904100000000</v>
      </c>
      <c r="I975" s="2">
        <v>24761200000000</v>
      </c>
      <c r="J975" s="2">
        <v>26453000000000</v>
      </c>
      <c r="K975" s="2">
        <v>27032400000000</v>
      </c>
      <c r="L975" s="2">
        <v>29102900000000</v>
      </c>
      <c r="M975" s="2">
        <v>28962300000000</v>
      </c>
      <c r="N975" s="2">
        <v>26801100000000</v>
      </c>
      <c r="O975" s="2">
        <v>26725200000000</v>
      </c>
      <c r="P975" s="2">
        <v>26599600000000</v>
      </c>
      <c r="Q975" s="2">
        <v>26624700000000</v>
      </c>
      <c r="R975" s="2">
        <v>26582500000000</v>
      </c>
      <c r="S975" s="2">
        <v>26638300000000</v>
      </c>
      <c r="T975" s="2">
        <v>28353700000000</v>
      </c>
      <c r="U975" s="2">
        <v>28304100000000</v>
      </c>
      <c r="V975" s="2">
        <v>28661600000000</v>
      </c>
      <c r="W975" s="2">
        <v>28678100000000</v>
      </c>
      <c r="X975" s="2">
        <v>28962300000000</v>
      </c>
      <c r="Y975" s="2">
        <v>28254300000000</v>
      </c>
      <c r="Z975" s="2">
        <v>29056200000000</v>
      </c>
      <c r="AA975" s="2">
        <v>29032900000000</v>
      </c>
      <c r="AB975" s="2">
        <v>29654700000000</v>
      </c>
      <c r="AC975" s="2">
        <v>28802500000000</v>
      </c>
      <c r="AD975" s="2">
        <v>29725200000000</v>
      </c>
      <c r="AE975" s="2">
        <v>29849300000000</v>
      </c>
      <c r="AF975" s="2">
        <v>29855000000000</v>
      </c>
      <c r="AG975" s="2">
        <v>29945100000000</v>
      </c>
      <c r="AH975" s="2">
        <v>30019900000000</v>
      </c>
    </row>
    <row r="976" spans="1:34">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row>
    <row r="977" spans="1:34">
      <c r="A977" t="s">
        <v>995</v>
      </c>
      <c r="B977" t="s">
        <v>19</v>
      </c>
      <c r="C977">
        <v>0</v>
      </c>
      <c r="D977">
        <v>0</v>
      </c>
      <c r="E977" s="2">
        <v>22930700000</v>
      </c>
      <c r="F977" s="2">
        <v>43759600000</v>
      </c>
      <c r="G977" s="2">
        <v>55886500000</v>
      </c>
      <c r="H977" s="2">
        <v>57095400000</v>
      </c>
      <c r="I977" s="2">
        <v>43599500000</v>
      </c>
      <c r="J977" s="2">
        <v>6155350000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row>
    <row r="978" spans="1:34">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row>
    <row r="979" spans="1:34">
      <c r="A979" t="s">
        <v>997</v>
      </c>
      <c r="B979" t="s">
        <v>19</v>
      </c>
      <c r="C979" s="2">
        <v>41806200000000</v>
      </c>
      <c r="D979" s="2">
        <v>30566000000000</v>
      </c>
      <c r="E979" s="2">
        <v>35762500000000</v>
      </c>
      <c r="F979" s="2">
        <v>34825200000000</v>
      </c>
      <c r="G979" s="2">
        <v>42236000000000</v>
      </c>
      <c r="H979" s="2">
        <v>43348400000000</v>
      </c>
      <c r="I979" s="2">
        <v>44483500000000</v>
      </c>
      <c r="J979" s="2">
        <v>42919700000000</v>
      </c>
      <c r="K979" s="2">
        <v>42504700000000</v>
      </c>
      <c r="L979" s="2">
        <v>39655300000000</v>
      </c>
      <c r="M979" s="2">
        <v>39634500000000</v>
      </c>
      <c r="N979" s="2">
        <v>42804800000000</v>
      </c>
      <c r="O979" s="2">
        <v>42631200000000</v>
      </c>
      <c r="P979" s="2">
        <v>42556900000000</v>
      </c>
      <c r="Q979" s="2">
        <v>42263800000000</v>
      </c>
      <c r="R979" s="2">
        <v>42115500000000</v>
      </c>
      <c r="S979" s="2">
        <v>41757900000000</v>
      </c>
      <c r="T979" s="2">
        <v>38849000000000</v>
      </c>
      <c r="U979" s="2">
        <v>38668500000000</v>
      </c>
      <c r="V979" s="2">
        <v>37861500000000</v>
      </c>
      <c r="W979" s="2">
        <v>37562400000000</v>
      </c>
      <c r="X979" s="2">
        <v>36884100000000</v>
      </c>
      <c r="Y979" s="2">
        <v>37770600000000</v>
      </c>
      <c r="Z979" s="2">
        <v>36333000000000</v>
      </c>
      <c r="AA979" s="2">
        <v>36194200000000</v>
      </c>
      <c r="AB979" s="2">
        <v>35089700000000</v>
      </c>
      <c r="AC979" s="2">
        <v>36221100000000</v>
      </c>
      <c r="AD979" s="2">
        <v>34659200000000</v>
      </c>
      <c r="AE979" s="2">
        <v>34372500000000</v>
      </c>
      <c r="AF979" s="2">
        <v>34223400000000</v>
      </c>
      <c r="AG979" s="2">
        <v>33951500000000</v>
      </c>
      <c r="AH979" s="2">
        <v>33668500000000</v>
      </c>
    </row>
    <row r="980" spans="1:34">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row>
    <row r="981" spans="1:34">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row>
    <row r="983" spans="1:34">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row>
    <row r="984" spans="1:34">
      <c r="A984" t="s">
        <v>1002</v>
      </c>
      <c r="B984" t="s">
        <v>19</v>
      </c>
      <c r="C984" s="2">
        <v>9972740000</v>
      </c>
      <c r="D984" s="2">
        <v>8552300000</v>
      </c>
      <c r="E984" s="2">
        <v>8888470000</v>
      </c>
      <c r="F984" s="2">
        <v>9078160000</v>
      </c>
      <c r="G984" s="2">
        <v>9151420000</v>
      </c>
      <c r="H984" s="2">
        <v>9265810000</v>
      </c>
      <c r="I984" s="2">
        <v>9412610000</v>
      </c>
      <c r="J984" s="2">
        <v>9560040000</v>
      </c>
      <c r="K984" s="2">
        <v>9662140000</v>
      </c>
      <c r="L984" s="2">
        <v>9745270000</v>
      </c>
      <c r="M984" s="2">
        <v>9775820000</v>
      </c>
      <c r="N984" s="2">
        <v>9798410000</v>
      </c>
      <c r="O984" s="2">
        <v>9807710000</v>
      </c>
      <c r="P984" s="2">
        <v>9817160000</v>
      </c>
      <c r="Q984" s="2">
        <v>9824550000</v>
      </c>
      <c r="R984" s="2">
        <v>9830780000</v>
      </c>
      <c r="S984" s="2">
        <v>9834950000</v>
      </c>
      <c r="T984" s="2">
        <v>9838270000</v>
      </c>
      <c r="U984" s="2">
        <v>9840730000</v>
      </c>
      <c r="V984" s="2">
        <v>9842070000</v>
      </c>
      <c r="W984" s="2">
        <v>9843040000</v>
      </c>
      <c r="X984" s="2">
        <v>9844700000</v>
      </c>
      <c r="Y984" s="2">
        <v>9843810000</v>
      </c>
      <c r="Z984" s="2">
        <v>9842660000</v>
      </c>
      <c r="AA984" s="2">
        <v>9842870000</v>
      </c>
      <c r="AB984" s="2">
        <v>9842700000</v>
      </c>
      <c r="AC984" s="2">
        <v>9843220000</v>
      </c>
      <c r="AD984" s="2">
        <v>9845470000</v>
      </c>
      <c r="AE984" s="2">
        <v>9846490000</v>
      </c>
      <c r="AF984" s="2">
        <v>9847900000</v>
      </c>
      <c r="AG984" s="2">
        <v>9849460000</v>
      </c>
      <c r="AH984" s="2">
        <v>9850230000</v>
      </c>
    </row>
    <row r="985" spans="1:34">
      <c r="A985" t="s">
        <v>1003</v>
      </c>
      <c r="B985" t="s">
        <v>19</v>
      </c>
      <c r="C985" s="2">
        <v>1861710000</v>
      </c>
      <c r="D985" s="2">
        <v>1601560000</v>
      </c>
      <c r="E985" s="2">
        <v>1667190000</v>
      </c>
      <c r="F985" s="2">
        <v>1703890000</v>
      </c>
      <c r="G985" s="2">
        <v>1718060000</v>
      </c>
      <c r="H985" s="2">
        <v>1738880000</v>
      </c>
      <c r="I985" s="2">
        <v>1764790000</v>
      </c>
      <c r="J985" s="2">
        <v>1789510000</v>
      </c>
      <c r="K985" s="2">
        <v>1805050000</v>
      </c>
      <c r="L985" s="2">
        <v>1815930000</v>
      </c>
      <c r="M985" s="2">
        <v>1816440000</v>
      </c>
      <c r="N985" s="2">
        <v>1814330000</v>
      </c>
      <c r="O985" s="2">
        <v>1809110000</v>
      </c>
      <c r="P985" s="2">
        <v>1803400000</v>
      </c>
      <c r="Q985" s="2">
        <v>1796330000</v>
      </c>
      <c r="R985" s="2">
        <v>1788450000</v>
      </c>
      <c r="S985" s="2">
        <v>1779520000</v>
      </c>
      <c r="T985" s="2">
        <v>1769660000</v>
      </c>
      <c r="U985" s="2">
        <v>1759080000</v>
      </c>
      <c r="V985" s="2">
        <v>1747590000</v>
      </c>
      <c r="W985" s="2">
        <v>1735280000</v>
      </c>
      <c r="X985" s="2">
        <v>1722970000</v>
      </c>
      <c r="Y985" s="2">
        <v>1709630000</v>
      </c>
      <c r="Z985" s="2">
        <v>1694970000</v>
      </c>
      <c r="AA985" s="2">
        <v>1679950000</v>
      </c>
      <c r="AB985" s="2">
        <v>1664120000</v>
      </c>
      <c r="AC985" s="2">
        <v>1647130000</v>
      </c>
      <c r="AD985" s="2">
        <v>1630250000</v>
      </c>
      <c r="AE985" s="2">
        <v>1612240000</v>
      </c>
      <c r="AF985" s="2">
        <v>1593400000</v>
      </c>
      <c r="AG985" s="2">
        <v>1573930000</v>
      </c>
      <c r="AH985" s="2">
        <v>1553760000</v>
      </c>
    </row>
    <row r="986" spans="1:34">
      <c r="A986" t="s">
        <v>1004</v>
      </c>
      <c r="B986" t="s">
        <v>19</v>
      </c>
      <c r="C986">
        <v>0</v>
      </c>
      <c r="D986">
        <v>0</v>
      </c>
      <c r="E986" s="2">
        <v>4946710</v>
      </c>
      <c r="F986" s="2">
        <v>9523930</v>
      </c>
      <c r="G986" s="2">
        <v>12270500</v>
      </c>
      <c r="H986" s="2">
        <v>12657100</v>
      </c>
      <c r="I986" s="2">
        <v>9678730</v>
      </c>
      <c r="J986" s="2">
        <v>1384810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1005</v>
      </c>
      <c r="B987" t="s">
        <v>19</v>
      </c>
      <c r="C987">
        <v>0</v>
      </c>
      <c r="D987">
        <v>0</v>
      </c>
      <c r="E987" s="2">
        <v>2532580</v>
      </c>
      <c r="F987" s="2">
        <v>4879200</v>
      </c>
      <c r="G987" s="2">
        <v>6287850</v>
      </c>
      <c r="H987" s="2">
        <v>6483470</v>
      </c>
      <c r="I987" s="2">
        <v>4953240</v>
      </c>
      <c r="J987">
        <v>707541</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row>
    <row r="988" spans="1:34">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row>
    <row r="991" spans="1:34">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row>
    <row r="992" spans="1:34">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row>
    <row r="993" spans="1:34">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row>
    <row r="994" spans="1:34">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row>
    <row r="995" spans="1:34">
      <c r="A995" t="s">
        <v>1013</v>
      </c>
      <c r="B995" t="s">
        <v>19</v>
      </c>
      <c r="C995" s="2">
        <v>16691900000</v>
      </c>
      <c r="D995" s="2">
        <v>16541200000</v>
      </c>
      <c r="E995" s="2">
        <v>15017800000</v>
      </c>
      <c r="F995" s="2">
        <v>15852600000</v>
      </c>
      <c r="G995" s="2">
        <v>12336900000</v>
      </c>
      <c r="H995" s="2">
        <v>11903400000</v>
      </c>
      <c r="I995" s="2">
        <v>11835100000</v>
      </c>
      <c r="J995" s="2">
        <v>12643700000</v>
      </c>
      <c r="K995" s="2">
        <v>12920700000</v>
      </c>
      <c r="L995" s="2">
        <v>13910300000</v>
      </c>
      <c r="M995" s="2">
        <v>13843100000</v>
      </c>
      <c r="N995" s="2">
        <v>12810100000</v>
      </c>
      <c r="O995" s="2">
        <v>12773800000</v>
      </c>
      <c r="P995" s="2">
        <v>12713800000</v>
      </c>
      <c r="Q995" s="2">
        <v>12725800000</v>
      </c>
      <c r="R995" s="2">
        <v>12705700000</v>
      </c>
      <c r="S995" s="2">
        <v>12732300000</v>
      </c>
      <c r="T995" s="2">
        <v>13552200000</v>
      </c>
      <c r="U995" s="2">
        <v>13528500000</v>
      </c>
      <c r="V995" s="2">
        <v>13699400000</v>
      </c>
      <c r="W995" s="2">
        <v>13707300000</v>
      </c>
      <c r="X995" s="2">
        <v>13843100000</v>
      </c>
      <c r="Y995" s="2">
        <v>13504700000</v>
      </c>
      <c r="Z995" s="2">
        <v>13888000000</v>
      </c>
      <c r="AA995" s="2">
        <v>13876800000</v>
      </c>
      <c r="AB995" s="2">
        <v>14174000000</v>
      </c>
      <c r="AC995" s="2">
        <v>13766700000</v>
      </c>
      <c r="AD995" s="2">
        <v>14207800000</v>
      </c>
      <c r="AE995" s="2">
        <v>14267100000</v>
      </c>
      <c r="AF995" s="2">
        <v>14269800000</v>
      </c>
      <c r="AG995" s="2">
        <v>14312800000</v>
      </c>
      <c r="AH995" s="2">
        <v>14348600000</v>
      </c>
    </row>
    <row r="996" spans="1:34">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row>
    <row r="997" spans="1:34">
      <c r="A997" t="s">
        <v>1015</v>
      </c>
      <c r="B997" t="s">
        <v>19</v>
      </c>
      <c r="C997">
        <v>0</v>
      </c>
      <c r="D997">
        <v>0</v>
      </c>
      <c r="E997" s="2">
        <v>48409000</v>
      </c>
      <c r="F997" s="2">
        <v>92380800</v>
      </c>
      <c r="G997" s="2">
        <v>117982000</v>
      </c>
      <c r="H997" s="2">
        <v>120534000</v>
      </c>
      <c r="I997" s="2">
        <v>92042700</v>
      </c>
      <c r="J997" s="2">
        <v>12994500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row>
    <row r="998" spans="1:34">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row>
    <row r="999" spans="1:34">
      <c r="A999" t="s">
        <v>1017</v>
      </c>
      <c r="B999" t="s">
        <v>19</v>
      </c>
      <c r="C999" s="2">
        <v>19697400000</v>
      </c>
      <c r="D999" s="2">
        <v>14401500000</v>
      </c>
      <c r="E999" s="2">
        <v>16849800000</v>
      </c>
      <c r="F999" s="2">
        <v>16408300000</v>
      </c>
      <c r="G999" s="2">
        <v>19899900000</v>
      </c>
      <c r="H999" s="2">
        <v>20424000000</v>
      </c>
      <c r="I999" s="2">
        <v>20958800000</v>
      </c>
      <c r="J999" s="2">
        <v>20222000000</v>
      </c>
      <c r="K999" s="2">
        <v>20026500000</v>
      </c>
      <c r="L999" s="2">
        <v>18684000000</v>
      </c>
      <c r="M999" s="2">
        <v>18674200000</v>
      </c>
      <c r="N999" s="2">
        <v>20167900000</v>
      </c>
      <c r="O999" s="2">
        <v>20086100000</v>
      </c>
      <c r="P999" s="2">
        <v>20051100000</v>
      </c>
      <c r="Q999" s="2">
        <v>19913000000</v>
      </c>
      <c r="R999" s="2">
        <v>19843100000</v>
      </c>
      <c r="S999" s="2">
        <v>19674600000</v>
      </c>
      <c r="T999" s="2">
        <v>18304100000</v>
      </c>
      <c r="U999" s="2">
        <v>18219000000</v>
      </c>
      <c r="V999" s="2">
        <v>17838800000</v>
      </c>
      <c r="W999" s="2">
        <v>17697900000</v>
      </c>
      <c r="X999" s="2">
        <v>17378300000</v>
      </c>
      <c r="Y999" s="2">
        <v>17796000000</v>
      </c>
      <c r="Z999" s="2">
        <v>17118700000</v>
      </c>
      <c r="AA999" s="2">
        <v>17053300000</v>
      </c>
      <c r="AB999" s="2">
        <v>16532900000</v>
      </c>
      <c r="AC999" s="2">
        <v>17065900000</v>
      </c>
      <c r="AD999" s="2">
        <v>16330000000</v>
      </c>
      <c r="AE999" s="2">
        <v>16194900000</v>
      </c>
      <c r="AF999" s="2">
        <v>16124700000</v>
      </c>
      <c r="AG999" s="2">
        <v>15996600000</v>
      </c>
      <c r="AH999" s="2">
        <v>15863200000</v>
      </c>
    </row>
    <row r="1000" spans="1:34">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row>
    <row r="1001" spans="1:34">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row>
    <row r="1002" spans="1:34">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row>
    <row r="1003" spans="1:34">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row>
    <row r="1004" spans="1:34">
      <c r="A1004" t="s">
        <v>1022</v>
      </c>
      <c r="B1004" t="s">
        <v>19</v>
      </c>
      <c r="C1004" s="2">
        <v>112860000000</v>
      </c>
      <c r="D1004" s="2">
        <v>96784600000</v>
      </c>
      <c r="E1004" s="2">
        <v>100589000000</v>
      </c>
      <c r="F1004" s="2">
        <v>102736000000</v>
      </c>
      <c r="G1004" s="2">
        <v>103565000000</v>
      </c>
      <c r="H1004" s="2">
        <v>104859000000</v>
      </c>
      <c r="I1004" s="2">
        <v>106521000000</v>
      </c>
      <c r="J1004" s="2">
        <v>108189000000</v>
      </c>
      <c r="K1004" s="2">
        <v>109344000000</v>
      </c>
      <c r="L1004" s="2">
        <v>110285000000</v>
      </c>
      <c r="M1004" s="2">
        <v>110631000000</v>
      </c>
      <c r="N1004" s="2">
        <v>110887000000</v>
      </c>
      <c r="O1004" s="2">
        <v>110992000000</v>
      </c>
      <c r="P1004" s="2">
        <v>111099000000</v>
      </c>
      <c r="Q1004" s="2">
        <v>111182000000</v>
      </c>
      <c r="R1004" s="2">
        <v>111253000000</v>
      </c>
      <c r="S1004" s="2">
        <v>111300000000</v>
      </c>
      <c r="T1004" s="2">
        <v>111338000000</v>
      </c>
      <c r="U1004" s="2">
        <v>111366000000</v>
      </c>
      <c r="V1004" s="2">
        <v>111381000000</v>
      </c>
      <c r="W1004" s="2">
        <v>111392000000</v>
      </c>
      <c r="X1004" s="2">
        <v>111410000000</v>
      </c>
      <c r="Y1004" s="2">
        <v>111400000000</v>
      </c>
      <c r="Z1004" s="2">
        <v>111387000000</v>
      </c>
      <c r="AA1004" s="2">
        <v>111390000000</v>
      </c>
      <c r="AB1004" s="2">
        <v>111388000000</v>
      </c>
      <c r="AC1004" s="2">
        <v>111394000000</v>
      </c>
      <c r="AD1004" s="2">
        <v>111419000000</v>
      </c>
      <c r="AE1004" s="2">
        <v>111431000000</v>
      </c>
      <c r="AF1004" s="2">
        <v>111447000000</v>
      </c>
      <c r="AG1004" s="2">
        <v>111464000000</v>
      </c>
      <c r="AH1004" s="2">
        <v>111473000000</v>
      </c>
    </row>
    <row r="1005" spans="1:34">
      <c r="A1005" t="s">
        <v>1023</v>
      </c>
      <c r="B1005" t="s">
        <v>19</v>
      </c>
      <c r="C1005" s="2">
        <v>4193250000</v>
      </c>
      <c r="D1005" s="2">
        <v>3607290000</v>
      </c>
      <c r="E1005" s="2">
        <v>3755120000</v>
      </c>
      <c r="F1005" s="2">
        <v>3837780000</v>
      </c>
      <c r="G1005" s="2">
        <v>3869700000</v>
      </c>
      <c r="H1005" s="2">
        <v>3916580000</v>
      </c>
      <c r="I1005" s="2">
        <v>3974950000</v>
      </c>
      <c r="J1005" s="2">
        <v>4030630000</v>
      </c>
      <c r="K1005" s="2">
        <v>4065620000</v>
      </c>
      <c r="L1005" s="2">
        <v>4090130000</v>
      </c>
      <c r="M1005" s="2">
        <v>4091280000</v>
      </c>
      <c r="N1005" s="2">
        <v>4086530000</v>
      </c>
      <c r="O1005" s="2">
        <v>4074760000</v>
      </c>
      <c r="P1005" s="2">
        <v>4061920000</v>
      </c>
      <c r="Q1005" s="2">
        <v>4045980000</v>
      </c>
      <c r="R1005" s="2">
        <v>4028230000</v>
      </c>
      <c r="S1005" s="2">
        <v>4008130000</v>
      </c>
      <c r="T1005" s="2">
        <v>3985920000</v>
      </c>
      <c r="U1005" s="2">
        <v>3962080000</v>
      </c>
      <c r="V1005" s="2">
        <v>3936200000</v>
      </c>
      <c r="W1005" s="2">
        <v>3908480000</v>
      </c>
      <c r="X1005" s="2">
        <v>3880760000</v>
      </c>
      <c r="Y1005" s="2">
        <v>3850710000</v>
      </c>
      <c r="Z1005" s="2">
        <v>3817680000</v>
      </c>
      <c r="AA1005" s="2">
        <v>3783860000</v>
      </c>
      <c r="AB1005" s="2">
        <v>3748190000</v>
      </c>
      <c r="AC1005" s="2">
        <v>3709930000</v>
      </c>
      <c r="AD1005" s="2">
        <v>3671920000</v>
      </c>
      <c r="AE1005" s="2">
        <v>3631350000</v>
      </c>
      <c r="AF1005" s="2">
        <v>3588920000</v>
      </c>
      <c r="AG1005" s="2">
        <v>3545060000</v>
      </c>
      <c r="AH1005" s="2">
        <v>3499620000</v>
      </c>
    </row>
    <row r="1006" spans="1:34">
      <c r="A1006" t="s">
        <v>1024</v>
      </c>
      <c r="B1006" t="s">
        <v>19</v>
      </c>
      <c r="C1006">
        <v>0</v>
      </c>
      <c r="D1006">
        <v>0</v>
      </c>
      <c r="E1006" s="2">
        <v>47629000</v>
      </c>
      <c r="F1006" s="2">
        <v>91700500</v>
      </c>
      <c r="G1006" s="2">
        <v>118146000</v>
      </c>
      <c r="H1006" s="2">
        <v>121868000</v>
      </c>
      <c r="I1006" s="2">
        <v>93190900</v>
      </c>
      <c r="J1006" s="2">
        <v>13333500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row>
    <row r="1007" spans="1:34">
      <c r="A1007" t="s">
        <v>1025</v>
      </c>
      <c r="B1007" t="s">
        <v>19</v>
      </c>
      <c r="C1007">
        <v>0</v>
      </c>
      <c r="D1007">
        <v>0</v>
      </c>
      <c r="E1007" s="2">
        <v>5704280</v>
      </c>
      <c r="F1007" s="2">
        <v>10989700</v>
      </c>
      <c r="G1007" s="2">
        <v>14162500</v>
      </c>
      <c r="H1007" s="2">
        <v>14603100</v>
      </c>
      <c r="I1007" s="2">
        <v>11156500</v>
      </c>
      <c r="J1007" s="2">
        <v>1593640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row>
    <row r="1008" spans="1:34">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row>
    <row r="1009" spans="1:34">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row>
    <row r="1010" spans="1:34">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row>
    <row r="1011" spans="1:34">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row>
    <row r="1012" spans="1:34">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row>
    <row r="1013" spans="1:34">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row>
    <row r="1014" spans="1:34">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row>
    <row r="1015" spans="1:34">
      <c r="A1015" t="s">
        <v>1033</v>
      </c>
      <c r="B1015" t="s">
        <v>19</v>
      </c>
      <c r="C1015" s="2">
        <v>37596100000</v>
      </c>
      <c r="D1015" s="2">
        <v>37256600000</v>
      </c>
      <c r="E1015" s="2">
        <v>33825400000</v>
      </c>
      <c r="F1015" s="2">
        <v>35705800000</v>
      </c>
      <c r="G1015" s="2">
        <v>27787200000</v>
      </c>
      <c r="H1015" s="2">
        <v>26810700000</v>
      </c>
      <c r="I1015" s="2">
        <v>26657000000</v>
      </c>
      <c r="J1015" s="2">
        <v>28478200000</v>
      </c>
      <c r="K1015" s="2">
        <v>29102000000</v>
      </c>
      <c r="L1015" s="2">
        <v>31331000000</v>
      </c>
      <c r="M1015" s="2">
        <v>31179600000</v>
      </c>
      <c r="N1015" s="2">
        <v>28853000000</v>
      </c>
      <c r="O1015" s="2">
        <v>28771300000</v>
      </c>
      <c r="P1015" s="2">
        <v>28636100000</v>
      </c>
      <c r="Q1015" s="2">
        <v>28663100000</v>
      </c>
      <c r="R1015" s="2">
        <v>28617700000</v>
      </c>
      <c r="S1015" s="2">
        <v>28677700000</v>
      </c>
      <c r="T1015" s="2">
        <v>30524500000</v>
      </c>
      <c r="U1015" s="2">
        <v>30471100000</v>
      </c>
      <c r="V1015" s="2">
        <v>30856000000</v>
      </c>
      <c r="W1015" s="2">
        <v>30873700000</v>
      </c>
      <c r="X1015" s="2">
        <v>31179700000</v>
      </c>
      <c r="Y1015" s="2">
        <v>30417400000</v>
      </c>
      <c r="Z1015" s="2">
        <v>31280700000</v>
      </c>
      <c r="AA1015" s="2">
        <v>31255600000</v>
      </c>
      <c r="AB1015" s="2">
        <v>31925100000</v>
      </c>
      <c r="AC1015" s="2">
        <v>31007600000</v>
      </c>
      <c r="AD1015" s="2">
        <v>32001000000</v>
      </c>
      <c r="AE1015" s="2">
        <v>32134600000</v>
      </c>
      <c r="AF1015" s="2">
        <v>32140700000</v>
      </c>
      <c r="AG1015" s="2">
        <v>32237700000</v>
      </c>
      <c r="AH1015" s="2">
        <v>32318200000</v>
      </c>
    </row>
    <row r="1016" spans="1:34">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row>
    <row r="1017" spans="1:34">
      <c r="A1017" t="s">
        <v>1035</v>
      </c>
      <c r="B1017" t="s">
        <v>19</v>
      </c>
      <c r="C1017">
        <v>0</v>
      </c>
      <c r="D1017">
        <v>0</v>
      </c>
      <c r="E1017" s="2">
        <v>109034000</v>
      </c>
      <c r="F1017" s="2">
        <v>208075000</v>
      </c>
      <c r="G1017" s="2">
        <v>265738000</v>
      </c>
      <c r="H1017" s="2">
        <v>271486000</v>
      </c>
      <c r="I1017" s="2">
        <v>207313000</v>
      </c>
      <c r="J1017" s="2">
        <v>29268400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row>
    <row r="1018" spans="1:34">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1037</v>
      </c>
      <c r="B1019" t="s">
        <v>19</v>
      </c>
      <c r="C1019" s="2">
        <v>44365600000</v>
      </c>
      <c r="D1019" s="2">
        <v>32437300000</v>
      </c>
      <c r="E1019" s="2">
        <v>37951900000</v>
      </c>
      <c r="F1019" s="2">
        <v>36957300000</v>
      </c>
      <c r="G1019" s="2">
        <v>44821700000</v>
      </c>
      <c r="H1019" s="2">
        <v>46002300000</v>
      </c>
      <c r="I1019" s="2">
        <v>47206800000</v>
      </c>
      <c r="J1019" s="2">
        <v>45547300000</v>
      </c>
      <c r="K1019" s="2">
        <v>45106900000</v>
      </c>
      <c r="L1019" s="2">
        <v>42083100000</v>
      </c>
      <c r="M1019" s="2">
        <v>42061000000</v>
      </c>
      <c r="N1019" s="2">
        <v>45425400000</v>
      </c>
      <c r="O1019" s="2">
        <v>45241200000</v>
      </c>
      <c r="P1019" s="2">
        <v>45162300000</v>
      </c>
      <c r="Q1019" s="2">
        <v>44851300000</v>
      </c>
      <c r="R1019" s="2">
        <v>44693900000</v>
      </c>
      <c r="S1019" s="2">
        <v>44314400000</v>
      </c>
      <c r="T1019" s="2">
        <v>41227400000</v>
      </c>
      <c r="U1019" s="2">
        <v>41035800000</v>
      </c>
      <c r="V1019" s="2">
        <v>40179400000</v>
      </c>
      <c r="W1019" s="2">
        <v>39862000000</v>
      </c>
      <c r="X1019" s="2">
        <v>39142200000</v>
      </c>
      <c r="Y1019" s="2">
        <v>40082900000</v>
      </c>
      <c r="Z1019" s="2">
        <v>38557400000</v>
      </c>
      <c r="AA1019" s="2">
        <v>38410100000</v>
      </c>
      <c r="AB1019" s="2">
        <v>37238000000</v>
      </c>
      <c r="AC1019" s="2">
        <v>38438600000</v>
      </c>
      <c r="AD1019" s="2">
        <v>36781100000</v>
      </c>
      <c r="AE1019" s="2">
        <v>36476900000</v>
      </c>
      <c r="AF1019" s="2">
        <v>36318600000</v>
      </c>
      <c r="AG1019" s="2">
        <v>36030100000</v>
      </c>
      <c r="AH1019" s="2">
        <v>35729700000</v>
      </c>
    </row>
    <row r="1020" spans="1:34">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row>
    <row r="1022" spans="1:34">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row>
    <row r="1023" spans="1:34">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row>
    <row r="1024" spans="1:34">
      <c r="A1024" t="s">
        <v>1042</v>
      </c>
      <c r="B1024" t="s">
        <v>19</v>
      </c>
      <c r="C1024" s="2">
        <v>5011050000</v>
      </c>
      <c r="D1024" s="2">
        <v>4297310000</v>
      </c>
      <c r="E1024" s="2">
        <v>4466230000</v>
      </c>
      <c r="F1024" s="2">
        <v>4561540000</v>
      </c>
      <c r="G1024" s="2">
        <v>4598350000</v>
      </c>
      <c r="H1024" s="2">
        <v>4655830000</v>
      </c>
      <c r="I1024" s="2">
        <v>4729590000</v>
      </c>
      <c r="J1024" s="2">
        <v>4803680000</v>
      </c>
      <c r="K1024" s="2">
        <v>4854980000</v>
      </c>
      <c r="L1024" s="2">
        <v>4896750000</v>
      </c>
      <c r="M1024" s="2">
        <v>4912100000</v>
      </c>
      <c r="N1024" s="2">
        <v>4923450000</v>
      </c>
      <c r="O1024" s="2">
        <v>4928120000</v>
      </c>
      <c r="P1024" s="2">
        <v>4932870000</v>
      </c>
      <c r="Q1024" s="2">
        <v>4936580000</v>
      </c>
      <c r="R1024" s="2">
        <v>4939720000</v>
      </c>
      <c r="S1024" s="2">
        <v>4941810000</v>
      </c>
      <c r="T1024" s="2">
        <v>4943480000</v>
      </c>
      <c r="U1024" s="2">
        <v>4944710000</v>
      </c>
      <c r="V1024" s="2">
        <v>4945390000</v>
      </c>
      <c r="W1024" s="2">
        <v>4945880000</v>
      </c>
      <c r="X1024" s="2">
        <v>4946710000</v>
      </c>
      <c r="Y1024" s="2">
        <v>4946260000</v>
      </c>
      <c r="Z1024" s="2">
        <v>4945690000</v>
      </c>
      <c r="AA1024" s="2">
        <v>4945790000</v>
      </c>
      <c r="AB1024" s="2">
        <v>4945700000</v>
      </c>
      <c r="AC1024" s="2">
        <v>4945970000</v>
      </c>
      <c r="AD1024" s="2">
        <v>4947100000</v>
      </c>
      <c r="AE1024" s="2">
        <v>4947610000</v>
      </c>
      <c r="AF1024" s="2">
        <v>4948320000</v>
      </c>
      <c r="AG1024" s="2">
        <v>4949100000</v>
      </c>
      <c r="AH1024" s="2">
        <v>4949490000</v>
      </c>
    </row>
    <row r="1025" spans="1:34">
      <c r="A1025" t="s">
        <v>1043</v>
      </c>
      <c r="B1025" t="s">
        <v>19</v>
      </c>
      <c r="C1025" s="2">
        <v>36353900000</v>
      </c>
      <c r="D1025" s="2">
        <v>31273900000</v>
      </c>
      <c r="E1025" s="2">
        <v>32555600000</v>
      </c>
      <c r="F1025" s="2">
        <v>33272200000</v>
      </c>
      <c r="G1025" s="2">
        <v>33548900000</v>
      </c>
      <c r="H1025" s="2">
        <v>33955400000</v>
      </c>
      <c r="I1025" s="2">
        <v>34461400000</v>
      </c>
      <c r="J1025" s="2">
        <v>34944100000</v>
      </c>
      <c r="K1025" s="2">
        <v>35247500000</v>
      </c>
      <c r="L1025" s="2">
        <v>35459900000</v>
      </c>
      <c r="M1025" s="2">
        <v>35469900000</v>
      </c>
      <c r="N1025" s="2">
        <v>35428800000</v>
      </c>
      <c r="O1025" s="2">
        <v>35326700000</v>
      </c>
      <c r="P1025" s="2">
        <v>35215400000</v>
      </c>
      <c r="Q1025" s="2">
        <v>35077200000</v>
      </c>
      <c r="R1025" s="2">
        <v>34923300000</v>
      </c>
      <c r="S1025" s="2">
        <v>34749000000</v>
      </c>
      <c r="T1025" s="2">
        <v>34556500000</v>
      </c>
      <c r="U1025" s="2">
        <v>34349800000</v>
      </c>
      <c r="V1025" s="2">
        <v>34125400000</v>
      </c>
      <c r="W1025" s="2">
        <v>33885100000</v>
      </c>
      <c r="X1025" s="2">
        <v>33644800000</v>
      </c>
      <c r="Y1025" s="2">
        <v>33384300000</v>
      </c>
      <c r="Z1025" s="2">
        <v>33097900000</v>
      </c>
      <c r="AA1025" s="2">
        <v>32804700000</v>
      </c>
      <c r="AB1025" s="2">
        <v>32495500000</v>
      </c>
      <c r="AC1025" s="2">
        <v>32163800000</v>
      </c>
      <c r="AD1025" s="2">
        <v>31834200000</v>
      </c>
      <c r="AE1025" s="2">
        <v>31482500000</v>
      </c>
      <c r="AF1025" s="2">
        <v>31114700000</v>
      </c>
      <c r="AG1025" s="2">
        <v>30734400000</v>
      </c>
      <c r="AH1025" s="2">
        <v>30340400000</v>
      </c>
    </row>
    <row r="1026" spans="1:34">
      <c r="A1026" t="s">
        <v>1044</v>
      </c>
      <c r="B1026" t="s">
        <v>19</v>
      </c>
      <c r="C1026">
        <v>0</v>
      </c>
      <c r="D1026">
        <v>0</v>
      </c>
      <c r="E1026" s="2">
        <v>211628000</v>
      </c>
      <c r="F1026" s="2">
        <v>407450000</v>
      </c>
      <c r="G1026" s="2">
        <v>524954000</v>
      </c>
      <c r="H1026" s="2">
        <v>541491000</v>
      </c>
      <c r="I1026" s="2">
        <v>414072000</v>
      </c>
      <c r="J1026" s="2">
        <v>59244300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row>
    <row r="1027" spans="1:34">
      <c r="A1027" t="s">
        <v>1045</v>
      </c>
      <c r="B1027" t="s">
        <v>19</v>
      </c>
      <c r="C1027">
        <v>0</v>
      </c>
      <c r="D1027">
        <v>0</v>
      </c>
      <c r="E1027" s="2">
        <v>49454100</v>
      </c>
      <c r="F1027" s="2">
        <v>95276900</v>
      </c>
      <c r="G1027" s="2">
        <v>122784000</v>
      </c>
      <c r="H1027" s="2">
        <v>126604000</v>
      </c>
      <c r="I1027" s="2">
        <v>96722700</v>
      </c>
      <c r="J1027" s="2">
        <v>13816300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row>
    <row r="1028" spans="1:34">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row>
    <row r="1029" spans="1:34">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row>
    <row r="1030" spans="1:34">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row>
    <row r="1031" spans="1:34">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row>
    <row r="1032" spans="1:34">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row>
    <row r="1033" spans="1:34">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row>
    <row r="1034" spans="1:34">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row>
    <row r="1035" spans="1:34">
      <c r="A1035" t="s">
        <v>1053</v>
      </c>
      <c r="B1035" t="s">
        <v>19</v>
      </c>
      <c r="C1035" s="2">
        <v>325945000000</v>
      </c>
      <c r="D1035" s="2">
        <v>323002000000</v>
      </c>
      <c r="E1035" s="2">
        <v>293254000000</v>
      </c>
      <c r="F1035" s="2">
        <v>309556000000</v>
      </c>
      <c r="G1035" s="2">
        <v>240905000000</v>
      </c>
      <c r="H1035" s="2">
        <v>232439000000</v>
      </c>
      <c r="I1035" s="2">
        <v>231106000000</v>
      </c>
      <c r="J1035" s="2">
        <v>246896000000</v>
      </c>
      <c r="K1035" s="2">
        <v>252304000000</v>
      </c>
      <c r="L1035" s="2">
        <v>271628000000</v>
      </c>
      <c r="M1035" s="2">
        <v>270316000000</v>
      </c>
      <c r="N1035" s="2">
        <v>250145000000</v>
      </c>
      <c r="O1035" s="2">
        <v>249437000000</v>
      </c>
      <c r="P1035" s="2">
        <v>248265000000</v>
      </c>
      <c r="Q1035" s="2">
        <v>248499000000</v>
      </c>
      <c r="R1035" s="2">
        <v>248105000000</v>
      </c>
      <c r="S1035" s="2">
        <v>248626000000</v>
      </c>
      <c r="T1035" s="2">
        <v>264636000000</v>
      </c>
      <c r="U1035" s="2">
        <v>264173000000</v>
      </c>
      <c r="V1035" s="2">
        <v>267510000000</v>
      </c>
      <c r="W1035" s="2">
        <v>267664000000</v>
      </c>
      <c r="X1035" s="2">
        <v>270316000000</v>
      </c>
      <c r="Y1035" s="2">
        <v>263708000000</v>
      </c>
      <c r="Z1035" s="2">
        <v>271193000000</v>
      </c>
      <c r="AA1035" s="2">
        <v>270975000000</v>
      </c>
      <c r="AB1035" s="2">
        <v>276779000000</v>
      </c>
      <c r="AC1035" s="2">
        <v>268825000000</v>
      </c>
      <c r="AD1035" s="2">
        <v>277437000000</v>
      </c>
      <c r="AE1035" s="2">
        <v>278595000000</v>
      </c>
      <c r="AF1035" s="2">
        <v>278648000000</v>
      </c>
      <c r="AG1035" s="2">
        <v>279489000000</v>
      </c>
      <c r="AH1035" s="2">
        <v>280187000000</v>
      </c>
    </row>
    <row r="1036" spans="1:34">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row>
    <row r="1037" spans="1:34">
      <c r="A1037" t="s">
        <v>1055</v>
      </c>
      <c r="B1037" t="s">
        <v>19</v>
      </c>
      <c r="C1037">
        <v>0</v>
      </c>
      <c r="D1037">
        <v>0</v>
      </c>
      <c r="E1037" s="2">
        <v>945289000</v>
      </c>
      <c r="F1037" s="2">
        <v>1803930000</v>
      </c>
      <c r="G1037" s="2">
        <v>2303850000</v>
      </c>
      <c r="H1037" s="2">
        <v>2353680000</v>
      </c>
      <c r="I1037" s="2">
        <v>1797330000</v>
      </c>
      <c r="J1037" s="2">
        <v>253746000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row>
    <row r="1038" spans="1:34">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1057</v>
      </c>
      <c r="B1039" t="s">
        <v>19</v>
      </c>
      <c r="C1039" s="2">
        <v>384634000000</v>
      </c>
      <c r="D1039" s="2">
        <v>281220000000</v>
      </c>
      <c r="E1039" s="2">
        <v>329029000000</v>
      </c>
      <c r="F1039" s="2">
        <v>320407000000</v>
      </c>
      <c r="G1039" s="2">
        <v>388588000000</v>
      </c>
      <c r="H1039" s="2">
        <v>398823000000</v>
      </c>
      <c r="I1039" s="2">
        <v>409266000000</v>
      </c>
      <c r="J1039" s="2">
        <v>394879000000</v>
      </c>
      <c r="K1039" s="2">
        <v>391061000000</v>
      </c>
      <c r="L1039" s="2">
        <v>364845000000</v>
      </c>
      <c r="M1039" s="2">
        <v>364654000000</v>
      </c>
      <c r="N1039" s="2">
        <v>393822000000</v>
      </c>
      <c r="O1039" s="2">
        <v>392225000000</v>
      </c>
      <c r="P1039" s="2">
        <v>391541000000</v>
      </c>
      <c r="Q1039" s="2">
        <v>388844000000</v>
      </c>
      <c r="R1039" s="2">
        <v>387480000000</v>
      </c>
      <c r="S1039" s="2">
        <v>384190000000</v>
      </c>
      <c r="T1039" s="2">
        <v>357426000000</v>
      </c>
      <c r="U1039" s="2">
        <v>355766000000</v>
      </c>
      <c r="V1039" s="2">
        <v>348341000000</v>
      </c>
      <c r="W1039" s="2">
        <v>345589000000</v>
      </c>
      <c r="X1039" s="2">
        <v>339349000000</v>
      </c>
      <c r="Y1039" s="2">
        <v>347505000000</v>
      </c>
      <c r="Z1039" s="2">
        <v>334279000000</v>
      </c>
      <c r="AA1039" s="2">
        <v>333002000000</v>
      </c>
      <c r="AB1039" s="2">
        <v>322840000000</v>
      </c>
      <c r="AC1039" s="2">
        <v>333249000000</v>
      </c>
      <c r="AD1039" s="2">
        <v>318879000000</v>
      </c>
      <c r="AE1039" s="2">
        <v>316241000000</v>
      </c>
      <c r="AF1039" s="2">
        <v>314869000000</v>
      </c>
      <c r="AG1039" s="2">
        <v>312368000000</v>
      </c>
      <c r="AH1039" s="2">
        <v>309764000000</v>
      </c>
    </row>
    <row r="1040" spans="1:34">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row>
    <row r="1041" spans="1:34">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row>
    <row r="1042" spans="1:34">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row>
    <row r="1043" spans="1:34">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row>
    <row r="1044" spans="1:34">
      <c r="A1044" t="s">
        <v>1062</v>
      </c>
      <c r="B1044" t="s">
        <v>19</v>
      </c>
      <c r="C1044" s="2">
        <v>977032000</v>
      </c>
      <c r="D1044" s="2">
        <v>837871000</v>
      </c>
      <c r="E1044" s="2">
        <v>870805000</v>
      </c>
      <c r="F1044" s="2">
        <v>889390000</v>
      </c>
      <c r="G1044" s="2">
        <v>896567000</v>
      </c>
      <c r="H1044" s="2">
        <v>907774000</v>
      </c>
      <c r="I1044" s="2">
        <v>922155000</v>
      </c>
      <c r="J1044" s="2">
        <v>936600000</v>
      </c>
      <c r="K1044" s="2">
        <v>946602000</v>
      </c>
      <c r="L1044" s="2">
        <v>954746000</v>
      </c>
      <c r="M1044" s="2">
        <v>957739000</v>
      </c>
      <c r="N1044" s="2">
        <v>959952000</v>
      </c>
      <c r="O1044" s="2">
        <v>960863000</v>
      </c>
      <c r="P1044" s="2">
        <v>961790000</v>
      </c>
      <c r="Q1044" s="2">
        <v>962513000</v>
      </c>
      <c r="R1044" s="2">
        <v>963124000</v>
      </c>
      <c r="S1044" s="2">
        <v>963533000</v>
      </c>
      <c r="T1044" s="2">
        <v>963857000</v>
      </c>
      <c r="U1044" s="2">
        <v>964098000</v>
      </c>
      <c r="V1044" s="2">
        <v>964230000</v>
      </c>
      <c r="W1044" s="2">
        <v>964325000</v>
      </c>
      <c r="X1044" s="2">
        <v>964487000</v>
      </c>
      <c r="Y1044" s="2">
        <v>964401000</v>
      </c>
      <c r="Z1044" s="2">
        <v>964288000</v>
      </c>
      <c r="AA1044" s="2">
        <v>964308000</v>
      </c>
      <c r="AB1044" s="2">
        <v>964292000</v>
      </c>
      <c r="AC1044" s="2">
        <v>964342000</v>
      </c>
      <c r="AD1044" s="2">
        <v>964563000</v>
      </c>
      <c r="AE1044" s="2">
        <v>964663000</v>
      </c>
      <c r="AF1044" s="2">
        <v>964801000</v>
      </c>
      <c r="AG1044" s="2">
        <v>964954000</v>
      </c>
      <c r="AH1044" s="2">
        <v>965029000</v>
      </c>
    </row>
    <row r="1045" spans="1:34">
      <c r="A1045" t="s">
        <v>1063</v>
      </c>
      <c r="B1045" t="s">
        <v>19</v>
      </c>
      <c r="C1045" s="2">
        <v>1508140000</v>
      </c>
      <c r="D1045" s="2">
        <v>1297390000</v>
      </c>
      <c r="E1045" s="2">
        <v>1350560000</v>
      </c>
      <c r="F1045" s="2">
        <v>1380290000</v>
      </c>
      <c r="G1045" s="2">
        <v>1391770000</v>
      </c>
      <c r="H1045" s="2">
        <v>1408630000</v>
      </c>
      <c r="I1045" s="2">
        <v>1429620000</v>
      </c>
      <c r="J1045" s="2">
        <v>1449650000</v>
      </c>
      <c r="K1045" s="2">
        <v>1462240000</v>
      </c>
      <c r="L1045" s="2">
        <v>1471050000</v>
      </c>
      <c r="M1045" s="2">
        <v>1471460000</v>
      </c>
      <c r="N1045" s="2">
        <v>1469760000</v>
      </c>
      <c r="O1045" s="2">
        <v>1465520000</v>
      </c>
      <c r="P1045" s="2">
        <v>1460900000</v>
      </c>
      <c r="Q1045" s="2">
        <v>1455170000</v>
      </c>
      <c r="R1045" s="2">
        <v>1448790000</v>
      </c>
      <c r="S1045" s="2">
        <v>1441560000</v>
      </c>
      <c r="T1045" s="2">
        <v>1433570000</v>
      </c>
      <c r="U1045" s="2">
        <v>1424990000</v>
      </c>
      <c r="V1045" s="2">
        <v>1415690000</v>
      </c>
      <c r="W1045" s="2">
        <v>1405720000</v>
      </c>
      <c r="X1045" s="2">
        <v>1395750000</v>
      </c>
      <c r="Y1045" s="2">
        <v>1384940000</v>
      </c>
      <c r="Z1045" s="2">
        <v>1373060000</v>
      </c>
      <c r="AA1045" s="2">
        <v>1360900000</v>
      </c>
      <c r="AB1045" s="2">
        <v>1348070000</v>
      </c>
      <c r="AC1045" s="2">
        <v>1334310000</v>
      </c>
      <c r="AD1045" s="2">
        <v>1320640000</v>
      </c>
      <c r="AE1045" s="2">
        <v>1306050000</v>
      </c>
      <c r="AF1045" s="2">
        <v>1290790000</v>
      </c>
      <c r="AG1045" s="2">
        <v>1275010000</v>
      </c>
      <c r="AH1045" s="2">
        <v>1258670000</v>
      </c>
    </row>
    <row r="1046" spans="1:34">
      <c r="A1046" t="s">
        <v>1064</v>
      </c>
      <c r="B1046" t="s">
        <v>19</v>
      </c>
      <c r="C1046">
        <v>0</v>
      </c>
      <c r="D1046">
        <v>0</v>
      </c>
      <c r="E1046" s="2">
        <v>6954670</v>
      </c>
      <c r="F1046" s="2">
        <v>13389900</v>
      </c>
      <c r="G1046" s="2">
        <v>17251400</v>
      </c>
      <c r="H1046" s="2">
        <v>17794900</v>
      </c>
      <c r="I1046" s="2">
        <v>13607500</v>
      </c>
      <c r="J1046" s="2">
        <v>1946930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row>
    <row r="1047" spans="1:34">
      <c r="A1047" t="s">
        <v>1065</v>
      </c>
      <c r="B1047" t="s">
        <v>19</v>
      </c>
      <c r="C1047">
        <v>0</v>
      </c>
      <c r="D1047">
        <v>0</v>
      </c>
      <c r="E1047" s="2">
        <v>2051590</v>
      </c>
      <c r="F1047" s="2">
        <v>3952540</v>
      </c>
      <c r="G1047" s="2">
        <v>5093670</v>
      </c>
      <c r="H1047" s="2">
        <v>5252130</v>
      </c>
      <c r="I1047" s="2">
        <v>4012530</v>
      </c>
      <c r="J1047">
        <v>573165</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row>
    <row r="1048" spans="1:34">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row>
    <row r="1050" spans="1:34">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row>
    <row r="1053" spans="1:34">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row>
    <row r="1054" spans="1:34">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row>
    <row r="1055" spans="1:34">
      <c r="A1055" t="s">
        <v>1073</v>
      </c>
      <c r="B1055" t="s">
        <v>19</v>
      </c>
      <c r="C1055" s="2">
        <v>13521800000</v>
      </c>
      <c r="D1055" s="2">
        <v>13399700000</v>
      </c>
      <c r="E1055" s="2">
        <v>12165600000</v>
      </c>
      <c r="F1055" s="2">
        <v>12841900000</v>
      </c>
      <c r="G1055" s="2">
        <v>9993920000</v>
      </c>
      <c r="H1055" s="2">
        <v>9642710000</v>
      </c>
      <c r="I1055" s="2">
        <v>9587400000</v>
      </c>
      <c r="J1055" s="2">
        <v>10242400000</v>
      </c>
      <c r="K1055" s="2">
        <v>10466800000</v>
      </c>
      <c r="L1055" s="2">
        <v>11268500000</v>
      </c>
      <c r="M1055" s="2">
        <v>11214000000</v>
      </c>
      <c r="N1055" s="2">
        <v>10377200000</v>
      </c>
      <c r="O1055" s="2">
        <v>10347800000</v>
      </c>
      <c r="P1055" s="2">
        <v>10299200000</v>
      </c>
      <c r="Q1055" s="2">
        <v>10308900000</v>
      </c>
      <c r="R1055" s="2">
        <v>10292600000</v>
      </c>
      <c r="S1055" s="2">
        <v>10314200000</v>
      </c>
      <c r="T1055" s="2">
        <v>10978400000</v>
      </c>
      <c r="U1055" s="2">
        <v>10959200000</v>
      </c>
      <c r="V1055" s="2">
        <v>11097600000</v>
      </c>
      <c r="W1055" s="2">
        <v>11104000000</v>
      </c>
      <c r="X1055" s="2">
        <v>11214000000</v>
      </c>
      <c r="Y1055" s="2">
        <v>10939900000</v>
      </c>
      <c r="Z1055" s="2">
        <v>11250400000</v>
      </c>
      <c r="AA1055" s="2">
        <v>11241400000</v>
      </c>
      <c r="AB1055" s="2">
        <v>11482100000</v>
      </c>
      <c r="AC1055" s="2">
        <v>11152100000</v>
      </c>
      <c r="AD1055" s="2">
        <v>11509400000</v>
      </c>
      <c r="AE1055" s="2">
        <v>11557500000</v>
      </c>
      <c r="AF1055" s="2">
        <v>11559700000</v>
      </c>
      <c r="AG1055" s="2">
        <v>11594600000</v>
      </c>
      <c r="AH1055" s="2">
        <v>11623500000</v>
      </c>
    </row>
    <row r="1056" spans="1:34">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row>
    <row r="1057" spans="1:34">
      <c r="A1057" t="s">
        <v>1075</v>
      </c>
      <c r="B1057" t="s">
        <v>19</v>
      </c>
      <c r="C1057">
        <v>0</v>
      </c>
      <c r="D1057">
        <v>0</v>
      </c>
      <c r="E1057" s="2">
        <v>39215200</v>
      </c>
      <c r="F1057" s="2">
        <v>74835900</v>
      </c>
      <c r="G1057" s="2">
        <v>95574800</v>
      </c>
      <c r="H1057" s="2">
        <v>97642200</v>
      </c>
      <c r="I1057" s="2">
        <v>74562000</v>
      </c>
      <c r="J1057" s="2">
        <v>10526600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row>
    <row r="1058" spans="1:34">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row>
    <row r="1059" spans="1:34">
      <c r="A1059" t="s">
        <v>1077</v>
      </c>
      <c r="B1059" t="s">
        <v>19</v>
      </c>
      <c r="C1059" s="2">
        <v>15956500000</v>
      </c>
      <c r="D1059" s="2">
        <v>11666400000</v>
      </c>
      <c r="E1059" s="2">
        <v>13649700000</v>
      </c>
      <c r="F1059" s="2">
        <v>13292000000</v>
      </c>
      <c r="G1059" s="2">
        <v>16120500000</v>
      </c>
      <c r="H1059" s="2">
        <v>16545100000</v>
      </c>
      <c r="I1059" s="2">
        <v>16978300000</v>
      </c>
      <c r="J1059" s="2">
        <v>16381500000</v>
      </c>
      <c r="K1059" s="2">
        <v>16223100000</v>
      </c>
      <c r="L1059" s="2">
        <v>15135500000</v>
      </c>
      <c r="M1059" s="2">
        <v>15127600000</v>
      </c>
      <c r="N1059" s="2">
        <v>16337600000</v>
      </c>
      <c r="O1059" s="2">
        <v>16271400000</v>
      </c>
      <c r="P1059" s="2">
        <v>16243000000</v>
      </c>
      <c r="Q1059" s="2">
        <v>16131100000</v>
      </c>
      <c r="R1059" s="2">
        <v>16074500000</v>
      </c>
      <c r="S1059" s="2">
        <v>15938100000</v>
      </c>
      <c r="T1059" s="2">
        <v>14827800000</v>
      </c>
      <c r="U1059" s="2">
        <v>14758900000</v>
      </c>
      <c r="V1059" s="2">
        <v>14450900000</v>
      </c>
      <c r="W1059" s="2">
        <v>14336700000</v>
      </c>
      <c r="X1059" s="2">
        <v>14077800000</v>
      </c>
      <c r="Y1059" s="2">
        <v>14416200000</v>
      </c>
      <c r="Z1059" s="2">
        <v>13867500000</v>
      </c>
      <c r="AA1059" s="2">
        <v>13814500000</v>
      </c>
      <c r="AB1059" s="2">
        <v>13393000000</v>
      </c>
      <c r="AC1059" s="2">
        <v>13824800000</v>
      </c>
      <c r="AD1059" s="2">
        <v>13228600000</v>
      </c>
      <c r="AE1059" s="2">
        <v>13119200000</v>
      </c>
      <c r="AF1059" s="2">
        <v>13062300000</v>
      </c>
      <c r="AG1059" s="2">
        <v>12958500000</v>
      </c>
      <c r="AH1059" s="2">
        <v>12850500000</v>
      </c>
    </row>
    <row r="1060" spans="1:34">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row>
    <row r="1061" spans="1:34">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row>
    <row r="1062" spans="1:34">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row>
    <row r="1063" spans="1:34">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row>
    <row r="1064" spans="1:34">
      <c r="A1064" t="s">
        <v>1082</v>
      </c>
      <c r="B1064" t="s">
        <v>19</v>
      </c>
      <c r="C1064" s="2">
        <v>391738000</v>
      </c>
      <c r="D1064" s="2">
        <v>335942000</v>
      </c>
      <c r="E1064" s="2">
        <v>349147000</v>
      </c>
      <c r="F1064" s="2">
        <v>356598000</v>
      </c>
      <c r="G1064" s="2">
        <v>359476000</v>
      </c>
      <c r="H1064" s="2">
        <v>363969000</v>
      </c>
      <c r="I1064" s="2">
        <v>369736000</v>
      </c>
      <c r="J1064" s="2">
        <v>375527000</v>
      </c>
      <c r="K1064" s="2">
        <v>379537000</v>
      </c>
      <c r="L1064" s="2">
        <v>382803000</v>
      </c>
      <c r="M1064" s="2">
        <v>384003000</v>
      </c>
      <c r="N1064" s="2">
        <v>384890000</v>
      </c>
      <c r="O1064" s="2">
        <v>385255000</v>
      </c>
      <c r="P1064" s="2">
        <v>385627000</v>
      </c>
      <c r="Q1064" s="2">
        <v>385917000</v>
      </c>
      <c r="R1064" s="2">
        <v>386162000</v>
      </c>
      <c r="S1064" s="2">
        <v>386326000</v>
      </c>
      <c r="T1064" s="2">
        <v>386456000</v>
      </c>
      <c r="U1064" s="2">
        <v>386552000</v>
      </c>
      <c r="V1064" s="2">
        <v>386605000</v>
      </c>
      <c r="W1064" s="2">
        <v>386643000</v>
      </c>
      <c r="X1064" s="2">
        <v>386708000</v>
      </c>
      <c r="Y1064" s="2">
        <v>386674000</v>
      </c>
      <c r="Z1064" s="2">
        <v>386628000</v>
      </c>
      <c r="AA1064" s="2">
        <v>386637000</v>
      </c>
      <c r="AB1064" s="2">
        <v>386630000</v>
      </c>
      <c r="AC1064" s="2">
        <v>386650000</v>
      </c>
      <c r="AD1064" s="2">
        <v>386739000</v>
      </c>
      <c r="AE1064" s="2">
        <v>386779000</v>
      </c>
      <c r="AF1064" s="2">
        <v>386834000</v>
      </c>
      <c r="AG1064" s="2">
        <v>386895000</v>
      </c>
      <c r="AH1064" s="2">
        <v>386926000</v>
      </c>
    </row>
    <row r="1065" spans="1:34">
      <c r="A1065" t="s">
        <v>1083</v>
      </c>
      <c r="B1065" t="s">
        <v>19</v>
      </c>
      <c r="C1065" s="2">
        <v>1399810000</v>
      </c>
      <c r="D1065" s="2">
        <v>1204210000</v>
      </c>
      <c r="E1065" s="2">
        <v>1253560000</v>
      </c>
      <c r="F1065" s="2">
        <v>1281150000</v>
      </c>
      <c r="G1065" s="2">
        <v>1291810000</v>
      </c>
      <c r="H1065" s="2">
        <v>1307460000</v>
      </c>
      <c r="I1065" s="2">
        <v>1326940000</v>
      </c>
      <c r="J1065" s="2">
        <v>1345530000</v>
      </c>
      <c r="K1065" s="2">
        <v>1357210000</v>
      </c>
      <c r="L1065" s="2">
        <v>1365390000</v>
      </c>
      <c r="M1065" s="2">
        <v>1365770000</v>
      </c>
      <c r="N1065" s="2">
        <v>1364190000</v>
      </c>
      <c r="O1065" s="2">
        <v>1360260000</v>
      </c>
      <c r="P1065" s="2">
        <v>1355970000</v>
      </c>
      <c r="Q1065" s="2">
        <v>1350650000</v>
      </c>
      <c r="R1065" s="2">
        <v>1344730000</v>
      </c>
      <c r="S1065" s="2">
        <v>1338020000</v>
      </c>
      <c r="T1065" s="2">
        <v>1330600000</v>
      </c>
      <c r="U1065" s="2">
        <v>1322640000</v>
      </c>
      <c r="V1065" s="2">
        <v>1314000000</v>
      </c>
      <c r="W1065" s="2">
        <v>1304750000</v>
      </c>
      <c r="X1065" s="2">
        <v>1295500000</v>
      </c>
      <c r="Y1065" s="2">
        <v>1285470000</v>
      </c>
      <c r="Z1065" s="2">
        <v>1274440000</v>
      </c>
      <c r="AA1065" s="2">
        <v>1263150000</v>
      </c>
      <c r="AB1065" s="2">
        <v>1251240000</v>
      </c>
      <c r="AC1065" s="2">
        <v>1238470000</v>
      </c>
      <c r="AD1065" s="2">
        <v>1225780000</v>
      </c>
      <c r="AE1065" s="2">
        <v>1212240000</v>
      </c>
      <c r="AF1065" s="2">
        <v>1198070000</v>
      </c>
      <c r="AG1065" s="2">
        <v>1183430000</v>
      </c>
      <c r="AH1065" s="2">
        <v>1168260000</v>
      </c>
    </row>
    <row r="1066" spans="1:34">
      <c r="A1066" t="s">
        <v>1084</v>
      </c>
      <c r="B1066" t="s">
        <v>19</v>
      </c>
      <c r="C1066">
        <v>0</v>
      </c>
      <c r="D1066">
        <v>0</v>
      </c>
      <c r="E1066" s="2">
        <v>6745860</v>
      </c>
      <c r="F1066" s="2">
        <v>12987900</v>
      </c>
      <c r="G1066" s="2">
        <v>16733400</v>
      </c>
      <c r="H1066" s="2">
        <v>17260600</v>
      </c>
      <c r="I1066" s="2">
        <v>13199000</v>
      </c>
      <c r="J1066" s="2">
        <v>1888470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1085</v>
      </c>
      <c r="B1067" t="s">
        <v>19</v>
      </c>
      <c r="C1067">
        <v>0</v>
      </c>
      <c r="D1067">
        <v>0</v>
      </c>
      <c r="E1067" s="2">
        <v>1904230</v>
      </c>
      <c r="F1067" s="2">
        <v>3668650</v>
      </c>
      <c r="G1067" s="2">
        <v>4727810</v>
      </c>
      <c r="H1067" s="2">
        <v>4874890</v>
      </c>
      <c r="I1067" s="2">
        <v>3724320</v>
      </c>
      <c r="J1067">
        <v>531997</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row>
    <row r="1068" spans="1:34">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row>
    <row r="1069" spans="1:34">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row>
    <row r="1070" spans="1:34">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row>
    <row r="1071" spans="1:34">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row>
    <row r="1073" spans="1:34">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row>
    <row r="1074" spans="1:34">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row>
    <row r="1075" spans="1:34">
      <c r="A1075" t="s">
        <v>1093</v>
      </c>
      <c r="B1075" t="s">
        <v>19</v>
      </c>
      <c r="C1075" s="2">
        <v>12550600000</v>
      </c>
      <c r="D1075" s="2">
        <v>12437200000</v>
      </c>
      <c r="E1075" s="2">
        <v>11291800000</v>
      </c>
      <c r="F1075" s="2">
        <v>11919500000</v>
      </c>
      <c r="G1075" s="2">
        <v>9276090000</v>
      </c>
      <c r="H1075" s="2">
        <v>8950110000</v>
      </c>
      <c r="I1075" s="2">
        <v>8898770000</v>
      </c>
      <c r="J1075" s="2">
        <v>9506760000</v>
      </c>
      <c r="K1075" s="2">
        <v>9715010000</v>
      </c>
      <c r="L1075" s="2">
        <v>10459100000</v>
      </c>
      <c r="M1075" s="2">
        <v>10408600000</v>
      </c>
      <c r="N1075" s="2">
        <v>9631860000</v>
      </c>
      <c r="O1075" s="2">
        <v>9604590000</v>
      </c>
      <c r="P1075" s="2">
        <v>9559460000</v>
      </c>
      <c r="Q1075" s="2">
        <v>9568490000</v>
      </c>
      <c r="R1075" s="2">
        <v>9553330000</v>
      </c>
      <c r="S1075" s="2">
        <v>9573370000</v>
      </c>
      <c r="T1075" s="2">
        <v>10189900000</v>
      </c>
      <c r="U1075" s="2">
        <v>10172000000</v>
      </c>
      <c r="V1075" s="2">
        <v>10300500000</v>
      </c>
      <c r="W1075" s="2">
        <v>10306400000</v>
      </c>
      <c r="X1075" s="2">
        <v>10408600000</v>
      </c>
      <c r="Y1075" s="2">
        <v>10154100000</v>
      </c>
      <c r="Z1075" s="2">
        <v>10442300000</v>
      </c>
      <c r="AA1075" s="2">
        <v>10433900000</v>
      </c>
      <c r="AB1075" s="2">
        <v>10657400000</v>
      </c>
      <c r="AC1075" s="2">
        <v>10351100000</v>
      </c>
      <c r="AD1075" s="2">
        <v>10682800000</v>
      </c>
      <c r="AE1075" s="2">
        <v>10727300000</v>
      </c>
      <c r="AF1075" s="2">
        <v>10729400000</v>
      </c>
      <c r="AG1075" s="2">
        <v>10761800000</v>
      </c>
      <c r="AH1075" s="2">
        <v>10788700000</v>
      </c>
    </row>
    <row r="1076" spans="1:34">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1095</v>
      </c>
      <c r="B1077" t="s">
        <v>19</v>
      </c>
      <c r="C1077">
        <v>0</v>
      </c>
      <c r="D1077">
        <v>0</v>
      </c>
      <c r="E1077" s="2">
        <v>36398500</v>
      </c>
      <c r="F1077" s="2">
        <v>69460700</v>
      </c>
      <c r="G1077" s="2">
        <v>88710000</v>
      </c>
      <c r="H1077" s="2">
        <v>90628900</v>
      </c>
      <c r="I1077" s="2">
        <v>69206500</v>
      </c>
      <c r="J1077" s="2">
        <v>9770530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row>
    <row r="1079" spans="1:34">
      <c r="A1079" t="s">
        <v>1097</v>
      </c>
      <c r="B1079" t="s">
        <v>19</v>
      </c>
      <c r="C1079" s="2">
        <v>14810400000</v>
      </c>
      <c r="D1079" s="2">
        <v>10828400000</v>
      </c>
      <c r="E1079" s="2">
        <v>12669300000</v>
      </c>
      <c r="F1079" s="2">
        <v>12337300000</v>
      </c>
      <c r="G1079" s="2">
        <v>14962600000</v>
      </c>
      <c r="H1079" s="2">
        <v>15356700000</v>
      </c>
      <c r="I1079" s="2">
        <v>15758900000</v>
      </c>
      <c r="J1079" s="2">
        <v>15204900000</v>
      </c>
      <c r="K1079" s="2">
        <v>15057800000</v>
      </c>
      <c r="L1079" s="2">
        <v>14048400000</v>
      </c>
      <c r="M1079" s="2">
        <v>14041000000</v>
      </c>
      <c r="N1079" s="2">
        <v>15164200000</v>
      </c>
      <c r="O1079" s="2">
        <v>15102700000</v>
      </c>
      <c r="P1079" s="2">
        <v>15076300000</v>
      </c>
      <c r="Q1079" s="2">
        <v>14972500000</v>
      </c>
      <c r="R1079" s="2">
        <v>14920000000</v>
      </c>
      <c r="S1079" s="2">
        <v>14793300000</v>
      </c>
      <c r="T1079" s="2">
        <v>13762800000</v>
      </c>
      <c r="U1079" s="2">
        <v>13698800000</v>
      </c>
      <c r="V1079" s="2">
        <v>13412900000</v>
      </c>
      <c r="W1079" s="2">
        <v>13307000000</v>
      </c>
      <c r="X1079" s="2">
        <v>13066700000</v>
      </c>
      <c r="Y1079" s="2">
        <v>13380700000</v>
      </c>
      <c r="Z1079" s="2">
        <v>12871400000</v>
      </c>
      <c r="AA1079" s="2">
        <v>12822300000</v>
      </c>
      <c r="AB1079" s="2">
        <v>12431000000</v>
      </c>
      <c r="AC1079" s="2">
        <v>12831800000</v>
      </c>
      <c r="AD1079" s="2">
        <v>12278500000</v>
      </c>
      <c r="AE1079" s="2">
        <v>12176900000</v>
      </c>
      <c r="AF1079" s="2">
        <v>12124100000</v>
      </c>
      <c r="AG1079" s="2">
        <v>12027800000</v>
      </c>
      <c r="AH1079" s="2">
        <v>11927500000</v>
      </c>
    </row>
    <row r="1080" spans="1:34">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row>
    <row r="1081" spans="1:34">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row>
    <row r="1084" spans="1:34">
      <c r="A1084" t="s">
        <v>1102</v>
      </c>
      <c r="B1084" t="s">
        <v>19</v>
      </c>
      <c r="C1084" s="2">
        <v>81933400</v>
      </c>
      <c r="D1084" s="2">
        <v>70263400</v>
      </c>
      <c r="E1084" s="2">
        <v>73025300</v>
      </c>
      <c r="F1084" s="2">
        <v>74583800</v>
      </c>
      <c r="G1084" s="2">
        <v>75185700</v>
      </c>
      <c r="H1084" s="2">
        <v>76125400</v>
      </c>
      <c r="I1084" s="2">
        <v>77331500</v>
      </c>
      <c r="J1084" s="2">
        <v>78542800</v>
      </c>
      <c r="K1084" s="2">
        <v>79381600</v>
      </c>
      <c r="L1084" s="2">
        <v>80064500</v>
      </c>
      <c r="M1084" s="2">
        <v>80315600</v>
      </c>
      <c r="N1084" s="2">
        <v>80501100</v>
      </c>
      <c r="O1084" s="2">
        <v>80577500</v>
      </c>
      <c r="P1084" s="2">
        <v>80655200</v>
      </c>
      <c r="Q1084" s="2">
        <v>80715900</v>
      </c>
      <c r="R1084" s="2">
        <v>80767100</v>
      </c>
      <c r="S1084" s="2">
        <v>80801400</v>
      </c>
      <c r="T1084" s="2">
        <v>80828600</v>
      </c>
      <c r="U1084" s="2">
        <v>80848800</v>
      </c>
      <c r="V1084" s="2">
        <v>80859900</v>
      </c>
      <c r="W1084" s="2">
        <v>80867800</v>
      </c>
      <c r="X1084" s="2">
        <v>80881400</v>
      </c>
      <c r="Y1084" s="2">
        <v>80874200</v>
      </c>
      <c r="Z1084" s="2">
        <v>80864700</v>
      </c>
      <c r="AA1084" s="2">
        <v>80866400</v>
      </c>
      <c r="AB1084" s="2">
        <v>80865000</v>
      </c>
      <c r="AC1084" s="2">
        <v>80869300</v>
      </c>
      <c r="AD1084" s="2">
        <v>80887800</v>
      </c>
      <c r="AE1084" s="2">
        <v>80896100</v>
      </c>
      <c r="AF1084" s="2">
        <v>80907800</v>
      </c>
      <c r="AG1084" s="2">
        <v>80920500</v>
      </c>
      <c r="AH1084" s="2">
        <v>80926900</v>
      </c>
    </row>
    <row r="1085" spans="1:34">
      <c r="A1085" t="s">
        <v>1103</v>
      </c>
      <c r="B1085" t="s">
        <v>19</v>
      </c>
      <c r="C1085" s="2">
        <v>7863930000</v>
      </c>
      <c r="D1085" s="2">
        <v>6765040000</v>
      </c>
      <c r="E1085" s="2">
        <v>7042280000</v>
      </c>
      <c r="F1085" s="2">
        <v>7197300000</v>
      </c>
      <c r="G1085" s="2">
        <v>7257150000</v>
      </c>
      <c r="H1085" s="2">
        <v>7345070000</v>
      </c>
      <c r="I1085" s="2">
        <v>7454540000</v>
      </c>
      <c r="J1085" s="2">
        <v>7558950000</v>
      </c>
      <c r="K1085" s="2">
        <v>7624580000</v>
      </c>
      <c r="L1085" s="2">
        <v>7670540000</v>
      </c>
      <c r="M1085" s="2">
        <v>7672690000</v>
      </c>
      <c r="N1085" s="2">
        <v>7663790000</v>
      </c>
      <c r="O1085" s="2">
        <v>7641730000</v>
      </c>
      <c r="P1085" s="2">
        <v>7617630000</v>
      </c>
      <c r="Q1085" s="2">
        <v>7587740000</v>
      </c>
      <c r="R1085" s="2">
        <v>7554460000</v>
      </c>
      <c r="S1085" s="2">
        <v>7516760000</v>
      </c>
      <c r="T1085" s="2">
        <v>7475100000</v>
      </c>
      <c r="U1085" s="2">
        <v>7430390000</v>
      </c>
      <c r="V1085" s="2">
        <v>7381860000</v>
      </c>
      <c r="W1085" s="2">
        <v>7329870000</v>
      </c>
      <c r="X1085" s="2">
        <v>7277890000</v>
      </c>
      <c r="Y1085" s="2">
        <v>7221540000</v>
      </c>
      <c r="Z1085" s="2">
        <v>7159590000</v>
      </c>
      <c r="AA1085" s="2">
        <v>7096180000</v>
      </c>
      <c r="AB1085" s="2">
        <v>7029280000</v>
      </c>
      <c r="AC1085" s="2">
        <v>6957530000</v>
      </c>
      <c r="AD1085" s="2">
        <v>6886230000</v>
      </c>
      <c r="AE1085" s="2">
        <v>6810160000</v>
      </c>
      <c r="AF1085" s="2">
        <v>6730590000</v>
      </c>
      <c r="AG1085" s="2">
        <v>6648340000</v>
      </c>
      <c r="AH1085" s="2">
        <v>6563110000</v>
      </c>
    </row>
    <row r="1086" spans="1:34">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row>
    <row r="1087" spans="1:34">
      <c r="A1087" t="s">
        <v>1105</v>
      </c>
      <c r="B1087" t="s">
        <v>19</v>
      </c>
      <c r="C1087">
        <v>0</v>
      </c>
      <c r="D1087">
        <v>0</v>
      </c>
      <c r="E1087" s="2">
        <v>10697700</v>
      </c>
      <c r="F1087" s="2">
        <v>20609900</v>
      </c>
      <c r="G1087" s="2">
        <v>26560100</v>
      </c>
      <c r="H1087" s="2">
        <v>27386300</v>
      </c>
      <c r="I1087" s="2">
        <v>20922600</v>
      </c>
      <c r="J1087" s="2">
        <v>2988670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row>
    <row r="1088" spans="1:34">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row>
    <row r="1089" spans="1:34">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row>
    <row r="1090" spans="1:34">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row>
    <row r="1091" spans="1:34">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row>
    <row r="1092" spans="1:34">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row>
    <row r="1093" spans="1:34">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row>
    <row r="1094" spans="1:34">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row>
    <row r="1095" spans="1:34">
      <c r="A1095" t="s">
        <v>1113</v>
      </c>
      <c r="B1095" t="s">
        <v>19</v>
      </c>
      <c r="C1095" s="2">
        <v>70507000000</v>
      </c>
      <c r="D1095" s="2">
        <v>69870300000</v>
      </c>
      <c r="E1095" s="2">
        <v>63435400000</v>
      </c>
      <c r="F1095" s="2">
        <v>66961800000</v>
      </c>
      <c r="G1095" s="2">
        <v>52111600000</v>
      </c>
      <c r="H1095" s="2">
        <v>50280300000</v>
      </c>
      <c r="I1095" s="2">
        <v>49991900000</v>
      </c>
      <c r="J1095" s="2">
        <v>53407500000</v>
      </c>
      <c r="K1095" s="2">
        <v>54577300000</v>
      </c>
      <c r="L1095" s="2">
        <v>58757500000</v>
      </c>
      <c r="M1095" s="2">
        <v>58473600000</v>
      </c>
      <c r="N1095" s="2">
        <v>54110200000</v>
      </c>
      <c r="O1095" s="2">
        <v>53957000000</v>
      </c>
      <c r="P1095" s="2">
        <v>53703500000</v>
      </c>
      <c r="Q1095" s="2">
        <v>53754200000</v>
      </c>
      <c r="R1095" s="2">
        <v>53669100000</v>
      </c>
      <c r="S1095" s="2">
        <v>53781600000</v>
      </c>
      <c r="T1095" s="2">
        <v>57245000000</v>
      </c>
      <c r="U1095" s="2">
        <v>57144800000</v>
      </c>
      <c r="V1095" s="2">
        <v>57866600000</v>
      </c>
      <c r="W1095" s="2">
        <v>57900000000</v>
      </c>
      <c r="X1095" s="2">
        <v>58473700000</v>
      </c>
      <c r="Y1095" s="2">
        <v>57044200000</v>
      </c>
      <c r="Z1095" s="2">
        <v>58663200000</v>
      </c>
      <c r="AA1095" s="2">
        <v>58616200000</v>
      </c>
      <c r="AB1095" s="2">
        <v>59871600000</v>
      </c>
      <c r="AC1095" s="2">
        <v>58151000000</v>
      </c>
      <c r="AD1095" s="2">
        <v>60014000000</v>
      </c>
      <c r="AE1095" s="2">
        <v>60264500000</v>
      </c>
      <c r="AF1095" s="2">
        <v>60275900000</v>
      </c>
      <c r="AG1095" s="2">
        <v>60457800000</v>
      </c>
      <c r="AH1095" s="2">
        <v>60608900000</v>
      </c>
    </row>
    <row r="1096" spans="1:34">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row>
    <row r="1097" spans="1:34">
      <c r="A1097" t="s">
        <v>1115</v>
      </c>
      <c r="B1097" t="s">
        <v>19</v>
      </c>
      <c r="C1097">
        <v>0</v>
      </c>
      <c r="D1097">
        <v>0</v>
      </c>
      <c r="E1097" s="2">
        <v>204481000</v>
      </c>
      <c r="F1097" s="2">
        <v>390219000</v>
      </c>
      <c r="G1097" s="2">
        <v>498359000</v>
      </c>
      <c r="H1097" s="2">
        <v>509139000</v>
      </c>
      <c r="I1097" s="2">
        <v>388791000</v>
      </c>
      <c r="J1097" s="2">
        <v>54889300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row>
    <row r="1098" spans="1:34">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row>
    <row r="1099" spans="1:34">
      <c r="A1099" t="s">
        <v>1117</v>
      </c>
      <c r="B1099" t="s">
        <v>19</v>
      </c>
      <c r="C1099" s="2">
        <v>83202400000</v>
      </c>
      <c r="D1099" s="2">
        <v>60832200000</v>
      </c>
      <c r="E1099" s="2">
        <v>71174200000</v>
      </c>
      <c r="F1099" s="2">
        <v>69308900000</v>
      </c>
      <c r="G1099" s="2">
        <v>84057700000</v>
      </c>
      <c r="H1099" s="2">
        <v>86271700000</v>
      </c>
      <c r="I1099" s="2">
        <v>88530700000</v>
      </c>
      <c r="J1099" s="2">
        <v>85418500000</v>
      </c>
      <c r="K1099" s="2">
        <v>84592500000</v>
      </c>
      <c r="L1099" s="2">
        <v>78921700000</v>
      </c>
      <c r="M1099" s="2">
        <v>78880300000</v>
      </c>
      <c r="N1099" s="2">
        <v>85189800000</v>
      </c>
      <c r="O1099" s="2">
        <v>84844400000</v>
      </c>
      <c r="P1099" s="2">
        <v>84696400000</v>
      </c>
      <c r="Q1099" s="2">
        <v>84113100000</v>
      </c>
      <c r="R1099" s="2">
        <v>83818000000</v>
      </c>
      <c r="S1099" s="2">
        <v>83106300000</v>
      </c>
      <c r="T1099" s="2">
        <v>77316900000</v>
      </c>
      <c r="U1099" s="2">
        <v>76957700000</v>
      </c>
      <c r="V1099" s="2">
        <v>75351700000</v>
      </c>
      <c r="W1099" s="2">
        <v>74756300000</v>
      </c>
      <c r="X1099" s="2">
        <v>73406400000</v>
      </c>
      <c r="Y1099" s="2">
        <v>75170700000</v>
      </c>
      <c r="Z1099" s="2">
        <v>72309700000</v>
      </c>
      <c r="AA1099" s="2">
        <v>72033500000</v>
      </c>
      <c r="AB1099" s="2">
        <v>69835300000</v>
      </c>
      <c r="AC1099" s="2">
        <v>72086900000</v>
      </c>
      <c r="AD1099" s="2">
        <v>68978500000</v>
      </c>
      <c r="AE1099" s="2">
        <v>68407900000</v>
      </c>
      <c r="AF1099" s="2">
        <v>68111100000</v>
      </c>
      <c r="AG1099" s="2">
        <v>67570100000</v>
      </c>
      <c r="AH1099" s="2">
        <v>67006700000</v>
      </c>
    </row>
    <row r="1100" spans="1:34">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row>
    <row r="1102" spans="1:34">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row>
    <row r="1103" spans="1:34">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row>
    <row r="1104" spans="1:34">
      <c r="A1104" t="s">
        <v>1122</v>
      </c>
      <c r="B1104" t="s">
        <v>19</v>
      </c>
      <c r="C1104" s="2">
        <v>72487000</v>
      </c>
      <c r="D1104" s="2">
        <v>62162500</v>
      </c>
      <c r="E1104" s="2">
        <v>64605900</v>
      </c>
      <c r="F1104" s="2">
        <v>65984700</v>
      </c>
      <c r="G1104" s="2">
        <v>66517200</v>
      </c>
      <c r="H1104" s="2">
        <v>67348600</v>
      </c>
      <c r="I1104" s="2">
        <v>68415600</v>
      </c>
      <c r="J1104" s="2">
        <v>69487300</v>
      </c>
      <c r="K1104" s="2">
        <v>70229400</v>
      </c>
      <c r="L1104" s="2">
        <v>70833600</v>
      </c>
      <c r="M1104" s="2">
        <v>71055700</v>
      </c>
      <c r="N1104" s="2">
        <v>71219800</v>
      </c>
      <c r="O1104" s="2">
        <v>71287400</v>
      </c>
      <c r="P1104" s="2">
        <v>71356100</v>
      </c>
      <c r="Q1104" s="2">
        <v>71409800</v>
      </c>
      <c r="R1104" s="2">
        <v>71455100</v>
      </c>
      <c r="S1104" s="2">
        <v>71485500</v>
      </c>
      <c r="T1104" s="2">
        <v>71509500</v>
      </c>
      <c r="U1104" s="2">
        <v>71527400</v>
      </c>
      <c r="V1104" s="2">
        <v>71537200</v>
      </c>
      <c r="W1104" s="2">
        <v>71544200</v>
      </c>
      <c r="X1104" s="2">
        <v>71556300</v>
      </c>
      <c r="Y1104" s="2">
        <v>71549900</v>
      </c>
      <c r="Z1104" s="2">
        <v>71541500</v>
      </c>
      <c r="AA1104" s="2">
        <v>71543000</v>
      </c>
      <c r="AB1104" s="2">
        <v>71541800</v>
      </c>
      <c r="AC1104" s="2">
        <v>71545500</v>
      </c>
      <c r="AD1104" s="2">
        <v>71561900</v>
      </c>
      <c r="AE1104" s="2">
        <v>71569300</v>
      </c>
      <c r="AF1104" s="2">
        <v>71579600</v>
      </c>
      <c r="AG1104" s="2">
        <v>71590900</v>
      </c>
      <c r="AH1104" s="2">
        <v>71596500</v>
      </c>
    </row>
    <row r="1105" spans="1:34">
      <c r="A1105" t="s">
        <v>1123</v>
      </c>
      <c r="B1105" t="s">
        <v>19</v>
      </c>
      <c r="C1105" s="2">
        <v>446154000</v>
      </c>
      <c r="D1105" s="2">
        <v>383809000</v>
      </c>
      <c r="E1105" s="2">
        <v>399538000</v>
      </c>
      <c r="F1105" s="2">
        <v>408333000</v>
      </c>
      <c r="G1105" s="2">
        <v>411729000</v>
      </c>
      <c r="H1105" s="2">
        <v>416717000</v>
      </c>
      <c r="I1105" s="2">
        <v>422927000</v>
      </c>
      <c r="J1105" s="2">
        <v>428851000</v>
      </c>
      <c r="K1105" s="2">
        <v>432575000</v>
      </c>
      <c r="L1105" s="2">
        <v>435182000</v>
      </c>
      <c r="M1105" s="2">
        <v>435304000</v>
      </c>
      <c r="N1105" s="2">
        <v>434799000</v>
      </c>
      <c r="O1105" s="2">
        <v>433547000</v>
      </c>
      <c r="P1105" s="2">
        <v>432180000</v>
      </c>
      <c r="Q1105" s="2">
        <v>430485000</v>
      </c>
      <c r="R1105" s="2">
        <v>428596000</v>
      </c>
      <c r="S1105" s="2">
        <v>426457000</v>
      </c>
      <c r="T1105" s="2">
        <v>424094000</v>
      </c>
      <c r="U1105" s="2">
        <v>421558000</v>
      </c>
      <c r="V1105" s="2">
        <v>418804000</v>
      </c>
      <c r="W1105" s="2">
        <v>415855000</v>
      </c>
      <c r="X1105" s="2">
        <v>412905000</v>
      </c>
      <c r="Y1105" s="2">
        <v>409708000</v>
      </c>
      <c r="Z1105" s="2">
        <v>406194000</v>
      </c>
      <c r="AA1105" s="2">
        <v>402596000</v>
      </c>
      <c r="AB1105" s="2">
        <v>398801000</v>
      </c>
      <c r="AC1105" s="2">
        <v>394730000</v>
      </c>
      <c r="AD1105" s="2">
        <v>390685000</v>
      </c>
      <c r="AE1105" s="2">
        <v>386369000</v>
      </c>
      <c r="AF1105" s="2">
        <v>381855000</v>
      </c>
      <c r="AG1105" s="2">
        <v>377188000</v>
      </c>
      <c r="AH1105" s="2">
        <v>372353000</v>
      </c>
    </row>
    <row r="1106" spans="1:34">
      <c r="A1106" t="s">
        <v>1124</v>
      </c>
      <c r="B1106" t="s">
        <v>19</v>
      </c>
      <c r="C1106">
        <v>0</v>
      </c>
      <c r="D1106">
        <v>0</v>
      </c>
      <c r="E1106" s="2">
        <v>1011940</v>
      </c>
      <c r="F1106" s="2">
        <v>1948310</v>
      </c>
      <c r="G1106" s="2">
        <v>2510180</v>
      </c>
      <c r="H1106" s="2">
        <v>2589250</v>
      </c>
      <c r="I1106" s="2">
        <v>1979970</v>
      </c>
      <c r="J1106">
        <v>283289</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
        <v>1125</v>
      </c>
      <c r="B1107" t="s">
        <v>19</v>
      </c>
      <c r="C1107">
        <v>0</v>
      </c>
      <c r="D1107">
        <v>0</v>
      </c>
      <c r="E1107">
        <v>606925</v>
      </c>
      <c r="F1107" s="2">
        <v>1169290</v>
      </c>
      <c r="G1107" s="2">
        <v>1506860</v>
      </c>
      <c r="H1107" s="2">
        <v>1553740</v>
      </c>
      <c r="I1107" s="2">
        <v>1187030</v>
      </c>
      <c r="J1107">
        <v>169560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row>
    <row r="1109" spans="1:34">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row>
    <row r="1110" spans="1:34">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row>
    <row r="1112" spans="1:34">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row>
    <row r="1114" spans="1:34">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1133</v>
      </c>
      <c r="B1115" t="s">
        <v>19</v>
      </c>
      <c r="C1115" s="2">
        <v>4000160000</v>
      </c>
      <c r="D1115" s="2">
        <v>3964040000</v>
      </c>
      <c r="E1115" s="2">
        <v>3598960000</v>
      </c>
      <c r="F1115" s="2">
        <v>3799030000</v>
      </c>
      <c r="G1115" s="2">
        <v>2956510000</v>
      </c>
      <c r="H1115" s="2">
        <v>2852610000</v>
      </c>
      <c r="I1115" s="2">
        <v>2836250000</v>
      </c>
      <c r="J1115" s="2">
        <v>3030030000</v>
      </c>
      <c r="K1115" s="2">
        <v>3096400000</v>
      </c>
      <c r="L1115" s="2">
        <v>3333560000</v>
      </c>
      <c r="M1115" s="2">
        <v>3317450000</v>
      </c>
      <c r="N1115" s="2">
        <v>3069900000</v>
      </c>
      <c r="O1115" s="2">
        <v>3061210000</v>
      </c>
      <c r="P1115" s="2">
        <v>3046830000</v>
      </c>
      <c r="Q1115" s="2">
        <v>3049700000</v>
      </c>
      <c r="R1115" s="2">
        <v>3044870000</v>
      </c>
      <c r="S1115" s="2">
        <v>3051260000</v>
      </c>
      <c r="T1115" s="2">
        <v>3247750000</v>
      </c>
      <c r="U1115" s="2">
        <v>3242070000</v>
      </c>
      <c r="V1115" s="2">
        <v>3283020000</v>
      </c>
      <c r="W1115" s="2">
        <v>3284910000</v>
      </c>
      <c r="X1115" s="2">
        <v>3317460000</v>
      </c>
      <c r="Y1115" s="2">
        <v>3236360000</v>
      </c>
      <c r="Z1115" s="2">
        <v>3328210000</v>
      </c>
      <c r="AA1115" s="2">
        <v>3325540000</v>
      </c>
      <c r="AB1115" s="2">
        <v>3396770000</v>
      </c>
      <c r="AC1115" s="2">
        <v>3299150000</v>
      </c>
      <c r="AD1115" s="2">
        <v>3404850000</v>
      </c>
      <c r="AE1115" s="2">
        <v>3419060000</v>
      </c>
      <c r="AF1115" s="2">
        <v>3419710000</v>
      </c>
      <c r="AG1115" s="2">
        <v>3430030000</v>
      </c>
      <c r="AH1115" s="2">
        <v>3438600000</v>
      </c>
    </row>
    <row r="1116" spans="1:34">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row>
    <row r="1117" spans="1:34">
      <c r="A1117" t="s">
        <v>1135</v>
      </c>
      <c r="B1117" t="s">
        <v>19</v>
      </c>
      <c r="C1117">
        <v>0</v>
      </c>
      <c r="D1117">
        <v>0</v>
      </c>
      <c r="E1117" s="2">
        <v>11601100</v>
      </c>
      <c r="F1117" s="2">
        <v>22138800</v>
      </c>
      <c r="G1117" s="2">
        <v>28274000</v>
      </c>
      <c r="H1117" s="2">
        <v>28885600</v>
      </c>
      <c r="I1117" s="2">
        <v>22057800</v>
      </c>
      <c r="J1117" s="2">
        <v>3114100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row>
    <row r="1118" spans="1:34">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row>
    <row r="1119" spans="1:34">
      <c r="A1119" t="s">
        <v>1137</v>
      </c>
      <c r="B1119" t="s">
        <v>19</v>
      </c>
      <c r="C1119" s="2">
        <v>4720420000</v>
      </c>
      <c r="D1119" s="2">
        <v>3451270000</v>
      </c>
      <c r="E1119" s="2">
        <v>4038010000</v>
      </c>
      <c r="F1119" s="2">
        <v>3932190000</v>
      </c>
      <c r="G1119" s="2">
        <v>4768950000</v>
      </c>
      <c r="H1119" s="2">
        <v>4894560000</v>
      </c>
      <c r="I1119" s="2">
        <v>5022720000</v>
      </c>
      <c r="J1119" s="2">
        <v>4846150000</v>
      </c>
      <c r="K1119" s="2">
        <v>4799290000</v>
      </c>
      <c r="L1119" s="2">
        <v>4477560000</v>
      </c>
      <c r="M1119" s="2">
        <v>4475210000</v>
      </c>
      <c r="N1119" s="2">
        <v>4833180000</v>
      </c>
      <c r="O1119" s="2">
        <v>4813580000</v>
      </c>
      <c r="P1119" s="2">
        <v>4805190000</v>
      </c>
      <c r="Q1119" s="2">
        <v>4772090000</v>
      </c>
      <c r="R1119" s="2">
        <v>4755350000</v>
      </c>
      <c r="S1119" s="2">
        <v>4714970000</v>
      </c>
      <c r="T1119" s="2">
        <v>4386520000</v>
      </c>
      <c r="U1119" s="2">
        <v>4366140000</v>
      </c>
      <c r="V1119" s="2">
        <v>4275020000</v>
      </c>
      <c r="W1119" s="2">
        <v>4241240000</v>
      </c>
      <c r="X1119" s="2">
        <v>4164650000</v>
      </c>
      <c r="Y1119" s="2">
        <v>4264750000</v>
      </c>
      <c r="Z1119" s="2">
        <v>4102430000</v>
      </c>
      <c r="AA1119" s="2">
        <v>4086770000</v>
      </c>
      <c r="AB1119" s="2">
        <v>3962050000</v>
      </c>
      <c r="AC1119" s="2">
        <v>4089800000</v>
      </c>
      <c r="AD1119" s="2">
        <v>3913440000</v>
      </c>
      <c r="AE1119" s="2">
        <v>3881070000</v>
      </c>
      <c r="AF1119" s="2">
        <v>3864230000</v>
      </c>
      <c r="AG1119" s="2">
        <v>3833540000</v>
      </c>
      <c r="AH1119" s="2">
        <v>3801570000</v>
      </c>
    </row>
    <row r="1120" spans="1:34">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row>
    <row r="1121" spans="1:34">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row>
    <row r="1122" spans="1:34">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row>
    <row r="1123" spans="1:34">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row>
    <row r="1124" spans="1:34">
      <c r="A1124" t="s">
        <v>1142</v>
      </c>
      <c r="B1124" t="s">
        <v>19</v>
      </c>
      <c r="C1124" s="2">
        <v>137263000</v>
      </c>
      <c r="D1124" s="2">
        <v>117712000</v>
      </c>
      <c r="E1124" s="2">
        <v>122339000</v>
      </c>
      <c r="F1124" s="2">
        <v>124950000</v>
      </c>
      <c r="G1124" s="2">
        <v>125958000</v>
      </c>
      <c r="H1124" s="2">
        <v>127533000</v>
      </c>
      <c r="I1124" s="2">
        <v>129553000</v>
      </c>
      <c r="J1124" s="2">
        <v>131582000</v>
      </c>
      <c r="K1124" s="2">
        <v>132988000</v>
      </c>
      <c r="L1124" s="2">
        <v>134132000</v>
      </c>
      <c r="M1124" s="2">
        <v>134552000</v>
      </c>
      <c r="N1124" s="2">
        <v>134863000</v>
      </c>
      <c r="O1124" s="2">
        <v>134991000</v>
      </c>
      <c r="P1124" s="2">
        <v>135121000</v>
      </c>
      <c r="Q1124" s="2">
        <v>135223000</v>
      </c>
      <c r="R1124" s="2">
        <v>135309000</v>
      </c>
      <c r="S1124" s="2">
        <v>135366000</v>
      </c>
      <c r="T1124" s="2">
        <v>135412000</v>
      </c>
      <c r="U1124" s="2">
        <v>135446000</v>
      </c>
      <c r="V1124" s="2">
        <v>135464000</v>
      </c>
      <c r="W1124" s="2">
        <v>135477000</v>
      </c>
      <c r="X1124" s="2">
        <v>135500000</v>
      </c>
      <c r="Y1124" s="2">
        <v>135488000</v>
      </c>
      <c r="Z1124" s="2">
        <v>135472000</v>
      </c>
      <c r="AA1124" s="2">
        <v>135475000</v>
      </c>
      <c r="AB1124" s="2">
        <v>135473000</v>
      </c>
      <c r="AC1124" s="2">
        <v>135480000</v>
      </c>
      <c r="AD1124" s="2">
        <v>135511000</v>
      </c>
      <c r="AE1124" s="2">
        <v>135525000</v>
      </c>
      <c r="AF1124" s="2">
        <v>135544000</v>
      </c>
      <c r="AG1124" s="2">
        <v>135566000</v>
      </c>
      <c r="AH1124" s="2">
        <v>135576000</v>
      </c>
    </row>
    <row r="1125" spans="1:34">
      <c r="A1125" t="s">
        <v>1143</v>
      </c>
      <c r="B1125" t="s">
        <v>19</v>
      </c>
      <c r="C1125" s="2">
        <v>471870000</v>
      </c>
      <c r="D1125" s="2">
        <v>405932000</v>
      </c>
      <c r="E1125" s="2">
        <v>422568000</v>
      </c>
      <c r="F1125" s="2">
        <v>431870000</v>
      </c>
      <c r="G1125" s="2">
        <v>435461000</v>
      </c>
      <c r="H1125" s="2">
        <v>440737000</v>
      </c>
      <c r="I1125" s="2">
        <v>447305000</v>
      </c>
      <c r="J1125" s="2">
        <v>453571000</v>
      </c>
      <c r="K1125" s="2">
        <v>457508000</v>
      </c>
      <c r="L1125" s="2">
        <v>460266000</v>
      </c>
      <c r="M1125" s="2">
        <v>460395000</v>
      </c>
      <c r="N1125" s="2">
        <v>459861000</v>
      </c>
      <c r="O1125" s="2">
        <v>458537000</v>
      </c>
      <c r="P1125" s="2">
        <v>457091000</v>
      </c>
      <c r="Q1125" s="2">
        <v>455298000</v>
      </c>
      <c r="R1125" s="2">
        <v>453301000</v>
      </c>
      <c r="S1125" s="2">
        <v>451039000</v>
      </c>
      <c r="T1125" s="2">
        <v>448539000</v>
      </c>
      <c r="U1125" s="2">
        <v>445856000</v>
      </c>
      <c r="V1125" s="2">
        <v>442944000</v>
      </c>
      <c r="W1125" s="2">
        <v>439825000</v>
      </c>
      <c r="X1125" s="2">
        <v>436705000</v>
      </c>
      <c r="Y1125" s="2">
        <v>433324000</v>
      </c>
      <c r="Z1125" s="2">
        <v>429607000</v>
      </c>
      <c r="AA1125" s="2">
        <v>425802000</v>
      </c>
      <c r="AB1125" s="2">
        <v>421788000</v>
      </c>
      <c r="AC1125" s="2">
        <v>417483000</v>
      </c>
      <c r="AD1125" s="2">
        <v>413204000</v>
      </c>
      <c r="AE1125" s="2">
        <v>408639000</v>
      </c>
      <c r="AF1125" s="2">
        <v>403865000</v>
      </c>
      <c r="AG1125" s="2">
        <v>398930000</v>
      </c>
      <c r="AH1125" s="2">
        <v>393815000</v>
      </c>
    </row>
    <row r="1126" spans="1:34">
      <c r="A1126" t="s">
        <v>1144</v>
      </c>
      <c r="B1126" t="s">
        <v>19</v>
      </c>
      <c r="C1126">
        <v>0</v>
      </c>
      <c r="D1126">
        <v>0</v>
      </c>
      <c r="E1126" s="2">
        <v>2631000</v>
      </c>
      <c r="F1126" s="2">
        <v>5065490</v>
      </c>
      <c r="G1126" s="2">
        <v>6526330</v>
      </c>
      <c r="H1126" s="2">
        <v>6731930</v>
      </c>
      <c r="I1126" s="2">
        <v>5147820</v>
      </c>
      <c r="J1126">
        <v>736537</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row>
    <row r="1127" spans="1:34">
      <c r="A1127" t="s">
        <v>1145</v>
      </c>
      <c r="B1127" t="s">
        <v>19</v>
      </c>
      <c r="C1127">
        <v>0</v>
      </c>
      <c r="D1127">
        <v>0</v>
      </c>
      <c r="E1127">
        <v>641908</v>
      </c>
      <c r="F1127" s="2">
        <v>1236680</v>
      </c>
      <c r="G1127" s="2">
        <v>1593720</v>
      </c>
      <c r="H1127" s="2">
        <v>1643300</v>
      </c>
      <c r="I1127" s="2">
        <v>1255450</v>
      </c>
      <c r="J1127">
        <v>179334</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row>
    <row r="1128" spans="1:34">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row>
    <row r="1129" spans="1:34">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row>
    <row r="1130" spans="1:34">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row>
    <row r="1131" spans="1:34">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row>
    <row r="1132" spans="1:34">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row>
    <row r="1133" spans="1:34">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row>
    <row r="1134" spans="1:34">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1153</v>
      </c>
      <c r="B1135" t="s">
        <v>19</v>
      </c>
      <c r="C1135" s="2">
        <v>4230730000</v>
      </c>
      <c r="D1135" s="2">
        <v>4192530000</v>
      </c>
      <c r="E1135" s="2">
        <v>3806410000</v>
      </c>
      <c r="F1135" s="2">
        <v>4018000000</v>
      </c>
      <c r="G1135" s="2">
        <v>3126930000</v>
      </c>
      <c r="H1135" s="2">
        <v>3017040000</v>
      </c>
      <c r="I1135" s="2">
        <v>2999730000</v>
      </c>
      <c r="J1135" s="2">
        <v>3204680000</v>
      </c>
      <c r="K1135" s="2">
        <v>3274880000</v>
      </c>
      <c r="L1135" s="2">
        <v>3525710000</v>
      </c>
      <c r="M1135" s="2">
        <v>3508670000</v>
      </c>
      <c r="N1135" s="2">
        <v>3246850000</v>
      </c>
      <c r="O1135" s="2">
        <v>3237660000</v>
      </c>
      <c r="P1135" s="2">
        <v>3222450000</v>
      </c>
      <c r="Q1135" s="2">
        <v>3225490000</v>
      </c>
      <c r="R1135" s="2">
        <v>3220380000</v>
      </c>
      <c r="S1135" s="2">
        <v>3227140000</v>
      </c>
      <c r="T1135" s="2">
        <v>3434950000</v>
      </c>
      <c r="U1135" s="2">
        <v>3428940000</v>
      </c>
      <c r="V1135" s="2">
        <v>3472250000</v>
      </c>
      <c r="W1135" s="2">
        <v>3474250000</v>
      </c>
      <c r="X1135" s="2">
        <v>3508680000</v>
      </c>
      <c r="Y1135" s="2">
        <v>3422900000</v>
      </c>
      <c r="Z1135" s="2">
        <v>3520050000</v>
      </c>
      <c r="AA1135" s="2">
        <v>3517230000</v>
      </c>
      <c r="AB1135" s="2">
        <v>3592560000</v>
      </c>
      <c r="AC1135" s="2">
        <v>3489310000</v>
      </c>
      <c r="AD1135" s="2">
        <v>3601110000</v>
      </c>
      <c r="AE1135" s="2">
        <v>3616140000</v>
      </c>
      <c r="AF1135" s="2">
        <v>3616820000</v>
      </c>
      <c r="AG1135" s="2">
        <v>3627740000</v>
      </c>
      <c r="AH1135" s="2">
        <v>3636800000</v>
      </c>
    </row>
    <row r="1136" spans="1:34">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row>
    <row r="1137" spans="1:34">
      <c r="A1137" t="s">
        <v>1155</v>
      </c>
      <c r="B1137" t="s">
        <v>19</v>
      </c>
      <c r="C1137">
        <v>0</v>
      </c>
      <c r="D1137">
        <v>0</v>
      </c>
      <c r="E1137" s="2">
        <v>12269800</v>
      </c>
      <c r="F1137" s="2">
        <v>23414900</v>
      </c>
      <c r="G1137" s="2">
        <v>29903700</v>
      </c>
      <c r="H1137" s="2">
        <v>30550600</v>
      </c>
      <c r="I1137" s="2">
        <v>23329200</v>
      </c>
      <c r="J1137" s="2">
        <v>3293600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row>
    <row r="1138" spans="1:34">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row>
    <row r="1139" spans="1:34">
      <c r="A1139" t="s">
        <v>1157</v>
      </c>
      <c r="B1139" t="s">
        <v>19</v>
      </c>
      <c r="C1139" s="2">
        <v>4992510000</v>
      </c>
      <c r="D1139" s="2">
        <v>3650200000</v>
      </c>
      <c r="E1139" s="2">
        <v>4270770000</v>
      </c>
      <c r="F1139" s="2">
        <v>4158840000</v>
      </c>
      <c r="G1139" s="2">
        <v>5043830000</v>
      </c>
      <c r="H1139" s="2">
        <v>5176680000</v>
      </c>
      <c r="I1139" s="2">
        <v>5312230000</v>
      </c>
      <c r="J1139" s="2">
        <v>5125490000</v>
      </c>
      <c r="K1139" s="2">
        <v>5075920000</v>
      </c>
      <c r="L1139" s="2">
        <v>4735650000</v>
      </c>
      <c r="M1139" s="2">
        <v>4733160000</v>
      </c>
      <c r="N1139" s="2">
        <v>5111770000</v>
      </c>
      <c r="O1139" s="2">
        <v>5091040000</v>
      </c>
      <c r="P1139" s="2">
        <v>5082160000</v>
      </c>
      <c r="Q1139" s="2">
        <v>5047160000</v>
      </c>
      <c r="R1139" s="2">
        <v>5029450000</v>
      </c>
      <c r="S1139" s="2">
        <v>4986740000</v>
      </c>
      <c r="T1139" s="2">
        <v>4639360000</v>
      </c>
      <c r="U1139" s="2">
        <v>4617800000</v>
      </c>
      <c r="V1139" s="2">
        <v>4521430000</v>
      </c>
      <c r="W1139" s="2">
        <v>4485710000</v>
      </c>
      <c r="X1139" s="2">
        <v>4404710000</v>
      </c>
      <c r="Y1139" s="2">
        <v>4510570000</v>
      </c>
      <c r="Z1139" s="2">
        <v>4338900000</v>
      </c>
      <c r="AA1139" s="2">
        <v>4322330000</v>
      </c>
      <c r="AB1139" s="2">
        <v>4190430000</v>
      </c>
      <c r="AC1139" s="2">
        <v>4325530000</v>
      </c>
      <c r="AD1139" s="2">
        <v>4139010000</v>
      </c>
      <c r="AE1139" s="2">
        <v>4104780000</v>
      </c>
      <c r="AF1139" s="2">
        <v>4086970000</v>
      </c>
      <c r="AG1139" s="2">
        <v>4054500000</v>
      </c>
      <c r="AH1139" s="2">
        <v>4020700000</v>
      </c>
    </row>
    <row r="1140" spans="1:34">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row>
    <row r="1142" spans="1:34">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row>
    <row r="1143" spans="1:34">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
        <v>1162</v>
      </c>
      <c r="B1144" t="s">
        <v>19</v>
      </c>
      <c r="C1144" s="2">
        <v>578354000</v>
      </c>
      <c r="D1144" s="2">
        <v>495977000</v>
      </c>
      <c r="E1144" s="2">
        <v>515473000</v>
      </c>
      <c r="F1144" s="2">
        <v>526474000</v>
      </c>
      <c r="G1144" s="2">
        <v>530722000</v>
      </c>
      <c r="H1144" s="2">
        <v>537356000</v>
      </c>
      <c r="I1144" s="2">
        <v>545869000</v>
      </c>
      <c r="J1144" s="2">
        <v>554420000</v>
      </c>
      <c r="K1144" s="2">
        <v>560341000</v>
      </c>
      <c r="L1144" s="2">
        <v>565161000</v>
      </c>
      <c r="M1144" s="2">
        <v>566933000</v>
      </c>
      <c r="N1144" s="2">
        <v>568243000</v>
      </c>
      <c r="O1144" s="2">
        <v>568782000</v>
      </c>
      <c r="P1144" s="2">
        <v>569331000</v>
      </c>
      <c r="Q1144" s="2">
        <v>569759000</v>
      </c>
      <c r="R1144" s="2">
        <v>570121000</v>
      </c>
      <c r="S1144" s="2">
        <v>570363000</v>
      </c>
      <c r="T1144" s="2">
        <v>570555000</v>
      </c>
      <c r="U1144" s="2">
        <v>570698000</v>
      </c>
      <c r="V1144" s="2">
        <v>570775000</v>
      </c>
      <c r="W1144" s="2">
        <v>570832000</v>
      </c>
      <c r="X1144" s="2">
        <v>570928000</v>
      </c>
      <c r="Y1144" s="2">
        <v>570877000</v>
      </c>
      <c r="Z1144" s="2">
        <v>570810000</v>
      </c>
      <c r="AA1144" s="2">
        <v>570822000</v>
      </c>
      <c r="AB1144" s="2">
        <v>570812000</v>
      </c>
      <c r="AC1144" s="2">
        <v>570842000</v>
      </c>
      <c r="AD1144" s="2">
        <v>570973000</v>
      </c>
      <c r="AE1144" s="2">
        <v>571032000</v>
      </c>
      <c r="AF1144" s="2">
        <v>571114000</v>
      </c>
      <c r="AG1144" s="2">
        <v>571204000</v>
      </c>
      <c r="AH1144" s="2">
        <v>571249000</v>
      </c>
    </row>
    <row r="1145" spans="1:34">
      <c r="A1145" t="s">
        <v>1163</v>
      </c>
      <c r="B1145" t="s">
        <v>19</v>
      </c>
      <c r="C1145" s="2">
        <v>157448000</v>
      </c>
      <c r="D1145" s="2">
        <v>135446000</v>
      </c>
      <c r="E1145" s="2">
        <v>140997000</v>
      </c>
      <c r="F1145" s="2">
        <v>144101000</v>
      </c>
      <c r="G1145" s="2">
        <v>145299000</v>
      </c>
      <c r="H1145" s="2">
        <v>147059000</v>
      </c>
      <c r="I1145" s="2">
        <v>149251000</v>
      </c>
      <c r="J1145" s="2">
        <v>151342000</v>
      </c>
      <c r="K1145" s="2">
        <v>152655000</v>
      </c>
      <c r="L1145" s="2">
        <v>153576000</v>
      </c>
      <c r="M1145" s="2">
        <v>153619000</v>
      </c>
      <c r="N1145" s="2">
        <v>153441000</v>
      </c>
      <c r="O1145" s="2">
        <v>152999000</v>
      </c>
      <c r="P1145" s="2">
        <v>152516000</v>
      </c>
      <c r="Q1145" s="2">
        <v>151918000</v>
      </c>
      <c r="R1145" s="2">
        <v>151251000</v>
      </c>
      <c r="S1145" s="2">
        <v>150497000</v>
      </c>
      <c r="T1145" s="2">
        <v>149663000</v>
      </c>
      <c r="U1145" s="2">
        <v>148768000</v>
      </c>
      <c r="V1145" s="2">
        <v>147796000</v>
      </c>
      <c r="W1145" s="2">
        <v>146755000</v>
      </c>
      <c r="X1145" s="2">
        <v>145714000</v>
      </c>
      <c r="Y1145" s="2">
        <v>144586000</v>
      </c>
      <c r="Z1145" s="2">
        <v>143346000</v>
      </c>
      <c r="AA1145" s="2">
        <v>142076000</v>
      </c>
      <c r="AB1145" s="2">
        <v>140737000</v>
      </c>
      <c r="AC1145" s="2">
        <v>139300000</v>
      </c>
      <c r="AD1145" s="2">
        <v>137873000</v>
      </c>
      <c r="AE1145" s="2">
        <v>136349000</v>
      </c>
      <c r="AF1145" s="2">
        <v>134756000</v>
      </c>
      <c r="AG1145" s="2">
        <v>133110000</v>
      </c>
      <c r="AH1145" s="2">
        <v>131403000</v>
      </c>
    </row>
    <row r="1146" spans="1:34">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row>
    <row r="1148" spans="1:34">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row>
    <row r="1149" spans="1:34">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row>
    <row r="1150" spans="1:34">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row>
    <row r="1151" spans="1:34">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row>
    <row r="1152" spans="1:34">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row>
    <row r="1153" spans="1:34">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row>
    <row r="1154" spans="1:34">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row>
    <row r="1155" spans="1:34">
      <c r="A1155" t="s">
        <v>1173</v>
      </c>
      <c r="B1155" t="s">
        <v>19</v>
      </c>
      <c r="C1155" s="2">
        <v>1411650000</v>
      </c>
      <c r="D1155" s="2">
        <v>1398910000</v>
      </c>
      <c r="E1155" s="2">
        <v>1270070000</v>
      </c>
      <c r="F1155" s="2">
        <v>1340680000</v>
      </c>
      <c r="G1155" s="2">
        <v>1043350000</v>
      </c>
      <c r="H1155" s="2">
        <v>1006690000</v>
      </c>
      <c r="I1155" s="2">
        <v>1000910000</v>
      </c>
      <c r="J1155" s="2">
        <v>1069300000</v>
      </c>
      <c r="K1155" s="2">
        <v>1092720000</v>
      </c>
      <c r="L1155" s="2">
        <v>1176410000</v>
      </c>
      <c r="M1155" s="2">
        <v>1170730000</v>
      </c>
      <c r="N1155" s="2">
        <v>1083370000</v>
      </c>
      <c r="O1155" s="2">
        <v>1080300000</v>
      </c>
      <c r="P1155" s="2">
        <v>1075220000</v>
      </c>
      <c r="Q1155" s="2">
        <v>1076240000</v>
      </c>
      <c r="R1155" s="2">
        <v>1074530000</v>
      </c>
      <c r="S1155" s="2">
        <v>1076790000</v>
      </c>
      <c r="T1155" s="2">
        <v>1146130000</v>
      </c>
      <c r="U1155" s="2">
        <v>1144120000</v>
      </c>
      <c r="V1155" s="2">
        <v>1158580000</v>
      </c>
      <c r="W1155" s="2">
        <v>1159240000</v>
      </c>
      <c r="X1155" s="2">
        <v>1170730000</v>
      </c>
      <c r="Y1155" s="2">
        <v>1142110000</v>
      </c>
      <c r="Z1155" s="2">
        <v>1174520000</v>
      </c>
      <c r="AA1155" s="2">
        <v>1173580000</v>
      </c>
      <c r="AB1155" s="2">
        <v>1198720000</v>
      </c>
      <c r="AC1155" s="2">
        <v>1164270000</v>
      </c>
      <c r="AD1155" s="2">
        <v>1201570000</v>
      </c>
      <c r="AE1155" s="2">
        <v>1206580000</v>
      </c>
      <c r="AF1155" s="2">
        <v>1206810000</v>
      </c>
      <c r="AG1155" s="2">
        <v>1210460000</v>
      </c>
      <c r="AH1155" s="2">
        <v>1213480000</v>
      </c>
    </row>
    <row r="1156" spans="1:34">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row>
    <row r="1157" spans="1:34">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row>
    <row r="1158" spans="1:34">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row>
    <row r="1159" spans="1:34">
      <c r="A1159" t="s">
        <v>1177</v>
      </c>
      <c r="B1159" t="s">
        <v>19</v>
      </c>
      <c r="C1159" s="2">
        <v>1665840000</v>
      </c>
      <c r="D1159" s="2">
        <v>1217950000</v>
      </c>
      <c r="E1159" s="2">
        <v>1425010000</v>
      </c>
      <c r="F1159" s="2">
        <v>1387670000</v>
      </c>
      <c r="G1159" s="2">
        <v>1682960000</v>
      </c>
      <c r="H1159" s="2">
        <v>1727290000</v>
      </c>
      <c r="I1159" s="2">
        <v>1772520000</v>
      </c>
      <c r="J1159" s="2">
        <v>1710210000</v>
      </c>
      <c r="K1159" s="2">
        <v>1693670000</v>
      </c>
      <c r="L1159" s="2">
        <v>1580130000</v>
      </c>
      <c r="M1159" s="2">
        <v>1579300000</v>
      </c>
      <c r="N1159" s="2">
        <v>1705630000</v>
      </c>
      <c r="O1159" s="2">
        <v>1698710000</v>
      </c>
      <c r="P1159" s="2">
        <v>1695750000</v>
      </c>
      <c r="Q1159" s="2">
        <v>1684070000</v>
      </c>
      <c r="R1159" s="2">
        <v>1678160000</v>
      </c>
      <c r="S1159" s="2">
        <v>1663910000</v>
      </c>
      <c r="T1159" s="2">
        <v>1548000000</v>
      </c>
      <c r="U1159" s="2">
        <v>1540810000</v>
      </c>
      <c r="V1159" s="2">
        <v>1508650000</v>
      </c>
      <c r="W1159" s="2">
        <v>1496730000</v>
      </c>
      <c r="X1159" s="2">
        <v>1469710000</v>
      </c>
      <c r="Y1159" s="2">
        <v>1505030000</v>
      </c>
      <c r="Z1159" s="2">
        <v>1447750000</v>
      </c>
      <c r="AA1159" s="2">
        <v>1442220000</v>
      </c>
      <c r="AB1159" s="2">
        <v>1398210000</v>
      </c>
      <c r="AC1159" s="2">
        <v>1443290000</v>
      </c>
      <c r="AD1159" s="2">
        <v>1381050000</v>
      </c>
      <c r="AE1159" s="2">
        <v>1369630000</v>
      </c>
      <c r="AF1159" s="2">
        <v>1363690000</v>
      </c>
      <c r="AG1159" s="2">
        <v>1352850000</v>
      </c>
      <c r="AH1159" s="2">
        <v>1341570000</v>
      </c>
    </row>
    <row r="1160" spans="1:34">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row>
    <row r="1161" spans="1:34">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row>
    <row r="1162" spans="1:34">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row>
    <row r="1163" spans="1:34">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
        <v>1182</v>
      </c>
      <c r="B1164" t="s">
        <v>19</v>
      </c>
      <c r="C1164" s="2">
        <v>115671000</v>
      </c>
      <c r="D1164" s="2">
        <v>99195400</v>
      </c>
      <c r="E1164" s="2">
        <v>103095000</v>
      </c>
      <c r="F1164" s="2">
        <v>105295000</v>
      </c>
      <c r="G1164" s="2">
        <v>106144000</v>
      </c>
      <c r="H1164" s="2">
        <v>107471000</v>
      </c>
      <c r="I1164" s="2">
        <v>109174000</v>
      </c>
      <c r="J1164" s="2">
        <v>110884000</v>
      </c>
      <c r="K1164" s="2">
        <v>112068000</v>
      </c>
      <c r="L1164" s="2">
        <v>113032000</v>
      </c>
      <c r="M1164" s="2">
        <v>113387000</v>
      </c>
      <c r="N1164" s="2">
        <v>113649000</v>
      </c>
      <c r="O1164" s="2">
        <v>113756000</v>
      </c>
      <c r="P1164" s="2">
        <v>113866000</v>
      </c>
      <c r="Q1164" s="2">
        <v>113952000</v>
      </c>
      <c r="R1164" s="2">
        <v>114024000</v>
      </c>
      <c r="S1164" s="2">
        <v>114073000</v>
      </c>
      <c r="T1164" s="2">
        <v>114111000</v>
      </c>
      <c r="U1164" s="2">
        <v>114140000</v>
      </c>
      <c r="V1164" s="2">
        <v>114155000</v>
      </c>
      <c r="W1164" s="2">
        <v>114166000</v>
      </c>
      <c r="X1164" s="2">
        <v>114186000</v>
      </c>
      <c r="Y1164" s="2">
        <v>114175000</v>
      </c>
      <c r="Z1164" s="2">
        <v>114162000</v>
      </c>
      <c r="AA1164" s="2">
        <v>114164000</v>
      </c>
      <c r="AB1164" s="2">
        <v>114162000</v>
      </c>
      <c r="AC1164" s="2">
        <v>114168000</v>
      </c>
      <c r="AD1164" s="2">
        <v>114195000</v>
      </c>
      <c r="AE1164" s="2">
        <v>114206000</v>
      </c>
      <c r="AF1164" s="2">
        <v>114223000</v>
      </c>
      <c r="AG1164" s="2">
        <v>114241000</v>
      </c>
      <c r="AH1164" s="2">
        <v>114250000</v>
      </c>
    </row>
    <row r="1165" spans="1:34">
      <c r="A1165" t="s">
        <v>1183</v>
      </c>
      <c r="B1165" t="s">
        <v>19</v>
      </c>
      <c r="C1165" s="2">
        <v>31489500</v>
      </c>
      <c r="D1165" s="2">
        <v>27089200</v>
      </c>
      <c r="E1165" s="2">
        <v>28199400</v>
      </c>
      <c r="F1165" s="2">
        <v>28820100</v>
      </c>
      <c r="G1165" s="2">
        <v>29059800</v>
      </c>
      <c r="H1165" s="2">
        <v>29411900</v>
      </c>
      <c r="I1165" s="2">
        <v>29850200</v>
      </c>
      <c r="J1165" s="2">
        <v>30268300</v>
      </c>
      <c r="K1165" s="2">
        <v>30531100</v>
      </c>
      <c r="L1165" s="2">
        <v>30715100</v>
      </c>
      <c r="M1165" s="2">
        <v>30723700</v>
      </c>
      <c r="N1165" s="2">
        <v>30688100</v>
      </c>
      <c r="O1165" s="2">
        <v>30599700</v>
      </c>
      <c r="P1165" s="2">
        <v>30503300</v>
      </c>
      <c r="Q1165" s="2">
        <v>30383600</v>
      </c>
      <c r="R1165" s="2">
        <v>30250300</v>
      </c>
      <c r="S1165" s="2">
        <v>30099300</v>
      </c>
      <c r="T1165" s="2">
        <v>29932500</v>
      </c>
      <c r="U1165" s="2">
        <v>29753500</v>
      </c>
      <c r="V1165" s="2">
        <v>29559200</v>
      </c>
      <c r="W1165" s="2">
        <v>29351000</v>
      </c>
      <c r="X1165" s="2">
        <v>29142800</v>
      </c>
      <c r="Y1165" s="2">
        <v>28917200</v>
      </c>
      <c r="Z1165" s="2">
        <v>28669100</v>
      </c>
      <c r="AA1165" s="2">
        <v>28415200</v>
      </c>
      <c r="AB1165" s="2">
        <v>28147300</v>
      </c>
      <c r="AC1165" s="2">
        <v>27860000</v>
      </c>
      <c r="AD1165" s="2">
        <v>27574500</v>
      </c>
      <c r="AE1165" s="2">
        <v>27269900</v>
      </c>
      <c r="AF1165" s="2">
        <v>26951300</v>
      </c>
      <c r="AG1165" s="2">
        <v>26621900</v>
      </c>
      <c r="AH1165" s="2">
        <v>26280600</v>
      </c>
    </row>
    <row r="1166" spans="1:34">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row>
    <row r="1167" spans="1:34">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row>
    <row r="1168" spans="1:34">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row>
    <row r="1169" spans="1:34">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row>
    <row r="1171" spans="1:34">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row>
    <row r="1172" spans="1:34">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row>
    <row r="1173" spans="1:34">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
        <v>1193</v>
      </c>
      <c r="B1175" t="s">
        <v>19</v>
      </c>
      <c r="C1175" s="2">
        <v>282331000</v>
      </c>
      <c r="D1175" s="2">
        <v>279782000</v>
      </c>
      <c r="E1175" s="2">
        <v>254014000</v>
      </c>
      <c r="F1175" s="2">
        <v>268135000</v>
      </c>
      <c r="G1175" s="2">
        <v>208670000</v>
      </c>
      <c r="H1175" s="2">
        <v>201337000</v>
      </c>
      <c r="I1175" s="2">
        <v>200182000</v>
      </c>
      <c r="J1175" s="2">
        <v>213859000</v>
      </c>
      <c r="K1175" s="2">
        <v>218544000</v>
      </c>
      <c r="L1175" s="2">
        <v>235282000</v>
      </c>
      <c r="M1175" s="2">
        <v>234146000</v>
      </c>
      <c r="N1175" s="2">
        <v>216673000</v>
      </c>
      <c r="O1175" s="2">
        <v>216060000</v>
      </c>
      <c r="P1175" s="2">
        <v>215045000</v>
      </c>
      <c r="Q1175" s="2">
        <v>215248000</v>
      </c>
      <c r="R1175" s="2">
        <v>214907000</v>
      </c>
      <c r="S1175" s="2">
        <v>215358000</v>
      </c>
      <c r="T1175" s="2">
        <v>229226000</v>
      </c>
      <c r="U1175" s="2">
        <v>228825000</v>
      </c>
      <c r="V1175" s="2">
        <v>231715000</v>
      </c>
      <c r="W1175" s="2">
        <v>231849000</v>
      </c>
      <c r="X1175" s="2">
        <v>234146000</v>
      </c>
      <c r="Y1175" s="2">
        <v>228422000</v>
      </c>
      <c r="Z1175" s="2">
        <v>234905000</v>
      </c>
      <c r="AA1175" s="2">
        <v>234717000</v>
      </c>
      <c r="AB1175" s="2">
        <v>239744000</v>
      </c>
      <c r="AC1175" s="2">
        <v>232854000</v>
      </c>
      <c r="AD1175" s="2">
        <v>240314000</v>
      </c>
      <c r="AE1175" s="2">
        <v>241317000</v>
      </c>
      <c r="AF1175" s="2">
        <v>241363000</v>
      </c>
      <c r="AG1175" s="2">
        <v>242091000</v>
      </c>
      <c r="AH1175" s="2">
        <v>242696000</v>
      </c>
    </row>
    <row r="1176" spans="1:34">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row>
    <row r="1177" spans="1:34">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row>
    <row r="1178" spans="1:34">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1197</v>
      </c>
      <c r="B1179" t="s">
        <v>19</v>
      </c>
      <c r="C1179" s="2">
        <v>333167000</v>
      </c>
      <c r="D1179" s="2">
        <v>243590000</v>
      </c>
      <c r="E1179" s="2">
        <v>285003000</v>
      </c>
      <c r="F1179" s="2">
        <v>277534000</v>
      </c>
      <c r="G1179" s="2">
        <v>336592000</v>
      </c>
      <c r="H1179" s="2">
        <v>345458000</v>
      </c>
      <c r="I1179" s="2">
        <v>354503000</v>
      </c>
      <c r="J1179" s="2">
        <v>342041000</v>
      </c>
      <c r="K1179" s="2">
        <v>338734000</v>
      </c>
      <c r="L1179" s="2">
        <v>316026000</v>
      </c>
      <c r="M1179" s="2">
        <v>315860000</v>
      </c>
      <c r="N1179" s="2">
        <v>341126000</v>
      </c>
      <c r="O1179" s="2">
        <v>339742000</v>
      </c>
      <c r="P1179" s="2">
        <v>339150000</v>
      </c>
      <c r="Q1179" s="2">
        <v>336814000</v>
      </c>
      <c r="R1179" s="2">
        <v>335632000</v>
      </c>
      <c r="S1179" s="2">
        <v>332782000</v>
      </c>
      <c r="T1179" s="2">
        <v>309600000</v>
      </c>
      <c r="U1179" s="2">
        <v>308162000</v>
      </c>
      <c r="V1179" s="2">
        <v>301730000</v>
      </c>
      <c r="W1179" s="2">
        <v>299347000</v>
      </c>
      <c r="X1179" s="2">
        <v>293941000</v>
      </c>
      <c r="Y1179" s="2">
        <v>301006000</v>
      </c>
      <c r="Z1179" s="2">
        <v>289550000</v>
      </c>
      <c r="AA1179" s="2">
        <v>288444000</v>
      </c>
      <c r="AB1179" s="2">
        <v>279641000</v>
      </c>
      <c r="AC1179" s="2">
        <v>288658000</v>
      </c>
      <c r="AD1179" s="2">
        <v>276211000</v>
      </c>
      <c r="AE1179" s="2">
        <v>273926000</v>
      </c>
      <c r="AF1179" s="2">
        <v>272737000</v>
      </c>
      <c r="AG1179" s="2">
        <v>270571000</v>
      </c>
      <c r="AH1179" s="2">
        <v>268315000</v>
      </c>
    </row>
    <row r="1180" spans="1:34">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row>
    <row r="1181" spans="1:34">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row>
    <row r="1182" spans="1:34">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row>
    <row r="1183" spans="1:34">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row>
    <row r="1184" spans="1:34">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row>
    <row r="1185" spans="1:34">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row>
    <row r="1186" spans="1:34">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row>
    <row r="1187" spans="1:34">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row>
    <row r="1188" spans="1:34">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row>
    <row r="1189" spans="1:34">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row>
    <row r="1190" spans="1:34">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row>
    <row r="1191" spans="1:34">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row>
    <row r="1192" spans="1:34">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row>
    <row r="1193" spans="1:34">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row>
    <row r="1194" spans="1:34">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row>
    <row r="1195" spans="1:34">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row>
    <row r="1196" spans="1:34">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row>
    <row r="1197" spans="1:34">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row>
    <row r="1198" spans="1:34">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row>
    <row r="1199" spans="1:34">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row>
    <row r="1202" spans="1:34">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row>
    <row r="1203" spans="1:34">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row>
    <row r="1204" spans="1:34">
      <c r="A1204" t="s">
        <v>1222</v>
      </c>
      <c r="B1204" t="s">
        <v>19</v>
      </c>
      <c r="C1204" s="2">
        <v>1368630000000</v>
      </c>
      <c r="D1204" s="2">
        <v>1163780000000</v>
      </c>
      <c r="E1204" s="2">
        <v>1186420000000</v>
      </c>
      <c r="F1204" s="2">
        <v>1187180000000</v>
      </c>
      <c r="G1204" s="2">
        <v>1167830000000</v>
      </c>
      <c r="H1204" s="2">
        <v>1151960000000</v>
      </c>
      <c r="I1204" s="2">
        <v>1138320000000</v>
      </c>
      <c r="J1204" s="2">
        <v>1131710000000</v>
      </c>
      <c r="K1204" s="2">
        <v>1111750000000</v>
      </c>
      <c r="L1204" s="2">
        <v>1088980000000</v>
      </c>
      <c r="M1204" s="2">
        <v>1060750000000</v>
      </c>
      <c r="N1204" s="2">
        <v>1033340000000</v>
      </c>
      <c r="O1204" s="2">
        <v>1005680000000</v>
      </c>
      <c r="P1204" s="2">
        <v>976262000000</v>
      </c>
      <c r="Q1204" s="2">
        <v>946361000000</v>
      </c>
      <c r="R1204" s="2">
        <v>915538000000</v>
      </c>
      <c r="S1204" s="2">
        <v>883400000000</v>
      </c>
      <c r="T1204" s="2">
        <v>851706000000</v>
      </c>
      <c r="U1204" s="2">
        <v>821892000000</v>
      </c>
      <c r="V1204" s="2">
        <v>791686000000</v>
      </c>
      <c r="W1204" s="2">
        <v>761444000000</v>
      </c>
      <c r="X1204" s="2">
        <v>731671000000</v>
      </c>
      <c r="Y1204" s="2">
        <v>701663000000</v>
      </c>
      <c r="Z1204" s="2">
        <v>672375000000</v>
      </c>
      <c r="AA1204" s="2">
        <v>643602000000</v>
      </c>
      <c r="AB1204" s="2">
        <v>615447000000</v>
      </c>
      <c r="AC1204" s="2">
        <v>588251000000</v>
      </c>
      <c r="AD1204" s="2">
        <v>562910000000</v>
      </c>
      <c r="AE1204" s="2">
        <v>539821000000</v>
      </c>
      <c r="AF1204" s="2">
        <v>519087000000</v>
      </c>
      <c r="AG1204" s="2">
        <v>500996000000</v>
      </c>
      <c r="AH1204" s="2">
        <v>485960000000</v>
      </c>
    </row>
    <row r="1205" spans="1:34">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1224</v>
      </c>
      <c r="B1206" t="s">
        <v>19</v>
      </c>
      <c r="C1206" s="2">
        <v>28302500000</v>
      </c>
      <c r="D1206" s="2">
        <v>24003900000</v>
      </c>
      <c r="E1206" s="2">
        <v>27160100000</v>
      </c>
      <c r="F1206" s="2">
        <v>25768600000</v>
      </c>
      <c r="G1206" s="2">
        <v>21644800000</v>
      </c>
      <c r="H1206" s="2">
        <v>16474900000</v>
      </c>
      <c r="I1206" s="2">
        <v>10248000000</v>
      </c>
      <c r="J1206" s="2">
        <v>2316270000</v>
      </c>
      <c r="K1206" s="2">
        <v>1250380000</v>
      </c>
      <c r="L1206" s="2">
        <v>1163430000</v>
      </c>
      <c r="M1206" s="2">
        <v>1133260000</v>
      </c>
      <c r="N1206" s="2">
        <v>1278680000</v>
      </c>
      <c r="O1206" s="2">
        <v>1131090000</v>
      </c>
      <c r="P1206" s="2">
        <v>1098000000</v>
      </c>
      <c r="Q1206" s="2">
        <v>1064370000</v>
      </c>
      <c r="R1206" s="2">
        <v>978124000</v>
      </c>
      <c r="S1206" s="2">
        <v>894026000</v>
      </c>
      <c r="T1206" s="2">
        <v>861951000</v>
      </c>
      <c r="U1206" s="2">
        <v>831779000</v>
      </c>
      <c r="V1206" s="2">
        <v>756622000</v>
      </c>
      <c r="W1206" s="2">
        <v>641977000</v>
      </c>
      <c r="X1206" s="2">
        <v>575692000</v>
      </c>
      <c r="Y1206" s="2">
        <v>552082000</v>
      </c>
      <c r="Z1206" s="2">
        <v>453369000</v>
      </c>
      <c r="AA1206" s="2">
        <v>433969000</v>
      </c>
      <c r="AB1206" s="2">
        <v>414984000</v>
      </c>
      <c r="AC1206" s="2">
        <v>396646000</v>
      </c>
      <c r="AD1206" s="2">
        <v>347895000</v>
      </c>
      <c r="AE1206" s="2">
        <v>242563000</v>
      </c>
      <c r="AF1206" s="2">
        <v>204071000</v>
      </c>
      <c r="AG1206" s="2">
        <v>253283000</v>
      </c>
      <c r="AH1206" s="2">
        <v>245681000</v>
      </c>
    </row>
    <row r="1207" spans="1:34">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row>
    <row r="1208" spans="1:34">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row>
    <row r="1209" spans="1:34">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row>
    <row r="1210" spans="1:34">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row>
    <row r="1212" spans="1:34">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row>
    <row r="1213" spans="1:34">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row>
    <row r="1214" spans="1:34">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row>
    <row r="1215" spans="1:34">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row>
    <row r="1216" spans="1:34">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row>
    <row r="1217" spans="1:34">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row>
    <row r="1218" spans="1:34">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row>
    <row r="1219" spans="1:34">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row>
    <row r="1220" spans="1:34">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row>
    <row r="1221" spans="1:34">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row>
    <row r="1222" spans="1:34">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row>
    <row r="1223" spans="1:34">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row>
    <row r="1224" spans="1:34">
      <c r="A1224" t="s">
        <v>1242</v>
      </c>
      <c r="B1224" t="s">
        <v>19</v>
      </c>
      <c r="C1224" s="2">
        <v>970907000</v>
      </c>
      <c r="D1224" s="2">
        <v>825588000</v>
      </c>
      <c r="E1224" s="2">
        <v>841646000</v>
      </c>
      <c r="F1224" s="2">
        <v>842190000</v>
      </c>
      <c r="G1224" s="2">
        <v>828459000</v>
      </c>
      <c r="H1224" s="2">
        <v>817199000</v>
      </c>
      <c r="I1224" s="2">
        <v>807527000</v>
      </c>
      <c r="J1224" s="2">
        <v>802833000</v>
      </c>
      <c r="K1224" s="2">
        <v>788674000</v>
      </c>
      <c r="L1224" s="2">
        <v>772527000</v>
      </c>
      <c r="M1224" s="2">
        <v>752495000</v>
      </c>
      <c r="N1224" s="2">
        <v>733052000</v>
      </c>
      <c r="O1224" s="2">
        <v>713431000</v>
      </c>
      <c r="P1224" s="2">
        <v>692561000</v>
      </c>
      <c r="Q1224" s="2">
        <v>671349000</v>
      </c>
      <c r="R1224" s="2">
        <v>649483000</v>
      </c>
      <c r="S1224" s="2">
        <v>626684000</v>
      </c>
      <c r="T1224" s="2">
        <v>604201000</v>
      </c>
      <c r="U1224" s="2">
        <v>583051000</v>
      </c>
      <c r="V1224" s="2">
        <v>561623000</v>
      </c>
      <c r="W1224" s="2">
        <v>540169000</v>
      </c>
      <c r="X1224" s="2">
        <v>519048000</v>
      </c>
      <c r="Y1224" s="2">
        <v>497760000</v>
      </c>
      <c r="Z1224" s="2">
        <v>476983000</v>
      </c>
      <c r="AA1224" s="2">
        <v>456572000</v>
      </c>
      <c r="AB1224" s="2">
        <v>436598000</v>
      </c>
      <c r="AC1224" s="2">
        <v>417306000</v>
      </c>
      <c r="AD1224" s="2">
        <v>399329000</v>
      </c>
      <c r="AE1224" s="2">
        <v>382949000</v>
      </c>
      <c r="AF1224" s="2">
        <v>368241000</v>
      </c>
      <c r="AG1224" s="2">
        <v>355407000</v>
      </c>
      <c r="AH1224" s="2">
        <v>344740000</v>
      </c>
    </row>
    <row r="1225" spans="1:34">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
        <v>1244</v>
      </c>
      <c r="B1226" t="s">
        <v>19</v>
      </c>
      <c r="C1226" s="2">
        <v>32407600</v>
      </c>
      <c r="D1226" s="2">
        <v>27485600</v>
      </c>
      <c r="E1226" s="2">
        <v>31099500</v>
      </c>
      <c r="F1226" s="2">
        <v>29506200</v>
      </c>
      <c r="G1226" s="2">
        <v>24784200</v>
      </c>
      <c r="H1226" s="2">
        <v>18864500</v>
      </c>
      <c r="I1226" s="2">
        <v>11734400</v>
      </c>
      <c r="J1226" s="2">
        <v>2652230</v>
      </c>
      <c r="K1226" s="2">
        <v>1431750</v>
      </c>
      <c r="L1226" s="2">
        <v>1332180</v>
      </c>
      <c r="M1226" s="2">
        <v>1297630</v>
      </c>
      <c r="N1226" s="2">
        <v>1464140</v>
      </c>
      <c r="O1226" s="2">
        <v>1295150</v>
      </c>
      <c r="P1226" s="2">
        <v>1257260</v>
      </c>
      <c r="Q1226" s="2">
        <v>1218760</v>
      </c>
      <c r="R1226" s="2">
        <v>1120000</v>
      </c>
      <c r="S1226" s="2">
        <v>1023700</v>
      </c>
      <c r="T1226">
        <v>986973</v>
      </c>
      <c r="U1226">
        <v>952424</v>
      </c>
      <c r="V1226">
        <v>866366</v>
      </c>
      <c r="W1226">
        <v>735093</v>
      </c>
      <c r="X1226">
        <v>659194</v>
      </c>
      <c r="Y1226">
        <v>632158</v>
      </c>
      <c r="Z1226">
        <v>519128</v>
      </c>
      <c r="AA1226">
        <v>496914</v>
      </c>
      <c r="AB1226">
        <v>475175</v>
      </c>
      <c r="AC1226">
        <v>454178</v>
      </c>
      <c r="AD1226">
        <v>398355</v>
      </c>
      <c r="AE1226">
        <v>277746</v>
      </c>
      <c r="AF1226">
        <v>233670</v>
      </c>
      <c r="AG1226">
        <v>290020</v>
      </c>
      <c r="AH1226">
        <v>281316</v>
      </c>
    </row>
    <row r="1227" spans="1:34">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row>
    <row r="1228" spans="1:34">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row>
    <row r="1229" spans="1:34">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row>
    <row r="1230" spans="1:34">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row>
    <row r="1233" spans="1:34">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row>
    <row r="1234" spans="1:34">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row>
    <row r="1236" spans="1:34">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row>
    <row r="1239" spans="1:34">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row>
    <row r="1240" spans="1:34">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row>
    <row r="1241" spans="1:34">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row>
    <row r="1242" spans="1:34">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row>
    <row r="1244" spans="1:34">
      <c r="A1244" t="s">
        <v>1262</v>
      </c>
      <c r="B1244" t="s">
        <v>19</v>
      </c>
      <c r="C1244" s="2">
        <v>10987600000</v>
      </c>
      <c r="D1244" s="2">
        <v>9343010000</v>
      </c>
      <c r="E1244" s="2">
        <v>9524740000</v>
      </c>
      <c r="F1244" s="2">
        <v>9530890000</v>
      </c>
      <c r="G1244" s="2">
        <v>9375500000</v>
      </c>
      <c r="H1244" s="2">
        <v>9248080000</v>
      </c>
      <c r="I1244" s="2">
        <v>9138620000</v>
      </c>
      <c r="J1244" s="2">
        <v>9085500000</v>
      </c>
      <c r="K1244" s="2">
        <v>8925270000</v>
      </c>
      <c r="L1244" s="2">
        <v>8742530000</v>
      </c>
      <c r="M1244" s="2">
        <v>8515840000</v>
      </c>
      <c r="N1244" s="2">
        <v>8295810000</v>
      </c>
      <c r="O1244" s="2">
        <v>8073750000</v>
      </c>
      <c r="P1244" s="2">
        <v>7837570000</v>
      </c>
      <c r="Q1244" s="2">
        <v>7597520000</v>
      </c>
      <c r="R1244" s="2">
        <v>7350070000</v>
      </c>
      <c r="S1244" s="2">
        <v>7092060000</v>
      </c>
      <c r="T1244" s="2">
        <v>6837620000</v>
      </c>
      <c r="U1244" s="2">
        <v>6598270000</v>
      </c>
      <c r="V1244" s="2">
        <v>6355770000</v>
      </c>
      <c r="W1244" s="2">
        <v>6112990000</v>
      </c>
      <c r="X1244" s="2">
        <v>5873960000</v>
      </c>
      <c r="Y1244" s="2">
        <v>5633050000</v>
      </c>
      <c r="Z1244" s="2">
        <v>5397920000</v>
      </c>
      <c r="AA1244" s="2">
        <v>5166930000</v>
      </c>
      <c r="AB1244" s="2">
        <v>4940900000</v>
      </c>
      <c r="AC1244" s="2">
        <v>4722560000</v>
      </c>
      <c r="AD1244" s="2">
        <v>4519130000</v>
      </c>
      <c r="AE1244" s="2">
        <v>4333760000</v>
      </c>
      <c r="AF1244" s="2">
        <v>4167300000</v>
      </c>
      <c r="AG1244" s="2">
        <v>4022070000</v>
      </c>
      <c r="AH1244" s="2">
        <v>3901360000</v>
      </c>
    </row>
    <row r="1245" spans="1:34">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row>
    <row r="1246" spans="1:34">
      <c r="A1246" t="s">
        <v>1264</v>
      </c>
      <c r="B1246" t="s">
        <v>19</v>
      </c>
      <c r="C1246" s="2">
        <v>392449000</v>
      </c>
      <c r="D1246" s="2">
        <v>332844000</v>
      </c>
      <c r="E1246" s="2">
        <v>376609000</v>
      </c>
      <c r="F1246" s="2">
        <v>357314000</v>
      </c>
      <c r="G1246" s="2">
        <v>300132000</v>
      </c>
      <c r="H1246" s="2">
        <v>228445000</v>
      </c>
      <c r="I1246" s="2">
        <v>142101000</v>
      </c>
      <c r="J1246" s="2">
        <v>32118000</v>
      </c>
      <c r="K1246" s="2">
        <v>17338200</v>
      </c>
      <c r="L1246" s="2">
        <v>16132400</v>
      </c>
      <c r="M1246" s="2">
        <v>15714100</v>
      </c>
      <c r="N1246" s="2">
        <v>17730500</v>
      </c>
      <c r="O1246" s="2">
        <v>15684000</v>
      </c>
      <c r="P1246" s="2">
        <v>15225200</v>
      </c>
      <c r="Q1246" s="2">
        <v>14758900</v>
      </c>
      <c r="R1246" s="2">
        <v>13562900</v>
      </c>
      <c r="S1246" s="2">
        <v>12396800</v>
      </c>
      <c r="T1246" s="2">
        <v>11952000</v>
      </c>
      <c r="U1246" s="2">
        <v>11533700</v>
      </c>
      <c r="V1246" s="2">
        <v>10491500</v>
      </c>
      <c r="W1246" s="2">
        <v>8901820</v>
      </c>
      <c r="X1246" s="2">
        <v>7982700</v>
      </c>
      <c r="Y1246" s="2">
        <v>7655310</v>
      </c>
      <c r="Z1246" s="2">
        <v>6286540</v>
      </c>
      <c r="AA1246" s="2">
        <v>6017520</v>
      </c>
      <c r="AB1246" s="2">
        <v>5754270</v>
      </c>
      <c r="AC1246" s="2">
        <v>5500000</v>
      </c>
      <c r="AD1246" s="2">
        <v>4824000</v>
      </c>
      <c r="AE1246" s="2">
        <v>3363450</v>
      </c>
      <c r="AF1246" s="2">
        <v>2829690</v>
      </c>
      <c r="AG1246" s="2">
        <v>3512090</v>
      </c>
      <c r="AH1246" s="2">
        <v>3406680</v>
      </c>
    </row>
    <row r="1247" spans="1:34">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row>
    <row r="1248" spans="1:34">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row>
    <row r="1249" spans="1:34">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row>
    <row r="1251" spans="1:34">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row>
    <row r="1255" spans="1:34">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row>
    <row r="1256" spans="1:34">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row>
    <row r="1257" spans="1:34">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row>
    <row r="1258" spans="1:34">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row>
    <row r="1259" spans="1:34">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row>
    <row r="1260" spans="1:34">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row>
    <row r="1261" spans="1:34">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1282</v>
      </c>
      <c r="B1264" t="s">
        <v>19</v>
      </c>
      <c r="C1264" s="2">
        <v>487856000</v>
      </c>
      <c r="D1264" s="2">
        <v>414837000</v>
      </c>
      <c r="E1264" s="2">
        <v>422906000</v>
      </c>
      <c r="F1264" s="2">
        <v>423179000</v>
      </c>
      <c r="G1264" s="2">
        <v>416279000</v>
      </c>
      <c r="H1264" s="2">
        <v>410622000</v>
      </c>
      <c r="I1264" s="2">
        <v>405762000</v>
      </c>
      <c r="J1264" s="2">
        <v>403403000</v>
      </c>
      <c r="K1264" s="2">
        <v>396289000</v>
      </c>
      <c r="L1264" s="2">
        <v>388175000</v>
      </c>
      <c r="M1264" s="2">
        <v>378110000</v>
      </c>
      <c r="N1264" s="2">
        <v>368340000</v>
      </c>
      <c r="O1264" s="2">
        <v>358481000</v>
      </c>
      <c r="P1264" s="2">
        <v>347994000</v>
      </c>
      <c r="Q1264" s="2">
        <v>337336000</v>
      </c>
      <c r="R1264" s="2">
        <v>326349000</v>
      </c>
      <c r="S1264" s="2">
        <v>314893000</v>
      </c>
      <c r="T1264" s="2">
        <v>303595000</v>
      </c>
      <c r="U1264" s="2">
        <v>292968000</v>
      </c>
      <c r="V1264" s="2">
        <v>282201000</v>
      </c>
      <c r="W1264" s="2">
        <v>271421000</v>
      </c>
      <c r="X1264" s="2">
        <v>260808000</v>
      </c>
      <c r="Y1264" s="2">
        <v>250112000</v>
      </c>
      <c r="Z1264" s="2">
        <v>239672000</v>
      </c>
      <c r="AA1264" s="2">
        <v>229416000</v>
      </c>
      <c r="AB1264" s="2">
        <v>219379000</v>
      </c>
      <c r="AC1264" s="2">
        <v>209685000</v>
      </c>
      <c r="AD1264" s="2">
        <v>200653000</v>
      </c>
      <c r="AE1264" s="2">
        <v>192422000</v>
      </c>
      <c r="AF1264" s="2">
        <v>185031000</v>
      </c>
      <c r="AG1264" s="2">
        <v>178583000</v>
      </c>
      <c r="AH1264" s="2">
        <v>173223000</v>
      </c>
    </row>
    <row r="1265" spans="1:34">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row>
    <row r="1266" spans="1:34">
      <c r="A1266" t="s">
        <v>1284</v>
      </c>
      <c r="B1266" t="s">
        <v>19</v>
      </c>
      <c r="C1266" s="2">
        <v>17425500</v>
      </c>
      <c r="D1266" s="2">
        <v>14778900</v>
      </c>
      <c r="E1266" s="2">
        <v>16722100</v>
      </c>
      <c r="F1266" s="2">
        <v>15865400</v>
      </c>
      <c r="G1266" s="2">
        <v>13326400</v>
      </c>
      <c r="H1266" s="2">
        <v>10143400</v>
      </c>
      <c r="I1266" s="2">
        <v>6309540</v>
      </c>
      <c r="J1266" s="2">
        <v>1426100</v>
      </c>
      <c r="K1266">
        <v>769845</v>
      </c>
      <c r="L1266">
        <v>716307</v>
      </c>
      <c r="M1266">
        <v>697734</v>
      </c>
      <c r="N1266">
        <v>787264</v>
      </c>
      <c r="O1266">
        <v>696398</v>
      </c>
      <c r="P1266">
        <v>676026</v>
      </c>
      <c r="Q1266">
        <v>655321</v>
      </c>
      <c r="R1266">
        <v>602218</v>
      </c>
      <c r="S1266">
        <v>550440</v>
      </c>
      <c r="T1266">
        <v>530692</v>
      </c>
      <c r="U1266">
        <v>512115</v>
      </c>
      <c r="V1266">
        <v>465842</v>
      </c>
      <c r="W1266">
        <v>395257</v>
      </c>
      <c r="X1266">
        <v>354446</v>
      </c>
      <c r="Y1266">
        <v>339909</v>
      </c>
      <c r="Z1266">
        <v>279134</v>
      </c>
      <c r="AA1266">
        <v>267189</v>
      </c>
      <c r="AB1266">
        <v>255500</v>
      </c>
      <c r="AC1266">
        <v>244210</v>
      </c>
      <c r="AD1266">
        <v>214194</v>
      </c>
      <c r="AE1266">
        <v>149343</v>
      </c>
      <c r="AF1266">
        <v>125644</v>
      </c>
      <c r="AG1266">
        <v>155943</v>
      </c>
      <c r="AH1266">
        <v>151263</v>
      </c>
    </row>
    <row r="1267" spans="1:34">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row>
    <row r="1271" spans="1:34">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row>
    <row r="1272" spans="1:34">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row>
    <row r="1274" spans="1:34">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row>
    <row r="1276" spans="1:34">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row>
    <row r="1277" spans="1:34">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row>
    <row r="1278" spans="1:34">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row>
    <row r="1279" spans="1:34">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row>
    <row r="1280" spans="1:34">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row>
    <row r="1281" spans="1:34">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row>
    <row r="1282" spans="1:34">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row>
    <row r="1283" spans="1:34">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row>
    <row r="1284" spans="1:34">
      <c r="A1284" t="s">
        <v>1302</v>
      </c>
      <c r="B1284" t="s">
        <v>19</v>
      </c>
      <c r="C1284" s="2">
        <v>95120000</v>
      </c>
      <c r="D1284" s="2">
        <v>80883000</v>
      </c>
      <c r="E1284" s="2">
        <v>82456300</v>
      </c>
      <c r="F1284" s="2">
        <v>82509500</v>
      </c>
      <c r="G1284" s="2">
        <v>81164300</v>
      </c>
      <c r="H1284" s="2">
        <v>80061200</v>
      </c>
      <c r="I1284" s="2">
        <v>79113600</v>
      </c>
      <c r="J1284" s="2">
        <v>78653700</v>
      </c>
      <c r="K1284" s="2">
        <v>77266600</v>
      </c>
      <c r="L1284" s="2">
        <v>75684600</v>
      </c>
      <c r="M1284" s="2">
        <v>73722100</v>
      </c>
      <c r="N1284" s="2">
        <v>71817300</v>
      </c>
      <c r="O1284" s="2">
        <v>69895000</v>
      </c>
      <c r="P1284" s="2">
        <v>67850300</v>
      </c>
      <c r="Q1284" s="2">
        <v>65772200</v>
      </c>
      <c r="R1284" s="2">
        <v>63630000</v>
      </c>
      <c r="S1284" s="2">
        <v>61396400</v>
      </c>
      <c r="T1284" s="2">
        <v>59193700</v>
      </c>
      <c r="U1284" s="2">
        <v>57121600</v>
      </c>
      <c r="V1284" s="2">
        <v>55022300</v>
      </c>
      <c r="W1284" s="2">
        <v>52920500</v>
      </c>
      <c r="X1284" s="2">
        <v>50851200</v>
      </c>
      <c r="Y1284" s="2">
        <v>48765700</v>
      </c>
      <c r="Z1284" s="2">
        <v>46730200</v>
      </c>
      <c r="AA1284" s="2">
        <v>44730500</v>
      </c>
      <c r="AB1284" s="2">
        <v>42773600</v>
      </c>
      <c r="AC1284" s="2">
        <v>40883500</v>
      </c>
      <c r="AD1284" s="2">
        <v>39122400</v>
      </c>
      <c r="AE1284" s="2">
        <v>37517600</v>
      </c>
      <c r="AF1284" s="2">
        <v>36076600</v>
      </c>
      <c r="AG1284" s="2">
        <v>34819300</v>
      </c>
      <c r="AH1284" s="2">
        <v>33774300</v>
      </c>
    </row>
    <row r="1285" spans="1:34">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row>
    <row r="1286" spans="1:34">
      <c r="A1286" t="s">
        <v>1304</v>
      </c>
      <c r="B1286" t="s">
        <v>19</v>
      </c>
      <c r="C1286" s="2">
        <v>3397680</v>
      </c>
      <c r="D1286" s="2">
        <v>2881640</v>
      </c>
      <c r="E1286" s="2">
        <v>3260540</v>
      </c>
      <c r="F1286" s="2">
        <v>3093490</v>
      </c>
      <c r="G1286" s="2">
        <v>2598430</v>
      </c>
      <c r="H1286" s="2">
        <v>1977790</v>
      </c>
      <c r="I1286" s="2">
        <v>1230260</v>
      </c>
      <c r="J1286">
        <v>278066</v>
      </c>
      <c r="K1286">
        <v>150107</v>
      </c>
      <c r="L1286">
        <v>139668</v>
      </c>
      <c r="M1286">
        <v>136047</v>
      </c>
      <c r="N1286">
        <v>153504</v>
      </c>
      <c r="O1286">
        <v>135786</v>
      </c>
      <c r="P1286">
        <v>131814</v>
      </c>
      <c r="Q1286">
        <v>127777</v>
      </c>
      <c r="R1286">
        <v>117423</v>
      </c>
      <c r="S1286">
        <v>107327</v>
      </c>
      <c r="T1286">
        <v>103476</v>
      </c>
      <c r="U1286">
        <v>99854</v>
      </c>
      <c r="V1286">
        <v>90831.5</v>
      </c>
      <c r="W1286">
        <v>77068.600000000006</v>
      </c>
      <c r="X1286">
        <v>69111.199999999997</v>
      </c>
      <c r="Y1286">
        <v>66276.7</v>
      </c>
      <c r="Z1286">
        <v>54426.5</v>
      </c>
      <c r="AA1286">
        <v>52097.4</v>
      </c>
      <c r="AB1286">
        <v>49818.3</v>
      </c>
      <c r="AC1286">
        <v>47616.9</v>
      </c>
      <c r="AD1286">
        <v>41764.400000000001</v>
      </c>
      <c r="AE1286">
        <v>29119.4</v>
      </c>
      <c r="AF1286">
        <v>24498.400000000001</v>
      </c>
      <c r="AG1286">
        <v>30406.3</v>
      </c>
      <c r="AH1286">
        <v>29493.8</v>
      </c>
    </row>
    <row r="1287" spans="1:34">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row>
    <row r="1288" spans="1:34">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row>
    <row r="1290" spans="1:34">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row>
    <row r="1294" spans="1:34">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row>
    <row r="1295" spans="1:34">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row>
    <row r="1296" spans="1:34">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row>
    <row r="1298" spans="1:34">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row>
    <row r="1303" spans="1:34">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1322</v>
      </c>
      <c r="B1304" t="s">
        <v>19</v>
      </c>
      <c r="C1304" s="2">
        <v>38138100</v>
      </c>
      <c r="D1304" s="2">
        <v>32429800</v>
      </c>
      <c r="E1304" s="2">
        <v>33060600</v>
      </c>
      <c r="F1304" s="2">
        <v>33082000</v>
      </c>
      <c r="G1304" s="2">
        <v>32542600</v>
      </c>
      <c r="H1304" s="2">
        <v>32100300</v>
      </c>
      <c r="I1304" s="2">
        <v>31720400</v>
      </c>
      <c r="J1304" s="2">
        <v>31536000</v>
      </c>
      <c r="K1304" s="2">
        <v>30979800</v>
      </c>
      <c r="L1304" s="2">
        <v>30345500</v>
      </c>
      <c r="M1304" s="2">
        <v>29558700</v>
      </c>
      <c r="N1304" s="2">
        <v>28794900</v>
      </c>
      <c r="O1304" s="2">
        <v>28024200</v>
      </c>
      <c r="P1304" s="2">
        <v>27204400</v>
      </c>
      <c r="Q1304" s="2">
        <v>26371200</v>
      </c>
      <c r="R1304" s="2">
        <v>25512300</v>
      </c>
      <c r="S1304" s="2">
        <v>24616700</v>
      </c>
      <c r="T1304" s="2">
        <v>23733500</v>
      </c>
      <c r="U1304" s="2">
        <v>22902700</v>
      </c>
      <c r="V1304" s="2">
        <v>22061000</v>
      </c>
      <c r="W1304" s="2">
        <v>21218300</v>
      </c>
      <c r="X1304" s="2">
        <v>20388700</v>
      </c>
      <c r="Y1304" s="2">
        <v>19552500</v>
      </c>
      <c r="Z1304" s="2">
        <v>18736300</v>
      </c>
      <c r="AA1304" s="2">
        <v>17934600</v>
      </c>
      <c r="AB1304" s="2">
        <v>17150000</v>
      </c>
      <c r="AC1304" s="2">
        <v>16392100</v>
      </c>
      <c r="AD1304" s="2">
        <v>15686000</v>
      </c>
      <c r="AE1304" s="2">
        <v>15042600</v>
      </c>
      <c r="AF1304" s="2">
        <v>14464800</v>
      </c>
      <c r="AG1304" s="2">
        <v>13960700</v>
      </c>
      <c r="AH1304" s="2">
        <v>13541700</v>
      </c>
    </row>
    <row r="1305" spans="1:34">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row>
    <row r="1306" spans="1:34">
      <c r="A1306" t="s">
        <v>1324</v>
      </c>
      <c r="B1306" t="s">
        <v>19</v>
      </c>
      <c r="C1306" s="2">
        <v>1361700</v>
      </c>
      <c r="D1306" s="2">
        <v>1154880</v>
      </c>
      <c r="E1306" s="2">
        <v>1306740</v>
      </c>
      <c r="F1306" s="2">
        <v>1239790</v>
      </c>
      <c r="G1306" s="2">
        <v>1041380</v>
      </c>
      <c r="H1306">
        <v>792645</v>
      </c>
      <c r="I1306">
        <v>493054</v>
      </c>
      <c r="J1306">
        <v>111441</v>
      </c>
      <c r="K1306">
        <v>60159</v>
      </c>
      <c r="L1306">
        <v>55975.3</v>
      </c>
      <c r="M1306">
        <v>54523.8</v>
      </c>
      <c r="N1306">
        <v>61520.2</v>
      </c>
      <c r="O1306">
        <v>54419.5</v>
      </c>
      <c r="P1306">
        <v>52827.6</v>
      </c>
      <c r="Q1306">
        <v>51209.599999999999</v>
      </c>
      <c r="R1306">
        <v>47059.9</v>
      </c>
      <c r="S1306">
        <v>43013.7</v>
      </c>
      <c r="T1306">
        <v>41470.5</v>
      </c>
      <c r="U1306">
        <v>40018.800000000003</v>
      </c>
      <c r="V1306">
        <v>36402.9</v>
      </c>
      <c r="W1306">
        <v>30887</v>
      </c>
      <c r="X1306">
        <v>27697.9</v>
      </c>
      <c r="Y1306">
        <v>26562</v>
      </c>
      <c r="Z1306">
        <v>21812.7</v>
      </c>
      <c r="AA1306">
        <v>20879.3</v>
      </c>
      <c r="AB1306">
        <v>19965.900000000001</v>
      </c>
      <c r="AC1306">
        <v>19083.599999999999</v>
      </c>
      <c r="AD1306">
        <v>16738</v>
      </c>
      <c r="AE1306">
        <v>11670.3</v>
      </c>
      <c r="AF1306">
        <v>9818.32</v>
      </c>
      <c r="AG1306">
        <v>12186</v>
      </c>
      <c r="AH1306">
        <v>11820.3</v>
      </c>
    </row>
    <row r="1307" spans="1:34">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row>
    <row r="1308" spans="1:34">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row>
    <row r="1309" spans="1:34">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row>
    <row r="1310" spans="1:34">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row>
    <row r="1311" spans="1:34">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row>
    <row r="1312" spans="1:34">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row>
    <row r="1313" spans="1:34">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row>
    <row r="1314" spans="1:34">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row>
    <row r="1315" spans="1:34">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row>
    <row r="1316" spans="1:34">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row>
    <row r="1317" spans="1:34">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row>
    <row r="1318" spans="1:34">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row>
    <row r="1320" spans="1:34">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row>
    <row r="1321" spans="1:34">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row>
    <row r="1322" spans="1:34">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row>
    <row r="1323" spans="1:34">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row>
    <row r="1324" spans="1:34">
      <c r="A1324" t="s">
        <v>1342</v>
      </c>
      <c r="B1324" t="s">
        <v>19</v>
      </c>
      <c r="C1324" s="2">
        <v>7976720</v>
      </c>
      <c r="D1324" s="2">
        <v>6782810</v>
      </c>
      <c r="E1324" s="2">
        <v>6914740</v>
      </c>
      <c r="F1324" s="2">
        <v>6919210</v>
      </c>
      <c r="G1324" s="2">
        <v>6806400</v>
      </c>
      <c r="H1324" s="2">
        <v>6713890</v>
      </c>
      <c r="I1324" s="2">
        <v>6634430</v>
      </c>
      <c r="J1324" s="2">
        <v>6595860</v>
      </c>
      <c r="K1324" s="2">
        <v>6479540</v>
      </c>
      <c r="L1324" s="2">
        <v>6346870</v>
      </c>
      <c r="M1324" s="2">
        <v>6182300</v>
      </c>
      <c r="N1324" s="2">
        <v>6022570</v>
      </c>
      <c r="O1324" s="2">
        <v>5861360</v>
      </c>
      <c r="P1324" s="2">
        <v>5689900</v>
      </c>
      <c r="Q1324" s="2">
        <v>5515630</v>
      </c>
      <c r="R1324" s="2">
        <v>5335980</v>
      </c>
      <c r="S1324" s="2">
        <v>5148670</v>
      </c>
      <c r="T1324" s="2">
        <v>4963950</v>
      </c>
      <c r="U1324" s="2">
        <v>4790190</v>
      </c>
      <c r="V1324" s="2">
        <v>4614140</v>
      </c>
      <c r="W1324" s="2">
        <v>4437890</v>
      </c>
      <c r="X1324" s="2">
        <v>4264360</v>
      </c>
      <c r="Y1324" s="2">
        <v>4089470</v>
      </c>
      <c r="Z1324" s="2">
        <v>3918770</v>
      </c>
      <c r="AA1324" s="2">
        <v>3751070</v>
      </c>
      <c r="AB1324" s="2">
        <v>3586980</v>
      </c>
      <c r="AC1324" s="2">
        <v>3428470</v>
      </c>
      <c r="AD1324" s="2">
        <v>3280780</v>
      </c>
      <c r="AE1324" s="2">
        <v>3146210</v>
      </c>
      <c r="AF1324" s="2">
        <v>3025370</v>
      </c>
      <c r="AG1324" s="2">
        <v>2919930</v>
      </c>
      <c r="AH1324" s="2">
        <v>2832300</v>
      </c>
    </row>
    <row r="1325" spans="1:34">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row>
    <row r="1326" spans="1:34">
      <c r="A1326" t="s">
        <v>1344</v>
      </c>
      <c r="B1326" t="s">
        <v>19</v>
      </c>
      <c r="C1326">
        <v>91978.6</v>
      </c>
      <c r="D1326">
        <v>78009</v>
      </c>
      <c r="E1326">
        <v>88266.1</v>
      </c>
      <c r="F1326">
        <v>83744</v>
      </c>
      <c r="G1326">
        <v>70342.2</v>
      </c>
      <c r="H1326">
        <v>53540.800000000003</v>
      </c>
      <c r="I1326">
        <v>33304.300000000003</v>
      </c>
      <c r="J1326">
        <v>7527.52</v>
      </c>
      <c r="K1326">
        <v>4063.56</v>
      </c>
      <c r="L1326">
        <v>3780.96</v>
      </c>
      <c r="M1326">
        <v>3682.92</v>
      </c>
      <c r="N1326">
        <v>4155.5</v>
      </c>
      <c r="O1326">
        <v>3675.87</v>
      </c>
      <c r="P1326">
        <v>3568.34</v>
      </c>
      <c r="Q1326">
        <v>3459.05</v>
      </c>
      <c r="R1326">
        <v>3178.75</v>
      </c>
      <c r="S1326">
        <v>2905.45</v>
      </c>
      <c r="T1326">
        <v>2801.21</v>
      </c>
      <c r="U1326">
        <v>2703.15</v>
      </c>
      <c r="V1326">
        <v>2458.9</v>
      </c>
      <c r="W1326">
        <v>2086.33</v>
      </c>
      <c r="X1326">
        <v>1870.91</v>
      </c>
      <c r="Y1326">
        <v>1794.18</v>
      </c>
      <c r="Z1326">
        <v>1473.38</v>
      </c>
      <c r="AA1326">
        <v>1410.33</v>
      </c>
      <c r="AB1326">
        <v>1348.63</v>
      </c>
      <c r="AC1326">
        <v>1289.04</v>
      </c>
      <c r="AD1326">
        <v>1130.5999999999999</v>
      </c>
      <c r="AE1326">
        <v>788.29399999999998</v>
      </c>
      <c r="AF1326">
        <v>663.19799999999998</v>
      </c>
      <c r="AG1326">
        <v>823.13</v>
      </c>
      <c r="AH1326">
        <v>798.42600000000004</v>
      </c>
    </row>
    <row r="1327" spans="1:34">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row>
    <row r="1328" spans="1:34">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row>
    <row r="1329" spans="1:34">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row>
    <row r="1331" spans="1:34">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row>
    <row r="1332" spans="1:34">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row>
    <row r="1334" spans="1:34">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row>
    <row r="1335" spans="1:34">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row>
    <row r="1336" spans="1:34">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row>
    <row r="1338" spans="1:34">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row>
    <row r="1341" spans="1:34">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row>
    <row r="1342" spans="1:34">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row>
    <row r="1343" spans="1:34">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row>
    <row r="1344" spans="1:34">
      <c r="A1344" t="s">
        <v>1362</v>
      </c>
      <c r="B1344" t="s">
        <v>19</v>
      </c>
      <c r="C1344" s="2">
        <v>7057050</v>
      </c>
      <c r="D1344" s="2">
        <v>6000790</v>
      </c>
      <c r="E1344" s="2">
        <v>6117510</v>
      </c>
      <c r="F1344" s="2">
        <v>6121460</v>
      </c>
      <c r="G1344" s="2">
        <v>6021660</v>
      </c>
      <c r="H1344" s="2">
        <v>5939820</v>
      </c>
      <c r="I1344" s="2">
        <v>5869520</v>
      </c>
      <c r="J1344" s="2">
        <v>5835400</v>
      </c>
      <c r="K1344" s="2">
        <v>5732490</v>
      </c>
      <c r="L1344" s="2">
        <v>5615120</v>
      </c>
      <c r="M1344" s="2">
        <v>5469520</v>
      </c>
      <c r="N1344" s="2">
        <v>5328200</v>
      </c>
      <c r="O1344" s="2">
        <v>5185580</v>
      </c>
      <c r="P1344" s="2">
        <v>5033880</v>
      </c>
      <c r="Q1344" s="2">
        <v>4879710</v>
      </c>
      <c r="R1344" s="2">
        <v>4720770</v>
      </c>
      <c r="S1344" s="2">
        <v>4555060</v>
      </c>
      <c r="T1344" s="2">
        <v>4391640</v>
      </c>
      <c r="U1344" s="2">
        <v>4237910</v>
      </c>
      <c r="V1344" s="2">
        <v>4082160</v>
      </c>
      <c r="W1344" s="2">
        <v>3926220</v>
      </c>
      <c r="X1344" s="2">
        <v>3772700</v>
      </c>
      <c r="Y1344" s="2">
        <v>3617980</v>
      </c>
      <c r="Z1344" s="2">
        <v>3466960</v>
      </c>
      <c r="AA1344" s="2">
        <v>3318600</v>
      </c>
      <c r="AB1344" s="2">
        <v>3173420</v>
      </c>
      <c r="AC1344" s="2">
        <v>3033190</v>
      </c>
      <c r="AD1344" s="2">
        <v>2902530</v>
      </c>
      <c r="AE1344" s="2">
        <v>2783470</v>
      </c>
      <c r="AF1344" s="2">
        <v>2676560</v>
      </c>
      <c r="AG1344" s="2">
        <v>2583280</v>
      </c>
      <c r="AH1344" s="2">
        <v>2505750</v>
      </c>
    </row>
    <row r="1345" spans="1:34">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row>
    <row r="1346" spans="1:34">
      <c r="A1346" t="s">
        <v>1364</v>
      </c>
      <c r="B1346" t="s">
        <v>19</v>
      </c>
      <c r="C1346">
        <v>252423</v>
      </c>
      <c r="D1346">
        <v>214085</v>
      </c>
      <c r="E1346">
        <v>242234</v>
      </c>
      <c r="F1346">
        <v>229824</v>
      </c>
      <c r="G1346">
        <v>193044</v>
      </c>
      <c r="H1346">
        <v>146935</v>
      </c>
      <c r="I1346">
        <v>91399.1</v>
      </c>
      <c r="J1346">
        <v>20658.2</v>
      </c>
      <c r="K1346">
        <v>11151.9</v>
      </c>
      <c r="L1346">
        <v>10376.299999999999</v>
      </c>
      <c r="M1346">
        <v>10107.299999999999</v>
      </c>
      <c r="N1346">
        <v>11404.2</v>
      </c>
      <c r="O1346">
        <v>10087.9</v>
      </c>
      <c r="P1346">
        <v>9792.82</v>
      </c>
      <c r="Q1346">
        <v>9492.89</v>
      </c>
      <c r="R1346">
        <v>8723.64</v>
      </c>
      <c r="S1346">
        <v>7973.59</v>
      </c>
      <c r="T1346">
        <v>7687.52</v>
      </c>
      <c r="U1346">
        <v>7418.42</v>
      </c>
      <c r="V1346">
        <v>6748.12</v>
      </c>
      <c r="W1346">
        <v>5725.63</v>
      </c>
      <c r="X1346">
        <v>5134.45</v>
      </c>
      <c r="Y1346">
        <v>4923.88</v>
      </c>
      <c r="Z1346">
        <v>4043.49</v>
      </c>
      <c r="AA1346">
        <v>3870.46</v>
      </c>
      <c r="AB1346">
        <v>3701.14</v>
      </c>
      <c r="AC1346">
        <v>3537.59</v>
      </c>
      <c r="AD1346">
        <v>3102.79</v>
      </c>
      <c r="AE1346">
        <v>2163.36</v>
      </c>
      <c r="AF1346">
        <v>1820.05</v>
      </c>
      <c r="AG1346">
        <v>2258.9699999999998</v>
      </c>
      <c r="AH1346">
        <v>2191.17</v>
      </c>
    </row>
    <row r="1347" spans="1:34">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row>
    <row r="1348" spans="1:34">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row>
    <row r="1349" spans="1:34">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row>
    <row r="1351" spans="1:34">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row>
    <row r="1352" spans="1:34">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row>
    <row r="1353" spans="1:34">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row>
    <row r="1354" spans="1:34">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row>
    <row r="1357" spans="1:34">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row>
    <row r="1358" spans="1:34">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row>
    <row r="1359" spans="1:34">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row>
    <row r="1362" spans="1:34">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row>
    <row r="1363" spans="1:34">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row>
    <row r="1364" spans="1:34">
      <c r="A1364" t="s">
        <v>1382</v>
      </c>
      <c r="B1364" t="s">
        <v>19</v>
      </c>
      <c r="C1364" s="2">
        <v>13363300</v>
      </c>
      <c r="D1364" s="2">
        <v>11363200</v>
      </c>
      <c r="E1364" s="2">
        <v>11584200</v>
      </c>
      <c r="F1364" s="2">
        <v>11591700</v>
      </c>
      <c r="G1364" s="2">
        <v>11402700</v>
      </c>
      <c r="H1364" s="2">
        <v>11247700</v>
      </c>
      <c r="I1364" s="2">
        <v>11114600</v>
      </c>
      <c r="J1364" s="2">
        <v>11050000</v>
      </c>
      <c r="K1364" s="2">
        <v>10855100</v>
      </c>
      <c r="L1364" s="2">
        <v>10632900</v>
      </c>
      <c r="M1364" s="2">
        <v>10357200</v>
      </c>
      <c r="N1364" s="2">
        <v>10089600</v>
      </c>
      <c r="O1364" s="2">
        <v>9819500</v>
      </c>
      <c r="P1364" s="2">
        <v>9532250</v>
      </c>
      <c r="Q1364" s="2">
        <v>9240300</v>
      </c>
      <c r="R1364" s="2">
        <v>8939340</v>
      </c>
      <c r="S1364" s="2">
        <v>8625540</v>
      </c>
      <c r="T1364" s="2">
        <v>8316080</v>
      </c>
      <c r="U1364" s="2">
        <v>8024980</v>
      </c>
      <c r="V1364" s="2">
        <v>7730050</v>
      </c>
      <c r="W1364" s="2">
        <v>7434770</v>
      </c>
      <c r="X1364" s="2">
        <v>7144060</v>
      </c>
      <c r="Y1364" s="2">
        <v>6851060</v>
      </c>
      <c r="Z1364" s="2">
        <v>6565090</v>
      </c>
      <c r="AA1364" s="2">
        <v>6284150</v>
      </c>
      <c r="AB1364" s="2">
        <v>6009240</v>
      </c>
      <c r="AC1364" s="2">
        <v>5743700</v>
      </c>
      <c r="AD1364" s="2">
        <v>5496270</v>
      </c>
      <c r="AE1364" s="2">
        <v>5270830</v>
      </c>
      <c r="AF1364" s="2">
        <v>5068380</v>
      </c>
      <c r="AG1364" s="2">
        <v>4891740</v>
      </c>
      <c r="AH1364" s="2">
        <v>4744930</v>
      </c>
    </row>
    <row r="1365" spans="1:34">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row>
    <row r="1366" spans="1:34">
      <c r="A1366" t="s">
        <v>1384</v>
      </c>
      <c r="B1366" t="s">
        <v>19</v>
      </c>
      <c r="C1366">
        <v>477182</v>
      </c>
      <c r="D1366">
        <v>404708</v>
      </c>
      <c r="E1366">
        <v>457922</v>
      </c>
      <c r="F1366">
        <v>434461</v>
      </c>
      <c r="G1366">
        <v>364933</v>
      </c>
      <c r="H1366">
        <v>277768</v>
      </c>
      <c r="I1366">
        <v>172782</v>
      </c>
      <c r="J1366">
        <v>39052.6</v>
      </c>
      <c r="K1366">
        <v>21081.599999999999</v>
      </c>
      <c r="L1366">
        <v>19615.5</v>
      </c>
      <c r="M1366">
        <v>19106.900000000001</v>
      </c>
      <c r="N1366">
        <v>21558.6</v>
      </c>
      <c r="O1366">
        <v>19070.3</v>
      </c>
      <c r="P1366">
        <v>18512.5</v>
      </c>
      <c r="Q1366">
        <v>17945.5</v>
      </c>
      <c r="R1366">
        <v>16491.3</v>
      </c>
      <c r="S1366">
        <v>15073.4</v>
      </c>
      <c r="T1366">
        <v>14532.6</v>
      </c>
      <c r="U1366">
        <v>14023.9</v>
      </c>
      <c r="V1366">
        <v>12756.7</v>
      </c>
      <c r="W1366">
        <v>10823.8</v>
      </c>
      <c r="X1366">
        <v>9706.23</v>
      </c>
      <c r="Y1366">
        <v>9308.15</v>
      </c>
      <c r="Z1366">
        <v>7643.85</v>
      </c>
      <c r="AA1366">
        <v>7316.76</v>
      </c>
      <c r="AB1366">
        <v>6996.67</v>
      </c>
      <c r="AC1366">
        <v>6687.5</v>
      </c>
      <c r="AD1366">
        <v>5865.54</v>
      </c>
      <c r="AE1366">
        <v>4089.64</v>
      </c>
      <c r="AF1366">
        <v>3440.65</v>
      </c>
      <c r="AG1366">
        <v>4270.38</v>
      </c>
      <c r="AH1366">
        <v>4142.21</v>
      </c>
    </row>
    <row r="1367" spans="1:34">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row>
    <row r="1368" spans="1:34">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row>
    <row r="1369" spans="1:34">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row>
    <row r="1370" spans="1:34">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row>
    <row r="1372" spans="1:34">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row>
    <row r="1373" spans="1:34">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row>
    <row r="1375" spans="1:34">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row>
    <row r="1377" spans="1:34">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row>
    <row r="1378" spans="1:34">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row>
    <row r="1379" spans="1:34">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row>
    <row r="1380" spans="1:34">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row>
    <row r="1382" spans="1:34">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row>
    <row r="1383" spans="1:34">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row>
    <row r="1384" spans="1:34">
      <c r="A1384" t="s">
        <v>1402</v>
      </c>
      <c r="B1384" t="s">
        <v>19</v>
      </c>
      <c r="C1384" s="2">
        <v>56306200</v>
      </c>
      <c r="D1384" s="2">
        <v>47878700</v>
      </c>
      <c r="E1384" s="2">
        <v>48810000</v>
      </c>
      <c r="F1384" s="2">
        <v>48841500</v>
      </c>
      <c r="G1384" s="2">
        <v>48045200</v>
      </c>
      <c r="H1384" s="2">
        <v>47392200</v>
      </c>
      <c r="I1384" s="2">
        <v>46831300</v>
      </c>
      <c r="J1384" s="2">
        <v>46559000</v>
      </c>
      <c r="K1384" s="2">
        <v>45737900</v>
      </c>
      <c r="L1384" s="2">
        <v>44801500</v>
      </c>
      <c r="M1384" s="2">
        <v>43639800</v>
      </c>
      <c r="N1384" s="2">
        <v>42512200</v>
      </c>
      <c r="O1384" s="2">
        <v>41374300</v>
      </c>
      <c r="P1384" s="2">
        <v>40164000</v>
      </c>
      <c r="Q1384" s="2">
        <v>38933800</v>
      </c>
      <c r="R1384" s="2">
        <v>37665700</v>
      </c>
      <c r="S1384" s="2">
        <v>36343600</v>
      </c>
      <c r="T1384" s="2">
        <v>35039700</v>
      </c>
      <c r="U1384" s="2">
        <v>33813100</v>
      </c>
      <c r="V1384" s="2">
        <v>32570400</v>
      </c>
      <c r="W1384" s="2">
        <v>31326300</v>
      </c>
      <c r="X1384" s="2">
        <v>30101400</v>
      </c>
      <c r="Y1384" s="2">
        <v>28866800</v>
      </c>
      <c r="Z1384" s="2">
        <v>27661900</v>
      </c>
      <c r="AA1384" s="2">
        <v>26478200</v>
      </c>
      <c r="AB1384" s="2">
        <v>25319800</v>
      </c>
      <c r="AC1384" s="2">
        <v>24201000</v>
      </c>
      <c r="AD1384" s="2">
        <v>23158500</v>
      </c>
      <c r="AE1384" s="2">
        <v>22208500</v>
      </c>
      <c r="AF1384" s="2">
        <v>21355500</v>
      </c>
      <c r="AG1384" s="2">
        <v>20611300</v>
      </c>
      <c r="AH1384" s="2">
        <v>19992700</v>
      </c>
    </row>
    <row r="1385" spans="1:34">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row>
    <row r="1386" spans="1:34">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row>
    <row r="1387" spans="1:34">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row>
    <row r="1388" spans="1:34">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row>
    <row r="1389" spans="1:34">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row>
    <row r="1390" spans="1:34">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row>
    <row r="1391" spans="1:34">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row>
    <row r="1393" spans="1:34">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row>
    <row r="1394" spans="1:34">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row>
    <row r="1395" spans="1:34">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row>
    <row r="1396" spans="1:34">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row>
    <row r="1399" spans="1:34">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row>
    <row r="1400" spans="1:34">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row>
    <row r="1401" spans="1:34">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row>
    <row r="1402" spans="1:34">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row>
    <row r="1404" spans="1:34">
      <c r="A1404" t="s">
        <v>1422</v>
      </c>
      <c r="B1404" t="s">
        <v>19</v>
      </c>
      <c r="C1404" s="2">
        <v>11261200</v>
      </c>
      <c r="D1404" s="2">
        <v>9575730</v>
      </c>
      <c r="E1404" s="2">
        <v>9761990</v>
      </c>
      <c r="F1404" s="2">
        <v>9768300</v>
      </c>
      <c r="G1404" s="2">
        <v>9609040</v>
      </c>
      <c r="H1404" s="2">
        <v>9478430</v>
      </c>
      <c r="I1404" s="2">
        <v>9366250</v>
      </c>
      <c r="J1404" s="2">
        <v>9311800</v>
      </c>
      <c r="K1404" s="2">
        <v>9147580</v>
      </c>
      <c r="L1404" s="2">
        <v>8960290</v>
      </c>
      <c r="M1404" s="2">
        <v>8727950</v>
      </c>
      <c r="N1404" s="2">
        <v>8502450</v>
      </c>
      <c r="O1404" s="2">
        <v>8274860</v>
      </c>
      <c r="P1404" s="2">
        <v>8032790</v>
      </c>
      <c r="Q1404" s="2">
        <v>7786770</v>
      </c>
      <c r="R1404" s="2">
        <v>7533150</v>
      </c>
      <c r="S1404" s="2">
        <v>7268710</v>
      </c>
      <c r="T1404" s="2">
        <v>7007930</v>
      </c>
      <c r="U1404" s="2">
        <v>6762620</v>
      </c>
      <c r="V1404" s="2">
        <v>6514080</v>
      </c>
      <c r="W1404" s="2">
        <v>6265250</v>
      </c>
      <c r="X1404" s="2">
        <v>6020270</v>
      </c>
      <c r="Y1404" s="2">
        <v>5773370</v>
      </c>
      <c r="Z1404" s="2">
        <v>5532380</v>
      </c>
      <c r="AA1404" s="2">
        <v>5295630</v>
      </c>
      <c r="AB1404" s="2">
        <v>5063970</v>
      </c>
      <c r="AC1404" s="2">
        <v>4840200</v>
      </c>
      <c r="AD1404" s="2">
        <v>4631690</v>
      </c>
      <c r="AE1404" s="2">
        <v>4441710</v>
      </c>
      <c r="AF1404" s="2">
        <v>4271110</v>
      </c>
      <c r="AG1404" s="2">
        <v>4122250</v>
      </c>
      <c r="AH1404" s="2">
        <v>3998540</v>
      </c>
    </row>
    <row r="1405" spans="1:34">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row>
    <row r="1406" spans="1:34">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row>
    <row r="1407" spans="1:34">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row>
    <row r="1408" spans="1:34">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row>
    <row r="1409" spans="1:34">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row>
    <row r="1410" spans="1:34">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row>
    <row r="1411" spans="1:34">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row>
    <row r="1412" spans="1:34">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row>
    <row r="1413" spans="1:34">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row>
    <row r="1414" spans="1:34">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row>
    <row r="1415" spans="1:34">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row>
    <row r="1416" spans="1:34">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row>
    <row r="1418" spans="1:34">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row>
    <row r="1420" spans="1:34">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row>
    <row r="1422" spans="1:34">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row>
    <row r="1425" spans="1:34">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row>
    <row r="1426" spans="1:34">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row>
    <row r="1427" spans="1:34">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row>
    <row r="1428" spans="1:34">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row>
    <row r="1429" spans="1:34">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row>
    <row r="1430" spans="1:34">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row>
    <row r="1431" spans="1:34">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row>
    <row r="1432" spans="1:34">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row>
    <row r="1433" spans="1:34">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row>
    <row r="1434" spans="1:34">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row>
    <row r="1436" spans="1:34">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row>
    <row r="1437" spans="1:34">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row>
    <row r="1438" spans="1:34">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row>
    <row r="1439" spans="1:34">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row>
    <row r="1440" spans="1:34">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row>
    <row r="1441" spans="1:34">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row>
    <row r="1442" spans="1:34">
      <c r="A1442" t="s">
        <v>1460</v>
      </c>
      <c r="B1442" t="s">
        <v>19</v>
      </c>
      <c r="C1442" s="2">
        <v>1923640000000000</v>
      </c>
      <c r="D1442" s="2">
        <v>1646950000000000</v>
      </c>
      <c r="E1442" s="2">
        <v>1701480000000000</v>
      </c>
      <c r="F1442" s="2">
        <v>1723870000000000</v>
      </c>
      <c r="G1442" s="2">
        <v>1720870000000000</v>
      </c>
      <c r="H1442" s="2">
        <v>1720690000000000</v>
      </c>
      <c r="I1442" s="2">
        <v>1720040000000000</v>
      </c>
      <c r="J1442" s="2">
        <v>1722320000000000</v>
      </c>
      <c r="K1442" s="2">
        <v>1711190000000000</v>
      </c>
      <c r="L1442" s="2">
        <v>1694600000000000</v>
      </c>
      <c r="M1442" s="2">
        <v>1667690000000000</v>
      </c>
      <c r="N1442" s="2">
        <v>1639410000000000</v>
      </c>
      <c r="O1442" s="2">
        <v>1606830000000000</v>
      </c>
      <c r="P1442" s="2">
        <v>1572940000000000</v>
      </c>
      <c r="Q1442" s="2">
        <v>1540250000000000</v>
      </c>
      <c r="R1442" s="2">
        <v>1507870000000000</v>
      </c>
      <c r="S1442" s="2">
        <v>1475370000000000</v>
      </c>
      <c r="T1442" s="2">
        <v>1442630000000000</v>
      </c>
      <c r="U1442" s="2">
        <v>1410890000000000</v>
      </c>
      <c r="V1442" s="2">
        <v>1379460000000000</v>
      </c>
      <c r="W1442" s="2">
        <v>1349370000000000</v>
      </c>
      <c r="X1442" s="2">
        <v>1322660000000000</v>
      </c>
      <c r="Y1442" s="2">
        <v>1298850000000000</v>
      </c>
      <c r="Z1442" s="2">
        <v>1276960000000000</v>
      </c>
      <c r="AA1442" s="2">
        <v>1259150000000000</v>
      </c>
      <c r="AB1442" s="2">
        <v>1244360000000000</v>
      </c>
      <c r="AC1442" s="2">
        <v>1233380000000000</v>
      </c>
      <c r="AD1442" s="2">
        <v>1224640000000000</v>
      </c>
      <c r="AE1442" s="2">
        <v>1219150000000000</v>
      </c>
      <c r="AF1442" s="2">
        <v>1215870000000000</v>
      </c>
      <c r="AG1442" s="2">
        <v>1214520000000000</v>
      </c>
      <c r="AH1442" s="2">
        <v>1214020000000000</v>
      </c>
    </row>
    <row r="1443" spans="1:34">
      <c r="A1443" t="s">
        <v>1461</v>
      </c>
      <c r="B1443" t="s">
        <v>19</v>
      </c>
      <c r="C1443" s="2">
        <v>1660490000000</v>
      </c>
      <c r="D1443" s="2">
        <v>1420790000000</v>
      </c>
      <c r="E1443" s="2">
        <v>1466220000000</v>
      </c>
      <c r="F1443" s="2">
        <v>1479420000000</v>
      </c>
      <c r="G1443" s="2">
        <v>1464300000000</v>
      </c>
      <c r="H1443" s="2">
        <v>1449680000000</v>
      </c>
      <c r="I1443" s="2">
        <v>1432770000000</v>
      </c>
      <c r="J1443" s="2">
        <v>1418190000000</v>
      </c>
      <c r="K1443" s="2">
        <v>1398950000000</v>
      </c>
      <c r="L1443" s="2">
        <v>1375840000000</v>
      </c>
      <c r="M1443" s="2">
        <v>1343820000000</v>
      </c>
      <c r="N1443" s="2">
        <v>1310260000000</v>
      </c>
      <c r="O1443" s="2">
        <v>1272800000000</v>
      </c>
      <c r="P1443" s="2">
        <v>1234090000000</v>
      </c>
      <c r="Q1443" s="2">
        <v>1197080000000</v>
      </c>
      <c r="R1443" s="2">
        <v>1159600000000</v>
      </c>
      <c r="S1443" s="2">
        <v>1122520000000</v>
      </c>
      <c r="T1443" s="2">
        <v>1086400000000</v>
      </c>
      <c r="U1443" s="2">
        <v>1050780000000</v>
      </c>
      <c r="V1443" s="2">
        <v>1015670000000</v>
      </c>
      <c r="W1443" s="2">
        <v>981894000000</v>
      </c>
      <c r="X1443" s="2">
        <v>950987000000</v>
      </c>
      <c r="Y1443" s="2">
        <v>922917000000</v>
      </c>
      <c r="Z1443" s="2">
        <v>897659000000</v>
      </c>
      <c r="AA1443" s="2">
        <v>876361000000</v>
      </c>
      <c r="AB1443" s="2">
        <v>858587000000</v>
      </c>
      <c r="AC1443" s="2">
        <v>844535000000</v>
      </c>
      <c r="AD1443" s="2">
        <v>833612000000</v>
      </c>
      <c r="AE1443" s="2">
        <v>825665000000</v>
      </c>
      <c r="AF1443" s="2">
        <v>819948000000</v>
      </c>
      <c r="AG1443" s="2">
        <v>816205000000</v>
      </c>
      <c r="AH1443" s="2">
        <v>813690000000</v>
      </c>
    </row>
    <row r="1444" spans="1:34">
      <c r="A1444" t="s">
        <v>1462</v>
      </c>
      <c r="B1444" t="s">
        <v>19</v>
      </c>
      <c r="C1444" s="2">
        <v>18212200000000</v>
      </c>
      <c r="D1444" s="2">
        <v>15586800000000</v>
      </c>
      <c r="E1444" s="2">
        <v>16079800000000</v>
      </c>
      <c r="F1444" s="2">
        <v>16200900000000</v>
      </c>
      <c r="G1444" s="2">
        <v>16005200000000</v>
      </c>
      <c r="H1444" s="2">
        <v>15810800000000</v>
      </c>
      <c r="I1444" s="2">
        <v>15587600000000</v>
      </c>
      <c r="J1444" s="2">
        <v>15394000000000</v>
      </c>
      <c r="K1444" s="2">
        <v>15153600000000</v>
      </c>
      <c r="L1444" s="2">
        <v>14873500000000</v>
      </c>
      <c r="M1444" s="2">
        <v>14491800000000</v>
      </c>
      <c r="N1444" s="2">
        <v>14090000000000</v>
      </c>
      <c r="O1444" s="2">
        <v>13648700000000</v>
      </c>
      <c r="P1444" s="2">
        <v>13193600000000</v>
      </c>
      <c r="Q1444" s="2">
        <v>12760200000000</v>
      </c>
      <c r="R1444" s="2">
        <v>12321700000000</v>
      </c>
      <c r="S1444" s="2">
        <v>11891300000000</v>
      </c>
      <c r="T1444" s="2">
        <v>11478200000000</v>
      </c>
      <c r="U1444" s="2">
        <v>11069300000000</v>
      </c>
      <c r="V1444" s="2">
        <v>10667800000000</v>
      </c>
      <c r="W1444" s="2">
        <v>10282700000000</v>
      </c>
      <c r="X1444" s="2">
        <v>9930170000000</v>
      </c>
      <c r="Y1444" s="2">
        <v>9609180000000</v>
      </c>
      <c r="Z1444" s="2">
        <v>9326200000000</v>
      </c>
      <c r="AA1444" s="2">
        <v>9088110000000</v>
      </c>
      <c r="AB1444" s="2">
        <v>8893170000000</v>
      </c>
      <c r="AC1444" s="2">
        <v>8739700000000</v>
      </c>
      <c r="AD1444" s="2">
        <v>8627410000000</v>
      </c>
      <c r="AE1444" s="2">
        <v>8547210000000</v>
      </c>
      <c r="AF1444" s="2">
        <v>8491410000000</v>
      </c>
      <c r="AG1444" s="2">
        <v>8459110000000</v>
      </c>
      <c r="AH1444" s="2">
        <v>8442590000000</v>
      </c>
    </row>
    <row r="1445" spans="1:34">
      <c r="A1445" t="s">
        <v>1463</v>
      </c>
      <c r="B1445" t="s">
        <v>19</v>
      </c>
      <c r="C1445" s="2">
        <v>4708810000000</v>
      </c>
      <c r="D1445" s="2">
        <v>4011590000000</v>
      </c>
      <c r="E1445" s="2">
        <v>4139940000000</v>
      </c>
      <c r="F1445" s="2">
        <v>4212840000000</v>
      </c>
      <c r="G1445" s="2">
        <v>4215240000000</v>
      </c>
      <c r="H1445" s="2">
        <v>4224110000000</v>
      </c>
      <c r="I1445" s="2">
        <v>4229600000000</v>
      </c>
      <c r="J1445" s="2">
        <v>4239440000000</v>
      </c>
      <c r="K1445" s="2">
        <v>4227340000000</v>
      </c>
      <c r="L1445" s="2">
        <v>4199960000000</v>
      </c>
      <c r="M1445" s="2">
        <v>4156880000000</v>
      </c>
      <c r="N1445" s="2">
        <v>4116190000000</v>
      </c>
      <c r="O1445" s="2">
        <v>4060240000000</v>
      </c>
      <c r="P1445" s="2">
        <v>4001620000000</v>
      </c>
      <c r="Q1445" s="2">
        <v>3944880000000</v>
      </c>
      <c r="R1445" s="2">
        <v>3889240000000</v>
      </c>
      <c r="S1445" s="2">
        <v>3829870000000</v>
      </c>
      <c r="T1445" s="2">
        <v>3763560000000</v>
      </c>
      <c r="U1445" s="2">
        <v>3702390000000</v>
      </c>
      <c r="V1445" s="2">
        <v>3641800000000</v>
      </c>
      <c r="W1445" s="2">
        <v>3583230000000</v>
      </c>
      <c r="X1445" s="2">
        <v>3533520000000</v>
      </c>
      <c r="Y1445" s="2">
        <v>3493020000000</v>
      </c>
      <c r="Z1445" s="2">
        <v>3448880000000</v>
      </c>
      <c r="AA1445" s="2">
        <v>3415240000000</v>
      </c>
      <c r="AB1445" s="2">
        <v>3384760000000</v>
      </c>
      <c r="AC1445" s="2">
        <v>3364720000000</v>
      </c>
      <c r="AD1445" s="2">
        <v>3342130000000</v>
      </c>
      <c r="AE1445" s="2">
        <v>3327520000000</v>
      </c>
      <c r="AF1445" s="2">
        <v>3317100000000</v>
      </c>
      <c r="AG1445" s="2">
        <v>3310320000000</v>
      </c>
      <c r="AH1445" s="2">
        <v>3302800000000</v>
      </c>
    </row>
    <row r="1446" spans="1:34">
      <c r="A1446" t="s">
        <v>1464</v>
      </c>
      <c r="B1446" t="s">
        <v>19</v>
      </c>
      <c r="C1446" s="2">
        <v>280034000000</v>
      </c>
      <c r="D1446" s="2">
        <v>239383000000</v>
      </c>
      <c r="E1446" s="2">
        <v>247499000000</v>
      </c>
      <c r="F1446" s="2">
        <v>251681000000</v>
      </c>
      <c r="G1446" s="2">
        <v>251500000000</v>
      </c>
      <c r="H1446" s="2">
        <v>251621000000</v>
      </c>
      <c r="I1446" s="2">
        <v>251554000000</v>
      </c>
      <c r="J1446" s="2">
        <v>251519000000</v>
      </c>
      <c r="K1446" s="2">
        <v>250364000000</v>
      </c>
      <c r="L1446" s="2">
        <v>248414000000</v>
      </c>
      <c r="M1446" s="2">
        <v>245243000000</v>
      </c>
      <c r="N1446" s="2">
        <v>242111000000</v>
      </c>
      <c r="O1446" s="2">
        <v>238155000000</v>
      </c>
      <c r="P1446" s="2">
        <v>234040000000</v>
      </c>
      <c r="Q1446" s="2">
        <v>230034000000</v>
      </c>
      <c r="R1446" s="2">
        <v>226107000000</v>
      </c>
      <c r="S1446" s="2">
        <v>222049000000</v>
      </c>
      <c r="T1446" s="2">
        <v>217697000000</v>
      </c>
      <c r="U1446" s="2">
        <v>213610000000</v>
      </c>
      <c r="V1446" s="2">
        <v>209528000000</v>
      </c>
      <c r="W1446" s="2">
        <v>205596000000</v>
      </c>
      <c r="X1446" s="2">
        <v>202151000000</v>
      </c>
      <c r="Y1446" s="2">
        <v>199210000000</v>
      </c>
      <c r="Z1446" s="2">
        <v>196239000000</v>
      </c>
      <c r="AA1446" s="2">
        <v>193880000000</v>
      </c>
      <c r="AB1446" s="2">
        <v>191798000000</v>
      </c>
      <c r="AC1446" s="2">
        <v>190305000000</v>
      </c>
      <c r="AD1446" s="2">
        <v>188819000000</v>
      </c>
      <c r="AE1446" s="2">
        <v>187802000000</v>
      </c>
      <c r="AF1446" s="2">
        <v>187063000000</v>
      </c>
      <c r="AG1446" s="2">
        <v>186576000000</v>
      </c>
      <c r="AH1446" s="2">
        <v>186086000000</v>
      </c>
    </row>
    <row r="1447" spans="1:34">
      <c r="A1447" t="s">
        <v>1465</v>
      </c>
      <c r="B1447" t="s">
        <v>19</v>
      </c>
      <c r="C1447" s="2">
        <v>159540000000</v>
      </c>
      <c r="D1447" s="2">
        <v>136129000000</v>
      </c>
      <c r="E1447" s="2">
        <v>140710000000</v>
      </c>
      <c r="F1447" s="2">
        <v>143449000000</v>
      </c>
      <c r="G1447" s="2">
        <v>143839000000</v>
      </c>
      <c r="H1447" s="2">
        <v>144483000000</v>
      </c>
      <c r="I1447" s="2">
        <v>145103000000</v>
      </c>
      <c r="J1447" s="2">
        <v>145697000000</v>
      </c>
      <c r="K1447" s="2">
        <v>145579000000</v>
      </c>
      <c r="L1447" s="2">
        <v>144921000000</v>
      </c>
      <c r="M1447" s="2">
        <v>143738000000</v>
      </c>
      <c r="N1447" s="2">
        <v>142711000000</v>
      </c>
      <c r="O1447" s="2">
        <v>141114000000</v>
      </c>
      <c r="P1447" s="2">
        <v>139446000000</v>
      </c>
      <c r="Q1447" s="2">
        <v>137810000000</v>
      </c>
      <c r="R1447" s="2">
        <v>136238000000</v>
      </c>
      <c r="S1447" s="2">
        <v>134533000000</v>
      </c>
      <c r="T1447" s="2">
        <v>132518000000</v>
      </c>
      <c r="U1447" s="2">
        <v>130738000000</v>
      </c>
      <c r="V1447" s="2">
        <v>128945000000</v>
      </c>
      <c r="W1447" s="2">
        <v>127224000000</v>
      </c>
      <c r="X1447" s="2">
        <v>125776000000</v>
      </c>
      <c r="Y1447" s="2">
        <v>124650000000</v>
      </c>
      <c r="Z1447" s="2">
        <v>123336000000</v>
      </c>
      <c r="AA1447" s="2">
        <v>122377000000</v>
      </c>
      <c r="AB1447" s="2">
        <v>121480000000</v>
      </c>
      <c r="AC1447" s="2">
        <v>120950000000</v>
      </c>
      <c r="AD1447" s="2">
        <v>120253000000</v>
      </c>
      <c r="AE1447" s="2">
        <v>119836000000</v>
      </c>
      <c r="AF1447" s="2">
        <v>119549000000</v>
      </c>
      <c r="AG1447" s="2">
        <v>119375000000</v>
      </c>
      <c r="AH1447" s="2">
        <v>119153000000</v>
      </c>
    </row>
    <row r="1448" spans="1:34">
      <c r="A1448" t="s">
        <v>1466</v>
      </c>
      <c r="B1448" t="s">
        <v>19</v>
      </c>
      <c r="C1448" s="2">
        <v>210084000000</v>
      </c>
      <c r="D1448" s="2">
        <v>179240000000</v>
      </c>
      <c r="E1448" s="2">
        <v>185307000000</v>
      </c>
      <c r="F1448" s="2">
        <v>188186000000</v>
      </c>
      <c r="G1448" s="2">
        <v>188396000000</v>
      </c>
      <c r="H1448" s="2">
        <v>189177000000</v>
      </c>
      <c r="I1448" s="2">
        <v>191454000000</v>
      </c>
      <c r="J1448" s="2">
        <v>191850000000</v>
      </c>
      <c r="K1448" s="2">
        <v>192378000000</v>
      </c>
      <c r="L1448" s="2">
        <v>191023000000</v>
      </c>
      <c r="M1448" s="2">
        <v>190513000000</v>
      </c>
      <c r="N1448" s="2">
        <v>192213000000</v>
      </c>
      <c r="O1448" s="2">
        <v>191363000000</v>
      </c>
      <c r="P1448" s="2">
        <v>190606000000</v>
      </c>
      <c r="Q1448" s="2">
        <v>189727000000</v>
      </c>
      <c r="R1448" s="2">
        <v>188994000000</v>
      </c>
      <c r="S1448" s="2">
        <v>188035000000</v>
      </c>
      <c r="T1448" s="2">
        <v>185359000000</v>
      </c>
      <c r="U1448" s="2">
        <v>184561000000</v>
      </c>
      <c r="V1448" s="2">
        <v>183332000000</v>
      </c>
      <c r="W1448" s="2">
        <v>182447000000</v>
      </c>
      <c r="X1448" s="2">
        <v>181422000000</v>
      </c>
      <c r="Y1448" s="2">
        <v>181549000000</v>
      </c>
      <c r="Z1448" s="2">
        <v>180141000000</v>
      </c>
      <c r="AA1448" s="2">
        <v>179719000000</v>
      </c>
      <c r="AB1448" s="2">
        <v>178744000000</v>
      </c>
      <c r="AC1448" s="2">
        <v>179302000000</v>
      </c>
      <c r="AD1448" s="2">
        <v>178142000000</v>
      </c>
      <c r="AE1448" s="2">
        <v>177971000000</v>
      </c>
      <c r="AF1448" s="2">
        <v>177878000000</v>
      </c>
      <c r="AG1448" s="2">
        <v>177734000000</v>
      </c>
      <c r="AH1448" s="2">
        <v>177541000000</v>
      </c>
    </row>
    <row r="1449" spans="1:34">
      <c r="A1449" t="s">
        <v>1467</v>
      </c>
      <c r="B1449" t="s">
        <v>19</v>
      </c>
      <c r="C1449" s="2">
        <v>63034700000</v>
      </c>
      <c r="D1449" s="2">
        <v>53578300000</v>
      </c>
      <c r="E1449" s="2">
        <v>55290900000</v>
      </c>
      <c r="F1449" s="2">
        <v>56550000000</v>
      </c>
      <c r="G1449" s="2">
        <v>56923700000</v>
      </c>
      <c r="H1449" s="2">
        <v>57419700000</v>
      </c>
      <c r="I1449" s="2">
        <v>57834700000</v>
      </c>
      <c r="J1449" s="2">
        <v>58377900000</v>
      </c>
      <c r="K1449" s="2">
        <v>58514300000</v>
      </c>
      <c r="L1449" s="2">
        <v>58464000000</v>
      </c>
      <c r="M1449" s="2">
        <v>58206500000</v>
      </c>
      <c r="N1449" s="2">
        <v>57940900000</v>
      </c>
      <c r="O1449" s="2">
        <v>57518700000</v>
      </c>
      <c r="P1449" s="2">
        <v>57063100000</v>
      </c>
      <c r="Q1449" s="2">
        <v>56621000000</v>
      </c>
      <c r="R1449" s="2">
        <v>56204400000</v>
      </c>
      <c r="S1449" s="2">
        <v>55703200000</v>
      </c>
      <c r="T1449" s="2">
        <v>55096400000</v>
      </c>
      <c r="U1449" s="2">
        <v>54516400000</v>
      </c>
      <c r="V1449" s="2">
        <v>53954700000</v>
      </c>
      <c r="W1449" s="2">
        <v>53396500000</v>
      </c>
      <c r="X1449" s="2">
        <v>52982700000</v>
      </c>
      <c r="Y1449" s="2">
        <v>52667600000</v>
      </c>
      <c r="Z1449" s="2">
        <v>52276300000</v>
      </c>
      <c r="AA1449" s="2">
        <v>51996200000</v>
      </c>
      <c r="AB1449" s="2">
        <v>51736900000</v>
      </c>
      <c r="AC1449" s="2">
        <v>51570200000</v>
      </c>
      <c r="AD1449" s="2">
        <v>51352700000</v>
      </c>
      <c r="AE1449" s="2">
        <v>51212700000</v>
      </c>
      <c r="AF1449" s="2">
        <v>51118300000</v>
      </c>
      <c r="AG1449" s="2">
        <v>51065000000</v>
      </c>
      <c r="AH1449" s="2">
        <v>50971700000</v>
      </c>
    </row>
    <row r="1450" spans="1:34">
      <c r="A1450" t="s">
        <v>1468</v>
      </c>
      <c r="B1450" t="s">
        <v>19</v>
      </c>
      <c r="C1450" s="2">
        <v>50035300000</v>
      </c>
      <c r="D1450" s="2">
        <v>42755000000</v>
      </c>
      <c r="E1450" s="2">
        <v>44207500000</v>
      </c>
      <c r="F1450" s="2">
        <v>44971000000</v>
      </c>
      <c r="G1450" s="2">
        <v>44975000000</v>
      </c>
      <c r="H1450" s="2">
        <v>45041500000</v>
      </c>
      <c r="I1450" s="2">
        <v>45118600000</v>
      </c>
      <c r="J1450" s="2">
        <v>45142800000</v>
      </c>
      <c r="K1450" s="2">
        <v>44990200000</v>
      </c>
      <c r="L1450" s="2">
        <v>44658200000</v>
      </c>
      <c r="M1450" s="2">
        <v>44160000000</v>
      </c>
      <c r="N1450" s="2">
        <v>43732200000</v>
      </c>
      <c r="O1450" s="2">
        <v>43101200000</v>
      </c>
      <c r="P1450" s="2">
        <v>42446200000</v>
      </c>
      <c r="Q1450" s="2">
        <v>41801400000</v>
      </c>
      <c r="R1450" s="2">
        <v>41175000000</v>
      </c>
      <c r="S1450" s="2">
        <v>40518300000</v>
      </c>
      <c r="T1450" s="2">
        <v>39761000000</v>
      </c>
      <c r="U1450" s="2">
        <v>39098700000</v>
      </c>
      <c r="V1450" s="2">
        <v>38424000000</v>
      </c>
      <c r="W1450" s="2">
        <v>37780900000</v>
      </c>
      <c r="X1450" s="2">
        <v>37210500000</v>
      </c>
      <c r="Y1450" s="2">
        <v>36751600000</v>
      </c>
      <c r="Z1450" s="2">
        <v>36238700000</v>
      </c>
      <c r="AA1450" s="2">
        <v>35849000000</v>
      </c>
      <c r="AB1450" s="2">
        <v>35483300000</v>
      </c>
      <c r="AC1450" s="2">
        <v>35252600000</v>
      </c>
      <c r="AD1450" s="2">
        <v>34968500000</v>
      </c>
      <c r="AE1450" s="2">
        <v>34785700000</v>
      </c>
      <c r="AF1450" s="2">
        <v>34648800000</v>
      </c>
      <c r="AG1450" s="2">
        <v>34549800000</v>
      </c>
      <c r="AH1450" s="2">
        <v>34446100000</v>
      </c>
    </row>
    <row r="1451" spans="1:34">
      <c r="A1451" t="s">
        <v>1469</v>
      </c>
      <c r="B1451" t="s">
        <v>19</v>
      </c>
      <c r="C1451" s="2">
        <v>77479800000</v>
      </c>
      <c r="D1451" s="2">
        <v>66324700000</v>
      </c>
      <c r="E1451" s="2">
        <v>68414700000</v>
      </c>
      <c r="F1451" s="2">
        <v>69321300000</v>
      </c>
      <c r="G1451" s="2">
        <v>69333100000</v>
      </c>
      <c r="H1451" s="2">
        <v>69505600000</v>
      </c>
      <c r="I1451" s="2">
        <v>69705200000</v>
      </c>
      <c r="J1451" s="2">
        <v>70098700000</v>
      </c>
      <c r="K1451" s="2">
        <v>69674500000</v>
      </c>
      <c r="L1451" s="2">
        <v>68989800000</v>
      </c>
      <c r="M1451" s="2">
        <v>67879000000</v>
      </c>
      <c r="N1451" s="2">
        <v>66701100000</v>
      </c>
      <c r="O1451" s="2">
        <v>65362500000</v>
      </c>
      <c r="P1451" s="2">
        <v>63962800000</v>
      </c>
      <c r="Q1451" s="2">
        <v>62612800000</v>
      </c>
      <c r="R1451" s="2">
        <v>61276400000</v>
      </c>
      <c r="S1451" s="2">
        <v>59933900000</v>
      </c>
      <c r="T1451" s="2">
        <v>58579100000</v>
      </c>
      <c r="U1451" s="2">
        <v>57263500000</v>
      </c>
      <c r="V1451" s="2">
        <v>55962500000</v>
      </c>
      <c r="W1451" s="2">
        <v>54717700000</v>
      </c>
      <c r="X1451" s="2">
        <v>53609000000</v>
      </c>
      <c r="Y1451" s="2">
        <v>52613100000</v>
      </c>
      <c r="Z1451" s="2">
        <v>51701900000</v>
      </c>
      <c r="AA1451" s="2">
        <v>50952700000</v>
      </c>
      <c r="AB1451" s="2">
        <v>50326800000</v>
      </c>
      <c r="AC1451" s="2">
        <v>49855600000</v>
      </c>
      <c r="AD1451" s="2">
        <v>49481400000</v>
      </c>
      <c r="AE1451" s="2">
        <v>49246100000</v>
      </c>
      <c r="AF1451" s="2">
        <v>49098200000</v>
      </c>
      <c r="AG1451" s="2">
        <v>49023600000</v>
      </c>
      <c r="AH1451" s="2">
        <v>48991200000</v>
      </c>
    </row>
    <row r="1452" spans="1:34">
      <c r="A1452" t="s">
        <v>1470</v>
      </c>
      <c r="B1452" t="s">
        <v>19</v>
      </c>
      <c r="C1452" s="2">
        <v>15491300000</v>
      </c>
      <c r="D1452" s="2">
        <v>13260800000</v>
      </c>
      <c r="E1452" s="2">
        <v>13678600000</v>
      </c>
      <c r="F1452" s="2">
        <v>13859600000</v>
      </c>
      <c r="G1452" s="2">
        <v>13861800000</v>
      </c>
      <c r="H1452" s="2">
        <v>13896100000</v>
      </c>
      <c r="I1452" s="2">
        <v>13935800000</v>
      </c>
      <c r="J1452" s="2">
        <v>14014200000</v>
      </c>
      <c r="K1452" s="2">
        <v>13929100000</v>
      </c>
      <c r="L1452" s="2">
        <v>13791800000</v>
      </c>
      <c r="M1452" s="2">
        <v>13569300000</v>
      </c>
      <c r="N1452" s="2">
        <v>13333200000</v>
      </c>
      <c r="O1452" s="2">
        <v>13064900000</v>
      </c>
      <c r="P1452" s="2">
        <v>12784300000</v>
      </c>
      <c r="Q1452" s="2">
        <v>12513400000</v>
      </c>
      <c r="R1452" s="2">
        <v>12245100000</v>
      </c>
      <c r="S1452" s="2">
        <v>11975500000</v>
      </c>
      <c r="T1452" s="2">
        <v>11703300000</v>
      </c>
      <c r="U1452" s="2">
        <v>11438800000</v>
      </c>
      <c r="V1452" s="2">
        <v>11177100000</v>
      </c>
      <c r="W1452" s="2">
        <v>10926500000</v>
      </c>
      <c r="X1452" s="2">
        <v>10703100000</v>
      </c>
      <c r="Y1452" s="2">
        <v>10502100000</v>
      </c>
      <c r="Z1452" s="2">
        <v>10318000000</v>
      </c>
      <c r="AA1452" s="2">
        <v>10166200000</v>
      </c>
      <c r="AB1452" s="2">
        <v>10039100000</v>
      </c>
      <c r="AC1452" s="2">
        <v>9942810000</v>
      </c>
      <c r="AD1452" s="2">
        <v>9865920000</v>
      </c>
      <c r="AE1452" s="2">
        <v>9816910000</v>
      </c>
      <c r="AF1452" s="2">
        <v>9785520000</v>
      </c>
      <c r="AG1452" s="2">
        <v>9768750000</v>
      </c>
      <c r="AH1452" s="2">
        <v>9760440000</v>
      </c>
    </row>
    <row r="1453" spans="1:34">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
        <v>1472</v>
      </c>
      <c r="B1454" t="s">
        <v>19</v>
      </c>
      <c r="C1454" s="2">
        <v>965733000000000</v>
      </c>
      <c r="D1454" s="2">
        <v>678967000000000</v>
      </c>
      <c r="E1454" s="2">
        <v>860667000000000</v>
      </c>
      <c r="F1454" s="2">
        <v>833688000000000</v>
      </c>
      <c r="G1454" s="2">
        <v>852313000000000</v>
      </c>
      <c r="H1454" s="2">
        <v>865025000000000</v>
      </c>
      <c r="I1454" s="2">
        <v>866140000000000</v>
      </c>
      <c r="J1454" s="2">
        <v>917708000000000</v>
      </c>
      <c r="K1454" s="2">
        <v>943674000000000</v>
      </c>
      <c r="L1454" s="2">
        <v>954846000000000</v>
      </c>
      <c r="M1454" s="2">
        <v>937926000000000</v>
      </c>
      <c r="N1454" s="2">
        <v>915720000000000</v>
      </c>
      <c r="O1454" s="2">
        <v>912620000000000</v>
      </c>
      <c r="P1454" s="2">
        <v>917148000000000</v>
      </c>
      <c r="Q1454" s="2">
        <v>930566000000000</v>
      </c>
      <c r="R1454" s="2">
        <v>935739000000000</v>
      </c>
      <c r="S1454" s="2">
        <v>934729000000000</v>
      </c>
      <c r="T1454" s="2">
        <v>931261000000000</v>
      </c>
      <c r="U1454" s="2">
        <v>929997000000000</v>
      </c>
      <c r="V1454" s="2">
        <v>925520000000000</v>
      </c>
      <c r="W1454" s="2">
        <v>927654000000000</v>
      </c>
      <c r="X1454" s="2">
        <v>929068000000000</v>
      </c>
      <c r="Y1454" s="2">
        <v>925439000000000</v>
      </c>
      <c r="Z1454" s="2">
        <v>926211000000000</v>
      </c>
      <c r="AA1454" s="2">
        <v>928164000000000</v>
      </c>
      <c r="AB1454" s="2">
        <v>931666000000000</v>
      </c>
      <c r="AC1454" s="2">
        <v>930116000000000</v>
      </c>
      <c r="AD1454" s="2">
        <v>937033000000000</v>
      </c>
      <c r="AE1454" s="2">
        <v>944777000000000</v>
      </c>
      <c r="AF1454" s="2">
        <v>949688000000000</v>
      </c>
      <c r="AG1454" s="2">
        <v>951462000000000</v>
      </c>
      <c r="AH1454" s="2">
        <v>958357000000000</v>
      </c>
    </row>
    <row r="1455" spans="1:34">
      <c r="A1455" t="s">
        <v>1473</v>
      </c>
      <c r="B1455" t="s">
        <v>19</v>
      </c>
      <c r="C1455" s="2">
        <v>479767000000000</v>
      </c>
      <c r="D1455" s="2">
        <v>485008000000000</v>
      </c>
      <c r="E1455" s="2">
        <v>463395000000000</v>
      </c>
      <c r="F1455" s="2">
        <v>495049000000000</v>
      </c>
      <c r="G1455" s="2">
        <v>495243000000000</v>
      </c>
      <c r="H1455" s="2">
        <v>458790000000000</v>
      </c>
      <c r="I1455" s="2">
        <v>415392000000000</v>
      </c>
      <c r="J1455" s="2">
        <v>390528000000000</v>
      </c>
      <c r="K1455" s="2">
        <v>376364000000000</v>
      </c>
      <c r="L1455" s="2">
        <v>367820000000000</v>
      </c>
      <c r="M1455" s="2">
        <v>369451000000000</v>
      </c>
      <c r="N1455" s="2">
        <v>377281000000000</v>
      </c>
      <c r="O1455" s="2">
        <v>378622000000000</v>
      </c>
      <c r="P1455" s="2">
        <v>375472000000000</v>
      </c>
      <c r="Q1455" s="2">
        <v>370938000000000</v>
      </c>
      <c r="R1455" s="2">
        <v>366490000000000</v>
      </c>
      <c r="S1455" s="2">
        <v>365414000000000</v>
      </c>
      <c r="T1455" s="2">
        <v>366249000000000</v>
      </c>
      <c r="U1455" s="2">
        <v>365857000000000</v>
      </c>
      <c r="V1455" s="2">
        <v>363844000000000</v>
      </c>
      <c r="W1455" s="2">
        <v>362600000000000</v>
      </c>
      <c r="X1455" s="2">
        <v>361720000000000</v>
      </c>
      <c r="Y1455" s="2">
        <v>363304000000000</v>
      </c>
      <c r="Z1455" s="2">
        <v>360607000000000</v>
      </c>
      <c r="AA1455" s="2">
        <v>360806000000000</v>
      </c>
      <c r="AB1455" s="2">
        <v>359674000000000</v>
      </c>
      <c r="AC1455" s="2">
        <v>356270000000000</v>
      </c>
      <c r="AD1455" s="2">
        <v>354557000000000</v>
      </c>
      <c r="AE1455" s="2">
        <v>348079000000000</v>
      </c>
      <c r="AF1455" s="2">
        <v>343860000000000</v>
      </c>
      <c r="AG1455" s="2">
        <v>341784000000000</v>
      </c>
      <c r="AH1455" s="2">
        <v>338725000000000</v>
      </c>
    </row>
    <row r="1456" spans="1:34">
      <c r="A1456" t="s">
        <v>1474</v>
      </c>
      <c r="B1456" t="s">
        <v>19</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row>
    <row r="1457" spans="1:34">
      <c r="A1457" t="s">
        <v>1475</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row>
    <row r="1458" spans="1:34">
      <c r="A1458" t="s">
        <v>1476</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row>
    <row r="1459" spans="1:34">
      <c r="A1459" t="s">
        <v>1477</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row>
    <row r="1460" spans="1:34">
      <c r="A1460" t="s">
        <v>1478</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row>
    <row r="1461" spans="1:34">
      <c r="A1461" t="s">
        <v>1479</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row>
    <row r="1462" spans="1:34">
      <c r="A1462" t="s">
        <v>1480</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row>
    <row r="1463" spans="1:34">
      <c r="A1463" t="s">
        <v>1481</v>
      </c>
      <c r="B1463" t="s">
        <v>19</v>
      </c>
      <c r="C1463" s="2">
        <v>12031000000000</v>
      </c>
      <c r="D1463" s="2">
        <v>11971500000000</v>
      </c>
      <c r="E1463" s="2">
        <v>11834400000000</v>
      </c>
      <c r="F1463" s="2">
        <v>11725300000000</v>
      </c>
      <c r="G1463" s="2">
        <v>11673800000000</v>
      </c>
      <c r="H1463" s="2">
        <v>11616700000000</v>
      </c>
      <c r="I1463" s="2">
        <v>11550100000000</v>
      </c>
      <c r="J1463" s="2">
        <v>11501900000000</v>
      </c>
      <c r="K1463" s="2">
        <v>11479600000000</v>
      </c>
      <c r="L1463" s="2">
        <v>11468300000000</v>
      </c>
      <c r="M1463" s="2">
        <v>11431400000000</v>
      </c>
      <c r="N1463" s="2">
        <v>11422200000000</v>
      </c>
      <c r="O1463" s="2">
        <v>11400800000000</v>
      </c>
      <c r="P1463" s="2">
        <v>11361800000000</v>
      </c>
      <c r="Q1463" s="2">
        <v>11335400000000</v>
      </c>
      <c r="R1463" s="2">
        <v>11322800000000</v>
      </c>
      <c r="S1463" s="2">
        <v>11301900000000</v>
      </c>
      <c r="T1463" s="2">
        <v>11301900000000</v>
      </c>
      <c r="U1463" s="2">
        <v>11301000000000</v>
      </c>
      <c r="V1463" s="2">
        <v>11293900000000</v>
      </c>
      <c r="W1463" s="2">
        <v>11293900000000</v>
      </c>
      <c r="X1463" s="2">
        <v>11293900000000</v>
      </c>
      <c r="Y1463" s="2">
        <v>11289700000000</v>
      </c>
      <c r="Z1463" s="2">
        <v>11288900000000</v>
      </c>
      <c r="AA1463" s="2">
        <v>11288900000000</v>
      </c>
      <c r="AB1463" s="2">
        <v>11288900000000</v>
      </c>
      <c r="AC1463" s="2">
        <v>11288900000000</v>
      </c>
      <c r="AD1463" s="2">
        <v>11288900000000</v>
      </c>
      <c r="AE1463" s="2">
        <v>11288900000000</v>
      </c>
      <c r="AF1463" s="2">
        <v>11287200000000</v>
      </c>
      <c r="AG1463" s="2">
        <v>11286300000000</v>
      </c>
      <c r="AH1463" s="2">
        <v>11286300000000</v>
      </c>
    </row>
    <row r="1464" spans="1:34">
      <c r="A1464" t="s">
        <v>1482</v>
      </c>
      <c r="B1464" t="s">
        <v>19</v>
      </c>
      <c r="C1464" s="2">
        <v>112294000000000</v>
      </c>
      <c r="D1464" s="2">
        <v>110916000000000</v>
      </c>
      <c r="E1464" s="2">
        <v>110673000000000</v>
      </c>
      <c r="F1464" s="2">
        <v>108291000000000</v>
      </c>
      <c r="G1464" s="2">
        <v>107714000000000</v>
      </c>
      <c r="H1464" s="2">
        <v>107023000000000</v>
      </c>
      <c r="I1464" s="2">
        <v>105845000000000</v>
      </c>
      <c r="J1464" s="2">
        <v>104669000000000</v>
      </c>
      <c r="K1464" s="2">
        <v>104124000000000</v>
      </c>
      <c r="L1464" s="2">
        <v>103866000000000</v>
      </c>
      <c r="M1464" s="2">
        <v>104176000000000</v>
      </c>
      <c r="N1464" s="2">
        <v>105488000000000</v>
      </c>
      <c r="O1464" s="2">
        <v>106371000000000</v>
      </c>
      <c r="P1464" s="2">
        <v>107366000000000</v>
      </c>
      <c r="Q1464" s="2">
        <v>107877000000000</v>
      </c>
      <c r="R1464" s="2">
        <v>108190000000000</v>
      </c>
      <c r="S1464" s="2">
        <v>108502000000000</v>
      </c>
      <c r="T1464" s="2">
        <v>109044000000000</v>
      </c>
      <c r="U1464" s="2">
        <v>109358000000000</v>
      </c>
      <c r="V1464" s="2">
        <v>109529000000000</v>
      </c>
      <c r="W1464" s="2">
        <v>110128000000000</v>
      </c>
      <c r="X1464" s="2">
        <v>110157000000000</v>
      </c>
      <c r="Y1464" s="2">
        <v>110099000000000</v>
      </c>
      <c r="Z1464" s="2">
        <v>110128000000000</v>
      </c>
      <c r="AA1464" s="2">
        <v>110242000000000</v>
      </c>
      <c r="AB1464" s="2">
        <v>110499000000000</v>
      </c>
      <c r="AC1464" s="2">
        <v>110727000000000</v>
      </c>
      <c r="AD1464" s="2">
        <v>111898000000000</v>
      </c>
      <c r="AE1464" s="2">
        <v>112669000000000</v>
      </c>
      <c r="AF1464" s="2">
        <v>114496000000000</v>
      </c>
      <c r="AG1464" s="2">
        <v>116809000000000</v>
      </c>
      <c r="AH1464" s="2">
        <v>119578000000000</v>
      </c>
    </row>
    <row r="1465" spans="1:34">
      <c r="A1465" t="s">
        <v>1483</v>
      </c>
      <c r="B1465" t="s">
        <v>19</v>
      </c>
      <c r="C1465" s="2">
        <v>23687000000000</v>
      </c>
      <c r="D1465" s="2">
        <v>19547400000000</v>
      </c>
      <c r="E1465" s="2">
        <v>22615700000000</v>
      </c>
      <c r="F1465" s="2">
        <v>23008200000000</v>
      </c>
      <c r="G1465" s="2">
        <v>24742200000000</v>
      </c>
      <c r="H1465" s="2">
        <v>26916700000000</v>
      </c>
      <c r="I1465" s="2">
        <v>31507300000000</v>
      </c>
      <c r="J1465" s="2">
        <v>34467100000000</v>
      </c>
      <c r="K1465" s="2">
        <v>36158100000000</v>
      </c>
      <c r="L1465" s="2">
        <v>37314400000000</v>
      </c>
      <c r="M1465" s="2">
        <v>37196600000000</v>
      </c>
      <c r="N1465" s="2">
        <v>36138200000000</v>
      </c>
      <c r="O1465" s="2">
        <v>35928400000000</v>
      </c>
      <c r="P1465" s="2">
        <v>36204000000000</v>
      </c>
      <c r="Q1465" s="2">
        <v>37076500000000</v>
      </c>
      <c r="R1465" s="2">
        <v>37894200000000</v>
      </c>
      <c r="S1465" s="2">
        <v>38165400000000</v>
      </c>
      <c r="T1465" s="2">
        <v>38210500000000</v>
      </c>
      <c r="U1465" s="2">
        <v>38476000000000</v>
      </c>
      <c r="V1465" s="2">
        <v>39001300000000</v>
      </c>
      <c r="W1465" s="2">
        <v>39286500000000</v>
      </c>
      <c r="X1465" s="2">
        <v>39434800000000</v>
      </c>
      <c r="Y1465" s="2">
        <v>39326500000000</v>
      </c>
      <c r="Z1465" s="2">
        <v>39424500000000</v>
      </c>
      <c r="AA1465" s="2">
        <v>39620900000000</v>
      </c>
      <c r="AB1465" s="2">
        <v>39955400000000</v>
      </c>
      <c r="AC1465" s="2">
        <v>40020900000000</v>
      </c>
      <c r="AD1465" s="2">
        <v>40693400000000</v>
      </c>
      <c r="AE1465" s="2">
        <v>41512300000000</v>
      </c>
      <c r="AF1465" s="2">
        <v>42098500000000</v>
      </c>
      <c r="AG1465" s="2">
        <v>42354900000000</v>
      </c>
      <c r="AH1465" s="2">
        <v>43285500000000</v>
      </c>
    </row>
    <row r="1466" spans="1:34">
      <c r="A1466" t="s">
        <v>1484</v>
      </c>
      <c r="B1466" t="s">
        <v>19</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1485</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1486</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
        <v>1487</v>
      </c>
      <c r="B1469" t="s">
        <v>19</v>
      </c>
      <c r="C1469" s="2">
        <v>24454600000000</v>
      </c>
      <c r="D1469" s="2">
        <v>24454600000000</v>
      </c>
      <c r="E1469" s="2">
        <v>24454600000000</v>
      </c>
      <c r="F1469" s="2">
        <v>24454600000000</v>
      </c>
      <c r="G1469" s="2">
        <v>24454600000000</v>
      </c>
      <c r="H1469" s="2">
        <v>24454600000000</v>
      </c>
      <c r="I1469" s="2">
        <v>24454600000000</v>
      </c>
      <c r="J1469" s="2">
        <v>24454600000000</v>
      </c>
      <c r="K1469" s="2">
        <v>24454600000000</v>
      </c>
      <c r="L1469" s="2">
        <v>24454600000000</v>
      </c>
      <c r="M1469" s="2">
        <v>24454600000000</v>
      </c>
      <c r="N1469" s="2">
        <v>24454600000000</v>
      </c>
      <c r="O1469" s="2">
        <v>24454600000000</v>
      </c>
      <c r="P1469" s="2">
        <v>24454600000000</v>
      </c>
      <c r="Q1469" s="2">
        <v>24454600000000</v>
      </c>
      <c r="R1469" s="2">
        <v>24454600000000</v>
      </c>
      <c r="S1469" s="2">
        <v>24454600000000</v>
      </c>
      <c r="T1469" s="2">
        <v>24454600000000</v>
      </c>
      <c r="U1469" s="2">
        <v>24454600000000</v>
      </c>
      <c r="V1469" s="2">
        <v>24454600000000</v>
      </c>
      <c r="W1469" s="2">
        <v>24454600000000</v>
      </c>
      <c r="X1469" s="2">
        <v>24454600000000</v>
      </c>
      <c r="Y1469" s="2">
        <v>24454600000000</v>
      </c>
      <c r="Z1469" s="2">
        <v>24454600000000</v>
      </c>
      <c r="AA1469" s="2">
        <v>24454600000000</v>
      </c>
      <c r="AB1469" s="2">
        <v>24454600000000</v>
      </c>
      <c r="AC1469" s="2">
        <v>24454600000000</v>
      </c>
      <c r="AD1469" s="2">
        <v>24454600000000</v>
      </c>
      <c r="AE1469" s="2">
        <v>24454600000000</v>
      </c>
      <c r="AF1469" s="2">
        <v>24454600000000</v>
      </c>
      <c r="AG1469" s="2">
        <v>24454600000000</v>
      </c>
      <c r="AH1469" s="2">
        <v>24454600000000</v>
      </c>
    </row>
    <row r="1470" spans="1:34">
      <c r="A1470" t="s">
        <v>1488</v>
      </c>
      <c r="B1470" t="s">
        <v>19</v>
      </c>
      <c r="C1470" s="2">
        <v>12122200000</v>
      </c>
      <c r="D1470" s="2">
        <v>8527480000</v>
      </c>
      <c r="E1470" s="2">
        <v>10815700000</v>
      </c>
      <c r="F1470" s="2">
        <v>10482700000</v>
      </c>
      <c r="G1470" s="2">
        <v>10723100000</v>
      </c>
      <c r="H1470" s="2">
        <v>10889400000</v>
      </c>
      <c r="I1470" s="2">
        <v>10909800000</v>
      </c>
      <c r="J1470" s="2">
        <v>11566100000</v>
      </c>
      <c r="K1470" s="2">
        <v>11900300000</v>
      </c>
      <c r="L1470" s="2">
        <v>12048200000</v>
      </c>
      <c r="M1470" s="2">
        <v>11841600000</v>
      </c>
      <c r="N1470" s="2">
        <v>11568000000</v>
      </c>
      <c r="O1470" s="2">
        <v>11535500000</v>
      </c>
      <c r="P1470" s="2">
        <v>11599500000</v>
      </c>
      <c r="Q1470" s="2">
        <v>11776100000</v>
      </c>
      <c r="R1470" s="2">
        <v>11848500000</v>
      </c>
      <c r="S1470" s="2">
        <v>11842600000</v>
      </c>
      <c r="T1470" s="2">
        <v>11805500000</v>
      </c>
      <c r="U1470" s="2">
        <v>11796400000</v>
      </c>
      <c r="V1470" s="2">
        <v>11746500000</v>
      </c>
      <c r="W1470" s="2">
        <v>11780400000</v>
      </c>
      <c r="X1470" s="2">
        <v>11805300000</v>
      </c>
      <c r="Y1470" s="2">
        <v>11766100000</v>
      </c>
      <c r="Z1470" s="2">
        <v>11782800000</v>
      </c>
      <c r="AA1470" s="2">
        <v>11814500000</v>
      </c>
      <c r="AB1470" s="2">
        <v>11866100000</v>
      </c>
      <c r="AC1470" s="2">
        <v>11853300000</v>
      </c>
      <c r="AD1470" s="2">
        <v>11948500000</v>
      </c>
      <c r="AE1470" s="2">
        <v>12054300000</v>
      </c>
      <c r="AF1470" s="2">
        <v>12124100000</v>
      </c>
      <c r="AG1470" s="2">
        <v>12153900000</v>
      </c>
      <c r="AH1470" s="2">
        <v>12249100000</v>
      </c>
    </row>
    <row r="1471" spans="1:34">
      <c r="A1471" t="s">
        <v>1489</v>
      </c>
      <c r="B1471" t="s">
        <v>19</v>
      </c>
      <c r="C1471" s="2">
        <v>8197860000</v>
      </c>
      <c r="D1471" s="2">
        <v>8287250000</v>
      </c>
      <c r="E1471" s="2">
        <v>7918360000</v>
      </c>
      <c r="F1471" s="2">
        <v>8459630000</v>
      </c>
      <c r="G1471" s="2">
        <v>8463300000</v>
      </c>
      <c r="H1471" s="2">
        <v>7840660000</v>
      </c>
      <c r="I1471" s="2">
        <v>7099300000</v>
      </c>
      <c r="J1471" s="2">
        <v>6674630000</v>
      </c>
      <c r="K1471" s="2">
        <v>6432820000</v>
      </c>
      <c r="L1471" s="2">
        <v>6287050000</v>
      </c>
      <c r="M1471" s="2">
        <v>6315160000</v>
      </c>
      <c r="N1471" s="2">
        <v>6449250000</v>
      </c>
      <c r="O1471" s="2">
        <v>6472400000</v>
      </c>
      <c r="P1471" s="2">
        <v>6418780000</v>
      </c>
      <c r="Q1471" s="2">
        <v>6341520000</v>
      </c>
      <c r="R1471" s="2">
        <v>6265710000</v>
      </c>
      <c r="S1471" s="2">
        <v>6247530000</v>
      </c>
      <c r="T1471" s="2">
        <v>6262050000</v>
      </c>
      <c r="U1471" s="2">
        <v>6255580000</v>
      </c>
      <c r="V1471" s="2">
        <v>6221390000</v>
      </c>
      <c r="W1471" s="2">
        <v>6200340000</v>
      </c>
      <c r="X1471" s="2">
        <v>6185530000</v>
      </c>
      <c r="Y1471" s="2">
        <v>6212840000</v>
      </c>
      <c r="Z1471" s="2">
        <v>6166950000</v>
      </c>
      <c r="AA1471" s="2">
        <v>6170580000</v>
      </c>
      <c r="AB1471" s="2">
        <v>6151430000</v>
      </c>
      <c r="AC1471" s="2">
        <v>6093440000</v>
      </c>
      <c r="AD1471" s="2">
        <v>6064370000</v>
      </c>
      <c r="AE1471" s="2">
        <v>5953790000</v>
      </c>
      <c r="AF1471" s="2">
        <v>5881840000</v>
      </c>
      <c r="AG1471" s="2">
        <v>5846560000</v>
      </c>
      <c r="AH1471" s="2">
        <v>5794440000</v>
      </c>
    </row>
    <row r="1472" spans="1:34">
      <c r="A1472" t="s">
        <v>1490</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
        <v>1491</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
        <v>1492</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row>
    <row r="1475" spans="1:34">
      <c r="A1475" t="s">
        <v>1493</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row>
    <row r="1476" spans="1:34">
      <c r="A1476" t="s">
        <v>1494</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row>
    <row r="1477" spans="1:34">
      <c r="A1477" t="s">
        <v>1495</v>
      </c>
      <c r="B1477" t="s">
        <v>19</v>
      </c>
      <c r="C1477" s="2">
        <v>350787000</v>
      </c>
      <c r="D1477" s="2">
        <v>242005000</v>
      </c>
      <c r="E1477" s="2">
        <v>304866000</v>
      </c>
      <c r="F1477" s="2">
        <v>298374000</v>
      </c>
      <c r="G1477" s="2">
        <v>331790000</v>
      </c>
      <c r="H1477" s="2">
        <v>386762000</v>
      </c>
      <c r="I1477" s="2">
        <v>513962000</v>
      </c>
      <c r="J1477" s="2">
        <v>629797000</v>
      </c>
      <c r="K1477" s="2">
        <v>703198000</v>
      </c>
      <c r="L1477" s="2">
        <v>733305000</v>
      </c>
      <c r="M1477" s="2">
        <v>728954000</v>
      </c>
      <c r="N1477" s="2">
        <v>689957000</v>
      </c>
      <c r="O1477" s="2">
        <v>671123000</v>
      </c>
      <c r="P1477" s="2">
        <v>681156000</v>
      </c>
      <c r="Q1477" s="2">
        <v>724408000</v>
      </c>
      <c r="R1477" s="2">
        <v>754288000</v>
      </c>
      <c r="S1477" s="2">
        <v>752624000</v>
      </c>
      <c r="T1477" s="2">
        <v>753952000</v>
      </c>
      <c r="U1477" s="2">
        <v>774731000</v>
      </c>
      <c r="V1477" s="2">
        <v>793704000</v>
      </c>
      <c r="W1477" s="2">
        <v>792940000</v>
      </c>
      <c r="X1477" s="2">
        <v>798358000</v>
      </c>
      <c r="Y1477" s="2">
        <v>794088000</v>
      </c>
      <c r="Z1477" s="2">
        <v>797518000</v>
      </c>
      <c r="AA1477" s="2">
        <v>804621000</v>
      </c>
      <c r="AB1477" s="2">
        <v>817117000</v>
      </c>
      <c r="AC1477" s="2">
        <v>819337000</v>
      </c>
      <c r="AD1477" s="2">
        <v>844923000</v>
      </c>
      <c r="AE1477" s="2">
        <v>875517000</v>
      </c>
      <c r="AF1477" s="2">
        <v>897271000</v>
      </c>
      <c r="AG1477" s="2">
        <v>906708000</v>
      </c>
      <c r="AH1477" s="2">
        <v>941440000</v>
      </c>
    </row>
    <row r="1478" spans="1:34">
      <c r="A1478" t="s">
        <v>1496</v>
      </c>
      <c r="B1478" t="s">
        <v>19</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
        <v>1497</v>
      </c>
      <c r="B1479" t="s">
        <v>19</v>
      </c>
      <c r="C1479" s="2">
        <v>1063240000</v>
      </c>
      <c r="D1479" s="2">
        <v>1057980000</v>
      </c>
      <c r="E1479" s="2">
        <v>1045870000</v>
      </c>
      <c r="F1479" s="2">
        <v>1036230000</v>
      </c>
      <c r="G1479" s="2">
        <v>1031680000</v>
      </c>
      <c r="H1479" s="2">
        <v>1026640000</v>
      </c>
      <c r="I1479" s="2">
        <v>1020740000</v>
      </c>
      <c r="J1479" s="2">
        <v>1016480000</v>
      </c>
      <c r="K1479" s="2">
        <v>1014520000</v>
      </c>
      <c r="L1479" s="2">
        <v>1013520000</v>
      </c>
      <c r="M1479" s="2">
        <v>1010260000</v>
      </c>
      <c r="N1479" s="2">
        <v>1009440000</v>
      </c>
      <c r="O1479" s="2">
        <v>1007550000</v>
      </c>
      <c r="P1479" s="2">
        <v>1004110000</v>
      </c>
      <c r="Q1479" s="2">
        <v>1001770000</v>
      </c>
      <c r="R1479" s="2">
        <v>1000660000</v>
      </c>
      <c r="S1479" s="2">
        <v>998808000</v>
      </c>
      <c r="T1479" s="2">
        <v>998808000</v>
      </c>
      <c r="U1479" s="2">
        <v>998734000</v>
      </c>
      <c r="V1479" s="2">
        <v>998104000</v>
      </c>
      <c r="W1479" s="2">
        <v>998104000</v>
      </c>
      <c r="X1479" s="2">
        <v>998104000</v>
      </c>
      <c r="Y1479" s="2">
        <v>997733000</v>
      </c>
      <c r="Z1479" s="2">
        <v>997659000</v>
      </c>
      <c r="AA1479" s="2">
        <v>997659000</v>
      </c>
      <c r="AB1479" s="2">
        <v>997659000</v>
      </c>
      <c r="AC1479" s="2">
        <v>997659000</v>
      </c>
      <c r="AD1479" s="2">
        <v>997659000</v>
      </c>
      <c r="AE1479" s="2">
        <v>997659000</v>
      </c>
      <c r="AF1479" s="2">
        <v>997511000</v>
      </c>
      <c r="AG1479" s="2">
        <v>997437000</v>
      </c>
      <c r="AH1479" s="2">
        <v>997437000</v>
      </c>
    </row>
    <row r="1480" spans="1:34">
      <c r="A1480" t="s">
        <v>1498</v>
      </c>
      <c r="B1480" t="s">
        <v>19</v>
      </c>
      <c r="C1480" s="2">
        <v>1913190000</v>
      </c>
      <c r="D1480" s="2">
        <v>1889710000</v>
      </c>
      <c r="E1480" s="2">
        <v>1885570000</v>
      </c>
      <c r="F1480" s="2">
        <v>1844990000</v>
      </c>
      <c r="G1480" s="2">
        <v>1835160000</v>
      </c>
      <c r="H1480" s="2">
        <v>1823380000</v>
      </c>
      <c r="I1480" s="2">
        <v>1803320000</v>
      </c>
      <c r="J1480" s="2">
        <v>1783280000</v>
      </c>
      <c r="K1480" s="2">
        <v>1774000000</v>
      </c>
      <c r="L1480" s="2">
        <v>1769600000</v>
      </c>
      <c r="M1480" s="2">
        <v>1774880000</v>
      </c>
      <c r="N1480" s="2">
        <v>1797240000</v>
      </c>
      <c r="O1480" s="2">
        <v>1812280000</v>
      </c>
      <c r="P1480" s="2">
        <v>1829230000</v>
      </c>
      <c r="Q1480" s="2">
        <v>1837940000</v>
      </c>
      <c r="R1480" s="2">
        <v>1843260000</v>
      </c>
      <c r="S1480" s="2">
        <v>1848580000</v>
      </c>
      <c r="T1480" s="2">
        <v>1857820000</v>
      </c>
      <c r="U1480" s="2">
        <v>1863170000</v>
      </c>
      <c r="V1480" s="2">
        <v>1866080000</v>
      </c>
      <c r="W1480" s="2">
        <v>1876290000</v>
      </c>
      <c r="X1480" s="2">
        <v>1876780000</v>
      </c>
      <c r="Y1480" s="2">
        <v>1875800000</v>
      </c>
      <c r="Z1480" s="2">
        <v>1876280000</v>
      </c>
      <c r="AA1480" s="2">
        <v>1878230000</v>
      </c>
      <c r="AB1480" s="2">
        <v>1882610000</v>
      </c>
      <c r="AC1480" s="2">
        <v>1886500000</v>
      </c>
      <c r="AD1480" s="2">
        <v>1906440000</v>
      </c>
      <c r="AE1480" s="2">
        <v>1919580000</v>
      </c>
      <c r="AF1480" s="2">
        <v>1950700000</v>
      </c>
      <c r="AG1480" s="2">
        <v>1990100000</v>
      </c>
      <c r="AH1480" s="2">
        <v>2037290000</v>
      </c>
    </row>
    <row r="1481" spans="1:34">
      <c r="A1481" t="s">
        <v>1499</v>
      </c>
      <c r="B1481" t="s">
        <v>19</v>
      </c>
      <c r="C1481" s="2">
        <v>290634000</v>
      </c>
      <c r="D1481" s="2">
        <v>239842000</v>
      </c>
      <c r="E1481" s="2">
        <v>277489000</v>
      </c>
      <c r="F1481" s="2">
        <v>282305000</v>
      </c>
      <c r="G1481" s="2">
        <v>303581000</v>
      </c>
      <c r="H1481" s="2">
        <v>330261000</v>
      </c>
      <c r="I1481" s="2">
        <v>386586000</v>
      </c>
      <c r="J1481" s="2">
        <v>422902000</v>
      </c>
      <c r="K1481" s="2">
        <v>443651000</v>
      </c>
      <c r="L1481" s="2">
        <v>457839000</v>
      </c>
      <c r="M1481" s="2">
        <v>456393000</v>
      </c>
      <c r="N1481" s="2">
        <v>443406000</v>
      </c>
      <c r="O1481" s="2">
        <v>440833000</v>
      </c>
      <c r="P1481" s="2">
        <v>444214000</v>
      </c>
      <c r="Q1481" s="2">
        <v>454919000</v>
      </c>
      <c r="R1481" s="2">
        <v>464952000</v>
      </c>
      <c r="S1481" s="2">
        <v>468280000</v>
      </c>
      <c r="T1481" s="2">
        <v>468834000</v>
      </c>
      <c r="U1481" s="2">
        <v>472091000</v>
      </c>
      <c r="V1481" s="2">
        <v>478536000</v>
      </c>
      <c r="W1481" s="2">
        <v>482035000</v>
      </c>
      <c r="X1481" s="2">
        <v>483855000</v>
      </c>
      <c r="Y1481" s="2">
        <v>482526000</v>
      </c>
      <c r="Z1481" s="2">
        <v>483729000</v>
      </c>
      <c r="AA1481" s="2">
        <v>486139000</v>
      </c>
      <c r="AB1481" s="2">
        <v>490243000</v>
      </c>
      <c r="AC1481" s="2">
        <v>491047000</v>
      </c>
      <c r="AD1481" s="2">
        <v>499298000</v>
      </c>
      <c r="AE1481" s="2">
        <v>509345000</v>
      </c>
      <c r="AF1481" s="2">
        <v>516538000</v>
      </c>
      <c r="AG1481" s="2">
        <v>519683000</v>
      </c>
      <c r="AH1481" s="2">
        <v>531102000</v>
      </c>
    </row>
    <row r="1482" spans="1:34">
      <c r="A1482" t="s">
        <v>1500</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
        <v>1501</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row>
    <row r="1484" spans="1:34">
      <c r="A1484" t="s">
        <v>1502</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
        <v>1503</v>
      </c>
      <c r="B1485" t="s">
        <v>19</v>
      </c>
      <c r="C1485" s="2">
        <v>6314800000</v>
      </c>
      <c r="D1485" s="2">
        <v>6314800000</v>
      </c>
      <c r="E1485" s="2">
        <v>6314800000</v>
      </c>
      <c r="F1485" s="2">
        <v>6314800000</v>
      </c>
      <c r="G1485" s="2">
        <v>6314800000</v>
      </c>
      <c r="H1485" s="2">
        <v>6314800000</v>
      </c>
      <c r="I1485" s="2">
        <v>6314800000</v>
      </c>
      <c r="J1485" s="2">
        <v>6314800000</v>
      </c>
      <c r="K1485" s="2">
        <v>6314800000</v>
      </c>
      <c r="L1485" s="2">
        <v>6314800000</v>
      </c>
      <c r="M1485" s="2">
        <v>6314800000</v>
      </c>
      <c r="N1485" s="2">
        <v>6314800000</v>
      </c>
      <c r="O1485" s="2">
        <v>6314800000</v>
      </c>
      <c r="P1485" s="2">
        <v>6314800000</v>
      </c>
      <c r="Q1485" s="2">
        <v>6314800000</v>
      </c>
      <c r="R1485" s="2">
        <v>6314800000</v>
      </c>
      <c r="S1485" s="2">
        <v>6314800000</v>
      </c>
      <c r="T1485" s="2">
        <v>6314800000</v>
      </c>
      <c r="U1485" s="2">
        <v>6314800000</v>
      </c>
      <c r="V1485" s="2">
        <v>6314800000</v>
      </c>
      <c r="W1485" s="2">
        <v>6314800000</v>
      </c>
      <c r="X1485" s="2">
        <v>6314800000</v>
      </c>
      <c r="Y1485" s="2">
        <v>6314800000</v>
      </c>
      <c r="Z1485" s="2">
        <v>6314800000</v>
      </c>
      <c r="AA1485" s="2">
        <v>6314800000</v>
      </c>
      <c r="AB1485" s="2">
        <v>6314800000</v>
      </c>
      <c r="AC1485" s="2">
        <v>6314800000</v>
      </c>
      <c r="AD1485" s="2">
        <v>6314800000</v>
      </c>
      <c r="AE1485" s="2">
        <v>6314800000</v>
      </c>
      <c r="AF1485" s="2">
        <v>6314800000</v>
      </c>
      <c r="AG1485" s="2">
        <v>6314800000</v>
      </c>
      <c r="AH1485" s="2">
        <v>6314800000</v>
      </c>
    </row>
    <row r="1486" spans="1:34">
      <c r="A1486" t="s">
        <v>1504</v>
      </c>
      <c r="B1486" t="s">
        <v>19</v>
      </c>
      <c r="C1486" s="2">
        <v>329201000000</v>
      </c>
      <c r="D1486" s="2">
        <v>231579000000</v>
      </c>
      <c r="E1486" s="2">
        <v>293721000000</v>
      </c>
      <c r="F1486" s="2">
        <v>284678000000</v>
      </c>
      <c r="G1486" s="2">
        <v>291206000000</v>
      </c>
      <c r="H1486" s="2">
        <v>295720000000</v>
      </c>
      <c r="I1486" s="2">
        <v>296274000000</v>
      </c>
      <c r="J1486" s="2">
        <v>314097000000</v>
      </c>
      <c r="K1486" s="2">
        <v>323173000000</v>
      </c>
      <c r="L1486" s="2">
        <v>327191000000</v>
      </c>
      <c r="M1486" s="2">
        <v>321580000000</v>
      </c>
      <c r="N1486" s="2">
        <v>314150000000</v>
      </c>
      <c r="O1486" s="2">
        <v>313268000000</v>
      </c>
      <c r="P1486" s="2">
        <v>315006000000</v>
      </c>
      <c r="Q1486" s="2">
        <v>319801000000</v>
      </c>
      <c r="R1486" s="2">
        <v>321766000000</v>
      </c>
      <c r="S1486" s="2">
        <v>321606000000</v>
      </c>
      <c r="T1486" s="2">
        <v>320600000000</v>
      </c>
      <c r="U1486" s="2">
        <v>320352000000</v>
      </c>
      <c r="V1486" s="2">
        <v>318996000000</v>
      </c>
      <c r="W1486" s="2">
        <v>319919000000</v>
      </c>
      <c r="X1486" s="2">
        <v>320594000000</v>
      </c>
      <c r="Y1486" s="2">
        <v>319529000000</v>
      </c>
      <c r="Z1486" s="2">
        <v>319983000000</v>
      </c>
      <c r="AA1486" s="2">
        <v>320845000000</v>
      </c>
      <c r="AB1486" s="2">
        <v>322245000000</v>
      </c>
      <c r="AC1486" s="2">
        <v>321898000000</v>
      </c>
      <c r="AD1486" s="2">
        <v>324482000000</v>
      </c>
      <c r="AE1486" s="2">
        <v>327356000000</v>
      </c>
      <c r="AF1486" s="2">
        <v>329251000000</v>
      </c>
      <c r="AG1486" s="2">
        <v>330060000000</v>
      </c>
      <c r="AH1486" s="2">
        <v>332647000000</v>
      </c>
    </row>
    <row r="1487" spans="1:34">
      <c r="A1487" t="s">
        <v>1505</v>
      </c>
      <c r="B1487" t="s">
        <v>19</v>
      </c>
      <c r="C1487" s="2">
        <v>67451000000</v>
      </c>
      <c r="D1487" s="2">
        <v>68186500000</v>
      </c>
      <c r="E1487" s="2">
        <v>65151300000</v>
      </c>
      <c r="F1487" s="2">
        <v>69604800000</v>
      </c>
      <c r="G1487" s="2">
        <v>69634900000</v>
      </c>
      <c r="H1487" s="2">
        <v>64512000000</v>
      </c>
      <c r="I1487" s="2">
        <v>58412200000</v>
      </c>
      <c r="J1487" s="2">
        <v>54918100000</v>
      </c>
      <c r="K1487" s="2">
        <v>52928500000</v>
      </c>
      <c r="L1487" s="2">
        <v>51729100000</v>
      </c>
      <c r="M1487" s="2">
        <v>51960400000</v>
      </c>
      <c r="N1487" s="2">
        <v>53063600000</v>
      </c>
      <c r="O1487" s="2">
        <v>53254100000</v>
      </c>
      <c r="P1487" s="2">
        <v>52813000000</v>
      </c>
      <c r="Q1487" s="2">
        <v>52177200000</v>
      </c>
      <c r="R1487" s="2">
        <v>51553500000</v>
      </c>
      <c r="S1487" s="2">
        <v>51403900000</v>
      </c>
      <c r="T1487" s="2">
        <v>51523300000</v>
      </c>
      <c r="U1487" s="2">
        <v>51470100000</v>
      </c>
      <c r="V1487" s="2">
        <v>51188800000</v>
      </c>
      <c r="W1487" s="2">
        <v>51015600000</v>
      </c>
      <c r="X1487" s="2">
        <v>50893700000</v>
      </c>
      <c r="Y1487" s="2">
        <v>51118500000</v>
      </c>
      <c r="Z1487" s="2">
        <v>50740900000</v>
      </c>
      <c r="AA1487" s="2">
        <v>50770800000</v>
      </c>
      <c r="AB1487" s="2">
        <v>50613200000</v>
      </c>
      <c r="AC1487" s="2">
        <v>50136100000</v>
      </c>
      <c r="AD1487" s="2">
        <v>49896900000</v>
      </c>
      <c r="AE1487" s="2">
        <v>48987100000</v>
      </c>
      <c r="AF1487" s="2">
        <v>48395100000</v>
      </c>
      <c r="AG1487" s="2">
        <v>48104700000</v>
      </c>
      <c r="AH1487" s="2">
        <v>47675900000</v>
      </c>
    </row>
    <row r="1488" spans="1:34">
      <c r="A1488" t="s">
        <v>1506</v>
      </c>
      <c r="B1488" t="s">
        <v>19</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row>
    <row r="1489" spans="1:34">
      <c r="A1489" t="s">
        <v>1507</v>
      </c>
      <c r="B1489" t="s">
        <v>19</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row>
    <row r="1490" spans="1:34">
      <c r="A1490" t="s">
        <v>1508</v>
      </c>
      <c r="B1490" t="s">
        <v>19</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row>
    <row r="1491" spans="1:34">
      <c r="A1491" t="s">
        <v>1509</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row>
    <row r="1492" spans="1:34">
      <c r="A1492" t="s">
        <v>1510</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row>
    <row r="1493" spans="1:34">
      <c r="A1493" t="s">
        <v>1511</v>
      </c>
      <c r="B1493" t="s">
        <v>19</v>
      </c>
      <c r="C1493" s="2">
        <v>7347400000</v>
      </c>
      <c r="D1493" s="2">
        <v>5068910000</v>
      </c>
      <c r="E1493" s="2">
        <v>6385550000</v>
      </c>
      <c r="F1493" s="2">
        <v>6249580000</v>
      </c>
      <c r="G1493" s="2">
        <v>6949490000</v>
      </c>
      <c r="H1493" s="2">
        <v>8100900000</v>
      </c>
      <c r="I1493" s="2">
        <v>10765200000</v>
      </c>
      <c r="J1493" s="2">
        <v>13191400000</v>
      </c>
      <c r="K1493" s="2">
        <v>14728800000</v>
      </c>
      <c r="L1493" s="2">
        <v>15359400000</v>
      </c>
      <c r="M1493" s="2">
        <v>15268300000</v>
      </c>
      <c r="N1493" s="2">
        <v>14451500000</v>
      </c>
      <c r="O1493" s="2">
        <v>14057000000</v>
      </c>
      <c r="P1493" s="2">
        <v>14267100000</v>
      </c>
      <c r="Q1493" s="2">
        <v>15173000000</v>
      </c>
      <c r="R1493" s="2">
        <v>15798900000</v>
      </c>
      <c r="S1493" s="2">
        <v>15764000000</v>
      </c>
      <c r="T1493" s="2">
        <v>15791900000</v>
      </c>
      <c r="U1493" s="2">
        <v>16227100000</v>
      </c>
      <c r="V1493" s="2">
        <v>16624500000</v>
      </c>
      <c r="W1493" s="2">
        <v>16608500000</v>
      </c>
      <c r="X1493" s="2">
        <v>16722000000</v>
      </c>
      <c r="Y1493" s="2">
        <v>16632500000</v>
      </c>
      <c r="Z1493" s="2">
        <v>16704400000</v>
      </c>
      <c r="AA1493" s="2">
        <v>16853200000</v>
      </c>
      <c r="AB1493" s="2">
        <v>17114900000</v>
      </c>
      <c r="AC1493" s="2">
        <v>17161400000</v>
      </c>
      <c r="AD1493" s="2">
        <v>17697300000</v>
      </c>
      <c r="AE1493" s="2">
        <v>18338100000</v>
      </c>
      <c r="AF1493" s="2">
        <v>18793700000</v>
      </c>
      <c r="AG1493" s="2">
        <v>18991400000</v>
      </c>
      <c r="AH1493" s="2">
        <v>19718900000</v>
      </c>
    </row>
    <row r="1494" spans="1:34">
      <c r="A1494" t="s">
        <v>1512</v>
      </c>
      <c r="B1494" t="s">
        <v>19</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row>
    <row r="1495" spans="1:34">
      <c r="A1495" t="s">
        <v>1513</v>
      </c>
      <c r="B1495" t="s">
        <v>19</v>
      </c>
      <c r="C1495" s="2">
        <v>5190300000</v>
      </c>
      <c r="D1495" s="2">
        <v>5164630000</v>
      </c>
      <c r="E1495" s="2">
        <v>5105480000</v>
      </c>
      <c r="F1495" s="2">
        <v>5058450000</v>
      </c>
      <c r="G1495" s="2">
        <v>5036200000</v>
      </c>
      <c r="H1495" s="2">
        <v>5011600000</v>
      </c>
      <c r="I1495" s="2">
        <v>4982840000</v>
      </c>
      <c r="J1495" s="2">
        <v>4962030000</v>
      </c>
      <c r="K1495" s="2">
        <v>4952450000</v>
      </c>
      <c r="L1495" s="2">
        <v>4947560000</v>
      </c>
      <c r="M1495" s="2">
        <v>4931650000</v>
      </c>
      <c r="N1495" s="2">
        <v>4927670000</v>
      </c>
      <c r="O1495" s="2">
        <v>4918440000</v>
      </c>
      <c r="P1495" s="2">
        <v>4901620000</v>
      </c>
      <c r="Q1495" s="2">
        <v>4890220000</v>
      </c>
      <c r="R1495" s="2">
        <v>4884800000</v>
      </c>
      <c r="S1495" s="2">
        <v>4875750000</v>
      </c>
      <c r="T1495" s="2">
        <v>4875750000</v>
      </c>
      <c r="U1495" s="2">
        <v>4875390000</v>
      </c>
      <c r="V1495" s="2">
        <v>4872320000</v>
      </c>
      <c r="W1495" s="2">
        <v>4872320000</v>
      </c>
      <c r="X1495" s="2">
        <v>4872320000</v>
      </c>
      <c r="Y1495" s="2">
        <v>4870510000</v>
      </c>
      <c r="Z1495" s="2">
        <v>4870150000</v>
      </c>
      <c r="AA1495" s="2">
        <v>4870150000</v>
      </c>
      <c r="AB1495" s="2">
        <v>4870150000</v>
      </c>
      <c r="AC1495" s="2">
        <v>4870150000</v>
      </c>
      <c r="AD1495" s="2">
        <v>4870150000</v>
      </c>
      <c r="AE1495" s="2">
        <v>4870150000</v>
      </c>
      <c r="AF1495" s="2">
        <v>4869420000</v>
      </c>
      <c r="AG1495" s="2">
        <v>4869060000</v>
      </c>
      <c r="AH1495" s="2">
        <v>4869060000</v>
      </c>
    </row>
    <row r="1496" spans="1:34">
      <c r="A1496" t="s">
        <v>1514</v>
      </c>
      <c r="B1496" t="s">
        <v>19</v>
      </c>
      <c r="C1496" s="2">
        <v>15741500000</v>
      </c>
      <c r="D1496" s="2">
        <v>15548300000</v>
      </c>
      <c r="E1496" s="2">
        <v>15514200000</v>
      </c>
      <c r="F1496" s="2">
        <v>15180300000</v>
      </c>
      <c r="G1496" s="2">
        <v>15099500000</v>
      </c>
      <c r="H1496" s="2">
        <v>15002600000</v>
      </c>
      <c r="I1496" s="2">
        <v>14837500000</v>
      </c>
      <c r="J1496" s="2">
        <v>14672600000</v>
      </c>
      <c r="K1496" s="2">
        <v>14596200000</v>
      </c>
      <c r="L1496" s="2">
        <v>14560100000</v>
      </c>
      <c r="M1496" s="2">
        <v>14603500000</v>
      </c>
      <c r="N1496" s="2">
        <v>14787500000</v>
      </c>
      <c r="O1496" s="2">
        <v>14911200000</v>
      </c>
      <c r="P1496" s="2">
        <v>15050700000</v>
      </c>
      <c r="Q1496" s="2">
        <v>15122300000</v>
      </c>
      <c r="R1496" s="2">
        <v>15166100000</v>
      </c>
      <c r="S1496" s="2">
        <v>15209900000</v>
      </c>
      <c r="T1496" s="2">
        <v>15285900000</v>
      </c>
      <c r="U1496" s="2">
        <v>15329900000</v>
      </c>
      <c r="V1496" s="2">
        <v>15353800000</v>
      </c>
      <c r="W1496" s="2">
        <v>15437900000</v>
      </c>
      <c r="X1496" s="2">
        <v>15441900000</v>
      </c>
      <c r="Y1496" s="2">
        <v>15433800000</v>
      </c>
      <c r="Z1496" s="2">
        <v>15437800000</v>
      </c>
      <c r="AA1496" s="2">
        <v>15453800000</v>
      </c>
      <c r="AB1496" s="2">
        <v>15489900000</v>
      </c>
      <c r="AC1496" s="2">
        <v>15521900000</v>
      </c>
      <c r="AD1496" s="2">
        <v>15686000000</v>
      </c>
      <c r="AE1496" s="2">
        <v>15794000000</v>
      </c>
      <c r="AF1496" s="2">
        <v>16050100000</v>
      </c>
      <c r="AG1496" s="2">
        <v>16374300000</v>
      </c>
      <c r="AH1496" s="2">
        <v>16762500000</v>
      </c>
    </row>
    <row r="1497" spans="1:34">
      <c r="A1497" t="s">
        <v>1515</v>
      </c>
      <c r="B1497" t="s">
        <v>19</v>
      </c>
      <c r="C1497" s="2">
        <v>7892690000</v>
      </c>
      <c r="D1497" s="2">
        <v>6513340000</v>
      </c>
      <c r="E1497" s="2">
        <v>7535710000</v>
      </c>
      <c r="F1497" s="2">
        <v>7666490000</v>
      </c>
      <c r="G1497" s="2">
        <v>8244280000</v>
      </c>
      <c r="H1497" s="2">
        <v>8968830000</v>
      </c>
      <c r="I1497" s="2">
        <v>10498400000</v>
      </c>
      <c r="J1497" s="2">
        <v>11484700000</v>
      </c>
      <c r="K1497" s="2">
        <v>12048100000</v>
      </c>
      <c r="L1497" s="2">
        <v>12433400000</v>
      </c>
      <c r="M1497" s="2">
        <v>12394200000</v>
      </c>
      <c r="N1497" s="2">
        <v>12041500000</v>
      </c>
      <c r="O1497" s="2">
        <v>11971600000</v>
      </c>
      <c r="P1497" s="2">
        <v>12063400000</v>
      </c>
      <c r="Q1497" s="2">
        <v>12354100000</v>
      </c>
      <c r="R1497" s="2">
        <v>12626600000</v>
      </c>
      <c r="S1497" s="2">
        <v>12717000000</v>
      </c>
      <c r="T1497" s="2">
        <v>12732000000</v>
      </c>
      <c r="U1497" s="2">
        <v>12820500000</v>
      </c>
      <c r="V1497" s="2">
        <v>12995500000</v>
      </c>
      <c r="W1497" s="2">
        <v>13090500000</v>
      </c>
      <c r="X1497" s="2">
        <v>13140000000</v>
      </c>
      <c r="Y1497" s="2">
        <v>13103900000</v>
      </c>
      <c r="Z1497" s="2">
        <v>13136500000</v>
      </c>
      <c r="AA1497" s="2">
        <v>13202000000</v>
      </c>
      <c r="AB1497" s="2">
        <v>13313400000</v>
      </c>
      <c r="AC1497" s="2">
        <v>13335300000</v>
      </c>
      <c r="AD1497" s="2">
        <v>13559300000</v>
      </c>
      <c r="AE1497" s="2">
        <v>13832200000</v>
      </c>
      <c r="AF1497" s="2">
        <v>14027500000</v>
      </c>
      <c r="AG1497" s="2">
        <v>14112900000</v>
      </c>
      <c r="AH1497" s="2">
        <v>14423000000</v>
      </c>
    </row>
    <row r="1498" spans="1:34">
      <c r="A1498" t="s">
        <v>1516</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1517</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row>
    <row r="1500" spans="1:34">
      <c r="A1500" t="s">
        <v>1518</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row>
    <row r="1501" spans="1:34">
      <c r="A1501" t="s">
        <v>1519</v>
      </c>
      <c r="B1501" t="s">
        <v>19</v>
      </c>
      <c r="C1501" s="2">
        <v>58429600000</v>
      </c>
      <c r="D1501" s="2">
        <v>58429600000</v>
      </c>
      <c r="E1501" s="2">
        <v>58429600000</v>
      </c>
      <c r="F1501" s="2">
        <v>58429600000</v>
      </c>
      <c r="G1501" s="2">
        <v>58429600000</v>
      </c>
      <c r="H1501" s="2">
        <v>58429600000</v>
      </c>
      <c r="I1501" s="2">
        <v>58429600000</v>
      </c>
      <c r="J1501" s="2">
        <v>58429600000</v>
      </c>
      <c r="K1501" s="2">
        <v>58429600000</v>
      </c>
      <c r="L1501" s="2">
        <v>58429600000</v>
      </c>
      <c r="M1501" s="2">
        <v>58429600000</v>
      </c>
      <c r="N1501" s="2">
        <v>58429600000</v>
      </c>
      <c r="O1501" s="2">
        <v>58429600000</v>
      </c>
      <c r="P1501" s="2">
        <v>58429600000</v>
      </c>
      <c r="Q1501" s="2">
        <v>58429600000</v>
      </c>
      <c r="R1501" s="2">
        <v>58429600000</v>
      </c>
      <c r="S1501" s="2">
        <v>58429600000</v>
      </c>
      <c r="T1501" s="2">
        <v>58429600000</v>
      </c>
      <c r="U1501" s="2">
        <v>58429600000</v>
      </c>
      <c r="V1501" s="2">
        <v>58429600000</v>
      </c>
      <c r="W1501" s="2">
        <v>58429600000</v>
      </c>
      <c r="X1501" s="2">
        <v>58429600000</v>
      </c>
      <c r="Y1501" s="2">
        <v>58429600000</v>
      </c>
      <c r="Z1501" s="2">
        <v>58429600000</v>
      </c>
      <c r="AA1501" s="2">
        <v>58429600000</v>
      </c>
      <c r="AB1501" s="2">
        <v>58429600000</v>
      </c>
      <c r="AC1501" s="2">
        <v>58429600000</v>
      </c>
      <c r="AD1501" s="2">
        <v>58429600000</v>
      </c>
      <c r="AE1501" s="2">
        <v>58429600000</v>
      </c>
      <c r="AF1501" s="2">
        <v>58429600000</v>
      </c>
      <c r="AG1501" s="2">
        <v>58429600000</v>
      </c>
      <c r="AH1501" s="2">
        <v>58429600000</v>
      </c>
    </row>
    <row r="1502" spans="1:34">
      <c r="A1502" t="s">
        <v>1520</v>
      </c>
      <c r="B1502" t="s">
        <v>19</v>
      </c>
      <c r="C1502" s="2">
        <v>671181000000</v>
      </c>
      <c r="D1502" s="2">
        <v>472148000000</v>
      </c>
      <c r="E1502" s="2">
        <v>598844000000</v>
      </c>
      <c r="F1502" s="2">
        <v>580407000000</v>
      </c>
      <c r="G1502" s="2">
        <v>593716000000</v>
      </c>
      <c r="H1502" s="2">
        <v>602920000000</v>
      </c>
      <c r="I1502" s="2">
        <v>604049000000</v>
      </c>
      <c r="J1502" s="2">
        <v>640388000000</v>
      </c>
      <c r="K1502" s="2">
        <v>658892000000</v>
      </c>
      <c r="L1502" s="2">
        <v>667083000000</v>
      </c>
      <c r="M1502" s="2">
        <v>655644000000</v>
      </c>
      <c r="N1502" s="2">
        <v>640494000000</v>
      </c>
      <c r="O1502" s="2">
        <v>638698000000</v>
      </c>
      <c r="P1502" s="2">
        <v>642241000000</v>
      </c>
      <c r="Q1502" s="2">
        <v>652017000000</v>
      </c>
      <c r="R1502" s="2">
        <v>656023000000</v>
      </c>
      <c r="S1502" s="2">
        <v>655697000000</v>
      </c>
      <c r="T1502" s="2">
        <v>653646000000</v>
      </c>
      <c r="U1502" s="2">
        <v>653140000000</v>
      </c>
      <c r="V1502" s="2">
        <v>650376000000</v>
      </c>
      <c r="W1502" s="2">
        <v>652257000000</v>
      </c>
      <c r="X1502" s="2">
        <v>653633000000</v>
      </c>
      <c r="Y1502" s="2">
        <v>651462000000</v>
      </c>
      <c r="Z1502" s="2">
        <v>652387000000</v>
      </c>
      <c r="AA1502" s="2">
        <v>654146000000</v>
      </c>
      <c r="AB1502" s="2">
        <v>656999000000</v>
      </c>
      <c r="AC1502" s="2">
        <v>656291000000</v>
      </c>
      <c r="AD1502" s="2">
        <v>661560000000</v>
      </c>
      <c r="AE1502" s="2">
        <v>667419000000</v>
      </c>
      <c r="AF1502" s="2">
        <v>671282000000</v>
      </c>
      <c r="AG1502" s="2">
        <v>672932000000</v>
      </c>
      <c r="AH1502" s="2">
        <v>678208000000</v>
      </c>
    </row>
    <row r="1503" spans="1:34">
      <c r="A1503" t="s">
        <v>1521</v>
      </c>
      <c r="B1503" t="s">
        <v>19</v>
      </c>
      <c r="C1503" s="2">
        <v>125153000000</v>
      </c>
      <c r="D1503" s="2">
        <v>126518000000</v>
      </c>
      <c r="E1503" s="2">
        <v>120886000000</v>
      </c>
      <c r="F1503" s="2">
        <v>129150000000</v>
      </c>
      <c r="G1503" s="2">
        <v>129206000000</v>
      </c>
      <c r="H1503" s="2">
        <v>119700000000</v>
      </c>
      <c r="I1503" s="2">
        <v>108382000000</v>
      </c>
      <c r="J1503" s="2">
        <v>101899000000</v>
      </c>
      <c r="K1503" s="2">
        <v>98207300000</v>
      </c>
      <c r="L1503" s="2">
        <v>95981800000</v>
      </c>
      <c r="M1503" s="2">
        <v>96411000000</v>
      </c>
      <c r="N1503" s="2">
        <v>98458000000</v>
      </c>
      <c r="O1503" s="2">
        <v>98811500000</v>
      </c>
      <c r="P1503" s="2">
        <v>97992900000</v>
      </c>
      <c r="Q1503" s="2">
        <v>96813400000</v>
      </c>
      <c r="R1503" s="2">
        <v>95656000000</v>
      </c>
      <c r="S1503" s="2">
        <v>95378500000</v>
      </c>
      <c r="T1503" s="2">
        <v>95600100000</v>
      </c>
      <c r="U1503" s="2">
        <v>95501400000</v>
      </c>
      <c r="V1503" s="2">
        <v>94979400000</v>
      </c>
      <c r="W1503" s="2">
        <v>94658000000</v>
      </c>
      <c r="X1503" s="2">
        <v>94431900000</v>
      </c>
      <c r="Y1503" s="2">
        <v>94848900000</v>
      </c>
      <c r="Z1503" s="2">
        <v>94148300000</v>
      </c>
      <c r="AA1503" s="2">
        <v>94203800000</v>
      </c>
      <c r="AB1503" s="2">
        <v>93911400000</v>
      </c>
      <c r="AC1503" s="2">
        <v>93026100000</v>
      </c>
      <c r="AD1503" s="2">
        <v>92582300000</v>
      </c>
      <c r="AE1503" s="2">
        <v>90894100000</v>
      </c>
      <c r="AF1503" s="2">
        <v>89795700000</v>
      </c>
      <c r="AG1503" s="2">
        <v>89257000000</v>
      </c>
      <c r="AH1503" s="2">
        <v>88461400000</v>
      </c>
    </row>
    <row r="1504" spans="1:34">
      <c r="A1504" t="s">
        <v>1522</v>
      </c>
      <c r="B1504" t="s">
        <v>19</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row>
    <row r="1505" spans="1:34">
      <c r="A1505" t="s">
        <v>1523</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row>
    <row r="1506" spans="1:34">
      <c r="A1506" t="s">
        <v>1524</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row>
    <row r="1507" spans="1:34">
      <c r="A1507" t="s">
        <v>1525</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row>
    <row r="1508" spans="1:34">
      <c r="A1508" t="s">
        <v>1526</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row>
    <row r="1509" spans="1:34">
      <c r="A1509" t="s">
        <v>1527</v>
      </c>
      <c r="B1509" t="s">
        <v>19</v>
      </c>
      <c r="C1509" s="2">
        <v>4304440000</v>
      </c>
      <c r="D1509" s="2">
        <v>2969600000</v>
      </c>
      <c r="E1509" s="2">
        <v>3740950000</v>
      </c>
      <c r="F1509" s="2">
        <v>3661290000</v>
      </c>
      <c r="G1509" s="2">
        <v>4071330000</v>
      </c>
      <c r="H1509" s="2">
        <v>4745880000</v>
      </c>
      <c r="I1509" s="2">
        <v>6306730000</v>
      </c>
      <c r="J1509" s="2">
        <v>7728110000</v>
      </c>
      <c r="K1509" s="2">
        <v>8628800000</v>
      </c>
      <c r="L1509" s="2">
        <v>8998240000</v>
      </c>
      <c r="M1509" s="2">
        <v>8944850000</v>
      </c>
      <c r="N1509" s="2">
        <v>8466320000</v>
      </c>
      <c r="O1509" s="2">
        <v>8235220000</v>
      </c>
      <c r="P1509" s="2">
        <v>8358330000</v>
      </c>
      <c r="Q1509" s="2">
        <v>8889070000</v>
      </c>
      <c r="R1509" s="2">
        <v>9255730000</v>
      </c>
      <c r="S1509" s="2">
        <v>9235300000</v>
      </c>
      <c r="T1509" s="2">
        <v>9251590000</v>
      </c>
      <c r="U1509" s="2">
        <v>9506570000</v>
      </c>
      <c r="V1509" s="2">
        <v>9739390000</v>
      </c>
      <c r="W1509" s="2">
        <v>9730020000</v>
      </c>
      <c r="X1509" s="2">
        <v>9796500000</v>
      </c>
      <c r="Y1509" s="2">
        <v>9744100000</v>
      </c>
      <c r="Z1509" s="2">
        <v>9786190000</v>
      </c>
      <c r="AA1509" s="2">
        <v>9873350000</v>
      </c>
      <c r="AB1509" s="2">
        <v>10026700000</v>
      </c>
      <c r="AC1509" s="2">
        <v>10053900000</v>
      </c>
      <c r="AD1509" s="2">
        <v>10367900000</v>
      </c>
      <c r="AE1509" s="2">
        <v>10743300000</v>
      </c>
      <c r="AF1509" s="2">
        <v>11010200000</v>
      </c>
      <c r="AG1509" s="2">
        <v>11126000000</v>
      </c>
      <c r="AH1509" s="2">
        <v>11552200000</v>
      </c>
    </row>
    <row r="1510" spans="1:34">
      <c r="A1510" t="s">
        <v>1528</v>
      </c>
      <c r="B1510" t="s">
        <v>19</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row>
    <row r="1511" spans="1:34">
      <c r="A1511" t="s">
        <v>1529</v>
      </c>
      <c r="B1511" t="s">
        <v>19</v>
      </c>
      <c r="C1511" s="2">
        <v>36654600000</v>
      </c>
      <c r="D1511" s="2">
        <v>36473300000</v>
      </c>
      <c r="E1511" s="2">
        <v>36055500000</v>
      </c>
      <c r="F1511" s="2">
        <v>35723400000</v>
      </c>
      <c r="G1511" s="2">
        <v>35566300000</v>
      </c>
      <c r="H1511" s="2">
        <v>35392600000</v>
      </c>
      <c r="I1511" s="2">
        <v>35189400000</v>
      </c>
      <c r="J1511" s="2">
        <v>35042500000</v>
      </c>
      <c r="K1511" s="2">
        <v>34974800000</v>
      </c>
      <c r="L1511" s="2">
        <v>34940300000</v>
      </c>
      <c r="M1511" s="2">
        <v>34827900000</v>
      </c>
      <c r="N1511" s="2">
        <v>34799800000</v>
      </c>
      <c r="O1511" s="2">
        <v>34734700000</v>
      </c>
      <c r="P1511" s="2">
        <v>34615900000</v>
      </c>
      <c r="Q1511" s="2">
        <v>34535400000</v>
      </c>
      <c r="R1511" s="2">
        <v>34497100000</v>
      </c>
      <c r="S1511" s="2">
        <v>34433200000</v>
      </c>
      <c r="T1511" s="2">
        <v>34433200000</v>
      </c>
      <c r="U1511" s="2">
        <v>34430700000</v>
      </c>
      <c r="V1511" s="2">
        <v>34408900000</v>
      </c>
      <c r="W1511" s="2">
        <v>34408900000</v>
      </c>
      <c r="X1511" s="2">
        <v>34408900000</v>
      </c>
      <c r="Y1511" s="2">
        <v>34396200000</v>
      </c>
      <c r="Z1511" s="2">
        <v>34393600000</v>
      </c>
      <c r="AA1511" s="2">
        <v>34393600000</v>
      </c>
      <c r="AB1511" s="2">
        <v>34393600000</v>
      </c>
      <c r="AC1511" s="2">
        <v>34393600000</v>
      </c>
      <c r="AD1511" s="2">
        <v>34393600000</v>
      </c>
      <c r="AE1511" s="2">
        <v>34393600000</v>
      </c>
      <c r="AF1511" s="2">
        <v>34388500000</v>
      </c>
      <c r="AG1511" s="2">
        <v>34385900000</v>
      </c>
      <c r="AH1511" s="2">
        <v>34385900000</v>
      </c>
    </row>
    <row r="1512" spans="1:34">
      <c r="A1512" t="s">
        <v>1530</v>
      </c>
      <c r="B1512" t="s">
        <v>19</v>
      </c>
      <c r="C1512" s="2">
        <v>29207900000</v>
      </c>
      <c r="D1512" s="2">
        <v>28849500000</v>
      </c>
      <c r="E1512" s="2">
        <v>28786200000</v>
      </c>
      <c r="F1512" s="2">
        <v>28166700000</v>
      </c>
      <c r="G1512" s="2">
        <v>28016700000</v>
      </c>
      <c r="H1512" s="2">
        <v>27836900000</v>
      </c>
      <c r="I1512" s="2">
        <v>27530500000</v>
      </c>
      <c r="J1512" s="2">
        <v>27224600000</v>
      </c>
      <c r="K1512" s="2">
        <v>27082900000</v>
      </c>
      <c r="L1512" s="2">
        <v>27015800000</v>
      </c>
      <c r="M1512" s="2">
        <v>27096400000</v>
      </c>
      <c r="N1512" s="2">
        <v>27437700000</v>
      </c>
      <c r="O1512" s="2">
        <v>27667300000</v>
      </c>
      <c r="P1512" s="2">
        <v>27926100000</v>
      </c>
      <c r="Q1512" s="2">
        <v>28059000000</v>
      </c>
      <c r="R1512" s="2">
        <v>28140400000</v>
      </c>
      <c r="S1512" s="2">
        <v>28221500000</v>
      </c>
      <c r="T1512" s="2">
        <v>28362600000</v>
      </c>
      <c r="U1512" s="2">
        <v>28444300000</v>
      </c>
      <c r="V1512" s="2">
        <v>28488600000</v>
      </c>
      <c r="W1512" s="2">
        <v>28644600000</v>
      </c>
      <c r="X1512" s="2">
        <v>28652000000</v>
      </c>
      <c r="Y1512" s="2">
        <v>28637000000</v>
      </c>
      <c r="Z1512" s="2">
        <v>28644500000</v>
      </c>
      <c r="AA1512" s="2">
        <v>28674200000</v>
      </c>
      <c r="AB1512" s="2">
        <v>28741000000</v>
      </c>
      <c r="AC1512" s="2">
        <v>28800400000</v>
      </c>
      <c r="AD1512" s="2">
        <v>29104900000</v>
      </c>
      <c r="AE1512" s="2">
        <v>29305400000</v>
      </c>
      <c r="AF1512" s="2">
        <v>29780600000</v>
      </c>
      <c r="AG1512" s="2">
        <v>30382100000</v>
      </c>
      <c r="AH1512" s="2">
        <v>31102400000</v>
      </c>
    </row>
    <row r="1513" spans="1:34">
      <c r="A1513" t="s">
        <v>1531</v>
      </c>
      <c r="B1513" t="s">
        <v>19</v>
      </c>
      <c r="C1513" s="2">
        <v>16091800000</v>
      </c>
      <c r="D1513" s="2">
        <v>13279500000</v>
      </c>
      <c r="E1513" s="2">
        <v>15364000000</v>
      </c>
      <c r="F1513" s="2">
        <v>15630600000</v>
      </c>
      <c r="G1513" s="2">
        <v>16808600000</v>
      </c>
      <c r="H1513" s="2">
        <v>18285800000</v>
      </c>
      <c r="I1513" s="2">
        <v>21404400000</v>
      </c>
      <c r="J1513" s="2">
        <v>23415200000</v>
      </c>
      <c r="K1513" s="2">
        <v>24564000000</v>
      </c>
      <c r="L1513" s="2">
        <v>25349500000</v>
      </c>
      <c r="M1513" s="2">
        <v>25269500000</v>
      </c>
      <c r="N1513" s="2">
        <v>24550400000</v>
      </c>
      <c r="O1513" s="2">
        <v>24408000000</v>
      </c>
      <c r="P1513" s="2">
        <v>24595100000</v>
      </c>
      <c r="Q1513" s="2">
        <v>25187900000</v>
      </c>
      <c r="R1513" s="2">
        <v>25743400000</v>
      </c>
      <c r="S1513" s="2">
        <v>25927600000</v>
      </c>
      <c r="T1513" s="2">
        <v>25958300000</v>
      </c>
      <c r="U1513" s="2">
        <v>26138600000</v>
      </c>
      <c r="V1513" s="2">
        <v>26495500000</v>
      </c>
      <c r="W1513" s="2">
        <v>26689200000</v>
      </c>
      <c r="X1513" s="2">
        <v>26790000000</v>
      </c>
      <c r="Y1513" s="2">
        <v>26716400000</v>
      </c>
      <c r="Z1513" s="2">
        <v>26783000000</v>
      </c>
      <c r="AA1513" s="2">
        <v>26916400000</v>
      </c>
      <c r="AB1513" s="2">
        <v>27143700000</v>
      </c>
      <c r="AC1513" s="2">
        <v>27188200000</v>
      </c>
      <c r="AD1513" s="2">
        <v>27645000000</v>
      </c>
      <c r="AE1513" s="2">
        <v>28201300000</v>
      </c>
      <c r="AF1513" s="2">
        <v>28599600000</v>
      </c>
      <c r="AG1513" s="2">
        <v>28773700000</v>
      </c>
      <c r="AH1513" s="2">
        <v>29406000000</v>
      </c>
    </row>
    <row r="1514" spans="1:34">
      <c r="A1514" t="s">
        <v>1532</v>
      </c>
      <c r="B1514" t="s">
        <v>19</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1533</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
        <v>1534</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
        <v>1535</v>
      </c>
      <c r="B1517" t="s">
        <v>19</v>
      </c>
      <c r="C1517" s="2">
        <v>46566300000</v>
      </c>
      <c r="D1517" s="2">
        <v>46566300000</v>
      </c>
      <c r="E1517" s="2">
        <v>46566300000</v>
      </c>
      <c r="F1517" s="2">
        <v>46566300000</v>
      </c>
      <c r="G1517" s="2">
        <v>46566300000</v>
      </c>
      <c r="H1517" s="2">
        <v>46566300000</v>
      </c>
      <c r="I1517" s="2">
        <v>46566300000</v>
      </c>
      <c r="J1517" s="2">
        <v>46566300000</v>
      </c>
      <c r="K1517" s="2">
        <v>46566300000</v>
      </c>
      <c r="L1517" s="2">
        <v>46566300000</v>
      </c>
      <c r="M1517" s="2">
        <v>46566300000</v>
      </c>
      <c r="N1517" s="2">
        <v>46566300000</v>
      </c>
      <c r="O1517" s="2">
        <v>46566300000</v>
      </c>
      <c r="P1517" s="2">
        <v>46566300000</v>
      </c>
      <c r="Q1517" s="2">
        <v>46566300000</v>
      </c>
      <c r="R1517" s="2">
        <v>46566300000</v>
      </c>
      <c r="S1517" s="2">
        <v>46566300000</v>
      </c>
      <c r="T1517" s="2">
        <v>46566300000</v>
      </c>
      <c r="U1517" s="2">
        <v>46566300000</v>
      </c>
      <c r="V1517" s="2">
        <v>46566300000</v>
      </c>
      <c r="W1517" s="2">
        <v>46566300000</v>
      </c>
      <c r="X1517" s="2">
        <v>46566300000</v>
      </c>
      <c r="Y1517" s="2">
        <v>46566300000</v>
      </c>
      <c r="Z1517" s="2">
        <v>46566300000</v>
      </c>
      <c r="AA1517" s="2">
        <v>46566300000</v>
      </c>
      <c r="AB1517" s="2">
        <v>46566300000</v>
      </c>
      <c r="AC1517" s="2">
        <v>46566300000</v>
      </c>
      <c r="AD1517" s="2">
        <v>46566300000</v>
      </c>
      <c r="AE1517" s="2">
        <v>46566300000</v>
      </c>
      <c r="AF1517" s="2">
        <v>46566300000</v>
      </c>
      <c r="AG1517" s="2">
        <v>46566300000</v>
      </c>
      <c r="AH1517" s="2">
        <v>46566300000</v>
      </c>
    </row>
    <row r="1518" spans="1:34">
      <c r="A1518" t="s">
        <v>1536</v>
      </c>
      <c r="B1518" t="s">
        <v>19</v>
      </c>
      <c r="C1518" s="2">
        <v>70347300000</v>
      </c>
      <c r="D1518" s="2">
        <v>49486400000</v>
      </c>
      <c r="E1518" s="2">
        <v>62765600000</v>
      </c>
      <c r="F1518" s="2">
        <v>60833200000</v>
      </c>
      <c r="G1518" s="2">
        <v>62228100000</v>
      </c>
      <c r="H1518" s="2">
        <v>63192800000</v>
      </c>
      <c r="I1518" s="2">
        <v>63311100000</v>
      </c>
      <c r="J1518" s="2">
        <v>67119800000</v>
      </c>
      <c r="K1518" s="2">
        <v>69059300000</v>
      </c>
      <c r="L1518" s="2">
        <v>69917800000</v>
      </c>
      <c r="M1518" s="2">
        <v>68718900000</v>
      </c>
      <c r="N1518" s="2">
        <v>67131000000</v>
      </c>
      <c r="O1518" s="2">
        <v>66942700000</v>
      </c>
      <c r="P1518" s="2">
        <v>67314100000</v>
      </c>
      <c r="Q1518" s="2">
        <v>68338700000</v>
      </c>
      <c r="R1518" s="2">
        <v>68758600000</v>
      </c>
      <c r="S1518" s="2">
        <v>68724500000</v>
      </c>
      <c r="T1518" s="2">
        <v>68509500000</v>
      </c>
      <c r="U1518" s="2">
        <v>68456400000</v>
      </c>
      <c r="V1518" s="2">
        <v>68166700000</v>
      </c>
      <c r="W1518" s="2">
        <v>68363900000</v>
      </c>
      <c r="X1518" s="2">
        <v>68508100000</v>
      </c>
      <c r="Y1518" s="2">
        <v>68280500000</v>
      </c>
      <c r="Z1518" s="2">
        <v>68377500000</v>
      </c>
      <c r="AA1518" s="2">
        <v>68561800000</v>
      </c>
      <c r="AB1518" s="2">
        <v>68860900000</v>
      </c>
      <c r="AC1518" s="2">
        <v>68786700000</v>
      </c>
      <c r="AD1518" s="2">
        <v>69338900000</v>
      </c>
      <c r="AE1518" s="2">
        <v>69953000000</v>
      </c>
      <c r="AF1518" s="2">
        <v>70358000000</v>
      </c>
      <c r="AG1518" s="2">
        <v>70530900000</v>
      </c>
      <c r="AH1518" s="2">
        <v>71083800000</v>
      </c>
    </row>
    <row r="1519" spans="1:34">
      <c r="A1519" t="s">
        <v>1537</v>
      </c>
      <c r="B1519" t="s">
        <v>19</v>
      </c>
      <c r="C1519" s="2">
        <v>21446800000</v>
      </c>
      <c r="D1519" s="2">
        <v>21680700000</v>
      </c>
      <c r="E1519" s="2">
        <v>20715600000</v>
      </c>
      <c r="F1519" s="2">
        <v>22131700000</v>
      </c>
      <c r="G1519" s="2">
        <v>22141300000</v>
      </c>
      <c r="H1519" s="2">
        <v>20512300000</v>
      </c>
      <c r="I1519" s="2">
        <v>18572800000</v>
      </c>
      <c r="J1519" s="2">
        <v>17461800000</v>
      </c>
      <c r="K1519" s="2">
        <v>16829200000</v>
      </c>
      <c r="L1519" s="2">
        <v>16447900000</v>
      </c>
      <c r="M1519" s="2">
        <v>16521400000</v>
      </c>
      <c r="N1519" s="2">
        <v>16872200000</v>
      </c>
      <c r="O1519" s="2">
        <v>16932800000</v>
      </c>
      <c r="P1519" s="2">
        <v>16792500000</v>
      </c>
      <c r="Q1519" s="2">
        <v>16590400000</v>
      </c>
      <c r="R1519" s="2">
        <v>16392000000</v>
      </c>
      <c r="S1519" s="2">
        <v>16344500000</v>
      </c>
      <c r="T1519" s="2">
        <v>16382500000</v>
      </c>
      <c r="U1519" s="2">
        <v>16365500000</v>
      </c>
      <c r="V1519" s="2">
        <v>16276100000</v>
      </c>
      <c r="W1519" s="2">
        <v>16221000000</v>
      </c>
      <c r="X1519" s="2">
        <v>16182300000</v>
      </c>
      <c r="Y1519" s="2">
        <v>16253700000</v>
      </c>
      <c r="Z1519" s="2">
        <v>16133700000</v>
      </c>
      <c r="AA1519" s="2">
        <v>16143200000</v>
      </c>
      <c r="AB1519" s="2">
        <v>16093100000</v>
      </c>
      <c r="AC1519" s="2">
        <v>15941400000</v>
      </c>
      <c r="AD1519" s="2">
        <v>15865300000</v>
      </c>
      <c r="AE1519" s="2">
        <v>15576000000</v>
      </c>
      <c r="AF1519" s="2">
        <v>15387800000</v>
      </c>
      <c r="AG1519" s="2">
        <v>15295500000</v>
      </c>
      <c r="AH1519" s="2">
        <v>15159100000</v>
      </c>
    </row>
    <row r="1520" spans="1:34">
      <c r="A1520" t="s">
        <v>1538</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row>
    <row r="1521" spans="1:34">
      <c r="A1521" t="s">
        <v>1539</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row>
    <row r="1522" spans="1:34">
      <c r="A1522" t="s">
        <v>1540</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row>
    <row r="1523" spans="1:34">
      <c r="A1523" t="s">
        <v>1541</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row>
    <row r="1524" spans="1:34">
      <c r="A1524" t="s">
        <v>1542</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1543</v>
      </c>
      <c r="B1525" t="s">
        <v>19</v>
      </c>
      <c r="C1525" s="2">
        <v>733500000</v>
      </c>
      <c r="D1525" s="2">
        <v>506036000</v>
      </c>
      <c r="E1525" s="2">
        <v>637477000</v>
      </c>
      <c r="F1525" s="2">
        <v>623903000</v>
      </c>
      <c r="G1525" s="2">
        <v>693776000</v>
      </c>
      <c r="H1525" s="2">
        <v>808723000</v>
      </c>
      <c r="I1525" s="2">
        <v>1074700000</v>
      </c>
      <c r="J1525" s="2">
        <v>1316910000</v>
      </c>
      <c r="K1525" s="2">
        <v>1470390000</v>
      </c>
      <c r="L1525" s="2">
        <v>1533350000</v>
      </c>
      <c r="M1525" s="2">
        <v>1524250000</v>
      </c>
      <c r="N1525" s="2">
        <v>1442710000</v>
      </c>
      <c r="O1525" s="2">
        <v>1403330000</v>
      </c>
      <c r="P1525" s="2">
        <v>1424300000</v>
      </c>
      <c r="Q1525" s="2">
        <v>1514740000</v>
      </c>
      <c r="R1525" s="2">
        <v>1577220000</v>
      </c>
      <c r="S1525" s="2">
        <v>1573740000</v>
      </c>
      <c r="T1525" s="2">
        <v>1576520000</v>
      </c>
      <c r="U1525" s="2">
        <v>1619970000</v>
      </c>
      <c r="V1525" s="2">
        <v>1659640000</v>
      </c>
      <c r="W1525" s="2">
        <v>1658050000</v>
      </c>
      <c r="X1525" s="2">
        <v>1669380000</v>
      </c>
      <c r="Y1525" s="2">
        <v>1660450000</v>
      </c>
      <c r="Z1525" s="2">
        <v>1667620000</v>
      </c>
      <c r="AA1525" s="2">
        <v>1682470000</v>
      </c>
      <c r="AB1525" s="2">
        <v>1708600000</v>
      </c>
      <c r="AC1525" s="2">
        <v>1713240000</v>
      </c>
      <c r="AD1525" s="2">
        <v>1766740000</v>
      </c>
      <c r="AE1525" s="2">
        <v>1830720000</v>
      </c>
      <c r="AF1525" s="2">
        <v>1876200000</v>
      </c>
      <c r="AG1525" s="2">
        <v>1895940000</v>
      </c>
      <c r="AH1525" s="2">
        <v>1968560000</v>
      </c>
    </row>
    <row r="1526" spans="1:34">
      <c r="A1526" t="s">
        <v>1544</v>
      </c>
      <c r="B1526" t="s">
        <v>19</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row>
    <row r="1527" spans="1:34">
      <c r="A1527" t="s">
        <v>1545</v>
      </c>
      <c r="B1527" t="s">
        <v>19</v>
      </c>
      <c r="C1527" s="2">
        <v>3517500000</v>
      </c>
      <c r="D1527" s="2">
        <v>3500100000</v>
      </c>
      <c r="E1527" s="2">
        <v>3460010000</v>
      </c>
      <c r="F1527" s="2">
        <v>3428140000</v>
      </c>
      <c r="G1527" s="2">
        <v>3413060000</v>
      </c>
      <c r="H1527" s="2">
        <v>3396390000</v>
      </c>
      <c r="I1527" s="2">
        <v>3376900000</v>
      </c>
      <c r="J1527" s="2">
        <v>3362800000</v>
      </c>
      <c r="K1527" s="2">
        <v>3356300000</v>
      </c>
      <c r="L1527" s="2">
        <v>3352990000</v>
      </c>
      <c r="M1527" s="2">
        <v>3342210000</v>
      </c>
      <c r="N1527" s="2">
        <v>3339510000</v>
      </c>
      <c r="O1527" s="2">
        <v>3333260000</v>
      </c>
      <c r="P1527" s="2">
        <v>3321860000</v>
      </c>
      <c r="Q1527" s="2">
        <v>3314130000</v>
      </c>
      <c r="R1527" s="2">
        <v>3310460000</v>
      </c>
      <c r="S1527" s="2">
        <v>3304330000</v>
      </c>
      <c r="T1527" s="2">
        <v>3304330000</v>
      </c>
      <c r="U1527" s="2">
        <v>3304080000</v>
      </c>
      <c r="V1527" s="2">
        <v>3302000000</v>
      </c>
      <c r="W1527" s="2">
        <v>3302000000</v>
      </c>
      <c r="X1527" s="2">
        <v>3302000000</v>
      </c>
      <c r="Y1527" s="2">
        <v>3300770000</v>
      </c>
      <c r="Z1527" s="2">
        <v>3300530000</v>
      </c>
      <c r="AA1527" s="2">
        <v>3300530000</v>
      </c>
      <c r="AB1527" s="2">
        <v>3300530000</v>
      </c>
      <c r="AC1527" s="2">
        <v>3300530000</v>
      </c>
      <c r="AD1527" s="2">
        <v>3300530000</v>
      </c>
      <c r="AE1527" s="2">
        <v>3300530000</v>
      </c>
      <c r="AF1527" s="2">
        <v>3300040000</v>
      </c>
      <c r="AG1527" s="2">
        <v>3299790000</v>
      </c>
      <c r="AH1527" s="2">
        <v>3299790000</v>
      </c>
    </row>
    <row r="1528" spans="1:34">
      <c r="A1528" t="s">
        <v>1546</v>
      </c>
      <c r="B1528" t="s">
        <v>19</v>
      </c>
      <c r="C1528" s="2">
        <v>5005190000</v>
      </c>
      <c r="D1528" s="2">
        <v>4943780000</v>
      </c>
      <c r="E1528" s="2">
        <v>4932930000</v>
      </c>
      <c r="F1528" s="2">
        <v>4826770000</v>
      </c>
      <c r="G1528" s="2">
        <v>4801070000</v>
      </c>
      <c r="H1528" s="2">
        <v>4770250000</v>
      </c>
      <c r="I1528" s="2">
        <v>4717740000</v>
      </c>
      <c r="J1528" s="2">
        <v>4665340000</v>
      </c>
      <c r="K1528" s="2">
        <v>4641050000</v>
      </c>
      <c r="L1528" s="2">
        <v>4629540000</v>
      </c>
      <c r="M1528" s="2">
        <v>4643360000</v>
      </c>
      <c r="N1528" s="2">
        <v>4701850000</v>
      </c>
      <c r="O1528" s="2">
        <v>4741200000</v>
      </c>
      <c r="P1528" s="2">
        <v>4785540000</v>
      </c>
      <c r="Q1528" s="2">
        <v>4808320000</v>
      </c>
      <c r="R1528" s="2">
        <v>4822260000</v>
      </c>
      <c r="S1528" s="2">
        <v>4836160000</v>
      </c>
      <c r="T1528" s="2">
        <v>4860330000</v>
      </c>
      <c r="U1528" s="2">
        <v>4874330000</v>
      </c>
      <c r="V1528" s="2">
        <v>4881930000</v>
      </c>
      <c r="W1528" s="2">
        <v>4908660000</v>
      </c>
      <c r="X1528" s="2">
        <v>4909930000</v>
      </c>
      <c r="Y1528" s="2">
        <v>4907370000</v>
      </c>
      <c r="Z1528" s="2">
        <v>4908640000</v>
      </c>
      <c r="AA1528" s="2">
        <v>4913730000</v>
      </c>
      <c r="AB1528" s="2">
        <v>4925180000</v>
      </c>
      <c r="AC1528" s="2">
        <v>4935360000</v>
      </c>
      <c r="AD1528" s="2">
        <v>4987540000</v>
      </c>
      <c r="AE1528" s="2">
        <v>5021900000</v>
      </c>
      <c r="AF1528" s="2">
        <v>5103330000</v>
      </c>
      <c r="AG1528" s="2">
        <v>5206410000</v>
      </c>
      <c r="AH1528" s="2">
        <v>5329850000</v>
      </c>
    </row>
    <row r="1529" spans="1:34">
      <c r="A1529" t="s">
        <v>1547</v>
      </c>
      <c r="B1529" t="s">
        <v>19</v>
      </c>
      <c r="C1529" s="2">
        <v>1686600000</v>
      </c>
      <c r="D1529" s="2">
        <v>1391840000</v>
      </c>
      <c r="E1529" s="2">
        <v>1610320000</v>
      </c>
      <c r="F1529" s="2">
        <v>1638260000</v>
      </c>
      <c r="G1529" s="2">
        <v>1761730000</v>
      </c>
      <c r="H1529" s="2">
        <v>1916560000</v>
      </c>
      <c r="I1529" s="2">
        <v>2243430000</v>
      </c>
      <c r="J1529" s="2">
        <v>2454170000</v>
      </c>
      <c r="K1529" s="2">
        <v>2574580000</v>
      </c>
      <c r="L1529" s="2">
        <v>2656920000</v>
      </c>
      <c r="M1529" s="2">
        <v>2648520000</v>
      </c>
      <c r="N1529" s="2">
        <v>2573160000</v>
      </c>
      <c r="O1529" s="2">
        <v>2558230000</v>
      </c>
      <c r="P1529" s="2">
        <v>2577850000</v>
      </c>
      <c r="Q1529" s="2">
        <v>2639970000</v>
      </c>
      <c r="R1529" s="2">
        <v>2698200000</v>
      </c>
      <c r="S1529" s="2">
        <v>2717510000</v>
      </c>
      <c r="T1529" s="2">
        <v>2720720000</v>
      </c>
      <c r="U1529" s="2">
        <v>2739620000</v>
      </c>
      <c r="V1529" s="2">
        <v>2777030000</v>
      </c>
      <c r="W1529" s="2">
        <v>2797330000</v>
      </c>
      <c r="X1529" s="2">
        <v>2807890000</v>
      </c>
      <c r="Y1529" s="2">
        <v>2800180000</v>
      </c>
      <c r="Z1529" s="2">
        <v>2807160000</v>
      </c>
      <c r="AA1529" s="2">
        <v>2821140000</v>
      </c>
      <c r="AB1529" s="2">
        <v>2844960000</v>
      </c>
      <c r="AC1529" s="2">
        <v>2849630000</v>
      </c>
      <c r="AD1529" s="2">
        <v>2897510000</v>
      </c>
      <c r="AE1529" s="2">
        <v>2955820000</v>
      </c>
      <c r="AF1529" s="2">
        <v>2997560000</v>
      </c>
      <c r="AG1529" s="2">
        <v>3015810000</v>
      </c>
      <c r="AH1529" s="2">
        <v>3082080000</v>
      </c>
    </row>
    <row r="1530" spans="1:34">
      <c r="A1530" t="s">
        <v>1548</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1549</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row>
    <row r="1532" spans="1:34">
      <c r="A1532" t="s">
        <v>1550</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row>
    <row r="1533" spans="1:34">
      <c r="A1533" t="s">
        <v>1551</v>
      </c>
      <c r="B1533" t="s">
        <v>19</v>
      </c>
      <c r="C1533" s="2">
        <v>6045440000</v>
      </c>
      <c r="D1533" s="2">
        <v>6045440000</v>
      </c>
      <c r="E1533" s="2">
        <v>6045440000</v>
      </c>
      <c r="F1533" s="2">
        <v>6045440000</v>
      </c>
      <c r="G1533" s="2">
        <v>6045440000</v>
      </c>
      <c r="H1533" s="2">
        <v>6045440000</v>
      </c>
      <c r="I1533" s="2">
        <v>6045440000</v>
      </c>
      <c r="J1533" s="2">
        <v>6045440000</v>
      </c>
      <c r="K1533" s="2">
        <v>6045440000</v>
      </c>
      <c r="L1533" s="2">
        <v>6045440000</v>
      </c>
      <c r="M1533" s="2">
        <v>6045440000</v>
      </c>
      <c r="N1533" s="2">
        <v>6045440000</v>
      </c>
      <c r="O1533" s="2">
        <v>6045440000</v>
      </c>
      <c r="P1533" s="2">
        <v>6045440000</v>
      </c>
      <c r="Q1533" s="2">
        <v>6045440000</v>
      </c>
      <c r="R1533" s="2">
        <v>6045440000</v>
      </c>
      <c r="S1533" s="2">
        <v>6045440000</v>
      </c>
      <c r="T1533" s="2">
        <v>6045440000</v>
      </c>
      <c r="U1533" s="2">
        <v>6045440000</v>
      </c>
      <c r="V1533" s="2">
        <v>6045440000</v>
      </c>
      <c r="W1533" s="2">
        <v>6045440000</v>
      </c>
      <c r="X1533" s="2">
        <v>6045440000</v>
      </c>
      <c r="Y1533" s="2">
        <v>6045440000</v>
      </c>
      <c r="Z1533" s="2">
        <v>6045440000</v>
      </c>
      <c r="AA1533" s="2">
        <v>6045440000</v>
      </c>
      <c r="AB1533" s="2">
        <v>6045440000</v>
      </c>
      <c r="AC1533" s="2">
        <v>6045440000</v>
      </c>
      <c r="AD1533" s="2">
        <v>6045440000</v>
      </c>
      <c r="AE1533" s="2">
        <v>6045440000</v>
      </c>
      <c r="AF1533" s="2">
        <v>6045440000</v>
      </c>
      <c r="AG1533" s="2">
        <v>6045440000</v>
      </c>
      <c r="AH1533" s="2">
        <v>6045440000</v>
      </c>
    </row>
    <row r="1534" spans="1:34">
      <c r="A1534" t="s">
        <v>1552</v>
      </c>
      <c r="B1534" t="s">
        <v>19</v>
      </c>
      <c r="C1534" s="2">
        <v>53877600000</v>
      </c>
      <c r="D1534" s="2">
        <v>37900700000</v>
      </c>
      <c r="E1534" s="2">
        <v>48071000000</v>
      </c>
      <c r="F1534" s="2">
        <v>46591000000</v>
      </c>
      <c r="G1534" s="2">
        <v>47659300000</v>
      </c>
      <c r="H1534" s="2">
        <v>48398200000</v>
      </c>
      <c r="I1534" s="2">
        <v>48488800000</v>
      </c>
      <c r="J1534" s="2">
        <v>51405800000</v>
      </c>
      <c r="K1534" s="2">
        <v>52891200000</v>
      </c>
      <c r="L1534" s="2">
        <v>53548700000</v>
      </c>
      <c r="M1534" s="2">
        <v>52630500000</v>
      </c>
      <c r="N1534" s="2">
        <v>51414400000</v>
      </c>
      <c r="O1534" s="2">
        <v>51270100000</v>
      </c>
      <c r="P1534" s="2">
        <v>51554600000</v>
      </c>
      <c r="Q1534" s="2">
        <v>52339300000</v>
      </c>
      <c r="R1534" s="2">
        <v>52660900000</v>
      </c>
      <c r="S1534" s="2">
        <v>52634800000</v>
      </c>
      <c r="T1534" s="2">
        <v>52470100000</v>
      </c>
      <c r="U1534" s="2">
        <v>52429500000</v>
      </c>
      <c r="V1534" s="2">
        <v>52207600000</v>
      </c>
      <c r="W1534" s="2">
        <v>52358600000</v>
      </c>
      <c r="X1534" s="2">
        <v>52469100000</v>
      </c>
      <c r="Y1534" s="2">
        <v>52294800000</v>
      </c>
      <c r="Z1534" s="2">
        <v>52369000000</v>
      </c>
      <c r="AA1534" s="2">
        <v>52510200000</v>
      </c>
      <c r="AB1534" s="2">
        <v>52739200000</v>
      </c>
      <c r="AC1534" s="2">
        <v>52682400000</v>
      </c>
      <c r="AD1534" s="2">
        <v>53105300000</v>
      </c>
      <c r="AE1534" s="2">
        <v>53575700000</v>
      </c>
      <c r="AF1534" s="2">
        <v>53885800000</v>
      </c>
      <c r="AG1534" s="2">
        <v>54018200000</v>
      </c>
      <c r="AH1534" s="2">
        <v>54441800000</v>
      </c>
    </row>
    <row r="1535" spans="1:34">
      <c r="A1535" t="s">
        <v>1553</v>
      </c>
      <c r="B1535" t="s">
        <v>19</v>
      </c>
      <c r="C1535" s="2">
        <v>20920900000</v>
      </c>
      <c r="D1535" s="2">
        <v>21149000000</v>
      </c>
      <c r="E1535" s="2">
        <v>20207600000</v>
      </c>
      <c r="F1535" s="2">
        <v>21588900000</v>
      </c>
      <c r="G1535" s="2">
        <v>21598300000</v>
      </c>
      <c r="H1535" s="2">
        <v>20009300000</v>
      </c>
      <c r="I1535" s="2">
        <v>18117400000</v>
      </c>
      <c r="J1535" s="2">
        <v>17033600000</v>
      </c>
      <c r="K1535" s="2">
        <v>16416500000</v>
      </c>
      <c r="L1535" s="2">
        <v>16044500000</v>
      </c>
      <c r="M1535" s="2">
        <v>16116200000</v>
      </c>
      <c r="N1535" s="2">
        <v>16458400000</v>
      </c>
      <c r="O1535" s="2">
        <v>16517500000</v>
      </c>
      <c r="P1535" s="2">
        <v>16380700000</v>
      </c>
      <c r="Q1535" s="2">
        <v>16183500000</v>
      </c>
      <c r="R1535" s="2">
        <v>15990000000</v>
      </c>
      <c r="S1535" s="2">
        <v>15943600000</v>
      </c>
      <c r="T1535" s="2">
        <v>15980700000</v>
      </c>
      <c r="U1535" s="2">
        <v>15964200000</v>
      </c>
      <c r="V1535" s="2">
        <v>15876900000</v>
      </c>
      <c r="W1535" s="2">
        <v>15823200000</v>
      </c>
      <c r="X1535" s="2">
        <v>15785400000</v>
      </c>
      <c r="Y1535" s="2">
        <v>15855100000</v>
      </c>
      <c r="Z1535" s="2">
        <v>15738000000</v>
      </c>
      <c r="AA1535" s="2">
        <v>15747300000</v>
      </c>
      <c r="AB1535" s="2">
        <v>15698400000</v>
      </c>
      <c r="AC1535" s="2">
        <v>15550400000</v>
      </c>
      <c r="AD1535" s="2">
        <v>15476200000</v>
      </c>
      <c r="AE1535" s="2">
        <v>15194000000</v>
      </c>
      <c r="AF1535" s="2">
        <v>15010400000</v>
      </c>
      <c r="AG1535" s="2">
        <v>14920400000</v>
      </c>
      <c r="AH1535" s="2">
        <v>14787400000</v>
      </c>
    </row>
    <row r="1536" spans="1:34">
      <c r="A1536" t="s">
        <v>1554</v>
      </c>
      <c r="B1536" t="s">
        <v>19</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row>
    <row r="1537" spans="1:34">
      <c r="A1537" t="s">
        <v>1555</v>
      </c>
      <c r="B1537" t="s">
        <v>19</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row>
    <row r="1538" spans="1:34">
      <c r="A1538" t="s">
        <v>1556</v>
      </c>
      <c r="B1538" t="s">
        <v>19</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row>
    <row r="1539" spans="1:34">
      <c r="A1539" t="s">
        <v>1557</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row>
    <row r="1540" spans="1:34">
      <c r="A1540" t="s">
        <v>1558</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
        <v>1559</v>
      </c>
      <c r="B1541" t="s">
        <v>19</v>
      </c>
      <c r="C1541" s="2">
        <v>628840000</v>
      </c>
      <c r="D1541" s="2">
        <v>433831000</v>
      </c>
      <c r="E1541" s="2">
        <v>546518000</v>
      </c>
      <c r="F1541" s="2">
        <v>534881000</v>
      </c>
      <c r="G1541" s="2">
        <v>594784000</v>
      </c>
      <c r="H1541" s="2">
        <v>693329000</v>
      </c>
      <c r="I1541" s="2">
        <v>921355000</v>
      </c>
      <c r="J1541" s="2">
        <v>1129010000</v>
      </c>
      <c r="K1541" s="2">
        <v>1260590000</v>
      </c>
      <c r="L1541" s="2">
        <v>1314560000</v>
      </c>
      <c r="M1541" s="2">
        <v>1306760000</v>
      </c>
      <c r="N1541" s="2">
        <v>1236850000</v>
      </c>
      <c r="O1541" s="2">
        <v>1203090000</v>
      </c>
      <c r="P1541" s="2">
        <v>1221080000</v>
      </c>
      <c r="Q1541" s="2">
        <v>1298610000</v>
      </c>
      <c r="R1541" s="2">
        <v>1352180000</v>
      </c>
      <c r="S1541" s="2">
        <v>1349190000</v>
      </c>
      <c r="T1541" s="2">
        <v>1351570000</v>
      </c>
      <c r="U1541" s="2">
        <v>1388820000</v>
      </c>
      <c r="V1541" s="2">
        <v>1422840000</v>
      </c>
      <c r="W1541" s="2">
        <v>1421470000</v>
      </c>
      <c r="X1541" s="2">
        <v>1431180000</v>
      </c>
      <c r="Y1541" s="2">
        <v>1423520000</v>
      </c>
      <c r="Z1541" s="2">
        <v>1429670000</v>
      </c>
      <c r="AA1541" s="2">
        <v>1442410000</v>
      </c>
      <c r="AB1541" s="2">
        <v>1464810000</v>
      </c>
      <c r="AC1541" s="2">
        <v>1468790000</v>
      </c>
      <c r="AD1541" s="2">
        <v>1514650000</v>
      </c>
      <c r="AE1541" s="2">
        <v>1569500000</v>
      </c>
      <c r="AF1541" s="2">
        <v>1608490000</v>
      </c>
      <c r="AG1541" s="2">
        <v>1625410000</v>
      </c>
      <c r="AH1541" s="2">
        <v>1687670000</v>
      </c>
    </row>
    <row r="1542" spans="1:34">
      <c r="A1542" t="s">
        <v>1560</v>
      </c>
      <c r="B1542" t="s">
        <v>19</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row>
    <row r="1543" spans="1:34">
      <c r="A1543" t="s">
        <v>1561</v>
      </c>
      <c r="B1543" t="s">
        <v>19</v>
      </c>
      <c r="C1543" s="2">
        <v>2895450000</v>
      </c>
      <c r="D1543" s="2">
        <v>2881120000</v>
      </c>
      <c r="E1543" s="2">
        <v>2848120000</v>
      </c>
      <c r="F1543" s="2">
        <v>2821890000</v>
      </c>
      <c r="G1543" s="2">
        <v>2809480000</v>
      </c>
      <c r="H1543" s="2">
        <v>2795750000</v>
      </c>
      <c r="I1543" s="2">
        <v>2779710000</v>
      </c>
      <c r="J1543" s="2">
        <v>2768100000</v>
      </c>
      <c r="K1543" s="2">
        <v>2762760000</v>
      </c>
      <c r="L1543" s="2">
        <v>2760030000</v>
      </c>
      <c r="M1543" s="2">
        <v>2751150000</v>
      </c>
      <c r="N1543" s="2">
        <v>2748930000</v>
      </c>
      <c r="O1543" s="2">
        <v>2743790000</v>
      </c>
      <c r="P1543" s="2">
        <v>2734400000</v>
      </c>
      <c r="Q1543" s="2">
        <v>2728040000</v>
      </c>
      <c r="R1543" s="2">
        <v>2725020000</v>
      </c>
      <c r="S1543" s="2">
        <v>2719970000</v>
      </c>
      <c r="T1543" s="2">
        <v>2719970000</v>
      </c>
      <c r="U1543" s="2">
        <v>2719770000</v>
      </c>
      <c r="V1543" s="2">
        <v>2718050000</v>
      </c>
      <c r="W1543" s="2">
        <v>2718050000</v>
      </c>
      <c r="X1543" s="2">
        <v>2718050000</v>
      </c>
      <c r="Y1543" s="2">
        <v>2717050000</v>
      </c>
      <c r="Z1543" s="2">
        <v>2716840000</v>
      </c>
      <c r="AA1543" s="2">
        <v>2716840000</v>
      </c>
      <c r="AB1543" s="2">
        <v>2716840000</v>
      </c>
      <c r="AC1543" s="2">
        <v>2716840000</v>
      </c>
      <c r="AD1543" s="2">
        <v>2716840000</v>
      </c>
      <c r="AE1543" s="2">
        <v>2716840000</v>
      </c>
      <c r="AF1543" s="2">
        <v>2716440000</v>
      </c>
      <c r="AG1543" s="2">
        <v>2716240000</v>
      </c>
      <c r="AH1543" s="2">
        <v>2716240000</v>
      </c>
    </row>
    <row r="1544" spans="1:34">
      <c r="A1544" t="s">
        <v>1562</v>
      </c>
      <c r="B1544" t="s">
        <v>19</v>
      </c>
      <c r="C1544" s="2">
        <v>4882440000</v>
      </c>
      <c r="D1544" s="2">
        <v>4822540000</v>
      </c>
      <c r="E1544" s="2">
        <v>4811950000</v>
      </c>
      <c r="F1544" s="2">
        <v>4708400000</v>
      </c>
      <c r="G1544" s="2">
        <v>4683320000</v>
      </c>
      <c r="H1544" s="2">
        <v>4653260000</v>
      </c>
      <c r="I1544" s="2">
        <v>4602050000</v>
      </c>
      <c r="J1544" s="2">
        <v>4550920000</v>
      </c>
      <c r="K1544" s="2">
        <v>4527230000</v>
      </c>
      <c r="L1544" s="2">
        <v>4516000000</v>
      </c>
      <c r="M1544" s="2">
        <v>4529480000</v>
      </c>
      <c r="N1544" s="2">
        <v>4586540000</v>
      </c>
      <c r="O1544" s="2">
        <v>4624920000</v>
      </c>
      <c r="P1544" s="2">
        <v>4668180000</v>
      </c>
      <c r="Q1544" s="2">
        <v>4690400000</v>
      </c>
      <c r="R1544" s="2">
        <v>4703990000</v>
      </c>
      <c r="S1544" s="2">
        <v>4717550000</v>
      </c>
      <c r="T1544" s="2">
        <v>4741140000</v>
      </c>
      <c r="U1544" s="2">
        <v>4754790000</v>
      </c>
      <c r="V1544" s="2">
        <v>4762210000</v>
      </c>
      <c r="W1544" s="2">
        <v>4788280000</v>
      </c>
      <c r="X1544" s="2">
        <v>4789520000</v>
      </c>
      <c r="Y1544" s="2">
        <v>4787020000</v>
      </c>
      <c r="Z1544" s="2">
        <v>4788260000</v>
      </c>
      <c r="AA1544" s="2">
        <v>4793230000</v>
      </c>
      <c r="AB1544" s="2">
        <v>4804400000</v>
      </c>
      <c r="AC1544" s="2">
        <v>4814330000</v>
      </c>
      <c r="AD1544" s="2">
        <v>4865220000</v>
      </c>
      <c r="AE1544" s="2">
        <v>4898740000</v>
      </c>
      <c r="AF1544" s="2">
        <v>4978180000</v>
      </c>
      <c r="AG1544" s="2">
        <v>5078730000</v>
      </c>
      <c r="AH1544" s="2">
        <v>5199140000</v>
      </c>
    </row>
    <row r="1545" spans="1:34">
      <c r="A1545" t="s">
        <v>1563</v>
      </c>
      <c r="B1545" t="s">
        <v>19</v>
      </c>
      <c r="C1545" s="2">
        <v>1291730000</v>
      </c>
      <c r="D1545" s="2">
        <v>1065990000</v>
      </c>
      <c r="E1545" s="2">
        <v>1233310000</v>
      </c>
      <c r="F1545" s="2">
        <v>1254710000</v>
      </c>
      <c r="G1545" s="2">
        <v>1349270000</v>
      </c>
      <c r="H1545" s="2">
        <v>1467860000</v>
      </c>
      <c r="I1545" s="2">
        <v>1718200000</v>
      </c>
      <c r="J1545" s="2">
        <v>1879600000</v>
      </c>
      <c r="K1545" s="2">
        <v>1971820000</v>
      </c>
      <c r="L1545" s="2">
        <v>2034880000</v>
      </c>
      <c r="M1545" s="2">
        <v>2028450000</v>
      </c>
      <c r="N1545" s="2">
        <v>1970730000</v>
      </c>
      <c r="O1545" s="2">
        <v>1959300000</v>
      </c>
      <c r="P1545" s="2">
        <v>1974330000</v>
      </c>
      <c r="Q1545" s="2">
        <v>2021900000</v>
      </c>
      <c r="R1545" s="2">
        <v>2066500000</v>
      </c>
      <c r="S1545" s="2">
        <v>2081290000</v>
      </c>
      <c r="T1545" s="2">
        <v>2083750000</v>
      </c>
      <c r="U1545" s="2">
        <v>2098220000</v>
      </c>
      <c r="V1545" s="2">
        <v>2126870000</v>
      </c>
      <c r="W1545" s="2">
        <v>2142420000</v>
      </c>
      <c r="X1545" s="2">
        <v>2150510000</v>
      </c>
      <c r="Y1545" s="2">
        <v>2144600000</v>
      </c>
      <c r="Z1545" s="2">
        <v>2149950000</v>
      </c>
      <c r="AA1545" s="2">
        <v>2160660000</v>
      </c>
      <c r="AB1545" s="2">
        <v>2178900000</v>
      </c>
      <c r="AC1545" s="2">
        <v>2182470000</v>
      </c>
      <c r="AD1545" s="2">
        <v>2219150000</v>
      </c>
      <c r="AE1545" s="2">
        <v>2263800000</v>
      </c>
      <c r="AF1545" s="2">
        <v>2295770000</v>
      </c>
      <c r="AG1545" s="2">
        <v>2309750000</v>
      </c>
      <c r="AH1545" s="2">
        <v>2360500000</v>
      </c>
    </row>
    <row r="1546" spans="1:34">
      <c r="A1546" t="s">
        <v>1564</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
        <v>1565</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row>
    <row r="1548" spans="1:34">
      <c r="A1548" t="s">
        <v>1566</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row>
    <row r="1549" spans="1:34">
      <c r="A1549" t="s">
        <v>1567</v>
      </c>
      <c r="B1549" t="s">
        <v>19</v>
      </c>
      <c r="C1549" s="2">
        <v>5777980000</v>
      </c>
      <c r="D1549" s="2">
        <v>5777980000</v>
      </c>
      <c r="E1549" s="2">
        <v>5777980000</v>
      </c>
      <c r="F1549" s="2">
        <v>5777980000</v>
      </c>
      <c r="G1549" s="2">
        <v>5777980000</v>
      </c>
      <c r="H1549" s="2">
        <v>5777980000</v>
      </c>
      <c r="I1549" s="2">
        <v>5777980000</v>
      </c>
      <c r="J1549" s="2">
        <v>5777980000</v>
      </c>
      <c r="K1549" s="2">
        <v>5777980000</v>
      </c>
      <c r="L1549" s="2">
        <v>5777980000</v>
      </c>
      <c r="M1549" s="2">
        <v>5777980000</v>
      </c>
      <c r="N1549" s="2">
        <v>5777980000</v>
      </c>
      <c r="O1549" s="2">
        <v>5777980000</v>
      </c>
      <c r="P1549" s="2">
        <v>5777980000</v>
      </c>
      <c r="Q1549" s="2">
        <v>5777980000</v>
      </c>
      <c r="R1549" s="2">
        <v>5777980000</v>
      </c>
      <c r="S1549" s="2">
        <v>5777980000</v>
      </c>
      <c r="T1549" s="2">
        <v>5777980000</v>
      </c>
      <c r="U1549" s="2">
        <v>5777980000</v>
      </c>
      <c r="V1549" s="2">
        <v>5777980000</v>
      </c>
      <c r="W1549" s="2">
        <v>5777980000</v>
      </c>
      <c r="X1549" s="2">
        <v>5777980000</v>
      </c>
      <c r="Y1549" s="2">
        <v>5777980000</v>
      </c>
      <c r="Z1549" s="2">
        <v>5777980000</v>
      </c>
      <c r="AA1549" s="2">
        <v>5777980000</v>
      </c>
      <c r="AB1549" s="2">
        <v>5777980000</v>
      </c>
      <c r="AC1549" s="2">
        <v>5777980000</v>
      </c>
      <c r="AD1549" s="2">
        <v>5777980000</v>
      </c>
      <c r="AE1549" s="2">
        <v>5777980000</v>
      </c>
      <c r="AF1549" s="2">
        <v>5777980000</v>
      </c>
      <c r="AG1549" s="2">
        <v>5777980000</v>
      </c>
      <c r="AH1549" s="2">
        <v>5777980000</v>
      </c>
    </row>
    <row r="1550" spans="1:34">
      <c r="A1550" t="s">
        <v>1568</v>
      </c>
      <c r="B1550" t="s">
        <v>19</v>
      </c>
      <c r="C1550" s="2">
        <v>958252000000</v>
      </c>
      <c r="D1550" s="2">
        <v>674090000000</v>
      </c>
      <c r="E1550" s="2">
        <v>854976000000</v>
      </c>
      <c r="F1550" s="2">
        <v>828653000000</v>
      </c>
      <c r="G1550" s="2">
        <v>847654000000</v>
      </c>
      <c r="H1550" s="2">
        <v>860796000000</v>
      </c>
      <c r="I1550" s="2">
        <v>862407000000</v>
      </c>
      <c r="J1550" s="2">
        <v>914288000000</v>
      </c>
      <c r="K1550" s="2">
        <v>940707000000</v>
      </c>
      <c r="L1550" s="2">
        <v>952401000000</v>
      </c>
      <c r="M1550" s="2">
        <v>936070000000</v>
      </c>
      <c r="N1550" s="2">
        <v>914440000000</v>
      </c>
      <c r="O1550" s="2">
        <v>911876000000</v>
      </c>
      <c r="P1550" s="2">
        <v>916934000000</v>
      </c>
      <c r="Q1550" s="2">
        <v>930891000000</v>
      </c>
      <c r="R1550" s="2">
        <v>936612000000</v>
      </c>
      <c r="S1550" s="2">
        <v>936146000000</v>
      </c>
      <c r="T1550" s="2">
        <v>933218000000</v>
      </c>
      <c r="U1550" s="2">
        <v>932495000000</v>
      </c>
      <c r="V1550" s="2">
        <v>928548000000</v>
      </c>
      <c r="W1550" s="2">
        <v>931234000000</v>
      </c>
      <c r="X1550" s="2">
        <v>933199000000</v>
      </c>
      <c r="Y1550" s="2">
        <v>930099000000</v>
      </c>
      <c r="Z1550" s="2">
        <v>931420000000</v>
      </c>
      <c r="AA1550" s="2">
        <v>933931000000</v>
      </c>
      <c r="AB1550" s="2">
        <v>938004000000</v>
      </c>
      <c r="AC1550" s="2">
        <v>936994000000</v>
      </c>
      <c r="AD1550" s="2">
        <v>944516000000</v>
      </c>
      <c r="AE1550" s="2">
        <v>952881000000</v>
      </c>
      <c r="AF1550" s="2">
        <v>958397000000</v>
      </c>
      <c r="AG1550" s="2">
        <v>960752000000</v>
      </c>
      <c r="AH1550" s="2">
        <v>968285000000</v>
      </c>
    </row>
    <row r="1551" spans="1:34">
      <c r="A1551" t="s">
        <v>1569</v>
      </c>
      <c r="B1551" t="s">
        <v>19</v>
      </c>
      <c r="C1551" s="2">
        <v>6302560000</v>
      </c>
      <c r="D1551" s="2">
        <v>6371280000</v>
      </c>
      <c r="E1551" s="2">
        <v>6087680000</v>
      </c>
      <c r="F1551" s="2">
        <v>6503810000</v>
      </c>
      <c r="G1551" s="2">
        <v>6506630000</v>
      </c>
      <c r="H1551" s="2">
        <v>6027940000</v>
      </c>
      <c r="I1551" s="2">
        <v>5457980000</v>
      </c>
      <c r="J1551" s="2">
        <v>5131490000</v>
      </c>
      <c r="K1551" s="2">
        <v>4945590000</v>
      </c>
      <c r="L1551" s="2">
        <v>4833520000</v>
      </c>
      <c r="M1551" s="2">
        <v>4855130000</v>
      </c>
      <c r="N1551" s="2">
        <v>4958220000</v>
      </c>
      <c r="O1551" s="2">
        <v>4976010000</v>
      </c>
      <c r="P1551" s="2">
        <v>4934790000</v>
      </c>
      <c r="Q1551" s="2">
        <v>4875390000</v>
      </c>
      <c r="R1551" s="2">
        <v>4817110000</v>
      </c>
      <c r="S1551" s="2">
        <v>4803130000</v>
      </c>
      <c r="T1551" s="2">
        <v>4814290000</v>
      </c>
      <c r="U1551" s="2">
        <v>4809320000</v>
      </c>
      <c r="V1551" s="2">
        <v>4783040000</v>
      </c>
      <c r="W1551" s="2">
        <v>4766850000</v>
      </c>
      <c r="X1551" s="2">
        <v>4755470000</v>
      </c>
      <c r="Y1551" s="2">
        <v>4776460000</v>
      </c>
      <c r="Z1551" s="2">
        <v>4741180000</v>
      </c>
      <c r="AA1551" s="2">
        <v>4743980000</v>
      </c>
      <c r="AB1551" s="2">
        <v>4729250000</v>
      </c>
      <c r="AC1551" s="2">
        <v>4684670000</v>
      </c>
      <c r="AD1551" s="2">
        <v>4662320000</v>
      </c>
      <c r="AE1551" s="2">
        <v>4577310000</v>
      </c>
      <c r="AF1551" s="2">
        <v>4521990000</v>
      </c>
      <c r="AG1551" s="2">
        <v>4494860000</v>
      </c>
      <c r="AH1551" s="2">
        <v>4454800000</v>
      </c>
    </row>
    <row r="1552" spans="1:34">
      <c r="A1552" t="s">
        <v>1570</v>
      </c>
      <c r="B1552" t="s">
        <v>19</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row>
    <row r="1553" spans="1:34">
      <c r="A1553" t="s">
        <v>1571</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row>
    <row r="1554" spans="1:34">
      <c r="A1554" t="s">
        <v>1572</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row>
    <row r="1555" spans="1:34">
      <c r="A1555" t="s">
        <v>1573</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row>
    <row r="1556" spans="1:34">
      <c r="A1556" t="s">
        <v>1574</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1575</v>
      </c>
      <c r="B1557" t="s">
        <v>19</v>
      </c>
      <c r="C1557" s="2">
        <v>564501000</v>
      </c>
      <c r="D1557" s="2">
        <v>389445000</v>
      </c>
      <c r="E1557" s="2">
        <v>490602000</v>
      </c>
      <c r="F1557" s="2">
        <v>480155000</v>
      </c>
      <c r="G1557" s="2">
        <v>533930000</v>
      </c>
      <c r="H1557" s="2">
        <v>622393000</v>
      </c>
      <c r="I1557" s="2">
        <v>827088000</v>
      </c>
      <c r="J1557" s="2">
        <v>1013490000</v>
      </c>
      <c r="K1557" s="2">
        <v>1131610000</v>
      </c>
      <c r="L1557" s="2">
        <v>1180060000</v>
      </c>
      <c r="M1557" s="2">
        <v>1173060000</v>
      </c>
      <c r="N1557" s="2">
        <v>1110310000</v>
      </c>
      <c r="O1557" s="2">
        <v>1080000000</v>
      </c>
      <c r="P1557" s="2">
        <v>1096140000</v>
      </c>
      <c r="Q1557" s="2">
        <v>1165750000</v>
      </c>
      <c r="R1557" s="2">
        <v>1213830000</v>
      </c>
      <c r="S1557" s="2">
        <v>1211150000</v>
      </c>
      <c r="T1557" s="2">
        <v>1213290000</v>
      </c>
      <c r="U1557" s="2">
        <v>1246730000</v>
      </c>
      <c r="V1557" s="2">
        <v>1277260000</v>
      </c>
      <c r="W1557" s="2">
        <v>1276030000</v>
      </c>
      <c r="X1557" s="2">
        <v>1284750000</v>
      </c>
      <c r="Y1557" s="2">
        <v>1277880000</v>
      </c>
      <c r="Z1557" s="2">
        <v>1283400000</v>
      </c>
      <c r="AA1557" s="2">
        <v>1294830000</v>
      </c>
      <c r="AB1557" s="2">
        <v>1314940000</v>
      </c>
      <c r="AC1557" s="2">
        <v>1318510000</v>
      </c>
      <c r="AD1557" s="2">
        <v>1359680000</v>
      </c>
      <c r="AE1557" s="2">
        <v>1408920000</v>
      </c>
      <c r="AF1557" s="2">
        <v>1443920000</v>
      </c>
      <c r="AG1557" s="2">
        <v>1459110000</v>
      </c>
      <c r="AH1557" s="2">
        <v>1515000000</v>
      </c>
    </row>
    <row r="1558" spans="1:34">
      <c r="A1558" t="s">
        <v>1576</v>
      </c>
      <c r="B1558" t="s">
        <v>19</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row>
    <row r="1559" spans="1:34">
      <c r="A1559" t="s">
        <v>1577</v>
      </c>
      <c r="B1559" t="s">
        <v>19</v>
      </c>
      <c r="C1559" s="2">
        <v>26572600000</v>
      </c>
      <c r="D1559" s="2">
        <v>26441100000</v>
      </c>
      <c r="E1559" s="2">
        <v>26138300000</v>
      </c>
      <c r="F1559" s="2">
        <v>25897500000</v>
      </c>
      <c r="G1559" s="2">
        <v>25783600000</v>
      </c>
      <c r="H1559" s="2">
        <v>25657700000</v>
      </c>
      <c r="I1559" s="2">
        <v>25510500000</v>
      </c>
      <c r="J1559" s="2">
        <v>25404000000</v>
      </c>
      <c r="K1559" s="2">
        <v>25354900000</v>
      </c>
      <c r="L1559" s="2">
        <v>25329900000</v>
      </c>
      <c r="M1559" s="2">
        <v>25248400000</v>
      </c>
      <c r="N1559" s="2">
        <v>25228000000</v>
      </c>
      <c r="O1559" s="2">
        <v>25180800000</v>
      </c>
      <c r="P1559" s="2">
        <v>25094600000</v>
      </c>
      <c r="Q1559" s="2">
        <v>25036300000</v>
      </c>
      <c r="R1559" s="2">
        <v>25008500000</v>
      </c>
      <c r="S1559" s="2">
        <v>24962200000</v>
      </c>
      <c r="T1559" s="2">
        <v>24962200000</v>
      </c>
      <c r="U1559" s="2">
        <v>24960400000</v>
      </c>
      <c r="V1559" s="2">
        <v>24944600000</v>
      </c>
      <c r="W1559" s="2">
        <v>24944600000</v>
      </c>
      <c r="X1559" s="2">
        <v>24944600000</v>
      </c>
      <c r="Y1559" s="2">
        <v>24935400000</v>
      </c>
      <c r="Z1559" s="2">
        <v>24933500000</v>
      </c>
      <c r="AA1559" s="2">
        <v>24933500000</v>
      </c>
      <c r="AB1559" s="2">
        <v>24933500000</v>
      </c>
      <c r="AC1559" s="2">
        <v>24933500000</v>
      </c>
      <c r="AD1559" s="2">
        <v>24933500000</v>
      </c>
      <c r="AE1559" s="2">
        <v>24933500000</v>
      </c>
      <c r="AF1559" s="2">
        <v>24929800000</v>
      </c>
      <c r="AG1559" s="2">
        <v>24928000000</v>
      </c>
      <c r="AH1559" s="2">
        <v>24928000000</v>
      </c>
    </row>
    <row r="1560" spans="1:34">
      <c r="A1560" t="s">
        <v>1578</v>
      </c>
      <c r="B1560" t="s">
        <v>19</v>
      </c>
      <c r="C1560" s="2">
        <v>1470870000</v>
      </c>
      <c r="D1560" s="2">
        <v>1452820000</v>
      </c>
      <c r="E1560" s="2">
        <v>1449630000</v>
      </c>
      <c r="F1560" s="2">
        <v>1418440000</v>
      </c>
      <c r="G1560" s="2">
        <v>1410880000</v>
      </c>
      <c r="H1560" s="2">
        <v>1401830000</v>
      </c>
      <c r="I1560" s="2">
        <v>1386400000</v>
      </c>
      <c r="J1560" s="2">
        <v>1371000000</v>
      </c>
      <c r="K1560" s="2">
        <v>1363860000</v>
      </c>
      <c r="L1560" s="2">
        <v>1360480000</v>
      </c>
      <c r="M1560" s="2">
        <v>1364540000</v>
      </c>
      <c r="N1560" s="2">
        <v>1381730000</v>
      </c>
      <c r="O1560" s="2">
        <v>1393290000</v>
      </c>
      <c r="P1560" s="2">
        <v>1406320000</v>
      </c>
      <c r="Q1560" s="2">
        <v>1413020000</v>
      </c>
      <c r="R1560" s="2">
        <v>1417110000</v>
      </c>
      <c r="S1560" s="2">
        <v>1421200000</v>
      </c>
      <c r="T1560" s="2">
        <v>1428300000</v>
      </c>
      <c r="U1560" s="2">
        <v>1432410000</v>
      </c>
      <c r="V1560" s="2">
        <v>1434650000</v>
      </c>
      <c r="W1560" s="2">
        <v>1442500000</v>
      </c>
      <c r="X1560" s="2">
        <v>1442880000</v>
      </c>
      <c r="Y1560" s="2">
        <v>1442120000</v>
      </c>
      <c r="Z1560" s="2">
        <v>1442500000</v>
      </c>
      <c r="AA1560" s="2">
        <v>1443990000</v>
      </c>
      <c r="AB1560" s="2">
        <v>1447360000</v>
      </c>
      <c r="AC1560" s="2">
        <v>1450350000</v>
      </c>
      <c r="AD1560" s="2">
        <v>1465680000</v>
      </c>
      <c r="AE1560" s="2">
        <v>1475780000</v>
      </c>
      <c r="AF1560" s="2">
        <v>1499710000</v>
      </c>
      <c r="AG1560" s="2">
        <v>1530000000</v>
      </c>
      <c r="AH1560" s="2">
        <v>1566280000</v>
      </c>
    </row>
    <row r="1561" spans="1:34">
      <c r="A1561" t="s">
        <v>1579</v>
      </c>
      <c r="B1561" t="s">
        <v>19</v>
      </c>
      <c r="C1561" s="2">
        <v>22974400000</v>
      </c>
      <c r="D1561" s="2">
        <v>18959300000</v>
      </c>
      <c r="E1561" s="2">
        <v>21935300000</v>
      </c>
      <c r="F1561" s="2">
        <v>22316000000</v>
      </c>
      <c r="G1561" s="2">
        <v>23997800000</v>
      </c>
      <c r="H1561" s="2">
        <v>26106900000</v>
      </c>
      <c r="I1561" s="2">
        <v>30559300000</v>
      </c>
      <c r="J1561" s="2">
        <v>33430100000</v>
      </c>
      <c r="K1561" s="2">
        <v>35070300000</v>
      </c>
      <c r="L1561" s="2">
        <v>36191800000</v>
      </c>
      <c r="M1561" s="2">
        <v>36077500000</v>
      </c>
      <c r="N1561" s="2">
        <v>35050900000</v>
      </c>
      <c r="O1561" s="2">
        <v>34847500000</v>
      </c>
      <c r="P1561" s="2">
        <v>35114800000</v>
      </c>
      <c r="Q1561" s="2">
        <v>35961000000</v>
      </c>
      <c r="R1561" s="2">
        <v>36754100000</v>
      </c>
      <c r="S1561" s="2">
        <v>37017200000</v>
      </c>
      <c r="T1561" s="2">
        <v>37060900000</v>
      </c>
      <c r="U1561" s="2">
        <v>37318400000</v>
      </c>
      <c r="V1561" s="2">
        <v>37827900000</v>
      </c>
      <c r="W1561" s="2">
        <v>38104500000</v>
      </c>
      <c r="X1561" s="2">
        <v>38248400000</v>
      </c>
      <c r="Y1561" s="2">
        <v>38143300000</v>
      </c>
      <c r="Z1561" s="2">
        <v>38238400000</v>
      </c>
      <c r="AA1561" s="2">
        <v>38428900000</v>
      </c>
      <c r="AB1561" s="2">
        <v>38753300000</v>
      </c>
      <c r="AC1561" s="2">
        <v>38816800000</v>
      </c>
      <c r="AD1561" s="2">
        <v>39469100000</v>
      </c>
      <c r="AE1561" s="2">
        <v>40263300000</v>
      </c>
      <c r="AF1561" s="2">
        <v>40831900000</v>
      </c>
      <c r="AG1561" s="2">
        <v>41080600000</v>
      </c>
      <c r="AH1561" s="2">
        <v>41983200000</v>
      </c>
    </row>
    <row r="1562" spans="1:34">
      <c r="A1562" t="s">
        <v>1580</v>
      </c>
      <c r="B1562" t="s">
        <v>19</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1581</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1582</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row>
    <row r="1565" spans="1:34">
      <c r="A1565" t="s">
        <v>1583</v>
      </c>
      <c r="B1565" t="s">
        <v>19</v>
      </c>
      <c r="C1565" s="2">
        <v>35016800000</v>
      </c>
      <c r="D1565" s="2">
        <v>35016800000</v>
      </c>
      <c r="E1565" s="2">
        <v>35016800000</v>
      </c>
      <c r="F1565" s="2">
        <v>35016800000</v>
      </c>
      <c r="G1565" s="2">
        <v>35016800000</v>
      </c>
      <c r="H1565" s="2">
        <v>35016800000</v>
      </c>
      <c r="I1565" s="2">
        <v>35016800000</v>
      </c>
      <c r="J1565" s="2">
        <v>35016800000</v>
      </c>
      <c r="K1565" s="2">
        <v>35016800000</v>
      </c>
      <c r="L1565" s="2">
        <v>35016800000</v>
      </c>
      <c r="M1565" s="2">
        <v>35016800000</v>
      </c>
      <c r="N1565" s="2">
        <v>35016800000</v>
      </c>
      <c r="O1565" s="2">
        <v>35016800000</v>
      </c>
      <c r="P1565" s="2">
        <v>35016800000</v>
      </c>
      <c r="Q1565" s="2">
        <v>35016800000</v>
      </c>
      <c r="R1565" s="2">
        <v>35016800000</v>
      </c>
      <c r="S1565" s="2">
        <v>35016800000</v>
      </c>
      <c r="T1565" s="2">
        <v>35016800000</v>
      </c>
      <c r="U1565" s="2">
        <v>35016800000</v>
      </c>
      <c r="V1565" s="2">
        <v>35016800000</v>
      </c>
      <c r="W1565" s="2">
        <v>35016800000</v>
      </c>
      <c r="X1565" s="2">
        <v>35016800000</v>
      </c>
      <c r="Y1565" s="2">
        <v>35016800000</v>
      </c>
      <c r="Z1565" s="2">
        <v>35016800000</v>
      </c>
      <c r="AA1565" s="2">
        <v>35016800000</v>
      </c>
      <c r="AB1565" s="2">
        <v>35016800000</v>
      </c>
      <c r="AC1565" s="2">
        <v>35016800000</v>
      </c>
      <c r="AD1565" s="2">
        <v>35016800000</v>
      </c>
      <c r="AE1565" s="2">
        <v>35016800000</v>
      </c>
      <c r="AF1565" s="2">
        <v>35016800000</v>
      </c>
      <c r="AG1565" s="2">
        <v>35016800000</v>
      </c>
      <c r="AH1565" s="2">
        <v>35016800000</v>
      </c>
    </row>
    <row r="1566" spans="1:34">
      <c r="A1566" t="s">
        <v>1584</v>
      </c>
      <c r="B1566" t="s">
        <v>19</v>
      </c>
      <c r="C1566" s="2">
        <v>2123160000</v>
      </c>
      <c r="D1566" s="2">
        <v>1493550000</v>
      </c>
      <c r="E1566" s="2">
        <v>1894330000</v>
      </c>
      <c r="F1566" s="2">
        <v>1836010000</v>
      </c>
      <c r="G1566" s="2">
        <v>1878110000</v>
      </c>
      <c r="H1566" s="2">
        <v>1907230000</v>
      </c>
      <c r="I1566" s="2">
        <v>1910800000</v>
      </c>
      <c r="J1566" s="2">
        <v>2025750000</v>
      </c>
      <c r="K1566" s="2">
        <v>2084280000</v>
      </c>
      <c r="L1566" s="2">
        <v>2110200000</v>
      </c>
      <c r="M1566" s="2">
        <v>2074010000</v>
      </c>
      <c r="N1566" s="2">
        <v>2026090000</v>
      </c>
      <c r="O1566" s="2">
        <v>2020400000</v>
      </c>
      <c r="P1566" s="2">
        <v>2031610000</v>
      </c>
      <c r="Q1566" s="2">
        <v>2062540000</v>
      </c>
      <c r="R1566" s="2">
        <v>2075210000</v>
      </c>
      <c r="S1566" s="2">
        <v>2074180000</v>
      </c>
      <c r="T1566" s="2">
        <v>2067690000</v>
      </c>
      <c r="U1566" s="2">
        <v>2066090000</v>
      </c>
      <c r="V1566" s="2">
        <v>2057350000</v>
      </c>
      <c r="W1566" s="2">
        <v>2063300000</v>
      </c>
      <c r="X1566" s="2">
        <v>2067650000</v>
      </c>
      <c r="Y1566" s="2">
        <v>2060780000</v>
      </c>
      <c r="Z1566" s="2">
        <v>2063710000</v>
      </c>
      <c r="AA1566" s="2">
        <v>2069270000</v>
      </c>
      <c r="AB1566" s="2">
        <v>2078300000</v>
      </c>
      <c r="AC1566" s="2">
        <v>2076060000</v>
      </c>
      <c r="AD1566" s="2">
        <v>2092720000</v>
      </c>
      <c r="AE1566" s="2">
        <v>2111260000</v>
      </c>
      <c r="AF1566" s="2">
        <v>2123480000</v>
      </c>
      <c r="AG1566" s="2">
        <v>2128700000</v>
      </c>
      <c r="AH1566" s="2">
        <v>2145390000</v>
      </c>
    </row>
    <row r="1567" spans="1:34">
      <c r="A1567" t="s">
        <v>1585</v>
      </c>
      <c r="B1567" t="s">
        <v>19</v>
      </c>
      <c r="C1567" s="2">
        <v>1396540000</v>
      </c>
      <c r="D1567" s="2">
        <v>1411770000</v>
      </c>
      <c r="E1567" s="2">
        <v>1348920000</v>
      </c>
      <c r="F1567" s="2">
        <v>1441130000</v>
      </c>
      <c r="G1567" s="2">
        <v>1441760000</v>
      </c>
      <c r="H1567" s="2">
        <v>1335690000</v>
      </c>
      <c r="I1567" s="2">
        <v>1209390000</v>
      </c>
      <c r="J1567" s="2">
        <v>1137050000</v>
      </c>
      <c r="K1567" s="2">
        <v>1095860000</v>
      </c>
      <c r="L1567" s="2">
        <v>1071020000</v>
      </c>
      <c r="M1567" s="2">
        <v>1075810000</v>
      </c>
      <c r="N1567" s="2">
        <v>1098660000</v>
      </c>
      <c r="O1567" s="2">
        <v>1102600000</v>
      </c>
      <c r="P1567" s="2">
        <v>1093470000</v>
      </c>
      <c r="Q1567" s="2">
        <v>1080300000</v>
      </c>
      <c r="R1567" s="2">
        <v>1067390000</v>
      </c>
      <c r="S1567" s="2">
        <v>1064290000</v>
      </c>
      <c r="T1567" s="2">
        <v>1066760000</v>
      </c>
      <c r="U1567" s="2">
        <v>1065660000</v>
      </c>
      <c r="V1567" s="2">
        <v>1059840000</v>
      </c>
      <c r="W1567" s="2">
        <v>1056250000</v>
      </c>
      <c r="X1567" s="2">
        <v>1053730000</v>
      </c>
      <c r="Y1567" s="2">
        <v>1058380000</v>
      </c>
      <c r="Z1567" s="2">
        <v>1050560000</v>
      </c>
      <c r="AA1567" s="2">
        <v>1051180000</v>
      </c>
      <c r="AB1567" s="2">
        <v>1047920000</v>
      </c>
      <c r="AC1567" s="2">
        <v>1038040000</v>
      </c>
      <c r="AD1567" s="2">
        <v>1033090000</v>
      </c>
      <c r="AE1567" s="2">
        <v>1014250000</v>
      </c>
      <c r="AF1567" s="2">
        <v>1002000000</v>
      </c>
      <c r="AG1567" s="2">
        <v>995984000</v>
      </c>
      <c r="AH1567" s="2">
        <v>987106000</v>
      </c>
    </row>
    <row r="1568" spans="1:34">
      <c r="A1568" t="s">
        <v>1586</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row>
    <row r="1569" spans="1:34">
      <c r="A1569" t="s">
        <v>1587</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row>
    <row r="1570" spans="1:34">
      <c r="A1570" t="s">
        <v>1588</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row>
    <row r="1571" spans="1:34">
      <c r="A1571" t="s">
        <v>1589</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row>
    <row r="1572" spans="1:34">
      <c r="A1572" t="s">
        <v>1590</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row>
    <row r="1573" spans="1:34">
      <c r="A1573" t="s">
        <v>1591</v>
      </c>
      <c r="B1573" t="s">
        <v>19</v>
      </c>
      <c r="C1573" s="2">
        <v>24017200</v>
      </c>
      <c r="D1573" s="2">
        <v>16569300</v>
      </c>
      <c r="E1573" s="2">
        <v>20873100</v>
      </c>
      <c r="F1573" s="2">
        <v>20428600</v>
      </c>
      <c r="G1573" s="2">
        <v>22716500</v>
      </c>
      <c r="H1573" s="2">
        <v>26480200</v>
      </c>
      <c r="I1573" s="2">
        <v>35189200</v>
      </c>
      <c r="J1573" s="2">
        <v>43119900</v>
      </c>
      <c r="K1573" s="2">
        <v>48145500</v>
      </c>
      <c r="L1573" s="2">
        <v>50206800</v>
      </c>
      <c r="M1573" s="2">
        <v>49908900</v>
      </c>
      <c r="N1573" s="2">
        <v>47238900</v>
      </c>
      <c r="O1573" s="2">
        <v>45949400</v>
      </c>
      <c r="P1573" s="2">
        <v>46636300</v>
      </c>
      <c r="Q1573" s="2">
        <v>49597600</v>
      </c>
      <c r="R1573" s="2">
        <v>51643500</v>
      </c>
      <c r="S1573" s="2">
        <v>51529500</v>
      </c>
      <c r="T1573" s="2">
        <v>51620400</v>
      </c>
      <c r="U1573" s="2">
        <v>53043100</v>
      </c>
      <c r="V1573" s="2">
        <v>54342100</v>
      </c>
      <c r="W1573" s="2">
        <v>54289800</v>
      </c>
      <c r="X1573" s="2">
        <v>54660800</v>
      </c>
      <c r="Y1573" s="2">
        <v>54368400</v>
      </c>
      <c r="Z1573" s="2">
        <v>54603200</v>
      </c>
      <c r="AA1573" s="2">
        <v>55089600</v>
      </c>
      <c r="AB1573" s="2">
        <v>55945100</v>
      </c>
      <c r="AC1573" s="2">
        <v>56097100</v>
      </c>
      <c r="AD1573" s="2">
        <v>57848900</v>
      </c>
      <c r="AE1573" s="2">
        <v>59943600</v>
      </c>
      <c r="AF1573" s="2">
        <v>61433000</v>
      </c>
      <c r="AG1573" s="2">
        <v>62079100</v>
      </c>
      <c r="AH1573" s="2">
        <v>64457100</v>
      </c>
    </row>
    <row r="1574" spans="1:34">
      <c r="A1574" t="s">
        <v>1592</v>
      </c>
      <c r="B1574" t="s">
        <v>19</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row>
    <row r="1575" spans="1:34">
      <c r="A1575" t="s">
        <v>1593</v>
      </c>
      <c r="B1575" t="s">
        <v>19</v>
      </c>
      <c r="C1575" s="2">
        <v>876772000</v>
      </c>
      <c r="D1575" s="2">
        <v>872434000</v>
      </c>
      <c r="E1575" s="2">
        <v>862442000</v>
      </c>
      <c r="F1575" s="2">
        <v>854498000</v>
      </c>
      <c r="G1575" s="2">
        <v>850740000</v>
      </c>
      <c r="H1575" s="2">
        <v>846584000</v>
      </c>
      <c r="I1575" s="2">
        <v>841726000</v>
      </c>
      <c r="J1575" s="2">
        <v>838212000</v>
      </c>
      <c r="K1575" s="2">
        <v>836592000</v>
      </c>
      <c r="L1575" s="2">
        <v>835767000</v>
      </c>
      <c r="M1575" s="2">
        <v>833078000</v>
      </c>
      <c r="N1575" s="2">
        <v>832406000</v>
      </c>
      <c r="O1575" s="2">
        <v>830848000</v>
      </c>
      <c r="P1575" s="2">
        <v>828006000</v>
      </c>
      <c r="Q1575" s="2">
        <v>826081000</v>
      </c>
      <c r="R1575" s="2">
        <v>825164000</v>
      </c>
      <c r="S1575" s="2">
        <v>823636000</v>
      </c>
      <c r="T1575" s="2">
        <v>823636000</v>
      </c>
      <c r="U1575" s="2">
        <v>823575000</v>
      </c>
      <c r="V1575" s="2">
        <v>823056000</v>
      </c>
      <c r="W1575" s="2">
        <v>823056000</v>
      </c>
      <c r="X1575" s="2">
        <v>823056000</v>
      </c>
      <c r="Y1575" s="2">
        <v>822750000</v>
      </c>
      <c r="Z1575" s="2">
        <v>822689000</v>
      </c>
      <c r="AA1575" s="2">
        <v>822689000</v>
      </c>
      <c r="AB1575" s="2">
        <v>822689000</v>
      </c>
      <c r="AC1575" s="2">
        <v>822689000</v>
      </c>
      <c r="AD1575" s="2">
        <v>822689000</v>
      </c>
      <c r="AE1575" s="2">
        <v>822689000</v>
      </c>
      <c r="AF1575" s="2">
        <v>822567000</v>
      </c>
      <c r="AG1575" s="2">
        <v>822506000</v>
      </c>
      <c r="AH1575" s="2">
        <v>822506000</v>
      </c>
    </row>
    <row r="1576" spans="1:34">
      <c r="A1576" t="s">
        <v>1594</v>
      </c>
      <c r="B1576" t="s">
        <v>19</v>
      </c>
      <c r="C1576" s="2">
        <v>325919000</v>
      </c>
      <c r="D1576" s="2">
        <v>321920000</v>
      </c>
      <c r="E1576" s="2">
        <v>321214000</v>
      </c>
      <c r="F1576" s="2">
        <v>314301000</v>
      </c>
      <c r="G1576" s="2">
        <v>312628000</v>
      </c>
      <c r="H1576" s="2">
        <v>310621000</v>
      </c>
      <c r="I1576" s="2">
        <v>307202000</v>
      </c>
      <c r="J1576" s="2">
        <v>303789000</v>
      </c>
      <c r="K1576" s="2">
        <v>302208000</v>
      </c>
      <c r="L1576" s="2">
        <v>301458000</v>
      </c>
      <c r="M1576" s="2">
        <v>302358000</v>
      </c>
      <c r="N1576" s="2">
        <v>306167000</v>
      </c>
      <c r="O1576" s="2">
        <v>308729000</v>
      </c>
      <c r="P1576" s="2">
        <v>311617000</v>
      </c>
      <c r="Q1576" s="2">
        <v>313100000</v>
      </c>
      <c r="R1576" s="2">
        <v>314007000</v>
      </c>
      <c r="S1576" s="2">
        <v>314912000</v>
      </c>
      <c r="T1576" s="2">
        <v>316487000</v>
      </c>
      <c r="U1576" s="2">
        <v>317398000</v>
      </c>
      <c r="V1576" s="2">
        <v>317893000</v>
      </c>
      <c r="W1576" s="2">
        <v>319634000</v>
      </c>
      <c r="X1576" s="2">
        <v>319716000</v>
      </c>
      <c r="Y1576" s="2">
        <v>319550000</v>
      </c>
      <c r="Z1576" s="2">
        <v>319632000</v>
      </c>
      <c r="AA1576" s="2">
        <v>319964000</v>
      </c>
      <c r="AB1576" s="2">
        <v>320710000</v>
      </c>
      <c r="AC1576" s="2">
        <v>321373000</v>
      </c>
      <c r="AD1576" s="2">
        <v>324770000</v>
      </c>
      <c r="AE1576" s="2">
        <v>327007000</v>
      </c>
      <c r="AF1576" s="2">
        <v>332310000</v>
      </c>
      <c r="AG1576" s="2">
        <v>339022000</v>
      </c>
      <c r="AH1576" s="2">
        <v>347060000</v>
      </c>
    </row>
    <row r="1577" spans="1:34">
      <c r="A1577" t="s">
        <v>1595</v>
      </c>
      <c r="B1577" t="s">
        <v>19</v>
      </c>
      <c r="C1577" s="2">
        <v>50903400</v>
      </c>
      <c r="D1577" s="2">
        <v>42007400</v>
      </c>
      <c r="E1577" s="2">
        <v>48601100</v>
      </c>
      <c r="F1577" s="2">
        <v>49444500</v>
      </c>
      <c r="G1577" s="2">
        <v>53170900</v>
      </c>
      <c r="H1577" s="2">
        <v>57843900</v>
      </c>
      <c r="I1577" s="2">
        <v>67709000</v>
      </c>
      <c r="J1577" s="2">
        <v>74069600</v>
      </c>
      <c r="K1577" s="2">
        <v>77703700</v>
      </c>
      <c r="L1577" s="2">
        <v>80188600</v>
      </c>
      <c r="M1577" s="2">
        <v>79935300</v>
      </c>
      <c r="N1577" s="2">
        <v>77660800</v>
      </c>
      <c r="O1577" s="2">
        <v>77210100</v>
      </c>
      <c r="P1577" s="2">
        <v>77802300</v>
      </c>
      <c r="Q1577" s="2">
        <v>79677200</v>
      </c>
      <c r="R1577" s="2">
        <v>81434500</v>
      </c>
      <c r="S1577" s="2">
        <v>82017300</v>
      </c>
      <c r="T1577" s="2">
        <v>82114300</v>
      </c>
      <c r="U1577" s="2">
        <v>82684800</v>
      </c>
      <c r="V1577" s="2">
        <v>83813700</v>
      </c>
      <c r="W1577" s="2">
        <v>84426600</v>
      </c>
      <c r="X1577" s="2">
        <v>84745300</v>
      </c>
      <c r="Y1577" s="2">
        <v>84512400</v>
      </c>
      <c r="Z1577" s="2">
        <v>84723100</v>
      </c>
      <c r="AA1577" s="2">
        <v>85145200</v>
      </c>
      <c r="AB1577" s="2">
        <v>85864100</v>
      </c>
      <c r="AC1577" s="2">
        <v>86004800</v>
      </c>
      <c r="AD1577" s="2">
        <v>87450000</v>
      </c>
      <c r="AE1577" s="2">
        <v>89209800</v>
      </c>
      <c r="AF1577" s="2">
        <v>90469500</v>
      </c>
      <c r="AG1577" s="2">
        <v>91020500</v>
      </c>
      <c r="AH1577" s="2">
        <v>93020400</v>
      </c>
    </row>
    <row r="1578" spans="1:34">
      <c r="A1578" t="s">
        <v>1596</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1597</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row>
    <row r="1580" spans="1:34">
      <c r="A1580" t="s">
        <v>1598</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row>
    <row r="1581" spans="1:34">
      <c r="A1581" t="s">
        <v>1599</v>
      </c>
      <c r="B1581" t="s">
        <v>19</v>
      </c>
      <c r="C1581" s="2">
        <v>315187000</v>
      </c>
      <c r="D1581" s="2">
        <v>315187000</v>
      </c>
      <c r="E1581" s="2">
        <v>315187000</v>
      </c>
      <c r="F1581" s="2">
        <v>315187000</v>
      </c>
      <c r="G1581" s="2">
        <v>315187000</v>
      </c>
      <c r="H1581" s="2">
        <v>315187000</v>
      </c>
      <c r="I1581" s="2">
        <v>315187000</v>
      </c>
      <c r="J1581" s="2">
        <v>315187000</v>
      </c>
      <c r="K1581" s="2">
        <v>315187000</v>
      </c>
      <c r="L1581" s="2">
        <v>315187000</v>
      </c>
      <c r="M1581" s="2">
        <v>315187000</v>
      </c>
      <c r="N1581" s="2">
        <v>315187000</v>
      </c>
      <c r="O1581" s="2">
        <v>315187000</v>
      </c>
      <c r="P1581" s="2">
        <v>315187000</v>
      </c>
      <c r="Q1581" s="2">
        <v>315187000</v>
      </c>
      <c r="R1581" s="2">
        <v>315187000</v>
      </c>
      <c r="S1581" s="2">
        <v>315187000</v>
      </c>
      <c r="T1581" s="2">
        <v>315187000</v>
      </c>
      <c r="U1581" s="2">
        <v>315187000</v>
      </c>
      <c r="V1581" s="2">
        <v>315187000</v>
      </c>
      <c r="W1581" s="2">
        <v>315187000</v>
      </c>
      <c r="X1581" s="2">
        <v>315187000</v>
      </c>
      <c r="Y1581" s="2">
        <v>315187000</v>
      </c>
      <c r="Z1581" s="2">
        <v>315187000</v>
      </c>
      <c r="AA1581" s="2">
        <v>315187000</v>
      </c>
      <c r="AB1581" s="2">
        <v>315187000</v>
      </c>
      <c r="AC1581" s="2">
        <v>315187000</v>
      </c>
      <c r="AD1581" s="2">
        <v>315187000</v>
      </c>
      <c r="AE1581" s="2">
        <v>315187000</v>
      </c>
      <c r="AF1581" s="2">
        <v>315187000</v>
      </c>
      <c r="AG1581" s="2">
        <v>315187000</v>
      </c>
      <c r="AH1581" s="2">
        <v>315187000</v>
      </c>
    </row>
    <row r="1582" spans="1:34">
      <c r="A1582" t="s">
        <v>1600</v>
      </c>
      <c r="B1582" t="s">
        <v>19</v>
      </c>
      <c r="C1582" s="2">
        <v>3356610000</v>
      </c>
      <c r="D1582" s="2">
        <v>2361240000</v>
      </c>
      <c r="E1582" s="2">
        <v>2994850000</v>
      </c>
      <c r="F1582" s="2">
        <v>2902650000</v>
      </c>
      <c r="G1582" s="2">
        <v>2969200000</v>
      </c>
      <c r="H1582" s="2">
        <v>3015240000</v>
      </c>
      <c r="I1582" s="2">
        <v>3020880000</v>
      </c>
      <c r="J1582" s="2">
        <v>3202610000</v>
      </c>
      <c r="K1582" s="2">
        <v>3295160000</v>
      </c>
      <c r="L1582" s="2">
        <v>3336120000</v>
      </c>
      <c r="M1582" s="2">
        <v>3278910000</v>
      </c>
      <c r="N1582" s="2">
        <v>3203150000</v>
      </c>
      <c r="O1582" s="2">
        <v>3194160000</v>
      </c>
      <c r="P1582" s="2">
        <v>3211880000</v>
      </c>
      <c r="Q1582" s="2">
        <v>3260770000</v>
      </c>
      <c r="R1582" s="2">
        <v>3280810000</v>
      </c>
      <c r="S1582" s="2">
        <v>3279180000</v>
      </c>
      <c r="T1582" s="2">
        <v>3268920000</v>
      </c>
      <c r="U1582" s="2">
        <v>3266390000</v>
      </c>
      <c r="V1582" s="2">
        <v>3252560000</v>
      </c>
      <c r="W1582" s="2">
        <v>3261970000</v>
      </c>
      <c r="X1582" s="2">
        <v>3268860000</v>
      </c>
      <c r="Y1582" s="2">
        <v>3258000000</v>
      </c>
      <c r="Z1582" s="2">
        <v>3262620000</v>
      </c>
      <c r="AA1582" s="2">
        <v>3271420000</v>
      </c>
      <c r="AB1582" s="2">
        <v>3285690000</v>
      </c>
      <c r="AC1582" s="2">
        <v>3282150000</v>
      </c>
      <c r="AD1582" s="2">
        <v>3308500000</v>
      </c>
      <c r="AE1582" s="2">
        <v>3337800000</v>
      </c>
      <c r="AF1582" s="2">
        <v>3357120000</v>
      </c>
      <c r="AG1582" s="2">
        <v>3365370000</v>
      </c>
      <c r="AH1582" s="2">
        <v>3391760000</v>
      </c>
    </row>
    <row r="1583" spans="1:34">
      <c r="A1583" t="s">
        <v>1601</v>
      </c>
      <c r="B1583" t="s">
        <v>19</v>
      </c>
      <c r="C1583" s="2">
        <v>9340490000</v>
      </c>
      <c r="D1583" s="2">
        <v>9442330000</v>
      </c>
      <c r="E1583" s="2">
        <v>9022030000</v>
      </c>
      <c r="F1583" s="2">
        <v>9638740000</v>
      </c>
      <c r="G1583" s="2">
        <v>9642910000</v>
      </c>
      <c r="H1583" s="2">
        <v>8933490000</v>
      </c>
      <c r="I1583" s="2">
        <v>8088810000</v>
      </c>
      <c r="J1583" s="2">
        <v>7604950000</v>
      </c>
      <c r="K1583" s="2">
        <v>7329430000</v>
      </c>
      <c r="L1583" s="2">
        <v>7163340000</v>
      </c>
      <c r="M1583" s="2">
        <v>7195370000</v>
      </c>
      <c r="N1583" s="2">
        <v>7348150000</v>
      </c>
      <c r="O1583" s="2">
        <v>7374520000</v>
      </c>
      <c r="P1583" s="2">
        <v>7313440000</v>
      </c>
      <c r="Q1583" s="2">
        <v>7225400000</v>
      </c>
      <c r="R1583" s="2">
        <v>7139030000</v>
      </c>
      <c r="S1583" s="2">
        <v>7118320000</v>
      </c>
      <c r="T1583" s="2">
        <v>7134850000</v>
      </c>
      <c r="U1583" s="2">
        <v>7127490000</v>
      </c>
      <c r="V1583" s="2">
        <v>7088530000</v>
      </c>
      <c r="W1583" s="2">
        <v>7064540000</v>
      </c>
      <c r="X1583" s="2">
        <v>7047670000</v>
      </c>
      <c r="Y1583" s="2">
        <v>7078790000</v>
      </c>
      <c r="Z1583" s="2">
        <v>7026500000</v>
      </c>
      <c r="AA1583" s="2">
        <v>7030640000</v>
      </c>
      <c r="AB1583" s="2">
        <v>7008820000</v>
      </c>
      <c r="AC1583" s="2">
        <v>6942750000</v>
      </c>
      <c r="AD1583" s="2">
        <v>6909630000</v>
      </c>
      <c r="AE1583" s="2">
        <v>6783640000</v>
      </c>
      <c r="AF1583" s="2">
        <v>6701660000</v>
      </c>
      <c r="AG1583" s="2">
        <v>6661450000</v>
      </c>
      <c r="AH1583" s="2">
        <v>6602070000</v>
      </c>
    </row>
    <row r="1584" spans="1:34">
      <c r="A1584" t="s">
        <v>1602</v>
      </c>
      <c r="B1584" t="s">
        <v>19</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row>
    <row r="1585" spans="1:34">
      <c r="A1585" t="s">
        <v>1603</v>
      </c>
      <c r="B1585" t="s">
        <v>19</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row>
    <row r="1586" spans="1:34">
      <c r="A1586" t="s">
        <v>1604</v>
      </c>
      <c r="B1586" t="s">
        <v>19</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row>
    <row r="1587" spans="1:34">
      <c r="A1587" t="s">
        <v>1605</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row>
    <row r="1588" spans="1:34">
      <c r="A1588" t="s">
        <v>1606</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1607</v>
      </c>
      <c r="B1589" t="s">
        <v>19</v>
      </c>
      <c r="C1589" s="2">
        <v>193797000</v>
      </c>
      <c r="D1589" s="2">
        <v>133699000</v>
      </c>
      <c r="E1589" s="2">
        <v>168427000</v>
      </c>
      <c r="F1589" s="2">
        <v>164841000</v>
      </c>
      <c r="G1589" s="2">
        <v>183302000</v>
      </c>
      <c r="H1589" s="2">
        <v>213672000</v>
      </c>
      <c r="I1589" s="2">
        <v>283945000</v>
      </c>
      <c r="J1589" s="2">
        <v>347939000</v>
      </c>
      <c r="K1589" s="2">
        <v>388491000</v>
      </c>
      <c r="L1589" s="2">
        <v>405124000</v>
      </c>
      <c r="M1589" s="2">
        <v>402720000</v>
      </c>
      <c r="N1589" s="2">
        <v>381176000</v>
      </c>
      <c r="O1589" s="2">
        <v>370771000</v>
      </c>
      <c r="P1589" s="2">
        <v>376313000</v>
      </c>
      <c r="Q1589" s="2">
        <v>400209000</v>
      </c>
      <c r="R1589" s="2">
        <v>416717000</v>
      </c>
      <c r="S1589" s="2">
        <v>415797000</v>
      </c>
      <c r="T1589" s="2">
        <v>416531000</v>
      </c>
      <c r="U1589" s="2">
        <v>428010000</v>
      </c>
      <c r="V1589" s="2">
        <v>438492000</v>
      </c>
      <c r="W1589" s="2">
        <v>438070000</v>
      </c>
      <c r="X1589" s="2">
        <v>441063000</v>
      </c>
      <c r="Y1589" s="2">
        <v>438705000</v>
      </c>
      <c r="Z1589" s="2">
        <v>440599000</v>
      </c>
      <c r="AA1589" s="2">
        <v>444524000</v>
      </c>
      <c r="AB1589" s="2">
        <v>451427000</v>
      </c>
      <c r="AC1589" s="2">
        <v>452654000</v>
      </c>
      <c r="AD1589" s="2">
        <v>466789000</v>
      </c>
      <c r="AE1589" s="2">
        <v>483691000</v>
      </c>
      <c r="AF1589" s="2">
        <v>495709000</v>
      </c>
      <c r="AG1589" s="2">
        <v>500923000</v>
      </c>
      <c r="AH1589" s="2">
        <v>520111000</v>
      </c>
    </row>
    <row r="1590" spans="1:34">
      <c r="A1590" t="s">
        <v>1608</v>
      </c>
      <c r="B1590" t="s">
        <v>19</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row>
    <row r="1591" spans="1:34">
      <c r="A1591" t="s">
        <v>1609</v>
      </c>
      <c r="B1591" t="s">
        <v>19</v>
      </c>
      <c r="C1591" s="2">
        <v>352920000</v>
      </c>
      <c r="D1591" s="2">
        <v>351174000</v>
      </c>
      <c r="E1591" s="2">
        <v>347152000</v>
      </c>
      <c r="F1591" s="2">
        <v>343954000</v>
      </c>
      <c r="G1591" s="2">
        <v>342441000</v>
      </c>
      <c r="H1591" s="2">
        <v>340768000</v>
      </c>
      <c r="I1591" s="2">
        <v>338813000</v>
      </c>
      <c r="J1591" s="2">
        <v>337398000</v>
      </c>
      <c r="K1591" s="2">
        <v>336746000</v>
      </c>
      <c r="L1591" s="2">
        <v>336414000</v>
      </c>
      <c r="M1591" s="2">
        <v>335332000</v>
      </c>
      <c r="N1591" s="2">
        <v>335061000</v>
      </c>
      <c r="O1591" s="2">
        <v>334434000</v>
      </c>
      <c r="P1591" s="2">
        <v>333290000</v>
      </c>
      <c r="Q1591" s="2">
        <v>332515000</v>
      </c>
      <c r="R1591" s="2">
        <v>332146000</v>
      </c>
      <c r="S1591" s="2">
        <v>331531000</v>
      </c>
      <c r="T1591" s="2">
        <v>331531000</v>
      </c>
      <c r="U1591" s="2">
        <v>331507000</v>
      </c>
      <c r="V1591" s="2">
        <v>331298000</v>
      </c>
      <c r="W1591" s="2">
        <v>331298000</v>
      </c>
      <c r="X1591" s="2">
        <v>331298000</v>
      </c>
      <c r="Y1591" s="2">
        <v>331175000</v>
      </c>
      <c r="Z1591" s="2">
        <v>331150000</v>
      </c>
      <c r="AA1591" s="2">
        <v>331150000</v>
      </c>
      <c r="AB1591" s="2">
        <v>331150000</v>
      </c>
      <c r="AC1591" s="2">
        <v>331150000</v>
      </c>
      <c r="AD1591" s="2">
        <v>331150000</v>
      </c>
      <c r="AE1591" s="2">
        <v>331150000</v>
      </c>
      <c r="AF1591" s="2">
        <v>331101000</v>
      </c>
      <c r="AG1591" s="2">
        <v>331076000</v>
      </c>
      <c r="AH1591" s="2">
        <v>331076000</v>
      </c>
    </row>
    <row r="1592" spans="1:34">
      <c r="A1592" t="s">
        <v>1610</v>
      </c>
      <c r="B1592" t="s">
        <v>19</v>
      </c>
      <c r="C1592" s="2">
        <v>2179850000</v>
      </c>
      <c r="D1592" s="2">
        <v>2153100000</v>
      </c>
      <c r="E1592" s="2">
        <v>2148380000</v>
      </c>
      <c r="F1592" s="2">
        <v>2102140000</v>
      </c>
      <c r="G1592" s="2">
        <v>2090950000</v>
      </c>
      <c r="H1592" s="2">
        <v>2077530000</v>
      </c>
      <c r="I1592" s="2">
        <v>2054660000</v>
      </c>
      <c r="J1592" s="2">
        <v>2031840000</v>
      </c>
      <c r="K1592" s="2">
        <v>2021260000</v>
      </c>
      <c r="L1592" s="2">
        <v>2016250000</v>
      </c>
      <c r="M1592" s="2">
        <v>2022270000</v>
      </c>
      <c r="N1592" s="2">
        <v>2047740000</v>
      </c>
      <c r="O1592" s="2">
        <v>2064880000</v>
      </c>
      <c r="P1592" s="2">
        <v>2084190000</v>
      </c>
      <c r="Q1592" s="2">
        <v>2094110000</v>
      </c>
      <c r="R1592" s="2">
        <v>2100180000</v>
      </c>
      <c r="S1592" s="2">
        <v>2106230000</v>
      </c>
      <c r="T1592" s="2">
        <v>2116760000</v>
      </c>
      <c r="U1592" s="2">
        <v>2122860000</v>
      </c>
      <c r="V1592" s="2">
        <v>2126170000</v>
      </c>
      <c r="W1592" s="2">
        <v>2137810000</v>
      </c>
      <c r="X1592" s="2">
        <v>2138360000</v>
      </c>
      <c r="Y1592" s="2">
        <v>2137250000</v>
      </c>
      <c r="Z1592" s="2">
        <v>2137800000</v>
      </c>
      <c r="AA1592" s="2">
        <v>2140020000</v>
      </c>
      <c r="AB1592" s="2">
        <v>2145010000</v>
      </c>
      <c r="AC1592" s="2">
        <v>2149440000</v>
      </c>
      <c r="AD1592" s="2">
        <v>2172160000</v>
      </c>
      <c r="AE1592" s="2">
        <v>2187130000</v>
      </c>
      <c r="AF1592" s="2">
        <v>2222590000</v>
      </c>
      <c r="AG1592" s="2">
        <v>2267490000</v>
      </c>
      <c r="AH1592" s="2">
        <v>2321240000</v>
      </c>
    </row>
    <row r="1593" spans="1:34">
      <c r="A1593" t="s">
        <v>1611</v>
      </c>
      <c r="B1593" t="s">
        <v>19</v>
      </c>
      <c r="C1593" s="2">
        <v>80475800</v>
      </c>
      <c r="D1593" s="2">
        <v>66411700</v>
      </c>
      <c r="E1593" s="2">
        <v>76836000</v>
      </c>
      <c r="F1593" s="2">
        <v>78169400</v>
      </c>
      <c r="G1593" s="2">
        <v>84060700</v>
      </c>
      <c r="H1593" s="2">
        <v>91448400</v>
      </c>
      <c r="I1593" s="2">
        <v>107045000</v>
      </c>
      <c r="J1593" s="2">
        <v>117101000</v>
      </c>
      <c r="K1593" s="2">
        <v>122846000</v>
      </c>
      <c r="L1593" s="2">
        <v>126774000</v>
      </c>
      <c r="M1593" s="2">
        <v>126374000</v>
      </c>
      <c r="N1593" s="2">
        <v>122778000</v>
      </c>
      <c r="O1593" s="2">
        <v>122065000</v>
      </c>
      <c r="P1593" s="2">
        <v>123002000</v>
      </c>
      <c r="Q1593" s="2">
        <v>125966000</v>
      </c>
      <c r="R1593" s="2">
        <v>128744000</v>
      </c>
      <c r="S1593" s="2">
        <v>129665000</v>
      </c>
      <c r="T1593" s="2">
        <v>129819000</v>
      </c>
      <c r="U1593" s="2">
        <v>130721000</v>
      </c>
      <c r="V1593" s="2">
        <v>132505000</v>
      </c>
      <c r="W1593" s="2">
        <v>133474000</v>
      </c>
      <c r="X1593" s="2">
        <v>133978000</v>
      </c>
      <c r="Y1593" s="2">
        <v>133610000</v>
      </c>
      <c r="Z1593" s="2">
        <v>133943000</v>
      </c>
      <c r="AA1593" s="2">
        <v>134611000</v>
      </c>
      <c r="AB1593" s="2">
        <v>135747000</v>
      </c>
      <c r="AC1593" s="2">
        <v>135970000</v>
      </c>
      <c r="AD1593" s="2">
        <v>138254000</v>
      </c>
      <c r="AE1593" s="2">
        <v>141036000</v>
      </c>
      <c r="AF1593" s="2">
        <v>143028000</v>
      </c>
      <c r="AG1593" s="2">
        <v>143899000</v>
      </c>
      <c r="AH1593" s="2">
        <v>147061000</v>
      </c>
    </row>
    <row r="1594" spans="1:34">
      <c r="A1594" t="s">
        <v>1612</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1613</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row>
    <row r="1596" spans="1:34">
      <c r="A1596" t="s">
        <v>1614</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row>
    <row r="1597" spans="1:34">
      <c r="A1597" t="s">
        <v>1615</v>
      </c>
      <c r="B1597" t="s">
        <v>19</v>
      </c>
      <c r="C1597" s="2">
        <v>1772760000</v>
      </c>
      <c r="D1597" s="2">
        <v>1772760000</v>
      </c>
      <c r="E1597" s="2">
        <v>1772760000</v>
      </c>
      <c r="F1597" s="2">
        <v>1772760000</v>
      </c>
      <c r="G1597" s="2">
        <v>1772760000</v>
      </c>
      <c r="H1597" s="2">
        <v>1772760000</v>
      </c>
      <c r="I1597" s="2">
        <v>1772760000</v>
      </c>
      <c r="J1597" s="2">
        <v>1772760000</v>
      </c>
      <c r="K1597" s="2">
        <v>1772760000</v>
      </c>
      <c r="L1597" s="2">
        <v>1772760000</v>
      </c>
      <c r="M1597" s="2">
        <v>1772760000</v>
      </c>
      <c r="N1597" s="2">
        <v>1772760000</v>
      </c>
      <c r="O1597" s="2">
        <v>1772760000</v>
      </c>
      <c r="P1597" s="2">
        <v>1772760000</v>
      </c>
      <c r="Q1597" s="2">
        <v>1772760000</v>
      </c>
      <c r="R1597" s="2">
        <v>1772760000</v>
      </c>
      <c r="S1597" s="2">
        <v>1772760000</v>
      </c>
      <c r="T1597" s="2">
        <v>1772760000</v>
      </c>
      <c r="U1597" s="2">
        <v>1772760000</v>
      </c>
      <c r="V1597" s="2">
        <v>1772760000</v>
      </c>
      <c r="W1597" s="2">
        <v>1772760000</v>
      </c>
      <c r="X1597" s="2">
        <v>1772760000</v>
      </c>
      <c r="Y1597" s="2">
        <v>1772760000</v>
      </c>
      <c r="Z1597" s="2">
        <v>1772760000</v>
      </c>
      <c r="AA1597" s="2">
        <v>1772760000</v>
      </c>
      <c r="AB1597" s="2">
        <v>1772760000</v>
      </c>
      <c r="AC1597" s="2">
        <v>1772760000</v>
      </c>
      <c r="AD1597" s="2">
        <v>1772760000</v>
      </c>
      <c r="AE1597" s="2">
        <v>1772760000</v>
      </c>
      <c r="AF1597" s="2">
        <v>1772760000</v>
      </c>
      <c r="AG1597" s="2">
        <v>1772760000</v>
      </c>
      <c r="AH1597" s="2">
        <v>1772760000</v>
      </c>
    </row>
    <row r="1598" spans="1:34">
      <c r="A1598" t="s">
        <v>1616</v>
      </c>
      <c r="B1598" t="s">
        <v>19</v>
      </c>
      <c r="C1598" s="2">
        <v>111213000000</v>
      </c>
      <c r="D1598" s="2">
        <v>78233700000</v>
      </c>
      <c r="E1598" s="2">
        <v>99227000000</v>
      </c>
      <c r="F1598" s="2">
        <v>96172000000</v>
      </c>
      <c r="G1598" s="2">
        <v>98377200000</v>
      </c>
      <c r="H1598" s="2">
        <v>99902400000</v>
      </c>
      <c r="I1598" s="2">
        <v>100089000000</v>
      </c>
      <c r="J1598" s="2">
        <v>106111000000</v>
      </c>
      <c r="K1598" s="2">
        <v>109177000000</v>
      </c>
      <c r="L1598" s="2">
        <v>110534000000</v>
      </c>
      <c r="M1598" s="2">
        <v>108639000000</v>
      </c>
      <c r="N1598" s="2">
        <v>106128000000</v>
      </c>
      <c r="O1598" s="2">
        <v>105831000000</v>
      </c>
      <c r="P1598" s="2">
        <v>106418000000</v>
      </c>
      <c r="Q1598" s="2">
        <v>108038000000</v>
      </c>
      <c r="R1598" s="2">
        <v>108701000000</v>
      </c>
      <c r="S1598" s="2">
        <v>108647000000</v>
      </c>
      <c r="T1598" s="2">
        <v>108308000000</v>
      </c>
      <c r="U1598" s="2">
        <v>108224000000</v>
      </c>
      <c r="V1598" s="2">
        <v>107766000000</v>
      </c>
      <c r="W1598" s="2">
        <v>108077000000</v>
      </c>
      <c r="X1598" s="2">
        <v>108305000000</v>
      </c>
      <c r="Y1598" s="2">
        <v>107946000000</v>
      </c>
      <c r="Z1598" s="2">
        <v>108099000000</v>
      </c>
      <c r="AA1598" s="2">
        <v>108390000000</v>
      </c>
      <c r="AB1598" s="2">
        <v>108863000000</v>
      </c>
      <c r="AC1598" s="2">
        <v>108746000000</v>
      </c>
      <c r="AD1598" s="2">
        <v>109619000000</v>
      </c>
      <c r="AE1598" s="2">
        <v>110590000000</v>
      </c>
      <c r="AF1598" s="2">
        <v>111230000000</v>
      </c>
      <c r="AG1598" s="2">
        <v>111503000000</v>
      </c>
      <c r="AH1598" s="2">
        <v>112377000000</v>
      </c>
    </row>
    <row r="1599" spans="1:34">
      <c r="A1599" t="s">
        <v>1617</v>
      </c>
      <c r="B1599" t="s">
        <v>19</v>
      </c>
      <c r="C1599" s="2">
        <v>9068430000</v>
      </c>
      <c r="D1599" s="2">
        <v>9167310000</v>
      </c>
      <c r="E1599" s="2">
        <v>8759250000</v>
      </c>
      <c r="F1599" s="2">
        <v>9358000000</v>
      </c>
      <c r="G1599" s="2">
        <v>9362050000</v>
      </c>
      <c r="H1599" s="2">
        <v>8673290000</v>
      </c>
      <c r="I1599" s="2">
        <v>7853210000</v>
      </c>
      <c r="J1599" s="2">
        <v>7383440000</v>
      </c>
      <c r="K1599" s="2">
        <v>7115950000</v>
      </c>
      <c r="L1599" s="2">
        <v>6954700000</v>
      </c>
      <c r="M1599" s="2">
        <v>6985800000</v>
      </c>
      <c r="N1599" s="2">
        <v>7134120000</v>
      </c>
      <c r="O1599" s="2">
        <v>7159730000</v>
      </c>
      <c r="P1599" s="2">
        <v>7100420000</v>
      </c>
      <c r="Q1599" s="2">
        <v>7014950000</v>
      </c>
      <c r="R1599" s="2">
        <v>6931090000</v>
      </c>
      <c r="S1599" s="2">
        <v>6910990000</v>
      </c>
      <c r="T1599" s="2">
        <v>6927040000</v>
      </c>
      <c r="U1599" s="2">
        <v>6919890000</v>
      </c>
      <c r="V1599" s="2">
        <v>6882070000</v>
      </c>
      <c r="W1599" s="2">
        <v>6858780000</v>
      </c>
      <c r="X1599" s="2">
        <v>6842400000</v>
      </c>
      <c r="Y1599" s="2">
        <v>6872610000</v>
      </c>
      <c r="Z1599" s="2">
        <v>6821850000</v>
      </c>
      <c r="AA1599" s="2">
        <v>6825860000</v>
      </c>
      <c r="AB1599" s="2">
        <v>6804680000</v>
      </c>
      <c r="AC1599" s="2">
        <v>6740530000</v>
      </c>
      <c r="AD1599" s="2">
        <v>6708370000</v>
      </c>
      <c r="AE1599" s="2">
        <v>6586050000</v>
      </c>
      <c r="AF1599" s="2">
        <v>6506460000</v>
      </c>
      <c r="AG1599" s="2">
        <v>6467430000</v>
      </c>
      <c r="AH1599" s="2">
        <v>6409780000</v>
      </c>
    </row>
    <row r="1600" spans="1:34">
      <c r="A1600" t="s">
        <v>1618</v>
      </c>
      <c r="B1600" t="s">
        <v>19</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row>
    <row r="1601" spans="1:34">
      <c r="A1601" t="s">
        <v>1619</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row>
    <row r="1602" spans="1:34">
      <c r="A1602" t="s">
        <v>1620</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row>
    <row r="1603" spans="1:34">
      <c r="A1603" t="s">
        <v>1621</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row>
    <row r="1604" spans="1:34">
      <c r="A1604" t="s">
        <v>1622</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row>
    <row r="1605" spans="1:34">
      <c r="A1605" t="s">
        <v>1623</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row>
    <row r="1606" spans="1:34">
      <c r="A1606" t="s">
        <v>1624</v>
      </c>
      <c r="B1606" t="s">
        <v>19</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row>
    <row r="1607" spans="1:34">
      <c r="A1607" t="s">
        <v>1625</v>
      </c>
      <c r="B1607" t="s">
        <v>19</v>
      </c>
      <c r="C1607" s="2">
        <v>480599000</v>
      </c>
      <c r="D1607" s="2">
        <v>478221000</v>
      </c>
      <c r="E1607" s="2">
        <v>472744000</v>
      </c>
      <c r="F1607" s="2">
        <v>468389000</v>
      </c>
      <c r="G1607" s="2">
        <v>466329000</v>
      </c>
      <c r="H1607" s="2">
        <v>464051000</v>
      </c>
      <c r="I1607" s="2">
        <v>461388000</v>
      </c>
      <c r="J1607" s="2">
        <v>459462000</v>
      </c>
      <c r="K1607" s="2">
        <v>458574000</v>
      </c>
      <c r="L1607" s="2">
        <v>458122000</v>
      </c>
      <c r="M1607" s="2">
        <v>456648000</v>
      </c>
      <c r="N1607" s="2">
        <v>456280000</v>
      </c>
      <c r="O1607" s="2">
        <v>455425000</v>
      </c>
      <c r="P1607" s="2">
        <v>453868000</v>
      </c>
      <c r="Q1607" s="2">
        <v>452812000</v>
      </c>
      <c r="R1607" s="2">
        <v>452310000</v>
      </c>
      <c r="S1607" s="2">
        <v>451473000</v>
      </c>
      <c r="T1607" s="2">
        <v>451473000</v>
      </c>
      <c r="U1607" s="2">
        <v>451439000</v>
      </c>
      <c r="V1607" s="2">
        <v>451154000</v>
      </c>
      <c r="W1607" s="2">
        <v>451154000</v>
      </c>
      <c r="X1607" s="2">
        <v>451154000</v>
      </c>
      <c r="Y1607" s="2">
        <v>450987000</v>
      </c>
      <c r="Z1607" s="2">
        <v>450953000</v>
      </c>
      <c r="AA1607" s="2">
        <v>450953000</v>
      </c>
      <c r="AB1607" s="2">
        <v>450953000</v>
      </c>
      <c r="AC1607" s="2">
        <v>450953000</v>
      </c>
      <c r="AD1607" s="2">
        <v>450953000</v>
      </c>
      <c r="AE1607" s="2">
        <v>450953000</v>
      </c>
      <c r="AF1607" s="2">
        <v>450886000</v>
      </c>
      <c r="AG1607" s="2">
        <v>450853000</v>
      </c>
      <c r="AH1607" s="2">
        <v>450853000</v>
      </c>
    </row>
    <row r="1608" spans="1:34">
      <c r="A1608" t="s">
        <v>1626</v>
      </c>
      <c r="B1608" t="s">
        <v>19</v>
      </c>
      <c r="C1608" s="2">
        <v>2116360000</v>
      </c>
      <c r="D1608" s="2">
        <v>2090390000</v>
      </c>
      <c r="E1608" s="2">
        <v>2085800000</v>
      </c>
      <c r="F1608" s="2">
        <v>2040920000</v>
      </c>
      <c r="G1608" s="2">
        <v>2030050000</v>
      </c>
      <c r="H1608" s="2">
        <v>2017020000</v>
      </c>
      <c r="I1608" s="2">
        <v>1994820000</v>
      </c>
      <c r="J1608" s="2">
        <v>1972660000</v>
      </c>
      <c r="K1608" s="2">
        <v>1962390000</v>
      </c>
      <c r="L1608" s="2">
        <v>1957520000</v>
      </c>
      <c r="M1608" s="2">
        <v>1963360000</v>
      </c>
      <c r="N1608" s="2">
        <v>1988100000</v>
      </c>
      <c r="O1608" s="2">
        <v>2004730000</v>
      </c>
      <c r="P1608" s="2">
        <v>2023490000</v>
      </c>
      <c r="Q1608" s="2">
        <v>2033120000</v>
      </c>
      <c r="R1608" s="2">
        <v>2039010000</v>
      </c>
      <c r="S1608" s="2">
        <v>2044890000</v>
      </c>
      <c r="T1608" s="2">
        <v>2055110000</v>
      </c>
      <c r="U1608" s="2">
        <v>2061030000</v>
      </c>
      <c r="V1608" s="2">
        <v>2064240000</v>
      </c>
      <c r="W1608" s="2">
        <v>2075540000</v>
      </c>
      <c r="X1608" s="2">
        <v>2076080000</v>
      </c>
      <c r="Y1608" s="2">
        <v>2075000000</v>
      </c>
      <c r="Z1608" s="2">
        <v>2075540000</v>
      </c>
      <c r="AA1608" s="2">
        <v>2077690000</v>
      </c>
      <c r="AB1608" s="2">
        <v>2082530000</v>
      </c>
      <c r="AC1608" s="2">
        <v>2086830000</v>
      </c>
      <c r="AD1608" s="2">
        <v>2108900000</v>
      </c>
      <c r="AE1608" s="2">
        <v>2123420000</v>
      </c>
      <c r="AF1608" s="2">
        <v>2157860000</v>
      </c>
      <c r="AG1608" s="2">
        <v>2201440000</v>
      </c>
      <c r="AH1608" s="2">
        <v>2253640000</v>
      </c>
    </row>
    <row r="1609" spans="1:34">
      <c r="A1609" t="s">
        <v>1627</v>
      </c>
      <c r="B1609" t="s">
        <v>19</v>
      </c>
      <c r="C1609" s="2">
        <v>2666370000</v>
      </c>
      <c r="D1609" s="2">
        <v>2200390000</v>
      </c>
      <c r="E1609" s="2">
        <v>2545770000</v>
      </c>
      <c r="F1609" s="2">
        <v>2589950000</v>
      </c>
      <c r="G1609" s="2">
        <v>2785140000</v>
      </c>
      <c r="H1609" s="2">
        <v>3029920000</v>
      </c>
      <c r="I1609" s="2">
        <v>3546660000</v>
      </c>
      <c r="J1609" s="2">
        <v>3879840000</v>
      </c>
      <c r="K1609" s="2">
        <v>4070200000</v>
      </c>
      <c r="L1609" s="2">
        <v>4200360000</v>
      </c>
      <c r="M1609" s="2">
        <v>4187090000</v>
      </c>
      <c r="N1609" s="2">
        <v>4067950000</v>
      </c>
      <c r="O1609" s="2">
        <v>4044340000</v>
      </c>
      <c r="P1609" s="2">
        <v>4075360000</v>
      </c>
      <c r="Q1609" s="2">
        <v>4173570000</v>
      </c>
      <c r="R1609" s="2">
        <v>4265620000</v>
      </c>
      <c r="S1609" s="2">
        <v>4296150000</v>
      </c>
      <c r="T1609" s="2">
        <v>4301230000</v>
      </c>
      <c r="U1609" s="2">
        <v>4331110000</v>
      </c>
      <c r="V1609" s="2">
        <v>4390240000</v>
      </c>
      <c r="W1609" s="2">
        <v>4422340000</v>
      </c>
      <c r="X1609" s="2">
        <v>4439040000</v>
      </c>
      <c r="Y1609" s="2">
        <v>4426840000</v>
      </c>
      <c r="Z1609" s="2">
        <v>4437880000</v>
      </c>
      <c r="AA1609" s="2">
        <v>4459990000</v>
      </c>
      <c r="AB1609" s="2">
        <v>4497640000</v>
      </c>
      <c r="AC1609" s="2">
        <v>4505010000</v>
      </c>
      <c r="AD1609" s="2">
        <v>4580710000</v>
      </c>
      <c r="AE1609" s="2">
        <v>4672890000</v>
      </c>
      <c r="AF1609" s="2">
        <v>4738880000</v>
      </c>
      <c r="AG1609" s="2">
        <v>4767740000</v>
      </c>
      <c r="AH1609" s="2">
        <v>4872500000</v>
      </c>
    </row>
    <row r="1610" spans="1:34">
      <c r="A1610" t="s">
        <v>1628</v>
      </c>
      <c r="B1610" t="s">
        <v>19</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row>
    <row r="1611" spans="1:34">
      <c r="A1611" t="s">
        <v>1629</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row>
    <row r="1612" spans="1:34">
      <c r="A1612" t="s">
        <v>1630</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row>
    <row r="1613" spans="1:34">
      <c r="A1613" t="s">
        <v>1631</v>
      </c>
      <c r="B1613" t="s">
        <v>19</v>
      </c>
      <c r="C1613" s="2">
        <v>8627880000</v>
      </c>
      <c r="D1613" s="2">
        <v>8627880000</v>
      </c>
      <c r="E1613" s="2">
        <v>8627880000</v>
      </c>
      <c r="F1613" s="2">
        <v>8627880000</v>
      </c>
      <c r="G1613" s="2">
        <v>8627880000</v>
      </c>
      <c r="H1613" s="2">
        <v>8627880000</v>
      </c>
      <c r="I1613" s="2">
        <v>8627880000</v>
      </c>
      <c r="J1613" s="2">
        <v>8627880000</v>
      </c>
      <c r="K1613" s="2">
        <v>8627880000</v>
      </c>
      <c r="L1613" s="2">
        <v>8627880000</v>
      </c>
      <c r="M1613" s="2">
        <v>8627880000</v>
      </c>
      <c r="N1613" s="2">
        <v>8627880000</v>
      </c>
      <c r="O1613" s="2">
        <v>8627880000</v>
      </c>
      <c r="P1613" s="2">
        <v>8627880000</v>
      </c>
      <c r="Q1613" s="2">
        <v>8627880000</v>
      </c>
      <c r="R1613" s="2">
        <v>8627880000</v>
      </c>
      <c r="S1613" s="2">
        <v>8627880000</v>
      </c>
      <c r="T1613" s="2">
        <v>8627880000</v>
      </c>
      <c r="U1613" s="2">
        <v>8627880000</v>
      </c>
      <c r="V1613" s="2">
        <v>8627880000</v>
      </c>
      <c r="W1613" s="2">
        <v>8627880000</v>
      </c>
      <c r="X1613" s="2">
        <v>8627880000</v>
      </c>
      <c r="Y1613" s="2">
        <v>8627880000</v>
      </c>
      <c r="Z1613" s="2">
        <v>8627880000</v>
      </c>
      <c r="AA1613" s="2">
        <v>8627880000</v>
      </c>
      <c r="AB1613" s="2">
        <v>8627880000</v>
      </c>
      <c r="AC1613" s="2">
        <v>8627880000</v>
      </c>
      <c r="AD1613" s="2">
        <v>8627880000</v>
      </c>
      <c r="AE1613" s="2">
        <v>8627880000</v>
      </c>
      <c r="AF1613" s="2">
        <v>8627880000</v>
      </c>
      <c r="AG1613" s="2">
        <v>8627880000</v>
      </c>
      <c r="AH1613" s="2">
        <v>8627880000</v>
      </c>
    </row>
    <row r="1614" spans="1:34">
      <c r="A1614" t="s">
        <v>1632</v>
      </c>
      <c r="B1614" t="s">
        <v>19</v>
      </c>
      <c r="C1614" s="2">
        <v>16176400000</v>
      </c>
      <c r="D1614" s="2">
        <v>11379500000</v>
      </c>
      <c r="E1614" s="2">
        <v>14433000000</v>
      </c>
      <c r="F1614" s="2">
        <v>13988700000</v>
      </c>
      <c r="G1614" s="2">
        <v>14309400000</v>
      </c>
      <c r="H1614" s="2">
        <v>14531300000</v>
      </c>
      <c r="I1614" s="2">
        <v>14558500000</v>
      </c>
      <c r="J1614" s="2">
        <v>15434300000</v>
      </c>
      <c r="K1614" s="2">
        <v>15880300000</v>
      </c>
      <c r="L1614" s="2">
        <v>16077700000</v>
      </c>
      <c r="M1614" s="2">
        <v>15802000000</v>
      </c>
      <c r="N1614" s="2">
        <v>15436800000</v>
      </c>
      <c r="O1614" s="2">
        <v>15393600000</v>
      </c>
      <c r="P1614" s="2">
        <v>15478900000</v>
      </c>
      <c r="Q1614" s="2">
        <v>15714600000</v>
      </c>
      <c r="R1614" s="2">
        <v>15811100000</v>
      </c>
      <c r="S1614" s="2">
        <v>15803300000</v>
      </c>
      <c r="T1614" s="2">
        <v>15753800000</v>
      </c>
      <c r="U1614" s="2">
        <v>15741600000</v>
      </c>
      <c r="V1614" s="2">
        <v>15675000000</v>
      </c>
      <c r="W1614" s="2">
        <v>15720400000</v>
      </c>
      <c r="X1614" s="2">
        <v>15753500000</v>
      </c>
      <c r="Y1614" s="2">
        <v>15701200000</v>
      </c>
      <c r="Z1614" s="2">
        <v>15723500000</v>
      </c>
      <c r="AA1614" s="2">
        <v>15765900000</v>
      </c>
      <c r="AB1614" s="2">
        <v>15834600000</v>
      </c>
      <c r="AC1614" s="2">
        <v>15817600000</v>
      </c>
      <c r="AD1614" s="2">
        <v>15944600000</v>
      </c>
      <c r="AE1614" s="2">
        <v>16085800000</v>
      </c>
      <c r="AF1614" s="2">
        <v>16178900000</v>
      </c>
      <c r="AG1614" s="2">
        <v>16218700000</v>
      </c>
      <c r="AH1614" s="2">
        <v>16345800000</v>
      </c>
    </row>
    <row r="1615" spans="1:34">
      <c r="A1615" t="s">
        <v>1633</v>
      </c>
      <c r="B1615" t="s">
        <v>19</v>
      </c>
      <c r="C1615" s="2">
        <v>906843000</v>
      </c>
      <c r="D1615" s="2">
        <v>916731000</v>
      </c>
      <c r="E1615" s="2">
        <v>875925000</v>
      </c>
      <c r="F1615" s="2">
        <v>935800000</v>
      </c>
      <c r="G1615" s="2">
        <v>936205000</v>
      </c>
      <c r="H1615" s="2">
        <v>867329000</v>
      </c>
      <c r="I1615" s="2">
        <v>785321000</v>
      </c>
      <c r="J1615" s="2">
        <v>738344000</v>
      </c>
      <c r="K1615" s="2">
        <v>711595000</v>
      </c>
      <c r="L1615" s="2">
        <v>695470000</v>
      </c>
      <c r="M1615" s="2">
        <v>698580000</v>
      </c>
      <c r="N1615" s="2">
        <v>713412000</v>
      </c>
      <c r="O1615" s="2">
        <v>715973000</v>
      </c>
      <c r="P1615" s="2">
        <v>710042000</v>
      </c>
      <c r="Q1615" s="2">
        <v>701495000</v>
      </c>
      <c r="R1615" s="2">
        <v>693109000</v>
      </c>
      <c r="S1615" s="2">
        <v>691099000</v>
      </c>
      <c r="T1615" s="2">
        <v>692704000</v>
      </c>
      <c r="U1615" s="2">
        <v>691989000</v>
      </c>
      <c r="V1615" s="2">
        <v>688207000</v>
      </c>
      <c r="W1615" s="2">
        <v>685878000</v>
      </c>
      <c r="X1615" s="2">
        <v>684240000</v>
      </c>
      <c r="Y1615" s="2">
        <v>687261000</v>
      </c>
      <c r="Z1615" s="2">
        <v>682185000</v>
      </c>
      <c r="AA1615" s="2">
        <v>682586000</v>
      </c>
      <c r="AB1615" s="2">
        <v>680468000</v>
      </c>
      <c r="AC1615" s="2">
        <v>674053000</v>
      </c>
      <c r="AD1615" s="2">
        <v>670837000</v>
      </c>
      <c r="AE1615" s="2">
        <v>658605000</v>
      </c>
      <c r="AF1615" s="2">
        <v>650646000</v>
      </c>
      <c r="AG1615" s="2">
        <v>646743000</v>
      </c>
      <c r="AH1615" s="2">
        <v>640978000</v>
      </c>
    </row>
    <row r="1616" spans="1:34">
      <c r="A1616" t="s">
        <v>1634</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row>
    <row r="1617" spans="1:34">
      <c r="A1617" t="s">
        <v>1635</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row>
    <row r="1618" spans="1:34">
      <c r="A1618" t="s">
        <v>1636</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row>
    <row r="1619" spans="1:34">
      <c r="A1619" t="s">
        <v>1637</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row>
    <row r="1620" spans="1:34">
      <c r="A1620" t="s">
        <v>1638</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row>
    <row r="1621" spans="1:34">
      <c r="A1621" t="s">
        <v>1639</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row>
    <row r="1622" spans="1:34">
      <c r="A1622" t="s">
        <v>1640</v>
      </c>
      <c r="B1622" t="s">
        <v>19</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row>
    <row r="1623" spans="1:34">
      <c r="A1623" t="s">
        <v>1641</v>
      </c>
      <c r="B1623" t="s">
        <v>19</v>
      </c>
      <c r="C1623" s="2">
        <v>96119700</v>
      </c>
      <c r="D1623" s="2">
        <v>95644200</v>
      </c>
      <c r="E1623" s="2">
        <v>94548800</v>
      </c>
      <c r="F1623" s="2">
        <v>93677800</v>
      </c>
      <c r="G1623" s="2">
        <v>93265800</v>
      </c>
      <c r="H1623" s="2">
        <v>92810200</v>
      </c>
      <c r="I1623" s="2">
        <v>92277600</v>
      </c>
      <c r="J1623" s="2">
        <v>91892400</v>
      </c>
      <c r="K1623" s="2">
        <v>91714800</v>
      </c>
      <c r="L1623" s="2">
        <v>91624400</v>
      </c>
      <c r="M1623" s="2">
        <v>91329600</v>
      </c>
      <c r="N1623" s="2">
        <v>91255900</v>
      </c>
      <c r="O1623" s="2">
        <v>91085100</v>
      </c>
      <c r="P1623" s="2">
        <v>90773500</v>
      </c>
      <c r="Q1623" s="2">
        <v>90562500</v>
      </c>
      <c r="R1623" s="2">
        <v>90462000</v>
      </c>
      <c r="S1623" s="2">
        <v>90294500</v>
      </c>
      <c r="T1623" s="2">
        <v>90294500</v>
      </c>
      <c r="U1623" s="2">
        <v>90287800</v>
      </c>
      <c r="V1623" s="2">
        <v>90230900</v>
      </c>
      <c r="W1623" s="2">
        <v>90230900</v>
      </c>
      <c r="X1623" s="2">
        <v>90230900</v>
      </c>
      <c r="Y1623" s="2">
        <v>90197400</v>
      </c>
      <c r="Z1623" s="2">
        <v>90190700</v>
      </c>
      <c r="AA1623" s="2">
        <v>90190700</v>
      </c>
      <c r="AB1623" s="2">
        <v>90190700</v>
      </c>
      <c r="AC1623" s="2">
        <v>90190700</v>
      </c>
      <c r="AD1623" s="2">
        <v>90190700</v>
      </c>
      <c r="AE1623" s="2">
        <v>90190700</v>
      </c>
      <c r="AF1623" s="2">
        <v>90177300</v>
      </c>
      <c r="AG1623" s="2">
        <v>90170600</v>
      </c>
      <c r="AH1623" s="2">
        <v>90170600</v>
      </c>
    </row>
    <row r="1624" spans="1:34">
      <c r="A1624" t="s">
        <v>1642</v>
      </c>
      <c r="B1624" t="s">
        <v>19</v>
      </c>
      <c r="C1624" s="2">
        <v>211636000</v>
      </c>
      <c r="D1624" s="2">
        <v>209039000</v>
      </c>
      <c r="E1624" s="2">
        <v>208580000</v>
      </c>
      <c r="F1624" s="2">
        <v>204092000</v>
      </c>
      <c r="G1624" s="2">
        <v>203005000</v>
      </c>
      <c r="H1624" s="2">
        <v>201702000</v>
      </c>
      <c r="I1624" s="2">
        <v>199482000</v>
      </c>
      <c r="J1624" s="2">
        <v>197266000</v>
      </c>
      <c r="K1624" s="2">
        <v>196239000</v>
      </c>
      <c r="L1624" s="2">
        <v>195752000</v>
      </c>
      <c r="M1624" s="2">
        <v>196336000</v>
      </c>
      <c r="N1624" s="2">
        <v>198810000</v>
      </c>
      <c r="O1624" s="2">
        <v>200473000</v>
      </c>
      <c r="P1624" s="2">
        <v>202349000</v>
      </c>
      <c r="Q1624" s="2">
        <v>203312000</v>
      </c>
      <c r="R1624" s="2">
        <v>203901000</v>
      </c>
      <c r="S1624" s="2">
        <v>204489000</v>
      </c>
      <c r="T1624" s="2">
        <v>205511000</v>
      </c>
      <c r="U1624" s="2">
        <v>206103000</v>
      </c>
      <c r="V1624" s="2">
        <v>206424000</v>
      </c>
      <c r="W1624" s="2">
        <v>207554000</v>
      </c>
      <c r="X1624" s="2">
        <v>207608000</v>
      </c>
      <c r="Y1624" s="2">
        <v>207500000</v>
      </c>
      <c r="Z1624" s="2">
        <v>207554000</v>
      </c>
      <c r="AA1624" s="2">
        <v>207769000</v>
      </c>
      <c r="AB1624" s="2">
        <v>208253000</v>
      </c>
      <c r="AC1624" s="2">
        <v>208683000</v>
      </c>
      <c r="AD1624" s="2">
        <v>210890000</v>
      </c>
      <c r="AE1624" s="2">
        <v>212342000</v>
      </c>
      <c r="AF1624" s="2">
        <v>215786000</v>
      </c>
      <c r="AG1624" s="2">
        <v>220144000</v>
      </c>
      <c r="AH1624" s="2">
        <v>225364000</v>
      </c>
    </row>
    <row r="1625" spans="1:34">
      <c r="A1625" t="s">
        <v>1643</v>
      </c>
      <c r="B1625" t="s">
        <v>19</v>
      </c>
      <c r="C1625" s="2">
        <v>387835000</v>
      </c>
      <c r="D1625" s="2">
        <v>320056000</v>
      </c>
      <c r="E1625" s="2">
        <v>370294000</v>
      </c>
      <c r="F1625" s="2">
        <v>376720000</v>
      </c>
      <c r="G1625" s="2">
        <v>405112000</v>
      </c>
      <c r="H1625" s="2">
        <v>440715000</v>
      </c>
      <c r="I1625" s="2">
        <v>515878000</v>
      </c>
      <c r="J1625" s="2">
        <v>564340000</v>
      </c>
      <c r="K1625" s="2">
        <v>592028000</v>
      </c>
      <c r="L1625" s="2">
        <v>610961000</v>
      </c>
      <c r="M1625" s="2">
        <v>609031000</v>
      </c>
      <c r="N1625" s="2">
        <v>591701000</v>
      </c>
      <c r="O1625" s="2">
        <v>588267000</v>
      </c>
      <c r="P1625" s="2">
        <v>592779000</v>
      </c>
      <c r="Q1625" s="2">
        <v>607065000</v>
      </c>
      <c r="R1625" s="2">
        <v>620453000</v>
      </c>
      <c r="S1625" s="2">
        <v>624894000</v>
      </c>
      <c r="T1625" s="2">
        <v>625633000</v>
      </c>
      <c r="U1625" s="2">
        <v>629979000</v>
      </c>
      <c r="V1625" s="2">
        <v>638581000</v>
      </c>
      <c r="W1625" s="2">
        <v>643250000</v>
      </c>
      <c r="X1625" s="2">
        <v>645678000</v>
      </c>
      <c r="Y1625" s="2">
        <v>643904000</v>
      </c>
      <c r="Z1625" s="2">
        <v>645509000</v>
      </c>
      <c r="AA1625" s="2">
        <v>648725000</v>
      </c>
      <c r="AB1625" s="2">
        <v>654203000</v>
      </c>
      <c r="AC1625" s="2">
        <v>655275000</v>
      </c>
      <c r="AD1625" s="2">
        <v>666286000</v>
      </c>
      <c r="AE1625" s="2">
        <v>679694000</v>
      </c>
      <c r="AF1625" s="2">
        <v>689292000</v>
      </c>
      <c r="AG1625" s="2">
        <v>693489000</v>
      </c>
      <c r="AH1625" s="2">
        <v>708727000</v>
      </c>
    </row>
    <row r="1626" spans="1:34">
      <c r="A1626" t="s">
        <v>1644</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row>
    <row r="1627" spans="1:34">
      <c r="A1627" t="s">
        <v>1645</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row>
    <row r="1628" spans="1:34">
      <c r="A1628" t="s">
        <v>1646</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row>
    <row r="1629" spans="1:34">
      <c r="A1629" t="s">
        <v>1647</v>
      </c>
      <c r="B1629" t="s">
        <v>19</v>
      </c>
      <c r="C1629" s="2">
        <v>1132410000</v>
      </c>
      <c r="D1629" s="2">
        <v>1132410000</v>
      </c>
      <c r="E1629" s="2">
        <v>1132410000</v>
      </c>
      <c r="F1629" s="2">
        <v>1132410000</v>
      </c>
      <c r="G1629" s="2">
        <v>1132410000</v>
      </c>
      <c r="H1629" s="2">
        <v>1132410000</v>
      </c>
      <c r="I1629" s="2">
        <v>1132410000</v>
      </c>
      <c r="J1629" s="2">
        <v>1132410000</v>
      </c>
      <c r="K1629" s="2">
        <v>1132410000</v>
      </c>
      <c r="L1629" s="2">
        <v>1132410000</v>
      </c>
      <c r="M1629" s="2">
        <v>1132410000</v>
      </c>
      <c r="N1629" s="2">
        <v>1132410000</v>
      </c>
      <c r="O1629" s="2">
        <v>1132410000</v>
      </c>
      <c r="P1629" s="2">
        <v>1132410000</v>
      </c>
      <c r="Q1629" s="2">
        <v>1132410000</v>
      </c>
      <c r="R1629" s="2">
        <v>1132410000</v>
      </c>
      <c r="S1629" s="2">
        <v>1132410000</v>
      </c>
      <c r="T1629" s="2">
        <v>1132410000</v>
      </c>
      <c r="U1629" s="2">
        <v>1132410000</v>
      </c>
      <c r="V1629" s="2">
        <v>1132410000</v>
      </c>
      <c r="W1629" s="2">
        <v>1132410000</v>
      </c>
      <c r="X1629" s="2">
        <v>1132410000</v>
      </c>
      <c r="Y1629" s="2">
        <v>1132410000</v>
      </c>
      <c r="Z1629" s="2">
        <v>1132410000</v>
      </c>
      <c r="AA1629" s="2">
        <v>1132410000</v>
      </c>
      <c r="AB1629" s="2">
        <v>1132410000</v>
      </c>
      <c r="AC1629" s="2">
        <v>1132410000</v>
      </c>
      <c r="AD1629" s="2">
        <v>1132410000</v>
      </c>
      <c r="AE1629" s="2">
        <v>1132410000</v>
      </c>
      <c r="AF1629" s="2">
        <v>1132410000</v>
      </c>
      <c r="AG1629" s="2">
        <v>1132410000</v>
      </c>
      <c r="AH1629" s="2">
        <v>1132410000</v>
      </c>
    </row>
    <row r="1630" spans="1:34">
      <c r="A1630" t="s">
        <v>1648</v>
      </c>
      <c r="B1630" t="s">
        <v>19</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row>
    <row r="1631" spans="1:34">
      <c r="A1631" t="s">
        <v>1649</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row>
    <row r="1632" spans="1:34">
      <c r="A1632" t="s">
        <v>1650</v>
      </c>
      <c r="B1632" t="s">
        <v>19</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row>
    <row r="1633" spans="1:34">
      <c r="A1633" t="s">
        <v>1651</v>
      </c>
      <c r="B1633" t="s">
        <v>19</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row>
    <row r="1634" spans="1:34">
      <c r="A1634" t="s">
        <v>1652</v>
      </c>
      <c r="B1634" t="s">
        <v>19</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row>
    <row r="1635" spans="1:34">
      <c r="A1635" t="s">
        <v>1653</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row>
    <row r="1636" spans="1:34">
      <c r="A1636" t="s">
        <v>1654</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row>
    <row r="1637" spans="1:34">
      <c r="A1637" t="s">
        <v>1655</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row>
    <row r="1638" spans="1:34">
      <c r="A1638" t="s">
        <v>1656</v>
      </c>
      <c r="B1638" t="s">
        <v>19</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row>
    <row r="1639" spans="1:34">
      <c r="A1639" t="s">
        <v>1657</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row>
    <row r="1640" spans="1:34">
      <c r="A1640" t="s">
        <v>1658</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row>
    <row r="1641" spans="1:34">
      <c r="A1641" t="s">
        <v>1659</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row>
    <row r="1642" spans="1:34">
      <c r="A1642" t="s">
        <v>1660</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row>
    <row r="1643" spans="1:34">
      <c r="A1643" t="s">
        <v>1661</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row>
    <row r="1644" spans="1:34">
      <c r="A1644" t="s">
        <v>1662</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row>
    <row r="1645" spans="1:34">
      <c r="A1645" t="s">
        <v>1663</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row>
    <row r="1646" spans="1:34">
      <c r="A1646" t="s">
        <v>1664</v>
      </c>
      <c r="B1646" t="s">
        <v>19</v>
      </c>
      <c r="C1646" s="2">
        <v>271755000000000</v>
      </c>
      <c r="D1646" s="2">
        <v>263163000000000</v>
      </c>
      <c r="E1646" s="2">
        <v>258646000000000</v>
      </c>
      <c r="F1646" s="2">
        <v>257506000000000</v>
      </c>
      <c r="G1646" s="2">
        <v>256065000000000</v>
      </c>
      <c r="H1646" s="2">
        <v>254654000000000</v>
      </c>
      <c r="I1646" s="2">
        <v>253136000000000</v>
      </c>
      <c r="J1646" s="2">
        <v>251452000000000</v>
      </c>
      <c r="K1646" s="2">
        <v>249773000000000</v>
      </c>
      <c r="L1646" s="2">
        <v>248237000000000</v>
      </c>
      <c r="M1646" s="2">
        <v>246942000000000</v>
      </c>
      <c r="N1646" s="2">
        <v>245654000000000</v>
      </c>
      <c r="O1646" s="2">
        <v>244603000000000</v>
      </c>
      <c r="P1646" s="2">
        <v>243597000000000</v>
      </c>
      <c r="Q1646" s="2">
        <v>242588000000000</v>
      </c>
      <c r="R1646" s="2">
        <v>241572000000000</v>
      </c>
      <c r="S1646" s="2">
        <v>240654000000000</v>
      </c>
      <c r="T1646" s="2">
        <v>239910000000000</v>
      </c>
      <c r="U1646" s="2">
        <v>239048000000000</v>
      </c>
      <c r="V1646" s="2">
        <v>238246000000000</v>
      </c>
      <c r="W1646" s="2">
        <v>237408000000000</v>
      </c>
      <c r="X1646" s="2">
        <v>236661000000000</v>
      </c>
      <c r="Y1646" s="2">
        <v>235973000000000</v>
      </c>
      <c r="Z1646" s="2">
        <v>235278000000000</v>
      </c>
      <c r="AA1646" s="2">
        <v>234593000000000</v>
      </c>
      <c r="AB1646" s="2">
        <v>233970000000000</v>
      </c>
      <c r="AC1646" s="2">
        <v>233298000000000</v>
      </c>
      <c r="AD1646" s="2">
        <v>232753000000000</v>
      </c>
      <c r="AE1646" s="2">
        <v>232104000000000</v>
      </c>
      <c r="AF1646" s="2">
        <v>231571000000000</v>
      </c>
      <c r="AG1646" s="2">
        <v>230934000000000</v>
      </c>
      <c r="AH1646" s="2">
        <v>230365000000000</v>
      </c>
    </row>
    <row r="1647" spans="1:34">
      <c r="A1647" t="s">
        <v>1665</v>
      </c>
      <c r="B1647" t="s">
        <v>19</v>
      </c>
      <c r="C1647" s="2">
        <v>274481000000</v>
      </c>
      <c r="D1647" s="2">
        <v>257460000000</v>
      </c>
      <c r="E1647" s="2">
        <v>245619000000</v>
      </c>
      <c r="F1647" s="2">
        <v>241633000000</v>
      </c>
      <c r="G1647" s="2">
        <v>238260000000</v>
      </c>
      <c r="H1647" s="2">
        <v>235449000000</v>
      </c>
      <c r="I1647" s="2">
        <v>232342000000</v>
      </c>
      <c r="J1647" s="2">
        <v>229438000000</v>
      </c>
      <c r="K1647" s="2">
        <v>225904000000</v>
      </c>
      <c r="L1647" s="2">
        <v>222776000000</v>
      </c>
      <c r="M1647" s="2">
        <v>219493000000</v>
      </c>
      <c r="N1647" s="2">
        <v>216022000000</v>
      </c>
      <c r="O1647" s="2">
        <v>212678000000</v>
      </c>
      <c r="P1647" s="2">
        <v>209218000000</v>
      </c>
      <c r="Q1647" s="2">
        <v>206115000000</v>
      </c>
      <c r="R1647" s="2">
        <v>202891000000</v>
      </c>
      <c r="S1647" s="2">
        <v>199675000000</v>
      </c>
      <c r="T1647" s="2">
        <v>196415000000</v>
      </c>
      <c r="U1647" s="2">
        <v>193084000000</v>
      </c>
      <c r="V1647" s="2">
        <v>189996000000</v>
      </c>
      <c r="W1647" s="2">
        <v>187083000000</v>
      </c>
      <c r="X1647" s="2">
        <v>183938000000</v>
      </c>
      <c r="Y1647" s="2">
        <v>181096000000</v>
      </c>
      <c r="Z1647" s="2">
        <v>178789000000</v>
      </c>
      <c r="AA1647" s="2">
        <v>176661000000</v>
      </c>
      <c r="AB1647" s="2">
        <v>174597000000</v>
      </c>
      <c r="AC1647" s="2">
        <v>172885000000</v>
      </c>
      <c r="AD1647" s="2">
        <v>171125000000</v>
      </c>
      <c r="AE1647" s="2">
        <v>169474000000</v>
      </c>
      <c r="AF1647" s="2">
        <v>167952000000</v>
      </c>
      <c r="AG1647" s="2">
        <v>166421000000</v>
      </c>
      <c r="AH1647" s="2">
        <v>164657000000</v>
      </c>
    </row>
    <row r="1648" spans="1:34">
      <c r="A1648" t="s">
        <v>1666</v>
      </c>
      <c r="B1648" t="s">
        <v>19</v>
      </c>
      <c r="C1648" s="2">
        <v>1965210000000</v>
      </c>
      <c r="D1648" s="2">
        <v>1842600000000</v>
      </c>
      <c r="E1648" s="2">
        <v>1757180000000</v>
      </c>
      <c r="F1648" s="2">
        <v>1728370000000</v>
      </c>
      <c r="G1648" s="2">
        <v>1704010000000</v>
      </c>
      <c r="H1648" s="2">
        <v>1683730000000</v>
      </c>
      <c r="I1648" s="2">
        <v>1661310000000</v>
      </c>
      <c r="J1648" s="2">
        <v>1640390000000</v>
      </c>
      <c r="K1648" s="2">
        <v>1614900000000</v>
      </c>
      <c r="L1648" s="2">
        <v>1592340000000</v>
      </c>
      <c r="M1648" s="2">
        <v>1568650000000</v>
      </c>
      <c r="N1648" s="2">
        <v>1543600000000</v>
      </c>
      <c r="O1648" s="2">
        <v>1519450000000</v>
      </c>
      <c r="P1648" s="2">
        <v>1494460000000</v>
      </c>
      <c r="Q1648" s="2">
        <v>1472050000000</v>
      </c>
      <c r="R1648" s="2">
        <v>1448770000000</v>
      </c>
      <c r="S1648" s="2">
        <v>1425540000000</v>
      </c>
      <c r="T1648" s="2">
        <v>1401970000000</v>
      </c>
      <c r="U1648" s="2">
        <v>1377910000000</v>
      </c>
      <c r="V1648" s="2">
        <v>1355590000000</v>
      </c>
      <c r="W1648" s="2">
        <v>1334550000000</v>
      </c>
      <c r="X1648" s="2">
        <v>1311830000000</v>
      </c>
      <c r="Y1648" s="2">
        <v>1291290000000</v>
      </c>
      <c r="Z1648" s="2">
        <v>1274620000000</v>
      </c>
      <c r="AA1648" s="2">
        <v>1259250000000</v>
      </c>
      <c r="AB1648" s="2">
        <v>1244350000000</v>
      </c>
      <c r="AC1648" s="2">
        <v>1232000000000</v>
      </c>
      <c r="AD1648" s="2">
        <v>1219280000000</v>
      </c>
      <c r="AE1648" s="2">
        <v>1207370000000</v>
      </c>
      <c r="AF1648" s="2">
        <v>1196380000000</v>
      </c>
      <c r="AG1648" s="2">
        <v>1185330000000</v>
      </c>
      <c r="AH1648" s="2">
        <v>1172590000000</v>
      </c>
    </row>
    <row r="1649" spans="1:34">
      <c r="A1649" t="s">
        <v>1667</v>
      </c>
      <c r="B1649" t="s">
        <v>19</v>
      </c>
      <c r="C1649" s="2">
        <v>248849000000</v>
      </c>
      <c r="D1649" s="2">
        <v>239564000000</v>
      </c>
      <c r="E1649" s="2">
        <v>234209000000</v>
      </c>
      <c r="F1649" s="2">
        <v>232619000000</v>
      </c>
      <c r="G1649" s="2">
        <v>230894000000</v>
      </c>
      <c r="H1649" s="2">
        <v>229277000000</v>
      </c>
      <c r="I1649" s="2">
        <v>227547000000</v>
      </c>
      <c r="J1649" s="2">
        <v>225733000000</v>
      </c>
      <c r="K1649" s="2">
        <v>223850000000</v>
      </c>
      <c r="L1649" s="2">
        <v>222135000000</v>
      </c>
      <c r="M1649" s="2">
        <v>220583000000</v>
      </c>
      <c r="N1649" s="2">
        <v>219015000000</v>
      </c>
      <c r="O1649" s="2">
        <v>217645000000</v>
      </c>
      <c r="P1649" s="2">
        <v>216292000000</v>
      </c>
      <c r="Q1649" s="2">
        <v>214989000000</v>
      </c>
      <c r="R1649" s="2">
        <v>213668000000</v>
      </c>
      <c r="S1649" s="2">
        <v>212425000000</v>
      </c>
      <c r="T1649" s="2">
        <v>211307000000</v>
      </c>
      <c r="U1649" s="2">
        <v>210094000000</v>
      </c>
      <c r="V1649" s="2">
        <v>208965000000</v>
      </c>
      <c r="W1649" s="2">
        <v>207835000000</v>
      </c>
      <c r="X1649" s="2">
        <v>206746000000</v>
      </c>
      <c r="Y1649" s="2">
        <v>205743000000</v>
      </c>
      <c r="Z1649" s="2">
        <v>204812000000</v>
      </c>
      <c r="AA1649" s="2">
        <v>203914000000</v>
      </c>
      <c r="AB1649" s="2">
        <v>203074000000</v>
      </c>
      <c r="AC1649" s="2">
        <v>202245000000</v>
      </c>
      <c r="AD1649" s="2">
        <v>201509000000</v>
      </c>
      <c r="AE1649" s="2">
        <v>200712000000</v>
      </c>
      <c r="AF1649" s="2">
        <v>200019000000</v>
      </c>
      <c r="AG1649" s="2">
        <v>199248000000</v>
      </c>
      <c r="AH1649" s="2">
        <v>198495000000</v>
      </c>
    </row>
    <row r="1650" spans="1:34">
      <c r="A1650" t="s">
        <v>1668</v>
      </c>
      <c r="B1650" t="s">
        <v>19</v>
      </c>
      <c r="C1650" s="2">
        <v>335907000000</v>
      </c>
      <c r="D1650" s="2">
        <v>316631000000</v>
      </c>
      <c r="E1650" s="2">
        <v>303450000000</v>
      </c>
      <c r="F1650" s="2">
        <v>299158000000</v>
      </c>
      <c r="G1650" s="2">
        <v>295462000000</v>
      </c>
      <c r="H1650" s="2">
        <v>292364000000</v>
      </c>
      <c r="I1650" s="2">
        <v>288926000000</v>
      </c>
      <c r="J1650" s="2">
        <v>285665000000</v>
      </c>
      <c r="K1650" s="2">
        <v>281722000000</v>
      </c>
      <c r="L1650" s="2">
        <v>278228000000</v>
      </c>
      <c r="M1650" s="2">
        <v>274608000000</v>
      </c>
      <c r="N1650" s="2">
        <v>270774000000</v>
      </c>
      <c r="O1650" s="2">
        <v>267117000000</v>
      </c>
      <c r="P1650" s="2">
        <v>263342000000</v>
      </c>
      <c r="Q1650" s="2">
        <v>259941000000</v>
      </c>
      <c r="R1650" s="2">
        <v>256409000000</v>
      </c>
      <c r="S1650" s="2">
        <v>252902000000</v>
      </c>
      <c r="T1650" s="2">
        <v>249381000000</v>
      </c>
      <c r="U1650" s="2">
        <v>245758000000</v>
      </c>
      <c r="V1650" s="2">
        <v>242404000000</v>
      </c>
      <c r="W1650" s="2">
        <v>239224000000</v>
      </c>
      <c r="X1650" s="2">
        <v>235812000000</v>
      </c>
      <c r="Y1650" s="2">
        <v>232730000000</v>
      </c>
      <c r="Z1650" s="2">
        <v>230215000000</v>
      </c>
      <c r="AA1650" s="2">
        <v>227890000000</v>
      </c>
      <c r="AB1650" s="2">
        <v>225643000000</v>
      </c>
      <c r="AC1650" s="2">
        <v>223759000000</v>
      </c>
      <c r="AD1650" s="2">
        <v>221844000000</v>
      </c>
      <c r="AE1650" s="2">
        <v>220024000000</v>
      </c>
      <c r="AF1650" s="2">
        <v>218363000000</v>
      </c>
      <c r="AG1650" s="2">
        <v>216670000000</v>
      </c>
      <c r="AH1650" s="2">
        <v>214742000000</v>
      </c>
    </row>
    <row r="1651" spans="1:34">
      <c r="A1651" t="s">
        <v>1669</v>
      </c>
      <c r="B1651" t="s">
        <v>19</v>
      </c>
      <c r="C1651" s="2">
        <v>328497000000</v>
      </c>
      <c r="D1651" s="2">
        <v>309537000000</v>
      </c>
      <c r="E1651" s="2">
        <v>296554000000</v>
      </c>
      <c r="F1651" s="2">
        <v>292317000000</v>
      </c>
      <c r="G1651" s="2">
        <v>288676000000</v>
      </c>
      <c r="H1651" s="2">
        <v>285626000000</v>
      </c>
      <c r="I1651" s="2">
        <v>282242000000</v>
      </c>
      <c r="J1651" s="2">
        <v>279035000000</v>
      </c>
      <c r="K1651" s="2">
        <v>275154000000</v>
      </c>
      <c r="L1651" s="2">
        <v>271715000000</v>
      </c>
      <c r="M1651" s="2">
        <v>268148000000</v>
      </c>
      <c r="N1651" s="2">
        <v>264371000000</v>
      </c>
      <c r="O1651" s="2">
        <v>260764000000</v>
      </c>
      <c r="P1651" s="2">
        <v>257040000000</v>
      </c>
      <c r="Q1651" s="2">
        <v>253687000000</v>
      </c>
      <c r="R1651" s="2">
        <v>250204000000</v>
      </c>
      <c r="S1651" s="2">
        <v>246744000000</v>
      </c>
      <c r="T1651" s="2">
        <v>243268000000</v>
      </c>
      <c r="U1651" s="2">
        <v>239693000000</v>
      </c>
      <c r="V1651" s="2">
        <v>236383000000</v>
      </c>
      <c r="W1651" s="2">
        <v>233246000000</v>
      </c>
      <c r="X1651" s="2">
        <v>229879000000</v>
      </c>
      <c r="Y1651" s="2">
        <v>226837000000</v>
      </c>
      <c r="Z1651" s="2">
        <v>224356000000</v>
      </c>
      <c r="AA1651" s="2">
        <v>222063000000</v>
      </c>
      <c r="AB1651" s="2">
        <v>219846000000</v>
      </c>
      <c r="AC1651" s="2">
        <v>217990000000</v>
      </c>
      <c r="AD1651" s="2">
        <v>216101000000</v>
      </c>
      <c r="AE1651" s="2">
        <v>214307000000</v>
      </c>
      <c r="AF1651" s="2">
        <v>212670000000</v>
      </c>
      <c r="AG1651" s="2">
        <v>211001000000</v>
      </c>
      <c r="AH1651" s="2">
        <v>209100000000</v>
      </c>
    </row>
    <row r="1652" spans="1:34">
      <c r="A1652" t="s">
        <v>1670</v>
      </c>
      <c r="B1652" t="s">
        <v>19</v>
      </c>
      <c r="C1652" s="2">
        <v>20738600000</v>
      </c>
      <c r="D1652" s="2">
        <v>19575400000</v>
      </c>
      <c r="E1652" s="2">
        <v>18841500000</v>
      </c>
      <c r="F1652" s="2">
        <v>18498700000</v>
      </c>
      <c r="G1652" s="2">
        <v>18163700000</v>
      </c>
      <c r="H1652" s="2">
        <v>17850000000</v>
      </c>
      <c r="I1652" s="2">
        <v>17537300000</v>
      </c>
      <c r="J1652" s="2">
        <v>17238000000</v>
      </c>
      <c r="K1652" s="2">
        <v>16943200000</v>
      </c>
      <c r="L1652" s="2">
        <v>16672700000</v>
      </c>
      <c r="M1652" s="2">
        <v>16411800000</v>
      </c>
      <c r="N1652" s="2">
        <v>16163800000</v>
      </c>
      <c r="O1652" s="2">
        <v>15927500000</v>
      </c>
      <c r="P1652" s="2">
        <v>15692200000</v>
      </c>
      <c r="Q1652" s="2">
        <v>15470100000</v>
      </c>
      <c r="R1652" s="2">
        <v>15248200000</v>
      </c>
      <c r="S1652" s="2">
        <v>15032100000</v>
      </c>
      <c r="T1652" s="2">
        <v>14817300000</v>
      </c>
      <c r="U1652" s="2">
        <v>14605300000</v>
      </c>
      <c r="V1652" s="2">
        <v>14402300000</v>
      </c>
      <c r="W1652" s="2">
        <v>14208100000</v>
      </c>
      <c r="X1652" s="2">
        <v>14015600000</v>
      </c>
      <c r="Y1652" s="2">
        <v>13834100000</v>
      </c>
      <c r="Z1652" s="2">
        <v>13665500000</v>
      </c>
      <c r="AA1652" s="2">
        <v>13504200000</v>
      </c>
      <c r="AB1652" s="2">
        <v>13348600000</v>
      </c>
      <c r="AC1652" s="2">
        <v>13202100000</v>
      </c>
      <c r="AD1652" s="2">
        <v>13061300000</v>
      </c>
      <c r="AE1652" s="2">
        <v>12923900000</v>
      </c>
      <c r="AF1652" s="2">
        <v>12791300000</v>
      </c>
      <c r="AG1652" s="2">
        <v>12659800000</v>
      </c>
      <c r="AH1652" s="2">
        <v>12524300000</v>
      </c>
    </row>
    <row r="1653" spans="1:34">
      <c r="A1653" t="s">
        <v>1671</v>
      </c>
      <c r="B1653" t="s">
        <v>19</v>
      </c>
      <c r="C1653" s="2">
        <v>17158100000</v>
      </c>
      <c r="D1653" s="2">
        <v>16131700000</v>
      </c>
      <c r="E1653" s="2">
        <v>15423900000</v>
      </c>
      <c r="F1653" s="2">
        <v>15187000000</v>
      </c>
      <c r="G1653" s="2">
        <v>14984200000</v>
      </c>
      <c r="H1653" s="2">
        <v>14814100000</v>
      </c>
      <c r="I1653" s="2">
        <v>14626600000</v>
      </c>
      <c r="J1653" s="2">
        <v>14450100000</v>
      </c>
      <c r="K1653" s="2">
        <v>14237400000</v>
      </c>
      <c r="L1653" s="2">
        <v>14048700000</v>
      </c>
      <c r="M1653" s="2">
        <v>13852200000</v>
      </c>
      <c r="N1653" s="2">
        <v>13644700000</v>
      </c>
      <c r="O1653" s="2">
        <v>13445600000</v>
      </c>
      <c r="P1653" s="2">
        <v>13240000000</v>
      </c>
      <c r="Q1653" s="2">
        <v>13054900000</v>
      </c>
      <c r="R1653" s="2">
        <v>12863000000</v>
      </c>
      <c r="S1653" s="2">
        <v>12671900000</v>
      </c>
      <c r="T1653" s="2">
        <v>12479200000</v>
      </c>
      <c r="U1653" s="2">
        <v>12281900000</v>
      </c>
      <c r="V1653" s="2">
        <v>12098900000</v>
      </c>
      <c r="W1653" s="2">
        <v>11925800000</v>
      </c>
      <c r="X1653" s="2">
        <v>11739900000</v>
      </c>
      <c r="Y1653" s="2">
        <v>11571600000</v>
      </c>
      <c r="Z1653" s="2">
        <v>11434300000</v>
      </c>
      <c r="AA1653" s="2">
        <v>11307200000</v>
      </c>
      <c r="AB1653" s="2">
        <v>11184200000</v>
      </c>
      <c r="AC1653" s="2">
        <v>11081300000</v>
      </c>
      <c r="AD1653" s="2">
        <v>10976200000</v>
      </c>
      <c r="AE1653" s="2">
        <v>10876900000</v>
      </c>
      <c r="AF1653" s="2">
        <v>10785600000</v>
      </c>
      <c r="AG1653" s="2">
        <v>10693200000</v>
      </c>
      <c r="AH1653" s="2">
        <v>10587700000</v>
      </c>
    </row>
    <row r="1654" spans="1:34">
      <c r="A1654" t="s">
        <v>1672</v>
      </c>
      <c r="B1654" t="s">
        <v>19</v>
      </c>
      <c r="C1654" s="2">
        <v>177996000000</v>
      </c>
      <c r="D1654" s="2">
        <v>167953000000</v>
      </c>
      <c r="E1654" s="2">
        <v>161109000000</v>
      </c>
      <c r="F1654" s="2">
        <v>158909000000</v>
      </c>
      <c r="G1654" s="2">
        <v>157010000000</v>
      </c>
      <c r="H1654" s="2">
        <v>155420000000</v>
      </c>
      <c r="I1654" s="2">
        <v>153650000000</v>
      </c>
      <c r="J1654" s="2">
        <v>151965000000</v>
      </c>
      <c r="K1654" s="2">
        <v>149924000000</v>
      </c>
      <c r="L1654" s="2">
        <v>148115000000</v>
      </c>
      <c r="M1654" s="2">
        <v>146246000000</v>
      </c>
      <c r="N1654" s="2">
        <v>144263000000</v>
      </c>
      <c r="O1654" s="2">
        <v>142375000000</v>
      </c>
      <c r="P1654" s="2">
        <v>140427000000</v>
      </c>
      <c r="Q1654" s="2">
        <v>138672000000</v>
      </c>
      <c r="R1654" s="2">
        <v>136848000000</v>
      </c>
      <c r="S1654" s="2">
        <v>135038000000</v>
      </c>
      <c r="T1654" s="2">
        <v>133225000000</v>
      </c>
      <c r="U1654" s="2">
        <v>131356000000</v>
      </c>
      <c r="V1654" s="2">
        <v>129626000000</v>
      </c>
      <c r="W1654" s="2">
        <v>127985000000</v>
      </c>
      <c r="X1654" s="2">
        <v>126224000000</v>
      </c>
      <c r="Y1654" s="2">
        <v>124635000000</v>
      </c>
      <c r="Z1654" s="2">
        <v>123339000000</v>
      </c>
      <c r="AA1654" s="2">
        <v>122141000000</v>
      </c>
      <c r="AB1654" s="2">
        <v>120984000000</v>
      </c>
      <c r="AC1654" s="2">
        <v>120014000000</v>
      </c>
      <c r="AD1654" s="2">
        <v>119030000000</v>
      </c>
      <c r="AE1654" s="2">
        <v>118091000000</v>
      </c>
      <c r="AF1654" s="2">
        <v>117238000000</v>
      </c>
      <c r="AG1654" s="2">
        <v>116365000000</v>
      </c>
      <c r="AH1654" s="2">
        <v>115372000000</v>
      </c>
    </row>
    <row r="1655" spans="1:34">
      <c r="A1655" t="s">
        <v>1673</v>
      </c>
      <c r="B1655" t="s">
        <v>19</v>
      </c>
      <c r="C1655" s="2">
        <v>6387180000</v>
      </c>
      <c r="D1655" s="2">
        <v>6159890000</v>
      </c>
      <c r="E1655" s="2">
        <v>6037700000</v>
      </c>
      <c r="F1655" s="2">
        <v>5994310000</v>
      </c>
      <c r="G1655" s="2">
        <v>5944050000</v>
      </c>
      <c r="H1655" s="2">
        <v>5894840000</v>
      </c>
      <c r="I1655" s="2">
        <v>5844450000</v>
      </c>
      <c r="J1655" s="2">
        <v>5791540000</v>
      </c>
      <c r="K1655" s="2">
        <v>5740870000</v>
      </c>
      <c r="L1655" s="2">
        <v>5694330000</v>
      </c>
      <c r="M1655" s="2">
        <v>5653800000</v>
      </c>
      <c r="N1655" s="2">
        <v>5615460000</v>
      </c>
      <c r="O1655" s="2">
        <v>5582480000</v>
      </c>
      <c r="P1655" s="2">
        <v>5550840000</v>
      </c>
      <c r="Q1655" s="2">
        <v>5519470000</v>
      </c>
      <c r="R1655" s="2">
        <v>5488270000</v>
      </c>
      <c r="S1655" s="2">
        <v>5459450000</v>
      </c>
      <c r="T1655" s="2">
        <v>5434060000</v>
      </c>
      <c r="U1655" s="2">
        <v>5406980000</v>
      </c>
      <c r="V1655" s="2">
        <v>5381180000</v>
      </c>
      <c r="W1655" s="2">
        <v>5355090000</v>
      </c>
      <c r="X1655" s="2">
        <v>5331500000</v>
      </c>
      <c r="Y1655" s="2">
        <v>5309310000</v>
      </c>
      <c r="Z1655" s="2">
        <v>5286730000</v>
      </c>
      <c r="AA1655" s="2">
        <v>5264640000</v>
      </c>
      <c r="AB1655" s="2">
        <v>5244070000</v>
      </c>
      <c r="AC1655" s="2">
        <v>5222550000</v>
      </c>
      <c r="AD1655" s="2">
        <v>5204100000</v>
      </c>
      <c r="AE1655" s="2">
        <v>5183790000</v>
      </c>
      <c r="AF1655" s="2">
        <v>5165710000</v>
      </c>
      <c r="AG1655" s="2">
        <v>5145940000</v>
      </c>
      <c r="AH1655" s="2">
        <v>5127640000</v>
      </c>
    </row>
    <row r="1656" spans="1:34">
      <c r="A1656" t="s">
        <v>1674</v>
      </c>
      <c r="B1656" t="s">
        <v>19</v>
      </c>
      <c r="C1656" s="2">
        <v>858813000</v>
      </c>
      <c r="D1656" s="2">
        <v>824579000</v>
      </c>
      <c r="E1656" s="2">
        <v>805777000</v>
      </c>
      <c r="F1656" s="2">
        <v>797538000</v>
      </c>
      <c r="G1656" s="2">
        <v>788420000</v>
      </c>
      <c r="H1656" s="2">
        <v>779490000</v>
      </c>
      <c r="I1656" s="2">
        <v>770598000</v>
      </c>
      <c r="J1656" s="2">
        <v>761572000</v>
      </c>
      <c r="K1656" s="2">
        <v>753152000</v>
      </c>
      <c r="L1656" s="2">
        <v>745392000</v>
      </c>
      <c r="M1656" s="2">
        <v>738485000</v>
      </c>
      <c r="N1656" s="2">
        <v>732151000</v>
      </c>
      <c r="O1656" s="2">
        <v>726501000</v>
      </c>
      <c r="P1656" s="2">
        <v>721070000</v>
      </c>
      <c r="Q1656" s="2">
        <v>715722000</v>
      </c>
      <c r="R1656" s="2">
        <v>710448000</v>
      </c>
      <c r="S1656" s="2">
        <v>705502000</v>
      </c>
      <c r="T1656" s="2">
        <v>700933000</v>
      </c>
      <c r="U1656" s="2">
        <v>696288000</v>
      </c>
      <c r="V1656" s="2">
        <v>691795000</v>
      </c>
      <c r="W1656" s="2">
        <v>687346000</v>
      </c>
      <c r="X1656" s="2">
        <v>683284000</v>
      </c>
      <c r="Y1656" s="2">
        <v>679411000</v>
      </c>
      <c r="Z1656" s="2">
        <v>675454000</v>
      </c>
      <c r="AA1656" s="2">
        <v>671593000</v>
      </c>
      <c r="AB1656" s="2">
        <v>667948000</v>
      </c>
      <c r="AC1656" s="2">
        <v>664200000</v>
      </c>
      <c r="AD1656" s="2">
        <v>660879000</v>
      </c>
      <c r="AE1656" s="2">
        <v>657386000</v>
      </c>
      <c r="AF1656" s="2">
        <v>654127000</v>
      </c>
      <c r="AG1656" s="2">
        <v>650739000</v>
      </c>
      <c r="AH1656" s="2">
        <v>647538000</v>
      </c>
    </row>
    <row r="1657" spans="1:34">
      <c r="A1657" t="s">
        <v>1675</v>
      </c>
      <c r="B1657" t="s">
        <v>19</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row>
    <row r="1658" spans="1:34">
      <c r="A1658" t="s">
        <v>1676</v>
      </c>
      <c r="B1658" t="s">
        <v>19</v>
      </c>
      <c r="C1658" s="2">
        <v>67440500000000</v>
      </c>
      <c r="D1658" s="2">
        <v>65299600000000</v>
      </c>
      <c r="E1658" s="2">
        <v>64187100000000</v>
      </c>
      <c r="F1658" s="2">
        <v>63897600000000</v>
      </c>
      <c r="G1658" s="2">
        <v>63538800000000</v>
      </c>
      <c r="H1658" s="2">
        <v>63196400000000</v>
      </c>
      <c r="I1658" s="2">
        <v>62816300000000</v>
      </c>
      <c r="J1658" s="2">
        <v>62395200000000</v>
      </c>
      <c r="K1658" s="2">
        <v>61981600000000</v>
      </c>
      <c r="L1658" s="2">
        <v>61599500000000</v>
      </c>
      <c r="M1658" s="2">
        <v>61273800000000</v>
      </c>
      <c r="N1658" s="2">
        <v>60958100000000</v>
      </c>
      <c r="O1658" s="2">
        <v>60699900000000</v>
      </c>
      <c r="P1658" s="2">
        <v>60452600000000</v>
      </c>
      <c r="Q1658" s="2">
        <v>60199000000000</v>
      </c>
      <c r="R1658" s="2">
        <v>59943500000000</v>
      </c>
      <c r="S1658" s="2">
        <v>59726500000000</v>
      </c>
      <c r="T1658" s="2">
        <v>59529300000000</v>
      </c>
      <c r="U1658" s="2">
        <v>59322900000000</v>
      </c>
      <c r="V1658" s="2">
        <v>59120200000000</v>
      </c>
      <c r="W1658" s="2">
        <v>58919900000000</v>
      </c>
      <c r="X1658" s="2">
        <v>58737300000000</v>
      </c>
      <c r="Y1658" s="2">
        <v>58563900000000</v>
      </c>
      <c r="Z1658" s="2">
        <v>58383300000000</v>
      </c>
      <c r="AA1658" s="2">
        <v>58214800000000</v>
      </c>
      <c r="AB1658" s="2">
        <v>58054100000000</v>
      </c>
      <c r="AC1658" s="2">
        <v>57901700000000</v>
      </c>
      <c r="AD1658" s="2">
        <v>57753100000000</v>
      </c>
      <c r="AE1658" s="2">
        <v>57605500000000</v>
      </c>
      <c r="AF1658" s="2">
        <v>57458700000000</v>
      </c>
      <c r="AG1658" s="2">
        <v>57313500000000</v>
      </c>
      <c r="AH1658" s="2">
        <v>57161400000000</v>
      </c>
    </row>
    <row r="1659" spans="1:34">
      <c r="A1659" t="s">
        <v>1677</v>
      </c>
      <c r="B1659" t="s">
        <v>19</v>
      </c>
      <c r="C1659" s="2">
        <v>68088300000</v>
      </c>
      <c r="D1659" s="2">
        <v>63884200000</v>
      </c>
      <c r="E1659" s="2">
        <v>60945100000</v>
      </c>
      <c r="F1659" s="2">
        <v>59953800000</v>
      </c>
      <c r="G1659" s="2">
        <v>59119400000</v>
      </c>
      <c r="H1659" s="2">
        <v>58423000000</v>
      </c>
      <c r="I1659" s="2">
        <v>57649000000</v>
      </c>
      <c r="J1659" s="2">
        <v>56937600000</v>
      </c>
      <c r="K1659" s="2">
        <v>56063100000</v>
      </c>
      <c r="L1659" s="2">
        <v>55275200000</v>
      </c>
      <c r="M1659" s="2">
        <v>54472100000</v>
      </c>
      <c r="N1659" s="2">
        <v>53601900000</v>
      </c>
      <c r="O1659" s="2">
        <v>52769200000</v>
      </c>
      <c r="P1659" s="2">
        <v>51913600000</v>
      </c>
      <c r="Q1659" s="2">
        <v>51152300000</v>
      </c>
      <c r="R1659" s="2">
        <v>50355100000</v>
      </c>
      <c r="S1659" s="2">
        <v>49549300000</v>
      </c>
      <c r="T1659" s="2">
        <v>48733200000</v>
      </c>
      <c r="U1659" s="2">
        <v>47916100000</v>
      </c>
      <c r="V1659" s="2">
        <v>47146900000</v>
      </c>
      <c r="W1659" s="2">
        <v>46425300000</v>
      </c>
      <c r="X1659" s="2">
        <v>45651500000</v>
      </c>
      <c r="Y1659" s="2">
        <v>44943800000</v>
      </c>
      <c r="Z1659" s="2">
        <v>44372200000</v>
      </c>
      <c r="AA1659" s="2">
        <v>43837400000</v>
      </c>
      <c r="AB1659" s="2">
        <v>43321100000</v>
      </c>
      <c r="AC1659" s="2">
        <v>42900400000</v>
      </c>
      <c r="AD1659" s="2">
        <v>42462200000</v>
      </c>
      <c r="AE1659" s="2">
        <v>42059600000</v>
      </c>
      <c r="AF1659" s="2">
        <v>41680900000</v>
      </c>
      <c r="AG1659" s="2">
        <v>41296300000</v>
      </c>
      <c r="AH1659" s="2">
        <v>40863300000</v>
      </c>
    </row>
    <row r="1660" spans="1:34">
      <c r="A1660" t="s">
        <v>1678</v>
      </c>
      <c r="B1660" t="s">
        <v>19</v>
      </c>
      <c r="C1660" s="2">
        <v>487491000000</v>
      </c>
      <c r="D1660" s="2">
        <v>457207000000</v>
      </c>
      <c r="E1660" s="2">
        <v>436006000000</v>
      </c>
      <c r="F1660" s="2">
        <v>428840000000</v>
      </c>
      <c r="G1660" s="2">
        <v>422816000000</v>
      </c>
      <c r="H1660" s="2">
        <v>417790000000</v>
      </c>
      <c r="I1660" s="2">
        <v>412207000000</v>
      </c>
      <c r="J1660" s="2">
        <v>407080000000</v>
      </c>
      <c r="K1660" s="2">
        <v>400774000000</v>
      </c>
      <c r="L1660" s="2">
        <v>395092000000</v>
      </c>
      <c r="M1660" s="2">
        <v>389297000000</v>
      </c>
      <c r="N1660" s="2">
        <v>383016000000</v>
      </c>
      <c r="O1660" s="2">
        <v>377002000000</v>
      </c>
      <c r="P1660" s="2">
        <v>370821000000</v>
      </c>
      <c r="Q1660" s="2">
        <v>365325000000</v>
      </c>
      <c r="R1660" s="2">
        <v>359569000000</v>
      </c>
      <c r="S1660" s="2">
        <v>353747000000</v>
      </c>
      <c r="T1660" s="2">
        <v>347849000000</v>
      </c>
      <c r="U1660" s="2">
        <v>341945000000</v>
      </c>
      <c r="V1660" s="2">
        <v>336386000000</v>
      </c>
      <c r="W1660" s="2">
        <v>331173000000</v>
      </c>
      <c r="X1660" s="2">
        <v>325581000000</v>
      </c>
      <c r="Y1660" s="2">
        <v>320467000000</v>
      </c>
      <c r="Z1660" s="2">
        <v>316340000000</v>
      </c>
      <c r="AA1660" s="2">
        <v>312477000000</v>
      </c>
      <c r="AB1660" s="2">
        <v>308748000000</v>
      </c>
      <c r="AC1660" s="2">
        <v>305711000000</v>
      </c>
      <c r="AD1660" s="2">
        <v>302547000000</v>
      </c>
      <c r="AE1660" s="2">
        <v>299641000000</v>
      </c>
      <c r="AF1660" s="2">
        <v>296908000000</v>
      </c>
      <c r="AG1660" s="2">
        <v>294132000000</v>
      </c>
      <c r="AH1660" s="2">
        <v>291007000000</v>
      </c>
    </row>
    <row r="1661" spans="1:34">
      <c r="A1661" t="s">
        <v>1679</v>
      </c>
      <c r="B1661" t="s">
        <v>19</v>
      </c>
      <c r="C1661" s="2">
        <v>61751800000</v>
      </c>
      <c r="D1661" s="2">
        <v>59443600000</v>
      </c>
      <c r="E1661" s="2">
        <v>58121300000</v>
      </c>
      <c r="F1661" s="2">
        <v>57721800000</v>
      </c>
      <c r="G1661" s="2">
        <v>57293100000</v>
      </c>
      <c r="H1661" s="2">
        <v>56897600000</v>
      </c>
      <c r="I1661" s="2">
        <v>56465100000</v>
      </c>
      <c r="J1661" s="2">
        <v>56014200000</v>
      </c>
      <c r="K1661" s="2">
        <v>55549600000</v>
      </c>
      <c r="L1661" s="2">
        <v>55121400000</v>
      </c>
      <c r="M1661" s="2">
        <v>54734600000</v>
      </c>
      <c r="N1661" s="2">
        <v>54347500000</v>
      </c>
      <c r="O1661" s="2">
        <v>54008800000</v>
      </c>
      <c r="P1661" s="2">
        <v>53675300000</v>
      </c>
      <c r="Q1661" s="2">
        <v>53351000000</v>
      </c>
      <c r="R1661" s="2">
        <v>53021100000</v>
      </c>
      <c r="S1661" s="2">
        <v>52719100000</v>
      </c>
      <c r="T1661" s="2">
        <v>52431400000</v>
      </c>
      <c r="U1661" s="2">
        <v>52137700000</v>
      </c>
      <c r="V1661" s="2">
        <v>51854100000</v>
      </c>
      <c r="W1661" s="2">
        <v>51579700000</v>
      </c>
      <c r="X1661" s="2">
        <v>51312200000</v>
      </c>
      <c r="Y1661" s="2">
        <v>51061200000</v>
      </c>
      <c r="Z1661" s="2">
        <v>50824200000</v>
      </c>
      <c r="AA1661" s="2">
        <v>50601500000</v>
      </c>
      <c r="AB1661" s="2">
        <v>50387600000</v>
      </c>
      <c r="AC1661" s="2">
        <v>50193900000</v>
      </c>
      <c r="AD1661" s="2">
        <v>50000900000</v>
      </c>
      <c r="AE1661" s="2">
        <v>49814100000</v>
      </c>
      <c r="AF1661" s="2">
        <v>49630900000</v>
      </c>
      <c r="AG1661" s="2">
        <v>49448600000</v>
      </c>
      <c r="AH1661" s="2">
        <v>49254500000</v>
      </c>
    </row>
    <row r="1662" spans="1:34">
      <c r="A1662" t="s">
        <v>1680</v>
      </c>
      <c r="B1662" t="s">
        <v>19</v>
      </c>
      <c r="C1662" s="2">
        <v>83330700000</v>
      </c>
      <c r="D1662" s="2">
        <v>78566000000</v>
      </c>
      <c r="E1662" s="2">
        <v>75296500000</v>
      </c>
      <c r="F1662" s="2">
        <v>74227600000</v>
      </c>
      <c r="G1662" s="2">
        <v>73313000000</v>
      </c>
      <c r="H1662" s="2">
        <v>72547100000</v>
      </c>
      <c r="I1662" s="2">
        <v>71690200000</v>
      </c>
      <c r="J1662" s="2">
        <v>70890000000</v>
      </c>
      <c r="K1662" s="2">
        <v>69915000000</v>
      </c>
      <c r="L1662" s="2">
        <v>69035300000</v>
      </c>
      <c r="M1662" s="2">
        <v>68148000000</v>
      </c>
      <c r="N1662" s="2">
        <v>67188300000</v>
      </c>
      <c r="O1662" s="2">
        <v>66278000000</v>
      </c>
      <c r="P1662" s="2">
        <v>65344900000</v>
      </c>
      <c r="Q1662" s="2">
        <v>64509800000</v>
      </c>
      <c r="R1662" s="2">
        <v>63635700000</v>
      </c>
      <c r="S1662" s="2">
        <v>62759200000</v>
      </c>
      <c r="T1662" s="2">
        <v>61875700000</v>
      </c>
      <c r="U1662" s="2">
        <v>60988200000</v>
      </c>
      <c r="V1662" s="2">
        <v>60151600000</v>
      </c>
      <c r="W1662" s="2">
        <v>59365500000</v>
      </c>
      <c r="X1662" s="2">
        <v>58526600000</v>
      </c>
      <c r="Y1662" s="2">
        <v>57758700000</v>
      </c>
      <c r="Z1662" s="2">
        <v>57133800000</v>
      </c>
      <c r="AA1662" s="2">
        <v>56550100000</v>
      </c>
      <c r="AB1662" s="2">
        <v>55986900000</v>
      </c>
      <c r="AC1662" s="2">
        <v>55526200000</v>
      </c>
      <c r="AD1662" s="2">
        <v>55047000000</v>
      </c>
      <c r="AE1662" s="2">
        <v>54605500000</v>
      </c>
      <c r="AF1662" s="2">
        <v>54189300000</v>
      </c>
      <c r="AG1662" s="2">
        <v>53766800000</v>
      </c>
      <c r="AH1662" s="2">
        <v>53291200000</v>
      </c>
    </row>
    <row r="1663" spans="1:34">
      <c r="A1663" t="s">
        <v>1681</v>
      </c>
      <c r="B1663" t="s">
        <v>19</v>
      </c>
      <c r="C1663" s="2">
        <v>81492100000</v>
      </c>
      <c r="D1663" s="2">
        <v>76805900000</v>
      </c>
      <c r="E1663" s="2">
        <v>73585100000</v>
      </c>
      <c r="F1663" s="2">
        <v>72530200000</v>
      </c>
      <c r="G1663" s="2">
        <v>71629200000</v>
      </c>
      <c r="H1663" s="2">
        <v>70875000000</v>
      </c>
      <c r="I1663" s="2">
        <v>70031400000</v>
      </c>
      <c r="J1663" s="2">
        <v>69244700000</v>
      </c>
      <c r="K1663" s="2">
        <v>68285000000</v>
      </c>
      <c r="L1663" s="2">
        <v>67419200000</v>
      </c>
      <c r="M1663" s="2">
        <v>66545100000</v>
      </c>
      <c r="N1663" s="2">
        <v>65599300000</v>
      </c>
      <c r="O1663" s="2">
        <v>64701600000</v>
      </c>
      <c r="P1663" s="2">
        <v>63781100000</v>
      </c>
      <c r="Q1663" s="2">
        <v>62957700000</v>
      </c>
      <c r="R1663" s="2">
        <v>62095800000</v>
      </c>
      <c r="S1663" s="2">
        <v>61231000000</v>
      </c>
      <c r="T1663" s="2">
        <v>60358900000</v>
      </c>
      <c r="U1663" s="2">
        <v>59483100000</v>
      </c>
      <c r="V1663" s="2">
        <v>58657500000</v>
      </c>
      <c r="W1663" s="2">
        <v>57882000000</v>
      </c>
      <c r="X1663" s="2">
        <v>57053900000</v>
      </c>
      <c r="Y1663" s="2">
        <v>56296000000</v>
      </c>
      <c r="Z1663" s="2">
        <v>55679800000</v>
      </c>
      <c r="AA1663" s="2">
        <v>55104100000</v>
      </c>
      <c r="AB1663" s="2">
        <v>54548600000</v>
      </c>
      <c r="AC1663" s="2">
        <v>54094500000</v>
      </c>
      <c r="AD1663" s="2">
        <v>53622000000</v>
      </c>
      <c r="AE1663" s="2">
        <v>53186700000</v>
      </c>
      <c r="AF1663" s="2">
        <v>52776600000</v>
      </c>
      <c r="AG1663" s="2">
        <v>52360100000</v>
      </c>
      <c r="AH1663" s="2">
        <v>51891300000</v>
      </c>
    </row>
    <row r="1664" spans="1:34">
      <c r="A1664" t="s">
        <v>1682</v>
      </c>
      <c r="B1664" t="s">
        <v>19</v>
      </c>
      <c r="C1664" s="2">
        <v>5145670000</v>
      </c>
      <c r="D1664" s="2">
        <v>4857580000</v>
      </c>
      <c r="E1664" s="2">
        <v>4675490000</v>
      </c>
      <c r="F1664" s="2">
        <v>4590330000</v>
      </c>
      <c r="G1664" s="2">
        <v>4507220000</v>
      </c>
      <c r="H1664" s="2">
        <v>4429490000</v>
      </c>
      <c r="I1664" s="2">
        <v>4351520000</v>
      </c>
      <c r="J1664" s="2">
        <v>4277710000</v>
      </c>
      <c r="K1664" s="2">
        <v>4204530000</v>
      </c>
      <c r="L1664" s="2">
        <v>4137030000</v>
      </c>
      <c r="M1664" s="2">
        <v>4072830000</v>
      </c>
      <c r="N1664" s="2">
        <v>4010900000</v>
      </c>
      <c r="O1664" s="2">
        <v>3952270000</v>
      </c>
      <c r="P1664" s="2">
        <v>3893840000</v>
      </c>
      <c r="Q1664" s="2">
        <v>3839110000</v>
      </c>
      <c r="R1664" s="2">
        <v>3784100000</v>
      </c>
      <c r="S1664" s="2">
        <v>3730170000</v>
      </c>
      <c r="T1664" s="2">
        <v>3676560000</v>
      </c>
      <c r="U1664" s="2">
        <v>3624260000</v>
      </c>
      <c r="V1664" s="2">
        <v>3574130000</v>
      </c>
      <c r="W1664" s="2">
        <v>3525980000</v>
      </c>
      <c r="X1664" s="2">
        <v>3478030000</v>
      </c>
      <c r="Y1664" s="2">
        <v>3432890000</v>
      </c>
      <c r="Z1664" s="2">
        <v>3391280000</v>
      </c>
      <c r="AA1664" s="2">
        <v>3351010000</v>
      </c>
      <c r="AB1664" s="2">
        <v>3312000000</v>
      </c>
      <c r="AC1664" s="2">
        <v>3276460000</v>
      </c>
      <c r="AD1664" s="2">
        <v>3241210000</v>
      </c>
      <c r="AE1664" s="2">
        <v>3207510000</v>
      </c>
      <c r="AF1664" s="2">
        <v>3174350000</v>
      </c>
      <c r="AG1664" s="2">
        <v>3141720000</v>
      </c>
      <c r="AH1664" s="2">
        <v>3108280000</v>
      </c>
    </row>
    <row r="1665" spans="1:34">
      <c r="A1665" t="s">
        <v>1683</v>
      </c>
      <c r="B1665" t="s">
        <v>19</v>
      </c>
      <c r="C1665" s="2">
        <v>4256410000</v>
      </c>
      <c r="D1665" s="2">
        <v>4002790000</v>
      </c>
      <c r="E1665" s="2">
        <v>3827160000</v>
      </c>
      <c r="F1665" s="2">
        <v>3768220000</v>
      </c>
      <c r="G1665" s="2">
        <v>3718040000</v>
      </c>
      <c r="H1665" s="2">
        <v>3675940000</v>
      </c>
      <c r="I1665" s="2">
        <v>3629190000</v>
      </c>
      <c r="J1665" s="2">
        <v>3585920000</v>
      </c>
      <c r="K1665" s="2">
        <v>3533310000</v>
      </c>
      <c r="L1665" s="2">
        <v>3485800000</v>
      </c>
      <c r="M1665" s="2">
        <v>3437670000</v>
      </c>
      <c r="N1665" s="2">
        <v>3385700000</v>
      </c>
      <c r="O1665" s="2">
        <v>3336140000</v>
      </c>
      <c r="P1665" s="2">
        <v>3285300000</v>
      </c>
      <c r="Q1665" s="2">
        <v>3239880000</v>
      </c>
      <c r="R1665" s="2">
        <v>3192380000</v>
      </c>
      <c r="S1665" s="2">
        <v>3144570000</v>
      </c>
      <c r="T1665" s="2">
        <v>3096280000</v>
      </c>
      <c r="U1665" s="2">
        <v>3047900000</v>
      </c>
      <c r="V1665" s="2">
        <v>3002300000</v>
      </c>
      <c r="W1665" s="2">
        <v>2959460000</v>
      </c>
      <c r="X1665" s="2">
        <v>2913710000</v>
      </c>
      <c r="Y1665" s="2">
        <v>2871810000</v>
      </c>
      <c r="Z1665" s="2">
        <v>2837740000</v>
      </c>
      <c r="AA1665" s="2">
        <v>2805840000</v>
      </c>
      <c r="AB1665" s="2">
        <v>2775040000</v>
      </c>
      <c r="AC1665" s="2">
        <v>2749810000</v>
      </c>
      <c r="AD1665" s="2">
        <v>2723580000</v>
      </c>
      <c r="AE1665" s="2">
        <v>2699410000</v>
      </c>
      <c r="AF1665" s="2">
        <v>2676610000</v>
      </c>
      <c r="AG1665" s="2">
        <v>2653490000</v>
      </c>
      <c r="AH1665" s="2">
        <v>2627540000</v>
      </c>
    </row>
    <row r="1666" spans="1:34">
      <c r="A1666" t="s">
        <v>1684</v>
      </c>
      <c r="B1666" t="s">
        <v>19</v>
      </c>
      <c r="C1666" s="2">
        <v>44157100000</v>
      </c>
      <c r="D1666" s="2">
        <v>41674400000</v>
      </c>
      <c r="E1666" s="2">
        <v>39976900000</v>
      </c>
      <c r="F1666" s="2">
        <v>39428700000</v>
      </c>
      <c r="G1666" s="2">
        <v>38959000000</v>
      </c>
      <c r="H1666" s="2">
        <v>38566100000</v>
      </c>
      <c r="I1666" s="2">
        <v>38124800000</v>
      </c>
      <c r="J1666" s="2">
        <v>37711200000</v>
      </c>
      <c r="K1666" s="2">
        <v>37206500000</v>
      </c>
      <c r="L1666" s="2">
        <v>36751200000</v>
      </c>
      <c r="M1666" s="2">
        <v>36292800000</v>
      </c>
      <c r="N1666" s="2">
        <v>35796500000</v>
      </c>
      <c r="O1666" s="2">
        <v>35326800000</v>
      </c>
      <c r="P1666" s="2">
        <v>34845400000</v>
      </c>
      <c r="Q1666" s="2">
        <v>34414200000</v>
      </c>
      <c r="R1666" s="2">
        <v>33962700000</v>
      </c>
      <c r="S1666" s="2">
        <v>33510700000</v>
      </c>
      <c r="T1666" s="2">
        <v>33055500000</v>
      </c>
      <c r="U1666" s="2">
        <v>32597700000</v>
      </c>
      <c r="V1666" s="2">
        <v>32166100000</v>
      </c>
      <c r="W1666" s="2">
        <v>31760600000</v>
      </c>
      <c r="X1666" s="2">
        <v>31327800000</v>
      </c>
      <c r="Y1666" s="2">
        <v>30931900000</v>
      </c>
      <c r="Z1666" s="2">
        <v>30609600000</v>
      </c>
      <c r="AA1666" s="2">
        <v>30308900000</v>
      </c>
      <c r="AB1666" s="2">
        <v>30018900000</v>
      </c>
      <c r="AC1666" s="2">
        <v>29781800000</v>
      </c>
      <c r="AD1666" s="2">
        <v>29535200000</v>
      </c>
      <c r="AE1666" s="2">
        <v>29307900000</v>
      </c>
      <c r="AF1666" s="2">
        <v>29093700000</v>
      </c>
      <c r="AG1666" s="2">
        <v>28876200000</v>
      </c>
      <c r="AH1666" s="2">
        <v>28631000000</v>
      </c>
    </row>
    <row r="1667" spans="1:34">
      <c r="A1667" t="s">
        <v>1685</v>
      </c>
      <c r="B1667" t="s">
        <v>19</v>
      </c>
      <c r="C1667" s="2">
        <v>1585070000</v>
      </c>
      <c r="D1667" s="2">
        <v>1528510000</v>
      </c>
      <c r="E1667" s="2">
        <v>1498340000</v>
      </c>
      <c r="F1667" s="2">
        <v>1487440000</v>
      </c>
      <c r="G1667" s="2">
        <v>1474940000</v>
      </c>
      <c r="H1667" s="2">
        <v>1462890000</v>
      </c>
      <c r="I1667" s="2">
        <v>1450300000</v>
      </c>
      <c r="J1667" s="2">
        <v>1437120000</v>
      </c>
      <c r="K1667" s="2">
        <v>1424590000</v>
      </c>
      <c r="L1667" s="2">
        <v>1413020000</v>
      </c>
      <c r="M1667" s="2">
        <v>1402910000</v>
      </c>
      <c r="N1667" s="2">
        <v>1393450000</v>
      </c>
      <c r="O1667" s="2">
        <v>1385330000</v>
      </c>
      <c r="P1667" s="2">
        <v>1377500000</v>
      </c>
      <c r="Q1667" s="2">
        <v>1369670000</v>
      </c>
      <c r="R1667" s="2">
        <v>1361870000</v>
      </c>
      <c r="S1667" s="2">
        <v>1354920000</v>
      </c>
      <c r="T1667" s="2">
        <v>1348370000</v>
      </c>
      <c r="U1667" s="2">
        <v>1341790000</v>
      </c>
      <c r="V1667" s="2">
        <v>1335350000</v>
      </c>
      <c r="W1667" s="2">
        <v>1329020000</v>
      </c>
      <c r="X1667" s="2">
        <v>1323180000</v>
      </c>
      <c r="Y1667" s="2">
        <v>1317620000</v>
      </c>
      <c r="Z1667" s="2">
        <v>1311890000</v>
      </c>
      <c r="AA1667" s="2">
        <v>1306420000</v>
      </c>
      <c r="AB1667" s="2">
        <v>1301180000</v>
      </c>
      <c r="AC1667" s="2">
        <v>1296180000</v>
      </c>
      <c r="AD1667" s="2">
        <v>1291330000</v>
      </c>
      <c r="AE1667" s="2">
        <v>1286550000</v>
      </c>
      <c r="AF1667" s="2">
        <v>1281790000</v>
      </c>
      <c r="AG1667" s="2">
        <v>1277120000</v>
      </c>
      <c r="AH1667" s="2">
        <v>1272390000</v>
      </c>
    </row>
    <row r="1668" spans="1:34">
      <c r="A1668" t="s">
        <v>1686</v>
      </c>
      <c r="B1668" t="s">
        <v>19</v>
      </c>
      <c r="C1668" s="2">
        <v>213124000</v>
      </c>
      <c r="D1668" s="2">
        <v>204616000</v>
      </c>
      <c r="E1668" s="2">
        <v>199964000</v>
      </c>
      <c r="F1668" s="2">
        <v>197905000</v>
      </c>
      <c r="G1668" s="2">
        <v>195639000</v>
      </c>
      <c r="H1668" s="2">
        <v>193441000</v>
      </c>
      <c r="I1668" s="2">
        <v>191221000</v>
      </c>
      <c r="J1668" s="2">
        <v>188979000</v>
      </c>
      <c r="K1668" s="2">
        <v>186891000</v>
      </c>
      <c r="L1668" s="2">
        <v>184964000</v>
      </c>
      <c r="M1668" s="2">
        <v>183250000</v>
      </c>
      <c r="N1668" s="2">
        <v>181680000</v>
      </c>
      <c r="O1668" s="2">
        <v>180286000</v>
      </c>
      <c r="P1668" s="2">
        <v>178938000</v>
      </c>
      <c r="Q1668" s="2">
        <v>177608000</v>
      </c>
      <c r="R1668" s="2">
        <v>176293000</v>
      </c>
      <c r="S1668" s="2">
        <v>175086000</v>
      </c>
      <c r="T1668" s="2">
        <v>173926000</v>
      </c>
      <c r="U1668" s="2">
        <v>172786000</v>
      </c>
      <c r="V1668" s="2">
        <v>171674000</v>
      </c>
      <c r="W1668" s="2">
        <v>170584000</v>
      </c>
      <c r="X1668" s="2">
        <v>169570000</v>
      </c>
      <c r="Y1668" s="2">
        <v>168603000</v>
      </c>
      <c r="Z1668" s="2">
        <v>167614000</v>
      </c>
      <c r="AA1668" s="2">
        <v>166655000</v>
      </c>
      <c r="AB1668" s="2">
        <v>165733000</v>
      </c>
      <c r="AC1668" s="2">
        <v>164848000</v>
      </c>
      <c r="AD1668" s="2">
        <v>163992000</v>
      </c>
      <c r="AE1668" s="2">
        <v>163154000</v>
      </c>
      <c r="AF1668" s="2">
        <v>162317000</v>
      </c>
      <c r="AG1668" s="2">
        <v>161500000</v>
      </c>
      <c r="AH1668" s="2">
        <v>160688000</v>
      </c>
    </row>
    <row r="1669" spans="1:34">
      <c r="A1669" t="s">
        <v>1687</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row>
    <row r="1670" spans="1:34">
      <c r="A1670" t="s">
        <v>1688</v>
      </c>
      <c r="B1670" t="s">
        <v>19</v>
      </c>
      <c r="C1670" s="2">
        <v>251906000000000</v>
      </c>
      <c r="D1670" s="2">
        <v>231148000000000</v>
      </c>
      <c r="E1670" s="2">
        <v>237946000000000</v>
      </c>
      <c r="F1670" s="2">
        <v>241728000000000</v>
      </c>
      <c r="G1670" s="2">
        <v>243268000000000</v>
      </c>
      <c r="H1670" s="2">
        <v>244946000000000</v>
      </c>
      <c r="I1670" s="2">
        <v>246323000000000</v>
      </c>
      <c r="J1670" s="2">
        <v>247539000000000</v>
      </c>
      <c r="K1670" s="2">
        <v>248395000000000</v>
      </c>
      <c r="L1670" s="2">
        <v>249315000000000</v>
      </c>
      <c r="M1670" s="2">
        <v>249948000000000</v>
      </c>
      <c r="N1670" s="2">
        <v>250367000000000</v>
      </c>
      <c r="O1670" s="2">
        <v>250971000000000</v>
      </c>
      <c r="P1670" s="2">
        <v>251698000000000</v>
      </c>
      <c r="Q1670" s="2">
        <v>252218000000000</v>
      </c>
      <c r="R1670" s="2">
        <v>252601000000000</v>
      </c>
      <c r="S1670" s="2">
        <v>253236000000000</v>
      </c>
      <c r="T1670" s="2">
        <v>253967000000000</v>
      </c>
      <c r="U1670" s="2">
        <v>254564000000000</v>
      </c>
      <c r="V1670" s="2">
        <v>255186000000000</v>
      </c>
      <c r="W1670" s="2">
        <v>255778000000000</v>
      </c>
      <c r="X1670" s="2">
        <v>256542000000000</v>
      </c>
      <c r="Y1670" s="2">
        <v>257201000000000</v>
      </c>
      <c r="Z1670" s="2">
        <v>257907000000000</v>
      </c>
      <c r="AA1670" s="2">
        <v>258619000000000</v>
      </c>
      <c r="AB1670" s="2">
        <v>259379000000000</v>
      </c>
      <c r="AC1670" s="2">
        <v>260091000000000</v>
      </c>
      <c r="AD1670" s="2">
        <v>260784000000000</v>
      </c>
      <c r="AE1670" s="2">
        <v>261410000000000</v>
      </c>
      <c r="AF1670" s="2">
        <v>262136000000000</v>
      </c>
      <c r="AG1670" s="2">
        <v>262876000000000</v>
      </c>
      <c r="AH1670" s="2">
        <v>263583000000000</v>
      </c>
    </row>
    <row r="1671" spans="1:34">
      <c r="A1671" t="s">
        <v>1689</v>
      </c>
      <c r="B1671" t="s">
        <v>19</v>
      </c>
      <c r="C1671" s="2">
        <v>19925700000</v>
      </c>
      <c r="D1671" s="2">
        <v>18216700000</v>
      </c>
      <c r="E1671" s="2">
        <v>18777800000</v>
      </c>
      <c r="F1671" s="2">
        <v>19078400000</v>
      </c>
      <c r="G1671" s="2">
        <v>19200500000</v>
      </c>
      <c r="H1671" s="2">
        <v>19332500000</v>
      </c>
      <c r="I1671" s="2">
        <v>19433400000</v>
      </c>
      <c r="J1671" s="2">
        <v>19523600000</v>
      </c>
      <c r="K1671" s="2">
        <v>19587200000</v>
      </c>
      <c r="L1671" s="2">
        <v>19659400000</v>
      </c>
      <c r="M1671" s="2">
        <v>19712800000</v>
      </c>
      <c r="N1671" s="2">
        <v>19749600000</v>
      </c>
      <c r="O1671" s="2">
        <v>19802800000</v>
      </c>
      <c r="P1671" s="2">
        <v>19866500000</v>
      </c>
      <c r="Q1671" s="2">
        <v>19912400000</v>
      </c>
      <c r="R1671" s="2">
        <v>19946500000</v>
      </c>
      <c r="S1671" s="2">
        <v>20002000000</v>
      </c>
      <c r="T1671" s="2">
        <v>20065900000</v>
      </c>
      <c r="U1671" s="2">
        <v>20118200000</v>
      </c>
      <c r="V1671" s="2">
        <v>20172100000</v>
      </c>
      <c r="W1671" s="2">
        <v>20224000000</v>
      </c>
      <c r="X1671" s="2">
        <v>20289200000</v>
      </c>
      <c r="Y1671" s="2">
        <v>20345400000</v>
      </c>
      <c r="Z1671" s="2">
        <v>20408500000</v>
      </c>
      <c r="AA1671" s="2">
        <v>20471300000</v>
      </c>
      <c r="AB1671" s="2">
        <v>20537100000</v>
      </c>
      <c r="AC1671" s="2">
        <v>20599500000</v>
      </c>
      <c r="AD1671" s="2">
        <v>20658400000</v>
      </c>
      <c r="AE1671" s="2">
        <v>20712100000</v>
      </c>
      <c r="AF1671" s="2">
        <v>20775000000</v>
      </c>
      <c r="AG1671" s="2">
        <v>20838500000</v>
      </c>
      <c r="AH1671" s="2">
        <v>20898200000</v>
      </c>
    </row>
    <row r="1672" spans="1:34">
      <c r="A1672" t="s">
        <v>1690</v>
      </c>
      <c r="B1672" t="s">
        <v>19</v>
      </c>
      <c r="C1672" s="2">
        <v>125154000000</v>
      </c>
      <c r="D1672" s="2">
        <v>114501000000</v>
      </c>
      <c r="E1672" s="2">
        <v>118011000000</v>
      </c>
      <c r="F1672" s="2">
        <v>119904000000</v>
      </c>
      <c r="G1672" s="2">
        <v>120670000000</v>
      </c>
      <c r="H1672" s="2">
        <v>121501000000</v>
      </c>
      <c r="I1672" s="2">
        <v>122144000000</v>
      </c>
      <c r="J1672" s="2">
        <v>122722000000</v>
      </c>
      <c r="K1672" s="2">
        <v>123132000000</v>
      </c>
      <c r="L1672" s="2">
        <v>123594000000</v>
      </c>
      <c r="M1672" s="2">
        <v>123933000000</v>
      </c>
      <c r="N1672" s="2">
        <v>124169000000</v>
      </c>
      <c r="O1672" s="2">
        <v>124505000000</v>
      </c>
      <c r="P1672" s="2">
        <v>124906000000</v>
      </c>
      <c r="Q1672" s="2">
        <v>125197000000</v>
      </c>
      <c r="R1672" s="2">
        <v>125413000000</v>
      </c>
      <c r="S1672" s="2">
        <v>125764000000</v>
      </c>
      <c r="T1672" s="2">
        <v>126165000000</v>
      </c>
      <c r="U1672" s="2">
        <v>126495000000</v>
      </c>
      <c r="V1672" s="2">
        <v>126834000000</v>
      </c>
      <c r="W1672" s="2">
        <v>127162000000</v>
      </c>
      <c r="X1672" s="2">
        <v>127572000000</v>
      </c>
      <c r="Y1672" s="2">
        <v>127926000000</v>
      </c>
      <c r="Z1672" s="2">
        <v>128321000000</v>
      </c>
      <c r="AA1672" s="2">
        <v>128714000000</v>
      </c>
      <c r="AB1672" s="2">
        <v>129127000000</v>
      </c>
      <c r="AC1672" s="2">
        <v>129519000000</v>
      </c>
      <c r="AD1672" s="2">
        <v>129890000000</v>
      </c>
      <c r="AE1672" s="2">
        <v>130229000000</v>
      </c>
      <c r="AF1672" s="2">
        <v>130623000000</v>
      </c>
      <c r="AG1672" s="2">
        <v>131022000000</v>
      </c>
      <c r="AH1672" s="2">
        <v>131399000000</v>
      </c>
    </row>
    <row r="1673" spans="1:34">
      <c r="A1673" t="s">
        <v>1691</v>
      </c>
      <c r="B1673" t="s">
        <v>19</v>
      </c>
      <c r="C1673" s="2">
        <v>195356000000</v>
      </c>
      <c r="D1673" s="2">
        <v>179275000000</v>
      </c>
      <c r="E1673" s="2">
        <v>184431000000</v>
      </c>
      <c r="F1673" s="2">
        <v>187309000000</v>
      </c>
      <c r="G1673" s="2">
        <v>188503000000</v>
      </c>
      <c r="H1673" s="2">
        <v>189797000000</v>
      </c>
      <c r="I1673" s="2">
        <v>190871000000</v>
      </c>
      <c r="J1673" s="2">
        <v>191780000000</v>
      </c>
      <c r="K1673" s="2">
        <v>192398000000</v>
      </c>
      <c r="L1673" s="2">
        <v>193047000000</v>
      </c>
      <c r="M1673" s="2">
        <v>193470000000</v>
      </c>
      <c r="N1673" s="2">
        <v>193723000000</v>
      </c>
      <c r="O1673" s="2">
        <v>194116000000</v>
      </c>
      <c r="P1673" s="2">
        <v>194612000000</v>
      </c>
      <c r="Q1673" s="2">
        <v>194946000000</v>
      </c>
      <c r="R1673" s="2">
        <v>195179000000</v>
      </c>
      <c r="S1673" s="2">
        <v>195606000000</v>
      </c>
      <c r="T1673" s="2">
        <v>196108000000</v>
      </c>
      <c r="U1673" s="2">
        <v>196510000000</v>
      </c>
      <c r="V1673" s="2">
        <v>196932000000</v>
      </c>
      <c r="W1673" s="2">
        <v>197333000000</v>
      </c>
      <c r="X1673" s="2">
        <v>197869000000</v>
      </c>
      <c r="Y1673" s="2">
        <v>198327000000</v>
      </c>
      <c r="Z1673" s="2">
        <v>198814000000</v>
      </c>
      <c r="AA1673" s="2">
        <v>199307000000</v>
      </c>
      <c r="AB1673" s="2">
        <v>199839000000</v>
      </c>
      <c r="AC1673" s="2">
        <v>200330000000</v>
      </c>
      <c r="AD1673" s="2">
        <v>200814000000</v>
      </c>
      <c r="AE1673" s="2">
        <v>201249000000</v>
      </c>
      <c r="AF1673" s="2">
        <v>201757000000</v>
      </c>
      <c r="AG1673" s="2">
        <v>202277000000</v>
      </c>
      <c r="AH1673" s="2">
        <v>202776000000</v>
      </c>
    </row>
    <row r="1674" spans="1:34">
      <c r="A1674" t="s">
        <v>1692</v>
      </c>
      <c r="B1674" t="s">
        <v>19</v>
      </c>
      <c r="C1674" s="2">
        <v>60204300000</v>
      </c>
      <c r="D1674" s="2">
        <v>54902800000</v>
      </c>
      <c r="E1674" s="2">
        <v>56654400000</v>
      </c>
      <c r="F1674" s="2">
        <v>57569600000</v>
      </c>
      <c r="G1674" s="2">
        <v>57938900000</v>
      </c>
      <c r="H1674" s="2">
        <v>58336700000</v>
      </c>
      <c r="I1674" s="2">
        <v>58624800000</v>
      </c>
      <c r="J1674" s="2">
        <v>58887700000</v>
      </c>
      <c r="K1674" s="2">
        <v>59074600000</v>
      </c>
      <c r="L1674" s="2">
        <v>59296600000</v>
      </c>
      <c r="M1674" s="2">
        <v>59469500000</v>
      </c>
      <c r="N1674" s="2">
        <v>59593300000</v>
      </c>
      <c r="O1674" s="2">
        <v>59770700000</v>
      </c>
      <c r="P1674" s="2">
        <v>59980300000</v>
      </c>
      <c r="Q1674" s="2">
        <v>60133900000</v>
      </c>
      <c r="R1674" s="2">
        <v>60249100000</v>
      </c>
      <c r="S1674" s="2">
        <v>60432500000</v>
      </c>
      <c r="T1674" s="2">
        <v>60642600000</v>
      </c>
      <c r="U1674" s="2">
        <v>60815200000</v>
      </c>
      <c r="V1674" s="2">
        <v>60991900000</v>
      </c>
      <c r="W1674" s="2">
        <v>61163500000</v>
      </c>
      <c r="X1674" s="2">
        <v>61374200000</v>
      </c>
      <c r="Y1674" s="2">
        <v>61555900000</v>
      </c>
      <c r="Z1674" s="2">
        <v>61765900000</v>
      </c>
      <c r="AA1674" s="2">
        <v>61972900000</v>
      </c>
      <c r="AB1674" s="2">
        <v>62187600000</v>
      </c>
      <c r="AC1674" s="2">
        <v>62393000000</v>
      </c>
      <c r="AD1674" s="2">
        <v>62583200000</v>
      </c>
      <c r="AE1674" s="2">
        <v>62757500000</v>
      </c>
      <c r="AF1674" s="2">
        <v>62962400000</v>
      </c>
      <c r="AG1674" s="2">
        <v>63168300000</v>
      </c>
      <c r="AH1674" s="2">
        <v>63360300000</v>
      </c>
    </row>
    <row r="1675" spans="1:34">
      <c r="A1675" t="s">
        <v>1693</v>
      </c>
      <c r="B1675" t="s">
        <v>19</v>
      </c>
      <c r="C1675" s="2">
        <v>56014700000</v>
      </c>
      <c r="D1675" s="2">
        <v>51070800000</v>
      </c>
      <c r="E1675" s="2">
        <v>52703900000</v>
      </c>
      <c r="F1675" s="2">
        <v>53555400000</v>
      </c>
      <c r="G1675" s="2">
        <v>53899100000</v>
      </c>
      <c r="H1675" s="2">
        <v>54269000000</v>
      </c>
      <c r="I1675" s="2">
        <v>54535700000</v>
      </c>
      <c r="J1675" s="2">
        <v>54779100000</v>
      </c>
      <c r="K1675" s="2">
        <v>54952100000</v>
      </c>
      <c r="L1675" s="2">
        <v>55158200000</v>
      </c>
      <c r="M1675" s="2">
        <v>55319300000</v>
      </c>
      <c r="N1675" s="2">
        <v>55434900000</v>
      </c>
      <c r="O1675" s="2">
        <v>55600400000</v>
      </c>
      <c r="P1675" s="2">
        <v>55796200000</v>
      </c>
      <c r="Q1675" s="2">
        <v>55939500000</v>
      </c>
      <c r="R1675" s="2">
        <v>56047100000</v>
      </c>
      <c r="S1675" s="2">
        <v>56218300000</v>
      </c>
      <c r="T1675" s="2">
        <v>56414500000</v>
      </c>
      <c r="U1675" s="2">
        <v>56575600000</v>
      </c>
      <c r="V1675" s="2">
        <v>56740500000</v>
      </c>
      <c r="W1675" s="2">
        <v>56900700000</v>
      </c>
      <c r="X1675" s="2">
        <v>57097300000</v>
      </c>
      <c r="Y1675" s="2">
        <v>57266800000</v>
      </c>
      <c r="Z1675" s="2">
        <v>57463100000</v>
      </c>
      <c r="AA1675" s="2">
        <v>57656600000</v>
      </c>
      <c r="AB1675" s="2">
        <v>57857000000</v>
      </c>
      <c r="AC1675" s="2">
        <v>58048800000</v>
      </c>
      <c r="AD1675" s="2">
        <v>58226200000</v>
      </c>
      <c r="AE1675" s="2">
        <v>58388800000</v>
      </c>
      <c r="AF1675" s="2">
        <v>58580100000</v>
      </c>
      <c r="AG1675" s="2">
        <v>58772300000</v>
      </c>
      <c r="AH1675" s="2">
        <v>58951300000</v>
      </c>
    </row>
    <row r="1676" spans="1:34">
      <c r="A1676" t="s">
        <v>1694</v>
      </c>
      <c r="B1676" t="s">
        <v>19</v>
      </c>
      <c r="C1676" s="2">
        <v>15044600000</v>
      </c>
      <c r="D1676" s="2">
        <v>14108900000</v>
      </c>
      <c r="E1676" s="2">
        <v>14365200000</v>
      </c>
      <c r="F1676" s="2">
        <v>14563000000</v>
      </c>
      <c r="G1676" s="2">
        <v>14653600000</v>
      </c>
      <c r="H1676" s="2">
        <v>14754300000</v>
      </c>
      <c r="I1676" s="2">
        <v>14874500000</v>
      </c>
      <c r="J1676" s="2">
        <v>14959900000</v>
      </c>
      <c r="K1676" s="2">
        <v>15011600000</v>
      </c>
      <c r="L1676" s="2">
        <v>15043000000</v>
      </c>
      <c r="M1676" s="2">
        <v>15039400000</v>
      </c>
      <c r="N1676" s="2">
        <v>15019700000</v>
      </c>
      <c r="O1676" s="2">
        <v>15002000000</v>
      </c>
      <c r="P1676" s="2">
        <v>14991200000</v>
      </c>
      <c r="Q1676" s="2">
        <v>14973700000</v>
      </c>
      <c r="R1676" s="2">
        <v>14954700000</v>
      </c>
      <c r="S1676" s="2">
        <v>14942900000</v>
      </c>
      <c r="T1676" s="2">
        <v>14934200000</v>
      </c>
      <c r="U1676" s="2">
        <v>14923400000</v>
      </c>
      <c r="V1676" s="2">
        <v>14915900000</v>
      </c>
      <c r="W1676" s="2">
        <v>14905500000</v>
      </c>
      <c r="X1676" s="2">
        <v>14907600000</v>
      </c>
      <c r="Y1676" s="2">
        <v>14908300000</v>
      </c>
      <c r="Z1676" s="2">
        <v>14894000000</v>
      </c>
      <c r="AA1676" s="2">
        <v>14884900000</v>
      </c>
      <c r="AB1676" s="2">
        <v>14882100000</v>
      </c>
      <c r="AC1676" s="2">
        <v>14873500000</v>
      </c>
      <c r="AD1676" s="2">
        <v>14875600000</v>
      </c>
      <c r="AE1676" s="2">
        <v>14874400000</v>
      </c>
      <c r="AF1676" s="2">
        <v>14872000000</v>
      </c>
      <c r="AG1676" s="2">
        <v>14872800000</v>
      </c>
      <c r="AH1676" s="2">
        <v>14878600000</v>
      </c>
    </row>
    <row r="1677" spans="1:34">
      <c r="A1677" t="s">
        <v>1695</v>
      </c>
      <c r="B1677" t="s">
        <v>19</v>
      </c>
      <c r="C1677" s="2">
        <v>2275950000</v>
      </c>
      <c r="D1677" s="2">
        <v>2080220000</v>
      </c>
      <c r="E1677" s="2">
        <v>2141890000</v>
      </c>
      <c r="F1677" s="2">
        <v>2174950000</v>
      </c>
      <c r="G1677" s="2">
        <v>2188880000</v>
      </c>
      <c r="H1677" s="2">
        <v>2203760000</v>
      </c>
      <c r="I1677" s="2">
        <v>2215330000</v>
      </c>
      <c r="J1677" s="2">
        <v>2224730000</v>
      </c>
      <c r="K1677" s="2">
        <v>2230860000</v>
      </c>
      <c r="L1677" s="2">
        <v>2237550000</v>
      </c>
      <c r="M1677" s="2">
        <v>2242110000</v>
      </c>
      <c r="N1677" s="2">
        <v>2244650000</v>
      </c>
      <c r="O1677" s="2">
        <v>2249020000</v>
      </c>
      <c r="P1677" s="2">
        <v>2254750000</v>
      </c>
      <c r="Q1677" s="2">
        <v>2258440000</v>
      </c>
      <c r="R1677" s="2">
        <v>2260880000</v>
      </c>
      <c r="S1677" s="2">
        <v>2265710000</v>
      </c>
      <c r="T1677" s="2">
        <v>2271570000</v>
      </c>
      <c r="U1677" s="2">
        <v>2276160000</v>
      </c>
      <c r="V1677" s="2">
        <v>2280960000</v>
      </c>
      <c r="W1677" s="2">
        <v>2285580000</v>
      </c>
      <c r="X1677" s="2">
        <v>2291730000</v>
      </c>
      <c r="Y1677" s="2">
        <v>2296960000</v>
      </c>
      <c r="Z1677" s="2">
        <v>2302820000</v>
      </c>
      <c r="AA1677" s="2">
        <v>2308720000</v>
      </c>
      <c r="AB1677" s="2">
        <v>2314940000</v>
      </c>
      <c r="AC1677" s="2">
        <v>2320710000</v>
      </c>
      <c r="AD1677" s="2">
        <v>2326220000</v>
      </c>
      <c r="AE1677" s="2">
        <v>2331190000</v>
      </c>
      <c r="AF1677" s="2">
        <v>2337140000</v>
      </c>
      <c r="AG1677" s="2">
        <v>2343200000</v>
      </c>
      <c r="AH1677" s="2">
        <v>2348900000</v>
      </c>
    </row>
    <row r="1678" spans="1:34">
      <c r="A1678" t="s">
        <v>1696</v>
      </c>
      <c r="B1678" t="s">
        <v>19</v>
      </c>
      <c r="C1678" s="2">
        <v>34880300000</v>
      </c>
      <c r="D1678" s="2">
        <v>31775200000</v>
      </c>
      <c r="E1678" s="2">
        <v>32812500000</v>
      </c>
      <c r="F1678" s="2">
        <v>33348700000</v>
      </c>
      <c r="G1678" s="2">
        <v>33562900000</v>
      </c>
      <c r="H1678" s="2">
        <v>33793700000</v>
      </c>
      <c r="I1678" s="2">
        <v>33956100000</v>
      </c>
      <c r="J1678" s="2">
        <v>34109000000</v>
      </c>
      <c r="K1678" s="2">
        <v>34219700000</v>
      </c>
      <c r="L1678" s="2">
        <v>34354500000</v>
      </c>
      <c r="M1678" s="2">
        <v>34462800000</v>
      </c>
      <c r="N1678" s="2">
        <v>34543300000</v>
      </c>
      <c r="O1678" s="2">
        <v>34656000000</v>
      </c>
      <c r="P1678" s="2">
        <v>34787000000</v>
      </c>
      <c r="Q1678" s="2">
        <v>34885000000</v>
      </c>
      <c r="R1678" s="2">
        <v>34959700000</v>
      </c>
      <c r="S1678" s="2">
        <v>35075000000</v>
      </c>
      <c r="T1678" s="2">
        <v>35205900000</v>
      </c>
      <c r="U1678" s="2">
        <v>35314300000</v>
      </c>
      <c r="V1678" s="2">
        <v>35424700000</v>
      </c>
      <c r="W1678" s="2">
        <v>35532300000</v>
      </c>
      <c r="X1678" s="2">
        <v>35662200000</v>
      </c>
      <c r="Y1678" s="2">
        <v>35774500000</v>
      </c>
      <c r="Z1678" s="2">
        <v>35905600000</v>
      </c>
      <c r="AA1678" s="2">
        <v>36034300000</v>
      </c>
      <c r="AB1678" s="2">
        <v>36167000000</v>
      </c>
      <c r="AC1678" s="2">
        <v>36294900000</v>
      </c>
      <c r="AD1678" s="2">
        <v>36412200000</v>
      </c>
      <c r="AE1678" s="2">
        <v>36520200000</v>
      </c>
      <c r="AF1678" s="2">
        <v>36646800000</v>
      </c>
      <c r="AG1678" s="2">
        <v>36773700000</v>
      </c>
      <c r="AH1678" s="2">
        <v>36891600000</v>
      </c>
    </row>
    <row r="1679" spans="1:34">
      <c r="A1679" t="s">
        <v>1697</v>
      </c>
      <c r="B1679" t="s">
        <v>19</v>
      </c>
      <c r="C1679" s="2">
        <v>6449780000</v>
      </c>
      <c r="D1679" s="2">
        <v>5960460000</v>
      </c>
      <c r="E1679" s="2">
        <v>6119750000</v>
      </c>
      <c r="F1679" s="2">
        <v>6215590000</v>
      </c>
      <c r="G1679" s="2">
        <v>6254880000</v>
      </c>
      <c r="H1679" s="2">
        <v>6298350000</v>
      </c>
      <c r="I1679" s="2">
        <v>6338610000</v>
      </c>
      <c r="J1679" s="2">
        <v>6373490000</v>
      </c>
      <c r="K1679" s="2">
        <v>6397920000</v>
      </c>
      <c r="L1679" s="2">
        <v>6421850000</v>
      </c>
      <c r="M1679" s="2">
        <v>6435870000</v>
      </c>
      <c r="N1679" s="2">
        <v>6444300000</v>
      </c>
      <c r="O1679" s="2">
        <v>6456300000</v>
      </c>
      <c r="P1679" s="2">
        <v>6470960000</v>
      </c>
      <c r="Q1679" s="2">
        <v>6481190000</v>
      </c>
      <c r="R1679" s="2">
        <v>6488610000</v>
      </c>
      <c r="S1679" s="2">
        <v>6501510000</v>
      </c>
      <c r="T1679" s="2">
        <v>6516330000</v>
      </c>
      <c r="U1679" s="2">
        <v>6528430000</v>
      </c>
      <c r="V1679" s="2">
        <v>6541330000</v>
      </c>
      <c r="W1679" s="2">
        <v>6553230000</v>
      </c>
      <c r="X1679" s="2">
        <v>6569800000</v>
      </c>
      <c r="Y1679" s="2">
        <v>6584070000</v>
      </c>
      <c r="Z1679" s="2">
        <v>6597570000</v>
      </c>
      <c r="AA1679" s="2">
        <v>6611670000</v>
      </c>
      <c r="AB1679" s="2">
        <v>6627510000</v>
      </c>
      <c r="AC1679" s="2">
        <v>6641820000</v>
      </c>
      <c r="AD1679" s="2">
        <v>6657000000</v>
      </c>
      <c r="AE1679" s="2">
        <v>6670330000</v>
      </c>
      <c r="AF1679" s="2">
        <v>6685510000</v>
      </c>
      <c r="AG1679" s="2">
        <v>6701270000</v>
      </c>
      <c r="AH1679" s="2">
        <v>6716920000</v>
      </c>
    </row>
    <row r="1680" spans="1:34">
      <c r="A1680" t="s">
        <v>1698</v>
      </c>
      <c r="B1680" t="s">
        <v>19</v>
      </c>
      <c r="C1680" s="2">
        <v>913413000</v>
      </c>
      <c r="D1680" s="2">
        <v>848799000</v>
      </c>
      <c r="E1680" s="2">
        <v>869409000</v>
      </c>
      <c r="F1680" s="2">
        <v>882724000</v>
      </c>
      <c r="G1680" s="2">
        <v>888270000</v>
      </c>
      <c r="H1680" s="2">
        <v>894459000</v>
      </c>
      <c r="I1680" s="2">
        <v>900730000</v>
      </c>
      <c r="J1680" s="2">
        <v>905985000</v>
      </c>
      <c r="K1680" s="2">
        <v>909603000</v>
      </c>
      <c r="L1680" s="2">
        <v>912843000</v>
      </c>
      <c r="M1680" s="2">
        <v>914406000</v>
      </c>
      <c r="N1680" s="2">
        <v>915140000</v>
      </c>
      <c r="O1680" s="2">
        <v>916251000</v>
      </c>
      <c r="P1680" s="2">
        <v>917709000</v>
      </c>
      <c r="Q1680" s="2">
        <v>918630000</v>
      </c>
      <c r="R1680" s="2">
        <v>919238000</v>
      </c>
      <c r="S1680" s="2">
        <v>920512000</v>
      </c>
      <c r="T1680" s="2">
        <v>922007000</v>
      </c>
      <c r="U1680" s="2">
        <v>923199000</v>
      </c>
      <c r="V1680" s="2">
        <v>924529000</v>
      </c>
      <c r="W1680" s="2">
        <v>925696000</v>
      </c>
      <c r="X1680" s="2">
        <v>927553000</v>
      </c>
      <c r="Y1680" s="2">
        <v>929146000</v>
      </c>
      <c r="Z1680" s="2">
        <v>930379000</v>
      </c>
      <c r="AA1680" s="2">
        <v>931761000</v>
      </c>
      <c r="AB1680" s="2">
        <v>933446000</v>
      </c>
      <c r="AC1680" s="2">
        <v>934880000</v>
      </c>
      <c r="AD1680" s="2">
        <v>936593000</v>
      </c>
      <c r="AE1680" s="2">
        <v>938050000</v>
      </c>
      <c r="AF1680" s="2">
        <v>939669000</v>
      </c>
      <c r="AG1680" s="2">
        <v>941402000</v>
      </c>
      <c r="AH1680" s="2">
        <v>943216000</v>
      </c>
    </row>
    <row r="1681" spans="1:34">
      <c r="A1681" t="s">
        <v>1699</v>
      </c>
      <c r="B1681" t="s">
        <v>19</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row>
    <row r="1682" spans="1:34">
      <c r="A1682" t="s">
        <v>1700</v>
      </c>
      <c r="B1682" t="s">
        <v>19</v>
      </c>
      <c r="C1682" s="2">
        <v>67890000000000</v>
      </c>
      <c r="D1682" s="2">
        <v>61833700000000</v>
      </c>
      <c r="E1682" s="2">
        <v>64672100000000</v>
      </c>
      <c r="F1682" s="2">
        <v>66811100000000</v>
      </c>
      <c r="G1682" s="2">
        <v>68333200000000</v>
      </c>
      <c r="H1682" s="2">
        <v>70029500000000</v>
      </c>
      <c r="I1682" s="2">
        <v>71824000000000</v>
      </c>
      <c r="J1682" s="2">
        <v>73566500000000</v>
      </c>
      <c r="K1682" s="2">
        <v>75145100000000</v>
      </c>
      <c r="L1682" s="2">
        <v>76650900000000</v>
      </c>
      <c r="M1682" s="2">
        <v>77848900000000</v>
      </c>
      <c r="N1682" s="2">
        <v>78997200000000</v>
      </c>
      <c r="O1682" s="2">
        <v>80084200000000</v>
      </c>
      <c r="P1682" s="2">
        <v>81161300000000</v>
      </c>
      <c r="Q1682" s="2">
        <v>82248400000000</v>
      </c>
      <c r="R1682" s="2">
        <v>83335400000000</v>
      </c>
      <c r="S1682" s="2">
        <v>84412500000000</v>
      </c>
      <c r="T1682" s="2">
        <v>85499600000000</v>
      </c>
      <c r="U1682" s="2">
        <v>86576700000000</v>
      </c>
      <c r="V1682" s="2">
        <v>87663700000000</v>
      </c>
      <c r="W1682" s="2">
        <v>88740900000000</v>
      </c>
      <c r="X1682" s="2">
        <v>89827900000000</v>
      </c>
      <c r="Y1682" s="2">
        <v>90914900000000</v>
      </c>
      <c r="Z1682" s="2">
        <v>91992100000000</v>
      </c>
      <c r="AA1682" s="2">
        <v>93079100000000</v>
      </c>
      <c r="AB1682" s="2">
        <v>94156300000000</v>
      </c>
      <c r="AC1682" s="2">
        <v>95243300000000</v>
      </c>
      <c r="AD1682" s="2">
        <v>96330300000000</v>
      </c>
      <c r="AE1682" s="2">
        <v>97407500000000</v>
      </c>
      <c r="AF1682" s="2">
        <v>98494500000000</v>
      </c>
      <c r="AG1682" s="2">
        <v>99611200000000</v>
      </c>
      <c r="AH1682" s="2">
        <v>100698000000000</v>
      </c>
    </row>
    <row r="1683" spans="1:34">
      <c r="A1683" t="s">
        <v>1701</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row>
    <row r="1684" spans="1:34">
      <c r="A1684" t="s">
        <v>1702</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row>
    <row r="1685" spans="1:34">
      <c r="A1685" t="s">
        <v>1703</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row>
    <row r="1686" spans="1:34">
      <c r="A1686" t="s">
        <v>1704</v>
      </c>
      <c r="B1686" t="s">
        <v>19</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row>
    <row r="1687" spans="1:34">
      <c r="A1687" t="s">
        <v>1705</v>
      </c>
      <c r="B1687" t="s">
        <v>19</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row>
    <row r="1688" spans="1:34">
      <c r="A1688" t="s">
        <v>1706</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row>
    <row r="1689" spans="1:34">
      <c r="A1689" t="s">
        <v>1707</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row>
    <row r="1690" spans="1:34">
      <c r="A1690" t="s">
        <v>1708</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row>
    <row r="1691" spans="1:34">
      <c r="A1691" t="s">
        <v>1709</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row>
    <row r="1692" spans="1:34">
      <c r="A1692" t="s">
        <v>1710</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row>
    <row r="1693" spans="1:34">
      <c r="A1693" t="s">
        <v>1711</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row>
    <row r="1694" spans="1:34">
      <c r="A1694" t="s">
        <v>1712</v>
      </c>
      <c r="B1694" t="s">
        <v>19</v>
      </c>
      <c r="C1694" s="2">
        <v>51010000000000</v>
      </c>
      <c r="D1694" s="2">
        <v>46541100000000</v>
      </c>
      <c r="E1694" s="2">
        <v>48310300000000</v>
      </c>
      <c r="F1694" s="2">
        <v>49540400000000</v>
      </c>
      <c r="G1694" s="2">
        <v>50311500000000</v>
      </c>
      <c r="H1694" s="2">
        <v>51197800000000</v>
      </c>
      <c r="I1694" s="2">
        <v>52155800000000</v>
      </c>
      <c r="J1694" s="2">
        <v>52847900000000</v>
      </c>
      <c r="K1694" s="2">
        <v>53410400000000</v>
      </c>
      <c r="L1694" s="2">
        <v>53916900000000</v>
      </c>
      <c r="M1694" s="2">
        <v>54193100000000</v>
      </c>
      <c r="N1694" s="2">
        <v>54450100000000</v>
      </c>
      <c r="O1694" s="2">
        <v>54420500000000</v>
      </c>
      <c r="P1694" s="2">
        <v>54400700000000</v>
      </c>
      <c r="Q1694" s="2">
        <v>54371100000000</v>
      </c>
      <c r="R1694" s="2">
        <v>54351300000000</v>
      </c>
      <c r="S1694" s="2">
        <v>54321700000000</v>
      </c>
      <c r="T1694" s="2">
        <v>54529200000000</v>
      </c>
      <c r="U1694" s="2">
        <v>54736700000000</v>
      </c>
      <c r="V1694" s="2">
        <v>54944200000000</v>
      </c>
      <c r="W1694" s="2">
        <v>55161700000000</v>
      </c>
      <c r="X1694" s="2">
        <v>55369200000000</v>
      </c>
      <c r="Y1694" s="2">
        <v>55408700000000</v>
      </c>
      <c r="Z1694" s="2">
        <v>55448200000000</v>
      </c>
      <c r="AA1694" s="2">
        <v>55497600000000</v>
      </c>
      <c r="AB1694" s="2">
        <v>55537200000000</v>
      </c>
      <c r="AC1694" s="2">
        <v>55586600000000</v>
      </c>
      <c r="AD1694" s="2">
        <v>55556900000000</v>
      </c>
      <c r="AE1694" s="2">
        <v>55527300000000</v>
      </c>
      <c r="AF1694" s="2">
        <v>55507500000000</v>
      </c>
      <c r="AG1694" s="2">
        <v>55477900000000</v>
      </c>
      <c r="AH1694" s="2">
        <v>55448200000000</v>
      </c>
    </row>
    <row r="1695" spans="1:34">
      <c r="A1695" t="s">
        <v>1713</v>
      </c>
      <c r="B1695" t="s">
        <v>19</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row>
    <row r="1696" spans="1:34">
      <c r="A1696" t="s">
        <v>1714</v>
      </c>
      <c r="B1696" t="s">
        <v>19</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row>
    <row r="1697" spans="1:34">
      <c r="A1697" t="s">
        <v>1715</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row>
    <row r="1698" spans="1:34">
      <c r="A1698" t="s">
        <v>1716</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row>
    <row r="1699" spans="1:34">
      <c r="A1699" t="s">
        <v>1717</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row>
    <row r="1700" spans="1:34">
      <c r="A1700" t="s">
        <v>1718</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row>
    <row r="1701" spans="1:34">
      <c r="A1701" t="s">
        <v>1719</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row>
    <row r="1702" spans="1:34">
      <c r="A1702" t="s">
        <v>1720</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row>
    <row r="1703" spans="1:34">
      <c r="A1703" t="s">
        <v>1721</v>
      </c>
      <c r="B1703" t="s">
        <v>19</v>
      </c>
      <c r="C1703" s="2">
        <v>11378600000000</v>
      </c>
      <c r="D1703" s="2">
        <v>10379000000000</v>
      </c>
      <c r="E1703" s="2">
        <v>10774100000000</v>
      </c>
      <c r="F1703" s="2">
        <v>11048900000000</v>
      </c>
      <c r="G1703" s="2">
        <v>11221400000000</v>
      </c>
      <c r="H1703" s="2">
        <v>11419600000000</v>
      </c>
      <c r="I1703" s="2">
        <v>11633700000000</v>
      </c>
      <c r="J1703" s="2">
        <v>11784200000000</v>
      </c>
      <c r="K1703" s="2">
        <v>11911500000000</v>
      </c>
      <c r="L1703" s="2">
        <v>12024000000000</v>
      </c>
      <c r="M1703" s="2">
        <v>12087400000000</v>
      </c>
      <c r="N1703" s="2">
        <v>12144300000000</v>
      </c>
      <c r="O1703" s="2">
        <v>12137300000000</v>
      </c>
      <c r="P1703" s="2">
        <v>12133800000000</v>
      </c>
      <c r="Q1703" s="2">
        <v>12126700000000</v>
      </c>
      <c r="R1703" s="2">
        <v>12119600000000</v>
      </c>
      <c r="S1703" s="2">
        <v>12116100000000</v>
      </c>
      <c r="T1703" s="2">
        <v>12162000000000</v>
      </c>
      <c r="U1703" s="2">
        <v>12207900000000</v>
      </c>
      <c r="V1703" s="2">
        <v>12253800000000</v>
      </c>
      <c r="W1703" s="2">
        <v>12303200000000</v>
      </c>
      <c r="X1703" s="2">
        <v>12349000000000</v>
      </c>
      <c r="Y1703" s="2">
        <v>12356100000000</v>
      </c>
      <c r="Z1703" s="2">
        <v>12366700000000</v>
      </c>
      <c r="AA1703" s="2">
        <v>12377300000000</v>
      </c>
      <c r="AB1703" s="2">
        <v>12387900000000</v>
      </c>
      <c r="AC1703" s="2">
        <v>12394900000000</v>
      </c>
      <c r="AD1703" s="2">
        <v>12391400000000</v>
      </c>
      <c r="AE1703" s="2">
        <v>12384300000000</v>
      </c>
      <c r="AF1703" s="2">
        <v>12377300000000</v>
      </c>
      <c r="AG1703" s="2">
        <v>12373700000000</v>
      </c>
      <c r="AH1703" s="2">
        <v>12366700000000</v>
      </c>
    </row>
    <row r="1704" spans="1:34">
      <c r="A1704" t="s">
        <v>1722</v>
      </c>
      <c r="B1704" t="s">
        <v>19</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row>
    <row r="1705" spans="1:34">
      <c r="A1705" t="s">
        <v>1723</v>
      </c>
      <c r="B1705" t="s">
        <v>19</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row>
    <row r="1706" spans="1:34">
      <c r="A1706" t="s">
        <v>1724</v>
      </c>
      <c r="B1706" t="s">
        <v>19</v>
      </c>
      <c r="C1706" s="2">
        <v>48560000000000</v>
      </c>
      <c r="D1706" s="2">
        <v>44058100000000</v>
      </c>
      <c r="E1706" s="2">
        <v>45901700000000</v>
      </c>
      <c r="F1706" s="2">
        <v>47240800000000</v>
      </c>
      <c r="G1706" s="2">
        <v>48146200000000</v>
      </c>
      <c r="H1706" s="2">
        <v>49155200000000</v>
      </c>
      <c r="I1706" s="2">
        <v>50245900000000</v>
      </c>
      <c r="J1706" s="2">
        <v>51290100000000</v>
      </c>
      <c r="K1706" s="2">
        <v>52224200000000</v>
      </c>
      <c r="L1706" s="2">
        <v>53088800000000</v>
      </c>
      <c r="M1706" s="2">
        <v>53748800000000</v>
      </c>
      <c r="N1706" s="2">
        <v>54381000000000</v>
      </c>
      <c r="O1706" s="2">
        <v>54964000000000</v>
      </c>
      <c r="P1706" s="2">
        <v>55547100000000</v>
      </c>
      <c r="Q1706" s="2">
        <v>56120200000000</v>
      </c>
      <c r="R1706" s="2">
        <v>56703300000000</v>
      </c>
      <c r="S1706" s="2">
        <v>57286300000000</v>
      </c>
      <c r="T1706" s="2">
        <v>57869300000000</v>
      </c>
      <c r="U1706" s="2">
        <v>58452400000000</v>
      </c>
      <c r="V1706" s="2">
        <v>59025500000000</v>
      </c>
      <c r="W1706" s="2">
        <v>59608600000000</v>
      </c>
      <c r="X1706" s="2">
        <v>60191600000000</v>
      </c>
      <c r="Y1706" s="2">
        <v>60774700000000</v>
      </c>
      <c r="Z1706" s="2">
        <v>61347800000000</v>
      </c>
      <c r="AA1706" s="2">
        <v>61930900000000</v>
      </c>
      <c r="AB1706" s="2">
        <v>62513900000000</v>
      </c>
      <c r="AC1706" s="2">
        <v>63096900000000</v>
      </c>
      <c r="AD1706" s="2">
        <v>63680000000000</v>
      </c>
      <c r="AE1706" s="2">
        <v>64253100000000</v>
      </c>
      <c r="AF1706" s="2">
        <v>64836200000000</v>
      </c>
      <c r="AG1706" s="2">
        <v>65419200000000</v>
      </c>
      <c r="AH1706" s="2">
        <v>66002300000000</v>
      </c>
    </row>
    <row r="1707" spans="1:34">
      <c r="A1707" t="s">
        <v>1725</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row>
    <row r="1708" spans="1:34">
      <c r="A1708" t="s">
        <v>1726</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row>
    <row r="1709" spans="1:34">
      <c r="A1709" t="s">
        <v>1727</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row>
    <row r="1710" spans="1:34">
      <c r="A1710" t="s">
        <v>1728</v>
      </c>
      <c r="B1710" t="s">
        <v>19</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row>
    <row r="1711" spans="1:34">
      <c r="A1711" t="s">
        <v>1729</v>
      </c>
      <c r="B1711" t="s">
        <v>19</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row>
    <row r="1712" spans="1:34">
      <c r="A1712" t="s">
        <v>1730</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row>
    <row r="1713" spans="1:34">
      <c r="A1713" t="s">
        <v>1731</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row>
    <row r="1714" spans="1:34">
      <c r="A1714" t="s">
        <v>1732</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row>
    <row r="1715" spans="1:34">
      <c r="A1715" t="s">
        <v>1733</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row>
    <row r="1716" spans="1:34">
      <c r="A1716" t="s">
        <v>1734</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row>
    <row r="1717" spans="1:34">
      <c r="A1717" t="s">
        <v>1735</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row>
    <row r="1718" spans="1:34">
      <c r="A1718" t="s">
        <v>1736</v>
      </c>
      <c r="B1718" t="s">
        <v>19</v>
      </c>
      <c r="C1718" s="2">
        <v>60480000000000</v>
      </c>
      <c r="D1718" s="2">
        <v>56356700000000</v>
      </c>
      <c r="E1718" s="2">
        <v>59864200000000</v>
      </c>
      <c r="F1718" s="2">
        <v>62831300000000</v>
      </c>
      <c r="G1718" s="2">
        <v>65430400000000</v>
      </c>
      <c r="H1718" s="2">
        <v>68025100000000</v>
      </c>
      <c r="I1718" s="2">
        <v>70666500000000</v>
      </c>
      <c r="J1718" s="2">
        <v>73332800000000</v>
      </c>
      <c r="K1718" s="2">
        <v>75802000000000</v>
      </c>
      <c r="L1718" s="2">
        <v>77922700000000</v>
      </c>
      <c r="M1718" s="2">
        <v>79764300000000</v>
      </c>
      <c r="N1718" s="2">
        <v>81517100000000</v>
      </c>
      <c r="O1718" s="2">
        <v>81793800000000</v>
      </c>
      <c r="P1718" s="2">
        <v>82070500000000</v>
      </c>
      <c r="Q1718" s="2">
        <v>82347200000000</v>
      </c>
      <c r="R1718" s="2">
        <v>82623900000000</v>
      </c>
      <c r="S1718" s="2">
        <v>82900600000000</v>
      </c>
      <c r="T1718" s="2">
        <v>83374900000000</v>
      </c>
      <c r="U1718" s="2">
        <v>83849300000000</v>
      </c>
      <c r="V1718" s="2">
        <v>84323600000000</v>
      </c>
      <c r="W1718" s="2">
        <v>84797900000000</v>
      </c>
      <c r="X1718" s="2">
        <v>85272300000000</v>
      </c>
      <c r="Y1718" s="2">
        <v>85855300000000</v>
      </c>
      <c r="Z1718" s="2">
        <v>86438400000000</v>
      </c>
      <c r="AA1718" s="2">
        <v>87021400000000</v>
      </c>
      <c r="AB1718" s="2">
        <v>87604400000000</v>
      </c>
      <c r="AC1718" s="2">
        <v>88187500000000</v>
      </c>
      <c r="AD1718" s="2">
        <v>88493800000000</v>
      </c>
      <c r="AE1718" s="2">
        <v>88800200000000</v>
      </c>
      <c r="AF1718" s="2">
        <v>89096600000000</v>
      </c>
      <c r="AG1718" s="2">
        <v>89403000000000</v>
      </c>
      <c r="AH1718" s="2">
        <v>89709300000000</v>
      </c>
    </row>
    <row r="1719" spans="1:34">
      <c r="A1719" t="s">
        <v>1737</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row>
    <row r="1720" spans="1:34">
      <c r="A1720" t="s">
        <v>1738</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row>
    <row r="1721" spans="1:34">
      <c r="A1721" t="s">
        <v>1739</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row>
    <row r="1722" spans="1:34">
      <c r="A1722" t="s">
        <v>1740</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row>
    <row r="1723" spans="1:34">
      <c r="A1723" t="s">
        <v>1741</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row>
    <row r="1724" spans="1:34">
      <c r="A1724" t="s">
        <v>1742</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row>
    <row r="1725" spans="1:34">
      <c r="A1725" t="s">
        <v>1743</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row>
    <row r="1726" spans="1:34">
      <c r="A1726" t="s">
        <v>1744</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row>
    <row r="1727" spans="1:34">
      <c r="A1727" t="s">
        <v>1745</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row>
    <row r="1728" spans="1:34">
      <c r="A1728" t="s">
        <v>1746</v>
      </c>
      <c r="B1728" t="s">
        <v>19</v>
      </c>
      <c r="C1728" s="2">
        <v>64566000000</v>
      </c>
      <c r="D1728" s="2">
        <v>59940400000</v>
      </c>
      <c r="E1728" s="2">
        <v>64215200000</v>
      </c>
      <c r="F1728" s="2">
        <v>67828700000</v>
      </c>
      <c r="G1728" s="2">
        <v>70896600000</v>
      </c>
      <c r="H1728" s="2">
        <v>74160500000</v>
      </c>
      <c r="I1728" s="2">
        <v>77531900000</v>
      </c>
      <c r="J1728" s="2">
        <v>81306200000</v>
      </c>
      <c r="K1728" s="2">
        <v>84940500000</v>
      </c>
      <c r="L1728" s="2">
        <v>88467300000</v>
      </c>
      <c r="M1728" s="2">
        <v>91688900000</v>
      </c>
      <c r="N1728" s="2">
        <v>94867800000</v>
      </c>
      <c r="O1728" s="2">
        <v>98298500000</v>
      </c>
      <c r="P1728" s="2">
        <v>101767000000</v>
      </c>
      <c r="Q1728" s="2">
        <v>105197000000</v>
      </c>
      <c r="R1728" s="2">
        <v>108628000000</v>
      </c>
      <c r="S1728" s="2">
        <v>112096000000</v>
      </c>
      <c r="T1728" s="2">
        <v>116161000000</v>
      </c>
      <c r="U1728" s="2">
        <v>120263000000</v>
      </c>
      <c r="V1728" s="2">
        <v>124327000000</v>
      </c>
      <c r="W1728" s="2">
        <v>128429000000</v>
      </c>
      <c r="X1728" s="2">
        <v>132494000000</v>
      </c>
      <c r="Y1728" s="2">
        <v>137342000000</v>
      </c>
      <c r="Z1728" s="2">
        <v>142190000000</v>
      </c>
      <c r="AA1728" s="2">
        <v>147038000000</v>
      </c>
      <c r="AB1728" s="2">
        <v>151848000000</v>
      </c>
      <c r="AC1728" s="2">
        <v>156696000000</v>
      </c>
      <c r="AD1728" s="2">
        <v>162439000000</v>
      </c>
      <c r="AE1728" s="2">
        <v>168181000000</v>
      </c>
      <c r="AF1728" s="2">
        <v>173924000000</v>
      </c>
      <c r="AG1728" s="2">
        <v>179667000000</v>
      </c>
      <c r="AH1728" s="2">
        <v>185410000000</v>
      </c>
    </row>
    <row r="1729" spans="1:34">
      <c r="A1729" t="s">
        <v>1747</v>
      </c>
      <c r="B1729" t="s">
        <v>19</v>
      </c>
      <c r="C1729" s="2">
        <v>211700000000000</v>
      </c>
      <c r="D1729" s="2">
        <v>197298000000000</v>
      </c>
      <c r="E1729" s="2">
        <v>209483000000000</v>
      </c>
      <c r="F1729" s="2">
        <v>219919000000000</v>
      </c>
      <c r="G1729" s="2">
        <v>229007000000000</v>
      </c>
      <c r="H1729" s="2">
        <v>238045000000000</v>
      </c>
      <c r="I1729" s="2">
        <v>247323000000000</v>
      </c>
      <c r="J1729" s="2">
        <v>256645000000000</v>
      </c>
      <c r="K1729" s="2">
        <v>265287000000000</v>
      </c>
      <c r="L1729" s="2">
        <v>272690000000000</v>
      </c>
      <c r="M1729" s="2">
        <v>279210000000000</v>
      </c>
      <c r="N1729" s="2">
        <v>285295000000000</v>
      </c>
      <c r="O1729" s="2">
        <v>291027000000000</v>
      </c>
      <c r="P1729" s="2">
        <v>296561000000000</v>
      </c>
      <c r="Q1729" s="2">
        <v>301699000000000</v>
      </c>
      <c r="R1729" s="2">
        <v>306739000000000</v>
      </c>
      <c r="S1729" s="2">
        <v>311482000000000</v>
      </c>
      <c r="T1729" s="2">
        <v>316127000000000</v>
      </c>
      <c r="U1729" s="2">
        <v>320475000000000</v>
      </c>
      <c r="V1729" s="2">
        <v>324626000000000</v>
      </c>
      <c r="W1729" s="2">
        <v>328578000000000</v>
      </c>
      <c r="X1729" s="2">
        <v>332235000000000</v>
      </c>
      <c r="Y1729" s="2">
        <v>335694000000000</v>
      </c>
      <c r="Z1729" s="2">
        <v>338955000000000</v>
      </c>
      <c r="AA1729" s="2">
        <v>342018000000000</v>
      </c>
      <c r="AB1729" s="2">
        <v>344884000000000</v>
      </c>
      <c r="AC1729" s="2">
        <v>347453000000000</v>
      </c>
      <c r="AD1729" s="2">
        <v>349825000000000</v>
      </c>
      <c r="AE1729" s="2">
        <v>351999000000000</v>
      </c>
      <c r="AF1729" s="2">
        <v>353975000000000</v>
      </c>
      <c r="AG1729" s="2">
        <v>355655000000000</v>
      </c>
      <c r="AH1729" s="2">
        <v>357138000000000</v>
      </c>
    </row>
    <row r="1730" spans="1:34">
      <c r="A1730" t="s">
        <v>1748</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row>
    <row r="1731" spans="1:34">
      <c r="A1731" t="s">
        <v>1749</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row>
    <row r="1732" spans="1:34">
      <c r="A1732" t="s">
        <v>1750</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row>
    <row r="1733" spans="1:34">
      <c r="A1733" t="s">
        <v>1751</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row>
    <row r="1734" spans="1:34">
      <c r="A1734" t="s">
        <v>1752</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row>
    <row r="1735" spans="1:34">
      <c r="A1735" t="s">
        <v>1753</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row>
    <row r="1736" spans="1:34">
      <c r="A1736" t="s">
        <v>1754</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row>
    <row r="1737" spans="1:34">
      <c r="A1737" t="s">
        <v>1755</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row>
    <row r="1738" spans="1:34">
      <c r="A1738" t="s">
        <v>1756</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row>
    <row r="1739" spans="1:34">
      <c r="A1739" t="s">
        <v>1757</v>
      </c>
      <c r="B1739" t="s">
        <v>19</v>
      </c>
      <c r="C1739" s="2">
        <v>2483930000000</v>
      </c>
      <c r="D1739" s="2">
        <v>2215390000000</v>
      </c>
      <c r="E1739" s="2">
        <v>2229630000000</v>
      </c>
      <c r="F1739" s="2">
        <v>2215820000000</v>
      </c>
      <c r="G1739" s="2">
        <v>2179780000000</v>
      </c>
      <c r="H1739" s="2">
        <v>2147900000000</v>
      </c>
      <c r="I1739" s="2">
        <v>2117290000000</v>
      </c>
      <c r="J1739" s="2">
        <v>2073800000000</v>
      </c>
      <c r="K1739" s="2">
        <v>2024460000000</v>
      </c>
      <c r="L1739" s="2">
        <v>1971730000000</v>
      </c>
      <c r="M1739" s="2">
        <v>1910430000000</v>
      </c>
      <c r="N1739" s="2">
        <v>1847590000000</v>
      </c>
      <c r="O1739" s="2">
        <v>1831710000000</v>
      </c>
      <c r="P1739" s="2">
        <v>1815480000000</v>
      </c>
      <c r="Q1739" s="2">
        <v>1799590000000</v>
      </c>
      <c r="R1739" s="2">
        <v>1783360000000</v>
      </c>
      <c r="S1739" s="2">
        <v>1767480000000</v>
      </c>
      <c r="T1739" s="2">
        <v>1751240000000</v>
      </c>
      <c r="U1739" s="2">
        <v>1735360000000</v>
      </c>
      <c r="V1739" s="2">
        <v>1719130000000</v>
      </c>
      <c r="W1739" s="2">
        <v>1703240000000</v>
      </c>
      <c r="X1739" s="2">
        <v>1687010000000</v>
      </c>
      <c r="Y1739" s="2">
        <v>1677480000000</v>
      </c>
      <c r="Z1739" s="2">
        <v>1667950000000</v>
      </c>
      <c r="AA1739" s="2">
        <v>1658070000000</v>
      </c>
      <c r="AB1739" s="2">
        <v>1648540000000</v>
      </c>
      <c r="AC1739" s="2">
        <v>1639010000000</v>
      </c>
      <c r="AD1739" s="2">
        <v>1625950000000</v>
      </c>
      <c r="AE1739" s="2">
        <v>1613250000000</v>
      </c>
      <c r="AF1739" s="2">
        <v>1600190000000</v>
      </c>
      <c r="AG1739" s="2">
        <v>1587480000000</v>
      </c>
      <c r="AH1739" s="2">
        <v>1574420000000</v>
      </c>
    </row>
    <row r="1740" spans="1:34">
      <c r="A1740" t="s">
        <v>1758</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row>
    <row r="1741" spans="1:34">
      <c r="A1741" t="s">
        <v>1759</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row>
    <row r="1742" spans="1:34">
      <c r="A1742" t="s">
        <v>1760</v>
      </c>
      <c r="B1742" t="s">
        <v>19</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row>
    <row r="1743" spans="1:34">
      <c r="A1743" t="s">
        <v>1761</v>
      </c>
      <c r="B1743" t="s">
        <v>19</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row>
    <row r="1744" spans="1:34">
      <c r="A1744" t="s">
        <v>1762</v>
      </c>
      <c r="B1744" t="s">
        <v>19</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row>
    <row r="1745" spans="1:34">
      <c r="A1745" t="s">
        <v>1763</v>
      </c>
      <c r="B1745" t="s">
        <v>19</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row>
    <row r="1746" spans="1:34">
      <c r="A1746" t="s">
        <v>1764</v>
      </c>
      <c r="B1746" t="s">
        <v>19</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row>
    <row r="1747" spans="1:34">
      <c r="A1747" t="s">
        <v>1765</v>
      </c>
      <c r="B1747" t="s">
        <v>19</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row>
    <row r="1748" spans="1:34">
      <c r="A1748" t="s">
        <v>1766</v>
      </c>
      <c r="B1748" t="s">
        <v>19</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row>
    <row r="1749" spans="1:34">
      <c r="A1749" t="s">
        <v>1767</v>
      </c>
      <c r="B1749" t="s">
        <v>19</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row>
    <row r="1750" spans="1:34">
      <c r="A1750" t="s">
        <v>1768</v>
      </c>
      <c r="B1750" t="s">
        <v>19</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row>
    <row r="1751" spans="1:34">
      <c r="A1751" t="s">
        <v>1769</v>
      </c>
      <c r="B1751" t="s">
        <v>19</v>
      </c>
      <c r="C1751" s="2">
        <v>5317860000000</v>
      </c>
      <c r="D1751" s="2">
        <v>4805340000000</v>
      </c>
      <c r="E1751" s="2">
        <v>4996480000000</v>
      </c>
      <c r="F1751" s="2">
        <v>5132250000000</v>
      </c>
      <c r="G1751" s="2">
        <v>5220660000000</v>
      </c>
      <c r="H1751" s="2">
        <v>5321170000000</v>
      </c>
      <c r="I1751" s="2">
        <v>5425870000000</v>
      </c>
      <c r="J1751" s="2">
        <v>5535710000000</v>
      </c>
      <c r="K1751" s="2">
        <v>5633610000000</v>
      </c>
      <c r="L1751" s="2">
        <v>5721530000000</v>
      </c>
      <c r="M1751" s="2">
        <v>5789830000000</v>
      </c>
      <c r="N1751" s="2">
        <v>5851590000000</v>
      </c>
      <c r="O1751" s="2">
        <v>5915120000000</v>
      </c>
      <c r="P1751" s="2">
        <v>5978650000000</v>
      </c>
      <c r="Q1751" s="2">
        <v>6042170000000</v>
      </c>
      <c r="R1751" s="2">
        <v>6105700000000</v>
      </c>
      <c r="S1751" s="2">
        <v>6169230000000</v>
      </c>
      <c r="T1751" s="2">
        <v>6236280000000</v>
      </c>
      <c r="U1751" s="2">
        <v>6303340000000</v>
      </c>
      <c r="V1751" s="2">
        <v>6370400000000</v>
      </c>
      <c r="W1751" s="2">
        <v>6437460000000</v>
      </c>
      <c r="X1751" s="2">
        <v>6504510000000</v>
      </c>
      <c r="Y1751" s="2">
        <v>6571570000000</v>
      </c>
      <c r="Z1751" s="2">
        <v>6638630000000</v>
      </c>
      <c r="AA1751" s="2">
        <v>6709210000000</v>
      </c>
      <c r="AB1751" s="2">
        <v>6776270000000</v>
      </c>
      <c r="AC1751" s="2">
        <v>6843330000000</v>
      </c>
      <c r="AD1751" s="2">
        <v>6913910000000</v>
      </c>
      <c r="AE1751" s="2">
        <v>6980970000000</v>
      </c>
      <c r="AF1751" s="2">
        <v>7048030000000</v>
      </c>
      <c r="AG1751" s="2">
        <v>7118610000000</v>
      </c>
      <c r="AH1751" s="2">
        <v>7185670000000</v>
      </c>
    </row>
    <row r="1752" spans="1:34">
      <c r="A1752" t="s">
        <v>1770</v>
      </c>
      <c r="B1752" t="s">
        <v>19</v>
      </c>
      <c r="C1752" s="2">
        <v>22667900000</v>
      </c>
      <c r="D1752" s="2">
        <v>20427800000</v>
      </c>
      <c r="E1752" s="2">
        <v>21138100000</v>
      </c>
      <c r="F1752" s="2">
        <v>21609500000</v>
      </c>
      <c r="G1752" s="2">
        <v>21882700000</v>
      </c>
      <c r="H1752" s="2">
        <v>22201300000</v>
      </c>
      <c r="I1752" s="2">
        <v>22553400000</v>
      </c>
      <c r="J1752" s="2">
        <v>22870800000</v>
      </c>
      <c r="K1752" s="2">
        <v>23136700000</v>
      </c>
      <c r="L1752" s="2">
        <v>23374300000</v>
      </c>
      <c r="M1752" s="2">
        <v>23516500000</v>
      </c>
      <c r="N1752" s="2">
        <v>23646100000</v>
      </c>
      <c r="O1752" s="2">
        <v>23743000000</v>
      </c>
      <c r="P1752" s="2">
        <v>23836300000</v>
      </c>
      <c r="Q1752" s="2">
        <v>23933200000</v>
      </c>
      <c r="R1752" s="2">
        <v>24030200000</v>
      </c>
      <c r="S1752" s="2">
        <v>24127100000</v>
      </c>
      <c r="T1752" s="2">
        <v>24212900000</v>
      </c>
      <c r="U1752" s="2">
        <v>24298700000</v>
      </c>
      <c r="V1752" s="2">
        <v>24384400000</v>
      </c>
      <c r="W1752" s="2">
        <v>24470200000</v>
      </c>
      <c r="X1752" s="2">
        <v>24556000000</v>
      </c>
      <c r="Y1752" s="2">
        <v>24634300000</v>
      </c>
      <c r="Z1752" s="2">
        <v>24712600000</v>
      </c>
      <c r="AA1752" s="2">
        <v>24790900000</v>
      </c>
      <c r="AB1752" s="2">
        <v>24869200000</v>
      </c>
      <c r="AC1752" s="2">
        <v>24947500000</v>
      </c>
      <c r="AD1752" s="2">
        <v>25022100000</v>
      </c>
      <c r="AE1752" s="2">
        <v>25096700000</v>
      </c>
      <c r="AF1752" s="2">
        <v>25171300000</v>
      </c>
      <c r="AG1752" s="2">
        <v>25249600000</v>
      </c>
      <c r="AH1752" s="2">
        <v>25324200000</v>
      </c>
    </row>
    <row r="1753" spans="1:34">
      <c r="A1753" t="s">
        <v>1771</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row>
    <row r="1754" spans="1:34">
      <c r="A1754" t="s">
        <v>1772</v>
      </c>
      <c r="B1754" t="s">
        <v>19</v>
      </c>
      <c r="C1754" s="2">
        <v>9128000000000</v>
      </c>
      <c r="D1754" s="2">
        <v>8230740000000</v>
      </c>
      <c r="E1754" s="2">
        <v>8522360000000</v>
      </c>
      <c r="F1754" s="2">
        <v>8716980000000</v>
      </c>
      <c r="G1754" s="2">
        <v>8830270000000</v>
      </c>
      <c r="H1754" s="2">
        <v>8963430000000</v>
      </c>
      <c r="I1754" s="2">
        <v>9107740000000</v>
      </c>
      <c r="J1754" s="2">
        <v>9243520000000</v>
      </c>
      <c r="K1754" s="2">
        <v>9357600000000</v>
      </c>
      <c r="L1754" s="2">
        <v>9460350000000</v>
      </c>
      <c r="M1754" s="2">
        <v>9524520000000</v>
      </c>
      <c r="N1754" s="2">
        <v>9584610000000</v>
      </c>
      <c r="O1754" s="2">
        <v>9635010000000</v>
      </c>
      <c r="P1754" s="2">
        <v>9685410000000</v>
      </c>
      <c r="Q1754" s="2">
        <v>9735800000000</v>
      </c>
      <c r="R1754" s="2">
        <v>9784230000000</v>
      </c>
      <c r="S1754" s="2">
        <v>9832650000000</v>
      </c>
      <c r="T1754" s="2">
        <v>9878110000000</v>
      </c>
      <c r="U1754" s="2">
        <v>9921590000000</v>
      </c>
      <c r="V1754" s="2">
        <v>9961120000000</v>
      </c>
      <c r="W1754" s="2">
        <v>10010500000000</v>
      </c>
      <c r="X1754" s="2">
        <v>10050100000000</v>
      </c>
      <c r="Y1754" s="2">
        <v>10089600000000</v>
      </c>
      <c r="Z1754" s="2">
        <v>10129100000000</v>
      </c>
      <c r="AA1754" s="2">
        <v>10158800000000</v>
      </c>
      <c r="AB1754" s="2">
        <v>10198300000000</v>
      </c>
      <c r="AC1754" s="2">
        <v>10237800000000</v>
      </c>
      <c r="AD1754" s="2">
        <v>10267500000000</v>
      </c>
      <c r="AE1754" s="2">
        <v>10297100000000</v>
      </c>
      <c r="AF1754" s="2">
        <v>10336600000000</v>
      </c>
      <c r="AG1754" s="2">
        <v>10366300000000</v>
      </c>
      <c r="AH1754" s="2">
        <v>10395900000000</v>
      </c>
    </row>
    <row r="1755" spans="1:34">
      <c r="A1755" t="s">
        <v>1773</v>
      </c>
      <c r="B1755" t="s">
        <v>19</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row>
    <row r="1756" spans="1:34">
      <c r="A1756" t="s">
        <v>1774</v>
      </c>
      <c r="B1756" t="s">
        <v>19</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row>
    <row r="1757" spans="1:34">
      <c r="A1757" t="s">
        <v>1775</v>
      </c>
      <c r="B1757" t="s">
        <v>19</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row>
    <row r="1758" spans="1:34">
      <c r="A1758" t="s">
        <v>1776</v>
      </c>
      <c r="B1758" t="s">
        <v>19</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row>
    <row r="1759" spans="1:34">
      <c r="A1759" t="s">
        <v>1777</v>
      </c>
      <c r="B1759" t="s">
        <v>19</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row>
    <row r="1760" spans="1:34">
      <c r="A1760" t="s">
        <v>1778</v>
      </c>
      <c r="B1760" t="s">
        <v>19</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row>
    <row r="1761" spans="1:34">
      <c r="A1761" t="s">
        <v>1779</v>
      </c>
      <c r="B1761" t="s">
        <v>19</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row>
    <row r="1762" spans="1:34">
      <c r="A1762" t="s">
        <v>1780</v>
      </c>
      <c r="B1762" t="s">
        <v>19</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row>
    <row r="1763" spans="1:34">
      <c r="A1763" t="s">
        <v>1781</v>
      </c>
      <c r="B1763" t="s">
        <v>19</v>
      </c>
      <c r="C1763" s="2">
        <v>10621400000000</v>
      </c>
      <c r="D1763" s="2">
        <v>9559470000000</v>
      </c>
      <c r="E1763" s="2">
        <v>9864420000000</v>
      </c>
      <c r="F1763" s="2">
        <v>10056700000000</v>
      </c>
      <c r="G1763" s="2">
        <v>10154300000000</v>
      </c>
      <c r="H1763" s="2">
        <v>10274200000000</v>
      </c>
      <c r="I1763" s="2">
        <v>10410800000000</v>
      </c>
      <c r="J1763" s="2">
        <v>10515100000000</v>
      </c>
      <c r="K1763" s="2">
        <v>10598500000000</v>
      </c>
      <c r="L1763" s="2">
        <v>10664900000000</v>
      </c>
      <c r="M1763" s="2">
        <v>10691100000000</v>
      </c>
      <c r="N1763" s="2">
        <v>10707900000000</v>
      </c>
      <c r="O1763" s="2">
        <v>10704400000000</v>
      </c>
      <c r="P1763" s="2">
        <v>10700900000000</v>
      </c>
      <c r="Q1763" s="2">
        <v>10697300000000</v>
      </c>
      <c r="R1763" s="2">
        <v>10693800000000</v>
      </c>
      <c r="S1763" s="2">
        <v>10690300000000</v>
      </c>
      <c r="T1763" s="2">
        <v>10679700000000</v>
      </c>
      <c r="U1763" s="2">
        <v>10665600000000</v>
      </c>
      <c r="V1763" s="2">
        <v>10651400000000</v>
      </c>
      <c r="W1763" s="2">
        <v>10640900000000</v>
      </c>
      <c r="X1763" s="2">
        <v>10626700000000</v>
      </c>
      <c r="Y1763" s="2">
        <v>10598500000000</v>
      </c>
      <c r="Z1763" s="2">
        <v>10570300000000</v>
      </c>
      <c r="AA1763" s="2">
        <v>10542000000000</v>
      </c>
      <c r="AB1763" s="2">
        <v>10513800000000</v>
      </c>
      <c r="AC1763" s="2">
        <v>10485600000000</v>
      </c>
      <c r="AD1763" s="2">
        <v>10450300000000</v>
      </c>
      <c r="AE1763" s="2">
        <v>10415000000000</v>
      </c>
      <c r="AF1763" s="2">
        <v>10379700000000</v>
      </c>
      <c r="AG1763" s="2">
        <v>10344400000000</v>
      </c>
      <c r="AH1763" s="2">
        <v>10309100000000</v>
      </c>
    </row>
    <row r="1764" spans="1:34">
      <c r="A1764" t="s">
        <v>1782</v>
      </c>
      <c r="B1764" t="s">
        <v>19</v>
      </c>
      <c r="C1764" s="2">
        <v>1057360000000</v>
      </c>
      <c r="D1764" s="2">
        <v>961008000000</v>
      </c>
      <c r="E1764" s="2">
        <v>1002230000000</v>
      </c>
      <c r="F1764" s="2">
        <v>1032480000000</v>
      </c>
      <c r="G1764" s="2">
        <v>1053280000000</v>
      </c>
      <c r="H1764" s="2">
        <v>1076930000000</v>
      </c>
      <c r="I1764" s="2">
        <v>1101830000000</v>
      </c>
      <c r="J1764" s="2">
        <v>1124990000000</v>
      </c>
      <c r="K1764" s="2">
        <v>1145730000000</v>
      </c>
      <c r="L1764" s="2">
        <v>1164810000000</v>
      </c>
      <c r="M1764" s="2">
        <v>1179550000000</v>
      </c>
      <c r="N1764" s="2">
        <v>1193680000000</v>
      </c>
      <c r="O1764" s="2">
        <v>1197780000000</v>
      </c>
      <c r="P1764" s="2">
        <v>1201510000000</v>
      </c>
      <c r="Q1764" s="2">
        <v>1205240000000</v>
      </c>
      <c r="R1764" s="2">
        <v>1209340000000</v>
      </c>
      <c r="S1764" s="2">
        <v>1213070000000</v>
      </c>
      <c r="T1764" s="2">
        <v>1216800000000</v>
      </c>
      <c r="U1764" s="2">
        <v>1220530000000</v>
      </c>
      <c r="V1764" s="2">
        <v>1224260000000</v>
      </c>
      <c r="W1764" s="2">
        <v>1227990000000</v>
      </c>
      <c r="X1764" s="2">
        <v>1231710000000</v>
      </c>
      <c r="Y1764" s="2">
        <v>1234700000000</v>
      </c>
      <c r="Z1764" s="2">
        <v>1237680000000</v>
      </c>
      <c r="AA1764" s="2">
        <v>1240660000000</v>
      </c>
      <c r="AB1764" s="2">
        <v>1243650000000</v>
      </c>
      <c r="AC1764" s="2">
        <v>1246630000000</v>
      </c>
      <c r="AD1764" s="2">
        <v>1249610000000</v>
      </c>
      <c r="AE1764" s="2">
        <v>1252220000000</v>
      </c>
      <c r="AF1764" s="2">
        <v>1255210000000</v>
      </c>
      <c r="AG1764" s="2">
        <v>1257820000000</v>
      </c>
      <c r="AH1764" s="2">
        <v>1260800000000</v>
      </c>
    </row>
    <row r="1765" spans="1:34">
      <c r="A1765" t="s">
        <v>1783</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row>
    <row r="1766" spans="1:34">
      <c r="A1766" t="s">
        <v>1784</v>
      </c>
      <c r="B1766" t="s">
        <v>19</v>
      </c>
      <c r="C1766" s="2">
        <v>60690000000000</v>
      </c>
      <c r="D1766" s="2">
        <v>55585800000000</v>
      </c>
      <c r="E1766" s="2">
        <v>58221500000000</v>
      </c>
      <c r="F1766" s="2">
        <v>60250100000000</v>
      </c>
      <c r="G1766" s="2">
        <v>61771200000000</v>
      </c>
      <c r="H1766" s="2">
        <v>63405500000000</v>
      </c>
      <c r="I1766" s="2">
        <v>65110400000000</v>
      </c>
      <c r="J1766" s="2">
        <v>66722000000000</v>
      </c>
      <c r="K1766" s="2">
        <v>68184500000000</v>
      </c>
      <c r="L1766" s="2">
        <v>69483700000000</v>
      </c>
      <c r="M1766" s="2">
        <v>70523100000000</v>
      </c>
      <c r="N1766" s="2">
        <v>71506600000000</v>
      </c>
      <c r="O1766" s="2">
        <v>71980900000000</v>
      </c>
      <c r="P1766" s="2">
        <v>72465100000000</v>
      </c>
      <c r="Q1766" s="2">
        <v>72939500000000</v>
      </c>
      <c r="R1766" s="2">
        <v>73423700000000</v>
      </c>
      <c r="S1766" s="2">
        <v>73907900000000</v>
      </c>
      <c r="T1766" s="2">
        <v>74500800000000</v>
      </c>
      <c r="U1766" s="2">
        <v>75103600000000</v>
      </c>
      <c r="V1766" s="2">
        <v>75706500000000</v>
      </c>
      <c r="W1766" s="2">
        <v>76309300000000</v>
      </c>
      <c r="X1766" s="2">
        <v>76912100000000</v>
      </c>
      <c r="Y1766" s="2">
        <v>77495100000000</v>
      </c>
      <c r="Z1766" s="2">
        <v>78078100000000</v>
      </c>
      <c r="AA1766" s="2">
        <v>78661200000000</v>
      </c>
      <c r="AB1766" s="2">
        <v>79234300000000</v>
      </c>
      <c r="AC1766" s="2">
        <v>79817400000000</v>
      </c>
      <c r="AD1766" s="2">
        <v>80311500000000</v>
      </c>
      <c r="AE1766" s="2">
        <v>80795700000000</v>
      </c>
      <c r="AF1766" s="2">
        <v>81279900000000</v>
      </c>
      <c r="AG1766" s="2">
        <v>81764200000000</v>
      </c>
      <c r="AH1766" s="2">
        <v>82248400000000</v>
      </c>
    </row>
    <row r="1767" spans="1:34">
      <c r="A1767" t="s">
        <v>1785</v>
      </c>
      <c r="B1767" t="s">
        <v>19</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row>
    <row r="1768" spans="1:34">
      <c r="A1768" t="s">
        <v>1786</v>
      </c>
      <c r="B1768" t="s">
        <v>19</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row>
    <row r="1769" spans="1:34">
      <c r="A1769" t="s">
        <v>1787</v>
      </c>
      <c r="B1769" t="s">
        <v>19</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row>
    <row r="1770" spans="1:34">
      <c r="A1770" t="s">
        <v>1788</v>
      </c>
      <c r="B1770" t="s">
        <v>19</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row>
    <row r="1771" spans="1:34">
      <c r="A1771" t="s">
        <v>1789</v>
      </c>
      <c r="B1771" t="s">
        <v>19</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row>
    <row r="1772" spans="1:34">
      <c r="A1772" t="s">
        <v>1790</v>
      </c>
      <c r="B1772" t="s">
        <v>19</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row>
    <row r="1773" spans="1:34">
      <c r="A1773" t="s">
        <v>1791</v>
      </c>
      <c r="B1773" t="s">
        <v>19</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row>
    <row r="1774" spans="1:34">
      <c r="A1774" t="s">
        <v>1792</v>
      </c>
      <c r="B1774" t="s">
        <v>19</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row>
    <row r="1775" spans="1:34">
      <c r="A1775" t="s">
        <v>1793</v>
      </c>
      <c r="B1775" t="s">
        <v>19</v>
      </c>
      <c r="C1775" s="2">
        <v>11617900000</v>
      </c>
      <c r="D1775" s="2">
        <v>10414200000</v>
      </c>
      <c r="E1775" s="2">
        <v>10721300000</v>
      </c>
      <c r="F1775" s="2">
        <v>10904800000</v>
      </c>
      <c r="G1775" s="2">
        <v>10985000000</v>
      </c>
      <c r="H1775" s="2">
        <v>11088900000</v>
      </c>
      <c r="I1775" s="2">
        <v>11206600000</v>
      </c>
      <c r="J1775" s="2">
        <v>11311300000</v>
      </c>
      <c r="K1775" s="2">
        <v>11389800000</v>
      </c>
      <c r="L1775" s="2">
        <v>11453600000</v>
      </c>
      <c r="M1775" s="2">
        <v>11470400000</v>
      </c>
      <c r="N1775" s="2">
        <v>11480800000</v>
      </c>
      <c r="O1775" s="2">
        <v>11480800000</v>
      </c>
      <c r="P1775" s="2">
        <v>11480800000</v>
      </c>
      <c r="Q1775" s="2">
        <v>11480800000</v>
      </c>
      <c r="R1775" s="2">
        <v>11480800000</v>
      </c>
      <c r="S1775" s="2">
        <v>11480800000</v>
      </c>
      <c r="T1775" s="2">
        <v>11480800000</v>
      </c>
      <c r="U1775" s="2">
        <v>11480800000</v>
      </c>
      <c r="V1775" s="2">
        <v>11480800000</v>
      </c>
      <c r="W1775" s="2">
        <v>11480800000</v>
      </c>
      <c r="X1775" s="2">
        <v>11480800000</v>
      </c>
      <c r="Y1775" s="2">
        <v>11480800000</v>
      </c>
      <c r="Z1775" s="2">
        <v>11480800000</v>
      </c>
      <c r="AA1775" s="2">
        <v>11480800000</v>
      </c>
      <c r="AB1775" s="2">
        <v>11480800000</v>
      </c>
      <c r="AC1775" s="2">
        <v>11480800000</v>
      </c>
      <c r="AD1775" s="2">
        <v>11480800000</v>
      </c>
      <c r="AE1775" s="2">
        <v>11480800000</v>
      </c>
      <c r="AF1775" s="2">
        <v>11480800000</v>
      </c>
      <c r="AG1775" s="2">
        <v>11480800000</v>
      </c>
      <c r="AH1775" s="2">
        <v>11480800000</v>
      </c>
    </row>
    <row r="1776" spans="1:34">
      <c r="A1776" t="s">
        <v>1794</v>
      </c>
      <c r="B1776" t="s">
        <v>19</v>
      </c>
      <c r="C1776" s="2">
        <v>14150900000</v>
      </c>
      <c r="D1776" s="2">
        <v>12684900000</v>
      </c>
      <c r="E1776" s="2">
        <v>13059000000</v>
      </c>
      <c r="F1776" s="2">
        <v>13282400000</v>
      </c>
      <c r="G1776" s="2">
        <v>13380100000</v>
      </c>
      <c r="H1776" s="2">
        <v>13506700000</v>
      </c>
      <c r="I1776" s="2">
        <v>13650000000</v>
      </c>
      <c r="J1776" s="2">
        <v>13777600000</v>
      </c>
      <c r="K1776" s="2">
        <v>13873100000</v>
      </c>
      <c r="L1776" s="2">
        <v>13950900000</v>
      </c>
      <c r="M1776" s="2">
        <v>13971300000</v>
      </c>
      <c r="N1776" s="2">
        <v>13984000000</v>
      </c>
      <c r="O1776" s="2">
        <v>13984000000</v>
      </c>
      <c r="P1776" s="2">
        <v>13984000000</v>
      </c>
      <c r="Q1776" s="2">
        <v>13984000000</v>
      </c>
      <c r="R1776" s="2">
        <v>13984000000</v>
      </c>
      <c r="S1776" s="2">
        <v>13984000000</v>
      </c>
      <c r="T1776" s="2">
        <v>13984000000</v>
      </c>
      <c r="U1776" s="2">
        <v>13984000000</v>
      </c>
      <c r="V1776" s="2">
        <v>13984000000</v>
      </c>
      <c r="W1776" s="2">
        <v>13984000000</v>
      </c>
      <c r="X1776" s="2">
        <v>13984000000</v>
      </c>
      <c r="Y1776" s="2">
        <v>13984000000</v>
      </c>
      <c r="Z1776" s="2">
        <v>13984000000</v>
      </c>
      <c r="AA1776" s="2">
        <v>13984000000</v>
      </c>
      <c r="AB1776" s="2">
        <v>13984000000</v>
      </c>
      <c r="AC1776" s="2">
        <v>13984000000</v>
      </c>
      <c r="AD1776" s="2">
        <v>13984000000</v>
      </c>
      <c r="AE1776" s="2">
        <v>13984000000</v>
      </c>
      <c r="AF1776" s="2">
        <v>13984000000</v>
      </c>
      <c r="AG1776" s="2">
        <v>13984000000</v>
      </c>
      <c r="AH1776" s="2">
        <v>13984000000</v>
      </c>
    </row>
    <row r="1777" spans="1:34">
      <c r="A1777" t="s">
        <v>1795</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row>
    <row r="1778" spans="1:34">
      <c r="A1778" t="s">
        <v>1796</v>
      </c>
      <c r="B1778" t="s">
        <v>19</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row>
    <row r="1779" spans="1:34">
      <c r="A1779" t="s">
        <v>1797</v>
      </c>
      <c r="B1779" t="s">
        <v>19</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row>
    <row r="1780" spans="1:34">
      <c r="A1780" t="s">
        <v>1798</v>
      </c>
      <c r="B1780" t="s">
        <v>19</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row>
    <row r="1781" spans="1:34">
      <c r="A1781" t="s">
        <v>1799</v>
      </c>
      <c r="B1781" t="s">
        <v>19</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row>
    <row r="1782" spans="1:34">
      <c r="A1782" t="s">
        <v>1800</v>
      </c>
      <c r="B1782" t="s">
        <v>19</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row>
    <row r="1783" spans="1:34">
      <c r="A1783" t="s">
        <v>1801</v>
      </c>
      <c r="B1783" t="s">
        <v>19</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row>
    <row r="1784" spans="1:34">
      <c r="A1784" t="s">
        <v>1802</v>
      </c>
      <c r="B1784" t="s">
        <v>19</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row>
    <row r="1785" spans="1:34">
      <c r="A1785" t="s">
        <v>1803</v>
      </c>
      <c r="B1785" t="s">
        <v>19</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row>
    <row r="1786" spans="1:34">
      <c r="A1786" t="s">
        <v>1804</v>
      </c>
      <c r="B1786" t="s">
        <v>19</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row>
    <row r="1787" spans="1:34">
      <c r="A1787" t="s">
        <v>1805</v>
      </c>
      <c r="B1787" t="s">
        <v>19</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row>
    <row r="1788" spans="1:34">
      <c r="A1788" t="s">
        <v>1806</v>
      </c>
      <c r="B1788" t="s">
        <v>19</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row>
    <row r="1789" spans="1:34">
      <c r="A1789" t="s">
        <v>1807</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row>
    <row r="1790" spans="1:34">
      <c r="A1790" t="s">
        <v>1808</v>
      </c>
      <c r="B1790" t="s">
        <v>19</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row>
    <row r="1791" spans="1:34">
      <c r="A1791" t="s">
        <v>1809</v>
      </c>
      <c r="B1791" t="s">
        <v>19</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row>
    <row r="1792" spans="1:34">
      <c r="A1792" t="s">
        <v>1810</v>
      </c>
      <c r="B1792" t="s">
        <v>19</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row>
    <row r="1793" spans="1:34">
      <c r="A1793" t="s">
        <v>1811</v>
      </c>
      <c r="B1793" t="s">
        <v>19</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row>
    <row r="1794" spans="1:34">
      <c r="A1794" t="s">
        <v>1812</v>
      </c>
      <c r="B1794" t="s">
        <v>19</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row>
    <row r="1795" spans="1:34">
      <c r="A1795" t="s">
        <v>1813</v>
      </c>
      <c r="B1795" t="s">
        <v>19</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row>
    <row r="1796" spans="1:34">
      <c r="A1796" t="s">
        <v>1814</v>
      </c>
      <c r="B1796" t="s">
        <v>19</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row>
    <row r="1797" spans="1:34">
      <c r="A1797" t="s">
        <v>1815</v>
      </c>
      <c r="B1797" t="s">
        <v>19</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row>
    <row r="1798" spans="1:34">
      <c r="A1798" t="s">
        <v>1816</v>
      </c>
      <c r="B1798" t="s">
        <v>19</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row>
    <row r="1799" spans="1:34">
      <c r="A1799" t="s">
        <v>1817</v>
      </c>
      <c r="B1799" t="s">
        <v>19</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row>
    <row r="1800" spans="1:34">
      <c r="A1800" t="s">
        <v>1818</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row>
    <row r="1801" spans="1:34">
      <c r="A1801" t="s">
        <v>1819</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row>
    <row r="1802" spans="1:34">
      <c r="A1802" t="s">
        <v>1820</v>
      </c>
      <c r="B1802" t="s">
        <v>19</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row>
    <row r="1803" spans="1:34">
      <c r="A1803" t="s">
        <v>1821</v>
      </c>
      <c r="B1803" t="s">
        <v>19</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row>
    <row r="1804" spans="1:34">
      <c r="A1804" t="s">
        <v>1822</v>
      </c>
      <c r="B1804" t="s">
        <v>19</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row>
    <row r="1805" spans="1:34">
      <c r="A1805" t="s">
        <v>1823</v>
      </c>
      <c r="B1805" t="s">
        <v>19</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row>
    <row r="1806" spans="1:34">
      <c r="A1806" t="s">
        <v>1824</v>
      </c>
      <c r="B1806" t="s">
        <v>19</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row>
    <row r="1807" spans="1:34">
      <c r="A1807" t="s">
        <v>1825</v>
      </c>
      <c r="B1807" t="s">
        <v>19</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row>
    <row r="1808" spans="1:34">
      <c r="A1808" t="s">
        <v>1826</v>
      </c>
      <c r="B1808" t="s">
        <v>19</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row>
    <row r="1809" spans="1:34">
      <c r="A1809" t="s">
        <v>1827</v>
      </c>
      <c r="B1809" t="s">
        <v>19</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row>
    <row r="1810" spans="1:34">
      <c r="A1810" t="s">
        <v>1828</v>
      </c>
      <c r="B1810" t="s">
        <v>19</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row>
    <row r="1811" spans="1:34">
      <c r="A1811" t="s">
        <v>1829</v>
      </c>
      <c r="B1811" t="s">
        <v>19</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row>
    <row r="1812" spans="1:34">
      <c r="A1812" t="s">
        <v>1830</v>
      </c>
      <c r="B1812" t="s">
        <v>19</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row>
    <row r="1813" spans="1:34">
      <c r="A1813" t="s">
        <v>1831</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row>
    <row r="1814" spans="1:34">
      <c r="A1814" t="s">
        <v>1832</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row>
    <row r="1815" spans="1:34">
      <c r="A1815" t="s">
        <v>1833</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row>
    <row r="1816" spans="1:34">
      <c r="A1816" t="s">
        <v>1834</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row>
    <row r="1817" spans="1:34">
      <c r="A1817" t="s">
        <v>1835</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row>
    <row r="1818" spans="1:34">
      <c r="A1818" t="s">
        <v>1836</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row>
    <row r="1819" spans="1:34">
      <c r="A1819" t="s">
        <v>1837</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row>
    <row r="1820" spans="1:34">
      <c r="A1820" t="s">
        <v>1838</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row>
    <row r="1821" spans="1:34">
      <c r="A1821" t="s">
        <v>1839</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row>
    <row r="1822" spans="1:34">
      <c r="A1822" t="s">
        <v>1840</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row>
    <row r="1823" spans="1:34">
      <c r="A1823" t="s">
        <v>1841</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row>
    <row r="1824" spans="1:34">
      <c r="A1824" t="s">
        <v>1842</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row>
    <row r="1825" spans="1:34">
      <c r="A1825" t="s">
        <v>1843</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row>
    <row r="1826" spans="1:34">
      <c r="A1826" t="s">
        <v>1844</v>
      </c>
      <c r="B1826" t="s">
        <v>19</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row>
    <row r="1827" spans="1:34">
      <c r="A1827" t="s">
        <v>1845</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row>
    <row r="1828" spans="1:34">
      <c r="A1828" t="s">
        <v>1846</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row>
    <row r="1829" spans="1:34">
      <c r="A1829" t="s">
        <v>1847</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row>
    <row r="1830" spans="1:34">
      <c r="A1830" t="s">
        <v>1848</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row>
    <row r="1831" spans="1:34">
      <c r="A1831" t="s">
        <v>1849</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row>
    <row r="1832" spans="1:34">
      <c r="A1832" t="s">
        <v>1850</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row>
    <row r="1833" spans="1:34">
      <c r="A1833" t="s">
        <v>1851</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row>
    <row r="1834" spans="1:34">
      <c r="A1834" t="s">
        <v>1852</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row>
    <row r="1835" spans="1:34">
      <c r="A1835" t="s">
        <v>1853</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row>
    <row r="1836" spans="1:34">
      <c r="A1836" t="s">
        <v>1854</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row>
    <row r="1837" spans="1:34">
      <c r="A1837" t="s">
        <v>1855</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row>
    <row r="1838" spans="1:34">
      <c r="A1838" t="s">
        <v>1856</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row>
    <row r="1839" spans="1:34">
      <c r="A1839" t="s">
        <v>1857</v>
      </c>
      <c r="B1839" t="s">
        <v>19</v>
      </c>
      <c r="C1839" s="2">
        <v>156472000000</v>
      </c>
      <c r="D1839" s="2">
        <v>141270000000</v>
      </c>
      <c r="E1839" s="2">
        <v>146473000000</v>
      </c>
      <c r="F1839" s="2">
        <v>150035000000</v>
      </c>
      <c r="G1839" s="2">
        <v>152202000000</v>
      </c>
      <c r="H1839" s="2">
        <v>154715000000</v>
      </c>
      <c r="I1839" s="2">
        <v>157442000000</v>
      </c>
      <c r="J1839" s="2">
        <v>159940000000</v>
      </c>
      <c r="K1839" s="2">
        <v>162083000000</v>
      </c>
      <c r="L1839" s="2">
        <v>164031000000</v>
      </c>
      <c r="M1839" s="2">
        <v>165312000000</v>
      </c>
      <c r="N1839" s="2">
        <v>166505000000</v>
      </c>
      <c r="O1839" s="2">
        <v>167477000000</v>
      </c>
      <c r="P1839" s="2">
        <v>168450000000</v>
      </c>
      <c r="Q1839" s="2">
        <v>169353000000</v>
      </c>
      <c r="R1839" s="2">
        <v>170256000000</v>
      </c>
      <c r="S1839" s="2">
        <v>171159000000</v>
      </c>
      <c r="T1839" s="2">
        <v>172062000000</v>
      </c>
      <c r="U1839" s="2">
        <v>172896000000</v>
      </c>
      <c r="V1839" s="2">
        <v>173729000000</v>
      </c>
      <c r="W1839" s="2">
        <v>174563000000</v>
      </c>
      <c r="X1839" s="2">
        <v>175396000000</v>
      </c>
      <c r="Y1839" s="2">
        <v>176160000000</v>
      </c>
      <c r="Z1839" s="2">
        <v>176924000000</v>
      </c>
      <c r="AA1839" s="2">
        <v>177689000000</v>
      </c>
      <c r="AB1839" s="2">
        <v>178383000000</v>
      </c>
      <c r="AC1839" s="2">
        <v>179147000000</v>
      </c>
      <c r="AD1839" s="2">
        <v>179842000000</v>
      </c>
      <c r="AE1839" s="2">
        <v>180606000000</v>
      </c>
      <c r="AF1839" s="2">
        <v>181301000000</v>
      </c>
      <c r="AG1839" s="2">
        <v>181995000000</v>
      </c>
      <c r="AH1839" s="2">
        <v>182690000000</v>
      </c>
    </row>
    <row r="1840" spans="1:34">
      <c r="A1840" t="s">
        <v>1858</v>
      </c>
      <c r="B1840" t="s">
        <v>19</v>
      </c>
      <c r="C1840" s="2">
        <v>1182300000000</v>
      </c>
      <c r="D1840" s="2">
        <v>1067430000000</v>
      </c>
      <c r="E1840" s="2">
        <v>1106750000000</v>
      </c>
      <c r="F1840" s="2">
        <v>1133660000000</v>
      </c>
      <c r="G1840" s="2">
        <v>1150040000000</v>
      </c>
      <c r="H1840" s="2">
        <v>1169020000000</v>
      </c>
      <c r="I1840" s="2">
        <v>1189630000000</v>
      </c>
      <c r="J1840" s="2">
        <v>1208510000000</v>
      </c>
      <c r="K1840" s="2">
        <v>1224700000000</v>
      </c>
      <c r="L1840" s="2">
        <v>1239420000000</v>
      </c>
      <c r="M1840" s="2">
        <v>1249090000000</v>
      </c>
      <c r="N1840" s="2">
        <v>1258110000000</v>
      </c>
      <c r="O1840" s="2">
        <v>1265450000000</v>
      </c>
      <c r="P1840" s="2">
        <v>1272800000000</v>
      </c>
      <c r="Q1840" s="2">
        <v>1279630000000</v>
      </c>
      <c r="R1840" s="2">
        <v>1286450000000</v>
      </c>
      <c r="S1840" s="2">
        <v>1293270000000</v>
      </c>
      <c r="T1840" s="2">
        <v>1300100000000</v>
      </c>
      <c r="U1840" s="2">
        <v>1306390000000</v>
      </c>
      <c r="V1840" s="2">
        <v>1312690000000</v>
      </c>
      <c r="W1840" s="2">
        <v>1318990000000</v>
      </c>
      <c r="X1840" s="2">
        <v>1325290000000</v>
      </c>
      <c r="Y1840" s="2">
        <v>1331060000000</v>
      </c>
      <c r="Z1840" s="2">
        <v>1336840000000</v>
      </c>
      <c r="AA1840" s="2">
        <v>1342610000000</v>
      </c>
      <c r="AB1840" s="2">
        <v>1347860000000</v>
      </c>
      <c r="AC1840" s="2">
        <v>1353630000000</v>
      </c>
      <c r="AD1840" s="2">
        <v>1358880000000</v>
      </c>
      <c r="AE1840" s="2">
        <v>1364650000000</v>
      </c>
      <c r="AF1840" s="2">
        <v>1369900000000</v>
      </c>
      <c r="AG1840" s="2">
        <v>1375150000000</v>
      </c>
      <c r="AH1840" s="2">
        <v>1380400000000</v>
      </c>
    </row>
    <row r="1841" spans="1:34">
      <c r="A1841" t="s">
        <v>1859</v>
      </c>
      <c r="B1841" t="s">
        <v>19</v>
      </c>
      <c r="C1841" s="2">
        <v>73693100000</v>
      </c>
      <c r="D1841" s="2">
        <v>66533300000</v>
      </c>
      <c r="E1841" s="2">
        <v>68984000000</v>
      </c>
      <c r="F1841" s="2">
        <v>70661400000</v>
      </c>
      <c r="G1841" s="2">
        <v>71682100000</v>
      </c>
      <c r="H1841" s="2">
        <v>72865700000</v>
      </c>
      <c r="I1841" s="2">
        <v>74149800000</v>
      </c>
      <c r="J1841" s="2">
        <v>75326600000</v>
      </c>
      <c r="K1841" s="2">
        <v>76335700000</v>
      </c>
      <c r="L1841" s="2">
        <v>77253200000</v>
      </c>
      <c r="M1841" s="2">
        <v>77856400000</v>
      </c>
      <c r="N1841" s="2">
        <v>78418200000</v>
      </c>
      <c r="O1841" s="2">
        <v>78876200000</v>
      </c>
      <c r="P1841" s="2">
        <v>79334200000</v>
      </c>
      <c r="Q1841" s="2">
        <v>79759500000</v>
      </c>
      <c r="R1841" s="2">
        <v>80184800000</v>
      </c>
      <c r="S1841" s="2">
        <v>80610100000</v>
      </c>
      <c r="T1841" s="2">
        <v>81035400000</v>
      </c>
      <c r="U1841" s="2">
        <v>81428000000</v>
      </c>
      <c r="V1841" s="2">
        <v>81820600000</v>
      </c>
      <c r="W1841" s="2">
        <v>82213200000</v>
      </c>
      <c r="X1841" s="2">
        <v>82605700000</v>
      </c>
      <c r="Y1841" s="2">
        <v>82965600000</v>
      </c>
      <c r="Z1841" s="2">
        <v>83325500000</v>
      </c>
      <c r="AA1841" s="2">
        <v>83685300000</v>
      </c>
      <c r="AB1841" s="2">
        <v>84012500000</v>
      </c>
      <c r="AC1841" s="2">
        <v>84372400000</v>
      </c>
      <c r="AD1841" s="2">
        <v>84699500000</v>
      </c>
      <c r="AE1841" s="2">
        <v>85059400000</v>
      </c>
      <c r="AF1841" s="2">
        <v>85386500000</v>
      </c>
      <c r="AG1841" s="2">
        <v>85713700000</v>
      </c>
      <c r="AH1841" s="2">
        <v>86040800000</v>
      </c>
    </row>
    <row r="1842" spans="1:34">
      <c r="A1842" t="s">
        <v>1860</v>
      </c>
      <c r="B1842" t="s">
        <v>19</v>
      </c>
      <c r="C1842" s="2">
        <v>206348000000</v>
      </c>
      <c r="D1842" s="2">
        <v>186300000000</v>
      </c>
      <c r="E1842" s="2">
        <v>193162000000</v>
      </c>
      <c r="F1842" s="2">
        <v>197859000000</v>
      </c>
      <c r="G1842" s="2">
        <v>200717000000</v>
      </c>
      <c r="H1842" s="2">
        <v>204031000000</v>
      </c>
      <c r="I1842" s="2">
        <v>207627000000</v>
      </c>
      <c r="J1842" s="2">
        <v>210922000000</v>
      </c>
      <c r="K1842" s="2">
        <v>213748000000</v>
      </c>
      <c r="L1842" s="2">
        <v>216317000000</v>
      </c>
      <c r="M1842" s="2">
        <v>218006000000</v>
      </c>
      <c r="N1842" s="2">
        <v>219579000000</v>
      </c>
      <c r="O1842" s="2">
        <v>220861000000</v>
      </c>
      <c r="P1842" s="2">
        <v>222144000000</v>
      </c>
      <c r="Q1842" s="2">
        <v>223335000000</v>
      </c>
      <c r="R1842" s="2">
        <v>224526000000</v>
      </c>
      <c r="S1842" s="2">
        <v>225716000000</v>
      </c>
      <c r="T1842" s="2">
        <v>226907000000</v>
      </c>
      <c r="U1842" s="2">
        <v>228007000000</v>
      </c>
      <c r="V1842" s="2">
        <v>229106000000</v>
      </c>
      <c r="W1842" s="2">
        <v>230205000000</v>
      </c>
      <c r="X1842" s="2">
        <v>231304000000</v>
      </c>
      <c r="Y1842" s="2">
        <v>232312000000</v>
      </c>
      <c r="Z1842" s="2">
        <v>233320000000</v>
      </c>
      <c r="AA1842" s="2">
        <v>234327000000</v>
      </c>
      <c r="AB1842" s="2">
        <v>235243000000</v>
      </c>
      <c r="AC1842" s="2">
        <v>236251000000</v>
      </c>
      <c r="AD1842" s="2">
        <v>237167000000</v>
      </c>
      <c r="AE1842" s="2">
        <v>238175000000</v>
      </c>
      <c r="AF1842" s="2">
        <v>239091000000</v>
      </c>
      <c r="AG1842" s="2">
        <v>240007000000</v>
      </c>
      <c r="AH1842" s="2">
        <v>240923000000</v>
      </c>
    </row>
    <row r="1843" spans="1:34">
      <c r="A1843" t="s">
        <v>1861</v>
      </c>
      <c r="B1843" t="s">
        <v>19</v>
      </c>
      <c r="C1843" s="2">
        <v>184223000000</v>
      </c>
      <c r="D1843" s="2">
        <v>166324000000</v>
      </c>
      <c r="E1843" s="2">
        <v>172451000000</v>
      </c>
      <c r="F1843" s="2">
        <v>176644000000</v>
      </c>
      <c r="G1843" s="2">
        <v>179196000000</v>
      </c>
      <c r="H1843" s="2">
        <v>182155000000</v>
      </c>
      <c r="I1843" s="2">
        <v>185365000000</v>
      </c>
      <c r="J1843" s="2">
        <v>188306000000</v>
      </c>
      <c r="K1843" s="2">
        <v>190829000000</v>
      </c>
      <c r="L1843" s="2">
        <v>193123000000</v>
      </c>
      <c r="M1843" s="2">
        <v>194631000000</v>
      </c>
      <c r="N1843" s="2">
        <v>196035000000</v>
      </c>
      <c r="O1843" s="2">
        <v>197180000000</v>
      </c>
      <c r="P1843" s="2">
        <v>198325000000</v>
      </c>
      <c r="Q1843" s="2">
        <v>199388000000</v>
      </c>
      <c r="R1843" s="2">
        <v>200451000000</v>
      </c>
      <c r="S1843" s="2">
        <v>201515000000</v>
      </c>
      <c r="T1843" s="2">
        <v>202578000000</v>
      </c>
      <c r="U1843" s="2">
        <v>203559000000</v>
      </c>
      <c r="V1843" s="2">
        <v>204541000000</v>
      </c>
      <c r="W1843" s="2">
        <v>205522000000</v>
      </c>
      <c r="X1843" s="2">
        <v>206503000000</v>
      </c>
      <c r="Y1843" s="2">
        <v>207403000000</v>
      </c>
      <c r="Z1843" s="2">
        <v>208303000000</v>
      </c>
      <c r="AA1843" s="2">
        <v>209202000000</v>
      </c>
      <c r="AB1843" s="2">
        <v>210020000000</v>
      </c>
      <c r="AC1843" s="2">
        <v>210920000000</v>
      </c>
      <c r="AD1843" s="2">
        <v>211738000000</v>
      </c>
      <c r="AE1843" s="2">
        <v>212637000000</v>
      </c>
      <c r="AF1843" s="2">
        <v>213455000000</v>
      </c>
      <c r="AG1843" s="2">
        <v>214273000000</v>
      </c>
      <c r="AH1843" s="2">
        <v>215091000000</v>
      </c>
    </row>
    <row r="1844" spans="1:34">
      <c r="A1844" t="s">
        <v>1862</v>
      </c>
      <c r="B1844" t="s">
        <v>19</v>
      </c>
      <c r="C1844" s="2">
        <v>22908000000</v>
      </c>
      <c r="D1844" s="2">
        <v>20682300000</v>
      </c>
      <c r="E1844" s="2">
        <v>21444100000</v>
      </c>
      <c r="F1844" s="2">
        <v>21965600000</v>
      </c>
      <c r="G1844" s="2">
        <v>22282900000</v>
      </c>
      <c r="H1844" s="2">
        <v>22650800000</v>
      </c>
      <c r="I1844" s="2">
        <v>23050000000</v>
      </c>
      <c r="J1844" s="2">
        <v>23415800000</v>
      </c>
      <c r="K1844" s="2">
        <v>23729500000</v>
      </c>
      <c r="L1844" s="2">
        <v>24014700000</v>
      </c>
      <c r="M1844" s="2">
        <v>24202200000</v>
      </c>
      <c r="N1844" s="2">
        <v>24376800000</v>
      </c>
      <c r="O1844" s="2">
        <v>24519200000</v>
      </c>
      <c r="P1844" s="2">
        <v>24661600000</v>
      </c>
      <c r="Q1844" s="2">
        <v>24793800000</v>
      </c>
      <c r="R1844" s="2">
        <v>24926000000</v>
      </c>
      <c r="S1844" s="2">
        <v>25058200000</v>
      </c>
      <c r="T1844" s="2">
        <v>25190400000</v>
      </c>
      <c r="U1844" s="2">
        <v>25312400000</v>
      </c>
      <c r="V1844" s="2">
        <v>25434500000</v>
      </c>
      <c r="W1844" s="2">
        <v>25556500000</v>
      </c>
      <c r="X1844" s="2">
        <v>25678600000</v>
      </c>
      <c r="Y1844" s="2">
        <v>25790400000</v>
      </c>
      <c r="Z1844" s="2">
        <v>25902300000</v>
      </c>
      <c r="AA1844" s="2">
        <v>26014200000</v>
      </c>
      <c r="AB1844" s="2">
        <v>26115900000</v>
      </c>
      <c r="AC1844" s="2">
        <v>26227700000</v>
      </c>
      <c r="AD1844" s="2">
        <v>26329400000</v>
      </c>
      <c r="AE1844" s="2">
        <v>26441300000</v>
      </c>
      <c r="AF1844" s="2">
        <v>26543000000</v>
      </c>
      <c r="AG1844" s="2">
        <v>26644700000</v>
      </c>
      <c r="AH1844" s="2">
        <v>26746400000</v>
      </c>
    </row>
    <row r="1845" spans="1:34">
      <c r="A1845" t="s">
        <v>1863</v>
      </c>
      <c r="B1845" t="s">
        <v>19</v>
      </c>
      <c r="C1845" s="2">
        <v>19402000000</v>
      </c>
      <c r="D1845" s="2">
        <v>17517000000</v>
      </c>
      <c r="E1845" s="2">
        <v>18162200000</v>
      </c>
      <c r="F1845" s="2">
        <v>18603900000</v>
      </c>
      <c r="G1845" s="2">
        <v>18872600000</v>
      </c>
      <c r="H1845" s="2">
        <v>19184200000</v>
      </c>
      <c r="I1845" s="2">
        <v>19522300000</v>
      </c>
      <c r="J1845" s="2">
        <v>19832100000</v>
      </c>
      <c r="K1845" s="2">
        <v>20097800000</v>
      </c>
      <c r="L1845" s="2">
        <v>20339400000</v>
      </c>
      <c r="M1845" s="2">
        <v>20498200000</v>
      </c>
      <c r="N1845" s="2">
        <v>20646100000</v>
      </c>
      <c r="O1845" s="2">
        <v>20766700000</v>
      </c>
      <c r="P1845" s="2">
        <v>20887300000</v>
      </c>
      <c r="Q1845" s="2">
        <v>20999200000</v>
      </c>
      <c r="R1845" s="2">
        <v>21111200000</v>
      </c>
      <c r="S1845" s="2">
        <v>21223200000</v>
      </c>
      <c r="T1845" s="2">
        <v>21335100000</v>
      </c>
      <c r="U1845" s="2">
        <v>21438500000</v>
      </c>
      <c r="V1845" s="2">
        <v>21541900000</v>
      </c>
      <c r="W1845" s="2">
        <v>21645200000</v>
      </c>
      <c r="X1845" s="2">
        <v>21748600000</v>
      </c>
      <c r="Y1845" s="2">
        <v>21843300000</v>
      </c>
      <c r="Z1845" s="2">
        <v>21938100000</v>
      </c>
      <c r="AA1845" s="2">
        <v>22032800000</v>
      </c>
      <c r="AB1845" s="2">
        <v>22119000000</v>
      </c>
      <c r="AC1845" s="2">
        <v>22213700000</v>
      </c>
      <c r="AD1845" s="2">
        <v>22299800000</v>
      </c>
      <c r="AE1845" s="2">
        <v>22394600000</v>
      </c>
      <c r="AF1845" s="2">
        <v>22480700000</v>
      </c>
      <c r="AG1845" s="2">
        <v>22566800000</v>
      </c>
      <c r="AH1845" s="2">
        <v>22653000000</v>
      </c>
    </row>
    <row r="1846" spans="1:34">
      <c r="A1846" t="s">
        <v>1864</v>
      </c>
      <c r="B1846" t="s">
        <v>19</v>
      </c>
      <c r="C1846" s="2">
        <v>69574500000</v>
      </c>
      <c r="D1846" s="2">
        <v>62814900000</v>
      </c>
      <c r="E1846" s="2">
        <v>65128600000</v>
      </c>
      <c r="F1846" s="2">
        <v>66712300000</v>
      </c>
      <c r="G1846" s="2">
        <v>67675900000</v>
      </c>
      <c r="H1846" s="2">
        <v>68793400000</v>
      </c>
      <c r="I1846" s="2">
        <v>70005800000</v>
      </c>
      <c r="J1846" s="2">
        <v>71116800000</v>
      </c>
      <c r="K1846" s="2">
        <v>72069400000</v>
      </c>
      <c r="L1846" s="2">
        <v>72935700000</v>
      </c>
      <c r="M1846" s="2">
        <v>73505200000</v>
      </c>
      <c r="N1846" s="2">
        <v>74035600000</v>
      </c>
      <c r="O1846" s="2">
        <v>74468000000</v>
      </c>
      <c r="P1846" s="2">
        <v>74900400000</v>
      </c>
      <c r="Q1846" s="2">
        <v>75301900000</v>
      </c>
      <c r="R1846" s="2">
        <v>75703500000</v>
      </c>
      <c r="S1846" s="2">
        <v>76105000000</v>
      </c>
      <c r="T1846" s="2">
        <v>76506500000</v>
      </c>
      <c r="U1846" s="2">
        <v>76877200000</v>
      </c>
      <c r="V1846" s="2">
        <v>77247800000</v>
      </c>
      <c r="W1846" s="2">
        <v>77618500000</v>
      </c>
      <c r="X1846" s="2">
        <v>77989100000</v>
      </c>
      <c r="Y1846" s="2">
        <v>78328800000</v>
      </c>
      <c r="Z1846" s="2">
        <v>78668600000</v>
      </c>
      <c r="AA1846" s="2">
        <v>79008400000</v>
      </c>
      <c r="AB1846" s="2">
        <v>79317200000</v>
      </c>
      <c r="AC1846" s="2">
        <v>79657000000</v>
      </c>
      <c r="AD1846" s="2">
        <v>79965800000</v>
      </c>
      <c r="AE1846" s="2">
        <v>80305600000</v>
      </c>
      <c r="AF1846" s="2">
        <v>80614500000</v>
      </c>
      <c r="AG1846" s="2">
        <v>80923300000</v>
      </c>
      <c r="AH1846" s="2">
        <v>81232200000</v>
      </c>
    </row>
    <row r="1847" spans="1:34">
      <c r="A1847" t="s">
        <v>1865</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row>
    <row r="1848" spans="1:34">
      <c r="A1848" t="s">
        <v>1866</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row>
    <row r="1849" spans="1:34">
      <c r="A1849" t="s">
        <v>1867</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row>
    <row r="1850" spans="1:34">
      <c r="A1850" t="s">
        <v>1868</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row>
    <row r="1851" spans="1:34">
      <c r="A1851" t="s">
        <v>1869</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row>
    <row r="1852" spans="1:34">
      <c r="A1852" t="s">
        <v>1870</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row>
    <row r="1853" spans="1:34">
      <c r="A1853" t="s">
        <v>1871</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row>
    <row r="1854" spans="1:34">
      <c r="A1854" t="s">
        <v>1872</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row>
    <row r="1855" spans="1:34">
      <c r="A1855" t="s">
        <v>1873</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row>
    <row r="1856" spans="1:34">
      <c r="A1856" t="s">
        <v>1874</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row>
    <row r="1857" spans="1:34">
      <c r="A1857" t="s">
        <v>1875</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row>
    <row r="1858" spans="1:34">
      <c r="A1858" t="s">
        <v>1876</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row>
    <row r="1859" spans="1:34">
      <c r="A1859" t="s">
        <v>1877</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row>
    <row r="1860" spans="1:34">
      <c r="A1860" t="s">
        <v>1878</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row>
    <row r="1861" spans="1:34">
      <c r="A1861" t="s">
        <v>1879</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row>
    <row r="1862" spans="1:34">
      <c r="A1862" t="s">
        <v>1880</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row>
    <row r="1863" spans="1:34">
      <c r="A1863" t="s">
        <v>1881</v>
      </c>
      <c r="B1863" t="s">
        <v>19</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row>
    <row r="1864" spans="1:34">
      <c r="A1864" t="s">
        <v>1882</v>
      </c>
      <c r="B1864" t="s">
        <v>19</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row>
    <row r="1865" spans="1:34">
      <c r="A1865" t="s">
        <v>1883</v>
      </c>
      <c r="B1865" t="s">
        <v>19</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row>
    <row r="1866" spans="1:34">
      <c r="A1866" t="s">
        <v>1884</v>
      </c>
      <c r="B1866" t="s">
        <v>19</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row>
    <row r="1867" spans="1:34">
      <c r="A1867" t="s">
        <v>1885</v>
      </c>
      <c r="B1867" t="s">
        <v>19</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row>
    <row r="1868" spans="1:34">
      <c r="A1868" t="s">
        <v>1886</v>
      </c>
      <c r="B1868" t="s">
        <v>19</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row>
    <row r="1869" spans="1:34">
      <c r="A1869" t="s">
        <v>1887</v>
      </c>
      <c r="B1869" t="s">
        <v>19</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row>
    <row r="1870" spans="1:34">
      <c r="A1870" t="s">
        <v>1888</v>
      </c>
      <c r="B1870" t="s">
        <v>19</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row>
    <row r="1871" spans="1:34">
      <c r="A1871" t="s">
        <v>1889</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row>
    <row r="1872" spans="1:34">
      <c r="A1872" t="s">
        <v>1890</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row>
    <row r="1873" spans="1:34">
      <c r="A1873" t="s">
        <v>1891</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row>
    <row r="1874" spans="1:34">
      <c r="A1874" t="s">
        <v>1892</v>
      </c>
      <c r="B1874" t="s">
        <v>19</v>
      </c>
      <c r="C1874" s="2">
        <v>15242300000000</v>
      </c>
      <c r="D1874" s="2">
        <v>12460700000000</v>
      </c>
      <c r="E1874" s="2">
        <v>13135500000000</v>
      </c>
      <c r="F1874" s="2">
        <v>13782800000000</v>
      </c>
      <c r="G1874" s="2">
        <v>13969300000000</v>
      </c>
      <c r="H1874" s="2">
        <v>14135800000000</v>
      </c>
      <c r="I1874" s="2">
        <v>14294500000000</v>
      </c>
      <c r="J1874" s="2">
        <v>14366800000000</v>
      </c>
      <c r="K1874" s="2">
        <v>14210400000000</v>
      </c>
      <c r="L1874" s="2">
        <v>13997200000000</v>
      </c>
      <c r="M1874" s="2">
        <v>13671000000000</v>
      </c>
      <c r="N1874" s="2">
        <v>13300900000000</v>
      </c>
      <c r="O1874" s="2">
        <v>12758200000000</v>
      </c>
      <c r="P1874" s="2">
        <v>12215500000000</v>
      </c>
      <c r="Q1874" s="2">
        <v>11672800000000</v>
      </c>
      <c r="R1874" s="2">
        <v>11156800000000</v>
      </c>
      <c r="S1874" s="2">
        <v>10507300000000</v>
      </c>
      <c r="T1874" s="2">
        <v>10338200000000</v>
      </c>
      <c r="U1874" s="2">
        <v>10195900000000</v>
      </c>
      <c r="V1874" s="2">
        <v>10062400000000</v>
      </c>
      <c r="W1874" s="2">
        <v>9928980000000</v>
      </c>
      <c r="X1874" s="2">
        <v>9848900000000</v>
      </c>
      <c r="Y1874" s="2">
        <v>9786630000000</v>
      </c>
      <c r="Z1874" s="2">
        <v>9715450000000</v>
      </c>
      <c r="AA1874" s="2">
        <v>9662070000000</v>
      </c>
      <c r="AB1874" s="2">
        <v>9626480000000</v>
      </c>
      <c r="AC1874" s="2">
        <v>9608690000000</v>
      </c>
      <c r="AD1874" s="2">
        <v>9582000000000</v>
      </c>
      <c r="AE1874" s="2">
        <v>9555310000000</v>
      </c>
      <c r="AF1874" s="2">
        <v>9537510000000</v>
      </c>
      <c r="AG1874" s="2">
        <v>9519720000000</v>
      </c>
      <c r="AH1874" s="2">
        <v>9510820000000</v>
      </c>
    </row>
    <row r="1875" spans="1:34">
      <c r="A1875" t="s">
        <v>1893</v>
      </c>
      <c r="B1875" t="s">
        <v>19</v>
      </c>
      <c r="C1875" s="2">
        <v>3122200000</v>
      </c>
      <c r="D1875" s="2">
        <v>2552420000</v>
      </c>
      <c r="E1875" s="2">
        <v>2690660000</v>
      </c>
      <c r="F1875" s="2">
        <v>2823240000</v>
      </c>
      <c r="G1875" s="2">
        <v>2861450000</v>
      </c>
      <c r="H1875" s="2">
        <v>2895550000</v>
      </c>
      <c r="I1875" s="2">
        <v>2928060000</v>
      </c>
      <c r="J1875" s="2">
        <v>2942860000</v>
      </c>
      <c r="K1875" s="2">
        <v>2910840000</v>
      </c>
      <c r="L1875" s="2">
        <v>2867160000</v>
      </c>
      <c r="M1875" s="2">
        <v>2800340000</v>
      </c>
      <c r="N1875" s="2">
        <v>2724530000</v>
      </c>
      <c r="O1875" s="2">
        <v>2613360000</v>
      </c>
      <c r="P1875" s="2">
        <v>2502190000</v>
      </c>
      <c r="Q1875" s="2">
        <v>2391030000</v>
      </c>
      <c r="R1875" s="2">
        <v>2285330000</v>
      </c>
      <c r="S1875" s="2">
        <v>2152290000</v>
      </c>
      <c r="T1875" s="2">
        <v>2117660000</v>
      </c>
      <c r="U1875" s="2">
        <v>2088500000</v>
      </c>
      <c r="V1875" s="2">
        <v>2061170000</v>
      </c>
      <c r="W1875" s="2">
        <v>2033830000</v>
      </c>
      <c r="X1875" s="2">
        <v>2017430000</v>
      </c>
      <c r="Y1875" s="2">
        <v>2004670000</v>
      </c>
      <c r="Z1875" s="2">
        <v>1990090000</v>
      </c>
      <c r="AA1875" s="2">
        <v>1979160000</v>
      </c>
      <c r="AB1875" s="2">
        <v>1971870000</v>
      </c>
      <c r="AC1875" s="2">
        <v>1968220000</v>
      </c>
      <c r="AD1875" s="2">
        <v>1962760000</v>
      </c>
      <c r="AE1875" s="2">
        <v>1957290000</v>
      </c>
      <c r="AF1875" s="2">
        <v>1953640000</v>
      </c>
      <c r="AG1875" s="2">
        <v>1950000000</v>
      </c>
      <c r="AH1875" s="2">
        <v>1948180000</v>
      </c>
    </row>
    <row r="1876" spans="1:34">
      <c r="A1876" t="s">
        <v>1894</v>
      </c>
      <c r="B1876" t="s">
        <v>19</v>
      </c>
      <c r="C1876" s="2">
        <v>64214800000</v>
      </c>
      <c r="D1876" s="2">
        <v>52496100000</v>
      </c>
      <c r="E1876" s="2">
        <v>55339200000</v>
      </c>
      <c r="F1876" s="2">
        <v>58066100000</v>
      </c>
      <c r="G1876" s="2">
        <v>58851900000</v>
      </c>
      <c r="H1876" s="2">
        <v>59553400000</v>
      </c>
      <c r="I1876" s="2">
        <v>60221900000</v>
      </c>
      <c r="J1876" s="2">
        <v>60526500000</v>
      </c>
      <c r="K1876" s="2">
        <v>59867700000</v>
      </c>
      <c r="L1876" s="2">
        <v>58969400000</v>
      </c>
      <c r="M1876" s="2">
        <v>57595100000</v>
      </c>
      <c r="N1876" s="2">
        <v>56036000000</v>
      </c>
      <c r="O1876" s="2">
        <v>53749500000</v>
      </c>
      <c r="P1876" s="2">
        <v>51463100000</v>
      </c>
      <c r="Q1876" s="2">
        <v>49176700000</v>
      </c>
      <c r="R1876" s="2">
        <v>47002700000</v>
      </c>
      <c r="S1876" s="2">
        <v>44266500000</v>
      </c>
      <c r="T1876" s="2">
        <v>43554400000</v>
      </c>
      <c r="U1876" s="2">
        <v>42954600000</v>
      </c>
      <c r="V1876" s="2">
        <v>42392400000</v>
      </c>
      <c r="W1876" s="2">
        <v>41830200000</v>
      </c>
      <c r="X1876" s="2">
        <v>41492800000</v>
      </c>
      <c r="Y1876" s="2">
        <v>41230500000</v>
      </c>
      <c r="Z1876" s="2">
        <v>40930600000</v>
      </c>
      <c r="AA1876" s="2">
        <v>40705700000</v>
      </c>
      <c r="AB1876" s="2">
        <v>40555800000</v>
      </c>
      <c r="AC1876" s="2">
        <v>40480800000</v>
      </c>
      <c r="AD1876" s="2">
        <v>40368400000</v>
      </c>
      <c r="AE1876" s="2">
        <v>40255900000</v>
      </c>
      <c r="AF1876" s="2">
        <v>40181000000</v>
      </c>
      <c r="AG1876" s="2">
        <v>40106000000</v>
      </c>
      <c r="AH1876" s="2">
        <v>40068500000</v>
      </c>
    </row>
    <row r="1877" spans="1:34">
      <c r="A1877" t="s">
        <v>1895</v>
      </c>
      <c r="B1877" t="s">
        <v>19</v>
      </c>
      <c r="C1877" s="2">
        <v>79572200000</v>
      </c>
      <c r="D1877" s="2">
        <v>65050900000</v>
      </c>
      <c r="E1877" s="2">
        <v>68574000000</v>
      </c>
      <c r="F1877" s="2">
        <v>71953000000</v>
      </c>
      <c r="G1877" s="2">
        <v>72926700000</v>
      </c>
      <c r="H1877" s="2">
        <v>73796000000</v>
      </c>
      <c r="I1877" s="2">
        <v>74624400000</v>
      </c>
      <c r="J1877" s="2">
        <v>75001800000</v>
      </c>
      <c r="K1877" s="2">
        <v>74185500000</v>
      </c>
      <c r="L1877" s="2">
        <v>73072300000</v>
      </c>
      <c r="M1877" s="2">
        <v>71369300000</v>
      </c>
      <c r="N1877" s="2">
        <v>69437300000</v>
      </c>
      <c r="O1877" s="2">
        <v>66604100000</v>
      </c>
      <c r="P1877" s="2">
        <v>63770900000</v>
      </c>
      <c r="Q1877" s="2">
        <v>60937600000</v>
      </c>
      <c r="R1877" s="2">
        <v>58243700000</v>
      </c>
      <c r="S1877" s="2">
        <v>54853200000</v>
      </c>
      <c r="T1877" s="2">
        <v>53970700000</v>
      </c>
      <c r="U1877" s="2">
        <v>53227500000</v>
      </c>
      <c r="V1877" s="2">
        <v>52530800000</v>
      </c>
      <c r="W1877" s="2">
        <v>51834100000</v>
      </c>
      <c r="X1877" s="2">
        <v>51416100000</v>
      </c>
      <c r="Y1877" s="2">
        <v>51091000000</v>
      </c>
      <c r="Z1877" s="2">
        <v>50719400000</v>
      </c>
      <c r="AA1877" s="2">
        <v>50440800000</v>
      </c>
      <c r="AB1877" s="2">
        <v>50255000000</v>
      </c>
      <c r="AC1877" s="2">
        <v>50162100000</v>
      </c>
      <c r="AD1877" s="2">
        <v>50022700000</v>
      </c>
      <c r="AE1877" s="2">
        <v>49883400000</v>
      </c>
      <c r="AF1877" s="2">
        <v>49790500000</v>
      </c>
      <c r="AG1877" s="2">
        <v>49697600000</v>
      </c>
      <c r="AH1877" s="2">
        <v>49651200000</v>
      </c>
    </row>
    <row r="1878" spans="1:34">
      <c r="A1878" t="s">
        <v>1896</v>
      </c>
      <c r="B1878" t="s">
        <v>19</v>
      </c>
      <c r="C1878" s="2">
        <v>17722700000</v>
      </c>
      <c r="D1878" s="2">
        <v>14488500000</v>
      </c>
      <c r="E1878" s="2">
        <v>15273100000</v>
      </c>
      <c r="F1878" s="2">
        <v>16025700000</v>
      </c>
      <c r="G1878" s="2">
        <v>16242600000</v>
      </c>
      <c r="H1878" s="2">
        <v>16436200000</v>
      </c>
      <c r="I1878" s="2">
        <v>16620700000</v>
      </c>
      <c r="J1878" s="2">
        <v>16704800000</v>
      </c>
      <c r="K1878" s="2">
        <v>16523000000</v>
      </c>
      <c r="L1878" s="2">
        <v>16275000000</v>
      </c>
      <c r="M1878" s="2">
        <v>15895700000</v>
      </c>
      <c r="N1878" s="2">
        <v>15465400000</v>
      </c>
      <c r="O1878" s="2">
        <v>14834400000</v>
      </c>
      <c r="P1878" s="2">
        <v>14203400000</v>
      </c>
      <c r="Q1878" s="2">
        <v>13572300000</v>
      </c>
      <c r="R1878" s="2">
        <v>12972300000</v>
      </c>
      <c r="S1878" s="2">
        <v>12217200000</v>
      </c>
      <c r="T1878" s="2">
        <v>12020600000</v>
      </c>
      <c r="U1878" s="2">
        <v>11855100000</v>
      </c>
      <c r="V1878" s="2">
        <v>11699900000</v>
      </c>
      <c r="W1878" s="2">
        <v>11544800000</v>
      </c>
      <c r="X1878" s="2">
        <v>11451700000</v>
      </c>
      <c r="Y1878" s="2">
        <v>11379200000</v>
      </c>
      <c r="Z1878" s="2">
        <v>11296500000</v>
      </c>
      <c r="AA1878" s="2">
        <v>11234400000</v>
      </c>
      <c r="AB1878" s="2">
        <v>11193000000</v>
      </c>
      <c r="AC1878" s="2">
        <v>11172300000</v>
      </c>
      <c r="AD1878" s="2">
        <v>11141300000</v>
      </c>
      <c r="AE1878" s="2">
        <v>11110300000</v>
      </c>
      <c r="AF1878" s="2">
        <v>11089600000</v>
      </c>
      <c r="AG1878" s="2">
        <v>11068900000</v>
      </c>
      <c r="AH1878" s="2">
        <v>11058600000</v>
      </c>
    </row>
    <row r="1879" spans="1:34">
      <c r="A1879" t="s">
        <v>1897</v>
      </c>
      <c r="B1879" t="s">
        <v>19</v>
      </c>
      <c r="C1879" s="2">
        <v>6479620000</v>
      </c>
      <c r="D1879" s="2">
        <v>5297140000</v>
      </c>
      <c r="E1879" s="2">
        <v>5584020000</v>
      </c>
      <c r="F1879" s="2">
        <v>5859180000</v>
      </c>
      <c r="G1879" s="2">
        <v>5938470000</v>
      </c>
      <c r="H1879" s="2">
        <v>6009260000</v>
      </c>
      <c r="I1879" s="2">
        <v>6076720000</v>
      </c>
      <c r="J1879" s="2">
        <v>6107450000</v>
      </c>
      <c r="K1879" s="2">
        <v>6040980000</v>
      </c>
      <c r="L1879" s="2">
        <v>5950330000</v>
      </c>
      <c r="M1879" s="2">
        <v>5811650000</v>
      </c>
      <c r="N1879" s="2">
        <v>5654330000</v>
      </c>
      <c r="O1879" s="2">
        <v>5423620000</v>
      </c>
      <c r="P1879" s="2">
        <v>5192910000</v>
      </c>
      <c r="Q1879" s="2">
        <v>4962190000</v>
      </c>
      <c r="R1879" s="2">
        <v>4742830000</v>
      </c>
      <c r="S1879" s="2">
        <v>4466730000</v>
      </c>
      <c r="T1879" s="2">
        <v>4394870000</v>
      </c>
      <c r="U1879" s="2">
        <v>4334360000</v>
      </c>
      <c r="V1879" s="2">
        <v>4277620000</v>
      </c>
      <c r="W1879" s="2">
        <v>4220890000</v>
      </c>
      <c r="X1879" s="2">
        <v>4186850000</v>
      </c>
      <c r="Y1879" s="2">
        <v>4160380000</v>
      </c>
      <c r="Z1879" s="2">
        <v>4130120000</v>
      </c>
      <c r="AA1879" s="2">
        <v>4107430000</v>
      </c>
      <c r="AB1879" s="2">
        <v>4092300000</v>
      </c>
      <c r="AC1879" s="2">
        <v>4084730000</v>
      </c>
      <c r="AD1879" s="2">
        <v>4073390000</v>
      </c>
      <c r="AE1879" s="2">
        <v>4062040000</v>
      </c>
      <c r="AF1879" s="2">
        <v>4054480000</v>
      </c>
      <c r="AG1879" s="2">
        <v>4046910000</v>
      </c>
      <c r="AH1879" s="2">
        <v>4043130000</v>
      </c>
    </row>
    <row r="1880" spans="1:34">
      <c r="A1880" t="s">
        <v>1898</v>
      </c>
      <c r="B1880" t="s">
        <v>19</v>
      </c>
      <c r="C1880" s="2">
        <v>64962800000</v>
      </c>
      <c r="D1880" s="2">
        <v>53107600000</v>
      </c>
      <c r="E1880" s="2">
        <v>55983900000</v>
      </c>
      <c r="F1880" s="2">
        <v>58742500000</v>
      </c>
      <c r="G1880" s="2">
        <v>59537400000</v>
      </c>
      <c r="H1880" s="2">
        <v>60247100000</v>
      </c>
      <c r="I1880" s="2">
        <v>60923400000</v>
      </c>
      <c r="J1880" s="2">
        <v>61231500000</v>
      </c>
      <c r="K1880" s="2">
        <v>60565100000</v>
      </c>
      <c r="L1880" s="2">
        <v>59656300000</v>
      </c>
      <c r="M1880" s="2">
        <v>58266000000</v>
      </c>
      <c r="N1880" s="2">
        <v>56688700000</v>
      </c>
      <c r="O1880" s="2">
        <v>54375700000</v>
      </c>
      <c r="P1880" s="2">
        <v>52062600000</v>
      </c>
      <c r="Q1880" s="2">
        <v>49749600000</v>
      </c>
      <c r="R1880" s="2">
        <v>47550300000</v>
      </c>
      <c r="S1880" s="2">
        <v>44782200000</v>
      </c>
      <c r="T1880" s="2">
        <v>44061700000</v>
      </c>
      <c r="U1880" s="2">
        <v>43455000000</v>
      </c>
      <c r="V1880" s="2">
        <v>42886200000</v>
      </c>
      <c r="W1880" s="2">
        <v>42317500000</v>
      </c>
      <c r="X1880" s="2">
        <v>41976200000</v>
      </c>
      <c r="Y1880" s="2">
        <v>41710800000</v>
      </c>
      <c r="Z1880" s="2">
        <v>41407400000</v>
      </c>
      <c r="AA1880" s="2">
        <v>41179900000</v>
      </c>
      <c r="AB1880" s="2">
        <v>41028200000</v>
      </c>
      <c r="AC1880" s="2">
        <v>40952400000</v>
      </c>
      <c r="AD1880" s="2">
        <v>40838600000</v>
      </c>
      <c r="AE1880" s="2">
        <v>40724900000</v>
      </c>
      <c r="AF1880" s="2">
        <v>40649000000</v>
      </c>
      <c r="AG1880" s="2">
        <v>40573200000</v>
      </c>
      <c r="AH1880" s="2">
        <v>40535300000</v>
      </c>
    </row>
    <row r="1881" spans="1:34">
      <c r="A1881" t="s">
        <v>1899</v>
      </c>
      <c r="B1881" t="s">
        <v>19</v>
      </c>
      <c r="C1881" s="2">
        <v>226855000</v>
      </c>
      <c r="D1881" s="2">
        <v>185456000</v>
      </c>
      <c r="E1881" s="2">
        <v>195500000</v>
      </c>
      <c r="F1881" s="2">
        <v>205133000</v>
      </c>
      <c r="G1881" s="2">
        <v>207909000</v>
      </c>
      <c r="H1881" s="2">
        <v>210387000</v>
      </c>
      <c r="I1881" s="2">
        <v>212749000</v>
      </c>
      <c r="J1881" s="2">
        <v>213825000</v>
      </c>
      <c r="K1881" s="2">
        <v>211498000</v>
      </c>
      <c r="L1881" s="2">
        <v>208324000</v>
      </c>
      <c r="M1881" s="2">
        <v>203469000</v>
      </c>
      <c r="N1881" s="2">
        <v>197961000</v>
      </c>
      <c r="O1881" s="2">
        <v>189884000</v>
      </c>
      <c r="P1881" s="2">
        <v>181807000</v>
      </c>
      <c r="Q1881" s="2">
        <v>173729000</v>
      </c>
      <c r="R1881" s="2">
        <v>166049000</v>
      </c>
      <c r="S1881" s="2">
        <v>156383000</v>
      </c>
      <c r="T1881" s="2">
        <v>153867000</v>
      </c>
      <c r="U1881" s="2">
        <v>151748000</v>
      </c>
      <c r="V1881" s="2">
        <v>149762000</v>
      </c>
      <c r="W1881" s="2">
        <v>147776000</v>
      </c>
      <c r="X1881" s="2">
        <v>146584000</v>
      </c>
      <c r="Y1881" s="2">
        <v>145657000</v>
      </c>
      <c r="Z1881" s="2">
        <v>144598000</v>
      </c>
      <c r="AA1881" s="2">
        <v>143803000</v>
      </c>
      <c r="AB1881" s="2">
        <v>143274000</v>
      </c>
      <c r="AC1881" s="2">
        <v>143009000</v>
      </c>
      <c r="AD1881" s="2">
        <v>142612000</v>
      </c>
      <c r="AE1881" s="2">
        <v>142214000</v>
      </c>
      <c r="AF1881" s="2">
        <v>141949000</v>
      </c>
      <c r="AG1881" s="2">
        <v>141685000</v>
      </c>
      <c r="AH1881" s="2">
        <v>141552000</v>
      </c>
    </row>
    <row r="1882" spans="1:34">
      <c r="A1882" t="s">
        <v>1900</v>
      </c>
      <c r="B1882" t="s">
        <v>19</v>
      </c>
      <c r="C1882" s="2">
        <v>560778000</v>
      </c>
      <c r="D1882" s="2">
        <v>458441000</v>
      </c>
      <c r="E1882" s="2">
        <v>483269000</v>
      </c>
      <c r="F1882" s="2">
        <v>507082000</v>
      </c>
      <c r="G1882" s="2">
        <v>513945000</v>
      </c>
      <c r="H1882" s="2">
        <v>520071000</v>
      </c>
      <c r="I1882" s="2">
        <v>525909000</v>
      </c>
      <c r="J1882" s="2">
        <v>528568000</v>
      </c>
      <c r="K1882" s="2">
        <v>522816000</v>
      </c>
      <c r="L1882" s="2">
        <v>514971000</v>
      </c>
      <c r="M1882" s="2">
        <v>502969000</v>
      </c>
      <c r="N1882" s="2">
        <v>489353000</v>
      </c>
      <c r="O1882" s="2">
        <v>469386000</v>
      </c>
      <c r="P1882" s="2">
        <v>449420000</v>
      </c>
      <c r="Q1882" s="2">
        <v>429453000</v>
      </c>
      <c r="R1882" s="2">
        <v>410468000</v>
      </c>
      <c r="S1882" s="2">
        <v>386573000</v>
      </c>
      <c r="T1882" s="2">
        <v>380354000</v>
      </c>
      <c r="U1882" s="2">
        <v>375116000</v>
      </c>
      <c r="V1882" s="2">
        <v>370206000</v>
      </c>
      <c r="W1882" s="2">
        <v>365297000</v>
      </c>
      <c r="X1882" s="2">
        <v>362351000</v>
      </c>
      <c r="Y1882" s="2">
        <v>360059000</v>
      </c>
      <c r="Z1882" s="2">
        <v>357441000</v>
      </c>
      <c r="AA1882" s="2">
        <v>355477000</v>
      </c>
      <c r="AB1882" s="2">
        <v>354167000</v>
      </c>
      <c r="AC1882" s="2">
        <v>353513000</v>
      </c>
      <c r="AD1882" s="2">
        <v>352531000</v>
      </c>
      <c r="AE1882" s="2">
        <v>351549000</v>
      </c>
      <c r="AF1882" s="2">
        <v>350894000</v>
      </c>
      <c r="AG1882" s="2">
        <v>350240000</v>
      </c>
      <c r="AH1882" s="2">
        <v>349912000</v>
      </c>
    </row>
    <row r="1883" spans="1:34">
      <c r="A1883" t="s">
        <v>1901</v>
      </c>
      <c r="B1883" t="s">
        <v>19</v>
      </c>
      <c r="C1883" s="2">
        <v>1771050000</v>
      </c>
      <c r="D1883" s="2">
        <v>1447850000</v>
      </c>
      <c r="E1883" s="2">
        <v>1526260000</v>
      </c>
      <c r="F1883" s="2">
        <v>1601470000</v>
      </c>
      <c r="G1883" s="2">
        <v>1623140000</v>
      </c>
      <c r="H1883" s="2">
        <v>1642490000</v>
      </c>
      <c r="I1883" s="2">
        <v>1660920000</v>
      </c>
      <c r="J1883" s="2">
        <v>1669320000</v>
      </c>
      <c r="K1883" s="2">
        <v>1651150000</v>
      </c>
      <c r="L1883" s="2">
        <v>1626380000</v>
      </c>
      <c r="M1883" s="2">
        <v>1588480000</v>
      </c>
      <c r="N1883" s="2">
        <v>1545470000</v>
      </c>
      <c r="O1883" s="2">
        <v>1482410000</v>
      </c>
      <c r="P1883" s="2">
        <v>1419360000</v>
      </c>
      <c r="Q1883" s="2">
        <v>1356300000</v>
      </c>
      <c r="R1883" s="2">
        <v>1296340000</v>
      </c>
      <c r="S1883" s="2">
        <v>1220870000</v>
      </c>
      <c r="T1883" s="2">
        <v>1201230000</v>
      </c>
      <c r="U1883" s="2">
        <v>1184690000</v>
      </c>
      <c r="V1883" s="2">
        <v>1169180000</v>
      </c>
      <c r="W1883" s="2">
        <v>1153680000</v>
      </c>
      <c r="X1883" s="2">
        <v>1144370000</v>
      </c>
      <c r="Y1883" s="2">
        <v>1137140000</v>
      </c>
      <c r="Z1883" s="2">
        <v>1128870000</v>
      </c>
      <c r="AA1883" s="2">
        <v>1122670000</v>
      </c>
      <c r="AB1883" s="2">
        <v>1118530000</v>
      </c>
      <c r="AC1883" s="2">
        <v>1116460000</v>
      </c>
      <c r="AD1883" s="2">
        <v>1113360000</v>
      </c>
      <c r="AE1883" s="2">
        <v>1110260000</v>
      </c>
      <c r="AF1883" s="2">
        <v>1108190000</v>
      </c>
      <c r="AG1883" s="2">
        <v>1106130000</v>
      </c>
      <c r="AH1883" s="2">
        <v>1105090000</v>
      </c>
    </row>
    <row r="1884" spans="1:34">
      <c r="A1884" t="s">
        <v>1902</v>
      </c>
      <c r="B1884" t="s">
        <v>19</v>
      </c>
      <c r="C1884" s="2">
        <v>257607000</v>
      </c>
      <c r="D1884" s="2">
        <v>210596000</v>
      </c>
      <c r="E1884" s="2">
        <v>222001000</v>
      </c>
      <c r="F1884" s="2">
        <v>232940000</v>
      </c>
      <c r="G1884" s="2">
        <v>236093000</v>
      </c>
      <c r="H1884" s="2">
        <v>238907000</v>
      </c>
      <c r="I1884" s="2">
        <v>241589000</v>
      </c>
      <c r="J1884" s="2">
        <v>242811000</v>
      </c>
      <c r="K1884" s="2">
        <v>240168000</v>
      </c>
      <c r="L1884" s="2">
        <v>236564000</v>
      </c>
      <c r="M1884" s="2">
        <v>231051000</v>
      </c>
      <c r="N1884" s="2">
        <v>224796000</v>
      </c>
      <c r="O1884" s="2">
        <v>215624000</v>
      </c>
      <c r="P1884" s="2">
        <v>206452000</v>
      </c>
      <c r="Q1884" s="2">
        <v>197279000</v>
      </c>
      <c r="R1884" s="2">
        <v>188558000</v>
      </c>
      <c r="S1884" s="2">
        <v>177582000</v>
      </c>
      <c r="T1884" s="2">
        <v>174725000</v>
      </c>
      <c r="U1884" s="2">
        <v>172319000</v>
      </c>
      <c r="V1884" s="2">
        <v>170063000</v>
      </c>
      <c r="W1884" s="2">
        <v>167808000</v>
      </c>
      <c r="X1884" s="2">
        <v>166455000</v>
      </c>
      <c r="Y1884" s="2">
        <v>165402000</v>
      </c>
      <c r="Z1884" s="2">
        <v>164199000</v>
      </c>
      <c r="AA1884" s="2">
        <v>163297000</v>
      </c>
      <c r="AB1884" s="2">
        <v>162695000</v>
      </c>
      <c r="AC1884" s="2">
        <v>162395000</v>
      </c>
      <c r="AD1884" s="2">
        <v>161944000</v>
      </c>
      <c r="AE1884" s="2">
        <v>161492000</v>
      </c>
      <c r="AF1884" s="2">
        <v>161192000</v>
      </c>
      <c r="AG1884" s="2">
        <v>160891000</v>
      </c>
      <c r="AH1884" s="2">
        <v>160741000</v>
      </c>
    </row>
    <row r="1885" spans="1:34">
      <c r="A1885" t="s">
        <v>1903</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row>
    <row r="1886" spans="1:34">
      <c r="A1886" t="s">
        <v>1904</v>
      </c>
      <c r="B1886" t="s">
        <v>19</v>
      </c>
      <c r="C1886" s="2">
        <v>2272080000000</v>
      </c>
      <c r="D1886" s="2">
        <v>2036690000000</v>
      </c>
      <c r="E1886" s="2">
        <v>2848090000000</v>
      </c>
      <c r="F1886" s="2">
        <v>2896810000000</v>
      </c>
      <c r="G1886" s="2">
        <v>2918120000000</v>
      </c>
      <c r="H1886" s="2">
        <v>2945730000000</v>
      </c>
      <c r="I1886" s="2">
        <v>2976980000000</v>
      </c>
      <c r="J1886" s="2">
        <v>3004820000000</v>
      </c>
      <c r="K1886" s="2">
        <v>3025650000000</v>
      </c>
      <c r="L1886" s="2">
        <v>3042610000000</v>
      </c>
      <c r="M1886" s="2">
        <v>3047060000000</v>
      </c>
      <c r="N1886" s="2">
        <v>3049840000000</v>
      </c>
      <c r="O1886" s="2">
        <v>3049840000000</v>
      </c>
      <c r="P1886" s="2">
        <v>3049840000000</v>
      </c>
      <c r="Q1886" s="2">
        <v>3049840000000</v>
      </c>
      <c r="R1886" s="2">
        <v>3049840000000</v>
      </c>
      <c r="S1886" s="2">
        <v>3049840000000</v>
      </c>
      <c r="T1886" s="2">
        <v>3049840000000</v>
      </c>
      <c r="U1886" s="2">
        <v>3049840000000</v>
      </c>
      <c r="V1886" s="2">
        <v>3049840000000</v>
      </c>
      <c r="W1886" s="2">
        <v>3049840000000</v>
      </c>
      <c r="X1886" s="2">
        <v>3049840000000</v>
      </c>
      <c r="Y1886" s="2">
        <v>3049840000000</v>
      </c>
      <c r="Z1886" s="2">
        <v>3049840000000</v>
      </c>
      <c r="AA1886" s="2">
        <v>3049840000000</v>
      </c>
      <c r="AB1886" s="2">
        <v>3049840000000</v>
      </c>
      <c r="AC1886" s="2">
        <v>3049840000000</v>
      </c>
      <c r="AD1886" s="2">
        <v>3049840000000</v>
      </c>
      <c r="AE1886" s="2">
        <v>3049840000000</v>
      </c>
      <c r="AF1886" s="2">
        <v>3049840000000</v>
      </c>
      <c r="AG1886" s="2">
        <v>3049840000000</v>
      </c>
      <c r="AH1886" s="2">
        <v>3049840000000</v>
      </c>
    </row>
    <row r="1887" spans="1:34">
      <c r="A1887" t="s">
        <v>1905</v>
      </c>
      <c r="B1887" t="s">
        <v>19</v>
      </c>
      <c r="C1887" s="2">
        <v>13139200000</v>
      </c>
      <c r="D1887" s="2">
        <v>11778000000</v>
      </c>
      <c r="E1887" s="2">
        <v>16470200000</v>
      </c>
      <c r="F1887" s="2">
        <v>16751900000</v>
      </c>
      <c r="G1887" s="2">
        <v>16875200000</v>
      </c>
      <c r="H1887" s="2">
        <v>17034800000</v>
      </c>
      <c r="I1887" s="2">
        <v>17215600000</v>
      </c>
      <c r="J1887" s="2">
        <v>17376500000</v>
      </c>
      <c r="K1887" s="2">
        <v>17497000000</v>
      </c>
      <c r="L1887" s="2">
        <v>17595100000</v>
      </c>
      <c r="M1887" s="2">
        <v>17620800000</v>
      </c>
      <c r="N1887" s="2">
        <v>17636900000</v>
      </c>
      <c r="O1887" s="2">
        <v>17636900000</v>
      </c>
      <c r="P1887" s="2">
        <v>17636900000</v>
      </c>
      <c r="Q1887" s="2">
        <v>17636900000</v>
      </c>
      <c r="R1887" s="2">
        <v>17636900000</v>
      </c>
      <c r="S1887" s="2">
        <v>17636900000</v>
      </c>
      <c r="T1887" s="2">
        <v>17636900000</v>
      </c>
      <c r="U1887" s="2">
        <v>17636900000</v>
      </c>
      <c r="V1887" s="2">
        <v>17636900000</v>
      </c>
      <c r="W1887" s="2">
        <v>17636900000</v>
      </c>
      <c r="X1887" s="2">
        <v>17636900000</v>
      </c>
      <c r="Y1887" s="2">
        <v>17636900000</v>
      </c>
      <c r="Z1887" s="2">
        <v>17636900000</v>
      </c>
      <c r="AA1887" s="2">
        <v>17636900000</v>
      </c>
      <c r="AB1887" s="2">
        <v>17636900000</v>
      </c>
      <c r="AC1887" s="2">
        <v>17636900000</v>
      </c>
      <c r="AD1887" s="2">
        <v>17636900000</v>
      </c>
      <c r="AE1887" s="2">
        <v>17636900000</v>
      </c>
      <c r="AF1887" s="2">
        <v>17636900000</v>
      </c>
      <c r="AG1887" s="2">
        <v>17636900000</v>
      </c>
      <c r="AH1887" s="2">
        <v>17636900000</v>
      </c>
    </row>
    <row r="1888" spans="1:34">
      <c r="A1888" t="s">
        <v>1906</v>
      </c>
      <c r="B1888" t="s">
        <v>19</v>
      </c>
      <c r="C1888" s="2">
        <v>4674770000</v>
      </c>
      <c r="D1888" s="2">
        <v>4190460000</v>
      </c>
      <c r="E1888" s="2">
        <v>5859890000</v>
      </c>
      <c r="F1888" s="2">
        <v>5960150000</v>
      </c>
      <c r="G1888" s="2">
        <v>6003990000</v>
      </c>
      <c r="H1888" s="2">
        <v>6060780000</v>
      </c>
      <c r="I1888" s="2">
        <v>6125100000</v>
      </c>
      <c r="J1888" s="2">
        <v>6182360000</v>
      </c>
      <c r="K1888" s="2">
        <v>6225230000</v>
      </c>
      <c r="L1888" s="2">
        <v>6260130000</v>
      </c>
      <c r="M1888" s="2">
        <v>6269280000</v>
      </c>
      <c r="N1888" s="2">
        <v>6275000000</v>
      </c>
      <c r="O1888" s="2">
        <v>6275000000</v>
      </c>
      <c r="P1888" s="2">
        <v>6275000000</v>
      </c>
      <c r="Q1888" s="2">
        <v>6275000000</v>
      </c>
      <c r="R1888" s="2">
        <v>6275000000</v>
      </c>
      <c r="S1888" s="2">
        <v>6275000000</v>
      </c>
      <c r="T1888" s="2">
        <v>6275000000</v>
      </c>
      <c r="U1888" s="2">
        <v>6275000000</v>
      </c>
      <c r="V1888" s="2">
        <v>6275000000</v>
      </c>
      <c r="W1888" s="2">
        <v>6275000000</v>
      </c>
      <c r="X1888" s="2">
        <v>6275000000</v>
      </c>
      <c r="Y1888" s="2">
        <v>6275000000</v>
      </c>
      <c r="Z1888" s="2">
        <v>6275000000</v>
      </c>
      <c r="AA1888" s="2">
        <v>6275000000</v>
      </c>
      <c r="AB1888" s="2">
        <v>6275000000</v>
      </c>
      <c r="AC1888" s="2">
        <v>6275000000</v>
      </c>
      <c r="AD1888" s="2">
        <v>6275000000</v>
      </c>
      <c r="AE1888" s="2">
        <v>6275000000</v>
      </c>
      <c r="AF1888" s="2">
        <v>6275000000</v>
      </c>
      <c r="AG1888" s="2">
        <v>6275000000</v>
      </c>
      <c r="AH1888" s="2">
        <v>6275000000</v>
      </c>
    </row>
    <row r="1889" spans="1:34">
      <c r="A1889" t="s">
        <v>1907</v>
      </c>
      <c r="B1889" t="s">
        <v>19</v>
      </c>
      <c r="C1889" s="2">
        <v>6660790000</v>
      </c>
      <c r="D1889" s="2">
        <v>5970730000</v>
      </c>
      <c r="E1889" s="2">
        <v>8349400000</v>
      </c>
      <c r="F1889" s="2">
        <v>8492250000</v>
      </c>
      <c r="G1889" s="2">
        <v>8554720000</v>
      </c>
      <c r="H1889" s="2">
        <v>8635640000</v>
      </c>
      <c r="I1889" s="2">
        <v>8727280000</v>
      </c>
      <c r="J1889" s="2">
        <v>8808870000</v>
      </c>
      <c r="K1889" s="2">
        <v>8869950000</v>
      </c>
      <c r="L1889" s="2">
        <v>8919680000</v>
      </c>
      <c r="M1889" s="2">
        <v>8932710000</v>
      </c>
      <c r="N1889" s="2">
        <v>8940870000</v>
      </c>
      <c r="O1889" s="2">
        <v>8940870000</v>
      </c>
      <c r="P1889" s="2">
        <v>8940870000</v>
      </c>
      <c r="Q1889" s="2">
        <v>8940870000</v>
      </c>
      <c r="R1889" s="2">
        <v>8940870000</v>
      </c>
      <c r="S1889" s="2">
        <v>8940870000</v>
      </c>
      <c r="T1889" s="2">
        <v>8940870000</v>
      </c>
      <c r="U1889" s="2">
        <v>8940870000</v>
      </c>
      <c r="V1889" s="2">
        <v>8940870000</v>
      </c>
      <c r="W1889" s="2">
        <v>8940870000</v>
      </c>
      <c r="X1889" s="2">
        <v>8940870000</v>
      </c>
      <c r="Y1889" s="2">
        <v>8940870000</v>
      </c>
      <c r="Z1889" s="2">
        <v>8940870000</v>
      </c>
      <c r="AA1889" s="2">
        <v>8940870000</v>
      </c>
      <c r="AB1889" s="2">
        <v>8940870000</v>
      </c>
      <c r="AC1889" s="2">
        <v>8940870000</v>
      </c>
      <c r="AD1889" s="2">
        <v>8940870000</v>
      </c>
      <c r="AE1889" s="2">
        <v>8940870000</v>
      </c>
      <c r="AF1889" s="2">
        <v>8940870000</v>
      </c>
      <c r="AG1889" s="2">
        <v>8940870000</v>
      </c>
      <c r="AH1889" s="2">
        <v>8940870000</v>
      </c>
    </row>
    <row r="1890" spans="1:34">
      <c r="A1890" t="s">
        <v>1908</v>
      </c>
      <c r="B1890" t="s">
        <v>19</v>
      </c>
      <c r="C1890" s="2">
        <v>1869910000</v>
      </c>
      <c r="D1890" s="2">
        <v>1676190000</v>
      </c>
      <c r="E1890" s="2">
        <v>2343960000</v>
      </c>
      <c r="F1890" s="2">
        <v>2384060000</v>
      </c>
      <c r="G1890" s="2">
        <v>2401600000</v>
      </c>
      <c r="H1890" s="2">
        <v>2424320000</v>
      </c>
      <c r="I1890" s="2">
        <v>2450050000</v>
      </c>
      <c r="J1890" s="2">
        <v>2472950000</v>
      </c>
      <c r="K1890" s="2">
        <v>2490100000</v>
      </c>
      <c r="L1890" s="2">
        <v>2504060000</v>
      </c>
      <c r="M1890" s="2">
        <v>2507720000</v>
      </c>
      <c r="N1890" s="2">
        <v>2510010000</v>
      </c>
      <c r="O1890" s="2">
        <v>2510010000</v>
      </c>
      <c r="P1890" s="2">
        <v>2510010000</v>
      </c>
      <c r="Q1890" s="2">
        <v>2510010000</v>
      </c>
      <c r="R1890" s="2">
        <v>2510010000</v>
      </c>
      <c r="S1890" s="2">
        <v>2510010000</v>
      </c>
      <c r="T1890" s="2">
        <v>2510010000</v>
      </c>
      <c r="U1890" s="2">
        <v>2510010000</v>
      </c>
      <c r="V1890" s="2">
        <v>2510010000</v>
      </c>
      <c r="W1890" s="2">
        <v>2510010000</v>
      </c>
      <c r="X1890" s="2">
        <v>2510010000</v>
      </c>
      <c r="Y1890" s="2">
        <v>2510010000</v>
      </c>
      <c r="Z1890" s="2">
        <v>2510010000</v>
      </c>
      <c r="AA1890" s="2">
        <v>2510010000</v>
      </c>
      <c r="AB1890" s="2">
        <v>2510010000</v>
      </c>
      <c r="AC1890" s="2">
        <v>2510010000</v>
      </c>
      <c r="AD1890" s="2">
        <v>2510010000</v>
      </c>
      <c r="AE1890" s="2">
        <v>2510010000</v>
      </c>
      <c r="AF1890" s="2">
        <v>2510010000</v>
      </c>
      <c r="AG1890" s="2">
        <v>2510010000</v>
      </c>
      <c r="AH1890" s="2">
        <v>2510010000</v>
      </c>
    </row>
    <row r="1891" spans="1:34">
      <c r="A1891" t="s">
        <v>1909</v>
      </c>
      <c r="B1891" t="s">
        <v>19</v>
      </c>
      <c r="C1891" s="2">
        <v>558960000</v>
      </c>
      <c r="D1891" s="2">
        <v>501052000</v>
      </c>
      <c r="E1891" s="2">
        <v>700665000</v>
      </c>
      <c r="F1891" s="2">
        <v>712652000</v>
      </c>
      <c r="G1891" s="2">
        <v>717895000</v>
      </c>
      <c r="H1891" s="2">
        <v>724685000</v>
      </c>
      <c r="I1891" s="2">
        <v>732375000</v>
      </c>
      <c r="J1891" s="2">
        <v>739223000</v>
      </c>
      <c r="K1891" s="2">
        <v>744348000</v>
      </c>
      <c r="L1891" s="2">
        <v>748521000</v>
      </c>
      <c r="M1891" s="2">
        <v>749615000</v>
      </c>
      <c r="N1891" s="2">
        <v>750299000</v>
      </c>
      <c r="O1891" s="2">
        <v>750299000</v>
      </c>
      <c r="P1891" s="2">
        <v>750299000</v>
      </c>
      <c r="Q1891" s="2">
        <v>750299000</v>
      </c>
      <c r="R1891" s="2">
        <v>750299000</v>
      </c>
      <c r="S1891" s="2">
        <v>750299000</v>
      </c>
      <c r="T1891" s="2">
        <v>750299000</v>
      </c>
      <c r="U1891" s="2">
        <v>750299000</v>
      </c>
      <c r="V1891" s="2">
        <v>750299000</v>
      </c>
      <c r="W1891" s="2">
        <v>750299000</v>
      </c>
      <c r="X1891" s="2">
        <v>750299000</v>
      </c>
      <c r="Y1891" s="2">
        <v>750299000</v>
      </c>
      <c r="Z1891" s="2">
        <v>750299000</v>
      </c>
      <c r="AA1891" s="2">
        <v>750299000</v>
      </c>
      <c r="AB1891" s="2">
        <v>750299000</v>
      </c>
      <c r="AC1891" s="2">
        <v>750299000</v>
      </c>
      <c r="AD1891" s="2">
        <v>750299000</v>
      </c>
      <c r="AE1891" s="2">
        <v>750299000</v>
      </c>
      <c r="AF1891" s="2">
        <v>750299000</v>
      </c>
      <c r="AG1891" s="2">
        <v>750299000</v>
      </c>
      <c r="AH1891" s="2">
        <v>750299000</v>
      </c>
    </row>
    <row r="1892" spans="1:34">
      <c r="A1892" t="s">
        <v>1910</v>
      </c>
      <c r="B1892" t="s">
        <v>19</v>
      </c>
      <c r="C1892" s="2">
        <v>8166020000</v>
      </c>
      <c r="D1892" s="2">
        <v>7320020000</v>
      </c>
      <c r="E1892" s="2">
        <v>10236200000</v>
      </c>
      <c r="F1892" s="2">
        <v>10411400000</v>
      </c>
      <c r="G1892" s="2">
        <v>10488000000</v>
      </c>
      <c r="H1892" s="2">
        <v>10587200000</v>
      </c>
      <c r="I1892" s="2">
        <v>10699500000</v>
      </c>
      <c r="J1892" s="2">
        <v>10799500000</v>
      </c>
      <c r="K1892" s="2">
        <v>10874400000</v>
      </c>
      <c r="L1892" s="2">
        <v>10935400000</v>
      </c>
      <c r="M1892" s="2">
        <v>10951400000</v>
      </c>
      <c r="N1892" s="2">
        <v>10961400000</v>
      </c>
      <c r="O1892" s="2">
        <v>10961400000</v>
      </c>
      <c r="P1892" s="2">
        <v>10961400000</v>
      </c>
      <c r="Q1892" s="2">
        <v>10961400000</v>
      </c>
      <c r="R1892" s="2">
        <v>10961400000</v>
      </c>
      <c r="S1892" s="2">
        <v>10961400000</v>
      </c>
      <c r="T1892" s="2">
        <v>10961400000</v>
      </c>
      <c r="U1892" s="2">
        <v>10961400000</v>
      </c>
      <c r="V1892" s="2">
        <v>10961400000</v>
      </c>
      <c r="W1892" s="2">
        <v>10961400000</v>
      </c>
      <c r="X1892" s="2">
        <v>10961400000</v>
      </c>
      <c r="Y1892" s="2">
        <v>10961400000</v>
      </c>
      <c r="Z1892" s="2">
        <v>10961400000</v>
      </c>
      <c r="AA1892" s="2">
        <v>10961400000</v>
      </c>
      <c r="AB1892" s="2">
        <v>10961400000</v>
      </c>
      <c r="AC1892" s="2">
        <v>10961400000</v>
      </c>
      <c r="AD1892" s="2">
        <v>10961400000</v>
      </c>
      <c r="AE1892" s="2">
        <v>10961400000</v>
      </c>
      <c r="AF1892" s="2">
        <v>10961400000</v>
      </c>
      <c r="AG1892" s="2">
        <v>10961400000</v>
      </c>
      <c r="AH1892" s="2">
        <v>10961400000</v>
      </c>
    </row>
    <row r="1893" spans="1:34">
      <c r="A1893" t="s">
        <v>1911</v>
      </c>
      <c r="B1893" t="s">
        <v>19</v>
      </c>
      <c r="C1893" s="2">
        <v>25440000</v>
      </c>
      <c r="D1893" s="2">
        <v>22804400</v>
      </c>
      <c r="E1893" s="2">
        <v>31889400</v>
      </c>
      <c r="F1893" s="2">
        <v>32435000</v>
      </c>
      <c r="G1893" s="2">
        <v>32673600</v>
      </c>
      <c r="H1893" s="2">
        <v>32982700</v>
      </c>
      <c r="I1893" s="2">
        <v>33332700</v>
      </c>
      <c r="J1893" s="2">
        <v>33644300</v>
      </c>
      <c r="K1893" s="2">
        <v>33877600</v>
      </c>
      <c r="L1893" s="2">
        <v>34067500</v>
      </c>
      <c r="M1893" s="2">
        <v>34117300</v>
      </c>
      <c r="N1893" s="2">
        <v>34148400</v>
      </c>
      <c r="O1893" s="2">
        <v>34148400</v>
      </c>
      <c r="P1893" s="2">
        <v>34148400</v>
      </c>
      <c r="Q1893" s="2">
        <v>34148400</v>
      </c>
      <c r="R1893" s="2">
        <v>34148400</v>
      </c>
      <c r="S1893" s="2">
        <v>34148400</v>
      </c>
      <c r="T1893" s="2">
        <v>34148400</v>
      </c>
      <c r="U1893" s="2">
        <v>34148400</v>
      </c>
      <c r="V1893" s="2">
        <v>34148400</v>
      </c>
      <c r="W1893" s="2">
        <v>34148400</v>
      </c>
      <c r="X1893" s="2">
        <v>34148400</v>
      </c>
      <c r="Y1893" s="2">
        <v>34148400</v>
      </c>
      <c r="Z1893" s="2">
        <v>34148400</v>
      </c>
      <c r="AA1893" s="2">
        <v>34148400</v>
      </c>
      <c r="AB1893" s="2">
        <v>34148400</v>
      </c>
      <c r="AC1893" s="2">
        <v>34148400</v>
      </c>
      <c r="AD1893" s="2">
        <v>34148400</v>
      </c>
      <c r="AE1893" s="2">
        <v>34148400</v>
      </c>
      <c r="AF1893" s="2">
        <v>34148400</v>
      </c>
      <c r="AG1893" s="2">
        <v>34148400</v>
      </c>
      <c r="AH1893" s="2">
        <v>34148400</v>
      </c>
    </row>
    <row r="1894" spans="1:34">
      <c r="A1894" t="s">
        <v>1912</v>
      </c>
      <c r="B1894" t="s">
        <v>19</v>
      </c>
      <c r="C1894" s="2">
        <v>45504000</v>
      </c>
      <c r="D1894" s="2">
        <v>40789800</v>
      </c>
      <c r="E1894" s="2">
        <v>57039900</v>
      </c>
      <c r="F1894" s="2">
        <v>58015800</v>
      </c>
      <c r="G1894" s="2">
        <v>58442600</v>
      </c>
      <c r="H1894" s="2">
        <v>58995400</v>
      </c>
      <c r="I1894" s="2">
        <v>59621400</v>
      </c>
      <c r="J1894" s="2">
        <v>60178900</v>
      </c>
      <c r="K1894" s="2">
        <v>60596100</v>
      </c>
      <c r="L1894" s="2">
        <v>60935800</v>
      </c>
      <c r="M1894" s="2">
        <v>61024900</v>
      </c>
      <c r="N1894" s="2">
        <v>61080600</v>
      </c>
      <c r="O1894" s="2">
        <v>61080600</v>
      </c>
      <c r="P1894" s="2">
        <v>61080600</v>
      </c>
      <c r="Q1894" s="2">
        <v>61080600</v>
      </c>
      <c r="R1894" s="2">
        <v>61080600</v>
      </c>
      <c r="S1894" s="2">
        <v>61080600</v>
      </c>
      <c r="T1894" s="2">
        <v>61080600</v>
      </c>
      <c r="U1894" s="2">
        <v>61080600</v>
      </c>
      <c r="V1894" s="2">
        <v>61080600</v>
      </c>
      <c r="W1894" s="2">
        <v>61080600</v>
      </c>
      <c r="X1894" s="2">
        <v>61080600</v>
      </c>
      <c r="Y1894" s="2">
        <v>61080600</v>
      </c>
      <c r="Z1894" s="2">
        <v>61080600</v>
      </c>
      <c r="AA1894" s="2">
        <v>61080600</v>
      </c>
      <c r="AB1894" s="2">
        <v>61080600</v>
      </c>
      <c r="AC1894" s="2">
        <v>61080600</v>
      </c>
      <c r="AD1894" s="2">
        <v>61080600</v>
      </c>
      <c r="AE1894" s="2">
        <v>61080600</v>
      </c>
      <c r="AF1894" s="2">
        <v>61080600</v>
      </c>
      <c r="AG1894" s="2">
        <v>61080600</v>
      </c>
      <c r="AH1894" s="2">
        <v>61080600</v>
      </c>
    </row>
    <row r="1895" spans="1:34">
      <c r="A1895" t="s">
        <v>1913</v>
      </c>
      <c r="B1895" t="s">
        <v>19</v>
      </c>
      <c r="C1895" s="2">
        <v>264000000</v>
      </c>
      <c r="D1895" s="2">
        <v>236650000</v>
      </c>
      <c r="E1895" s="2">
        <v>330928000</v>
      </c>
      <c r="F1895" s="2">
        <v>336590000</v>
      </c>
      <c r="G1895" s="2">
        <v>339066000</v>
      </c>
      <c r="H1895" s="2">
        <v>342273000</v>
      </c>
      <c r="I1895" s="2">
        <v>345905000</v>
      </c>
      <c r="J1895" s="2">
        <v>349139000</v>
      </c>
      <c r="K1895" s="2">
        <v>351560000</v>
      </c>
      <c r="L1895" s="2">
        <v>353531000</v>
      </c>
      <c r="M1895" s="2">
        <v>354047000</v>
      </c>
      <c r="N1895" s="2">
        <v>354371000</v>
      </c>
      <c r="O1895" s="2">
        <v>354371000</v>
      </c>
      <c r="P1895" s="2">
        <v>354371000</v>
      </c>
      <c r="Q1895" s="2">
        <v>354371000</v>
      </c>
      <c r="R1895" s="2">
        <v>354371000</v>
      </c>
      <c r="S1895" s="2">
        <v>354371000</v>
      </c>
      <c r="T1895" s="2">
        <v>354371000</v>
      </c>
      <c r="U1895" s="2">
        <v>354371000</v>
      </c>
      <c r="V1895" s="2">
        <v>354371000</v>
      </c>
      <c r="W1895" s="2">
        <v>354371000</v>
      </c>
      <c r="X1895" s="2">
        <v>354371000</v>
      </c>
      <c r="Y1895" s="2">
        <v>354371000</v>
      </c>
      <c r="Z1895" s="2">
        <v>354371000</v>
      </c>
      <c r="AA1895" s="2">
        <v>354371000</v>
      </c>
      <c r="AB1895" s="2">
        <v>354371000</v>
      </c>
      <c r="AC1895" s="2">
        <v>354371000</v>
      </c>
      <c r="AD1895" s="2">
        <v>354371000</v>
      </c>
      <c r="AE1895" s="2">
        <v>354371000</v>
      </c>
      <c r="AF1895" s="2">
        <v>354371000</v>
      </c>
      <c r="AG1895" s="2">
        <v>354371000</v>
      </c>
      <c r="AH1895" s="2">
        <v>354371000</v>
      </c>
    </row>
    <row r="1896" spans="1:34">
      <c r="A1896" t="s">
        <v>1914</v>
      </c>
      <c r="B1896" t="s">
        <v>19</v>
      </c>
      <c r="C1896" s="2">
        <v>38400000</v>
      </c>
      <c r="D1896" s="2">
        <v>34421800</v>
      </c>
      <c r="E1896" s="2">
        <v>48135000</v>
      </c>
      <c r="F1896" s="2">
        <v>48958500</v>
      </c>
      <c r="G1896" s="2">
        <v>49318700</v>
      </c>
      <c r="H1896" s="2">
        <v>49785200</v>
      </c>
      <c r="I1896" s="2">
        <v>50313500</v>
      </c>
      <c r="J1896" s="2">
        <v>50783900</v>
      </c>
      <c r="K1896" s="2">
        <v>51136000</v>
      </c>
      <c r="L1896" s="2">
        <v>51422700</v>
      </c>
      <c r="M1896" s="2">
        <v>51497800</v>
      </c>
      <c r="N1896" s="2">
        <v>51544800</v>
      </c>
      <c r="O1896" s="2">
        <v>51544800</v>
      </c>
      <c r="P1896" s="2">
        <v>51544800</v>
      </c>
      <c r="Q1896" s="2">
        <v>51544800</v>
      </c>
      <c r="R1896" s="2">
        <v>51544800</v>
      </c>
      <c r="S1896" s="2">
        <v>51544800</v>
      </c>
      <c r="T1896" s="2">
        <v>51544800</v>
      </c>
      <c r="U1896" s="2">
        <v>51544800</v>
      </c>
      <c r="V1896" s="2">
        <v>51544800</v>
      </c>
      <c r="W1896" s="2">
        <v>51544800</v>
      </c>
      <c r="X1896" s="2">
        <v>51544800</v>
      </c>
      <c r="Y1896" s="2">
        <v>51544800</v>
      </c>
      <c r="Z1896" s="2">
        <v>51544800</v>
      </c>
      <c r="AA1896" s="2">
        <v>51544800</v>
      </c>
      <c r="AB1896" s="2">
        <v>51544800</v>
      </c>
      <c r="AC1896" s="2">
        <v>51544800</v>
      </c>
      <c r="AD1896" s="2">
        <v>51544800</v>
      </c>
      <c r="AE1896" s="2">
        <v>51544800</v>
      </c>
      <c r="AF1896" s="2">
        <v>51544800</v>
      </c>
      <c r="AG1896" s="2">
        <v>51544800</v>
      </c>
      <c r="AH1896" s="2">
        <v>51544800</v>
      </c>
    </row>
    <row r="1897" spans="1:34">
      <c r="A1897" t="s">
        <v>1915</v>
      </c>
      <c r="B1897" t="s">
        <v>19</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row>
    <row r="1898" spans="1:34">
      <c r="A1898" t="s">
        <v>1916</v>
      </c>
      <c r="B1898" t="s">
        <v>19</v>
      </c>
      <c r="C1898" s="2">
        <v>7858020000000</v>
      </c>
      <c r="D1898" s="2">
        <v>6888900000000</v>
      </c>
      <c r="E1898" s="2">
        <v>6342830000000</v>
      </c>
      <c r="F1898" s="2">
        <v>6128950000000</v>
      </c>
      <c r="G1898" s="2">
        <v>6308030000000</v>
      </c>
      <c r="H1898" s="2">
        <v>6249630000000</v>
      </c>
      <c r="I1898" s="2">
        <v>6226750000000</v>
      </c>
      <c r="J1898" s="2">
        <v>6225330000000</v>
      </c>
      <c r="K1898" s="2">
        <v>6188430000000</v>
      </c>
      <c r="L1898" s="2">
        <v>6148530000000</v>
      </c>
      <c r="M1898" s="2">
        <v>6080440000000</v>
      </c>
      <c r="N1898" s="2">
        <v>6030210000000</v>
      </c>
      <c r="O1898" s="2">
        <v>6006480000000</v>
      </c>
      <c r="P1898" s="2">
        <v>6011230000000</v>
      </c>
      <c r="Q1898" s="2">
        <v>6039710000000</v>
      </c>
      <c r="R1898" s="2">
        <v>6042080000000</v>
      </c>
      <c r="S1898" s="2">
        <v>6024280000000</v>
      </c>
      <c r="T1898" s="2">
        <v>6031400000000</v>
      </c>
      <c r="U1898" s="2">
        <v>6027840000000</v>
      </c>
      <c r="V1898" s="2">
        <v>6027840000000</v>
      </c>
      <c r="W1898" s="2">
        <v>6014790000000</v>
      </c>
      <c r="X1898" s="2">
        <v>6000540000000</v>
      </c>
      <c r="Y1898" s="2">
        <v>5960190000000</v>
      </c>
      <c r="Z1898" s="2">
        <v>5948320000000</v>
      </c>
      <c r="AA1898" s="2">
        <v>5899660000000</v>
      </c>
      <c r="AB1898" s="2">
        <v>5871180000000</v>
      </c>
      <c r="AC1898" s="2">
        <v>5839140000000</v>
      </c>
      <c r="AD1898" s="2">
        <v>5799970000000</v>
      </c>
      <c r="AE1898" s="2">
        <v>5743000000000</v>
      </c>
      <c r="AF1898" s="2">
        <v>5709770000000</v>
      </c>
      <c r="AG1898" s="2">
        <v>5648060000000</v>
      </c>
      <c r="AH1898" s="2">
        <v>5594650000000</v>
      </c>
    </row>
    <row r="1899" spans="1:34">
      <c r="A1899" t="s">
        <v>1917</v>
      </c>
      <c r="B1899" t="s">
        <v>19</v>
      </c>
      <c r="C1899" s="2">
        <v>1758970000</v>
      </c>
      <c r="D1899" s="2">
        <v>1542040000</v>
      </c>
      <c r="E1899" s="2">
        <v>1419810000</v>
      </c>
      <c r="F1899" s="2">
        <v>1371930000</v>
      </c>
      <c r="G1899" s="2">
        <v>1412020000</v>
      </c>
      <c r="H1899" s="2">
        <v>1398950000</v>
      </c>
      <c r="I1899" s="2">
        <v>1393820000</v>
      </c>
      <c r="J1899" s="2">
        <v>1393510000</v>
      </c>
      <c r="K1899" s="2">
        <v>1385250000</v>
      </c>
      <c r="L1899" s="2">
        <v>1376310000</v>
      </c>
      <c r="M1899" s="2">
        <v>1361070000</v>
      </c>
      <c r="N1899" s="2">
        <v>1349830000</v>
      </c>
      <c r="O1899" s="2">
        <v>1344520000</v>
      </c>
      <c r="P1899" s="2">
        <v>1345580000</v>
      </c>
      <c r="Q1899" s="2">
        <v>1351960000</v>
      </c>
      <c r="R1899" s="2">
        <v>1352490000</v>
      </c>
      <c r="S1899" s="2">
        <v>1348500000</v>
      </c>
      <c r="T1899" s="2">
        <v>1350100000</v>
      </c>
      <c r="U1899" s="2">
        <v>1349300000</v>
      </c>
      <c r="V1899" s="2">
        <v>1349300000</v>
      </c>
      <c r="W1899" s="2">
        <v>1346380000</v>
      </c>
      <c r="X1899" s="2">
        <v>1343190000</v>
      </c>
      <c r="Y1899" s="2">
        <v>1334160000</v>
      </c>
      <c r="Z1899" s="2">
        <v>1331500000</v>
      </c>
      <c r="AA1899" s="2">
        <v>1320610000</v>
      </c>
      <c r="AB1899" s="2">
        <v>1314230000</v>
      </c>
      <c r="AC1899" s="2">
        <v>1307060000</v>
      </c>
      <c r="AD1899" s="2">
        <v>1298290000</v>
      </c>
      <c r="AE1899" s="2">
        <v>1285540000</v>
      </c>
      <c r="AF1899" s="2">
        <v>1278100000</v>
      </c>
      <c r="AG1899" s="2">
        <v>1264290000</v>
      </c>
      <c r="AH1899" s="2">
        <v>1252330000</v>
      </c>
    </row>
    <row r="1900" spans="1:34">
      <c r="A1900" t="s">
        <v>1918</v>
      </c>
      <c r="B1900" t="s">
        <v>19</v>
      </c>
      <c r="C1900" s="2">
        <v>53622900000</v>
      </c>
      <c r="D1900" s="2">
        <v>47009700000</v>
      </c>
      <c r="E1900" s="2">
        <v>43283300000</v>
      </c>
      <c r="F1900" s="2">
        <v>41823800000</v>
      </c>
      <c r="G1900" s="2">
        <v>43045800000</v>
      </c>
      <c r="H1900" s="2">
        <v>42647300000</v>
      </c>
      <c r="I1900" s="2">
        <v>42491100000</v>
      </c>
      <c r="J1900" s="2">
        <v>42481500000</v>
      </c>
      <c r="K1900" s="2">
        <v>42229700000</v>
      </c>
      <c r="L1900" s="2">
        <v>41957400000</v>
      </c>
      <c r="M1900" s="2">
        <v>41492800000</v>
      </c>
      <c r="N1900" s="2">
        <v>41150000000</v>
      </c>
      <c r="O1900" s="2">
        <v>40988000000</v>
      </c>
      <c r="P1900" s="2">
        <v>41020400000</v>
      </c>
      <c r="Q1900" s="2">
        <v>41214800000</v>
      </c>
      <c r="R1900" s="2">
        <v>41231000000</v>
      </c>
      <c r="S1900" s="2">
        <v>41109500000</v>
      </c>
      <c r="T1900" s="2">
        <v>41158100000</v>
      </c>
      <c r="U1900" s="2">
        <v>41133800000</v>
      </c>
      <c r="V1900" s="2">
        <v>41133800000</v>
      </c>
      <c r="W1900" s="2">
        <v>41044700000</v>
      </c>
      <c r="X1900" s="2">
        <v>40947500000</v>
      </c>
      <c r="Y1900" s="2">
        <v>40672200000</v>
      </c>
      <c r="Z1900" s="2">
        <v>40591200000</v>
      </c>
      <c r="AA1900" s="2">
        <v>40259100000</v>
      </c>
      <c r="AB1900" s="2">
        <v>40064800000</v>
      </c>
      <c r="AC1900" s="2">
        <v>39846100000</v>
      </c>
      <c r="AD1900" s="2">
        <v>39578800000</v>
      </c>
      <c r="AE1900" s="2">
        <v>39190100000</v>
      </c>
      <c r="AF1900" s="2">
        <v>38963300000</v>
      </c>
      <c r="AG1900" s="2">
        <v>38542200000</v>
      </c>
      <c r="AH1900" s="2">
        <v>38177800000</v>
      </c>
    </row>
    <row r="1901" spans="1:34">
      <c r="A1901" t="s">
        <v>1919</v>
      </c>
      <c r="B1901" t="s">
        <v>19</v>
      </c>
      <c r="C1901" s="2">
        <v>19828500000</v>
      </c>
      <c r="D1901" s="2">
        <v>17383100000</v>
      </c>
      <c r="E1901" s="2">
        <v>16005100000</v>
      </c>
      <c r="F1901" s="2">
        <v>15465400000</v>
      </c>
      <c r="G1901" s="2">
        <v>15917300000</v>
      </c>
      <c r="H1901" s="2">
        <v>15770000000</v>
      </c>
      <c r="I1901" s="2">
        <v>15712200000</v>
      </c>
      <c r="J1901" s="2">
        <v>15708600000</v>
      </c>
      <c r="K1901" s="2">
        <v>15615500000</v>
      </c>
      <c r="L1901" s="2">
        <v>15514900000</v>
      </c>
      <c r="M1901" s="2">
        <v>15343000000</v>
      </c>
      <c r="N1901" s="2">
        <v>15216300000</v>
      </c>
      <c r="O1901" s="2">
        <v>15156400000</v>
      </c>
      <c r="P1901" s="2">
        <v>15168400000</v>
      </c>
      <c r="Q1901" s="2">
        <v>15240300000</v>
      </c>
      <c r="R1901" s="2">
        <v>15246300000</v>
      </c>
      <c r="S1901" s="2">
        <v>15201300000</v>
      </c>
      <c r="T1901" s="2">
        <v>15219300000</v>
      </c>
      <c r="U1901" s="2">
        <v>15210300000</v>
      </c>
      <c r="V1901" s="2">
        <v>15210300000</v>
      </c>
      <c r="W1901" s="2">
        <v>15177400000</v>
      </c>
      <c r="X1901" s="2">
        <v>15141400000</v>
      </c>
      <c r="Y1901" s="2">
        <v>15039600000</v>
      </c>
      <c r="Z1901" s="2">
        <v>15009700000</v>
      </c>
      <c r="AA1901" s="2">
        <v>14886900000</v>
      </c>
      <c r="AB1901" s="2">
        <v>14815000000</v>
      </c>
      <c r="AC1901" s="2">
        <v>14734200000</v>
      </c>
      <c r="AD1901" s="2">
        <v>14635300000</v>
      </c>
      <c r="AE1901" s="2">
        <v>14491600000</v>
      </c>
      <c r="AF1901" s="2">
        <v>14407700000</v>
      </c>
      <c r="AG1901" s="2">
        <v>14252000000</v>
      </c>
      <c r="AH1901" s="2">
        <v>14117200000</v>
      </c>
    </row>
    <row r="1902" spans="1:34">
      <c r="A1902" t="s">
        <v>1920</v>
      </c>
      <c r="B1902" t="s">
        <v>19</v>
      </c>
      <c r="C1902" s="2">
        <v>10980100000</v>
      </c>
      <c r="D1902" s="2">
        <v>9625900000</v>
      </c>
      <c r="E1902" s="2">
        <v>8862870000</v>
      </c>
      <c r="F1902" s="2">
        <v>8564010000</v>
      </c>
      <c r="G1902" s="2">
        <v>8814250000</v>
      </c>
      <c r="H1902" s="2">
        <v>8732650000</v>
      </c>
      <c r="I1902" s="2">
        <v>8700670000</v>
      </c>
      <c r="J1902" s="2">
        <v>8698690000</v>
      </c>
      <c r="K1902" s="2">
        <v>8647120000</v>
      </c>
      <c r="L1902" s="2">
        <v>8591380000</v>
      </c>
      <c r="M1902" s="2">
        <v>8496240000</v>
      </c>
      <c r="N1902" s="2">
        <v>8426050000</v>
      </c>
      <c r="O1902" s="2">
        <v>8392890000</v>
      </c>
      <c r="P1902" s="2">
        <v>8399520000</v>
      </c>
      <c r="Q1902" s="2">
        <v>8439320000</v>
      </c>
      <c r="R1902" s="2">
        <v>8442640000</v>
      </c>
      <c r="S1902" s="2">
        <v>8417760000</v>
      </c>
      <c r="T1902" s="2">
        <v>8427710000</v>
      </c>
      <c r="U1902" s="2">
        <v>8422740000</v>
      </c>
      <c r="V1902" s="2">
        <v>8422740000</v>
      </c>
      <c r="W1902" s="2">
        <v>8404490000</v>
      </c>
      <c r="X1902" s="2">
        <v>8384590000</v>
      </c>
      <c r="Y1902" s="2">
        <v>8328210000</v>
      </c>
      <c r="Z1902" s="2">
        <v>8311630000</v>
      </c>
      <c r="AA1902" s="2">
        <v>8243630000</v>
      </c>
      <c r="AB1902" s="2">
        <v>8203830000</v>
      </c>
      <c r="AC1902" s="2">
        <v>8159060000</v>
      </c>
      <c r="AD1902" s="2">
        <v>8104330000</v>
      </c>
      <c r="AE1902" s="2">
        <v>8024730000</v>
      </c>
      <c r="AF1902" s="2">
        <v>7978300000</v>
      </c>
      <c r="AG1902" s="2">
        <v>7892070000</v>
      </c>
      <c r="AH1902" s="2">
        <v>7817440000</v>
      </c>
    </row>
    <row r="1903" spans="1:34">
      <c r="A1903" t="s">
        <v>1921</v>
      </c>
      <c r="B1903" t="s">
        <v>19</v>
      </c>
      <c r="C1903" s="2">
        <v>5026620000</v>
      </c>
      <c r="D1903" s="2">
        <v>4406700000</v>
      </c>
      <c r="E1903" s="2">
        <v>4057380000</v>
      </c>
      <c r="F1903" s="2">
        <v>3920570000</v>
      </c>
      <c r="G1903" s="2">
        <v>4035130000</v>
      </c>
      <c r="H1903" s="2">
        <v>3997770000</v>
      </c>
      <c r="I1903" s="2">
        <v>3983130000</v>
      </c>
      <c r="J1903" s="2">
        <v>3982220000</v>
      </c>
      <c r="K1903" s="2">
        <v>3958620000</v>
      </c>
      <c r="L1903" s="2">
        <v>3933100000</v>
      </c>
      <c r="M1903" s="2">
        <v>3889540000</v>
      </c>
      <c r="N1903" s="2">
        <v>3857410000</v>
      </c>
      <c r="O1903" s="2">
        <v>3842230000</v>
      </c>
      <c r="P1903" s="2">
        <v>3845260000</v>
      </c>
      <c r="Q1903" s="2">
        <v>3863480000</v>
      </c>
      <c r="R1903" s="2">
        <v>3865000000</v>
      </c>
      <c r="S1903" s="2">
        <v>3853610000</v>
      </c>
      <c r="T1903" s="2">
        <v>3858170000</v>
      </c>
      <c r="U1903" s="2">
        <v>3855890000</v>
      </c>
      <c r="V1903" s="2">
        <v>3855890000</v>
      </c>
      <c r="W1903" s="2">
        <v>3847540000</v>
      </c>
      <c r="X1903" s="2">
        <v>3838430000</v>
      </c>
      <c r="Y1903" s="2">
        <v>3812620000</v>
      </c>
      <c r="Z1903" s="2">
        <v>3805030000</v>
      </c>
      <c r="AA1903" s="2">
        <v>3773900000</v>
      </c>
      <c r="AB1903" s="2">
        <v>3755680000</v>
      </c>
      <c r="AC1903" s="2">
        <v>3735180000</v>
      </c>
      <c r="AD1903" s="2">
        <v>3710130000</v>
      </c>
      <c r="AE1903" s="2">
        <v>3673690000</v>
      </c>
      <c r="AF1903" s="2">
        <v>3652430000</v>
      </c>
      <c r="AG1903" s="2">
        <v>3612950000</v>
      </c>
      <c r="AH1903" s="2">
        <v>3578790000</v>
      </c>
    </row>
    <row r="1904" spans="1:34">
      <c r="A1904" t="s">
        <v>1922</v>
      </c>
      <c r="B1904" t="s">
        <v>19</v>
      </c>
      <c r="C1904" s="2">
        <v>29638500000</v>
      </c>
      <c r="D1904" s="2">
        <v>25983300000</v>
      </c>
      <c r="E1904" s="2">
        <v>23923600000</v>
      </c>
      <c r="F1904" s="2">
        <v>23116900000</v>
      </c>
      <c r="G1904" s="2">
        <v>23792400000</v>
      </c>
      <c r="H1904" s="2">
        <v>23572100000</v>
      </c>
      <c r="I1904" s="2">
        <v>23485800000</v>
      </c>
      <c r="J1904" s="2">
        <v>23480400000</v>
      </c>
      <c r="K1904" s="2">
        <v>23341200000</v>
      </c>
      <c r="L1904" s="2">
        <v>23190800000</v>
      </c>
      <c r="M1904" s="2">
        <v>22934000000</v>
      </c>
      <c r="N1904" s="2">
        <v>22744500000</v>
      </c>
      <c r="O1904" s="2">
        <v>22655000000</v>
      </c>
      <c r="P1904" s="2">
        <v>22672900000</v>
      </c>
      <c r="Q1904" s="2">
        <v>22780300000</v>
      </c>
      <c r="R1904" s="2">
        <v>22789300000</v>
      </c>
      <c r="S1904" s="2">
        <v>22722100000</v>
      </c>
      <c r="T1904" s="2">
        <v>22749000000</v>
      </c>
      <c r="U1904" s="2">
        <v>22735600000</v>
      </c>
      <c r="V1904" s="2">
        <v>22735600000</v>
      </c>
      <c r="W1904" s="2">
        <v>22686300000</v>
      </c>
      <c r="X1904" s="2">
        <v>22632600000</v>
      </c>
      <c r="Y1904" s="2">
        <v>22480400000</v>
      </c>
      <c r="Z1904" s="2">
        <v>22435600000</v>
      </c>
      <c r="AA1904" s="2">
        <v>22252100000</v>
      </c>
      <c r="AB1904" s="2">
        <v>22144700000</v>
      </c>
      <c r="AC1904" s="2">
        <v>22023800000</v>
      </c>
      <c r="AD1904" s="2">
        <v>21876100000</v>
      </c>
      <c r="AE1904" s="2">
        <v>21661200000</v>
      </c>
      <c r="AF1904" s="2">
        <v>21535900000</v>
      </c>
      <c r="AG1904" s="2">
        <v>21303100000</v>
      </c>
      <c r="AH1904" s="2">
        <v>21101700000</v>
      </c>
    </row>
    <row r="1905" spans="1:34">
      <c r="A1905" t="s">
        <v>1923</v>
      </c>
      <c r="B1905" t="s">
        <v>19</v>
      </c>
      <c r="C1905" s="2">
        <v>133729000</v>
      </c>
      <c r="D1905" s="2">
        <v>117236000</v>
      </c>
      <c r="E1905" s="2">
        <v>107943000</v>
      </c>
      <c r="F1905" s="2">
        <v>104303000</v>
      </c>
      <c r="G1905" s="2">
        <v>107351000</v>
      </c>
      <c r="H1905" s="2">
        <v>106357000</v>
      </c>
      <c r="I1905" s="2">
        <v>105967000</v>
      </c>
      <c r="J1905" s="2">
        <v>105943000</v>
      </c>
      <c r="K1905" s="2">
        <v>105315000</v>
      </c>
      <c r="L1905" s="2">
        <v>104636000</v>
      </c>
      <c r="M1905" s="2">
        <v>103478000</v>
      </c>
      <c r="N1905" s="2">
        <v>102623000</v>
      </c>
      <c r="O1905" s="2">
        <v>102219000</v>
      </c>
      <c r="P1905" s="2">
        <v>102300000</v>
      </c>
      <c r="Q1905" s="2">
        <v>102784000</v>
      </c>
      <c r="R1905" s="2">
        <v>102825000</v>
      </c>
      <c r="S1905" s="2">
        <v>102522000</v>
      </c>
      <c r="T1905" s="2">
        <v>102643000</v>
      </c>
      <c r="U1905" s="2">
        <v>102582000</v>
      </c>
      <c r="V1905" s="2">
        <v>102582000</v>
      </c>
      <c r="W1905" s="2">
        <v>102360000</v>
      </c>
      <c r="X1905" s="2">
        <v>102118000</v>
      </c>
      <c r="Y1905" s="2">
        <v>101431000</v>
      </c>
      <c r="Z1905" s="2">
        <v>101229000</v>
      </c>
      <c r="AA1905" s="2">
        <v>100401000</v>
      </c>
      <c r="AB1905" s="2">
        <v>99916400</v>
      </c>
      <c r="AC1905" s="2">
        <v>99371000</v>
      </c>
      <c r="AD1905" s="2">
        <v>98704500</v>
      </c>
      <c r="AE1905" s="2">
        <v>97735100</v>
      </c>
      <c r="AF1905" s="2">
        <v>97169500</v>
      </c>
      <c r="AG1905" s="2">
        <v>96119300</v>
      </c>
      <c r="AH1905" s="2">
        <v>95210400</v>
      </c>
    </row>
    <row r="1906" spans="1:34">
      <c r="A1906" t="s">
        <v>1924</v>
      </c>
      <c r="B1906" t="s">
        <v>19</v>
      </c>
      <c r="C1906" s="2">
        <v>400349000</v>
      </c>
      <c r="D1906" s="2">
        <v>350975000</v>
      </c>
      <c r="E1906" s="2">
        <v>323153000</v>
      </c>
      <c r="F1906" s="2">
        <v>312257000</v>
      </c>
      <c r="G1906" s="2">
        <v>321380000</v>
      </c>
      <c r="H1906" s="2">
        <v>318405000</v>
      </c>
      <c r="I1906" s="2">
        <v>317239000</v>
      </c>
      <c r="J1906" s="2">
        <v>317167000</v>
      </c>
      <c r="K1906" s="2">
        <v>315287000</v>
      </c>
      <c r="L1906" s="2">
        <v>313254000</v>
      </c>
      <c r="M1906" s="2">
        <v>309785000</v>
      </c>
      <c r="N1906" s="2">
        <v>307226000</v>
      </c>
      <c r="O1906" s="2">
        <v>306017000</v>
      </c>
      <c r="P1906" s="2">
        <v>306259000</v>
      </c>
      <c r="Q1906" s="2">
        <v>307710000</v>
      </c>
      <c r="R1906" s="2">
        <v>307831000</v>
      </c>
      <c r="S1906" s="2">
        <v>306924000</v>
      </c>
      <c r="T1906" s="2">
        <v>307287000</v>
      </c>
      <c r="U1906" s="2">
        <v>307105000</v>
      </c>
      <c r="V1906" s="2">
        <v>307105000</v>
      </c>
      <c r="W1906" s="2">
        <v>306440000</v>
      </c>
      <c r="X1906" s="2">
        <v>305715000</v>
      </c>
      <c r="Y1906" s="2">
        <v>303659000</v>
      </c>
      <c r="Z1906" s="2">
        <v>303054000</v>
      </c>
      <c r="AA1906" s="2">
        <v>300575000</v>
      </c>
      <c r="AB1906" s="2">
        <v>299124000</v>
      </c>
      <c r="AC1906" s="2">
        <v>297491000</v>
      </c>
      <c r="AD1906" s="2">
        <v>295496000</v>
      </c>
      <c r="AE1906" s="2">
        <v>292594000</v>
      </c>
      <c r="AF1906" s="2">
        <v>290901000</v>
      </c>
      <c r="AG1906" s="2">
        <v>287756000</v>
      </c>
      <c r="AH1906" s="2">
        <v>285035000</v>
      </c>
    </row>
    <row r="1907" spans="1:34">
      <c r="A1907" t="s">
        <v>1925</v>
      </c>
      <c r="B1907" t="s">
        <v>19</v>
      </c>
      <c r="C1907" s="2">
        <v>920535000</v>
      </c>
      <c r="D1907" s="2">
        <v>807007000</v>
      </c>
      <c r="E1907" s="2">
        <v>743036000</v>
      </c>
      <c r="F1907" s="2">
        <v>717981000</v>
      </c>
      <c r="G1907" s="2">
        <v>738960000</v>
      </c>
      <c r="H1907" s="2">
        <v>732119000</v>
      </c>
      <c r="I1907" s="2">
        <v>729438000</v>
      </c>
      <c r="J1907" s="2">
        <v>729272000</v>
      </c>
      <c r="K1907" s="2">
        <v>724949000</v>
      </c>
      <c r="L1907" s="2">
        <v>720275000</v>
      </c>
      <c r="M1907" s="2">
        <v>712299000</v>
      </c>
      <c r="N1907" s="2">
        <v>706415000</v>
      </c>
      <c r="O1907" s="2">
        <v>703634000</v>
      </c>
      <c r="P1907" s="2">
        <v>704190000</v>
      </c>
      <c r="Q1907" s="2">
        <v>707527000</v>
      </c>
      <c r="R1907" s="2">
        <v>707805000</v>
      </c>
      <c r="S1907" s="2">
        <v>705720000</v>
      </c>
      <c r="T1907" s="2">
        <v>706554000</v>
      </c>
      <c r="U1907" s="2">
        <v>706137000</v>
      </c>
      <c r="V1907" s="2">
        <v>706137000</v>
      </c>
      <c r="W1907" s="2">
        <v>704608000</v>
      </c>
      <c r="X1907" s="2">
        <v>702939000</v>
      </c>
      <c r="Y1907" s="2">
        <v>698212000</v>
      </c>
      <c r="Z1907" s="2">
        <v>696822000</v>
      </c>
      <c r="AA1907" s="2">
        <v>691122000</v>
      </c>
      <c r="AB1907" s="2">
        <v>687785000</v>
      </c>
      <c r="AC1907" s="2">
        <v>684031000</v>
      </c>
      <c r="AD1907" s="2">
        <v>679443000</v>
      </c>
      <c r="AE1907" s="2">
        <v>672769000</v>
      </c>
      <c r="AF1907" s="2">
        <v>668877000</v>
      </c>
      <c r="AG1907" s="2">
        <v>661647000</v>
      </c>
      <c r="AH1907" s="2">
        <v>655391000</v>
      </c>
    </row>
    <row r="1908" spans="1:34">
      <c r="A1908" t="s">
        <v>1926</v>
      </c>
      <c r="B1908" t="s">
        <v>19</v>
      </c>
      <c r="C1908" s="2">
        <v>133896000</v>
      </c>
      <c r="D1908" s="2">
        <v>117383000</v>
      </c>
      <c r="E1908" s="2">
        <v>108078000</v>
      </c>
      <c r="F1908" s="2">
        <v>104434000</v>
      </c>
      <c r="G1908" s="2">
        <v>107485000</v>
      </c>
      <c r="H1908" s="2">
        <v>106490000</v>
      </c>
      <c r="I1908" s="2">
        <v>106100000</v>
      </c>
      <c r="J1908" s="2">
        <v>106076000</v>
      </c>
      <c r="K1908" s="2">
        <v>105447000</v>
      </c>
      <c r="L1908" s="2">
        <v>104767000</v>
      </c>
      <c r="M1908" s="2">
        <v>103607000</v>
      </c>
      <c r="N1908" s="2">
        <v>102751000</v>
      </c>
      <c r="O1908" s="2">
        <v>102347000</v>
      </c>
      <c r="P1908" s="2">
        <v>102428000</v>
      </c>
      <c r="Q1908" s="2">
        <v>102913000</v>
      </c>
      <c r="R1908" s="2">
        <v>102953000</v>
      </c>
      <c r="S1908" s="2">
        <v>102650000</v>
      </c>
      <c r="T1908" s="2">
        <v>102771000</v>
      </c>
      <c r="U1908" s="2">
        <v>102711000</v>
      </c>
      <c r="V1908" s="2">
        <v>102711000</v>
      </c>
      <c r="W1908" s="2">
        <v>102488000</v>
      </c>
      <c r="X1908" s="2">
        <v>102246000</v>
      </c>
      <c r="Y1908" s="2">
        <v>101558000</v>
      </c>
      <c r="Z1908" s="2">
        <v>101356000</v>
      </c>
      <c r="AA1908" s="2">
        <v>100527000</v>
      </c>
      <c r="AB1908" s="2">
        <v>100041000</v>
      </c>
      <c r="AC1908" s="2">
        <v>99495400</v>
      </c>
      <c r="AD1908" s="2">
        <v>98828100</v>
      </c>
      <c r="AE1908" s="2">
        <v>97857400</v>
      </c>
      <c r="AF1908" s="2">
        <v>97291100</v>
      </c>
      <c r="AG1908" s="2">
        <v>96239600</v>
      </c>
      <c r="AH1908" s="2">
        <v>95329500</v>
      </c>
    </row>
    <row r="1909" spans="1:34">
      <c r="A1909" t="s">
        <v>1927</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row>
    <row r="1910" spans="1:34">
      <c r="A1910" t="s">
        <v>1928</v>
      </c>
      <c r="B1910" t="s">
        <v>19</v>
      </c>
      <c r="C1910" s="2">
        <v>4212820000000</v>
      </c>
      <c r="D1910" s="2">
        <v>3462380000000</v>
      </c>
      <c r="E1910" s="2">
        <v>3765410000000</v>
      </c>
      <c r="F1910" s="2">
        <v>4034210000000</v>
      </c>
      <c r="G1910" s="2">
        <v>4180260000000</v>
      </c>
      <c r="H1910" s="2">
        <v>4337270000000</v>
      </c>
      <c r="I1910" s="2">
        <v>4492870000000</v>
      </c>
      <c r="J1910" s="2">
        <v>4645490000000</v>
      </c>
      <c r="K1910" s="2">
        <v>4742660000000</v>
      </c>
      <c r="L1910" s="2">
        <v>4834580000000</v>
      </c>
      <c r="M1910" s="2">
        <v>4907070000000</v>
      </c>
      <c r="N1910" s="2">
        <v>4986400000000</v>
      </c>
      <c r="O1910" s="2">
        <v>4995750000000</v>
      </c>
      <c r="P1910" s="2">
        <v>5005110000000</v>
      </c>
      <c r="Q1910" s="2">
        <v>5014460000000</v>
      </c>
      <c r="R1910" s="2">
        <v>5033180000000</v>
      </c>
      <c r="S1910" s="2">
        <v>5042530000000</v>
      </c>
      <c r="T1910" s="2">
        <v>5061240000000</v>
      </c>
      <c r="U1910" s="2">
        <v>5070600000000</v>
      </c>
      <c r="V1910" s="2">
        <v>5079950000000</v>
      </c>
      <c r="W1910" s="2">
        <v>5089310000000</v>
      </c>
      <c r="X1910" s="2">
        <v>5108020000000</v>
      </c>
      <c r="Y1910" s="2">
        <v>5117370000000</v>
      </c>
      <c r="Z1910" s="2">
        <v>5145440000000</v>
      </c>
      <c r="AA1910" s="2">
        <v>5154800000000</v>
      </c>
      <c r="AB1910" s="2">
        <v>5173510000000</v>
      </c>
      <c r="AC1910" s="2">
        <v>5182860000000</v>
      </c>
      <c r="AD1910" s="2">
        <v>5201570000000</v>
      </c>
      <c r="AE1910" s="2">
        <v>5220280000000</v>
      </c>
      <c r="AF1910" s="2">
        <v>5229640000000</v>
      </c>
      <c r="AG1910" s="2">
        <v>5257700000000</v>
      </c>
      <c r="AH1910" s="2">
        <v>5257700000000</v>
      </c>
    </row>
    <row r="1911" spans="1:34">
      <c r="A1911" t="s">
        <v>1929</v>
      </c>
      <c r="B1911" t="s">
        <v>19</v>
      </c>
      <c r="C1911" s="2">
        <v>1490710000</v>
      </c>
      <c r="D1911" s="2">
        <v>1225160000</v>
      </c>
      <c r="E1911" s="2">
        <v>1332390000</v>
      </c>
      <c r="F1911" s="2">
        <v>1427510000</v>
      </c>
      <c r="G1911" s="2">
        <v>1479180000</v>
      </c>
      <c r="H1911" s="2">
        <v>1534740000</v>
      </c>
      <c r="I1911" s="2">
        <v>1589800000</v>
      </c>
      <c r="J1911" s="2">
        <v>1643810000</v>
      </c>
      <c r="K1911" s="2">
        <v>1678190000</v>
      </c>
      <c r="L1911" s="2">
        <v>1710720000</v>
      </c>
      <c r="M1911" s="2">
        <v>1736370000</v>
      </c>
      <c r="N1911" s="2">
        <v>1764440000</v>
      </c>
      <c r="O1911" s="2">
        <v>1767750000</v>
      </c>
      <c r="P1911" s="2">
        <v>1771060000</v>
      </c>
      <c r="Q1911" s="2">
        <v>1774370000</v>
      </c>
      <c r="R1911" s="2">
        <v>1780990000</v>
      </c>
      <c r="S1911" s="2">
        <v>1784300000</v>
      </c>
      <c r="T1911" s="2">
        <v>1790920000</v>
      </c>
      <c r="U1911" s="2">
        <v>1794230000</v>
      </c>
      <c r="V1911" s="2">
        <v>1797540000</v>
      </c>
      <c r="W1911" s="2">
        <v>1800850000</v>
      </c>
      <c r="X1911" s="2">
        <v>1807470000</v>
      </c>
      <c r="Y1911" s="2">
        <v>1810780000</v>
      </c>
      <c r="Z1911" s="2">
        <v>1820710000</v>
      </c>
      <c r="AA1911" s="2">
        <v>1824030000</v>
      </c>
      <c r="AB1911" s="2">
        <v>1830650000</v>
      </c>
      <c r="AC1911" s="2">
        <v>1833960000</v>
      </c>
      <c r="AD1911" s="2">
        <v>1840580000</v>
      </c>
      <c r="AE1911" s="2">
        <v>1847200000</v>
      </c>
      <c r="AF1911" s="2">
        <v>1850510000</v>
      </c>
      <c r="AG1911" s="2">
        <v>1860440000</v>
      </c>
      <c r="AH1911" s="2">
        <v>1860440000</v>
      </c>
    </row>
    <row r="1912" spans="1:34">
      <c r="A1912" t="s">
        <v>1930</v>
      </c>
      <c r="B1912" t="s">
        <v>19</v>
      </c>
      <c r="C1912" s="2">
        <v>4226390000</v>
      </c>
      <c r="D1912" s="2">
        <v>3473530000</v>
      </c>
      <c r="E1912" s="2">
        <v>3777540000</v>
      </c>
      <c r="F1912" s="2">
        <v>4047210000</v>
      </c>
      <c r="G1912" s="2">
        <v>4193720000</v>
      </c>
      <c r="H1912" s="2">
        <v>4351240000</v>
      </c>
      <c r="I1912" s="2">
        <v>4507350000</v>
      </c>
      <c r="J1912" s="2">
        <v>4660450000</v>
      </c>
      <c r="K1912" s="2">
        <v>4757940000</v>
      </c>
      <c r="L1912" s="2">
        <v>4850160000</v>
      </c>
      <c r="M1912" s="2">
        <v>4922880000</v>
      </c>
      <c r="N1912" s="2">
        <v>5002460000</v>
      </c>
      <c r="O1912" s="2">
        <v>5011850000</v>
      </c>
      <c r="P1912" s="2">
        <v>5021230000</v>
      </c>
      <c r="Q1912" s="2">
        <v>5030620000</v>
      </c>
      <c r="R1912" s="2">
        <v>5049390000</v>
      </c>
      <c r="S1912" s="2">
        <v>5058780000</v>
      </c>
      <c r="T1912" s="2">
        <v>5077550000</v>
      </c>
      <c r="U1912" s="2">
        <v>5086930000</v>
      </c>
      <c r="V1912" s="2">
        <v>5096320000</v>
      </c>
      <c r="W1912" s="2">
        <v>5105700000</v>
      </c>
      <c r="X1912" s="2">
        <v>5124470000</v>
      </c>
      <c r="Y1912" s="2">
        <v>5133860000</v>
      </c>
      <c r="Z1912" s="2">
        <v>5162020000</v>
      </c>
      <c r="AA1912" s="2">
        <v>5171400000</v>
      </c>
      <c r="AB1912" s="2">
        <v>5190170000</v>
      </c>
      <c r="AC1912" s="2">
        <v>5199560000</v>
      </c>
      <c r="AD1912" s="2">
        <v>5218330000</v>
      </c>
      <c r="AE1912" s="2">
        <v>5237100000</v>
      </c>
      <c r="AF1912" s="2">
        <v>5246490000</v>
      </c>
      <c r="AG1912" s="2">
        <v>5274640000</v>
      </c>
      <c r="AH1912" s="2">
        <v>5274640000</v>
      </c>
    </row>
    <row r="1913" spans="1:34">
      <c r="A1913" t="s">
        <v>1931</v>
      </c>
      <c r="B1913" t="s">
        <v>19</v>
      </c>
      <c r="C1913" s="2">
        <v>6819310000</v>
      </c>
      <c r="D1913" s="2">
        <v>5604570000</v>
      </c>
      <c r="E1913" s="2">
        <v>6095100000</v>
      </c>
      <c r="F1913" s="2">
        <v>6530210000</v>
      </c>
      <c r="G1913" s="2">
        <v>6766610000</v>
      </c>
      <c r="H1913" s="2">
        <v>7020760000</v>
      </c>
      <c r="I1913" s="2">
        <v>7272640000</v>
      </c>
      <c r="J1913" s="2">
        <v>7519680000</v>
      </c>
      <c r="K1913" s="2">
        <v>7676980000</v>
      </c>
      <c r="L1913" s="2">
        <v>7825770000</v>
      </c>
      <c r="M1913" s="2">
        <v>7943120000</v>
      </c>
      <c r="N1913" s="2">
        <v>8071520000</v>
      </c>
      <c r="O1913" s="2">
        <v>8086660000</v>
      </c>
      <c r="P1913" s="2">
        <v>8101810000</v>
      </c>
      <c r="Q1913" s="2">
        <v>8116950000</v>
      </c>
      <c r="R1913" s="2">
        <v>8147240000</v>
      </c>
      <c r="S1913" s="2">
        <v>8162380000</v>
      </c>
      <c r="T1913" s="2">
        <v>8192670000</v>
      </c>
      <c r="U1913" s="2">
        <v>8207810000</v>
      </c>
      <c r="V1913" s="2">
        <v>8222950000</v>
      </c>
      <c r="W1913" s="2">
        <v>8238100000</v>
      </c>
      <c r="X1913" s="2">
        <v>8268390000</v>
      </c>
      <c r="Y1913" s="2">
        <v>8283530000</v>
      </c>
      <c r="Z1913" s="2">
        <v>8328960000</v>
      </c>
      <c r="AA1913" s="2">
        <v>8344100000</v>
      </c>
      <c r="AB1913" s="2">
        <v>8374390000</v>
      </c>
      <c r="AC1913" s="2">
        <v>8389530000</v>
      </c>
      <c r="AD1913" s="2">
        <v>8419820000</v>
      </c>
      <c r="AE1913" s="2">
        <v>8450110000</v>
      </c>
      <c r="AF1913" s="2">
        <v>8465250000</v>
      </c>
      <c r="AG1913" s="2">
        <v>8510680000</v>
      </c>
      <c r="AH1913" s="2">
        <v>8510680000</v>
      </c>
    </row>
    <row r="1914" spans="1:34">
      <c r="A1914" t="s">
        <v>1932</v>
      </c>
      <c r="B1914" t="s">
        <v>19</v>
      </c>
      <c r="C1914" s="2">
        <v>3497260000</v>
      </c>
      <c r="D1914" s="2">
        <v>2874280000</v>
      </c>
      <c r="E1914" s="2">
        <v>3125850000</v>
      </c>
      <c r="F1914" s="2">
        <v>3348990000</v>
      </c>
      <c r="G1914" s="2">
        <v>3470230000</v>
      </c>
      <c r="H1914" s="2">
        <v>3600570000</v>
      </c>
      <c r="I1914" s="2">
        <v>3729740000</v>
      </c>
      <c r="J1914" s="2">
        <v>3856440000</v>
      </c>
      <c r="K1914" s="2">
        <v>3937100000</v>
      </c>
      <c r="L1914" s="2">
        <v>4013410000</v>
      </c>
      <c r="M1914" s="2">
        <v>4073590000</v>
      </c>
      <c r="N1914" s="2">
        <v>4139440000</v>
      </c>
      <c r="O1914" s="2">
        <v>4147210000</v>
      </c>
      <c r="P1914" s="2">
        <v>4154980000</v>
      </c>
      <c r="Q1914" s="2">
        <v>4162740000</v>
      </c>
      <c r="R1914" s="2">
        <v>4178270000</v>
      </c>
      <c r="S1914" s="2">
        <v>4186040000</v>
      </c>
      <c r="T1914" s="2">
        <v>4201570000</v>
      </c>
      <c r="U1914" s="2">
        <v>4209340000</v>
      </c>
      <c r="V1914" s="2">
        <v>4217110000</v>
      </c>
      <c r="W1914" s="2">
        <v>4224870000</v>
      </c>
      <c r="X1914" s="2">
        <v>4240410000</v>
      </c>
      <c r="Y1914" s="2">
        <v>4248170000</v>
      </c>
      <c r="Z1914" s="2">
        <v>4271470000</v>
      </c>
      <c r="AA1914" s="2">
        <v>4279240000</v>
      </c>
      <c r="AB1914" s="2">
        <v>4294770000</v>
      </c>
      <c r="AC1914" s="2">
        <v>4302540000</v>
      </c>
      <c r="AD1914" s="2">
        <v>4318070000</v>
      </c>
      <c r="AE1914" s="2">
        <v>4333600000</v>
      </c>
      <c r="AF1914" s="2">
        <v>4341370000</v>
      </c>
      <c r="AG1914" s="2">
        <v>4364670000</v>
      </c>
      <c r="AH1914" s="2">
        <v>4364670000</v>
      </c>
    </row>
    <row r="1915" spans="1:34">
      <c r="A1915" t="s">
        <v>1933</v>
      </c>
      <c r="B1915" t="s">
        <v>19</v>
      </c>
      <c r="C1915" s="2">
        <v>1026620000</v>
      </c>
      <c r="D1915" s="2">
        <v>843742000</v>
      </c>
      <c r="E1915" s="2">
        <v>917588000</v>
      </c>
      <c r="F1915" s="2">
        <v>983092000</v>
      </c>
      <c r="G1915" s="2">
        <v>1018680000</v>
      </c>
      <c r="H1915" s="2">
        <v>1056940000</v>
      </c>
      <c r="I1915" s="2">
        <v>1094860000</v>
      </c>
      <c r="J1915" s="2">
        <v>1132050000</v>
      </c>
      <c r="K1915" s="2">
        <v>1155730000</v>
      </c>
      <c r="L1915" s="2">
        <v>1178130000</v>
      </c>
      <c r="M1915" s="2">
        <v>1195800000</v>
      </c>
      <c r="N1915" s="2">
        <v>1215130000</v>
      </c>
      <c r="O1915" s="2">
        <v>1217410000</v>
      </c>
      <c r="P1915" s="2">
        <v>1219690000</v>
      </c>
      <c r="Q1915" s="2">
        <v>1221970000</v>
      </c>
      <c r="R1915" s="2">
        <v>1226530000</v>
      </c>
      <c r="S1915" s="2">
        <v>1228810000</v>
      </c>
      <c r="T1915" s="2">
        <v>1233370000</v>
      </c>
      <c r="U1915" s="2">
        <v>1235650000</v>
      </c>
      <c r="V1915" s="2">
        <v>1237930000</v>
      </c>
      <c r="W1915" s="2">
        <v>1240210000</v>
      </c>
      <c r="X1915" s="2">
        <v>1244770000</v>
      </c>
      <c r="Y1915" s="2">
        <v>1247050000</v>
      </c>
      <c r="Z1915" s="2">
        <v>1253890000</v>
      </c>
      <c r="AA1915" s="2">
        <v>1256160000</v>
      </c>
      <c r="AB1915" s="2">
        <v>1260720000</v>
      </c>
      <c r="AC1915" s="2">
        <v>1263000000</v>
      </c>
      <c r="AD1915" s="2">
        <v>1267560000</v>
      </c>
      <c r="AE1915" s="2">
        <v>1272120000</v>
      </c>
      <c r="AF1915" s="2">
        <v>1274400000</v>
      </c>
      <c r="AG1915" s="2">
        <v>1281240000</v>
      </c>
      <c r="AH1915" s="2">
        <v>1281240000</v>
      </c>
    </row>
    <row r="1916" spans="1:34">
      <c r="A1916" t="s">
        <v>1934</v>
      </c>
      <c r="B1916" t="s">
        <v>19</v>
      </c>
      <c r="C1916" s="2">
        <v>15852200000</v>
      </c>
      <c r="D1916" s="2">
        <v>13028400000</v>
      </c>
      <c r="E1916" s="2">
        <v>14168700000</v>
      </c>
      <c r="F1916" s="2">
        <v>15180200000</v>
      </c>
      <c r="G1916" s="2">
        <v>15729700000</v>
      </c>
      <c r="H1916" s="2">
        <v>16320500000</v>
      </c>
      <c r="I1916" s="2">
        <v>16906100000</v>
      </c>
      <c r="J1916" s="2">
        <v>17480300000</v>
      </c>
      <c r="K1916" s="2">
        <v>17846000000</v>
      </c>
      <c r="L1916" s="2">
        <v>18191900000</v>
      </c>
      <c r="M1916" s="2">
        <v>18464600000</v>
      </c>
      <c r="N1916" s="2">
        <v>18763100000</v>
      </c>
      <c r="O1916" s="2">
        <v>18798300000</v>
      </c>
      <c r="P1916" s="2">
        <v>18833500000</v>
      </c>
      <c r="Q1916" s="2">
        <v>18868700000</v>
      </c>
      <c r="R1916" s="2">
        <v>18939100000</v>
      </c>
      <c r="S1916" s="2">
        <v>18974300000</v>
      </c>
      <c r="T1916" s="2">
        <v>19044700000</v>
      </c>
      <c r="U1916" s="2">
        <v>19079900000</v>
      </c>
      <c r="V1916" s="2">
        <v>19115200000</v>
      </c>
      <c r="W1916" s="2">
        <v>19150400000</v>
      </c>
      <c r="X1916" s="2">
        <v>19220800000</v>
      </c>
      <c r="Y1916" s="2">
        <v>19256000000</v>
      </c>
      <c r="Z1916" s="2">
        <v>19361600000</v>
      </c>
      <c r="AA1916" s="2">
        <v>19396800000</v>
      </c>
      <c r="AB1916" s="2">
        <v>19467200000</v>
      </c>
      <c r="AC1916" s="2">
        <v>19502400000</v>
      </c>
      <c r="AD1916" s="2">
        <v>19572800000</v>
      </c>
      <c r="AE1916" s="2">
        <v>19643200000</v>
      </c>
      <c r="AF1916" s="2">
        <v>19678400000</v>
      </c>
      <c r="AG1916" s="2">
        <v>19784000000</v>
      </c>
      <c r="AH1916" s="2">
        <v>19784000000</v>
      </c>
    </row>
    <row r="1917" spans="1:34">
      <c r="A1917" t="s">
        <v>1935</v>
      </c>
      <c r="B1917" t="s">
        <v>19</v>
      </c>
      <c r="C1917" s="2">
        <v>38715000</v>
      </c>
      <c r="D1917" s="2">
        <v>31818600</v>
      </c>
      <c r="E1917" s="2">
        <v>34603500</v>
      </c>
      <c r="F1917" s="2">
        <v>37073700</v>
      </c>
      <c r="G1917" s="2">
        <v>38415800</v>
      </c>
      <c r="H1917" s="2">
        <v>39858700</v>
      </c>
      <c r="I1917" s="2">
        <v>41288700</v>
      </c>
      <c r="J1917" s="2">
        <v>42691200</v>
      </c>
      <c r="K1917" s="2">
        <v>43584200</v>
      </c>
      <c r="L1917" s="2">
        <v>44428900</v>
      </c>
      <c r="M1917" s="2">
        <v>45095100</v>
      </c>
      <c r="N1917" s="2">
        <v>45824100</v>
      </c>
      <c r="O1917" s="2">
        <v>45910100</v>
      </c>
      <c r="P1917" s="2">
        <v>45996000</v>
      </c>
      <c r="Q1917" s="2">
        <v>46082000</v>
      </c>
      <c r="R1917" s="2">
        <v>46254000</v>
      </c>
      <c r="S1917" s="2">
        <v>46339900</v>
      </c>
      <c r="T1917" s="2">
        <v>46511900</v>
      </c>
      <c r="U1917" s="2">
        <v>46597900</v>
      </c>
      <c r="V1917" s="2">
        <v>46683800</v>
      </c>
      <c r="W1917" s="2">
        <v>46769800</v>
      </c>
      <c r="X1917" s="2">
        <v>46941800</v>
      </c>
      <c r="Y1917" s="2">
        <v>47027700</v>
      </c>
      <c r="Z1917" s="2">
        <v>47285700</v>
      </c>
      <c r="AA1917" s="2">
        <v>47371600</v>
      </c>
      <c r="AB1917" s="2">
        <v>47543600</v>
      </c>
      <c r="AC1917" s="2">
        <v>47629500</v>
      </c>
      <c r="AD1917" s="2">
        <v>47801500</v>
      </c>
      <c r="AE1917" s="2">
        <v>47973400</v>
      </c>
      <c r="AF1917" s="2">
        <v>48059400</v>
      </c>
      <c r="AG1917" s="2">
        <v>48317300</v>
      </c>
      <c r="AH1917" s="2">
        <v>48317300</v>
      </c>
    </row>
    <row r="1918" spans="1:34">
      <c r="A1918" t="s">
        <v>1936</v>
      </c>
      <c r="B1918" t="s">
        <v>19</v>
      </c>
      <c r="C1918" s="2">
        <v>51842500</v>
      </c>
      <c r="D1918" s="2">
        <v>42607700</v>
      </c>
      <c r="E1918" s="2">
        <v>46336800</v>
      </c>
      <c r="F1918" s="2">
        <v>49644600</v>
      </c>
      <c r="G1918" s="2">
        <v>51441800</v>
      </c>
      <c r="H1918" s="2">
        <v>53374000</v>
      </c>
      <c r="I1918" s="2">
        <v>55288900</v>
      </c>
      <c r="J1918" s="2">
        <v>57166900</v>
      </c>
      <c r="K1918" s="2">
        <v>58362700</v>
      </c>
      <c r="L1918" s="2">
        <v>59493900</v>
      </c>
      <c r="M1918" s="2">
        <v>60386000</v>
      </c>
      <c r="N1918" s="2">
        <v>61362100</v>
      </c>
      <c r="O1918" s="2">
        <v>61477300</v>
      </c>
      <c r="P1918" s="2">
        <v>61592400</v>
      </c>
      <c r="Q1918" s="2">
        <v>61707500</v>
      </c>
      <c r="R1918" s="2">
        <v>61937800</v>
      </c>
      <c r="S1918" s="2">
        <v>62052900</v>
      </c>
      <c r="T1918" s="2">
        <v>62283200</v>
      </c>
      <c r="U1918" s="2">
        <v>62398300</v>
      </c>
      <c r="V1918" s="2">
        <v>62513400</v>
      </c>
      <c r="W1918" s="2">
        <v>62628500</v>
      </c>
      <c r="X1918" s="2">
        <v>62858800</v>
      </c>
      <c r="Y1918" s="2">
        <v>62973900</v>
      </c>
      <c r="Z1918" s="2">
        <v>63319300</v>
      </c>
      <c r="AA1918" s="2">
        <v>63434400</v>
      </c>
      <c r="AB1918" s="2">
        <v>63664700</v>
      </c>
      <c r="AC1918" s="2">
        <v>63779800</v>
      </c>
      <c r="AD1918" s="2">
        <v>64010000</v>
      </c>
      <c r="AE1918" s="2">
        <v>64240300</v>
      </c>
      <c r="AF1918" s="2">
        <v>64355400</v>
      </c>
      <c r="AG1918" s="2">
        <v>64700800</v>
      </c>
      <c r="AH1918" s="2">
        <v>64700800</v>
      </c>
    </row>
    <row r="1919" spans="1:34">
      <c r="A1919" t="s">
        <v>1937</v>
      </c>
      <c r="B1919" t="s">
        <v>19</v>
      </c>
      <c r="C1919" s="2">
        <v>489500000</v>
      </c>
      <c r="D1919" s="2">
        <v>402304000</v>
      </c>
      <c r="E1919" s="2">
        <v>437515000</v>
      </c>
      <c r="F1919" s="2">
        <v>468748000</v>
      </c>
      <c r="G1919" s="2">
        <v>485717000</v>
      </c>
      <c r="H1919" s="2">
        <v>503960000</v>
      </c>
      <c r="I1919" s="2">
        <v>522041000</v>
      </c>
      <c r="J1919" s="2">
        <v>539773000</v>
      </c>
      <c r="K1919" s="2">
        <v>551064000</v>
      </c>
      <c r="L1919" s="2">
        <v>561745000</v>
      </c>
      <c r="M1919" s="2">
        <v>570168000</v>
      </c>
      <c r="N1919" s="2">
        <v>579385000</v>
      </c>
      <c r="O1919" s="2">
        <v>580472000</v>
      </c>
      <c r="P1919" s="2">
        <v>581559000</v>
      </c>
      <c r="Q1919" s="2">
        <v>582646000</v>
      </c>
      <c r="R1919" s="2">
        <v>584820000</v>
      </c>
      <c r="S1919" s="2">
        <v>585907000</v>
      </c>
      <c r="T1919" s="2">
        <v>588081000</v>
      </c>
      <c r="U1919" s="2">
        <v>589168000</v>
      </c>
      <c r="V1919" s="2">
        <v>590255000</v>
      </c>
      <c r="W1919" s="2">
        <v>591342000</v>
      </c>
      <c r="X1919" s="2">
        <v>593516000</v>
      </c>
      <c r="Y1919" s="2">
        <v>594603000</v>
      </c>
      <c r="Z1919" s="2">
        <v>597865000</v>
      </c>
      <c r="AA1919" s="2">
        <v>598952000</v>
      </c>
      <c r="AB1919" s="2">
        <v>601126000</v>
      </c>
      <c r="AC1919" s="2">
        <v>602213000</v>
      </c>
      <c r="AD1919" s="2">
        <v>604387000</v>
      </c>
      <c r="AE1919" s="2">
        <v>606561000</v>
      </c>
      <c r="AF1919" s="2">
        <v>607648000</v>
      </c>
      <c r="AG1919" s="2">
        <v>610909000</v>
      </c>
      <c r="AH1919" s="2">
        <v>610909000</v>
      </c>
    </row>
    <row r="1920" spans="1:34">
      <c r="A1920" t="s">
        <v>1938</v>
      </c>
      <c r="B1920" t="s">
        <v>19</v>
      </c>
      <c r="C1920" s="2">
        <v>71200000</v>
      </c>
      <c r="D1920" s="2">
        <v>58517000</v>
      </c>
      <c r="E1920" s="2">
        <v>63638600</v>
      </c>
      <c r="F1920" s="2">
        <v>68181500</v>
      </c>
      <c r="G1920" s="2">
        <v>70649700</v>
      </c>
      <c r="H1920" s="2">
        <v>73303300</v>
      </c>
      <c r="I1920" s="2">
        <v>75933200</v>
      </c>
      <c r="J1920" s="2">
        <v>78512500</v>
      </c>
      <c r="K1920" s="2">
        <v>80154800</v>
      </c>
      <c r="L1920" s="2">
        <v>81708400</v>
      </c>
      <c r="M1920" s="2">
        <v>82933600</v>
      </c>
      <c r="N1920" s="2">
        <v>84274200</v>
      </c>
      <c r="O1920" s="2">
        <v>84432300</v>
      </c>
      <c r="P1920" s="2">
        <v>84590400</v>
      </c>
      <c r="Q1920" s="2">
        <v>84748500</v>
      </c>
      <c r="R1920" s="2">
        <v>85064800</v>
      </c>
      <c r="S1920" s="2">
        <v>85222900</v>
      </c>
      <c r="T1920" s="2">
        <v>85539100</v>
      </c>
      <c r="U1920" s="2">
        <v>85697200</v>
      </c>
      <c r="V1920" s="2">
        <v>85855300</v>
      </c>
      <c r="W1920" s="2">
        <v>86013400</v>
      </c>
      <c r="X1920" s="2">
        <v>86329700</v>
      </c>
      <c r="Y1920" s="2">
        <v>86487800</v>
      </c>
      <c r="Z1920" s="2">
        <v>86962100</v>
      </c>
      <c r="AA1920" s="2">
        <v>87120200</v>
      </c>
      <c r="AB1920" s="2">
        <v>87436500</v>
      </c>
      <c r="AC1920" s="2">
        <v>87594600</v>
      </c>
      <c r="AD1920" s="2">
        <v>87910800</v>
      </c>
      <c r="AE1920" s="2">
        <v>88227000</v>
      </c>
      <c r="AF1920" s="2">
        <v>88385100</v>
      </c>
      <c r="AG1920" s="2">
        <v>88859500</v>
      </c>
      <c r="AH1920" s="2">
        <v>88859500</v>
      </c>
    </row>
    <row r="1921" spans="1:34">
      <c r="A1921" t="s">
        <v>1939</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row>
    <row r="1922" spans="1:34">
      <c r="A1922" t="s">
        <v>1940</v>
      </c>
      <c r="B1922" t="s">
        <v>19</v>
      </c>
      <c r="C1922" s="2">
        <v>7564130000000</v>
      </c>
      <c r="D1922" s="2">
        <v>6144020000000</v>
      </c>
      <c r="E1922" s="2">
        <v>6613500000000</v>
      </c>
      <c r="F1922" s="2">
        <v>7064310000000</v>
      </c>
      <c r="G1922" s="2">
        <v>7277410000000</v>
      </c>
      <c r="H1922" s="2">
        <v>7490820000000</v>
      </c>
      <c r="I1922" s="2">
        <v>7698150000000</v>
      </c>
      <c r="J1922" s="2">
        <v>7972910000000</v>
      </c>
      <c r="K1922" s="2">
        <v>8111710000000</v>
      </c>
      <c r="L1922" s="2">
        <v>8241190000000</v>
      </c>
      <c r="M1922" s="2">
        <v>8337350000000</v>
      </c>
      <c r="N1922" s="2">
        <v>8457230000000</v>
      </c>
      <c r="O1922" s="2">
        <v>8475940000000</v>
      </c>
      <c r="P1922" s="2">
        <v>8485300000000</v>
      </c>
      <c r="Q1922" s="2">
        <v>8522720000000</v>
      </c>
      <c r="R1922" s="2">
        <v>8560140000000</v>
      </c>
      <c r="S1922" s="2">
        <v>8597560000000</v>
      </c>
      <c r="T1922" s="2">
        <v>8634980000000</v>
      </c>
      <c r="U1922" s="2">
        <v>8672400000000</v>
      </c>
      <c r="V1922" s="2">
        <v>8700470000000</v>
      </c>
      <c r="W1922" s="2">
        <v>8747250000000</v>
      </c>
      <c r="X1922" s="2">
        <v>8784670000000</v>
      </c>
      <c r="Y1922" s="2">
        <v>8822090000000</v>
      </c>
      <c r="Z1922" s="2">
        <v>8859510000000</v>
      </c>
      <c r="AA1922" s="2">
        <v>8896930000000</v>
      </c>
      <c r="AB1922" s="2">
        <v>8943710000000</v>
      </c>
      <c r="AC1922" s="2">
        <v>8981130000000</v>
      </c>
      <c r="AD1922" s="2">
        <v>9027910000000</v>
      </c>
      <c r="AE1922" s="2">
        <v>9074680000000</v>
      </c>
      <c r="AF1922" s="2">
        <v>9112110000000</v>
      </c>
      <c r="AG1922" s="2">
        <v>9149530000000</v>
      </c>
      <c r="AH1922" s="2">
        <v>9186950000000</v>
      </c>
    </row>
    <row r="1923" spans="1:34">
      <c r="A1923" t="s">
        <v>1941</v>
      </c>
      <c r="B1923" t="s">
        <v>19</v>
      </c>
      <c r="C1923" s="2">
        <v>609637000</v>
      </c>
      <c r="D1923" s="2">
        <v>495182000</v>
      </c>
      <c r="E1923" s="2">
        <v>533020000</v>
      </c>
      <c r="F1923" s="2">
        <v>569354000</v>
      </c>
      <c r="G1923" s="2">
        <v>586528000</v>
      </c>
      <c r="H1923" s="2">
        <v>603728000</v>
      </c>
      <c r="I1923" s="2">
        <v>620438000</v>
      </c>
      <c r="J1923" s="2">
        <v>642582000</v>
      </c>
      <c r="K1923" s="2">
        <v>653770000</v>
      </c>
      <c r="L1923" s="2">
        <v>664205000</v>
      </c>
      <c r="M1923" s="2">
        <v>671955000</v>
      </c>
      <c r="N1923" s="2">
        <v>681617000</v>
      </c>
      <c r="O1923" s="2">
        <v>683125000</v>
      </c>
      <c r="P1923" s="2">
        <v>683879000</v>
      </c>
      <c r="Q1923" s="2">
        <v>686895000</v>
      </c>
      <c r="R1923" s="2">
        <v>689911000</v>
      </c>
      <c r="S1923" s="2">
        <v>692927000</v>
      </c>
      <c r="T1923" s="2">
        <v>695943000</v>
      </c>
      <c r="U1923" s="2">
        <v>698959000</v>
      </c>
      <c r="V1923" s="2">
        <v>701221000</v>
      </c>
      <c r="W1923" s="2">
        <v>704991000</v>
      </c>
      <c r="X1923" s="2">
        <v>708007000</v>
      </c>
      <c r="Y1923" s="2">
        <v>711023000</v>
      </c>
      <c r="Z1923" s="2">
        <v>714039000</v>
      </c>
      <c r="AA1923" s="2">
        <v>717055000</v>
      </c>
      <c r="AB1923" s="2">
        <v>720825000</v>
      </c>
      <c r="AC1923" s="2">
        <v>723841000</v>
      </c>
      <c r="AD1923" s="2">
        <v>727611000</v>
      </c>
      <c r="AE1923" s="2">
        <v>731381000</v>
      </c>
      <c r="AF1923" s="2">
        <v>734397000</v>
      </c>
      <c r="AG1923" s="2">
        <v>737413000</v>
      </c>
      <c r="AH1923" s="2">
        <v>740429000</v>
      </c>
    </row>
    <row r="1924" spans="1:34">
      <c r="A1924" t="s">
        <v>1942</v>
      </c>
      <c r="B1924" t="s">
        <v>19</v>
      </c>
      <c r="C1924" s="2">
        <v>10949200000</v>
      </c>
      <c r="D1924" s="2">
        <v>8893550000</v>
      </c>
      <c r="E1924" s="2">
        <v>9573120000</v>
      </c>
      <c r="F1924" s="2">
        <v>10225700000</v>
      </c>
      <c r="G1924" s="2">
        <v>10534100000</v>
      </c>
      <c r="H1924" s="2">
        <v>10843100000</v>
      </c>
      <c r="I1924" s="2">
        <v>11143200000</v>
      </c>
      <c r="J1924" s="2">
        <v>11540900000</v>
      </c>
      <c r="K1924" s="2">
        <v>11741800000</v>
      </c>
      <c r="L1924" s="2">
        <v>11929200000</v>
      </c>
      <c r="M1924" s="2">
        <v>12068400000</v>
      </c>
      <c r="N1924" s="2">
        <v>12241900000</v>
      </c>
      <c r="O1924" s="2">
        <v>12269000000</v>
      </c>
      <c r="P1924" s="2">
        <v>12282600000</v>
      </c>
      <c r="Q1924" s="2">
        <v>12336700000</v>
      </c>
      <c r="R1924" s="2">
        <v>12390900000</v>
      </c>
      <c r="S1924" s="2">
        <v>12445100000</v>
      </c>
      <c r="T1924" s="2">
        <v>12499200000</v>
      </c>
      <c r="U1924" s="2">
        <v>12553400000</v>
      </c>
      <c r="V1924" s="2">
        <v>12594000000</v>
      </c>
      <c r="W1924" s="2">
        <v>12661700000</v>
      </c>
      <c r="X1924" s="2">
        <v>12715900000</v>
      </c>
      <c r="Y1924" s="2">
        <v>12770100000</v>
      </c>
      <c r="Z1924" s="2">
        <v>12824300000</v>
      </c>
      <c r="AA1924" s="2">
        <v>12878400000</v>
      </c>
      <c r="AB1924" s="2">
        <v>12946100000</v>
      </c>
      <c r="AC1924" s="2">
        <v>13000300000</v>
      </c>
      <c r="AD1924" s="2">
        <v>13068000000</v>
      </c>
      <c r="AE1924" s="2">
        <v>13135700000</v>
      </c>
      <c r="AF1924" s="2">
        <v>13189900000</v>
      </c>
      <c r="AG1924" s="2">
        <v>13244100000</v>
      </c>
      <c r="AH1924" s="2">
        <v>13298200000</v>
      </c>
    </row>
    <row r="1925" spans="1:34">
      <c r="A1925" t="s">
        <v>1943</v>
      </c>
      <c r="B1925" t="s">
        <v>19</v>
      </c>
      <c r="C1925" s="2">
        <v>17714800000</v>
      </c>
      <c r="D1925" s="2">
        <v>14389000000</v>
      </c>
      <c r="E1925" s="2">
        <v>15488500000</v>
      </c>
      <c r="F1925" s="2">
        <v>16544200000</v>
      </c>
      <c r="G1925" s="2">
        <v>17043300000</v>
      </c>
      <c r="H1925" s="2">
        <v>17543100000</v>
      </c>
      <c r="I1925" s="2">
        <v>18028700000</v>
      </c>
      <c r="J1925" s="2">
        <v>18672100000</v>
      </c>
      <c r="K1925" s="2">
        <v>18997200000</v>
      </c>
      <c r="L1925" s="2">
        <v>19300400000</v>
      </c>
      <c r="M1925" s="2">
        <v>19525600000</v>
      </c>
      <c r="N1925" s="2">
        <v>19806400000</v>
      </c>
      <c r="O1925" s="2">
        <v>19850200000</v>
      </c>
      <c r="P1925" s="2">
        <v>19872100000</v>
      </c>
      <c r="Q1925" s="2">
        <v>19959700000</v>
      </c>
      <c r="R1925" s="2">
        <v>20047400000</v>
      </c>
      <c r="S1925" s="2">
        <v>20135000000</v>
      </c>
      <c r="T1925" s="2">
        <v>20222700000</v>
      </c>
      <c r="U1925" s="2">
        <v>20310300000</v>
      </c>
      <c r="V1925" s="2">
        <v>20376000000</v>
      </c>
      <c r="W1925" s="2">
        <v>20485600000</v>
      </c>
      <c r="X1925" s="2">
        <v>20573200000</v>
      </c>
      <c r="Y1925" s="2">
        <v>20660900000</v>
      </c>
      <c r="Z1925" s="2">
        <v>20748500000</v>
      </c>
      <c r="AA1925" s="2">
        <v>20836100000</v>
      </c>
      <c r="AB1925" s="2">
        <v>20945700000</v>
      </c>
      <c r="AC1925" s="2">
        <v>21033300000</v>
      </c>
      <c r="AD1925" s="2">
        <v>21142900000</v>
      </c>
      <c r="AE1925" s="2">
        <v>21252400000</v>
      </c>
      <c r="AF1925" s="2">
        <v>21340100000</v>
      </c>
      <c r="AG1925" s="2">
        <v>21427700000</v>
      </c>
      <c r="AH1925" s="2">
        <v>21515300000</v>
      </c>
    </row>
    <row r="1926" spans="1:34">
      <c r="A1926" t="s">
        <v>1944</v>
      </c>
      <c r="B1926" t="s">
        <v>19</v>
      </c>
      <c r="C1926" s="2">
        <v>171570000000</v>
      </c>
      <c r="D1926" s="2">
        <v>139359000000</v>
      </c>
      <c r="E1926" s="2">
        <v>150007000000</v>
      </c>
      <c r="F1926" s="2">
        <v>160233000000</v>
      </c>
      <c r="G1926" s="2">
        <v>165066000000</v>
      </c>
      <c r="H1926" s="2">
        <v>169907000000</v>
      </c>
      <c r="I1926" s="2">
        <v>174609000000</v>
      </c>
      <c r="J1926" s="2">
        <v>180841000000</v>
      </c>
      <c r="K1926" s="2">
        <v>183990000000</v>
      </c>
      <c r="L1926" s="2">
        <v>186927000000</v>
      </c>
      <c r="M1926" s="2">
        <v>189108000000</v>
      </c>
      <c r="N1926" s="2">
        <v>191827000000</v>
      </c>
      <c r="O1926" s="2">
        <v>192251000000</v>
      </c>
      <c r="P1926" s="2">
        <v>192463000000</v>
      </c>
      <c r="Q1926" s="2">
        <v>193312000000</v>
      </c>
      <c r="R1926" s="2">
        <v>194161000000</v>
      </c>
      <c r="S1926" s="2">
        <v>195010000000</v>
      </c>
      <c r="T1926" s="2">
        <v>195859000000</v>
      </c>
      <c r="U1926" s="2">
        <v>196707000000</v>
      </c>
      <c r="V1926" s="2">
        <v>197344000000</v>
      </c>
      <c r="W1926" s="2">
        <v>198405000000</v>
      </c>
      <c r="X1926" s="2">
        <v>199254000000</v>
      </c>
      <c r="Y1926" s="2">
        <v>200102000000</v>
      </c>
      <c r="Z1926" s="2">
        <v>200951000000</v>
      </c>
      <c r="AA1926" s="2">
        <v>201800000000</v>
      </c>
      <c r="AB1926" s="2">
        <v>202861000000</v>
      </c>
      <c r="AC1926" s="2">
        <v>203710000000</v>
      </c>
      <c r="AD1926" s="2">
        <v>204771000000</v>
      </c>
      <c r="AE1926" s="2">
        <v>205832000000</v>
      </c>
      <c r="AF1926" s="2">
        <v>206681000000</v>
      </c>
      <c r="AG1926" s="2">
        <v>207529000000</v>
      </c>
      <c r="AH1926" s="2">
        <v>208378000000</v>
      </c>
    </row>
    <row r="1927" spans="1:34">
      <c r="A1927" t="s">
        <v>1945</v>
      </c>
      <c r="B1927" t="s">
        <v>19</v>
      </c>
      <c r="C1927" s="2">
        <v>23427700000</v>
      </c>
      <c r="D1927" s="2">
        <v>19029300000</v>
      </c>
      <c r="E1927" s="2">
        <v>20483400000</v>
      </c>
      <c r="F1927" s="2">
        <v>21879700000</v>
      </c>
      <c r="G1927" s="2">
        <v>22539700000</v>
      </c>
      <c r="H1927" s="2">
        <v>23200700000</v>
      </c>
      <c r="I1927" s="2">
        <v>23842800000</v>
      </c>
      <c r="J1927" s="2">
        <v>24693800000</v>
      </c>
      <c r="K1927" s="2">
        <v>25123700000</v>
      </c>
      <c r="L1927" s="2">
        <v>25524700000</v>
      </c>
      <c r="M1927" s="2">
        <v>25822500000</v>
      </c>
      <c r="N1927" s="2">
        <v>26193800000</v>
      </c>
      <c r="O1927" s="2">
        <v>26251800000</v>
      </c>
      <c r="P1927" s="2">
        <v>26280800000</v>
      </c>
      <c r="Q1927" s="2">
        <v>26396700000</v>
      </c>
      <c r="R1927" s="2">
        <v>26512600000</v>
      </c>
      <c r="S1927" s="2">
        <v>26628500000</v>
      </c>
      <c r="T1927" s="2">
        <v>26744400000</v>
      </c>
      <c r="U1927" s="2">
        <v>26860300000</v>
      </c>
      <c r="V1927" s="2">
        <v>26947200000</v>
      </c>
      <c r="W1927" s="2">
        <v>27092100000</v>
      </c>
      <c r="X1927" s="2">
        <v>27208000000</v>
      </c>
      <c r="Y1927" s="2">
        <v>27323900000</v>
      </c>
      <c r="Z1927" s="2">
        <v>27439800000</v>
      </c>
      <c r="AA1927" s="2">
        <v>27555700000</v>
      </c>
      <c r="AB1927" s="2">
        <v>27700600000</v>
      </c>
      <c r="AC1927" s="2">
        <v>27816500000</v>
      </c>
      <c r="AD1927" s="2">
        <v>27961300000</v>
      </c>
      <c r="AE1927" s="2">
        <v>28106200000</v>
      </c>
      <c r="AF1927" s="2">
        <v>28222100000</v>
      </c>
      <c r="AG1927" s="2">
        <v>28338000000</v>
      </c>
      <c r="AH1927" s="2">
        <v>28453900000</v>
      </c>
    </row>
    <row r="1928" spans="1:34">
      <c r="A1928" t="s">
        <v>1946</v>
      </c>
      <c r="B1928" t="s">
        <v>19</v>
      </c>
      <c r="C1928" s="2">
        <v>25403200000</v>
      </c>
      <c r="D1928" s="2">
        <v>20633900000</v>
      </c>
      <c r="E1928" s="2">
        <v>22210600000</v>
      </c>
      <c r="F1928" s="2">
        <v>23724600000</v>
      </c>
      <c r="G1928" s="2">
        <v>24440200000</v>
      </c>
      <c r="H1928" s="2">
        <v>25157000000</v>
      </c>
      <c r="I1928" s="2">
        <v>25853300000</v>
      </c>
      <c r="J1928" s="2">
        <v>26776000000</v>
      </c>
      <c r="K1928" s="2">
        <v>27242100000</v>
      </c>
      <c r="L1928" s="2">
        <v>27677000000</v>
      </c>
      <c r="M1928" s="2">
        <v>27999900000</v>
      </c>
      <c r="N1928" s="2">
        <v>28402500000</v>
      </c>
      <c r="O1928" s="2">
        <v>28465400000</v>
      </c>
      <c r="P1928" s="2">
        <v>28496800000</v>
      </c>
      <c r="Q1928" s="2">
        <v>28622500000</v>
      </c>
      <c r="R1928" s="2">
        <v>28748100000</v>
      </c>
      <c r="S1928" s="2">
        <v>28873800000</v>
      </c>
      <c r="T1928" s="2">
        <v>28999500000</v>
      </c>
      <c r="U1928" s="2">
        <v>29125200000</v>
      </c>
      <c r="V1928" s="2">
        <v>29219400000</v>
      </c>
      <c r="W1928" s="2">
        <v>29376500000</v>
      </c>
      <c r="X1928" s="2">
        <v>29502200000</v>
      </c>
      <c r="Y1928" s="2">
        <v>29627900000</v>
      </c>
      <c r="Z1928" s="2">
        <v>29753500000</v>
      </c>
      <c r="AA1928" s="2">
        <v>29879200000</v>
      </c>
      <c r="AB1928" s="2">
        <v>30036300000</v>
      </c>
      <c r="AC1928" s="2">
        <v>30162000000</v>
      </c>
      <c r="AD1928" s="2">
        <v>30319100000</v>
      </c>
      <c r="AE1928" s="2">
        <v>30476200000</v>
      </c>
      <c r="AF1928" s="2">
        <v>30601800000</v>
      </c>
      <c r="AG1928" s="2">
        <v>30727500000</v>
      </c>
      <c r="AH1928" s="2">
        <v>30853200000</v>
      </c>
    </row>
    <row r="1929" spans="1:34">
      <c r="A1929" t="s">
        <v>1947</v>
      </c>
      <c r="B1929" t="s">
        <v>19</v>
      </c>
      <c r="C1929" s="2">
        <v>79101000</v>
      </c>
      <c r="D1929" s="2">
        <v>64250400</v>
      </c>
      <c r="E1929" s="2">
        <v>69159900</v>
      </c>
      <c r="F1929" s="2">
        <v>73874200</v>
      </c>
      <c r="G1929" s="2">
        <v>76102600</v>
      </c>
      <c r="H1929" s="2">
        <v>78334300</v>
      </c>
      <c r="I1929" s="2">
        <v>80502500</v>
      </c>
      <c r="J1929" s="2">
        <v>83375700</v>
      </c>
      <c r="K1929" s="2">
        <v>84827300</v>
      </c>
      <c r="L1929" s="2">
        <v>86181300</v>
      </c>
      <c r="M1929" s="2">
        <v>87186900</v>
      </c>
      <c r="N1929" s="2">
        <v>88440500</v>
      </c>
      <c r="O1929" s="2">
        <v>88636100</v>
      </c>
      <c r="P1929" s="2">
        <v>88734000</v>
      </c>
      <c r="Q1929" s="2">
        <v>89125300</v>
      </c>
      <c r="R1929" s="2">
        <v>89516600</v>
      </c>
      <c r="S1929" s="2">
        <v>89908000</v>
      </c>
      <c r="T1929" s="2">
        <v>90299300</v>
      </c>
      <c r="U1929" s="2">
        <v>90690600</v>
      </c>
      <c r="V1929" s="2">
        <v>90984100</v>
      </c>
      <c r="W1929" s="2">
        <v>91473300</v>
      </c>
      <c r="X1929" s="2">
        <v>91864600</v>
      </c>
      <c r="Y1929" s="2">
        <v>92255900</v>
      </c>
      <c r="Z1929" s="2">
        <v>92647300</v>
      </c>
      <c r="AA1929" s="2">
        <v>93038600</v>
      </c>
      <c r="AB1929" s="2">
        <v>93527800</v>
      </c>
      <c r="AC1929" s="2">
        <v>93919100</v>
      </c>
      <c r="AD1929" s="2">
        <v>94408200</v>
      </c>
      <c r="AE1929" s="2">
        <v>94897400</v>
      </c>
      <c r="AF1929" s="2">
        <v>95288700</v>
      </c>
      <c r="AG1929" s="2">
        <v>95680100</v>
      </c>
      <c r="AH1929" s="2">
        <v>96071400</v>
      </c>
    </row>
    <row r="1930" spans="1:34">
      <c r="A1930" t="s">
        <v>1948</v>
      </c>
      <c r="B1930" t="s">
        <v>19</v>
      </c>
      <c r="C1930" s="2">
        <v>172904000</v>
      </c>
      <c r="D1930" s="2">
        <v>140442000</v>
      </c>
      <c r="E1930" s="2">
        <v>151174000</v>
      </c>
      <c r="F1930" s="2">
        <v>161479000</v>
      </c>
      <c r="G1930" s="2">
        <v>166350000</v>
      </c>
      <c r="H1930" s="2">
        <v>171228000</v>
      </c>
      <c r="I1930" s="2">
        <v>175967000</v>
      </c>
      <c r="J1930" s="2">
        <v>182247000</v>
      </c>
      <c r="K1930" s="2">
        <v>185420000</v>
      </c>
      <c r="L1930" s="2">
        <v>188380000</v>
      </c>
      <c r="M1930" s="2">
        <v>190578000</v>
      </c>
      <c r="N1930" s="2">
        <v>193318000</v>
      </c>
      <c r="O1930" s="2">
        <v>193746000</v>
      </c>
      <c r="P1930" s="2">
        <v>193960000</v>
      </c>
      <c r="Q1930" s="2">
        <v>194815000</v>
      </c>
      <c r="R1930" s="2">
        <v>195671000</v>
      </c>
      <c r="S1930" s="2">
        <v>196526000</v>
      </c>
      <c r="T1930" s="2">
        <v>197381000</v>
      </c>
      <c r="U1930" s="2">
        <v>198237000</v>
      </c>
      <c r="V1930" s="2">
        <v>198878000</v>
      </c>
      <c r="W1930" s="2">
        <v>199948000</v>
      </c>
      <c r="X1930" s="2">
        <v>200803000</v>
      </c>
      <c r="Y1930" s="2">
        <v>201658000</v>
      </c>
      <c r="Z1930" s="2">
        <v>202514000</v>
      </c>
      <c r="AA1930" s="2">
        <v>203369000</v>
      </c>
      <c r="AB1930" s="2">
        <v>204438000</v>
      </c>
      <c r="AC1930" s="2">
        <v>205294000</v>
      </c>
      <c r="AD1930" s="2">
        <v>206363000</v>
      </c>
      <c r="AE1930" s="2">
        <v>207432000</v>
      </c>
      <c r="AF1930" s="2">
        <v>208288000</v>
      </c>
      <c r="AG1930" s="2">
        <v>209143000</v>
      </c>
      <c r="AH1930" s="2">
        <v>209998000</v>
      </c>
    </row>
    <row r="1931" spans="1:34">
      <c r="A1931" t="s">
        <v>1949</v>
      </c>
      <c r="B1931" t="s">
        <v>19</v>
      </c>
      <c r="C1931" s="2">
        <v>878900000</v>
      </c>
      <c r="D1931" s="2">
        <v>713893000</v>
      </c>
      <c r="E1931" s="2">
        <v>768443000</v>
      </c>
      <c r="F1931" s="2">
        <v>820825000</v>
      </c>
      <c r="G1931" s="2">
        <v>845584000</v>
      </c>
      <c r="H1931" s="2">
        <v>870381000</v>
      </c>
      <c r="I1931" s="2">
        <v>894472000</v>
      </c>
      <c r="J1931" s="2">
        <v>926397000</v>
      </c>
      <c r="K1931" s="2">
        <v>942525000</v>
      </c>
      <c r="L1931" s="2">
        <v>957569000</v>
      </c>
      <c r="M1931" s="2">
        <v>968743000</v>
      </c>
      <c r="N1931" s="2">
        <v>982672000</v>
      </c>
      <c r="O1931" s="2">
        <v>984846000</v>
      </c>
      <c r="P1931" s="2">
        <v>985933000</v>
      </c>
      <c r="Q1931" s="2">
        <v>990281000</v>
      </c>
      <c r="R1931" s="2">
        <v>994629000</v>
      </c>
      <c r="S1931" s="2">
        <v>998977000</v>
      </c>
      <c r="T1931" s="2">
        <v>1003330000</v>
      </c>
      <c r="U1931" s="2">
        <v>1007670000</v>
      </c>
      <c r="V1931" s="2">
        <v>1010930000</v>
      </c>
      <c r="W1931" s="2">
        <v>1016370000</v>
      </c>
      <c r="X1931" s="2">
        <v>1020720000</v>
      </c>
      <c r="Y1931" s="2">
        <v>1025070000</v>
      </c>
      <c r="Z1931" s="2">
        <v>1029410000</v>
      </c>
      <c r="AA1931" s="2">
        <v>1033760000</v>
      </c>
      <c r="AB1931" s="2">
        <v>1039200000</v>
      </c>
      <c r="AC1931" s="2">
        <v>1043550000</v>
      </c>
      <c r="AD1931" s="2">
        <v>1048980000</v>
      </c>
      <c r="AE1931" s="2">
        <v>1054420000</v>
      </c>
      <c r="AF1931" s="2">
        <v>1058760000</v>
      </c>
      <c r="AG1931" s="2">
        <v>1063110000</v>
      </c>
      <c r="AH1931" s="2">
        <v>1067460000</v>
      </c>
    </row>
    <row r="1932" spans="1:34">
      <c r="A1932" t="s">
        <v>1950</v>
      </c>
      <c r="B1932" t="s">
        <v>19</v>
      </c>
      <c r="C1932" s="2">
        <v>127840000</v>
      </c>
      <c r="D1932" s="2">
        <v>103839000</v>
      </c>
      <c r="E1932" s="2">
        <v>111774000</v>
      </c>
      <c r="F1932" s="2">
        <v>119393000</v>
      </c>
      <c r="G1932" s="2">
        <v>122994000</v>
      </c>
      <c r="H1932" s="2">
        <v>126601000</v>
      </c>
      <c r="I1932" s="2">
        <v>130105000</v>
      </c>
      <c r="J1932" s="2">
        <v>134749000</v>
      </c>
      <c r="K1932" s="2">
        <v>137095000</v>
      </c>
      <c r="L1932" s="2">
        <v>139283000</v>
      </c>
      <c r="M1932" s="2">
        <v>140908000</v>
      </c>
      <c r="N1932" s="2">
        <v>142934000</v>
      </c>
      <c r="O1932" s="2">
        <v>143250000</v>
      </c>
      <c r="P1932" s="2">
        <v>143408000</v>
      </c>
      <c r="Q1932" s="2">
        <v>144041000</v>
      </c>
      <c r="R1932" s="2">
        <v>144673000</v>
      </c>
      <c r="S1932" s="2">
        <v>145306000</v>
      </c>
      <c r="T1932" s="2">
        <v>145938000</v>
      </c>
      <c r="U1932" s="2">
        <v>146571000</v>
      </c>
      <c r="V1932" s="2">
        <v>147045000</v>
      </c>
      <c r="W1932" s="2">
        <v>147836000</v>
      </c>
      <c r="X1932" s="2">
        <v>148468000</v>
      </c>
      <c r="Y1932" s="2">
        <v>149101000</v>
      </c>
      <c r="Z1932" s="2">
        <v>149733000</v>
      </c>
      <c r="AA1932" s="2">
        <v>150365000</v>
      </c>
      <c r="AB1932" s="2">
        <v>151156000</v>
      </c>
      <c r="AC1932" s="2">
        <v>151788000</v>
      </c>
      <c r="AD1932" s="2">
        <v>152579000</v>
      </c>
      <c r="AE1932" s="2">
        <v>153370000</v>
      </c>
      <c r="AF1932" s="2">
        <v>154002000</v>
      </c>
      <c r="AG1932" s="2">
        <v>154634000</v>
      </c>
      <c r="AH1932" s="2">
        <v>155267000</v>
      </c>
    </row>
    <row r="1933" spans="1:34">
      <c r="A1933" t="s">
        <v>1951</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row>
    <row r="1934" spans="1:34">
      <c r="A1934" t="s">
        <v>1952</v>
      </c>
      <c r="B1934" t="s">
        <v>19</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row>
    <row r="1935" spans="1:34">
      <c r="A1935" t="s">
        <v>1953</v>
      </c>
      <c r="B1935" t="s">
        <v>19</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row>
    <row r="1936" spans="1:34">
      <c r="A1936" t="s">
        <v>1954</v>
      </c>
      <c r="B1936" t="s">
        <v>19</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row>
    <row r="1937" spans="1:34">
      <c r="A1937" t="s">
        <v>1955</v>
      </c>
      <c r="B1937" t="s">
        <v>19</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row>
    <row r="1938" spans="1:34">
      <c r="A1938" t="s">
        <v>1956</v>
      </c>
      <c r="B1938" t="s">
        <v>19</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row>
    <row r="1939" spans="1:34">
      <c r="A1939" t="s">
        <v>1957</v>
      </c>
      <c r="B1939" t="s">
        <v>19</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row>
    <row r="1940" spans="1:34">
      <c r="A1940" t="s">
        <v>1958</v>
      </c>
      <c r="B1940" t="s">
        <v>19</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row>
    <row r="1941" spans="1:34">
      <c r="A1941" t="s">
        <v>1959</v>
      </c>
      <c r="B1941" t="s">
        <v>19</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row>
    <row r="1942" spans="1:34">
      <c r="A1942" t="s">
        <v>1960</v>
      </c>
      <c r="B1942" t="s">
        <v>19</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row>
    <row r="1943" spans="1:34">
      <c r="A1943" t="s">
        <v>1961</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row>
    <row r="1944" spans="1:34">
      <c r="A1944" t="s">
        <v>1962</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row>
    <row r="1945" spans="1:34">
      <c r="A1945" t="s">
        <v>1963</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row>
    <row r="1946" spans="1:34">
      <c r="A1946" t="s">
        <v>1964</v>
      </c>
      <c r="B1946" t="s">
        <v>19</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row>
    <row r="1947" spans="1:34">
      <c r="A1947" t="s">
        <v>1965</v>
      </c>
      <c r="B1947" t="s">
        <v>19</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row>
    <row r="1948" spans="1:34">
      <c r="A1948" t="s">
        <v>1966</v>
      </c>
      <c r="B1948" t="s">
        <v>19</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row>
    <row r="1949" spans="1:34">
      <c r="A1949" t="s">
        <v>1967</v>
      </c>
      <c r="B1949" t="s">
        <v>19</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row>
    <row r="1950" spans="1:34">
      <c r="A1950" t="s">
        <v>1968</v>
      </c>
      <c r="B1950" t="s">
        <v>19</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row>
    <row r="1951" spans="1:34">
      <c r="A1951" t="s">
        <v>1969</v>
      </c>
      <c r="B1951" t="s">
        <v>19</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row>
    <row r="1952" spans="1:34">
      <c r="A1952" t="s">
        <v>1970</v>
      </c>
      <c r="B1952" t="s">
        <v>19</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row>
    <row r="1953" spans="1:34">
      <c r="A1953" t="s">
        <v>1971</v>
      </c>
      <c r="B1953" t="s">
        <v>19</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row>
    <row r="1954" spans="1:34">
      <c r="A1954" t="s">
        <v>1972</v>
      </c>
      <c r="B1954" t="s">
        <v>19</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row>
    <row r="1955" spans="1:34">
      <c r="A1955" t="s">
        <v>1973</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row>
    <row r="1956" spans="1:34">
      <c r="A1956" t="s">
        <v>1974</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row>
    <row r="1957" spans="1:34">
      <c r="A1957" t="s">
        <v>1975</v>
      </c>
      <c r="B1957" t="s">
        <v>19</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row>
    <row r="1958" spans="1:34">
      <c r="A1958" t="s">
        <v>1976</v>
      </c>
      <c r="B1958" t="s">
        <v>19</v>
      </c>
      <c r="C1958" s="2">
        <v>13443100000000</v>
      </c>
      <c r="D1958" s="2">
        <v>9547000000000</v>
      </c>
      <c r="E1958" s="2">
        <v>11427300000000</v>
      </c>
      <c r="F1958" s="2">
        <v>12289200000000</v>
      </c>
      <c r="G1958" s="2">
        <v>13641800000000</v>
      </c>
      <c r="H1958" s="2">
        <v>14403300000000</v>
      </c>
      <c r="I1958" s="2">
        <v>15012800000000</v>
      </c>
      <c r="J1958" s="2">
        <v>14452600000000</v>
      </c>
      <c r="K1958" s="2">
        <v>15304600000000</v>
      </c>
      <c r="L1958" s="2">
        <v>15203700000000</v>
      </c>
      <c r="M1958" s="2">
        <v>16048500000000</v>
      </c>
      <c r="N1958" s="2">
        <v>15782500000000</v>
      </c>
      <c r="O1958" s="2">
        <v>15576600000000</v>
      </c>
      <c r="P1958" s="2">
        <v>16091200000000</v>
      </c>
      <c r="Q1958" s="2">
        <v>16390600000000</v>
      </c>
      <c r="R1958" s="2">
        <v>15922800000000</v>
      </c>
      <c r="S1958" s="2">
        <v>15763800000000</v>
      </c>
      <c r="T1958" s="2">
        <v>15829200000000</v>
      </c>
      <c r="U1958" s="2">
        <v>15960200000000</v>
      </c>
      <c r="V1958" s="2">
        <v>16063100000000</v>
      </c>
      <c r="W1958" s="2">
        <v>15314700000000</v>
      </c>
      <c r="X1958" s="2">
        <v>15455000000000</v>
      </c>
      <c r="Y1958" s="2">
        <v>15791800000000</v>
      </c>
      <c r="Z1958" s="2">
        <v>15894700000000</v>
      </c>
      <c r="AA1958" s="2">
        <v>16287700000000</v>
      </c>
      <c r="AB1958" s="2">
        <v>15548600000000</v>
      </c>
      <c r="AC1958" s="2">
        <v>15773100000000</v>
      </c>
      <c r="AD1958" s="2">
        <v>16044400000000</v>
      </c>
      <c r="AE1958" s="2">
        <v>16456100000000</v>
      </c>
      <c r="AF1958" s="2">
        <v>15754400000000</v>
      </c>
      <c r="AG1958" s="2">
        <v>15258600000000</v>
      </c>
      <c r="AH1958" s="2">
        <v>15651500000000</v>
      </c>
    </row>
    <row r="1959" spans="1:34">
      <c r="A1959" t="s">
        <v>1977</v>
      </c>
      <c r="B1959" t="s">
        <v>19</v>
      </c>
      <c r="C1959" s="2">
        <v>73623000000</v>
      </c>
      <c r="D1959" s="2">
        <v>52285300000</v>
      </c>
      <c r="E1959" s="2">
        <v>62583000000</v>
      </c>
      <c r="F1959" s="2">
        <v>67303600000</v>
      </c>
      <c r="G1959" s="2">
        <v>74710900000</v>
      </c>
      <c r="H1959" s="2">
        <v>78881700000</v>
      </c>
      <c r="I1959" s="2">
        <v>82219300000</v>
      </c>
      <c r="J1959" s="2">
        <v>79151600000</v>
      </c>
      <c r="K1959" s="2">
        <v>83817500000</v>
      </c>
      <c r="L1959" s="2">
        <v>83265200000</v>
      </c>
      <c r="M1959" s="2">
        <v>87891400000</v>
      </c>
      <c r="N1959" s="2">
        <v>86434600000</v>
      </c>
      <c r="O1959" s="2">
        <v>85307500000</v>
      </c>
      <c r="P1959" s="2">
        <v>88125400000</v>
      </c>
      <c r="Q1959" s="2">
        <v>89765000000</v>
      </c>
      <c r="R1959" s="2">
        <v>87203200000</v>
      </c>
      <c r="S1959" s="2">
        <v>86332200000</v>
      </c>
      <c r="T1959" s="2">
        <v>86690800000</v>
      </c>
      <c r="U1959" s="2">
        <v>87408100000</v>
      </c>
      <c r="V1959" s="2">
        <v>87971700000</v>
      </c>
      <c r="W1959" s="2">
        <v>83872900000</v>
      </c>
      <c r="X1959" s="2">
        <v>84641400000</v>
      </c>
      <c r="Y1959" s="2">
        <v>86485900000</v>
      </c>
      <c r="Z1959" s="2">
        <v>87049500000</v>
      </c>
      <c r="AA1959" s="2">
        <v>89201400000</v>
      </c>
      <c r="AB1959" s="2">
        <v>85153700000</v>
      </c>
      <c r="AC1959" s="2">
        <v>86383400000</v>
      </c>
      <c r="AD1959" s="2">
        <v>87869200000</v>
      </c>
      <c r="AE1959" s="2">
        <v>90123600000</v>
      </c>
      <c r="AF1959" s="2">
        <v>86280900000</v>
      </c>
      <c r="AG1959" s="2">
        <v>83565400000</v>
      </c>
      <c r="AH1959" s="2">
        <v>85717300000</v>
      </c>
    </row>
    <row r="1960" spans="1:34">
      <c r="A1960" t="s">
        <v>1978</v>
      </c>
      <c r="B1960" t="s">
        <v>19</v>
      </c>
      <c r="C1960" s="2">
        <v>15858300000</v>
      </c>
      <c r="D1960" s="2">
        <v>11262200000</v>
      </c>
      <c r="E1960" s="2">
        <v>13480300000</v>
      </c>
      <c r="F1960" s="2">
        <v>14497100000</v>
      </c>
      <c r="G1960" s="2">
        <v>16092600000</v>
      </c>
      <c r="H1960" s="2">
        <v>16991000000</v>
      </c>
      <c r="I1960" s="2">
        <v>17709900000</v>
      </c>
      <c r="J1960" s="2">
        <v>17049100000</v>
      </c>
      <c r="K1960" s="2">
        <v>18054200000</v>
      </c>
      <c r="L1960" s="2">
        <v>17935200000</v>
      </c>
      <c r="M1960" s="2">
        <v>18931700000</v>
      </c>
      <c r="N1960" s="2">
        <v>18617900000</v>
      </c>
      <c r="O1960" s="2">
        <v>18375100000</v>
      </c>
      <c r="P1960" s="2">
        <v>18982100000</v>
      </c>
      <c r="Q1960" s="2">
        <v>19335200000</v>
      </c>
      <c r="R1960" s="2">
        <v>18783400000</v>
      </c>
      <c r="S1960" s="2">
        <v>18595800000</v>
      </c>
      <c r="T1960" s="2">
        <v>18673100000</v>
      </c>
      <c r="U1960" s="2">
        <v>18827600000</v>
      </c>
      <c r="V1960" s="2">
        <v>18949000000</v>
      </c>
      <c r="W1960" s="2">
        <v>18066100000</v>
      </c>
      <c r="X1960" s="2">
        <v>18231600000</v>
      </c>
      <c r="Y1960" s="2">
        <v>18628900000</v>
      </c>
      <c r="Z1960" s="2">
        <v>18750300000</v>
      </c>
      <c r="AA1960" s="2">
        <v>19213800000</v>
      </c>
      <c r="AB1960" s="2">
        <v>18342000000</v>
      </c>
      <c r="AC1960" s="2">
        <v>18606800000</v>
      </c>
      <c r="AD1960" s="2">
        <v>18926900000</v>
      </c>
      <c r="AE1960" s="2">
        <v>19412500000</v>
      </c>
      <c r="AF1960" s="2">
        <v>18584800000</v>
      </c>
      <c r="AG1960" s="2">
        <v>17999900000</v>
      </c>
      <c r="AH1960" s="2">
        <v>18463400000</v>
      </c>
    </row>
    <row r="1961" spans="1:34">
      <c r="A1961" t="s">
        <v>1979</v>
      </c>
      <c r="B1961" t="s">
        <v>19</v>
      </c>
      <c r="C1961" s="2">
        <v>23028300000</v>
      </c>
      <c r="D1961" s="2">
        <v>16354100000</v>
      </c>
      <c r="E1961" s="2">
        <v>19575100000</v>
      </c>
      <c r="F1961" s="2">
        <v>21051600000</v>
      </c>
      <c r="G1961" s="2">
        <v>23368600000</v>
      </c>
      <c r="H1961" s="2">
        <v>24673100000</v>
      </c>
      <c r="I1961" s="2">
        <v>25717100000</v>
      </c>
      <c r="J1961" s="2">
        <v>24757500000</v>
      </c>
      <c r="K1961" s="2">
        <v>26217000000</v>
      </c>
      <c r="L1961" s="2">
        <v>26044200000</v>
      </c>
      <c r="M1961" s="2">
        <v>27491300000</v>
      </c>
      <c r="N1961" s="2">
        <v>27035600000</v>
      </c>
      <c r="O1961" s="2">
        <v>26683000000</v>
      </c>
      <c r="P1961" s="2">
        <v>27564400000</v>
      </c>
      <c r="Q1961" s="2">
        <v>28077300000</v>
      </c>
      <c r="R1961" s="2">
        <v>27276000000</v>
      </c>
      <c r="S1961" s="2">
        <v>27003500000</v>
      </c>
      <c r="T1961" s="2">
        <v>27115700000</v>
      </c>
      <c r="U1961" s="2">
        <v>27340100000</v>
      </c>
      <c r="V1961" s="2">
        <v>27516400000</v>
      </c>
      <c r="W1961" s="2">
        <v>26234300000</v>
      </c>
      <c r="X1961" s="2">
        <v>26474700000</v>
      </c>
      <c r="Y1961" s="2">
        <v>27051600000</v>
      </c>
      <c r="Z1961" s="2">
        <v>27227900000</v>
      </c>
      <c r="AA1961" s="2">
        <v>27901000000</v>
      </c>
      <c r="AB1961" s="2">
        <v>26634900000</v>
      </c>
      <c r="AC1961" s="2">
        <v>27019600000</v>
      </c>
      <c r="AD1961" s="2">
        <v>27484300000</v>
      </c>
      <c r="AE1961" s="2">
        <v>28189400000</v>
      </c>
      <c r="AF1961" s="2">
        <v>26987500000</v>
      </c>
      <c r="AG1961" s="2">
        <v>26138100000</v>
      </c>
      <c r="AH1961" s="2">
        <v>26811200000</v>
      </c>
    </row>
    <row r="1962" spans="1:34">
      <c r="A1962" t="s">
        <v>1980</v>
      </c>
      <c r="B1962" t="s">
        <v>19</v>
      </c>
      <c r="C1962" s="2">
        <v>14388900000</v>
      </c>
      <c r="D1962" s="2">
        <v>10218600000</v>
      </c>
      <c r="E1962" s="2">
        <v>12231200000</v>
      </c>
      <c r="F1962" s="2">
        <v>13153800000</v>
      </c>
      <c r="G1962" s="2">
        <v>14601500000</v>
      </c>
      <c r="H1962" s="2">
        <v>15416600000</v>
      </c>
      <c r="I1962" s="2">
        <v>16068900000</v>
      </c>
      <c r="J1962" s="2">
        <v>15469400000</v>
      </c>
      <c r="K1962" s="2">
        <v>16381300000</v>
      </c>
      <c r="L1962" s="2">
        <v>16273300000</v>
      </c>
      <c r="M1962" s="2">
        <v>17177500000</v>
      </c>
      <c r="N1962" s="2">
        <v>16892800000</v>
      </c>
      <c r="O1962" s="2">
        <v>16672500000</v>
      </c>
      <c r="P1962" s="2">
        <v>17223200000</v>
      </c>
      <c r="Q1962" s="2">
        <v>17543600000</v>
      </c>
      <c r="R1962" s="2">
        <v>17043000000</v>
      </c>
      <c r="S1962" s="2">
        <v>16872700000</v>
      </c>
      <c r="T1962" s="2">
        <v>16942800000</v>
      </c>
      <c r="U1962" s="2">
        <v>17083000000</v>
      </c>
      <c r="V1962" s="2">
        <v>17193200000</v>
      </c>
      <c r="W1962" s="2">
        <v>16392100000</v>
      </c>
      <c r="X1962" s="2">
        <v>16542300000</v>
      </c>
      <c r="Y1962" s="2">
        <v>16902800000</v>
      </c>
      <c r="Z1962" s="2">
        <v>17012900000</v>
      </c>
      <c r="AA1962" s="2">
        <v>17433500000</v>
      </c>
      <c r="AB1962" s="2">
        <v>16642400000</v>
      </c>
      <c r="AC1962" s="2">
        <v>16882700000</v>
      </c>
      <c r="AD1962" s="2">
        <v>17173100000</v>
      </c>
      <c r="AE1962" s="2">
        <v>17613700000</v>
      </c>
      <c r="AF1962" s="2">
        <v>16862700000</v>
      </c>
      <c r="AG1962" s="2">
        <v>16332000000</v>
      </c>
      <c r="AH1962" s="2">
        <v>16752600000</v>
      </c>
    </row>
    <row r="1963" spans="1:34">
      <c r="A1963" t="s">
        <v>1981</v>
      </c>
      <c r="B1963" t="s">
        <v>19</v>
      </c>
      <c r="C1963" s="2">
        <v>5112280000</v>
      </c>
      <c r="D1963" s="2">
        <v>3630620000</v>
      </c>
      <c r="E1963" s="2">
        <v>4345680000</v>
      </c>
      <c r="F1963" s="2">
        <v>4673470000</v>
      </c>
      <c r="G1963" s="2">
        <v>5187820000</v>
      </c>
      <c r="H1963" s="2">
        <v>5477440000</v>
      </c>
      <c r="I1963" s="2">
        <v>5709200000</v>
      </c>
      <c r="J1963" s="2">
        <v>5496180000</v>
      </c>
      <c r="K1963" s="2">
        <v>5820180000</v>
      </c>
      <c r="L1963" s="2">
        <v>5781820000</v>
      </c>
      <c r="M1963" s="2">
        <v>6103060000</v>
      </c>
      <c r="N1963" s="2">
        <v>6001910000</v>
      </c>
      <c r="O1963" s="2">
        <v>5923640000</v>
      </c>
      <c r="P1963" s="2">
        <v>6119310000</v>
      </c>
      <c r="Q1963" s="2">
        <v>6233160000</v>
      </c>
      <c r="R1963" s="2">
        <v>6055270000</v>
      </c>
      <c r="S1963" s="2">
        <v>5994790000</v>
      </c>
      <c r="T1963" s="2">
        <v>6019690000</v>
      </c>
      <c r="U1963" s="2">
        <v>6069500000</v>
      </c>
      <c r="V1963" s="2">
        <v>6108640000</v>
      </c>
      <c r="W1963" s="2">
        <v>5824020000</v>
      </c>
      <c r="X1963" s="2">
        <v>5877380000</v>
      </c>
      <c r="Y1963" s="2">
        <v>6005460000</v>
      </c>
      <c r="Z1963" s="2">
        <v>6044600000</v>
      </c>
      <c r="AA1963" s="2">
        <v>6194020000</v>
      </c>
      <c r="AB1963" s="2">
        <v>5912960000</v>
      </c>
      <c r="AC1963" s="2">
        <v>5998350000</v>
      </c>
      <c r="AD1963" s="2">
        <v>6101520000</v>
      </c>
      <c r="AE1963" s="2">
        <v>6258060000</v>
      </c>
      <c r="AF1963" s="2">
        <v>5991230000</v>
      </c>
      <c r="AG1963" s="2">
        <v>5802670000</v>
      </c>
      <c r="AH1963" s="2">
        <v>5952100000</v>
      </c>
    </row>
    <row r="1964" spans="1:34">
      <c r="A1964" t="s">
        <v>1982</v>
      </c>
      <c r="B1964" t="s">
        <v>19</v>
      </c>
      <c r="C1964" s="2">
        <v>48398300000</v>
      </c>
      <c r="D1964" s="2">
        <v>34371300000</v>
      </c>
      <c r="E1964" s="2">
        <v>41140800000</v>
      </c>
      <c r="F1964" s="2">
        <v>44244000000</v>
      </c>
      <c r="G1964" s="2">
        <v>49113400000</v>
      </c>
      <c r="H1964" s="2">
        <v>51855200000</v>
      </c>
      <c r="I1964" s="2">
        <v>54049300000</v>
      </c>
      <c r="J1964" s="2">
        <v>52032600000</v>
      </c>
      <c r="K1964" s="2">
        <v>55099900000</v>
      </c>
      <c r="L1964" s="2">
        <v>54736800000</v>
      </c>
      <c r="M1964" s="2">
        <v>57778100000</v>
      </c>
      <c r="N1964" s="2">
        <v>56820400000</v>
      </c>
      <c r="O1964" s="2">
        <v>56079400000</v>
      </c>
      <c r="P1964" s="2">
        <v>57931900000</v>
      </c>
      <c r="Q1964" s="2">
        <v>59009700000</v>
      </c>
      <c r="R1964" s="2">
        <v>57325600000</v>
      </c>
      <c r="S1964" s="2">
        <v>56753000000</v>
      </c>
      <c r="T1964" s="2">
        <v>56988800000</v>
      </c>
      <c r="U1964" s="2">
        <v>57460300000</v>
      </c>
      <c r="V1964" s="2">
        <v>57830800000</v>
      </c>
      <c r="W1964" s="2">
        <v>55136300000</v>
      </c>
      <c r="X1964" s="2">
        <v>55641500000</v>
      </c>
      <c r="Y1964" s="2">
        <v>56854100000</v>
      </c>
      <c r="Z1964" s="2">
        <v>57224600000</v>
      </c>
      <c r="AA1964" s="2">
        <v>58639200000</v>
      </c>
      <c r="AB1964" s="2">
        <v>55978300000</v>
      </c>
      <c r="AC1964" s="2">
        <v>56786700000</v>
      </c>
      <c r="AD1964" s="2">
        <v>57763500000</v>
      </c>
      <c r="AE1964" s="2">
        <v>59245400000</v>
      </c>
      <c r="AF1964" s="2">
        <v>56719300000</v>
      </c>
      <c r="AG1964" s="2">
        <v>54934200000</v>
      </c>
      <c r="AH1964" s="2">
        <v>56348800000</v>
      </c>
    </row>
    <row r="1965" spans="1:34">
      <c r="A1965" t="s">
        <v>1983</v>
      </c>
      <c r="B1965" t="s">
        <v>19</v>
      </c>
      <c r="C1965" s="2">
        <v>162448000</v>
      </c>
      <c r="D1965" s="2">
        <v>115367000</v>
      </c>
      <c r="E1965" s="2">
        <v>138088000</v>
      </c>
      <c r="F1965" s="2">
        <v>148504000</v>
      </c>
      <c r="G1965" s="2">
        <v>164848000</v>
      </c>
      <c r="H1965" s="2">
        <v>174051000</v>
      </c>
      <c r="I1965" s="2">
        <v>181416000</v>
      </c>
      <c r="J1965" s="2">
        <v>174647000</v>
      </c>
      <c r="K1965" s="2">
        <v>184942000</v>
      </c>
      <c r="L1965" s="2">
        <v>183723000</v>
      </c>
      <c r="M1965" s="2">
        <v>193931000</v>
      </c>
      <c r="N1965" s="2">
        <v>190717000</v>
      </c>
      <c r="O1965" s="2">
        <v>188230000</v>
      </c>
      <c r="P1965" s="2">
        <v>194447000</v>
      </c>
      <c r="Q1965" s="2">
        <v>198065000</v>
      </c>
      <c r="R1965" s="2">
        <v>192412000</v>
      </c>
      <c r="S1965" s="2">
        <v>190491000</v>
      </c>
      <c r="T1965" s="2">
        <v>191282000</v>
      </c>
      <c r="U1965" s="2">
        <v>192865000</v>
      </c>
      <c r="V1965" s="2">
        <v>194108000</v>
      </c>
      <c r="W1965" s="2">
        <v>185064000</v>
      </c>
      <c r="X1965" s="2">
        <v>186760000</v>
      </c>
      <c r="Y1965" s="2">
        <v>190830000</v>
      </c>
      <c r="Z1965" s="2">
        <v>192073000</v>
      </c>
      <c r="AA1965" s="2">
        <v>196821000</v>
      </c>
      <c r="AB1965" s="2">
        <v>187890000</v>
      </c>
      <c r="AC1965" s="2">
        <v>190604000</v>
      </c>
      <c r="AD1965" s="2">
        <v>193882000</v>
      </c>
      <c r="AE1965" s="2">
        <v>198856000</v>
      </c>
      <c r="AF1965" s="2">
        <v>190377000</v>
      </c>
      <c r="AG1965" s="2">
        <v>184386000</v>
      </c>
      <c r="AH1965" s="2">
        <v>189134000</v>
      </c>
    </row>
    <row r="1966" spans="1:34">
      <c r="A1966" t="s">
        <v>1984</v>
      </c>
      <c r="B1966" t="s">
        <v>19</v>
      </c>
      <c r="C1966" s="2">
        <v>555362000</v>
      </c>
      <c r="D1966" s="2">
        <v>394405000</v>
      </c>
      <c r="E1966" s="2">
        <v>472083000</v>
      </c>
      <c r="F1966" s="2">
        <v>507692000</v>
      </c>
      <c r="G1966" s="2">
        <v>563568000</v>
      </c>
      <c r="H1966" s="2">
        <v>595030000</v>
      </c>
      <c r="I1966" s="2">
        <v>620206000</v>
      </c>
      <c r="J1966" s="2">
        <v>597066000</v>
      </c>
      <c r="K1966" s="2">
        <v>632262000</v>
      </c>
      <c r="L1966" s="2">
        <v>628096000</v>
      </c>
      <c r="M1966" s="2">
        <v>662993000</v>
      </c>
      <c r="N1966" s="2">
        <v>652004000</v>
      </c>
      <c r="O1966" s="2">
        <v>643501000</v>
      </c>
      <c r="P1966" s="2">
        <v>664758000</v>
      </c>
      <c r="Q1966" s="2">
        <v>677126000</v>
      </c>
      <c r="R1966" s="2">
        <v>657801000</v>
      </c>
      <c r="S1966" s="2">
        <v>651231000</v>
      </c>
      <c r="T1966" s="2">
        <v>653937000</v>
      </c>
      <c r="U1966" s="2">
        <v>659347000</v>
      </c>
      <c r="V1966" s="2">
        <v>663599000</v>
      </c>
      <c r="W1966" s="2">
        <v>632680000</v>
      </c>
      <c r="X1966" s="2">
        <v>638477000</v>
      </c>
      <c r="Y1966" s="2">
        <v>652391000</v>
      </c>
      <c r="Z1966" s="2">
        <v>656642000</v>
      </c>
      <c r="AA1966" s="2">
        <v>672874000</v>
      </c>
      <c r="AB1966" s="2">
        <v>642342000</v>
      </c>
      <c r="AC1966" s="2">
        <v>651618000</v>
      </c>
      <c r="AD1966" s="2">
        <v>662826000</v>
      </c>
      <c r="AE1966" s="2">
        <v>679831000</v>
      </c>
      <c r="AF1966" s="2">
        <v>650845000</v>
      </c>
      <c r="AG1966" s="2">
        <v>630361000</v>
      </c>
      <c r="AH1966" s="2">
        <v>646593000</v>
      </c>
    </row>
    <row r="1967" spans="1:34">
      <c r="A1967" t="s">
        <v>1985</v>
      </c>
      <c r="B1967" t="s">
        <v>19</v>
      </c>
      <c r="C1967" s="2">
        <v>1562000000</v>
      </c>
      <c r="D1967" s="2">
        <v>1109300000</v>
      </c>
      <c r="E1967" s="2">
        <v>1327770000</v>
      </c>
      <c r="F1967" s="2">
        <v>1427920000</v>
      </c>
      <c r="G1967" s="2">
        <v>1585080000</v>
      </c>
      <c r="H1967" s="2">
        <v>1673570000</v>
      </c>
      <c r="I1967" s="2">
        <v>1744380000</v>
      </c>
      <c r="J1967" s="2">
        <v>1679290000</v>
      </c>
      <c r="K1967" s="2">
        <v>1778290000</v>
      </c>
      <c r="L1967" s="2">
        <v>1766570000</v>
      </c>
      <c r="M1967" s="2">
        <v>1864720000</v>
      </c>
      <c r="N1967" s="2">
        <v>1833810000</v>
      </c>
      <c r="O1967" s="2">
        <v>1809900000</v>
      </c>
      <c r="P1967" s="2">
        <v>1869690000</v>
      </c>
      <c r="Q1967" s="2">
        <v>1904470000</v>
      </c>
      <c r="R1967" s="2">
        <v>1850120000</v>
      </c>
      <c r="S1967" s="2">
        <v>1831640000</v>
      </c>
      <c r="T1967" s="2">
        <v>1839250000</v>
      </c>
      <c r="U1967" s="2">
        <v>1854470000</v>
      </c>
      <c r="V1967" s="2">
        <v>1866420000</v>
      </c>
      <c r="W1967" s="2">
        <v>1779460000</v>
      </c>
      <c r="X1967" s="2">
        <v>1795770000</v>
      </c>
      <c r="Y1967" s="2">
        <v>1834900000</v>
      </c>
      <c r="Z1967" s="2">
        <v>1846860000</v>
      </c>
      <c r="AA1967" s="2">
        <v>1892510000</v>
      </c>
      <c r="AB1967" s="2">
        <v>1806640000</v>
      </c>
      <c r="AC1967" s="2">
        <v>1832730000</v>
      </c>
      <c r="AD1967" s="2">
        <v>1864250000</v>
      </c>
      <c r="AE1967" s="2">
        <v>1912080000</v>
      </c>
      <c r="AF1967" s="2">
        <v>1830550000</v>
      </c>
      <c r="AG1967" s="2">
        <v>1772940000</v>
      </c>
      <c r="AH1967" s="2">
        <v>1818600000</v>
      </c>
    </row>
    <row r="1968" spans="1:34">
      <c r="A1968" t="s">
        <v>1986</v>
      </c>
      <c r="B1968" t="s">
        <v>19</v>
      </c>
      <c r="C1968" s="2">
        <v>227200000</v>
      </c>
      <c r="D1968" s="2">
        <v>161352000</v>
      </c>
      <c r="E1968" s="2">
        <v>193130000</v>
      </c>
      <c r="F1968" s="2">
        <v>207698000</v>
      </c>
      <c r="G1968" s="2">
        <v>230557000</v>
      </c>
      <c r="H1968" s="2">
        <v>243428000</v>
      </c>
      <c r="I1968" s="2">
        <v>253728000</v>
      </c>
      <c r="J1968" s="2">
        <v>244261000</v>
      </c>
      <c r="K1968" s="2">
        <v>258660000</v>
      </c>
      <c r="L1968" s="2">
        <v>256956000</v>
      </c>
      <c r="M1968" s="2">
        <v>271232000</v>
      </c>
      <c r="N1968" s="2">
        <v>266737000</v>
      </c>
      <c r="O1968" s="2">
        <v>263258000</v>
      </c>
      <c r="P1968" s="2">
        <v>271954000</v>
      </c>
      <c r="Q1968" s="2">
        <v>277014000</v>
      </c>
      <c r="R1968" s="2">
        <v>269108000</v>
      </c>
      <c r="S1968" s="2">
        <v>266420000</v>
      </c>
      <c r="T1968" s="2">
        <v>267527000</v>
      </c>
      <c r="U1968" s="2">
        <v>269741000</v>
      </c>
      <c r="V1968" s="2">
        <v>271480000</v>
      </c>
      <c r="W1968" s="2">
        <v>258831000</v>
      </c>
      <c r="X1968" s="2">
        <v>261203000</v>
      </c>
      <c r="Y1968" s="2">
        <v>266895000</v>
      </c>
      <c r="Z1968" s="2">
        <v>268634000</v>
      </c>
      <c r="AA1968" s="2">
        <v>275275000</v>
      </c>
      <c r="AB1968" s="2">
        <v>262784000</v>
      </c>
      <c r="AC1968" s="2">
        <v>266578000</v>
      </c>
      <c r="AD1968" s="2">
        <v>271164000</v>
      </c>
      <c r="AE1968" s="2">
        <v>278121000</v>
      </c>
      <c r="AF1968" s="2">
        <v>266262000</v>
      </c>
      <c r="AG1968" s="2">
        <v>257882000</v>
      </c>
      <c r="AH1968" s="2">
        <v>264523000</v>
      </c>
    </row>
    <row r="1969" spans="1:34">
      <c r="A1969" t="s">
        <v>1987</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row>
    <row r="1970" spans="1:34">
      <c r="A1970" t="s">
        <v>1988</v>
      </c>
      <c r="B1970" t="s">
        <v>19</v>
      </c>
      <c r="C1970" s="2">
        <v>896714000000</v>
      </c>
      <c r="D1970" s="2">
        <v>860890000000</v>
      </c>
      <c r="E1970" s="2">
        <v>866690000000</v>
      </c>
      <c r="F1970" s="2">
        <v>891478000000</v>
      </c>
      <c r="G1970" s="2">
        <v>913087000000</v>
      </c>
      <c r="H1970" s="2">
        <v>941982000000</v>
      </c>
      <c r="I1970" s="2">
        <v>972450000000</v>
      </c>
      <c r="J1970" s="2">
        <v>1007370000000</v>
      </c>
      <c r="K1970" s="2">
        <v>1045570000000</v>
      </c>
      <c r="L1970" s="2">
        <v>1088050000000</v>
      </c>
      <c r="M1970" s="2">
        <v>1136780000000</v>
      </c>
      <c r="N1970" s="2">
        <v>1190260000000</v>
      </c>
      <c r="O1970" s="2">
        <v>1258420000000</v>
      </c>
      <c r="P1970" s="2">
        <v>1326590000000</v>
      </c>
      <c r="Q1970" s="2">
        <v>1399990000000</v>
      </c>
      <c r="R1970" s="2">
        <v>1483890000000</v>
      </c>
      <c r="S1970" s="2">
        <v>1562540000000</v>
      </c>
      <c r="T1970" s="2">
        <v>1635950000000</v>
      </c>
      <c r="U1970" s="2">
        <v>1704110000000</v>
      </c>
      <c r="V1970" s="2">
        <v>1767030000000</v>
      </c>
      <c r="W1970" s="2">
        <v>1819470000000</v>
      </c>
      <c r="X1970" s="2">
        <v>1877140000000</v>
      </c>
      <c r="Y1970" s="2">
        <v>1940070000000</v>
      </c>
      <c r="Z1970" s="2">
        <v>1992500000000</v>
      </c>
      <c r="AA1970" s="2">
        <v>2050180000000</v>
      </c>
      <c r="AB1970" s="2">
        <v>2113100000000</v>
      </c>
      <c r="AC1970" s="2">
        <v>2181260000000</v>
      </c>
      <c r="AD1970" s="2">
        <v>2244180000000</v>
      </c>
      <c r="AE1970" s="2">
        <v>2301860000000</v>
      </c>
      <c r="AF1970" s="2">
        <v>2364780000000</v>
      </c>
      <c r="AG1970" s="2">
        <v>2422460000000</v>
      </c>
      <c r="AH1970" s="2">
        <v>2474890000000</v>
      </c>
    </row>
    <row r="1971" spans="1:34">
      <c r="A1971" t="s">
        <v>1989</v>
      </c>
      <c r="B1971" t="s">
        <v>19</v>
      </c>
      <c r="C1971" s="2">
        <v>412073000</v>
      </c>
      <c r="D1971" s="2">
        <v>395610000</v>
      </c>
      <c r="E1971" s="2">
        <v>398275000</v>
      </c>
      <c r="F1971" s="2">
        <v>409667000</v>
      </c>
      <c r="G1971" s="2">
        <v>419597000</v>
      </c>
      <c r="H1971" s="2">
        <v>432875000</v>
      </c>
      <c r="I1971" s="2">
        <v>446876000</v>
      </c>
      <c r="J1971" s="2">
        <v>462924000</v>
      </c>
      <c r="K1971" s="2">
        <v>480476000</v>
      </c>
      <c r="L1971" s="2">
        <v>499997000</v>
      </c>
      <c r="M1971" s="2">
        <v>522394000</v>
      </c>
      <c r="N1971" s="2">
        <v>546966000</v>
      </c>
      <c r="O1971" s="2">
        <v>578290000</v>
      </c>
      <c r="P1971" s="2">
        <v>609614000</v>
      </c>
      <c r="Q1971" s="2">
        <v>643348000</v>
      </c>
      <c r="R1971" s="2">
        <v>681900000</v>
      </c>
      <c r="S1971" s="2">
        <v>718044000</v>
      </c>
      <c r="T1971" s="2">
        <v>751777000</v>
      </c>
      <c r="U1971" s="2">
        <v>783101000</v>
      </c>
      <c r="V1971" s="2">
        <v>812016000</v>
      </c>
      <c r="W1971" s="2">
        <v>836111000</v>
      </c>
      <c r="X1971" s="2">
        <v>862616000</v>
      </c>
      <c r="Y1971" s="2">
        <v>891531000</v>
      </c>
      <c r="Z1971" s="2">
        <v>915626000</v>
      </c>
      <c r="AA1971" s="2">
        <v>942131000</v>
      </c>
      <c r="AB1971" s="2">
        <v>971046000</v>
      </c>
      <c r="AC1971" s="2">
        <v>1002370000</v>
      </c>
      <c r="AD1971" s="2">
        <v>1031280000</v>
      </c>
      <c r="AE1971" s="2">
        <v>1057790000</v>
      </c>
      <c r="AF1971" s="2">
        <v>1086700000</v>
      </c>
      <c r="AG1971" s="2">
        <v>1113210000</v>
      </c>
      <c r="AH1971" s="2">
        <v>1137300000</v>
      </c>
    </row>
    <row r="1972" spans="1:34">
      <c r="A1972" t="s">
        <v>1990</v>
      </c>
      <c r="B1972" t="s">
        <v>19</v>
      </c>
      <c r="C1972" s="2">
        <v>6496920000</v>
      </c>
      <c r="D1972" s="2">
        <v>6237360000</v>
      </c>
      <c r="E1972" s="2">
        <v>6279380000</v>
      </c>
      <c r="F1972" s="2">
        <v>6458980000</v>
      </c>
      <c r="G1972" s="2">
        <v>6615550000</v>
      </c>
      <c r="H1972" s="2">
        <v>6824900000</v>
      </c>
      <c r="I1972" s="2">
        <v>7045650000</v>
      </c>
      <c r="J1972" s="2">
        <v>7298670000</v>
      </c>
      <c r="K1972" s="2">
        <v>7575400000</v>
      </c>
      <c r="L1972" s="2">
        <v>7883170000</v>
      </c>
      <c r="M1972" s="2">
        <v>8236290000</v>
      </c>
      <c r="N1972" s="2">
        <v>8623710000</v>
      </c>
      <c r="O1972" s="2">
        <v>9117570000</v>
      </c>
      <c r="P1972" s="2">
        <v>9611440000</v>
      </c>
      <c r="Q1972" s="2">
        <v>10143300000</v>
      </c>
      <c r="R1972" s="2">
        <v>10751100000</v>
      </c>
      <c r="S1972" s="2">
        <v>11321000000</v>
      </c>
      <c r="T1972" s="2">
        <v>11852800000</v>
      </c>
      <c r="U1972" s="2">
        <v>12346700000</v>
      </c>
      <c r="V1972" s="2">
        <v>12802600000</v>
      </c>
      <c r="W1972" s="2">
        <v>13182500000</v>
      </c>
      <c r="X1972" s="2">
        <v>13600400000</v>
      </c>
      <c r="Y1972" s="2">
        <v>14056300000</v>
      </c>
      <c r="Z1972" s="2">
        <v>14436200000</v>
      </c>
      <c r="AA1972" s="2">
        <v>14854000000</v>
      </c>
      <c r="AB1972" s="2">
        <v>15309900000</v>
      </c>
      <c r="AC1972" s="2">
        <v>15803800000</v>
      </c>
      <c r="AD1972" s="2">
        <v>16259700000</v>
      </c>
      <c r="AE1972" s="2">
        <v>16677600000</v>
      </c>
      <c r="AF1972" s="2">
        <v>17133400000</v>
      </c>
      <c r="AG1972" s="2">
        <v>17551300000</v>
      </c>
      <c r="AH1972" s="2">
        <v>17931200000</v>
      </c>
    </row>
    <row r="1973" spans="1:34">
      <c r="A1973" t="s">
        <v>1991</v>
      </c>
      <c r="B1973" t="s">
        <v>19</v>
      </c>
      <c r="C1973" s="2">
        <v>7108680000</v>
      </c>
      <c r="D1973" s="2">
        <v>6824690000</v>
      </c>
      <c r="E1973" s="2">
        <v>6870660000</v>
      </c>
      <c r="F1973" s="2">
        <v>7067180000</v>
      </c>
      <c r="G1973" s="2">
        <v>7238480000</v>
      </c>
      <c r="H1973" s="2">
        <v>7467540000</v>
      </c>
      <c r="I1973" s="2">
        <v>7709080000</v>
      </c>
      <c r="J1973" s="2">
        <v>7985920000</v>
      </c>
      <c r="K1973" s="2">
        <v>8288710000</v>
      </c>
      <c r="L1973" s="2">
        <v>8625470000</v>
      </c>
      <c r="M1973" s="2">
        <v>9011830000</v>
      </c>
      <c r="N1973" s="2">
        <v>9435730000</v>
      </c>
      <c r="O1973" s="2">
        <v>9976100000</v>
      </c>
      <c r="P1973" s="2">
        <v>10516500000</v>
      </c>
      <c r="Q1973" s="2">
        <v>11098400000</v>
      </c>
      <c r="R1973" s="2">
        <v>11763500000</v>
      </c>
      <c r="S1973" s="2">
        <v>12387000000</v>
      </c>
      <c r="T1973" s="2">
        <v>12968900000</v>
      </c>
      <c r="U1973" s="2">
        <v>13509300000</v>
      </c>
      <c r="V1973" s="2">
        <v>14008100000</v>
      </c>
      <c r="W1973" s="2">
        <v>14423800000</v>
      </c>
      <c r="X1973" s="2">
        <v>14881000000</v>
      </c>
      <c r="Y1973" s="2">
        <v>15379800000</v>
      </c>
      <c r="Z1973" s="2">
        <v>15795500000</v>
      </c>
      <c r="AA1973" s="2">
        <v>16252700000</v>
      </c>
      <c r="AB1973" s="2">
        <v>16751500000</v>
      </c>
      <c r="AC1973" s="2">
        <v>17291900000</v>
      </c>
      <c r="AD1973" s="2">
        <v>17790700000</v>
      </c>
      <c r="AE1973" s="2">
        <v>18248000000</v>
      </c>
      <c r="AF1973" s="2">
        <v>18746800000</v>
      </c>
      <c r="AG1973" s="2">
        <v>19204000000</v>
      </c>
      <c r="AH1973" s="2">
        <v>19619700000</v>
      </c>
    </row>
    <row r="1974" spans="1:34">
      <c r="A1974" t="s">
        <v>1992</v>
      </c>
      <c r="B1974" t="s">
        <v>19</v>
      </c>
      <c r="C1974" s="2">
        <v>700184000</v>
      </c>
      <c r="D1974" s="2">
        <v>672211000</v>
      </c>
      <c r="E1974" s="2">
        <v>676740000</v>
      </c>
      <c r="F1974" s="2">
        <v>696096000</v>
      </c>
      <c r="G1974" s="2">
        <v>712969000</v>
      </c>
      <c r="H1974" s="2">
        <v>735531000</v>
      </c>
      <c r="I1974" s="2">
        <v>759321000</v>
      </c>
      <c r="J1974" s="2">
        <v>786590000</v>
      </c>
      <c r="K1974" s="2">
        <v>816414000</v>
      </c>
      <c r="L1974" s="2">
        <v>849583000</v>
      </c>
      <c r="M1974" s="2">
        <v>887639000</v>
      </c>
      <c r="N1974" s="2">
        <v>929392000</v>
      </c>
      <c r="O1974" s="2">
        <v>982617000</v>
      </c>
      <c r="P1974" s="2">
        <v>1035840000</v>
      </c>
      <c r="Q1974" s="2">
        <v>1093160000</v>
      </c>
      <c r="R1974" s="2">
        <v>1158670000</v>
      </c>
      <c r="S1974" s="2">
        <v>1220080000</v>
      </c>
      <c r="T1974" s="2">
        <v>1277400000</v>
      </c>
      <c r="U1974" s="2">
        <v>1330630000</v>
      </c>
      <c r="V1974" s="2">
        <v>1379760000</v>
      </c>
      <c r="W1974" s="2">
        <v>1420700000</v>
      </c>
      <c r="X1974" s="2">
        <v>1465740000</v>
      </c>
      <c r="Y1974" s="2">
        <v>1514870000</v>
      </c>
      <c r="Z1974" s="2">
        <v>1555810000</v>
      </c>
      <c r="AA1974" s="2">
        <v>1600850000</v>
      </c>
      <c r="AB1974" s="2">
        <v>1649980000</v>
      </c>
      <c r="AC1974" s="2">
        <v>1703200000</v>
      </c>
      <c r="AD1974" s="2">
        <v>1752330000</v>
      </c>
      <c r="AE1974" s="2">
        <v>1797370000</v>
      </c>
      <c r="AF1974" s="2">
        <v>1846500000</v>
      </c>
      <c r="AG1974" s="2">
        <v>1891540000</v>
      </c>
      <c r="AH1974" s="2">
        <v>1932480000</v>
      </c>
    </row>
    <row r="1975" spans="1:34">
      <c r="A1975" t="s">
        <v>1993</v>
      </c>
      <c r="B1975" t="s">
        <v>19</v>
      </c>
      <c r="C1975" s="2">
        <v>426691000</v>
      </c>
      <c r="D1975" s="2">
        <v>409645000</v>
      </c>
      <c r="E1975" s="2">
        <v>412404000</v>
      </c>
      <c r="F1975" s="2">
        <v>424200000</v>
      </c>
      <c r="G1975" s="2">
        <v>434482000</v>
      </c>
      <c r="H1975" s="2">
        <v>448231000</v>
      </c>
      <c r="I1975" s="2">
        <v>462729000</v>
      </c>
      <c r="J1975" s="2">
        <v>479347000</v>
      </c>
      <c r="K1975" s="2">
        <v>497521000</v>
      </c>
      <c r="L1975" s="2">
        <v>517735000</v>
      </c>
      <c r="M1975" s="2">
        <v>540926000</v>
      </c>
      <c r="N1975" s="2">
        <v>566370000</v>
      </c>
      <c r="O1975" s="2">
        <v>598805000</v>
      </c>
      <c r="P1975" s="2">
        <v>631241000</v>
      </c>
      <c r="Q1975" s="2">
        <v>666171000</v>
      </c>
      <c r="R1975" s="2">
        <v>706091000</v>
      </c>
      <c r="S1975" s="2">
        <v>743517000</v>
      </c>
      <c r="T1975" s="2">
        <v>778447000</v>
      </c>
      <c r="U1975" s="2">
        <v>810882000</v>
      </c>
      <c r="V1975" s="2">
        <v>840822000</v>
      </c>
      <c r="W1975" s="2">
        <v>865773000</v>
      </c>
      <c r="X1975" s="2">
        <v>893218000</v>
      </c>
      <c r="Y1975" s="2">
        <v>923158000</v>
      </c>
      <c r="Z1975" s="2">
        <v>948108000</v>
      </c>
      <c r="AA1975" s="2">
        <v>975554000</v>
      </c>
      <c r="AB1975" s="2">
        <v>1005490000</v>
      </c>
      <c r="AC1975" s="2">
        <v>1037930000</v>
      </c>
      <c r="AD1975" s="2">
        <v>1067870000</v>
      </c>
      <c r="AE1975" s="2">
        <v>1095310000</v>
      </c>
      <c r="AF1975" s="2">
        <v>1125250000</v>
      </c>
      <c r="AG1975" s="2">
        <v>1152700000</v>
      </c>
      <c r="AH1975" s="2">
        <v>1177650000</v>
      </c>
    </row>
    <row r="1976" spans="1:34">
      <c r="A1976" t="s">
        <v>1994</v>
      </c>
      <c r="B1976" t="s">
        <v>19</v>
      </c>
      <c r="C1976" s="2">
        <v>1544020000</v>
      </c>
      <c r="D1976" s="2">
        <v>1482330000</v>
      </c>
      <c r="E1976" s="2">
        <v>1492320000</v>
      </c>
      <c r="F1976" s="2">
        <v>1535000000</v>
      </c>
      <c r="G1976" s="2">
        <v>1572210000</v>
      </c>
      <c r="H1976" s="2">
        <v>1621960000</v>
      </c>
      <c r="I1976" s="2">
        <v>1674430000</v>
      </c>
      <c r="J1976" s="2">
        <v>1734560000</v>
      </c>
      <c r="K1976" s="2">
        <v>1800320000</v>
      </c>
      <c r="L1976" s="2">
        <v>1873470000</v>
      </c>
      <c r="M1976" s="2">
        <v>1957390000</v>
      </c>
      <c r="N1976" s="2">
        <v>2049460000</v>
      </c>
      <c r="O1976" s="2">
        <v>2166830000</v>
      </c>
      <c r="P1976" s="2">
        <v>2284200000</v>
      </c>
      <c r="Q1976" s="2">
        <v>2410600000</v>
      </c>
      <c r="R1976" s="2">
        <v>2555050000</v>
      </c>
      <c r="S1976" s="2">
        <v>2690480000</v>
      </c>
      <c r="T1976" s="2">
        <v>2816880000</v>
      </c>
      <c r="U1976" s="2">
        <v>2934250000</v>
      </c>
      <c r="V1976" s="2">
        <v>3042590000</v>
      </c>
      <c r="W1976" s="2">
        <v>3132870000</v>
      </c>
      <c r="X1976" s="2">
        <v>3232180000</v>
      </c>
      <c r="Y1976" s="2">
        <v>3340530000</v>
      </c>
      <c r="Z1976" s="2">
        <v>3430810000</v>
      </c>
      <c r="AA1976" s="2">
        <v>3530120000</v>
      </c>
      <c r="AB1976" s="2">
        <v>3638460000</v>
      </c>
      <c r="AC1976" s="2">
        <v>3755830000</v>
      </c>
      <c r="AD1976" s="2">
        <v>3864180000</v>
      </c>
      <c r="AE1976" s="2">
        <v>3963490000</v>
      </c>
      <c r="AF1976" s="2">
        <v>4071830000</v>
      </c>
      <c r="AG1976" s="2">
        <v>4171140000</v>
      </c>
      <c r="AH1976" s="2">
        <v>4261430000</v>
      </c>
    </row>
    <row r="1977" spans="1:34">
      <c r="A1977" t="s">
        <v>1995</v>
      </c>
      <c r="B1977" t="s">
        <v>19</v>
      </c>
      <c r="C1977" s="2">
        <v>13824200</v>
      </c>
      <c r="D1977" s="2">
        <v>13271900</v>
      </c>
      <c r="E1977" s="2">
        <v>13361300</v>
      </c>
      <c r="F1977" s="2">
        <v>13743500</v>
      </c>
      <c r="G1977" s="2">
        <v>14076600</v>
      </c>
      <c r="H1977" s="2">
        <v>14522100</v>
      </c>
      <c r="I1977" s="2">
        <v>14991800</v>
      </c>
      <c r="J1977" s="2">
        <v>15530200</v>
      </c>
      <c r="K1977" s="2">
        <v>16119000</v>
      </c>
      <c r="L1977" s="2">
        <v>16773900</v>
      </c>
      <c r="M1977" s="2">
        <v>17525200</v>
      </c>
      <c r="N1977" s="2">
        <v>18349600</v>
      </c>
      <c r="O1977" s="2">
        <v>19400500</v>
      </c>
      <c r="P1977" s="2">
        <v>20451300</v>
      </c>
      <c r="Q1977" s="2">
        <v>21583000</v>
      </c>
      <c r="R1977" s="2">
        <v>22876400</v>
      </c>
      <c r="S1977" s="2">
        <v>24088900</v>
      </c>
      <c r="T1977" s="2">
        <v>25220600</v>
      </c>
      <c r="U1977" s="2">
        <v>26271500</v>
      </c>
      <c r="V1977" s="2">
        <v>27241500</v>
      </c>
      <c r="W1977" s="2">
        <v>28049800</v>
      </c>
      <c r="X1977" s="2">
        <v>28939000</v>
      </c>
      <c r="Y1977" s="2">
        <v>29909000</v>
      </c>
      <c r="Z1977" s="2">
        <v>30717400</v>
      </c>
      <c r="AA1977" s="2">
        <v>31606600</v>
      </c>
      <c r="AB1977" s="2">
        <v>32576600</v>
      </c>
      <c r="AC1977" s="2">
        <v>33627500</v>
      </c>
      <c r="AD1977" s="2">
        <v>34597500</v>
      </c>
      <c r="AE1977" s="2">
        <v>35486700</v>
      </c>
      <c r="AF1977" s="2">
        <v>36456700</v>
      </c>
      <c r="AG1977" s="2">
        <v>37345900</v>
      </c>
      <c r="AH1977" s="2">
        <v>38154200</v>
      </c>
    </row>
    <row r="1978" spans="1:34">
      <c r="A1978" t="s">
        <v>1996</v>
      </c>
      <c r="B1978" t="s">
        <v>19</v>
      </c>
      <c r="C1978" s="2">
        <v>65470600</v>
      </c>
      <c r="D1978" s="2">
        <v>62855000</v>
      </c>
      <c r="E1978" s="2">
        <v>63278500</v>
      </c>
      <c r="F1978" s="2">
        <v>65088300</v>
      </c>
      <c r="G1978" s="2">
        <v>66666000</v>
      </c>
      <c r="H1978" s="2">
        <v>68775700</v>
      </c>
      <c r="I1978" s="2">
        <v>71000200</v>
      </c>
      <c r="J1978" s="2">
        <v>73550000</v>
      </c>
      <c r="K1978" s="2">
        <v>76338600</v>
      </c>
      <c r="L1978" s="2">
        <v>79440100</v>
      </c>
      <c r="M1978" s="2">
        <v>82998500</v>
      </c>
      <c r="N1978" s="2">
        <v>86902600</v>
      </c>
      <c r="O1978" s="2">
        <v>91879400</v>
      </c>
      <c r="P1978" s="2">
        <v>96856200</v>
      </c>
      <c r="Q1978" s="2">
        <v>102216000</v>
      </c>
      <c r="R1978" s="2">
        <v>108341000</v>
      </c>
      <c r="S1978" s="2">
        <v>114084000</v>
      </c>
      <c r="T1978" s="2">
        <v>119443000</v>
      </c>
      <c r="U1978" s="2">
        <v>124420000</v>
      </c>
      <c r="V1978" s="2">
        <v>129014000</v>
      </c>
      <c r="W1978" s="2">
        <v>132842000</v>
      </c>
      <c r="X1978" s="2">
        <v>137053000</v>
      </c>
      <c r="Y1978" s="2">
        <v>141647000</v>
      </c>
      <c r="Z1978" s="2">
        <v>145476000</v>
      </c>
      <c r="AA1978" s="2">
        <v>149687000</v>
      </c>
      <c r="AB1978" s="2">
        <v>154281000</v>
      </c>
      <c r="AC1978" s="2">
        <v>159258000</v>
      </c>
      <c r="AD1978" s="2">
        <v>163852000</v>
      </c>
      <c r="AE1978" s="2">
        <v>168063000</v>
      </c>
      <c r="AF1978" s="2">
        <v>172657000</v>
      </c>
      <c r="AG1978" s="2">
        <v>176868000</v>
      </c>
      <c r="AH1978" s="2">
        <v>180696000</v>
      </c>
    </row>
    <row r="1979" spans="1:34">
      <c r="A1979" t="s">
        <v>1997</v>
      </c>
      <c r="B1979" t="s">
        <v>19</v>
      </c>
      <c r="C1979" s="2">
        <v>16900000</v>
      </c>
      <c r="D1979" s="2">
        <v>16224800</v>
      </c>
      <c r="E1979" s="2">
        <v>16334100</v>
      </c>
      <c r="F1979" s="2">
        <v>16801300</v>
      </c>
      <c r="G1979" s="2">
        <v>17208600</v>
      </c>
      <c r="H1979" s="2">
        <v>17753100</v>
      </c>
      <c r="I1979" s="2">
        <v>18327400</v>
      </c>
      <c r="J1979" s="2">
        <v>18985500</v>
      </c>
      <c r="K1979" s="2">
        <v>19705400</v>
      </c>
      <c r="L1979" s="2">
        <v>20506000</v>
      </c>
      <c r="M1979" s="2">
        <v>21424500</v>
      </c>
      <c r="N1979" s="2">
        <v>22432300</v>
      </c>
      <c r="O1979" s="2">
        <v>23716900</v>
      </c>
      <c r="P1979" s="2">
        <v>25001600</v>
      </c>
      <c r="Q1979" s="2">
        <v>26385100</v>
      </c>
      <c r="R1979" s="2">
        <v>27966200</v>
      </c>
      <c r="S1979" s="2">
        <v>29448500</v>
      </c>
      <c r="T1979" s="2">
        <v>30832000</v>
      </c>
      <c r="U1979" s="2">
        <v>32116700</v>
      </c>
      <c r="V1979" s="2">
        <v>33302500</v>
      </c>
      <c r="W1979" s="2">
        <v>34290700</v>
      </c>
      <c r="X1979" s="2">
        <v>35377800</v>
      </c>
      <c r="Y1979" s="2">
        <v>36563600</v>
      </c>
      <c r="Z1979" s="2">
        <v>37551800</v>
      </c>
      <c r="AA1979" s="2">
        <v>38638800</v>
      </c>
      <c r="AB1979" s="2">
        <v>39824700</v>
      </c>
      <c r="AC1979" s="2">
        <v>41109400</v>
      </c>
      <c r="AD1979" s="2">
        <v>42295200</v>
      </c>
      <c r="AE1979" s="2">
        <v>43382200</v>
      </c>
      <c r="AF1979" s="2">
        <v>44568100</v>
      </c>
      <c r="AG1979" s="2">
        <v>45655100</v>
      </c>
      <c r="AH1979" s="2">
        <v>46643300</v>
      </c>
    </row>
    <row r="1980" spans="1:34">
      <c r="A1980" t="s">
        <v>1998</v>
      </c>
      <c r="B1980" t="s">
        <v>19</v>
      </c>
      <c r="C1980" s="2">
        <v>1690000</v>
      </c>
      <c r="D1980" s="2">
        <v>1622480</v>
      </c>
      <c r="E1980" s="2">
        <v>1633410</v>
      </c>
      <c r="F1980" s="2">
        <v>1680130</v>
      </c>
      <c r="G1980" s="2">
        <v>1720860</v>
      </c>
      <c r="H1980" s="2">
        <v>1775310</v>
      </c>
      <c r="I1980" s="2">
        <v>1832740</v>
      </c>
      <c r="J1980" s="2">
        <v>1898550</v>
      </c>
      <c r="K1980" s="2">
        <v>1970540</v>
      </c>
      <c r="L1980" s="2">
        <v>2050600</v>
      </c>
      <c r="M1980" s="2">
        <v>2142450</v>
      </c>
      <c r="N1980" s="2">
        <v>2243230</v>
      </c>
      <c r="O1980" s="2">
        <v>2371690</v>
      </c>
      <c r="P1980" s="2">
        <v>2500160</v>
      </c>
      <c r="Q1980" s="2">
        <v>2638510</v>
      </c>
      <c r="R1980" s="2">
        <v>2796620</v>
      </c>
      <c r="S1980" s="2">
        <v>2944850</v>
      </c>
      <c r="T1980" s="2">
        <v>3083200</v>
      </c>
      <c r="U1980" s="2">
        <v>3211670</v>
      </c>
      <c r="V1980" s="2">
        <v>3330250</v>
      </c>
      <c r="W1980" s="2">
        <v>3429070</v>
      </c>
      <c r="X1980" s="2">
        <v>3537780</v>
      </c>
      <c r="Y1980" s="2">
        <v>3656360</v>
      </c>
      <c r="Z1980" s="2">
        <v>3755180</v>
      </c>
      <c r="AA1980" s="2">
        <v>3863880</v>
      </c>
      <c r="AB1980" s="2">
        <v>3982470</v>
      </c>
      <c r="AC1980" s="2">
        <v>4110940</v>
      </c>
      <c r="AD1980" s="2">
        <v>4229520</v>
      </c>
      <c r="AE1980" s="2">
        <v>4338220</v>
      </c>
      <c r="AF1980" s="2">
        <v>4456810</v>
      </c>
      <c r="AG1980" s="2">
        <v>4565510</v>
      </c>
      <c r="AH1980" s="2">
        <v>4664330</v>
      </c>
    </row>
    <row r="1981" spans="1:34">
      <c r="A1981" t="s">
        <v>1999</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row>
    <row r="1982" spans="1:34">
      <c r="A1982" t="s">
        <v>2000</v>
      </c>
      <c r="B1982" t="s">
        <v>19</v>
      </c>
      <c r="C1982" s="2">
        <v>213278000000000</v>
      </c>
      <c r="D1982" s="2">
        <v>195285000000000</v>
      </c>
      <c r="E1982" s="2">
        <v>204532000000000</v>
      </c>
      <c r="F1982" s="2">
        <v>213073000000000</v>
      </c>
      <c r="G1982" s="2">
        <v>216381000000000</v>
      </c>
      <c r="H1982" s="2">
        <v>221655000000000</v>
      </c>
      <c r="I1982" s="2">
        <v>226023000000000</v>
      </c>
      <c r="J1982" s="2">
        <v>231332000000000</v>
      </c>
      <c r="K1982" s="2">
        <v>231863000000000</v>
      </c>
      <c r="L1982" s="2">
        <v>234634000000000</v>
      </c>
      <c r="M1982" s="2">
        <v>235321000000000</v>
      </c>
      <c r="N1982" s="2">
        <v>231308000000000</v>
      </c>
      <c r="O1982" s="2">
        <v>231161000000000</v>
      </c>
      <c r="P1982" s="2">
        <v>233324000000000</v>
      </c>
      <c r="Q1982" s="2">
        <v>233127000000000</v>
      </c>
      <c r="R1982" s="2">
        <v>236912000000000</v>
      </c>
      <c r="S1982" s="2">
        <v>237895000000000</v>
      </c>
      <c r="T1982" s="2">
        <v>237452000000000</v>
      </c>
      <c r="U1982" s="2">
        <v>241581000000000</v>
      </c>
      <c r="V1982" s="2">
        <v>242466000000000</v>
      </c>
      <c r="W1982" s="2">
        <v>243302000000000</v>
      </c>
      <c r="X1982" s="2">
        <v>246595000000000</v>
      </c>
      <c r="Y1982" s="2">
        <v>248266000000000</v>
      </c>
      <c r="Z1982" s="2">
        <v>249691000000000</v>
      </c>
      <c r="AA1982" s="2">
        <v>251018000000000</v>
      </c>
      <c r="AB1982" s="2">
        <v>252444000000000</v>
      </c>
      <c r="AC1982" s="2">
        <v>254115000000000</v>
      </c>
      <c r="AD1982" s="2">
        <v>253967000000000</v>
      </c>
      <c r="AE1982" s="2">
        <v>258096000000000</v>
      </c>
      <c r="AF1982" s="2">
        <v>260652000000000</v>
      </c>
      <c r="AG1982" s="2">
        <v>262323000000000</v>
      </c>
      <c r="AH1982" s="2">
        <v>261537000000000</v>
      </c>
    </row>
    <row r="1983" spans="1:34">
      <c r="A1983" t="s">
        <v>2001</v>
      </c>
      <c r="B1983" t="s">
        <v>19</v>
      </c>
      <c r="C1983" s="2">
        <v>2220640000000</v>
      </c>
      <c r="D1983" s="2">
        <v>2033290000000</v>
      </c>
      <c r="E1983" s="2">
        <v>2129560000000</v>
      </c>
      <c r="F1983" s="2">
        <v>2218500000000</v>
      </c>
      <c r="G1983" s="2">
        <v>2252930000000</v>
      </c>
      <c r="H1983" s="2">
        <v>2307860000000</v>
      </c>
      <c r="I1983" s="2">
        <v>2353330000000</v>
      </c>
      <c r="J1983" s="2">
        <v>2408610000000</v>
      </c>
      <c r="K1983" s="2">
        <v>2414140000000</v>
      </c>
      <c r="L1983" s="2">
        <v>2442990000000</v>
      </c>
      <c r="M1983" s="2">
        <v>2450140000000</v>
      </c>
      <c r="N1983" s="2">
        <v>2408360000000</v>
      </c>
      <c r="O1983" s="2">
        <v>2406830000000</v>
      </c>
      <c r="P1983" s="2">
        <v>2429350000000</v>
      </c>
      <c r="Q1983" s="2">
        <v>2427300000000</v>
      </c>
      <c r="R1983" s="2">
        <v>2466700000000</v>
      </c>
      <c r="S1983" s="2">
        <v>2476940000000</v>
      </c>
      <c r="T1983" s="2">
        <v>2472330000000</v>
      </c>
      <c r="U1983" s="2">
        <v>2515320000000</v>
      </c>
      <c r="V1983" s="2">
        <v>2524530000000</v>
      </c>
      <c r="W1983" s="2">
        <v>2533230000000</v>
      </c>
      <c r="X1983" s="2">
        <v>2567520000000</v>
      </c>
      <c r="Y1983" s="2">
        <v>2584920000000</v>
      </c>
      <c r="Z1983" s="2">
        <v>2599760000000</v>
      </c>
      <c r="AA1983" s="2">
        <v>2613580000000</v>
      </c>
      <c r="AB1983" s="2">
        <v>2628420000000</v>
      </c>
      <c r="AC1983" s="2">
        <v>2645820000000</v>
      </c>
      <c r="AD1983" s="2">
        <v>2644290000000</v>
      </c>
      <c r="AE1983" s="2">
        <v>2687270000000</v>
      </c>
      <c r="AF1983" s="2">
        <v>2713890000000</v>
      </c>
      <c r="AG1983" s="2">
        <v>2731290000000</v>
      </c>
      <c r="AH1983" s="2">
        <v>2723100000000</v>
      </c>
    </row>
    <row r="1984" spans="1:34">
      <c r="A1984" t="s">
        <v>2002</v>
      </c>
      <c r="B1984" t="s">
        <v>19</v>
      </c>
      <c r="C1984" s="2">
        <v>725034000000</v>
      </c>
      <c r="D1984" s="2">
        <v>663865000000</v>
      </c>
      <c r="E1984" s="2">
        <v>695299000000</v>
      </c>
      <c r="F1984" s="2">
        <v>724336000000</v>
      </c>
      <c r="G1984" s="2">
        <v>735580000000</v>
      </c>
      <c r="H1984" s="2">
        <v>753512000000</v>
      </c>
      <c r="I1984" s="2">
        <v>768358000000</v>
      </c>
      <c r="J1984" s="2">
        <v>786407000000</v>
      </c>
      <c r="K1984" s="2">
        <v>788212000000</v>
      </c>
      <c r="L1984" s="2">
        <v>797632000000</v>
      </c>
      <c r="M1984" s="2">
        <v>799966000000</v>
      </c>
      <c r="N1984" s="2">
        <v>786327000000</v>
      </c>
      <c r="O1984" s="2">
        <v>785825000000</v>
      </c>
      <c r="P1984" s="2">
        <v>793177000000</v>
      </c>
      <c r="Q1984" s="2">
        <v>792509000000</v>
      </c>
      <c r="R1984" s="2">
        <v>805375000000</v>
      </c>
      <c r="S1984" s="2">
        <v>808717000000</v>
      </c>
      <c r="T1984" s="2">
        <v>807213000000</v>
      </c>
      <c r="U1984" s="2">
        <v>821249000000</v>
      </c>
      <c r="V1984" s="2">
        <v>824256000000</v>
      </c>
      <c r="W1984" s="2">
        <v>827097000000</v>
      </c>
      <c r="X1984" s="2">
        <v>838292000000</v>
      </c>
      <c r="Y1984" s="2">
        <v>843973000000</v>
      </c>
      <c r="Z1984" s="2">
        <v>848819000000</v>
      </c>
      <c r="AA1984" s="2">
        <v>853330000000</v>
      </c>
      <c r="AB1984" s="2">
        <v>858176000000</v>
      </c>
      <c r="AC1984" s="2">
        <v>863857000000</v>
      </c>
      <c r="AD1984" s="2">
        <v>863355000000</v>
      </c>
      <c r="AE1984" s="2">
        <v>877391000000</v>
      </c>
      <c r="AF1984" s="2">
        <v>886080000000</v>
      </c>
      <c r="AG1984" s="2">
        <v>891761000000</v>
      </c>
      <c r="AH1984" s="2">
        <v>889087000000</v>
      </c>
    </row>
    <row r="1985" spans="1:34">
      <c r="A1985" t="s">
        <v>2003</v>
      </c>
      <c r="B1985" t="s">
        <v>19</v>
      </c>
      <c r="C1985" s="2">
        <v>819759000000</v>
      </c>
      <c r="D1985" s="2">
        <v>750598000000</v>
      </c>
      <c r="E1985" s="2">
        <v>786140000000</v>
      </c>
      <c r="F1985" s="2">
        <v>818970000000</v>
      </c>
      <c r="G1985" s="2">
        <v>831682000000</v>
      </c>
      <c r="H1985" s="2">
        <v>851957000000</v>
      </c>
      <c r="I1985" s="2">
        <v>868743000000</v>
      </c>
      <c r="J1985" s="2">
        <v>889150000000</v>
      </c>
      <c r="K1985" s="2">
        <v>891191000000</v>
      </c>
      <c r="L1985" s="2">
        <v>901842000000</v>
      </c>
      <c r="M1985" s="2">
        <v>904481000000</v>
      </c>
      <c r="N1985" s="2">
        <v>889060000000</v>
      </c>
      <c r="O1985" s="2">
        <v>888493000000</v>
      </c>
      <c r="P1985" s="2">
        <v>896806000000</v>
      </c>
      <c r="Q1985" s="2">
        <v>896050000000</v>
      </c>
      <c r="R1985" s="2">
        <v>910597000000</v>
      </c>
      <c r="S1985" s="2">
        <v>914375000000</v>
      </c>
      <c r="T1985" s="2">
        <v>912675000000</v>
      </c>
      <c r="U1985" s="2">
        <v>928544000000</v>
      </c>
      <c r="V1985" s="2">
        <v>931945000000</v>
      </c>
      <c r="W1985" s="2">
        <v>935156000000</v>
      </c>
      <c r="X1985" s="2">
        <v>947814000000</v>
      </c>
      <c r="Y1985" s="2">
        <v>954237000000</v>
      </c>
      <c r="Z1985" s="2">
        <v>959716000000</v>
      </c>
      <c r="AA1985" s="2">
        <v>964817000000</v>
      </c>
      <c r="AB1985" s="2">
        <v>970296000000</v>
      </c>
      <c r="AC1985" s="2">
        <v>976719000000</v>
      </c>
      <c r="AD1985" s="2">
        <v>976152000000</v>
      </c>
      <c r="AE1985" s="2">
        <v>992021000000</v>
      </c>
      <c r="AF1985" s="2">
        <v>1001850000000</v>
      </c>
      <c r="AG1985" s="2">
        <v>1008270000000</v>
      </c>
      <c r="AH1985" s="2">
        <v>1005250000000</v>
      </c>
    </row>
    <row r="1986" spans="1:34">
      <c r="A1986" t="s">
        <v>2004</v>
      </c>
      <c r="B1986" t="s">
        <v>19</v>
      </c>
      <c r="C1986" s="2">
        <v>37249400000</v>
      </c>
      <c r="D1986" s="2">
        <v>34106700000</v>
      </c>
      <c r="E1986" s="2">
        <v>35721700000</v>
      </c>
      <c r="F1986" s="2">
        <v>37213500000</v>
      </c>
      <c r="G1986" s="2">
        <v>37791100000</v>
      </c>
      <c r="H1986" s="2">
        <v>38712400000</v>
      </c>
      <c r="I1986" s="2">
        <v>39475200000</v>
      </c>
      <c r="J1986" s="2">
        <v>40402400000</v>
      </c>
      <c r="K1986" s="2">
        <v>40495200000</v>
      </c>
      <c r="L1986" s="2">
        <v>40979200000</v>
      </c>
      <c r="M1986" s="2">
        <v>41099100000</v>
      </c>
      <c r="N1986" s="2">
        <v>40398300000</v>
      </c>
      <c r="O1986" s="2">
        <v>40372600000</v>
      </c>
      <c r="P1986" s="2">
        <v>40750300000</v>
      </c>
      <c r="Q1986" s="2">
        <v>40716000000</v>
      </c>
      <c r="R1986" s="2">
        <v>41377000000</v>
      </c>
      <c r="S1986" s="2">
        <v>41548600000</v>
      </c>
      <c r="T1986" s="2">
        <v>41471400000</v>
      </c>
      <c r="U1986" s="2">
        <v>42192500000</v>
      </c>
      <c r="V1986" s="2">
        <v>42347000000</v>
      </c>
      <c r="W1986" s="2">
        <v>42492900000</v>
      </c>
      <c r="X1986" s="2">
        <v>43068100000</v>
      </c>
      <c r="Y1986" s="2">
        <v>43360000000</v>
      </c>
      <c r="Z1986" s="2">
        <v>43608900000</v>
      </c>
      <c r="AA1986" s="2">
        <v>43840700000</v>
      </c>
      <c r="AB1986" s="2">
        <v>44089600000</v>
      </c>
      <c r="AC1986" s="2">
        <v>44381500000</v>
      </c>
      <c r="AD1986" s="2">
        <v>44355800000</v>
      </c>
      <c r="AE1986" s="2">
        <v>45076800000</v>
      </c>
      <c r="AF1986" s="2">
        <v>45523200000</v>
      </c>
      <c r="AG1986" s="2">
        <v>45815100000</v>
      </c>
      <c r="AH1986" s="2">
        <v>45677800000</v>
      </c>
    </row>
    <row r="1987" spans="1:34">
      <c r="A1987" t="s">
        <v>2005</v>
      </c>
      <c r="B1987" t="s">
        <v>19</v>
      </c>
      <c r="C1987" s="2">
        <v>33338300000</v>
      </c>
      <c r="D1987" s="2">
        <v>30525700000</v>
      </c>
      <c r="E1987" s="2">
        <v>31971100000</v>
      </c>
      <c r="F1987" s="2">
        <v>33306200000</v>
      </c>
      <c r="G1987" s="2">
        <v>33823200000</v>
      </c>
      <c r="H1987" s="2">
        <v>34647800000</v>
      </c>
      <c r="I1987" s="2">
        <v>35330400000</v>
      </c>
      <c r="J1987" s="2">
        <v>36160300000</v>
      </c>
      <c r="K1987" s="2">
        <v>36243300000</v>
      </c>
      <c r="L1987" s="2">
        <v>36676500000</v>
      </c>
      <c r="M1987" s="2">
        <v>36783800000</v>
      </c>
      <c r="N1987" s="2">
        <v>36156700000</v>
      </c>
      <c r="O1987" s="2">
        <v>36133600000</v>
      </c>
      <c r="P1987" s="2">
        <v>36471700000</v>
      </c>
      <c r="Q1987" s="2">
        <v>36440900000</v>
      </c>
      <c r="R1987" s="2">
        <v>37032500000</v>
      </c>
      <c r="S1987" s="2">
        <v>37186200000</v>
      </c>
      <c r="T1987" s="2">
        <v>37117000000</v>
      </c>
      <c r="U1987" s="2">
        <v>37762400000</v>
      </c>
      <c r="V1987" s="2">
        <v>37900700000</v>
      </c>
      <c r="W1987" s="2">
        <v>38031300000</v>
      </c>
      <c r="X1987" s="2">
        <v>38546100000</v>
      </c>
      <c r="Y1987" s="2">
        <v>38807300000</v>
      </c>
      <c r="Z1987" s="2">
        <v>39030100000</v>
      </c>
      <c r="AA1987" s="2">
        <v>39237600000</v>
      </c>
      <c r="AB1987" s="2">
        <v>39460400000</v>
      </c>
      <c r="AC1987" s="2">
        <v>39721600000</v>
      </c>
      <c r="AD1987" s="2">
        <v>39698600000</v>
      </c>
      <c r="AE1987" s="2">
        <v>40344000000</v>
      </c>
      <c r="AF1987" s="2">
        <v>40743500000</v>
      </c>
      <c r="AG1987" s="2">
        <v>41004700000</v>
      </c>
      <c r="AH1987" s="2">
        <v>40881800000</v>
      </c>
    </row>
    <row r="1988" spans="1:34">
      <c r="A1988" t="s">
        <v>2006</v>
      </c>
      <c r="B1988" t="s">
        <v>19</v>
      </c>
      <c r="C1988" s="2">
        <v>113062000000</v>
      </c>
      <c r="D1988" s="2">
        <v>103524000000</v>
      </c>
      <c r="E1988" s="2">
        <v>108426000000</v>
      </c>
      <c r="F1988" s="2">
        <v>112954000000</v>
      </c>
      <c r="G1988" s="2">
        <v>114707000000</v>
      </c>
      <c r="H1988" s="2">
        <v>117503000000</v>
      </c>
      <c r="I1988" s="2">
        <v>119818000000</v>
      </c>
      <c r="J1988" s="2">
        <v>122633000000</v>
      </c>
      <c r="K1988" s="2">
        <v>122914000000</v>
      </c>
      <c r="L1988" s="2">
        <v>124383000000</v>
      </c>
      <c r="M1988" s="2">
        <v>124747000000</v>
      </c>
      <c r="N1988" s="2">
        <v>122621000000</v>
      </c>
      <c r="O1988" s="2">
        <v>122542000000</v>
      </c>
      <c r="P1988" s="2">
        <v>123689000000</v>
      </c>
      <c r="Q1988" s="2">
        <v>123585000000</v>
      </c>
      <c r="R1988" s="2">
        <v>125591000000</v>
      </c>
      <c r="S1988" s="2">
        <v>126112000000</v>
      </c>
      <c r="T1988" s="2">
        <v>125878000000</v>
      </c>
      <c r="U1988" s="2">
        <v>128066000000</v>
      </c>
      <c r="V1988" s="2">
        <v>128535000000</v>
      </c>
      <c r="W1988" s="2">
        <v>128978000000</v>
      </c>
      <c r="X1988" s="2">
        <v>130724000000</v>
      </c>
      <c r="Y1988" s="2">
        <v>131610000000</v>
      </c>
      <c r="Z1988" s="2">
        <v>132366000000</v>
      </c>
      <c r="AA1988" s="2">
        <v>133069000000</v>
      </c>
      <c r="AB1988" s="2">
        <v>133825000000</v>
      </c>
      <c r="AC1988" s="2">
        <v>134711000000</v>
      </c>
      <c r="AD1988" s="2">
        <v>134632000000</v>
      </c>
      <c r="AE1988" s="2">
        <v>136821000000</v>
      </c>
      <c r="AF1988" s="2">
        <v>138176000000</v>
      </c>
      <c r="AG1988" s="2">
        <v>139062000000</v>
      </c>
      <c r="AH1988" s="2">
        <v>138645000000</v>
      </c>
    </row>
    <row r="1989" spans="1:34">
      <c r="A1989" t="s">
        <v>2007</v>
      </c>
      <c r="B1989" t="s">
        <v>19</v>
      </c>
      <c r="C1989" s="2">
        <v>1885180000</v>
      </c>
      <c r="D1989" s="2">
        <v>1726130000</v>
      </c>
      <c r="E1989" s="2">
        <v>1807870000</v>
      </c>
      <c r="F1989" s="2">
        <v>1883360000</v>
      </c>
      <c r="G1989" s="2">
        <v>1912600000</v>
      </c>
      <c r="H1989" s="2">
        <v>1959220000</v>
      </c>
      <c r="I1989" s="2">
        <v>1997830000</v>
      </c>
      <c r="J1989" s="2">
        <v>2044750000</v>
      </c>
      <c r="K1989" s="2">
        <v>2049450000</v>
      </c>
      <c r="L1989" s="2">
        <v>2073940000</v>
      </c>
      <c r="M1989" s="2">
        <v>2080010000</v>
      </c>
      <c r="N1989" s="2">
        <v>2044550000</v>
      </c>
      <c r="O1989" s="2">
        <v>2043240000</v>
      </c>
      <c r="P1989" s="2">
        <v>2062360000</v>
      </c>
      <c r="Q1989" s="2">
        <v>2060620000</v>
      </c>
      <c r="R1989" s="2">
        <v>2094080000</v>
      </c>
      <c r="S1989" s="2">
        <v>2102760000</v>
      </c>
      <c r="T1989" s="2">
        <v>2098850000</v>
      </c>
      <c r="U1989" s="2">
        <v>2135350000</v>
      </c>
      <c r="V1989" s="2">
        <v>2143170000</v>
      </c>
      <c r="W1989" s="2">
        <v>2150550000</v>
      </c>
      <c r="X1989" s="2">
        <v>2179660000</v>
      </c>
      <c r="Y1989" s="2">
        <v>2194430000</v>
      </c>
      <c r="Z1989" s="2">
        <v>2207030000</v>
      </c>
      <c r="AA1989" s="2">
        <v>2218760000</v>
      </c>
      <c r="AB1989" s="2">
        <v>2231360000</v>
      </c>
      <c r="AC1989" s="2">
        <v>2246130000</v>
      </c>
      <c r="AD1989" s="2">
        <v>2244830000</v>
      </c>
      <c r="AE1989" s="2">
        <v>2281330000</v>
      </c>
      <c r="AF1989" s="2">
        <v>2303920000</v>
      </c>
      <c r="AG1989" s="2">
        <v>2318690000</v>
      </c>
      <c r="AH1989" s="2">
        <v>2311740000</v>
      </c>
    </row>
    <row r="1990" spans="1:34">
      <c r="A1990" t="s">
        <v>2008</v>
      </c>
      <c r="B1990" t="s">
        <v>19</v>
      </c>
      <c r="C1990" s="2">
        <v>9196780000</v>
      </c>
      <c r="D1990" s="2">
        <v>8420870000</v>
      </c>
      <c r="E1990" s="2">
        <v>8819610000</v>
      </c>
      <c r="F1990" s="2">
        <v>9187920000</v>
      </c>
      <c r="G1990" s="2">
        <v>9330540000</v>
      </c>
      <c r="H1990" s="2">
        <v>9558010000</v>
      </c>
      <c r="I1990" s="2">
        <v>9746320000</v>
      </c>
      <c r="J1990" s="2">
        <v>9975260000</v>
      </c>
      <c r="K1990" s="2">
        <v>9998160000</v>
      </c>
      <c r="L1990" s="2">
        <v>10117700000</v>
      </c>
      <c r="M1990" s="2">
        <v>10147300000</v>
      </c>
      <c r="N1990" s="2">
        <v>9974250000</v>
      </c>
      <c r="O1990" s="2">
        <v>9967890000</v>
      </c>
      <c r="P1990" s="2">
        <v>10061200000</v>
      </c>
      <c r="Q1990" s="2">
        <v>10052700000</v>
      </c>
      <c r="R1990" s="2">
        <v>10215900000</v>
      </c>
      <c r="S1990" s="2">
        <v>10258300000</v>
      </c>
      <c r="T1990" s="2">
        <v>10239200000</v>
      </c>
      <c r="U1990" s="2">
        <v>10417200000</v>
      </c>
      <c r="V1990" s="2">
        <v>10455400000</v>
      </c>
      <c r="W1990" s="2">
        <v>10491400000</v>
      </c>
      <c r="X1990" s="2">
        <v>10633400000</v>
      </c>
      <c r="Y1990" s="2">
        <v>10705500000</v>
      </c>
      <c r="Z1990" s="2">
        <v>10766900000</v>
      </c>
      <c r="AA1990" s="2">
        <v>10824200000</v>
      </c>
      <c r="AB1990" s="2">
        <v>10885600000</v>
      </c>
      <c r="AC1990" s="2">
        <v>10957700000</v>
      </c>
      <c r="AD1990" s="2">
        <v>10951300000</v>
      </c>
      <c r="AE1990" s="2">
        <v>11129400000</v>
      </c>
      <c r="AF1990" s="2">
        <v>11239600000</v>
      </c>
      <c r="AG1990" s="2">
        <v>11311600000</v>
      </c>
      <c r="AH1990" s="2">
        <v>11277700000</v>
      </c>
    </row>
    <row r="1991" spans="1:34">
      <c r="A1991" t="s">
        <v>2009</v>
      </c>
      <c r="B1991" t="s">
        <v>19</v>
      </c>
      <c r="C1991" s="2">
        <v>4019570000</v>
      </c>
      <c r="D1991" s="2">
        <v>3680450000</v>
      </c>
      <c r="E1991" s="2">
        <v>3854720000</v>
      </c>
      <c r="F1991" s="2">
        <v>4015700000</v>
      </c>
      <c r="G1991" s="2">
        <v>4078030000</v>
      </c>
      <c r="H1991" s="2">
        <v>4177450000</v>
      </c>
      <c r="I1991" s="2">
        <v>4259760000</v>
      </c>
      <c r="J1991" s="2">
        <v>4359820000</v>
      </c>
      <c r="K1991" s="2">
        <v>4369830000</v>
      </c>
      <c r="L1991" s="2">
        <v>4422050000</v>
      </c>
      <c r="M1991" s="2">
        <v>4434990000</v>
      </c>
      <c r="N1991" s="2">
        <v>4359380000</v>
      </c>
      <c r="O1991" s="2">
        <v>4356600000</v>
      </c>
      <c r="P1991" s="2">
        <v>4397360000</v>
      </c>
      <c r="Q1991" s="2">
        <v>4393650000</v>
      </c>
      <c r="R1991" s="2">
        <v>4464980000</v>
      </c>
      <c r="S1991" s="2">
        <v>4483510000</v>
      </c>
      <c r="T1991" s="2">
        <v>4475170000</v>
      </c>
      <c r="U1991" s="2">
        <v>4552980000</v>
      </c>
      <c r="V1991" s="2">
        <v>4569660000</v>
      </c>
      <c r="W1991" s="2">
        <v>4585400000</v>
      </c>
      <c r="X1991" s="2">
        <v>4647470000</v>
      </c>
      <c r="Y1991" s="2">
        <v>4678960000</v>
      </c>
      <c r="Z1991" s="2">
        <v>4705830000</v>
      </c>
      <c r="AA1991" s="2">
        <v>4730840000</v>
      </c>
      <c r="AB1991" s="2">
        <v>4757700000</v>
      </c>
      <c r="AC1991" s="2">
        <v>4789200000</v>
      </c>
      <c r="AD1991" s="2">
        <v>4786420000</v>
      </c>
      <c r="AE1991" s="2">
        <v>4864230000</v>
      </c>
      <c r="AF1991" s="2">
        <v>4912400000</v>
      </c>
      <c r="AG1991" s="2">
        <v>4943900000</v>
      </c>
      <c r="AH1991" s="2">
        <v>4929080000</v>
      </c>
    </row>
    <row r="1992" spans="1:34">
      <c r="A1992" t="s">
        <v>2010</v>
      </c>
      <c r="B1992" t="s">
        <v>19</v>
      </c>
      <c r="C1992" s="2">
        <v>401957000</v>
      </c>
      <c r="D1992" s="2">
        <v>368045000</v>
      </c>
      <c r="E1992" s="2">
        <v>385472000</v>
      </c>
      <c r="F1992" s="2">
        <v>401570000</v>
      </c>
      <c r="G1992" s="2">
        <v>407803000</v>
      </c>
      <c r="H1992" s="2">
        <v>417745000</v>
      </c>
      <c r="I1992" s="2">
        <v>425976000</v>
      </c>
      <c r="J1992" s="2">
        <v>435982000</v>
      </c>
      <c r="K1992" s="2">
        <v>436983000</v>
      </c>
      <c r="L1992" s="2">
        <v>442205000</v>
      </c>
      <c r="M1992" s="2">
        <v>443499000</v>
      </c>
      <c r="N1992" s="2">
        <v>435938000</v>
      </c>
      <c r="O1992" s="2">
        <v>435660000</v>
      </c>
      <c r="P1992" s="2">
        <v>439736000</v>
      </c>
      <c r="Q1992" s="2">
        <v>439365000</v>
      </c>
      <c r="R1992" s="2">
        <v>446498000</v>
      </c>
      <c r="S1992" s="2">
        <v>448351000</v>
      </c>
      <c r="T1992" s="2">
        <v>447517000</v>
      </c>
      <c r="U1992" s="2">
        <v>455298000</v>
      </c>
      <c r="V1992" s="2">
        <v>456966000</v>
      </c>
      <c r="W1992" s="2">
        <v>458540000</v>
      </c>
      <c r="X1992" s="2">
        <v>464747000</v>
      </c>
      <c r="Y1992" s="2">
        <v>467896000</v>
      </c>
      <c r="Z1992" s="2">
        <v>470583000</v>
      </c>
      <c r="AA1992" s="2">
        <v>473084000</v>
      </c>
      <c r="AB1992" s="2">
        <v>475770000</v>
      </c>
      <c r="AC1992" s="2">
        <v>478920000</v>
      </c>
      <c r="AD1992" s="2">
        <v>478642000</v>
      </c>
      <c r="AE1992" s="2">
        <v>486423000</v>
      </c>
      <c r="AF1992" s="2">
        <v>491240000</v>
      </c>
      <c r="AG1992" s="2">
        <v>494390000</v>
      </c>
      <c r="AH1992" s="2">
        <v>492908000</v>
      </c>
    </row>
    <row r="1993" spans="1:34">
      <c r="A1993" t="s">
        <v>2011</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row>
    <row r="1994" spans="1:34">
      <c r="A1994" t="s">
        <v>2012</v>
      </c>
      <c r="B1994" t="s">
        <v>19</v>
      </c>
      <c r="C1994" s="2">
        <v>22943100000000</v>
      </c>
      <c r="D1994" s="2">
        <v>21783800000000</v>
      </c>
      <c r="E1994" s="2">
        <v>21162900000000</v>
      </c>
      <c r="F1994" s="2">
        <v>21226100000000</v>
      </c>
      <c r="G1994" s="2">
        <v>21507700000000</v>
      </c>
      <c r="H1994" s="2">
        <v>21837800000000</v>
      </c>
      <c r="I1994" s="2">
        <v>21946700000000</v>
      </c>
      <c r="J1994" s="2">
        <v>21940100000000</v>
      </c>
      <c r="K1994" s="2">
        <v>21972500000000</v>
      </c>
      <c r="L1994" s="2">
        <v>21996300000000</v>
      </c>
      <c r="M1994" s="2">
        <v>21960400000000</v>
      </c>
      <c r="N1994" s="2">
        <v>21922700000000</v>
      </c>
      <c r="O1994" s="2">
        <v>21676300000000</v>
      </c>
      <c r="P1994" s="2">
        <v>21036600000000</v>
      </c>
      <c r="Q1994" s="2">
        <v>20234400000000</v>
      </c>
      <c r="R1994" s="2">
        <v>19542200000000</v>
      </c>
      <c r="S1994" s="2">
        <v>19154200000000</v>
      </c>
      <c r="T1994" s="2">
        <v>19007400000000</v>
      </c>
      <c r="U1994" s="2">
        <v>19017900000000</v>
      </c>
      <c r="V1994" s="2">
        <v>19080800000000</v>
      </c>
      <c r="W1994" s="2">
        <v>19169900000000</v>
      </c>
      <c r="X1994" s="2">
        <v>19295800000000</v>
      </c>
      <c r="Y1994" s="2">
        <v>19400700000000</v>
      </c>
      <c r="Z1994" s="2">
        <v>19495000000000</v>
      </c>
      <c r="AA1994" s="2">
        <v>19599900000000</v>
      </c>
      <c r="AB1994" s="2">
        <v>19683800000000</v>
      </c>
      <c r="AC1994" s="2">
        <v>19746700000000</v>
      </c>
      <c r="AD1994" s="2">
        <v>19799200000000</v>
      </c>
      <c r="AE1994" s="2">
        <v>19783400000000</v>
      </c>
      <c r="AF1994" s="2">
        <v>19762500000000</v>
      </c>
      <c r="AG1994" s="2">
        <v>19683800000000</v>
      </c>
      <c r="AH1994" s="2">
        <v>19516000000000</v>
      </c>
    </row>
    <row r="1995" spans="1:34">
      <c r="A1995" t="s">
        <v>2013</v>
      </c>
      <c r="B1995" t="s">
        <v>19</v>
      </c>
      <c r="C1995" s="2">
        <v>11246300000</v>
      </c>
      <c r="D1995" s="2">
        <v>10678000000</v>
      </c>
      <c r="E1995" s="2">
        <v>10373600000</v>
      </c>
      <c r="F1995" s="2">
        <v>10404700000</v>
      </c>
      <c r="G1995" s="2">
        <v>10542700000</v>
      </c>
      <c r="H1995" s="2">
        <v>10704500000</v>
      </c>
      <c r="I1995" s="2">
        <v>10757800000</v>
      </c>
      <c r="J1995" s="2">
        <v>10754600000</v>
      </c>
      <c r="K1995" s="2">
        <v>10770500000</v>
      </c>
      <c r="L1995" s="2">
        <v>10782200000</v>
      </c>
      <c r="M1995" s="2">
        <v>10764600000</v>
      </c>
      <c r="N1995" s="2">
        <v>10746100000</v>
      </c>
      <c r="O1995" s="2">
        <v>10625300000</v>
      </c>
      <c r="P1995" s="2">
        <v>10311700000</v>
      </c>
      <c r="Q1995" s="2">
        <v>9918500000</v>
      </c>
      <c r="R1995" s="2">
        <v>9579230000</v>
      </c>
      <c r="S1995" s="2">
        <v>9389030000</v>
      </c>
      <c r="T1995" s="2">
        <v>9317060000</v>
      </c>
      <c r="U1995" s="2">
        <v>9322200000</v>
      </c>
      <c r="V1995" s="2">
        <v>9353050000</v>
      </c>
      <c r="W1995" s="2">
        <v>9396740000</v>
      </c>
      <c r="X1995" s="2">
        <v>9458430000</v>
      </c>
      <c r="Y1995" s="2">
        <v>9509830000</v>
      </c>
      <c r="Z1995" s="2">
        <v>9556100000</v>
      </c>
      <c r="AA1995" s="2">
        <v>9607500000</v>
      </c>
      <c r="AB1995" s="2">
        <v>9648620000</v>
      </c>
      <c r="AC1995" s="2">
        <v>9679470000</v>
      </c>
      <c r="AD1995" s="2">
        <v>9705170000</v>
      </c>
      <c r="AE1995" s="2">
        <v>9697460000</v>
      </c>
      <c r="AF1995" s="2">
        <v>9687180000</v>
      </c>
      <c r="AG1995" s="2">
        <v>9648620000</v>
      </c>
      <c r="AH1995" s="2">
        <v>9566380000</v>
      </c>
    </row>
    <row r="1996" spans="1:34">
      <c r="A1996" t="s">
        <v>2014</v>
      </c>
      <c r="B1996" t="s">
        <v>19</v>
      </c>
      <c r="C1996" s="2">
        <v>270840000000</v>
      </c>
      <c r="D1996" s="2">
        <v>257155000000</v>
      </c>
      <c r="E1996" s="2">
        <v>249825000000</v>
      </c>
      <c r="F1996" s="2">
        <v>250571000000</v>
      </c>
      <c r="G1996" s="2">
        <v>253895000000</v>
      </c>
      <c r="H1996" s="2">
        <v>257792000000</v>
      </c>
      <c r="I1996" s="2">
        <v>259077000000</v>
      </c>
      <c r="J1996" s="2">
        <v>258999000000</v>
      </c>
      <c r="K1996" s="2">
        <v>259382000000</v>
      </c>
      <c r="L1996" s="2">
        <v>259663000000</v>
      </c>
      <c r="M1996" s="2">
        <v>259239000000</v>
      </c>
      <c r="N1996" s="2">
        <v>258795000000</v>
      </c>
      <c r="O1996" s="2">
        <v>255885000000</v>
      </c>
      <c r="P1996" s="2">
        <v>248334000000</v>
      </c>
      <c r="Q1996" s="2">
        <v>238863000000</v>
      </c>
      <c r="R1996" s="2">
        <v>230693000000</v>
      </c>
      <c r="S1996" s="2">
        <v>226113000000</v>
      </c>
      <c r="T1996" s="2">
        <v>224379000000</v>
      </c>
      <c r="U1996" s="2">
        <v>224503000000</v>
      </c>
      <c r="V1996" s="2">
        <v>225246000000</v>
      </c>
      <c r="W1996" s="2">
        <v>226298000000</v>
      </c>
      <c r="X1996" s="2">
        <v>227784000000</v>
      </c>
      <c r="Y1996" s="2">
        <v>229022000000</v>
      </c>
      <c r="Z1996" s="2">
        <v>230136000000</v>
      </c>
      <c r="AA1996" s="2">
        <v>231374000000</v>
      </c>
      <c r="AB1996" s="2">
        <v>232364000000</v>
      </c>
      <c r="AC1996" s="2">
        <v>233107000000</v>
      </c>
      <c r="AD1996" s="2">
        <v>233726000000</v>
      </c>
      <c r="AE1996" s="2">
        <v>233540000000</v>
      </c>
      <c r="AF1996" s="2">
        <v>233293000000</v>
      </c>
      <c r="AG1996" s="2">
        <v>232364000000</v>
      </c>
      <c r="AH1996" s="2">
        <v>230383000000</v>
      </c>
    </row>
    <row r="1997" spans="1:34">
      <c r="A1997" t="s">
        <v>2015</v>
      </c>
      <c r="B1997" t="s">
        <v>19</v>
      </c>
      <c r="C1997" s="2">
        <v>70633000000</v>
      </c>
      <c r="D1997" s="2">
        <v>67063900000</v>
      </c>
      <c r="E1997" s="2">
        <v>65152300000</v>
      </c>
      <c r="F1997" s="2">
        <v>65347000000</v>
      </c>
      <c r="G1997" s="2">
        <v>66213900000</v>
      </c>
      <c r="H1997" s="2">
        <v>67230000000</v>
      </c>
      <c r="I1997" s="2">
        <v>67565200000</v>
      </c>
      <c r="J1997" s="2">
        <v>67544900000</v>
      </c>
      <c r="K1997" s="2">
        <v>67644800000</v>
      </c>
      <c r="L1997" s="2">
        <v>67718100000</v>
      </c>
      <c r="M1997" s="2">
        <v>67607400000</v>
      </c>
      <c r="N1997" s="2">
        <v>67491500000</v>
      </c>
      <c r="O1997" s="2">
        <v>66732900000</v>
      </c>
      <c r="P1997" s="2">
        <v>64763500000</v>
      </c>
      <c r="Q1997" s="2">
        <v>62293700000</v>
      </c>
      <c r="R1997" s="2">
        <v>60162900000</v>
      </c>
      <c r="S1997" s="2">
        <v>58968300000</v>
      </c>
      <c r="T1997" s="2">
        <v>58516400000</v>
      </c>
      <c r="U1997" s="2">
        <v>58548600000</v>
      </c>
      <c r="V1997" s="2">
        <v>58742300000</v>
      </c>
      <c r="W1997" s="2">
        <v>59016800000</v>
      </c>
      <c r="X1997" s="2">
        <v>59404200000</v>
      </c>
      <c r="Y1997" s="2">
        <v>59727000000</v>
      </c>
      <c r="Z1997" s="2">
        <v>60017600000</v>
      </c>
      <c r="AA1997" s="2">
        <v>60340400000</v>
      </c>
      <c r="AB1997" s="2">
        <v>60598700000</v>
      </c>
      <c r="AC1997" s="2">
        <v>60792400000</v>
      </c>
      <c r="AD1997" s="2">
        <v>60953900000</v>
      </c>
      <c r="AE1997" s="2">
        <v>60905400000</v>
      </c>
      <c r="AF1997" s="2">
        <v>60840900000</v>
      </c>
      <c r="AG1997" s="2">
        <v>60598700000</v>
      </c>
      <c r="AH1997" s="2">
        <v>60082200000</v>
      </c>
    </row>
    <row r="1998" spans="1:34">
      <c r="A1998" t="s">
        <v>2016</v>
      </c>
      <c r="B1998" t="s">
        <v>19</v>
      </c>
      <c r="C1998" s="2">
        <v>27051400000</v>
      </c>
      <c r="D1998" s="2">
        <v>25684500000</v>
      </c>
      <c r="E1998" s="2">
        <v>24952400000</v>
      </c>
      <c r="F1998" s="2">
        <v>25026900000</v>
      </c>
      <c r="G1998" s="2">
        <v>25358900000</v>
      </c>
      <c r="H1998" s="2">
        <v>25748100000</v>
      </c>
      <c r="I1998" s="2">
        <v>25876500000</v>
      </c>
      <c r="J1998" s="2">
        <v>25868700000</v>
      </c>
      <c r="K1998" s="2">
        <v>25907000000</v>
      </c>
      <c r="L1998" s="2">
        <v>25935000000</v>
      </c>
      <c r="M1998" s="2">
        <v>25892600000</v>
      </c>
      <c r="N1998" s="2">
        <v>25848300000</v>
      </c>
      <c r="O1998" s="2">
        <v>25557700000</v>
      </c>
      <c r="P1998" s="2">
        <v>24803400000</v>
      </c>
      <c r="Q1998" s="2">
        <v>23857600000</v>
      </c>
      <c r="R1998" s="2">
        <v>23041500000</v>
      </c>
      <c r="S1998" s="2">
        <v>22584000000</v>
      </c>
      <c r="T1998" s="2">
        <v>22410900000</v>
      </c>
      <c r="U1998" s="2">
        <v>22423300000</v>
      </c>
      <c r="V1998" s="2">
        <v>22497400000</v>
      </c>
      <c r="W1998" s="2">
        <v>22602500000</v>
      </c>
      <c r="X1998" s="2">
        <v>22750900000</v>
      </c>
      <c r="Y1998" s="2">
        <v>22874600000</v>
      </c>
      <c r="Z1998" s="2">
        <v>22985800000</v>
      </c>
      <c r="AA1998" s="2">
        <v>23109500000</v>
      </c>
      <c r="AB1998" s="2">
        <v>23208400000</v>
      </c>
      <c r="AC1998" s="2">
        <v>23282600000</v>
      </c>
      <c r="AD1998" s="2">
        <v>23344400000</v>
      </c>
      <c r="AE1998" s="2">
        <v>23325900000</v>
      </c>
      <c r="AF1998" s="2">
        <v>23301100000</v>
      </c>
      <c r="AG1998" s="2">
        <v>23208400000</v>
      </c>
      <c r="AH1998" s="2">
        <v>23010600000</v>
      </c>
    </row>
    <row r="1999" spans="1:34">
      <c r="A1999" t="s">
        <v>2017</v>
      </c>
      <c r="B1999" t="s">
        <v>19</v>
      </c>
      <c r="C1999" s="2">
        <v>19487800000</v>
      </c>
      <c r="D1999" s="2">
        <v>18503100000</v>
      </c>
      <c r="E1999" s="2">
        <v>17975700000</v>
      </c>
      <c r="F1999" s="2">
        <v>18029400000</v>
      </c>
      <c r="G1999" s="2">
        <v>18268600000</v>
      </c>
      <c r="H1999" s="2">
        <v>18548900000</v>
      </c>
      <c r="I1999" s="2">
        <v>18641400000</v>
      </c>
      <c r="J1999" s="2">
        <v>18635800000</v>
      </c>
      <c r="K1999" s="2">
        <v>18663400000</v>
      </c>
      <c r="L1999" s="2">
        <v>18683600000</v>
      </c>
      <c r="M1999" s="2">
        <v>18653100000</v>
      </c>
      <c r="N1999" s="2">
        <v>18621100000</v>
      </c>
      <c r="O1999" s="2">
        <v>18411800000</v>
      </c>
      <c r="P1999" s="2">
        <v>17868400000</v>
      </c>
      <c r="Q1999" s="2">
        <v>17187000000</v>
      </c>
      <c r="R1999" s="2">
        <v>16599100000</v>
      </c>
      <c r="S1999" s="2">
        <v>16269500000</v>
      </c>
      <c r="T1999" s="2">
        <v>16144800000</v>
      </c>
      <c r="U1999" s="2">
        <v>16153700000</v>
      </c>
      <c r="V1999" s="2">
        <v>16207200000</v>
      </c>
      <c r="W1999" s="2">
        <v>16282900000</v>
      </c>
      <c r="X1999" s="2">
        <v>16389800000</v>
      </c>
      <c r="Y1999" s="2">
        <v>16478900000</v>
      </c>
      <c r="Z1999" s="2">
        <v>16559000000</v>
      </c>
      <c r="AA1999" s="2">
        <v>16648100000</v>
      </c>
      <c r="AB1999" s="2">
        <v>16719400000</v>
      </c>
      <c r="AC1999" s="2">
        <v>16772800000</v>
      </c>
      <c r="AD1999" s="2">
        <v>16817300000</v>
      </c>
      <c r="AE1999" s="2">
        <v>16804000000</v>
      </c>
      <c r="AF1999" s="2">
        <v>16786200000</v>
      </c>
      <c r="AG1999" s="2">
        <v>16719400000</v>
      </c>
      <c r="AH1999" s="2">
        <v>16576800000</v>
      </c>
    </row>
    <row r="2000" spans="1:34">
      <c r="A2000" t="s">
        <v>2018</v>
      </c>
      <c r="B2000" t="s">
        <v>19</v>
      </c>
      <c r="C2000" s="2">
        <v>18180300000</v>
      </c>
      <c r="D2000" s="2">
        <v>17261600000</v>
      </c>
      <c r="E2000" s="2">
        <v>16769600000</v>
      </c>
      <c r="F2000" s="2">
        <v>16819700000</v>
      </c>
      <c r="G2000" s="2">
        <v>17042800000</v>
      </c>
      <c r="H2000" s="2">
        <v>17304400000</v>
      </c>
      <c r="I2000" s="2">
        <v>17390600000</v>
      </c>
      <c r="J2000" s="2">
        <v>17385400000</v>
      </c>
      <c r="K2000" s="2">
        <v>17411100000</v>
      </c>
      <c r="L2000" s="2">
        <v>17430000000</v>
      </c>
      <c r="M2000" s="2">
        <v>17401500000</v>
      </c>
      <c r="N2000" s="2">
        <v>17371700000</v>
      </c>
      <c r="O2000" s="2">
        <v>17176400000</v>
      </c>
      <c r="P2000" s="2">
        <v>16669500000</v>
      </c>
      <c r="Q2000" s="2">
        <v>16033800000</v>
      </c>
      <c r="R2000" s="2">
        <v>15485400000</v>
      </c>
      <c r="S2000" s="2">
        <v>15177900000</v>
      </c>
      <c r="T2000" s="2">
        <v>15061600000</v>
      </c>
      <c r="U2000" s="2">
        <v>15069900000</v>
      </c>
      <c r="V2000" s="2">
        <v>15119700000</v>
      </c>
      <c r="W2000" s="2">
        <v>15190400000</v>
      </c>
      <c r="X2000" s="2">
        <v>15290100000</v>
      </c>
      <c r="Y2000" s="2">
        <v>15373200000</v>
      </c>
      <c r="Z2000" s="2">
        <v>15448000000</v>
      </c>
      <c r="AA2000" s="2">
        <v>15531100000</v>
      </c>
      <c r="AB2000" s="2">
        <v>15597500000</v>
      </c>
      <c r="AC2000" s="2">
        <v>15647400000</v>
      </c>
      <c r="AD2000" s="2">
        <v>15688900000</v>
      </c>
      <c r="AE2000" s="2">
        <v>15676500000</v>
      </c>
      <c r="AF2000" s="2">
        <v>15659900000</v>
      </c>
      <c r="AG2000" s="2">
        <v>15597500000</v>
      </c>
      <c r="AH2000" s="2">
        <v>15464600000</v>
      </c>
    </row>
    <row r="2001" spans="1:34">
      <c r="A2001" t="s">
        <v>2019</v>
      </c>
      <c r="B2001" t="s">
        <v>19</v>
      </c>
      <c r="C2001" s="2">
        <v>435427000</v>
      </c>
      <c r="D2001" s="2">
        <v>413425000</v>
      </c>
      <c r="E2001" s="2">
        <v>401640000</v>
      </c>
      <c r="F2001" s="2">
        <v>402841000</v>
      </c>
      <c r="G2001" s="2">
        <v>408185000</v>
      </c>
      <c r="H2001" s="2">
        <v>414449000</v>
      </c>
      <c r="I2001" s="2">
        <v>416515000</v>
      </c>
      <c r="J2001" s="2">
        <v>416390000</v>
      </c>
      <c r="K2001" s="2">
        <v>417006000</v>
      </c>
      <c r="L2001" s="2">
        <v>417458000</v>
      </c>
      <c r="M2001" s="2">
        <v>416775000</v>
      </c>
      <c r="N2001" s="2">
        <v>416061000</v>
      </c>
      <c r="O2001" s="2">
        <v>411384000</v>
      </c>
      <c r="P2001" s="2">
        <v>399243000</v>
      </c>
      <c r="Q2001" s="2">
        <v>384018000</v>
      </c>
      <c r="R2001" s="2">
        <v>370882000</v>
      </c>
      <c r="S2001" s="2">
        <v>363519000</v>
      </c>
      <c r="T2001" s="2">
        <v>360732000</v>
      </c>
      <c r="U2001" s="2">
        <v>360931000</v>
      </c>
      <c r="V2001" s="2">
        <v>362125000</v>
      </c>
      <c r="W2001" s="2">
        <v>363817000</v>
      </c>
      <c r="X2001" s="2">
        <v>366205000</v>
      </c>
      <c r="Y2001" s="2">
        <v>368196000</v>
      </c>
      <c r="Z2001" s="2">
        <v>369987000</v>
      </c>
      <c r="AA2001" s="2">
        <v>371977000</v>
      </c>
      <c r="AB2001" s="2">
        <v>373569000</v>
      </c>
      <c r="AC2001" s="2">
        <v>374763000</v>
      </c>
      <c r="AD2001" s="2">
        <v>375759000</v>
      </c>
      <c r="AE2001" s="2">
        <v>375460000</v>
      </c>
      <c r="AF2001" s="2">
        <v>375062000</v>
      </c>
      <c r="AG2001" s="2">
        <v>373569000</v>
      </c>
      <c r="AH2001" s="2">
        <v>370385000</v>
      </c>
    </row>
    <row r="2002" spans="1:34">
      <c r="A2002" t="s">
        <v>2020</v>
      </c>
      <c r="B2002" t="s">
        <v>19</v>
      </c>
      <c r="C2002" s="2">
        <v>2237670000</v>
      </c>
      <c r="D2002" s="2">
        <v>2124600000</v>
      </c>
      <c r="E2002" s="2">
        <v>2064040000</v>
      </c>
      <c r="F2002" s="2">
        <v>2070210000</v>
      </c>
      <c r="G2002" s="2">
        <v>2097670000</v>
      </c>
      <c r="H2002" s="2">
        <v>2129860000</v>
      </c>
      <c r="I2002" s="2">
        <v>2140480000</v>
      </c>
      <c r="J2002" s="2">
        <v>2139840000</v>
      </c>
      <c r="K2002" s="2">
        <v>2143000000</v>
      </c>
      <c r="L2002" s="2">
        <v>2145330000</v>
      </c>
      <c r="M2002" s="2">
        <v>2141820000</v>
      </c>
      <c r="N2002" s="2">
        <v>2138150000</v>
      </c>
      <c r="O2002" s="2">
        <v>2114110000</v>
      </c>
      <c r="P2002" s="2">
        <v>2051720000</v>
      </c>
      <c r="Q2002" s="2">
        <v>1973480000</v>
      </c>
      <c r="R2002" s="2">
        <v>1905970000</v>
      </c>
      <c r="S2002" s="2">
        <v>1868130000</v>
      </c>
      <c r="T2002" s="2">
        <v>1853810000</v>
      </c>
      <c r="U2002" s="2">
        <v>1854840000</v>
      </c>
      <c r="V2002" s="2">
        <v>1860970000</v>
      </c>
      <c r="W2002" s="2">
        <v>1869670000</v>
      </c>
      <c r="X2002" s="2">
        <v>1881940000</v>
      </c>
      <c r="Y2002" s="2">
        <v>1892170000</v>
      </c>
      <c r="Z2002" s="2">
        <v>1901370000</v>
      </c>
      <c r="AA2002" s="2">
        <v>1911600000</v>
      </c>
      <c r="AB2002" s="2">
        <v>1919780000</v>
      </c>
      <c r="AC2002" s="2">
        <v>1925920000</v>
      </c>
      <c r="AD2002" s="2">
        <v>1931030000</v>
      </c>
      <c r="AE2002" s="2">
        <v>1929500000</v>
      </c>
      <c r="AF2002" s="2">
        <v>1927450000</v>
      </c>
      <c r="AG2002" s="2">
        <v>1919780000</v>
      </c>
      <c r="AH2002" s="2">
        <v>1903420000</v>
      </c>
    </row>
    <row r="2003" spans="1:34">
      <c r="A2003" t="s">
        <v>2021</v>
      </c>
      <c r="B2003" t="s">
        <v>19</v>
      </c>
      <c r="C2003" s="2">
        <v>432400000</v>
      </c>
      <c r="D2003" s="2">
        <v>410551000</v>
      </c>
      <c r="E2003" s="2">
        <v>398848000</v>
      </c>
      <c r="F2003" s="2">
        <v>400041000</v>
      </c>
      <c r="G2003" s="2">
        <v>405347000</v>
      </c>
      <c r="H2003" s="2">
        <v>411568000</v>
      </c>
      <c r="I2003" s="2">
        <v>413620000</v>
      </c>
      <c r="J2003" s="2">
        <v>413495000</v>
      </c>
      <c r="K2003" s="2">
        <v>414107000</v>
      </c>
      <c r="L2003" s="2">
        <v>414556000</v>
      </c>
      <c r="M2003" s="2">
        <v>413878000</v>
      </c>
      <c r="N2003" s="2">
        <v>413169000</v>
      </c>
      <c r="O2003" s="2">
        <v>408524000</v>
      </c>
      <c r="P2003" s="2">
        <v>396468000</v>
      </c>
      <c r="Q2003" s="2">
        <v>381349000</v>
      </c>
      <c r="R2003" s="2">
        <v>368304000</v>
      </c>
      <c r="S2003" s="2">
        <v>360992000</v>
      </c>
      <c r="T2003" s="2">
        <v>358225000</v>
      </c>
      <c r="U2003" s="2">
        <v>358422000</v>
      </c>
      <c r="V2003" s="2">
        <v>359608000</v>
      </c>
      <c r="W2003" s="2">
        <v>361288000</v>
      </c>
      <c r="X2003" s="2">
        <v>363660000</v>
      </c>
      <c r="Y2003" s="2">
        <v>365636000</v>
      </c>
      <c r="Z2003" s="2">
        <v>367415000</v>
      </c>
      <c r="AA2003" s="2">
        <v>369391000</v>
      </c>
      <c r="AB2003" s="2">
        <v>370972000</v>
      </c>
      <c r="AC2003" s="2">
        <v>372158000</v>
      </c>
      <c r="AD2003" s="2">
        <v>373147000</v>
      </c>
      <c r="AE2003" s="2">
        <v>372850000</v>
      </c>
      <c r="AF2003" s="2">
        <v>372455000</v>
      </c>
      <c r="AG2003" s="2">
        <v>370972000</v>
      </c>
      <c r="AH2003" s="2">
        <v>367810000</v>
      </c>
    </row>
    <row r="2004" spans="1:34">
      <c r="A2004" t="s">
        <v>2022</v>
      </c>
      <c r="B2004" t="s">
        <v>19</v>
      </c>
      <c r="C2004" s="2">
        <v>43240000</v>
      </c>
      <c r="D2004" s="2">
        <v>41055100</v>
      </c>
      <c r="E2004" s="2">
        <v>39884800</v>
      </c>
      <c r="F2004" s="2">
        <v>40004100</v>
      </c>
      <c r="G2004" s="2">
        <v>40534700</v>
      </c>
      <c r="H2004" s="2">
        <v>41156800</v>
      </c>
      <c r="I2004" s="2">
        <v>41362000</v>
      </c>
      <c r="J2004" s="2">
        <v>41349500</v>
      </c>
      <c r="K2004" s="2">
        <v>41410700</v>
      </c>
      <c r="L2004" s="2">
        <v>41455600</v>
      </c>
      <c r="M2004" s="2">
        <v>41387800</v>
      </c>
      <c r="N2004" s="2">
        <v>41316900</v>
      </c>
      <c r="O2004" s="2">
        <v>40852400</v>
      </c>
      <c r="P2004" s="2">
        <v>39646800</v>
      </c>
      <c r="Q2004" s="2">
        <v>38134900</v>
      </c>
      <c r="R2004" s="2">
        <v>36830400</v>
      </c>
      <c r="S2004" s="2">
        <v>36099200</v>
      </c>
      <c r="T2004" s="2">
        <v>35822500</v>
      </c>
      <c r="U2004" s="2">
        <v>35842200</v>
      </c>
      <c r="V2004" s="2">
        <v>35960800</v>
      </c>
      <c r="W2004" s="2">
        <v>36128800</v>
      </c>
      <c r="X2004" s="2">
        <v>36366000</v>
      </c>
      <c r="Y2004" s="2">
        <v>36563600</v>
      </c>
      <c r="Z2004" s="2">
        <v>36741500</v>
      </c>
      <c r="AA2004" s="2">
        <v>36939100</v>
      </c>
      <c r="AB2004" s="2">
        <v>37097200</v>
      </c>
      <c r="AC2004" s="2">
        <v>37215800</v>
      </c>
      <c r="AD2004" s="2">
        <v>37314700</v>
      </c>
      <c r="AE2004" s="2">
        <v>37285000</v>
      </c>
      <c r="AF2004" s="2">
        <v>37245500</v>
      </c>
      <c r="AG2004" s="2">
        <v>37097200</v>
      </c>
      <c r="AH2004" s="2">
        <v>36781000</v>
      </c>
    </row>
    <row r="2005" spans="1:34">
      <c r="A2005" t="s">
        <v>2023</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row>
    <row r="2006" spans="1:34">
      <c r="A2006" t="s">
        <v>2024</v>
      </c>
      <c r="B2006" t="s">
        <v>19</v>
      </c>
      <c r="C2006" s="2">
        <v>127531000000000</v>
      </c>
      <c r="D2006" s="2">
        <v>115550000000000</v>
      </c>
      <c r="E2006" s="2">
        <v>126712000000000</v>
      </c>
      <c r="F2006" s="2">
        <v>135329000000000</v>
      </c>
      <c r="G2006" s="2">
        <v>142636000000000</v>
      </c>
      <c r="H2006" s="2">
        <v>148970000000000</v>
      </c>
      <c r="I2006" s="2">
        <v>153505000000000</v>
      </c>
      <c r="J2006" s="2">
        <v>154596000000000</v>
      </c>
      <c r="K2006" s="2">
        <v>156977000000000</v>
      </c>
      <c r="L2006" s="2">
        <v>158786000000000</v>
      </c>
      <c r="M2006" s="2">
        <v>161344000000000</v>
      </c>
      <c r="N2006" s="2">
        <v>163936000000000</v>
      </c>
      <c r="O2006" s="2">
        <v>166768000000000</v>
      </c>
      <c r="P2006" s="2">
        <v>169174000000000</v>
      </c>
      <c r="Q2006" s="2">
        <v>171114000000000</v>
      </c>
      <c r="R2006" s="2">
        <v>173131000000000</v>
      </c>
      <c r="S2006" s="2">
        <v>175731000000000</v>
      </c>
      <c r="T2006" s="2">
        <v>178176000000000</v>
      </c>
      <c r="U2006" s="2">
        <v>180504000000000</v>
      </c>
      <c r="V2006" s="2">
        <v>182832000000000</v>
      </c>
      <c r="W2006" s="2">
        <v>185548000000000</v>
      </c>
      <c r="X2006" s="2">
        <v>188419000000000</v>
      </c>
      <c r="Y2006" s="2">
        <v>191096000000000</v>
      </c>
      <c r="Z2006" s="2">
        <v>194045000000000</v>
      </c>
      <c r="AA2006" s="2">
        <v>196645000000000</v>
      </c>
      <c r="AB2006" s="2">
        <v>199478000000000</v>
      </c>
      <c r="AC2006" s="2">
        <v>202194000000000</v>
      </c>
      <c r="AD2006" s="2">
        <v>205608000000000</v>
      </c>
      <c r="AE2006" s="2">
        <v>208285000000000</v>
      </c>
      <c r="AF2006" s="2">
        <v>211351000000000</v>
      </c>
      <c r="AG2006" s="2">
        <v>215037000000000</v>
      </c>
      <c r="AH2006" s="2">
        <v>218102000000000</v>
      </c>
    </row>
    <row r="2007" spans="1:34">
      <c r="A2007" t="s">
        <v>2025</v>
      </c>
      <c r="B2007" t="s">
        <v>19</v>
      </c>
      <c r="C2007" s="2">
        <v>92509100000</v>
      </c>
      <c r="D2007" s="2">
        <v>83818700000</v>
      </c>
      <c r="E2007" s="2">
        <v>91915100000</v>
      </c>
      <c r="F2007" s="2">
        <v>98166100000</v>
      </c>
      <c r="G2007" s="2">
        <v>103466000000</v>
      </c>
      <c r="H2007" s="2">
        <v>108061000000</v>
      </c>
      <c r="I2007" s="2">
        <v>111350000000</v>
      </c>
      <c r="J2007" s="2">
        <v>112142000000</v>
      </c>
      <c r="K2007" s="2">
        <v>113869000000</v>
      </c>
      <c r="L2007" s="2">
        <v>115181000000</v>
      </c>
      <c r="M2007" s="2">
        <v>117037000000</v>
      </c>
      <c r="N2007" s="2">
        <v>118917000000</v>
      </c>
      <c r="O2007" s="2">
        <v>120971000000</v>
      </c>
      <c r="P2007" s="2">
        <v>122716000000</v>
      </c>
      <c r="Q2007" s="2">
        <v>124124000000</v>
      </c>
      <c r="R2007" s="2">
        <v>125587000000</v>
      </c>
      <c r="S2007" s="2">
        <v>127473000000</v>
      </c>
      <c r="T2007" s="2">
        <v>129246000000</v>
      </c>
      <c r="U2007" s="2">
        <v>130935000000</v>
      </c>
      <c r="V2007" s="2">
        <v>132624000000</v>
      </c>
      <c r="W2007" s="2">
        <v>134594000000</v>
      </c>
      <c r="X2007" s="2">
        <v>136677000000</v>
      </c>
      <c r="Y2007" s="2">
        <v>138619000000</v>
      </c>
      <c r="Z2007" s="2">
        <v>140758000000</v>
      </c>
      <c r="AA2007" s="2">
        <v>142644000000</v>
      </c>
      <c r="AB2007" s="2">
        <v>144698000000</v>
      </c>
      <c r="AC2007" s="2">
        <v>146668000000</v>
      </c>
      <c r="AD2007" s="2">
        <v>149145000000</v>
      </c>
      <c r="AE2007" s="2">
        <v>151087000000</v>
      </c>
      <c r="AF2007" s="2">
        <v>153311000000</v>
      </c>
      <c r="AG2007" s="2">
        <v>155985000000</v>
      </c>
      <c r="AH2007" s="2">
        <v>158208000000</v>
      </c>
    </row>
    <row r="2008" spans="1:34">
      <c r="A2008" t="s">
        <v>2026</v>
      </c>
      <c r="B2008" t="s">
        <v>19</v>
      </c>
      <c r="C2008" s="2">
        <v>193649000000</v>
      </c>
      <c r="D2008" s="2">
        <v>175458000000</v>
      </c>
      <c r="E2008" s="2">
        <v>192406000000</v>
      </c>
      <c r="F2008" s="2">
        <v>205491000000</v>
      </c>
      <c r="G2008" s="2">
        <v>216586000000</v>
      </c>
      <c r="H2008" s="2">
        <v>226203000000</v>
      </c>
      <c r="I2008" s="2">
        <v>233090000000</v>
      </c>
      <c r="J2008" s="2">
        <v>234746000000</v>
      </c>
      <c r="K2008" s="2">
        <v>238361000000</v>
      </c>
      <c r="L2008" s="2">
        <v>241108000000</v>
      </c>
      <c r="M2008" s="2">
        <v>244992000000</v>
      </c>
      <c r="N2008" s="2">
        <v>248928000000</v>
      </c>
      <c r="O2008" s="2">
        <v>253229000000</v>
      </c>
      <c r="P2008" s="2">
        <v>256882000000</v>
      </c>
      <c r="Q2008" s="2">
        <v>259828000000</v>
      </c>
      <c r="R2008" s="2">
        <v>262892000000</v>
      </c>
      <c r="S2008" s="2">
        <v>266839000000</v>
      </c>
      <c r="T2008" s="2">
        <v>270551000000</v>
      </c>
      <c r="U2008" s="2">
        <v>274086000000</v>
      </c>
      <c r="V2008" s="2">
        <v>277621000000</v>
      </c>
      <c r="W2008" s="2">
        <v>281745000000</v>
      </c>
      <c r="X2008" s="2">
        <v>286105000000</v>
      </c>
      <c r="Y2008" s="2">
        <v>290171000000</v>
      </c>
      <c r="Z2008" s="2">
        <v>294648000000</v>
      </c>
      <c r="AA2008" s="2">
        <v>298596000000</v>
      </c>
      <c r="AB2008" s="2">
        <v>302897000000</v>
      </c>
      <c r="AC2008" s="2">
        <v>307021000000</v>
      </c>
      <c r="AD2008" s="2">
        <v>312206000000</v>
      </c>
      <c r="AE2008" s="2">
        <v>316271000000</v>
      </c>
      <c r="AF2008" s="2">
        <v>320926000000</v>
      </c>
      <c r="AG2008" s="2">
        <v>326523000000</v>
      </c>
      <c r="AH2008" s="2">
        <v>331177000000</v>
      </c>
    </row>
    <row r="2009" spans="1:34">
      <c r="A2009" t="s">
        <v>2027</v>
      </c>
      <c r="B2009" t="s">
        <v>19</v>
      </c>
      <c r="C2009" s="2">
        <v>191443000000</v>
      </c>
      <c r="D2009" s="2">
        <v>173459000000</v>
      </c>
      <c r="E2009" s="2">
        <v>190214000000</v>
      </c>
      <c r="F2009" s="2">
        <v>203150000000</v>
      </c>
      <c r="G2009" s="2">
        <v>214118000000</v>
      </c>
      <c r="H2009" s="2">
        <v>223626000000</v>
      </c>
      <c r="I2009" s="2">
        <v>230434000000</v>
      </c>
      <c r="J2009" s="2">
        <v>232072000000</v>
      </c>
      <c r="K2009" s="2">
        <v>235645000000</v>
      </c>
      <c r="L2009" s="2">
        <v>238361000000</v>
      </c>
      <c r="M2009" s="2">
        <v>242201000000</v>
      </c>
      <c r="N2009" s="2">
        <v>246092000000</v>
      </c>
      <c r="O2009" s="2">
        <v>250344000000</v>
      </c>
      <c r="P2009" s="2">
        <v>253955000000</v>
      </c>
      <c r="Q2009" s="2">
        <v>256867000000</v>
      </c>
      <c r="R2009" s="2">
        <v>259896000000</v>
      </c>
      <c r="S2009" s="2">
        <v>263799000000</v>
      </c>
      <c r="T2009" s="2">
        <v>267468000000</v>
      </c>
      <c r="U2009" s="2">
        <v>270963000000</v>
      </c>
      <c r="V2009" s="2">
        <v>274458000000</v>
      </c>
      <c r="W2009" s="2">
        <v>278535000000</v>
      </c>
      <c r="X2009" s="2">
        <v>282845000000</v>
      </c>
      <c r="Y2009" s="2">
        <v>286864000000</v>
      </c>
      <c r="Z2009" s="2">
        <v>291291000000</v>
      </c>
      <c r="AA2009" s="2">
        <v>295194000000</v>
      </c>
      <c r="AB2009" s="2">
        <v>299446000000</v>
      </c>
      <c r="AC2009" s="2">
        <v>303523000000</v>
      </c>
      <c r="AD2009" s="2">
        <v>308649000000</v>
      </c>
      <c r="AE2009" s="2">
        <v>312668000000</v>
      </c>
      <c r="AF2009" s="2">
        <v>317269000000</v>
      </c>
      <c r="AG2009" s="2">
        <v>322803000000</v>
      </c>
      <c r="AH2009" s="2">
        <v>327404000000</v>
      </c>
    </row>
    <row r="2010" spans="1:34">
      <c r="A2010" t="s">
        <v>2028</v>
      </c>
      <c r="B2010" t="s">
        <v>19</v>
      </c>
      <c r="C2010" s="2">
        <v>23903000000</v>
      </c>
      <c r="D2010" s="2">
        <v>21657500000</v>
      </c>
      <c r="E2010" s="2">
        <v>23749500000</v>
      </c>
      <c r="F2010" s="2">
        <v>25364700000</v>
      </c>
      <c r="G2010" s="2">
        <v>26734200000</v>
      </c>
      <c r="H2010" s="2">
        <v>27921300000</v>
      </c>
      <c r="I2010" s="2">
        <v>28771300000</v>
      </c>
      <c r="J2010" s="2">
        <v>28975800000</v>
      </c>
      <c r="K2010" s="2">
        <v>29422000000</v>
      </c>
      <c r="L2010" s="2">
        <v>29761100000</v>
      </c>
      <c r="M2010" s="2">
        <v>30240500000</v>
      </c>
      <c r="N2010" s="2">
        <v>30726300000</v>
      </c>
      <c r="O2010" s="2">
        <v>31257200000</v>
      </c>
      <c r="P2010" s="2">
        <v>31708100000</v>
      </c>
      <c r="Q2010" s="2">
        <v>32071700000</v>
      </c>
      <c r="R2010" s="2">
        <v>32449900000</v>
      </c>
      <c r="S2010" s="2">
        <v>32937200000</v>
      </c>
      <c r="T2010" s="2">
        <v>33395300000</v>
      </c>
      <c r="U2010" s="2">
        <v>33831700000</v>
      </c>
      <c r="V2010" s="2">
        <v>34268000000</v>
      </c>
      <c r="W2010" s="2">
        <v>34777100000</v>
      </c>
      <c r="X2010" s="2">
        <v>35315300000</v>
      </c>
      <c r="Y2010" s="2">
        <v>35817100000</v>
      </c>
      <c r="Z2010" s="2">
        <v>36369800000</v>
      </c>
      <c r="AA2010" s="2">
        <v>36857000000</v>
      </c>
      <c r="AB2010" s="2">
        <v>37387900000</v>
      </c>
      <c r="AC2010" s="2">
        <v>37897000000</v>
      </c>
      <c r="AD2010" s="2">
        <v>38537000000</v>
      </c>
      <c r="AE2010" s="2">
        <v>39038800000</v>
      </c>
      <c r="AF2010" s="2">
        <v>39613300000</v>
      </c>
      <c r="AG2010" s="2">
        <v>40304200000</v>
      </c>
      <c r="AH2010" s="2">
        <v>40878700000</v>
      </c>
    </row>
    <row r="2011" spans="1:34">
      <c r="A2011" t="s">
        <v>2029</v>
      </c>
      <c r="B2011" t="s">
        <v>19</v>
      </c>
      <c r="C2011" s="2">
        <v>19403600000</v>
      </c>
      <c r="D2011" s="2">
        <v>17580800000</v>
      </c>
      <c r="E2011" s="2">
        <v>19279000000</v>
      </c>
      <c r="F2011" s="2">
        <v>20590200000</v>
      </c>
      <c r="G2011" s="2">
        <v>21701900000</v>
      </c>
      <c r="H2011" s="2">
        <v>22665500000</v>
      </c>
      <c r="I2011" s="2">
        <v>23355500000</v>
      </c>
      <c r="J2011" s="2">
        <v>23521600000</v>
      </c>
      <c r="K2011" s="2">
        <v>23883800000</v>
      </c>
      <c r="L2011" s="2">
        <v>24159000000</v>
      </c>
      <c r="M2011" s="2">
        <v>24548200000</v>
      </c>
      <c r="N2011" s="2">
        <v>24942500000</v>
      </c>
      <c r="O2011" s="2">
        <v>25373500000</v>
      </c>
      <c r="P2011" s="2">
        <v>25739500000</v>
      </c>
      <c r="Q2011" s="2">
        <v>26034700000</v>
      </c>
      <c r="R2011" s="2">
        <v>26341700000</v>
      </c>
      <c r="S2011" s="2">
        <v>26737200000</v>
      </c>
      <c r="T2011" s="2">
        <v>27109200000</v>
      </c>
      <c r="U2011" s="2">
        <v>27463400000</v>
      </c>
      <c r="V2011" s="2">
        <v>27817600000</v>
      </c>
      <c r="W2011" s="2">
        <v>28230800000</v>
      </c>
      <c r="X2011" s="2">
        <v>28667700000</v>
      </c>
      <c r="Y2011" s="2">
        <v>29075000000</v>
      </c>
      <c r="Z2011" s="2">
        <v>29523700000</v>
      </c>
      <c r="AA2011" s="2">
        <v>29919300000</v>
      </c>
      <c r="AB2011" s="2">
        <v>30350200000</v>
      </c>
      <c r="AC2011" s="2">
        <v>30763500000</v>
      </c>
      <c r="AD2011" s="2">
        <v>31283000000</v>
      </c>
      <c r="AE2011" s="2">
        <v>31690300000</v>
      </c>
      <c r="AF2011" s="2">
        <v>32156700000</v>
      </c>
      <c r="AG2011" s="2">
        <v>32717500000</v>
      </c>
      <c r="AH2011" s="2">
        <v>33183900000</v>
      </c>
    </row>
    <row r="2012" spans="1:34">
      <c r="A2012" t="s">
        <v>2030</v>
      </c>
      <c r="B2012" t="s">
        <v>19</v>
      </c>
      <c r="C2012" s="2">
        <v>106012000000</v>
      </c>
      <c r="D2012" s="2">
        <v>96053200000</v>
      </c>
      <c r="E2012" s="2">
        <v>105331000000</v>
      </c>
      <c r="F2012" s="2">
        <v>112495000000</v>
      </c>
      <c r="G2012" s="2">
        <v>118569000000</v>
      </c>
      <c r="H2012" s="2">
        <v>123834000000</v>
      </c>
      <c r="I2012" s="2">
        <v>127603000000</v>
      </c>
      <c r="J2012" s="2">
        <v>128510000000</v>
      </c>
      <c r="K2012" s="2">
        <v>130489000000</v>
      </c>
      <c r="L2012" s="2">
        <v>131993000000</v>
      </c>
      <c r="M2012" s="2">
        <v>134120000000</v>
      </c>
      <c r="N2012" s="2">
        <v>136274000000</v>
      </c>
      <c r="O2012" s="2">
        <v>138629000000</v>
      </c>
      <c r="P2012" s="2">
        <v>140628000000</v>
      </c>
      <c r="Q2012" s="2">
        <v>142241000000</v>
      </c>
      <c r="R2012" s="2">
        <v>143918000000</v>
      </c>
      <c r="S2012" s="2">
        <v>146079000000</v>
      </c>
      <c r="T2012" s="2">
        <v>148111000000</v>
      </c>
      <c r="U2012" s="2">
        <v>150047000000</v>
      </c>
      <c r="V2012" s="2">
        <v>151982000000</v>
      </c>
      <c r="W2012" s="2">
        <v>154240000000</v>
      </c>
      <c r="X2012" s="2">
        <v>156627000000</v>
      </c>
      <c r="Y2012" s="2">
        <v>158852000000</v>
      </c>
      <c r="Z2012" s="2">
        <v>161303000000</v>
      </c>
      <c r="AA2012" s="2">
        <v>163464000000</v>
      </c>
      <c r="AB2012" s="2">
        <v>165819000000</v>
      </c>
      <c r="AC2012" s="2">
        <v>168077000000</v>
      </c>
      <c r="AD2012" s="2">
        <v>170915000000</v>
      </c>
      <c r="AE2012" s="2">
        <v>173141000000</v>
      </c>
      <c r="AF2012" s="2">
        <v>175689000000</v>
      </c>
      <c r="AG2012" s="2">
        <v>178753000000</v>
      </c>
      <c r="AH2012" s="2">
        <v>181301000000</v>
      </c>
    </row>
    <row r="2013" spans="1:34">
      <c r="A2013" t="s">
        <v>2031</v>
      </c>
      <c r="B2013" t="s">
        <v>19</v>
      </c>
      <c r="C2013" s="2">
        <v>670582000</v>
      </c>
      <c r="D2013" s="2">
        <v>607587000</v>
      </c>
      <c r="E2013" s="2">
        <v>666277000</v>
      </c>
      <c r="F2013" s="2">
        <v>711589000</v>
      </c>
      <c r="G2013" s="2">
        <v>750010000</v>
      </c>
      <c r="H2013" s="2">
        <v>783313000</v>
      </c>
      <c r="I2013" s="2">
        <v>807159000</v>
      </c>
      <c r="J2013" s="2">
        <v>812897000</v>
      </c>
      <c r="K2013" s="2">
        <v>825414000</v>
      </c>
      <c r="L2013" s="2">
        <v>834927000</v>
      </c>
      <c r="M2013" s="2">
        <v>848377000</v>
      </c>
      <c r="N2013" s="2">
        <v>862006000</v>
      </c>
      <c r="O2013" s="2">
        <v>876899000</v>
      </c>
      <c r="P2013" s="2">
        <v>889549000</v>
      </c>
      <c r="Q2013" s="2">
        <v>899750000</v>
      </c>
      <c r="R2013" s="2">
        <v>910359000</v>
      </c>
      <c r="S2013" s="2">
        <v>924029000</v>
      </c>
      <c r="T2013" s="2">
        <v>936883000</v>
      </c>
      <c r="U2013" s="2">
        <v>949124000</v>
      </c>
      <c r="V2013" s="2">
        <v>961366000</v>
      </c>
      <c r="W2013" s="2">
        <v>975647000</v>
      </c>
      <c r="X2013" s="2">
        <v>990745000</v>
      </c>
      <c r="Y2013" s="2">
        <v>1004820000</v>
      </c>
      <c r="Z2013" s="2">
        <v>1020330000</v>
      </c>
      <c r="AA2013" s="2">
        <v>1034000000</v>
      </c>
      <c r="AB2013" s="2">
        <v>1048890000</v>
      </c>
      <c r="AC2013" s="2">
        <v>1063170000</v>
      </c>
      <c r="AD2013" s="2">
        <v>1081130000</v>
      </c>
      <c r="AE2013" s="2">
        <v>1095210000</v>
      </c>
      <c r="AF2013" s="2">
        <v>1111320000</v>
      </c>
      <c r="AG2013" s="2">
        <v>1130710000</v>
      </c>
      <c r="AH2013" s="2">
        <v>1146820000</v>
      </c>
    </row>
    <row r="2014" spans="1:34">
      <c r="A2014" t="s">
        <v>2032</v>
      </c>
      <c r="B2014" t="s">
        <v>19</v>
      </c>
      <c r="C2014" s="2">
        <v>3742280000</v>
      </c>
      <c r="D2014" s="2">
        <v>3390730000</v>
      </c>
      <c r="E2014" s="2">
        <v>3718250000</v>
      </c>
      <c r="F2014" s="2">
        <v>3971120000</v>
      </c>
      <c r="G2014" s="2">
        <v>4185540000</v>
      </c>
      <c r="H2014" s="2">
        <v>4371390000</v>
      </c>
      <c r="I2014" s="2">
        <v>4504470000</v>
      </c>
      <c r="J2014" s="2">
        <v>4536490000</v>
      </c>
      <c r="K2014" s="2">
        <v>4606340000</v>
      </c>
      <c r="L2014" s="2">
        <v>4659430000</v>
      </c>
      <c r="M2014" s="2">
        <v>4734490000</v>
      </c>
      <c r="N2014" s="2">
        <v>4810550000</v>
      </c>
      <c r="O2014" s="2">
        <v>4893660000</v>
      </c>
      <c r="P2014" s="2">
        <v>4964260000</v>
      </c>
      <c r="Q2014" s="2">
        <v>5021190000</v>
      </c>
      <c r="R2014" s="2">
        <v>5080390000</v>
      </c>
      <c r="S2014" s="2">
        <v>5156680000</v>
      </c>
      <c r="T2014" s="2">
        <v>5228410000</v>
      </c>
      <c r="U2014" s="2">
        <v>5296730000</v>
      </c>
      <c r="V2014" s="2">
        <v>5365040000</v>
      </c>
      <c r="W2014" s="2">
        <v>5444740000</v>
      </c>
      <c r="X2014" s="2">
        <v>5529000000</v>
      </c>
      <c r="Y2014" s="2">
        <v>5607560000</v>
      </c>
      <c r="Z2014" s="2">
        <v>5694090000</v>
      </c>
      <c r="AA2014" s="2">
        <v>5770380000</v>
      </c>
      <c r="AB2014" s="2">
        <v>5853500000</v>
      </c>
      <c r="AC2014" s="2">
        <v>5933200000</v>
      </c>
      <c r="AD2014" s="2">
        <v>6033390000</v>
      </c>
      <c r="AE2014" s="2">
        <v>6111960000</v>
      </c>
      <c r="AF2014" s="2">
        <v>6201910000</v>
      </c>
      <c r="AG2014" s="2">
        <v>6310070000</v>
      </c>
      <c r="AH2014" s="2">
        <v>6400020000</v>
      </c>
    </row>
    <row r="2015" spans="1:34">
      <c r="A2015" t="s">
        <v>2033</v>
      </c>
      <c r="B2015" t="s">
        <v>19</v>
      </c>
      <c r="C2015" s="2">
        <v>2403520000</v>
      </c>
      <c r="D2015" s="2">
        <v>2177730000</v>
      </c>
      <c r="E2015" s="2">
        <v>2388090000</v>
      </c>
      <c r="F2015" s="2">
        <v>2550500000</v>
      </c>
      <c r="G2015" s="2">
        <v>2688210000</v>
      </c>
      <c r="H2015" s="2">
        <v>2807570000</v>
      </c>
      <c r="I2015" s="2">
        <v>2893040000</v>
      </c>
      <c r="J2015" s="2">
        <v>2913610000</v>
      </c>
      <c r="K2015" s="2">
        <v>2958470000</v>
      </c>
      <c r="L2015" s="2">
        <v>2992570000</v>
      </c>
      <c r="M2015" s="2">
        <v>3040780000</v>
      </c>
      <c r="N2015" s="2">
        <v>3089630000</v>
      </c>
      <c r="O2015" s="2">
        <v>3143010000</v>
      </c>
      <c r="P2015" s="2">
        <v>3188350000</v>
      </c>
      <c r="Q2015" s="2">
        <v>3224910000</v>
      </c>
      <c r="R2015" s="2">
        <v>3262940000</v>
      </c>
      <c r="S2015" s="2">
        <v>3311930000</v>
      </c>
      <c r="T2015" s="2">
        <v>3358000000</v>
      </c>
      <c r="U2015" s="2">
        <v>3401880000</v>
      </c>
      <c r="V2015" s="2">
        <v>3445760000</v>
      </c>
      <c r="W2015" s="2">
        <v>3496940000</v>
      </c>
      <c r="X2015" s="2">
        <v>3551060000</v>
      </c>
      <c r="Y2015" s="2">
        <v>3601520000</v>
      </c>
      <c r="Z2015" s="2">
        <v>3657090000</v>
      </c>
      <c r="AA2015" s="2">
        <v>3706090000</v>
      </c>
      <c r="AB2015" s="2">
        <v>3759470000</v>
      </c>
      <c r="AC2015" s="2">
        <v>3810660000</v>
      </c>
      <c r="AD2015" s="2">
        <v>3875010000</v>
      </c>
      <c r="AE2015" s="2">
        <v>3925470000</v>
      </c>
      <c r="AF2015" s="2">
        <v>3983240000</v>
      </c>
      <c r="AG2015" s="2">
        <v>4052710000</v>
      </c>
      <c r="AH2015" s="2">
        <v>4110480000</v>
      </c>
    </row>
    <row r="2016" spans="1:34">
      <c r="A2016" t="s">
        <v>2034</v>
      </c>
      <c r="B2016" t="s">
        <v>19</v>
      </c>
      <c r="C2016" s="2">
        <v>240352000</v>
      </c>
      <c r="D2016" s="2">
        <v>217773000</v>
      </c>
      <c r="E2016" s="2">
        <v>238809000</v>
      </c>
      <c r="F2016" s="2">
        <v>255050000</v>
      </c>
      <c r="G2016" s="2">
        <v>268821000</v>
      </c>
      <c r="H2016" s="2">
        <v>280757000</v>
      </c>
      <c r="I2016" s="2">
        <v>289304000</v>
      </c>
      <c r="J2016" s="2">
        <v>291361000</v>
      </c>
      <c r="K2016" s="2">
        <v>295847000</v>
      </c>
      <c r="L2016" s="2">
        <v>299257000</v>
      </c>
      <c r="M2016" s="2">
        <v>304078000</v>
      </c>
      <c r="N2016" s="2">
        <v>308963000</v>
      </c>
      <c r="O2016" s="2">
        <v>314301000</v>
      </c>
      <c r="P2016" s="2">
        <v>318835000</v>
      </c>
      <c r="Q2016" s="2">
        <v>322491000</v>
      </c>
      <c r="R2016" s="2">
        <v>326294000</v>
      </c>
      <c r="S2016" s="2">
        <v>331193000</v>
      </c>
      <c r="T2016" s="2">
        <v>335800000</v>
      </c>
      <c r="U2016" s="2">
        <v>340188000</v>
      </c>
      <c r="V2016" s="2">
        <v>344576000</v>
      </c>
      <c r="W2016" s="2">
        <v>349694000</v>
      </c>
      <c r="X2016" s="2">
        <v>355106000</v>
      </c>
      <c r="Y2016" s="2">
        <v>360152000</v>
      </c>
      <c r="Z2016" s="2">
        <v>365709000</v>
      </c>
      <c r="AA2016" s="2">
        <v>370609000</v>
      </c>
      <c r="AB2016" s="2">
        <v>375947000</v>
      </c>
      <c r="AC2016" s="2">
        <v>381066000</v>
      </c>
      <c r="AD2016" s="2">
        <v>387501000</v>
      </c>
      <c r="AE2016" s="2">
        <v>392547000</v>
      </c>
      <c r="AF2016" s="2">
        <v>398324000</v>
      </c>
      <c r="AG2016" s="2">
        <v>405271000</v>
      </c>
      <c r="AH2016" s="2">
        <v>411048000</v>
      </c>
    </row>
    <row r="2017" spans="1:34">
      <c r="A2017" t="s">
        <v>2035</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row>
    <row r="2018" spans="1:34">
      <c r="A2018" t="s">
        <v>2036</v>
      </c>
      <c r="B2018" t="s">
        <v>19</v>
      </c>
      <c r="C2018" s="2">
        <v>3114620000000</v>
      </c>
      <c r="D2018" s="2">
        <v>3490170000000</v>
      </c>
      <c r="E2018" s="2">
        <v>3574480000000</v>
      </c>
      <c r="F2018" s="2">
        <v>3599280000000</v>
      </c>
      <c r="G2018" s="2">
        <v>3600170000000</v>
      </c>
      <c r="H2018" s="2">
        <v>3608400000000</v>
      </c>
      <c r="I2018" s="2">
        <v>3621100000000</v>
      </c>
      <c r="J2018" s="2">
        <v>3629640000000</v>
      </c>
      <c r="K2018" s="2">
        <v>3636600000000</v>
      </c>
      <c r="L2018" s="2">
        <v>3638680000000</v>
      </c>
      <c r="M2018" s="2">
        <v>3627760000000</v>
      </c>
      <c r="N2018" s="2">
        <v>3613240000000</v>
      </c>
      <c r="O2018" s="2">
        <v>3610090000000</v>
      </c>
      <c r="P2018" s="2">
        <v>3609570000000</v>
      </c>
      <c r="Q2018" s="2">
        <v>3608520000000</v>
      </c>
      <c r="R2018" s="2">
        <v>3611670000000</v>
      </c>
      <c r="S2018" s="2">
        <v>3613770000000</v>
      </c>
      <c r="T2018" s="2">
        <v>3614290000000</v>
      </c>
      <c r="U2018" s="2">
        <v>3615860000000</v>
      </c>
      <c r="V2018" s="2">
        <v>3619010000000</v>
      </c>
      <c r="W2018" s="2">
        <v>3622150000000</v>
      </c>
      <c r="X2018" s="2">
        <v>3631590000000</v>
      </c>
      <c r="Y2018" s="2">
        <v>3638930000000</v>
      </c>
      <c r="Z2018" s="2">
        <v>3646270000000</v>
      </c>
      <c r="AA2018" s="2">
        <v>3652570000000</v>
      </c>
      <c r="AB2018" s="2">
        <v>3658330000000</v>
      </c>
      <c r="AC2018" s="2">
        <v>3662530000000</v>
      </c>
      <c r="AD2018" s="2">
        <v>3666200000000</v>
      </c>
      <c r="AE2018" s="2">
        <v>3671970000000</v>
      </c>
      <c r="AF2018" s="2">
        <v>3677210000000</v>
      </c>
      <c r="AG2018" s="2">
        <v>3683500000000</v>
      </c>
      <c r="AH2018" s="2">
        <v>3681930000000</v>
      </c>
    </row>
    <row r="2019" spans="1:34">
      <c r="A2019" t="s">
        <v>2037</v>
      </c>
      <c r="B2019" t="s">
        <v>19</v>
      </c>
      <c r="C2019" s="2">
        <v>740794000</v>
      </c>
      <c r="D2019" s="2">
        <v>830116000</v>
      </c>
      <c r="E2019" s="2">
        <v>850169000</v>
      </c>
      <c r="F2019" s="2">
        <v>856067000</v>
      </c>
      <c r="G2019" s="2">
        <v>856279000</v>
      </c>
      <c r="H2019" s="2">
        <v>858236000</v>
      </c>
      <c r="I2019" s="2">
        <v>861256000</v>
      </c>
      <c r="J2019" s="2">
        <v>863288000</v>
      </c>
      <c r="K2019" s="2">
        <v>864943000</v>
      </c>
      <c r="L2019" s="2">
        <v>865438000</v>
      </c>
      <c r="M2019" s="2">
        <v>862840000</v>
      </c>
      <c r="N2019" s="2">
        <v>859387000</v>
      </c>
      <c r="O2019" s="2">
        <v>858639000</v>
      </c>
      <c r="P2019" s="2">
        <v>858515000</v>
      </c>
      <c r="Q2019" s="2">
        <v>858265000</v>
      </c>
      <c r="R2019" s="2">
        <v>859013000</v>
      </c>
      <c r="S2019" s="2">
        <v>859512000</v>
      </c>
      <c r="T2019" s="2">
        <v>859637000</v>
      </c>
      <c r="U2019" s="2">
        <v>860011000</v>
      </c>
      <c r="V2019" s="2">
        <v>860759000</v>
      </c>
      <c r="W2019" s="2">
        <v>861508000</v>
      </c>
      <c r="X2019" s="2">
        <v>863752000</v>
      </c>
      <c r="Y2019" s="2">
        <v>865498000</v>
      </c>
      <c r="Z2019" s="2">
        <v>867244000</v>
      </c>
      <c r="AA2019" s="2">
        <v>868741000</v>
      </c>
      <c r="AB2019" s="2">
        <v>870113000</v>
      </c>
      <c r="AC2019" s="2">
        <v>871110000</v>
      </c>
      <c r="AD2019" s="2">
        <v>871983000</v>
      </c>
      <c r="AE2019" s="2">
        <v>873355000</v>
      </c>
      <c r="AF2019" s="2">
        <v>874602000</v>
      </c>
      <c r="AG2019" s="2">
        <v>876099000</v>
      </c>
      <c r="AH2019" s="2">
        <v>875725000</v>
      </c>
    </row>
    <row r="2020" spans="1:34">
      <c r="A2020" t="s">
        <v>2038</v>
      </c>
      <c r="B2020" t="s">
        <v>19</v>
      </c>
      <c r="C2020" s="2">
        <v>7198320000</v>
      </c>
      <c r="D2020" s="2">
        <v>8066270000</v>
      </c>
      <c r="E2020" s="2">
        <v>8261120000</v>
      </c>
      <c r="F2020" s="2">
        <v>8318440000</v>
      </c>
      <c r="G2020" s="2">
        <v>8320500000</v>
      </c>
      <c r="H2020" s="2">
        <v>8339510000</v>
      </c>
      <c r="I2020" s="2">
        <v>8368860000</v>
      </c>
      <c r="J2020" s="2">
        <v>8388600000</v>
      </c>
      <c r="K2020" s="2">
        <v>8404680000</v>
      </c>
      <c r="L2020" s="2">
        <v>8409490000</v>
      </c>
      <c r="M2020" s="2">
        <v>8384250000</v>
      </c>
      <c r="N2020" s="2">
        <v>8350700000</v>
      </c>
      <c r="O2020" s="2">
        <v>8343430000</v>
      </c>
      <c r="P2020" s="2">
        <v>8342220000</v>
      </c>
      <c r="Q2020" s="2">
        <v>8339790000</v>
      </c>
      <c r="R2020" s="2">
        <v>8347060000</v>
      </c>
      <c r="S2020" s="2">
        <v>8351910000</v>
      </c>
      <c r="T2020" s="2">
        <v>8353120000</v>
      </c>
      <c r="U2020" s="2">
        <v>8356760000</v>
      </c>
      <c r="V2020" s="2">
        <v>8364030000</v>
      </c>
      <c r="W2020" s="2">
        <v>8371300000</v>
      </c>
      <c r="X2020" s="2">
        <v>8393110000</v>
      </c>
      <c r="Y2020" s="2">
        <v>8410080000</v>
      </c>
      <c r="Z2020" s="2">
        <v>8427040000</v>
      </c>
      <c r="AA2020" s="2">
        <v>8441590000</v>
      </c>
      <c r="AB2020" s="2">
        <v>8454920000</v>
      </c>
      <c r="AC2020" s="2">
        <v>8464610000</v>
      </c>
      <c r="AD2020" s="2">
        <v>8473090000</v>
      </c>
      <c r="AE2020" s="2">
        <v>8486420000</v>
      </c>
      <c r="AF2020" s="2">
        <v>8498540000</v>
      </c>
      <c r="AG2020" s="2">
        <v>8513080000</v>
      </c>
      <c r="AH2020" s="2">
        <v>8509450000</v>
      </c>
    </row>
    <row r="2021" spans="1:34">
      <c r="A2021" t="s">
        <v>2039</v>
      </c>
      <c r="B2021" t="s">
        <v>19</v>
      </c>
      <c r="C2021" s="2">
        <v>8694700000</v>
      </c>
      <c r="D2021" s="2">
        <v>9743080000</v>
      </c>
      <c r="E2021" s="2">
        <v>9978440000</v>
      </c>
      <c r="F2021" s="2">
        <v>10047700000</v>
      </c>
      <c r="G2021" s="2">
        <v>10050200000</v>
      </c>
      <c r="H2021" s="2">
        <v>10073100000</v>
      </c>
      <c r="I2021" s="2">
        <v>10108600000</v>
      </c>
      <c r="J2021" s="2">
        <v>10132400000</v>
      </c>
      <c r="K2021" s="2">
        <v>10151800000</v>
      </c>
      <c r="L2021" s="2">
        <v>10157600000</v>
      </c>
      <c r="M2021" s="2">
        <v>10127200000</v>
      </c>
      <c r="N2021" s="2">
        <v>10086600000</v>
      </c>
      <c r="O2021" s="2">
        <v>10077900000</v>
      </c>
      <c r="P2021" s="2">
        <v>10076400000</v>
      </c>
      <c r="Q2021" s="2">
        <v>10073500000</v>
      </c>
      <c r="R2021" s="2">
        <v>10082200000</v>
      </c>
      <c r="S2021" s="2">
        <v>10088100000</v>
      </c>
      <c r="T2021" s="2">
        <v>10089600000</v>
      </c>
      <c r="U2021" s="2">
        <v>10094000000</v>
      </c>
      <c r="V2021" s="2">
        <v>10102700000</v>
      </c>
      <c r="W2021" s="2">
        <v>10111500000</v>
      </c>
      <c r="X2021" s="2">
        <v>10137900000</v>
      </c>
      <c r="Y2021" s="2">
        <v>10158400000</v>
      </c>
      <c r="Z2021" s="2">
        <v>10178900000</v>
      </c>
      <c r="AA2021" s="2">
        <v>10196400000</v>
      </c>
      <c r="AB2021" s="2">
        <v>10212500000</v>
      </c>
      <c r="AC2021" s="2">
        <v>10224200000</v>
      </c>
      <c r="AD2021" s="2">
        <v>10234500000</v>
      </c>
      <c r="AE2021" s="2">
        <v>10250600000</v>
      </c>
      <c r="AF2021" s="2">
        <v>10265200000</v>
      </c>
      <c r="AG2021" s="2">
        <v>10282800000</v>
      </c>
      <c r="AH2021" s="2">
        <v>10278400000</v>
      </c>
    </row>
    <row r="2022" spans="1:34">
      <c r="A2022" t="s">
        <v>2040</v>
      </c>
      <c r="B2022" t="s">
        <v>19</v>
      </c>
      <c r="C2022" s="2">
        <v>122017000000</v>
      </c>
      <c r="D2022" s="2">
        <v>136730000000</v>
      </c>
      <c r="E2022" s="2">
        <v>140032000000</v>
      </c>
      <c r="F2022" s="2">
        <v>141004000000</v>
      </c>
      <c r="G2022" s="2">
        <v>141039000000</v>
      </c>
      <c r="H2022" s="2">
        <v>141361000000</v>
      </c>
      <c r="I2022" s="2">
        <v>141859000000</v>
      </c>
      <c r="J2022" s="2">
        <v>142193000000</v>
      </c>
      <c r="K2022" s="2">
        <v>142466000000</v>
      </c>
      <c r="L2022" s="2">
        <v>142547000000</v>
      </c>
      <c r="M2022" s="2">
        <v>142119000000</v>
      </c>
      <c r="N2022" s="2">
        <v>141551000000</v>
      </c>
      <c r="O2022" s="2">
        <v>141428000000</v>
      </c>
      <c r="P2022" s="2">
        <v>141407000000</v>
      </c>
      <c r="Q2022" s="2">
        <v>141366000000</v>
      </c>
      <c r="R2022" s="2">
        <v>141489000000</v>
      </c>
      <c r="S2022" s="2">
        <v>141571000000</v>
      </c>
      <c r="T2022" s="2">
        <v>141592000000</v>
      </c>
      <c r="U2022" s="2">
        <v>141654000000</v>
      </c>
      <c r="V2022" s="2">
        <v>141777000000</v>
      </c>
      <c r="W2022" s="2">
        <v>141900000000</v>
      </c>
      <c r="X2022" s="2">
        <v>142270000000</v>
      </c>
      <c r="Y2022" s="2">
        <v>142557000000</v>
      </c>
      <c r="Z2022" s="2">
        <v>142845000000</v>
      </c>
      <c r="AA2022" s="2">
        <v>143091000000</v>
      </c>
      <c r="AB2022" s="2">
        <v>143317000000</v>
      </c>
      <c r="AC2022" s="2">
        <v>143482000000</v>
      </c>
      <c r="AD2022" s="2">
        <v>143626000000</v>
      </c>
      <c r="AE2022" s="2">
        <v>143851000000</v>
      </c>
      <c r="AF2022" s="2">
        <v>144057000000</v>
      </c>
      <c r="AG2022" s="2">
        <v>144303000000</v>
      </c>
      <c r="AH2022" s="2">
        <v>144242000000</v>
      </c>
    </row>
    <row r="2023" spans="1:34">
      <c r="A2023" t="s">
        <v>2041</v>
      </c>
      <c r="B2023" t="s">
        <v>19</v>
      </c>
      <c r="C2023" s="2">
        <v>16331300000</v>
      </c>
      <c r="D2023" s="2">
        <v>18300500000</v>
      </c>
      <c r="E2023" s="2">
        <v>18742600000</v>
      </c>
      <c r="F2023" s="2">
        <v>18872600000</v>
      </c>
      <c r="G2023" s="2">
        <v>18877300000</v>
      </c>
      <c r="H2023" s="2">
        <v>18920400000</v>
      </c>
      <c r="I2023" s="2">
        <v>18987000000</v>
      </c>
      <c r="J2023" s="2">
        <v>19031800000</v>
      </c>
      <c r="K2023" s="2">
        <v>19068300000</v>
      </c>
      <c r="L2023" s="2">
        <v>19079200000</v>
      </c>
      <c r="M2023" s="2">
        <v>19021900000</v>
      </c>
      <c r="N2023" s="2">
        <v>18945800000</v>
      </c>
      <c r="O2023" s="2">
        <v>18929300000</v>
      </c>
      <c r="P2023" s="2">
        <v>18926600000</v>
      </c>
      <c r="Q2023" s="2">
        <v>18921100000</v>
      </c>
      <c r="R2023" s="2">
        <v>18937600000</v>
      </c>
      <c r="S2023" s="2">
        <v>18948600000</v>
      </c>
      <c r="T2023" s="2">
        <v>18951300000</v>
      </c>
      <c r="U2023" s="2">
        <v>18959600000</v>
      </c>
      <c r="V2023" s="2">
        <v>18976100000</v>
      </c>
      <c r="W2023" s="2">
        <v>18992600000</v>
      </c>
      <c r="X2023" s="2">
        <v>19042000000</v>
      </c>
      <c r="Y2023" s="2">
        <v>19080500000</v>
      </c>
      <c r="Z2023" s="2">
        <v>19119000000</v>
      </c>
      <c r="AA2023" s="2">
        <v>19152000000</v>
      </c>
      <c r="AB2023" s="2">
        <v>19182300000</v>
      </c>
      <c r="AC2023" s="2">
        <v>19204300000</v>
      </c>
      <c r="AD2023" s="2">
        <v>19223500000</v>
      </c>
      <c r="AE2023" s="2">
        <v>19253700000</v>
      </c>
      <c r="AF2023" s="2">
        <v>19281200000</v>
      </c>
      <c r="AG2023" s="2">
        <v>19314200000</v>
      </c>
      <c r="AH2023" s="2">
        <v>19306000000</v>
      </c>
    </row>
    <row r="2024" spans="1:34">
      <c r="A2024" t="s">
        <v>2042</v>
      </c>
      <c r="B2024" t="s">
        <v>19</v>
      </c>
      <c r="C2024" s="2">
        <v>341282000</v>
      </c>
      <c r="D2024" s="2">
        <v>382432000</v>
      </c>
      <c r="E2024" s="2">
        <v>391671000</v>
      </c>
      <c r="F2024" s="2">
        <v>394388000</v>
      </c>
      <c r="G2024" s="2">
        <v>394486000</v>
      </c>
      <c r="H2024" s="2">
        <v>395387000</v>
      </c>
      <c r="I2024" s="2">
        <v>396778000</v>
      </c>
      <c r="J2024" s="2">
        <v>397714000</v>
      </c>
      <c r="K2024" s="2">
        <v>398477000</v>
      </c>
      <c r="L2024" s="2">
        <v>398705000</v>
      </c>
      <c r="M2024" s="2">
        <v>397508000</v>
      </c>
      <c r="N2024" s="2">
        <v>395918000</v>
      </c>
      <c r="O2024" s="2">
        <v>395573000</v>
      </c>
      <c r="P2024" s="2">
        <v>395515000</v>
      </c>
      <c r="Q2024" s="2">
        <v>395400000</v>
      </c>
      <c r="R2024" s="2">
        <v>395745000</v>
      </c>
      <c r="S2024" s="2">
        <v>395975000</v>
      </c>
      <c r="T2024" s="2">
        <v>396032000</v>
      </c>
      <c r="U2024" s="2">
        <v>396205000</v>
      </c>
      <c r="V2024" s="2">
        <v>396550000</v>
      </c>
      <c r="W2024" s="2">
        <v>396894000</v>
      </c>
      <c r="X2024" s="2">
        <v>397928000</v>
      </c>
      <c r="Y2024" s="2">
        <v>398733000</v>
      </c>
      <c r="Z2024" s="2">
        <v>399537000</v>
      </c>
      <c r="AA2024" s="2">
        <v>400227000</v>
      </c>
      <c r="AB2024" s="2">
        <v>400859000</v>
      </c>
      <c r="AC2024" s="2">
        <v>401318000</v>
      </c>
      <c r="AD2024" s="2">
        <v>401720000</v>
      </c>
      <c r="AE2024" s="2">
        <v>402352000</v>
      </c>
      <c r="AF2024" s="2">
        <v>402927000</v>
      </c>
      <c r="AG2024" s="2">
        <v>403616000</v>
      </c>
      <c r="AH2024" s="2">
        <v>403444000</v>
      </c>
    </row>
    <row r="2025" spans="1:34">
      <c r="A2025" t="s">
        <v>2043</v>
      </c>
      <c r="B2025" t="s">
        <v>19</v>
      </c>
      <c r="C2025" s="2">
        <v>23421300</v>
      </c>
      <c r="D2025" s="2">
        <v>26245400</v>
      </c>
      <c r="E2025" s="2">
        <v>26879400</v>
      </c>
      <c r="F2025" s="2">
        <v>27065800</v>
      </c>
      <c r="G2025" s="2">
        <v>27072500</v>
      </c>
      <c r="H2025" s="2">
        <v>27134400</v>
      </c>
      <c r="I2025" s="2">
        <v>27229900</v>
      </c>
      <c r="J2025" s="2">
        <v>27294100</v>
      </c>
      <c r="K2025" s="2">
        <v>27346500</v>
      </c>
      <c r="L2025" s="2">
        <v>27362100</v>
      </c>
      <c r="M2025" s="2">
        <v>27280000</v>
      </c>
      <c r="N2025" s="2">
        <v>27170800</v>
      </c>
      <c r="O2025" s="2">
        <v>27147200</v>
      </c>
      <c r="P2025" s="2">
        <v>27143200</v>
      </c>
      <c r="Q2025" s="2">
        <v>27135300</v>
      </c>
      <c r="R2025" s="2">
        <v>27159000</v>
      </c>
      <c r="S2025" s="2">
        <v>27174800</v>
      </c>
      <c r="T2025" s="2">
        <v>27178700</v>
      </c>
      <c r="U2025" s="2">
        <v>27190500</v>
      </c>
      <c r="V2025" s="2">
        <v>27214200</v>
      </c>
      <c r="W2025" s="2">
        <v>27237800</v>
      </c>
      <c r="X2025" s="2">
        <v>27308800</v>
      </c>
      <c r="Y2025" s="2">
        <v>27364000</v>
      </c>
      <c r="Z2025" s="2">
        <v>27419200</v>
      </c>
      <c r="AA2025" s="2">
        <v>27466500</v>
      </c>
      <c r="AB2025" s="2">
        <v>27509900</v>
      </c>
      <c r="AC2025" s="2">
        <v>27541400</v>
      </c>
      <c r="AD2025" s="2">
        <v>27569000</v>
      </c>
      <c r="AE2025" s="2">
        <v>27612400</v>
      </c>
      <c r="AF2025" s="2">
        <v>27651800</v>
      </c>
      <c r="AG2025" s="2">
        <v>27699200</v>
      </c>
      <c r="AH2025" s="2">
        <v>27687300</v>
      </c>
    </row>
    <row r="2026" spans="1:34">
      <c r="A2026" t="s">
        <v>2044</v>
      </c>
      <c r="B2026" t="s">
        <v>19</v>
      </c>
      <c r="C2026" s="2">
        <v>150037000</v>
      </c>
      <c r="D2026" s="2">
        <v>168128000</v>
      </c>
      <c r="E2026" s="2">
        <v>172190000</v>
      </c>
      <c r="F2026" s="2">
        <v>173384000</v>
      </c>
      <c r="G2026" s="2">
        <v>173427000</v>
      </c>
      <c r="H2026" s="2">
        <v>173823000</v>
      </c>
      <c r="I2026" s="2">
        <v>174435000</v>
      </c>
      <c r="J2026" s="2">
        <v>174847000</v>
      </c>
      <c r="K2026" s="2">
        <v>175182000</v>
      </c>
      <c r="L2026" s="2">
        <v>175282000</v>
      </c>
      <c r="M2026" s="2">
        <v>174756000</v>
      </c>
      <c r="N2026" s="2">
        <v>174057000</v>
      </c>
      <c r="O2026" s="2">
        <v>173905000</v>
      </c>
      <c r="P2026" s="2">
        <v>173880000</v>
      </c>
      <c r="Q2026" s="2">
        <v>173829000</v>
      </c>
      <c r="R2026" s="2">
        <v>173981000</v>
      </c>
      <c r="S2026" s="2">
        <v>174082000</v>
      </c>
      <c r="T2026" s="2">
        <v>174107000</v>
      </c>
      <c r="U2026" s="2">
        <v>174183000</v>
      </c>
      <c r="V2026" s="2">
        <v>174334000</v>
      </c>
      <c r="W2026" s="2">
        <v>174486000</v>
      </c>
      <c r="X2026" s="2">
        <v>174941000</v>
      </c>
      <c r="Y2026" s="2">
        <v>175294000</v>
      </c>
      <c r="Z2026" s="2">
        <v>175648000</v>
      </c>
      <c r="AA2026" s="2">
        <v>175951000</v>
      </c>
      <c r="AB2026" s="2">
        <v>176229000</v>
      </c>
      <c r="AC2026" s="2">
        <v>176431000</v>
      </c>
      <c r="AD2026" s="2">
        <v>176608000</v>
      </c>
      <c r="AE2026" s="2">
        <v>176886000</v>
      </c>
      <c r="AF2026" s="2">
        <v>177138000</v>
      </c>
      <c r="AG2026" s="2">
        <v>177441000</v>
      </c>
      <c r="AH2026" s="2">
        <v>177365000</v>
      </c>
    </row>
    <row r="2027" spans="1:34">
      <c r="A2027" t="s">
        <v>2045</v>
      </c>
      <c r="B2027" t="s">
        <v>19</v>
      </c>
      <c r="C2027" s="2">
        <v>58700000</v>
      </c>
      <c r="D2027" s="2">
        <v>65777800</v>
      </c>
      <c r="E2027" s="2">
        <v>67366800</v>
      </c>
      <c r="F2027" s="2">
        <v>67834200</v>
      </c>
      <c r="G2027" s="2">
        <v>67851000</v>
      </c>
      <c r="H2027" s="2">
        <v>68006000</v>
      </c>
      <c r="I2027" s="2">
        <v>68245300</v>
      </c>
      <c r="J2027" s="2">
        <v>68406300</v>
      </c>
      <c r="K2027" s="2">
        <v>68537500</v>
      </c>
      <c r="L2027" s="2">
        <v>68576700</v>
      </c>
      <c r="M2027" s="2">
        <v>68370800</v>
      </c>
      <c r="N2027" s="2">
        <v>68097300</v>
      </c>
      <c r="O2027" s="2">
        <v>68038000</v>
      </c>
      <c r="P2027" s="2">
        <v>68028100</v>
      </c>
      <c r="Q2027" s="2">
        <v>68008300</v>
      </c>
      <c r="R2027" s="2">
        <v>68067600</v>
      </c>
      <c r="S2027" s="2">
        <v>68107100</v>
      </c>
      <c r="T2027" s="2">
        <v>68117000</v>
      </c>
      <c r="U2027" s="2">
        <v>68146700</v>
      </c>
      <c r="V2027" s="2">
        <v>68206000</v>
      </c>
      <c r="W2027" s="2">
        <v>68265300</v>
      </c>
      <c r="X2027" s="2">
        <v>68443100</v>
      </c>
      <c r="Y2027" s="2">
        <v>68581500</v>
      </c>
      <c r="Z2027" s="2">
        <v>68719800</v>
      </c>
      <c r="AA2027" s="2">
        <v>68838400</v>
      </c>
      <c r="AB2027" s="2">
        <v>68947100</v>
      </c>
      <c r="AC2027" s="2">
        <v>69026200</v>
      </c>
      <c r="AD2027" s="2">
        <v>69095400</v>
      </c>
      <c r="AE2027" s="2">
        <v>69204100</v>
      </c>
      <c r="AF2027" s="2">
        <v>69302900</v>
      </c>
      <c r="AG2027" s="2">
        <v>69421500</v>
      </c>
      <c r="AH2027" s="2">
        <v>69391800</v>
      </c>
    </row>
    <row r="2028" spans="1:34">
      <c r="A2028" t="s">
        <v>2046</v>
      </c>
      <c r="B2028" t="s">
        <v>19</v>
      </c>
      <c r="C2028" s="2">
        <v>5870000</v>
      </c>
      <c r="D2028" s="2">
        <v>6577780</v>
      </c>
      <c r="E2028" s="2">
        <v>6736680</v>
      </c>
      <c r="F2028" s="2">
        <v>6783420</v>
      </c>
      <c r="G2028" s="2">
        <v>6785100</v>
      </c>
      <c r="H2028" s="2">
        <v>6800600</v>
      </c>
      <c r="I2028" s="2">
        <v>6824530</v>
      </c>
      <c r="J2028" s="2">
        <v>6840630</v>
      </c>
      <c r="K2028" s="2">
        <v>6853750</v>
      </c>
      <c r="L2028" s="2">
        <v>6857670</v>
      </c>
      <c r="M2028" s="2">
        <v>6837080</v>
      </c>
      <c r="N2028" s="2">
        <v>6809730</v>
      </c>
      <c r="O2028" s="2">
        <v>6803800</v>
      </c>
      <c r="P2028" s="2">
        <v>6802810</v>
      </c>
      <c r="Q2028" s="2">
        <v>6800830</v>
      </c>
      <c r="R2028" s="2">
        <v>6806760</v>
      </c>
      <c r="S2028" s="2">
        <v>6810710</v>
      </c>
      <c r="T2028" s="2">
        <v>6811700</v>
      </c>
      <c r="U2028" s="2">
        <v>6814670</v>
      </c>
      <c r="V2028" s="2">
        <v>6820600</v>
      </c>
      <c r="W2028" s="2">
        <v>6826530</v>
      </c>
      <c r="X2028" s="2">
        <v>6844310</v>
      </c>
      <c r="Y2028" s="2">
        <v>6858150</v>
      </c>
      <c r="Z2028" s="2">
        <v>6871980</v>
      </c>
      <c r="AA2028" s="2">
        <v>6883840</v>
      </c>
      <c r="AB2028" s="2">
        <v>6894710</v>
      </c>
      <c r="AC2028" s="2">
        <v>6902620</v>
      </c>
      <c r="AD2028" s="2">
        <v>6909540</v>
      </c>
      <c r="AE2028" s="2">
        <v>6920410</v>
      </c>
      <c r="AF2028" s="2">
        <v>6930290</v>
      </c>
      <c r="AG2028" s="2">
        <v>6942150</v>
      </c>
      <c r="AH2028" s="2">
        <v>6939180</v>
      </c>
    </row>
    <row r="2029" spans="1:34">
      <c r="A2029" t="s">
        <v>2047</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row>
    <row r="2030" spans="1:34">
      <c r="A2030" t="s">
        <v>2048</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row>
    <row r="2031" spans="1:34">
      <c r="A2031" t="s">
        <v>2049</v>
      </c>
      <c r="B2031" t="s">
        <v>19</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row>
    <row r="2032" spans="1:34">
      <c r="A2032" t="s">
        <v>2050</v>
      </c>
      <c r="B2032" t="s">
        <v>19</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row>
    <row r="2033" spans="1:34">
      <c r="A2033" t="s">
        <v>2051</v>
      </c>
      <c r="B2033" t="s">
        <v>19</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row>
    <row r="2034" spans="1:34">
      <c r="A2034" t="s">
        <v>2052</v>
      </c>
      <c r="B2034" t="s">
        <v>19</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row>
    <row r="2035" spans="1:34">
      <c r="A2035" t="s">
        <v>2053</v>
      </c>
      <c r="B2035" t="s">
        <v>19</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row>
    <row r="2036" spans="1:34">
      <c r="A2036" t="s">
        <v>2054</v>
      </c>
      <c r="B2036" t="s">
        <v>19</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row>
    <row r="2037" spans="1:34">
      <c r="A2037" t="s">
        <v>2055</v>
      </c>
      <c r="B2037" t="s">
        <v>19</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row>
    <row r="2038" spans="1:34">
      <c r="A2038" t="s">
        <v>2056</v>
      </c>
      <c r="B2038" t="s">
        <v>19</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row>
    <row r="2039" spans="1:34">
      <c r="A2039" t="s">
        <v>2057</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row>
    <row r="2040" spans="1:34">
      <c r="A2040" t="s">
        <v>2058</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row>
    <row r="2041" spans="1:34">
      <c r="A2041" t="s">
        <v>2059</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row>
    <row r="2042" spans="1:34">
      <c r="A2042" t="s">
        <v>2060</v>
      </c>
      <c r="B2042" t="s">
        <v>19</v>
      </c>
      <c r="C2042" s="2">
        <v>9524270000000</v>
      </c>
      <c r="D2042" s="2">
        <v>9284290000000</v>
      </c>
      <c r="E2042" s="2">
        <v>9474830000000</v>
      </c>
      <c r="F2042" s="2">
        <v>9552270000000</v>
      </c>
      <c r="G2042" s="2">
        <v>9582400000000</v>
      </c>
      <c r="H2042" s="2">
        <v>9647720000000</v>
      </c>
      <c r="I2042" s="2">
        <v>9724500000000</v>
      </c>
      <c r="J2042" s="2">
        <v>9779260000000</v>
      </c>
      <c r="K2042" s="2">
        <v>9857460000000</v>
      </c>
      <c r="L2042" s="2">
        <v>9917960000000</v>
      </c>
      <c r="M2042" s="2">
        <v>9953410000000</v>
      </c>
      <c r="N2042" s="2">
        <v>9972990000000</v>
      </c>
      <c r="O2042" s="2">
        <v>10051600000000</v>
      </c>
      <c r="P2042" s="2">
        <v>10146000000000</v>
      </c>
      <c r="Q2042" s="2">
        <v>10208900000000</v>
      </c>
      <c r="R2042" s="2">
        <v>10282300000000</v>
      </c>
      <c r="S2042" s="2">
        <v>10355800000000</v>
      </c>
      <c r="T2042" s="2">
        <v>10418700000000</v>
      </c>
      <c r="U2042" s="2">
        <v>10486800000000</v>
      </c>
      <c r="V2042" s="2">
        <v>10555000000000</v>
      </c>
      <c r="W2042" s="2">
        <v>10617900000000</v>
      </c>
      <c r="X2042" s="2">
        <v>10686100000000</v>
      </c>
      <c r="Y2042" s="2">
        <v>10754300000000</v>
      </c>
      <c r="Z2042" s="2">
        <v>10822400000000</v>
      </c>
      <c r="AA2042" s="2">
        <v>10890600000000</v>
      </c>
      <c r="AB2042" s="2">
        <v>10969200000000</v>
      </c>
      <c r="AC2042" s="2">
        <v>11047900000000</v>
      </c>
      <c r="AD2042" s="2">
        <v>11131800000000</v>
      </c>
      <c r="AE2042" s="2">
        <v>11210400000000</v>
      </c>
      <c r="AF2042" s="2">
        <v>11299600000000</v>
      </c>
      <c r="AG2042" s="2">
        <v>11383500000000</v>
      </c>
      <c r="AH2042" s="2">
        <v>11472600000000</v>
      </c>
    </row>
    <row r="2043" spans="1:34">
      <c r="A2043" t="s">
        <v>2061</v>
      </c>
      <c r="B2043" t="s">
        <v>19</v>
      </c>
      <c r="C2043" s="2">
        <v>43594800000</v>
      </c>
      <c r="D2043" s="2">
        <v>42496400000</v>
      </c>
      <c r="E2043" s="2">
        <v>43368500000</v>
      </c>
      <c r="F2043" s="2">
        <v>43722900000</v>
      </c>
      <c r="G2043" s="2">
        <v>43860900000</v>
      </c>
      <c r="H2043" s="2">
        <v>44159900000</v>
      </c>
      <c r="I2043" s="2">
        <v>44511300000</v>
      </c>
      <c r="J2043" s="2">
        <v>44762000000</v>
      </c>
      <c r="K2043" s="2">
        <v>45119900000</v>
      </c>
      <c r="L2043" s="2">
        <v>45396800000</v>
      </c>
      <c r="M2043" s="2">
        <v>45559100000</v>
      </c>
      <c r="N2043" s="2">
        <v>45648700000</v>
      </c>
      <c r="O2043" s="2">
        <v>46008700000</v>
      </c>
      <c r="P2043" s="2">
        <v>46440700000</v>
      </c>
      <c r="Q2043" s="2">
        <v>46728700000</v>
      </c>
      <c r="R2043" s="2">
        <v>47064700000</v>
      </c>
      <c r="S2043" s="2">
        <v>47400700000</v>
      </c>
      <c r="T2043" s="2">
        <v>47688700000</v>
      </c>
      <c r="U2043" s="2">
        <v>48000700000</v>
      </c>
      <c r="V2043" s="2">
        <v>48312700000</v>
      </c>
      <c r="W2043" s="2">
        <v>48600700000</v>
      </c>
      <c r="X2043" s="2">
        <v>48912700000</v>
      </c>
      <c r="Y2043" s="2">
        <v>49224700000</v>
      </c>
      <c r="Z2043" s="2">
        <v>49536700000</v>
      </c>
      <c r="AA2043" s="2">
        <v>49848700000</v>
      </c>
      <c r="AB2043" s="2">
        <v>50208700000</v>
      </c>
      <c r="AC2043" s="2">
        <v>50568800000</v>
      </c>
      <c r="AD2043" s="2">
        <v>50952800000</v>
      </c>
      <c r="AE2043" s="2">
        <v>51312800000</v>
      </c>
      <c r="AF2043" s="2">
        <v>51720800000</v>
      </c>
      <c r="AG2043" s="2">
        <v>52104800000</v>
      </c>
      <c r="AH2043" s="2">
        <v>52512800000</v>
      </c>
    </row>
    <row r="2044" spans="1:34">
      <c r="A2044" t="s">
        <v>2062</v>
      </c>
      <c r="B2044" t="s">
        <v>19</v>
      </c>
      <c r="C2044" s="2">
        <v>5785820000</v>
      </c>
      <c r="D2044" s="2">
        <v>5640040000</v>
      </c>
      <c r="E2044" s="2">
        <v>5755790000</v>
      </c>
      <c r="F2044" s="2">
        <v>5802830000</v>
      </c>
      <c r="G2044" s="2">
        <v>5821140000</v>
      </c>
      <c r="H2044" s="2">
        <v>5860820000</v>
      </c>
      <c r="I2044" s="2">
        <v>5907460000</v>
      </c>
      <c r="J2044" s="2">
        <v>5940730000</v>
      </c>
      <c r="K2044" s="2">
        <v>5988230000</v>
      </c>
      <c r="L2044" s="2">
        <v>6024990000</v>
      </c>
      <c r="M2044" s="2">
        <v>6046520000</v>
      </c>
      <c r="N2044" s="2">
        <v>6058410000</v>
      </c>
      <c r="O2044" s="2">
        <v>6106190000</v>
      </c>
      <c r="P2044" s="2">
        <v>6163520000</v>
      </c>
      <c r="Q2044" s="2">
        <v>6201750000</v>
      </c>
      <c r="R2044" s="2">
        <v>6246340000</v>
      </c>
      <c r="S2044" s="2">
        <v>6290940000</v>
      </c>
      <c r="T2044" s="2">
        <v>6329160000</v>
      </c>
      <c r="U2044" s="2">
        <v>6370570000</v>
      </c>
      <c r="V2044" s="2">
        <v>6411980000</v>
      </c>
      <c r="W2044" s="2">
        <v>6450200000</v>
      </c>
      <c r="X2044" s="2">
        <v>6491610000</v>
      </c>
      <c r="Y2044" s="2">
        <v>6533020000</v>
      </c>
      <c r="Z2044" s="2">
        <v>6574430000</v>
      </c>
      <c r="AA2044" s="2">
        <v>6615830000</v>
      </c>
      <c r="AB2044" s="2">
        <v>6663610000</v>
      </c>
      <c r="AC2044" s="2">
        <v>6711390000</v>
      </c>
      <c r="AD2044" s="2">
        <v>6762360000</v>
      </c>
      <c r="AE2044" s="2">
        <v>6810140000</v>
      </c>
      <c r="AF2044" s="2">
        <v>6864290000</v>
      </c>
      <c r="AG2044" s="2">
        <v>6915250000</v>
      </c>
      <c r="AH2044" s="2">
        <v>6969400000</v>
      </c>
    </row>
    <row r="2045" spans="1:34">
      <c r="A2045" t="s">
        <v>2063</v>
      </c>
      <c r="B2045" t="s">
        <v>19</v>
      </c>
      <c r="C2045" s="2">
        <v>10176000000</v>
      </c>
      <c r="D2045" s="2">
        <v>9919640000</v>
      </c>
      <c r="E2045" s="2">
        <v>10123200000</v>
      </c>
      <c r="F2045" s="2">
        <v>10205900000</v>
      </c>
      <c r="G2045" s="2">
        <v>10238100000</v>
      </c>
      <c r="H2045" s="2">
        <v>10307900000</v>
      </c>
      <c r="I2045" s="2">
        <v>10390000000</v>
      </c>
      <c r="J2045" s="2">
        <v>10448500000</v>
      </c>
      <c r="K2045" s="2">
        <v>10532000000</v>
      </c>
      <c r="L2045" s="2">
        <v>10596700000</v>
      </c>
      <c r="M2045" s="2">
        <v>10634500000</v>
      </c>
      <c r="N2045" s="2">
        <v>10655500000</v>
      </c>
      <c r="O2045" s="2">
        <v>10739500000</v>
      </c>
      <c r="P2045" s="2">
        <v>10840300000</v>
      </c>
      <c r="Q2045" s="2">
        <v>10907600000</v>
      </c>
      <c r="R2045" s="2">
        <v>10986000000</v>
      </c>
      <c r="S2045" s="2">
        <v>11064400000</v>
      </c>
      <c r="T2045" s="2">
        <v>11131600000</v>
      </c>
      <c r="U2045" s="2">
        <v>11204500000</v>
      </c>
      <c r="V2045" s="2">
        <v>11277300000</v>
      </c>
      <c r="W2045" s="2">
        <v>11344500000</v>
      </c>
      <c r="X2045" s="2">
        <v>11417400000</v>
      </c>
      <c r="Y2045" s="2">
        <v>11490200000</v>
      </c>
      <c r="Z2045" s="2">
        <v>11563000000</v>
      </c>
      <c r="AA2045" s="2">
        <v>11635800000</v>
      </c>
      <c r="AB2045" s="2">
        <v>11719900000</v>
      </c>
      <c r="AC2045" s="2">
        <v>11803900000</v>
      </c>
      <c r="AD2045" s="2">
        <v>11893600000</v>
      </c>
      <c r="AE2045" s="2">
        <v>11977600000</v>
      </c>
      <c r="AF2045" s="2">
        <v>12072800000</v>
      </c>
      <c r="AG2045" s="2">
        <v>12162500000</v>
      </c>
      <c r="AH2045" s="2">
        <v>12257700000</v>
      </c>
    </row>
    <row r="2046" spans="1:34">
      <c r="A2046" t="s">
        <v>2064</v>
      </c>
      <c r="B2046" t="s">
        <v>19</v>
      </c>
      <c r="C2046" s="2">
        <v>422364000</v>
      </c>
      <c r="D2046" s="2">
        <v>411722000</v>
      </c>
      <c r="E2046" s="2">
        <v>420171000</v>
      </c>
      <c r="F2046" s="2">
        <v>423605000</v>
      </c>
      <c r="G2046" s="2">
        <v>424941000</v>
      </c>
      <c r="H2046" s="2">
        <v>427838000</v>
      </c>
      <c r="I2046" s="2">
        <v>431243000</v>
      </c>
      <c r="J2046" s="2">
        <v>433671000</v>
      </c>
      <c r="K2046" s="2">
        <v>437139000</v>
      </c>
      <c r="L2046" s="2">
        <v>439822000</v>
      </c>
      <c r="M2046" s="2">
        <v>441394000</v>
      </c>
      <c r="N2046" s="2">
        <v>442262000</v>
      </c>
      <c r="O2046" s="2">
        <v>445750000</v>
      </c>
      <c r="P2046" s="2">
        <v>449936000</v>
      </c>
      <c r="Q2046" s="2">
        <v>452726000</v>
      </c>
      <c r="R2046" s="2">
        <v>455981000</v>
      </c>
      <c r="S2046" s="2">
        <v>459237000</v>
      </c>
      <c r="T2046" s="2">
        <v>462027000</v>
      </c>
      <c r="U2046" s="2">
        <v>465050000</v>
      </c>
      <c r="V2046" s="2">
        <v>468073000</v>
      </c>
      <c r="W2046" s="2">
        <v>470863000</v>
      </c>
      <c r="X2046" s="2">
        <v>473886000</v>
      </c>
      <c r="Y2046" s="2">
        <v>476908000</v>
      </c>
      <c r="Z2046" s="2">
        <v>479931000</v>
      </c>
      <c r="AA2046" s="2">
        <v>482954000</v>
      </c>
      <c r="AB2046" s="2">
        <v>486442000</v>
      </c>
      <c r="AC2046" s="2">
        <v>489930000</v>
      </c>
      <c r="AD2046" s="2">
        <v>493650000</v>
      </c>
      <c r="AE2046" s="2">
        <v>497138000</v>
      </c>
      <c r="AF2046" s="2">
        <v>501091000</v>
      </c>
      <c r="AG2046" s="2">
        <v>504811000</v>
      </c>
      <c r="AH2046" s="2">
        <v>508764000</v>
      </c>
    </row>
    <row r="2047" spans="1:34">
      <c r="A2047" t="s">
        <v>2065</v>
      </c>
      <c r="B2047" t="s">
        <v>19</v>
      </c>
      <c r="C2047" s="2">
        <v>385925000</v>
      </c>
      <c r="D2047" s="2">
        <v>376201000</v>
      </c>
      <c r="E2047" s="2">
        <v>383922000</v>
      </c>
      <c r="F2047" s="2">
        <v>387059000</v>
      </c>
      <c r="G2047" s="2">
        <v>388280000</v>
      </c>
      <c r="H2047" s="2">
        <v>390927000</v>
      </c>
      <c r="I2047" s="2">
        <v>394039000</v>
      </c>
      <c r="J2047" s="2">
        <v>396257000</v>
      </c>
      <c r="K2047" s="2">
        <v>399426000</v>
      </c>
      <c r="L2047" s="2">
        <v>401878000</v>
      </c>
      <c r="M2047" s="2">
        <v>403314000</v>
      </c>
      <c r="N2047" s="2">
        <v>404107000</v>
      </c>
      <c r="O2047" s="2">
        <v>407294000</v>
      </c>
      <c r="P2047" s="2">
        <v>411118000</v>
      </c>
      <c r="Q2047" s="2">
        <v>413668000</v>
      </c>
      <c r="R2047" s="2">
        <v>416642000</v>
      </c>
      <c r="S2047" s="2">
        <v>419617000</v>
      </c>
      <c r="T2047" s="2">
        <v>422166000</v>
      </c>
      <c r="U2047" s="2">
        <v>424929000</v>
      </c>
      <c r="V2047" s="2">
        <v>427691000</v>
      </c>
      <c r="W2047" s="2">
        <v>430240000</v>
      </c>
      <c r="X2047" s="2">
        <v>433002000</v>
      </c>
      <c r="Y2047" s="2">
        <v>435764000</v>
      </c>
      <c r="Z2047" s="2">
        <v>438526000</v>
      </c>
      <c r="AA2047" s="2">
        <v>441288000</v>
      </c>
      <c r="AB2047" s="2">
        <v>444475000</v>
      </c>
      <c r="AC2047" s="2">
        <v>447662000</v>
      </c>
      <c r="AD2047" s="2">
        <v>451062000</v>
      </c>
      <c r="AE2047" s="2">
        <v>454249000</v>
      </c>
      <c r="AF2047" s="2">
        <v>457860000</v>
      </c>
      <c r="AG2047" s="2">
        <v>461260000</v>
      </c>
      <c r="AH2047" s="2">
        <v>464872000</v>
      </c>
    </row>
    <row r="2048" spans="1:34">
      <c r="A2048" t="s">
        <v>2066</v>
      </c>
      <c r="B2048" t="s">
        <v>19</v>
      </c>
      <c r="C2048" s="2">
        <v>269071000</v>
      </c>
      <c r="D2048" s="2">
        <v>262291000</v>
      </c>
      <c r="E2048" s="2">
        <v>267674000</v>
      </c>
      <c r="F2048" s="2">
        <v>269861000</v>
      </c>
      <c r="G2048" s="2">
        <v>270713000</v>
      </c>
      <c r="H2048" s="2">
        <v>272558000</v>
      </c>
      <c r="I2048" s="2">
        <v>274727000</v>
      </c>
      <c r="J2048" s="2">
        <v>276274000</v>
      </c>
      <c r="K2048" s="2">
        <v>278484000</v>
      </c>
      <c r="L2048" s="2">
        <v>280193000</v>
      </c>
      <c r="M2048" s="2">
        <v>281194000</v>
      </c>
      <c r="N2048" s="2">
        <v>281747000</v>
      </c>
      <c r="O2048" s="2">
        <v>283969000</v>
      </c>
      <c r="P2048" s="2">
        <v>286636000</v>
      </c>
      <c r="Q2048" s="2">
        <v>288413000</v>
      </c>
      <c r="R2048" s="2">
        <v>290487000</v>
      </c>
      <c r="S2048" s="2">
        <v>292561000</v>
      </c>
      <c r="T2048" s="2">
        <v>294338000</v>
      </c>
      <c r="U2048" s="2">
        <v>296264000</v>
      </c>
      <c r="V2048" s="2">
        <v>298190000</v>
      </c>
      <c r="W2048" s="2">
        <v>299967000</v>
      </c>
      <c r="X2048" s="2">
        <v>301893000</v>
      </c>
      <c r="Y2048" s="2">
        <v>303819000</v>
      </c>
      <c r="Z2048" s="2">
        <v>305745000</v>
      </c>
      <c r="AA2048" s="2">
        <v>307670000</v>
      </c>
      <c r="AB2048" s="2">
        <v>309892000</v>
      </c>
      <c r="AC2048" s="2">
        <v>312114000</v>
      </c>
      <c r="AD2048" s="2">
        <v>314484000</v>
      </c>
      <c r="AE2048" s="2">
        <v>316706000</v>
      </c>
      <c r="AF2048" s="2">
        <v>319225000</v>
      </c>
      <c r="AG2048" s="2">
        <v>321595000</v>
      </c>
      <c r="AH2048" s="2">
        <v>324113000</v>
      </c>
    </row>
    <row r="2049" spans="1:34">
      <c r="A2049" t="s">
        <v>2067</v>
      </c>
      <c r="B2049" t="s">
        <v>19</v>
      </c>
      <c r="C2049" s="2">
        <v>25489000</v>
      </c>
      <c r="D2049" s="2">
        <v>24846800</v>
      </c>
      <c r="E2049" s="2">
        <v>25356700</v>
      </c>
      <c r="F2049" s="2">
        <v>25563900</v>
      </c>
      <c r="G2049" s="2">
        <v>25644600</v>
      </c>
      <c r="H2049" s="2">
        <v>25819400</v>
      </c>
      <c r="I2049" s="2">
        <v>26024900</v>
      </c>
      <c r="J2049" s="2">
        <v>26171400</v>
      </c>
      <c r="K2049" s="2">
        <v>26380700</v>
      </c>
      <c r="L2049" s="2">
        <v>26542600</v>
      </c>
      <c r="M2049" s="2">
        <v>26637500</v>
      </c>
      <c r="N2049" s="2">
        <v>26689900</v>
      </c>
      <c r="O2049" s="2">
        <v>26900300</v>
      </c>
      <c r="P2049" s="2">
        <v>27152900</v>
      </c>
      <c r="Q2049" s="2">
        <v>27321300</v>
      </c>
      <c r="R2049" s="2">
        <v>27517800</v>
      </c>
      <c r="S2049" s="2">
        <v>27714200</v>
      </c>
      <c r="T2049" s="2">
        <v>27882600</v>
      </c>
      <c r="U2049" s="2">
        <v>28065000</v>
      </c>
      <c r="V2049" s="2">
        <v>28247500</v>
      </c>
      <c r="W2049" s="2">
        <v>28415900</v>
      </c>
      <c r="X2049" s="2">
        <v>28598300</v>
      </c>
      <c r="Y2049" s="2">
        <v>28780700</v>
      </c>
      <c r="Z2049" s="2">
        <v>28963100</v>
      </c>
      <c r="AA2049" s="2">
        <v>29145600</v>
      </c>
      <c r="AB2049" s="2">
        <v>29356000</v>
      </c>
      <c r="AC2049" s="2">
        <v>29566500</v>
      </c>
      <c r="AD2049" s="2">
        <v>29791000</v>
      </c>
      <c r="AE2049" s="2">
        <v>30001500</v>
      </c>
      <c r="AF2049" s="2">
        <v>30240100</v>
      </c>
      <c r="AG2049" s="2">
        <v>30464600</v>
      </c>
      <c r="AH2049" s="2">
        <v>30703200</v>
      </c>
    </row>
    <row r="2050" spans="1:34">
      <c r="A2050" t="s">
        <v>2068</v>
      </c>
      <c r="B2050" t="s">
        <v>19</v>
      </c>
      <c r="C2050" s="2">
        <v>171064000</v>
      </c>
      <c r="D2050" s="2">
        <v>166753000</v>
      </c>
      <c r="E2050" s="2">
        <v>170175000</v>
      </c>
      <c r="F2050" s="2">
        <v>171566000</v>
      </c>
      <c r="G2050" s="2">
        <v>172108000</v>
      </c>
      <c r="H2050" s="2">
        <v>173281000</v>
      </c>
      <c r="I2050" s="2">
        <v>174660000</v>
      </c>
      <c r="J2050" s="2">
        <v>175643000</v>
      </c>
      <c r="K2050" s="2">
        <v>177048000</v>
      </c>
      <c r="L2050" s="2">
        <v>178135000</v>
      </c>
      <c r="M2050" s="2">
        <v>178771000</v>
      </c>
      <c r="N2050" s="2">
        <v>179123000</v>
      </c>
      <c r="O2050" s="2">
        <v>180535000</v>
      </c>
      <c r="P2050" s="2">
        <v>182231000</v>
      </c>
      <c r="Q2050" s="2">
        <v>183361000</v>
      </c>
      <c r="R2050" s="2">
        <v>184679000</v>
      </c>
      <c r="S2050" s="2">
        <v>185998000</v>
      </c>
      <c r="T2050" s="2">
        <v>187128000</v>
      </c>
      <c r="U2050" s="2">
        <v>188352000</v>
      </c>
      <c r="V2050" s="2">
        <v>189576000</v>
      </c>
      <c r="W2050" s="2">
        <v>190706000</v>
      </c>
      <c r="X2050" s="2">
        <v>191931000</v>
      </c>
      <c r="Y2050" s="2">
        <v>193155000</v>
      </c>
      <c r="Z2050" s="2">
        <v>194379000</v>
      </c>
      <c r="AA2050" s="2">
        <v>195604000</v>
      </c>
      <c r="AB2050" s="2">
        <v>197016000</v>
      </c>
      <c r="AC2050" s="2">
        <v>198429000</v>
      </c>
      <c r="AD2050" s="2">
        <v>199936000</v>
      </c>
      <c r="AE2050" s="2">
        <v>201348000</v>
      </c>
      <c r="AF2050" s="2">
        <v>202949000</v>
      </c>
      <c r="AG2050" s="2">
        <v>204456000</v>
      </c>
      <c r="AH2050" s="2">
        <v>206057000</v>
      </c>
    </row>
    <row r="2051" spans="1:34">
      <c r="A2051" t="s">
        <v>2069</v>
      </c>
      <c r="B2051" t="s">
        <v>19</v>
      </c>
      <c r="C2051" s="2">
        <v>179500000</v>
      </c>
      <c r="D2051" s="2">
        <v>174977000</v>
      </c>
      <c r="E2051" s="2">
        <v>178568000</v>
      </c>
      <c r="F2051" s="2">
        <v>180028000</v>
      </c>
      <c r="G2051" s="2">
        <v>180596000</v>
      </c>
      <c r="H2051" s="2">
        <v>181827000</v>
      </c>
      <c r="I2051" s="2">
        <v>183274000</v>
      </c>
      <c r="J2051" s="2">
        <v>184306000</v>
      </c>
      <c r="K2051" s="2">
        <v>185780000</v>
      </c>
      <c r="L2051" s="2">
        <v>186920000</v>
      </c>
      <c r="M2051" s="2">
        <v>187588000</v>
      </c>
      <c r="N2051" s="2">
        <v>187957000</v>
      </c>
      <c r="O2051" s="2">
        <v>189439000</v>
      </c>
      <c r="P2051" s="2">
        <v>191218000</v>
      </c>
      <c r="Q2051" s="2">
        <v>192404000</v>
      </c>
      <c r="R2051" s="2">
        <v>193787000</v>
      </c>
      <c r="S2051" s="2">
        <v>195171000</v>
      </c>
      <c r="T2051" s="2">
        <v>196357000</v>
      </c>
      <c r="U2051" s="2">
        <v>197641000</v>
      </c>
      <c r="V2051" s="2">
        <v>198926000</v>
      </c>
      <c r="W2051" s="2">
        <v>200112000</v>
      </c>
      <c r="X2051" s="2">
        <v>201396000</v>
      </c>
      <c r="Y2051" s="2">
        <v>202681000</v>
      </c>
      <c r="Z2051" s="2">
        <v>203966000</v>
      </c>
      <c r="AA2051" s="2">
        <v>205250000</v>
      </c>
      <c r="AB2051" s="2">
        <v>206733000</v>
      </c>
      <c r="AC2051" s="2">
        <v>208215000</v>
      </c>
      <c r="AD2051" s="2">
        <v>209796000</v>
      </c>
      <c r="AE2051" s="2">
        <v>211278000</v>
      </c>
      <c r="AF2051" s="2">
        <v>212958000</v>
      </c>
      <c r="AG2051" s="2">
        <v>214539000</v>
      </c>
      <c r="AH2051" s="2">
        <v>216219000</v>
      </c>
    </row>
    <row r="2052" spans="1:34">
      <c r="A2052" t="s">
        <v>2070</v>
      </c>
      <c r="B2052" t="s">
        <v>19</v>
      </c>
      <c r="C2052" s="2">
        <v>17950000</v>
      </c>
      <c r="D2052" s="2">
        <v>17497700</v>
      </c>
      <c r="E2052" s="2">
        <v>17856800</v>
      </c>
      <c r="F2052" s="2">
        <v>18002800</v>
      </c>
      <c r="G2052" s="2">
        <v>18059600</v>
      </c>
      <c r="H2052" s="2">
        <v>18182700</v>
      </c>
      <c r="I2052" s="2">
        <v>18327400</v>
      </c>
      <c r="J2052" s="2">
        <v>18430600</v>
      </c>
      <c r="K2052" s="2">
        <v>18578000</v>
      </c>
      <c r="L2052" s="2">
        <v>18692000</v>
      </c>
      <c r="M2052" s="2">
        <v>18758800</v>
      </c>
      <c r="N2052" s="2">
        <v>18795700</v>
      </c>
      <c r="O2052" s="2">
        <v>18943900</v>
      </c>
      <c r="P2052" s="2">
        <v>19121800</v>
      </c>
      <c r="Q2052" s="2">
        <v>19240400</v>
      </c>
      <c r="R2052" s="2">
        <v>19378700</v>
      </c>
      <c r="S2052" s="2">
        <v>19517100</v>
      </c>
      <c r="T2052" s="2">
        <v>19635700</v>
      </c>
      <c r="U2052" s="2">
        <v>19764100</v>
      </c>
      <c r="V2052" s="2">
        <v>19892600</v>
      </c>
      <c r="W2052" s="2">
        <v>20011200</v>
      </c>
      <c r="X2052" s="2">
        <v>20139600</v>
      </c>
      <c r="Y2052" s="2">
        <v>20268100</v>
      </c>
      <c r="Z2052" s="2">
        <v>20396600</v>
      </c>
      <c r="AA2052" s="2">
        <v>20525000</v>
      </c>
      <c r="AB2052" s="2">
        <v>20673300</v>
      </c>
      <c r="AC2052" s="2">
        <v>20821500</v>
      </c>
      <c r="AD2052" s="2">
        <v>20979600</v>
      </c>
      <c r="AE2052" s="2">
        <v>21127800</v>
      </c>
      <c r="AF2052" s="2">
        <v>21295800</v>
      </c>
      <c r="AG2052" s="2">
        <v>21453900</v>
      </c>
      <c r="AH2052" s="2">
        <v>21621900</v>
      </c>
    </row>
    <row r="2053" spans="1:34">
      <c r="A2053" t="s">
        <v>2071</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row>
    <row r="2054" spans="1:34">
      <c r="A2054" t="s">
        <v>2072</v>
      </c>
      <c r="B2054" t="s">
        <v>19</v>
      </c>
      <c r="C2054" s="2">
        <v>159711000000000</v>
      </c>
      <c r="D2054" s="2">
        <v>150537000000000</v>
      </c>
      <c r="E2054" s="2">
        <v>156151000000000</v>
      </c>
      <c r="F2054" s="2">
        <v>160516000000000</v>
      </c>
      <c r="G2054" s="2">
        <v>163101000000000</v>
      </c>
      <c r="H2054" s="2">
        <v>164948000000000</v>
      </c>
      <c r="I2054" s="2">
        <v>166903000000000</v>
      </c>
      <c r="J2054" s="2">
        <v>166346000000000</v>
      </c>
      <c r="K2054" s="2">
        <v>167031000000000</v>
      </c>
      <c r="L2054" s="2">
        <v>167810000000000</v>
      </c>
      <c r="M2054" s="2">
        <v>168684000000000</v>
      </c>
      <c r="N2054" s="2">
        <v>168891000000000</v>
      </c>
      <c r="O2054" s="2">
        <v>170464000000000</v>
      </c>
      <c r="P2054" s="2">
        <v>171355000000000</v>
      </c>
      <c r="Q2054" s="2">
        <v>172509000000000</v>
      </c>
      <c r="R2054" s="2">
        <v>173505000000000</v>
      </c>
      <c r="S2054" s="2">
        <v>174606000000000</v>
      </c>
      <c r="T2054" s="2">
        <v>176179000000000</v>
      </c>
      <c r="U2054" s="2">
        <v>177123000000000</v>
      </c>
      <c r="V2054" s="2">
        <v>178696000000000</v>
      </c>
      <c r="W2054" s="2">
        <v>179797000000000</v>
      </c>
      <c r="X2054" s="2">
        <v>181317000000000</v>
      </c>
      <c r="Y2054" s="2">
        <v>183467000000000</v>
      </c>
      <c r="Z2054" s="2">
        <v>185145000000000</v>
      </c>
      <c r="AA2054" s="2">
        <v>186299000000000</v>
      </c>
      <c r="AB2054" s="2">
        <v>188449000000000</v>
      </c>
      <c r="AC2054" s="2">
        <v>190546000000000</v>
      </c>
      <c r="AD2054" s="2">
        <v>192434000000000</v>
      </c>
      <c r="AE2054" s="2">
        <v>194321000000000</v>
      </c>
      <c r="AF2054" s="2">
        <v>196576000000000</v>
      </c>
      <c r="AG2054" s="2">
        <v>198254000000000</v>
      </c>
      <c r="AH2054" s="2">
        <v>200089000000000</v>
      </c>
    </row>
    <row r="2055" spans="1:34">
      <c r="A2055" t="s">
        <v>2073</v>
      </c>
      <c r="B2055" t="s">
        <v>19</v>
      </c>
      <c r="C2055" s="2">
        <v>1575620000000</v>
      </c>
      <c r="D2055" s="2">
        <v>1485120000000</v>
      </c>
      <c r="E2055" s="2">
        <v>1540500000000</v>
      </c>
      <c r="F2055" s="2">
        <v>1583570000000</v>
      </c>
      <c r="G2055" s="2">
        <v>1609070000000</v>
      </c>
      <c r="H2055" s="2">
        <v>1627290000000</v>
      </c>
      <c r="I2055" s="2">
        <v>1646580000000</v>
      </c>
      <c r="J2055" s="2">
        <v>1641080000000</v>
      </c>
      <c r="K2055" s="2">
        <v>1647840000000</v>
      </c>
      <c r="L2055" s="2">
        <v>1655530000000</v>
      </c>
      <c r="M2055" s="2">
        <v>1664150000000</v>
      </c>
      <c r="N2055" s="2">
        <v>1666190000000</v>
      </c>
      <c r="O2055" s="2">
        <v>1681700000000</v>
      </c>
      <c r="P2055" s="2">
        <v>1690500000000</v>
      </c>
      <c r="Q2055" s="2">
        <v>1701880000000</v>
      </c>
      <c r="R2055" s="2">
        <v>1711710000000</v>
      </c>
      <c r="S2055" s="2">
        <v>1722570000000</v>
      </c>
      <c r="T2055" s="2">
        <v>1738090000000</v>
      </c>
      <c r="U2055" s="2">
        <v>1747400000000</v>
      </c>
      <c r="V2055" s="2">
        <v>1762920000000</v>
      </c>
      <c r="W2055" s="2">
        <v>1773780000000</v>
      </c>
      <c r="X2055" s="2">
        <v>1788780000000</v>
      </c>
      <c r="Y2055" s="2">
        <v>1809990000000</v>
      </c>
      <c r="Z2055" s="2">
        <v>1826540000000</v>
      </c>
      <c r="AA2055" s="2">
        <v>1837930000000</v>
      </c>
      <c r="AB2055" s="2">
        <v>1859130000000</v>
      </c>
      <c r="AC2055" s="2">
        <v>1879830000000</v>
      </c>
      <c r="AD2055" s="2">
        <v>1898450000000</v>
      </c>
      <c r="AE2055" s="2">
        <v>1917070000000</v>
      </c>
      <c r="AF2055" s="2">
        <v>1939310000000</v>
      </c>
      <c r="AG2055" s="2">
        <v>1955870000000</v>
      </c>
      <c r="AH2055" s="2">
        <v>1973970000000</v>
      </c>
    </row>
    <row r="2056" spans="1:34">
      <c r="A2056" t="s">
        <v>2074</v>
      </c>
      <c r="B2056" t="s">
        <v>19</v>
      </c>
      <c r="C2056" s="2">
        <v>292789000000</v>
      </c>
      <c r="D2056" s="2">
        <v>275971000000</v>
      </c>
      <c r="E2056" s="2">
        <v>286263000000</v>
      </c>
      <c r="F2056" s="2">
        <v>294265000000</v>
      </c>
      <c r="G2056" s="2">
        <v>299005000000</v>
      </c>
      <c r="H2056" s="2">
        <v>302390000000</v>
      </c>
      <c r="I2056" s="2">
        <v>305975000000</v>
      </c>
      <c r="J2056" s="2">
        <v>304952000000</v>
      </c>
      <c r="K2056" s="2">
        <v>306208000000</v>
      </c>
      <c r="L2056" s="2">
        <v>307637000000</v>
      </c>
      <c r="M2056" s="2">
        <v>309239000000</v>
      </c>
      <c r="N2056" s="2">
        <v>309618000000</v>
      </c>
      <c r="O2056" s="2">
        <v>312502000000</v>
      </c>
      <c r="P2056" s="2">
        <v>314136000000</v>
      </c>
      <c r="Q2056" s="2">
        <v>316250000000</v>
      </c>
      <c r="R2056" s="2">
        <v>318077000000</v>
      </c>
      <c r="S2056" s="2">
        <v>320095000000</v>
      </c>
      <c r="T2056" s="2">
        <v>322979000000</v>
      </c>
      <c r="U2056" s="2">
        <v>324709000000</v>
      </c>
      <c r="V2056" s="2">
        <v>327593000000</v>
      </c>
      <c r="W2056" s="2">
        <v>329612000000</v>
      </c>
      <c r="X2056" s="2">
        <v>332399000000</v>
      </c>
      <c r="Y2056" s="2">
        <v>336341000000</v>
      </c>
      <c r="Z2056" s="2">
        <v>339417000000</v>
      </c>
      <c r="AA2056" s="2">
        <v>341531000000</v>
      </c>
      <c r="AB2056" s="2">
        <v>345472000000</v>
      </c>
      <c r="AC2056" s="2">
        <v>349317000000</v>
      </c>
      <c r="AD2056" s="2">
        <v>352778000000</v>
      </c>
      <c r="AE2056" s="2">
        <v>356238000000</v>
      </c>
      <c r="AF2056" s="2">
        <v>360372000000</v>
      </c>
      <c r="AG2056" s="2">
        <v>363448000000</v>
      </c>
      <c r="AH2056" s="2">
        <v>366812000000</v>
      </c>
    </row>
    <row r="2057" spans="1:34">
      <c r="A2057" t="s">
        <v>2075</v>
      </c>
      <c r="B2057" t="s">
        <v>19</v>
      </c>
      <c r="C2057" s="2">
        <v>266623000000</v>
      </c>
      <c r="D2057" s="2">
        <v>251308000000</v>
      </c>
      <c r="E2057" s="2">
        <v>260680000000</v>
      </c>
      <c r="F2057" s="2">
        <v>267967000000</v>
      </c>
      <c r="G2057" s="2">
        <v>272284000000</v>
      </c>
      <c r="H2057" s="2">
        <v>275366000000</v>
      </c>
      <c r="I2057" s="2">
        <v>278630000000</v>
      </c>
      <c r="J2057" s="2">
        <v>277699000000</v>
      </c>
      <c r="K2057" s="2">
        <v>278843000000</v>
      </c>
      <c r="L2057" s="2">
        <v>280144000000</v>
      </c>
      <c r="M2057" s="2">
        <v>281603000000</v>
      </c>
      <c r="N2057" s="2">
        <v>281948000000</v>
      </c>
      <c r="O2057" s="2">
        <v>284574000000</v>
      </c>
      <c r="P2057" s="2">
        <v>286062000000</v>
      </c>
      <c r="Q2057" s="2">
        <v>287988000000</v>
      </c>
      <c r="R2057" s="2">
        <v>289651000000</v>
      </c>
      <c r="S2057" s="2">
        <v>291489000000</v>
      </c>
      <c r="T2057" s="2">
        <v>294115000000</v>
      </c>
      <c r="U2057" s="2">
        <v>295691000000</v>
      </c>
      <c r="V2057" s="2">
        <v>298317000000</v>
      </c>
      <c r="W2057" s="2">
        <v>300155000000</v>
      </c>
      <c r="X2057" s="2">
        <v>302694000000</v>
      </c>
      <c r="Y2057" s="2">
        <v>306282000000</v>
      </c>
      <c r="Z2057" s="2">
        <v>309084000000</v>
      </c>
      <c r="AA2057" s="2">
        <v>311009000000</v>
      </c>
      <c r="AB2057" s="2">
        <v>314598000000</v>
      </c>
      <c r="AC2057" s="2">
        <v>318100000000</v>
      </c>
      <c r="AD2057" s="2">
        <v>321251000000</v>
      </c>
      <c r="AE2057" s="2">
        <v>324402000000</v>
      </c>
      <c r="AF2057" s="2">
        <v>328166000000</v>
      </c>
      <c r="AG2057" s="2">
        <v>330967000000</v>
      </c>
      <c r="AH2057" s="2">
        <v>334031000000</v>
      </c>
    </row>
    <row r="2058" spans="1:34">
      <c r="A2058" t="s">
        <v>2076</v>
      </c>
      <c r="B2058" t="s">
        <v>19</v>
      </c>
      <c r="C2058" s="2">
        <v>98381900000</v>
      </c>
      <c r="D2058" s="2">
        <v>92730800000</v>
      </c>
      <c r="E2058" s="2">
        <v>96189100000</v>
      </c>
      <c r="F2058" s="2">
        <v>98877900000</v>
      </c>
      <c r="G2058" s="2">
        <v>100471000000</v>
      </c>
      <c r="H2058" s="2">
        <v>101608000000</v>
      </c>
      <c r="I2058" s="2">
        <v>102812000000</v>
      </c>
      <c r="J2058" s="2">
        <v>102469000000</v>
      </c>
      <c r="K2058" s="2">
        <v>102891000000</v>
      </c>
      <c r="L2058" s="2">
        <v>103371000000</v>
      </c>
      <c r="M2058" s="2">
        <v>103910000000</v>
      </c>
      <c r="N2058" s="2">
        <v>104037000000</v>
      </c>
      <c r="O2058" s="2">
        <v>105006000000</v>
      </c>
      <c r="P2058" s="2">
        <v>105555000000</v>
      </c>
      <c r="Q2058" s="2">
        <v>106265000000</v>
      </c>
      <c r="R2058" s="2">
        <v>106879000000</v>
      </c>
      <c r="S2058" s="2">
        <v>107557000000</v>
      </c>
      <c r="T2058" s="2">
        <v>108526000000</v>
      </c>
      <c r="U2058" s="2">
        <v>109108000000</v>
      </c>
      <c r="V2058" s="2">
        <v>110077000000</v>
      </c>
      <c r="W2058" s="2">
        <v>110755000000</v>
      </c>
      <c r="X2058" s="2">
        <v>111692000000</v>
      </c>
      <c r="Y2058" s="2">
        <v>113016000000</v>
      </c>
      <c r="Z2058" s="2">
        <v>114050000000</v>
      </c>
      <c r="AA2058" s="2">
        <v>114760000000</v>
      </c>
      <c r="AB2058" s="2">
        <v>116084000000</v>
      </c>
      <c r="AC2058" s="2">
        <v>117376000000</v>
      </c>
      <c r="AD2058" s="2">
        <v>118539000000</v>
      </c>
      <c r="AE2058" s="2">
        <v>119702000000</v>
      </c>
      <c r="AF2058" s="2">
        <v>121091000000</v>
      </c>
      <c r="AG2058" s="2">
        <v>122124000000</v>
      </c>
      <c r="AH2058" s="2">
        <v>123255000000</v>
      </c>
    </row>
    <row r="2059" spans="1:34">
      <c r="A2059" t="s">
        <v>2077</v>
      </c>
      <c r="B2059" t="s">
        <v>19</v>
      </c>
      <c r="C2059" s="2">
        <v>63225100000</v>
      </c>
      <c r="D2059" s="2">
        <v>59593400000</v>
      </c>
      <c r="E2059" s="2">
        <v>61815900000</v>
      </c>
      <c r="F2059" s="2">
        <v>63543800000</v>
      </c>
      <c r="G2059" s="2">
        <v>64567400000</v>
      </c>
      <c r="H2059" s="2">
        <v>65298400000</v>
      </c>
      <c r="I2059" s="2">
        <v>66072400000</v>
      </c>
      <c r="J2059" s="2">
        <v>65851700000</v>
      </c>
      <c r="K2059" s="2">
        <v>66122900000</v>
      </c>
      <c r="L2059" s="2">
        <v>66431500000</v>
      </c>
      <c r="M2059" s="2">
        <v>66777400000</v>
      </c>
      <c r="N2059" s="2">
        <v>66859100000</v>
      </c>
      <c r="O2059" s="2">
        <v>67481900000</v>
      </c>
      <c r="P2059" s="2">
        <v>67834700000</v>
      </c>
      <c r="Q2059" s="2">
        <v>68291400000</v>
      </c>
      <c r="R2059" s="2">
        <v>68685800000</v>
      </c>
      <c r="S2059" s="2">
        <v>69121700000</v>
      </c>
      <c r="T2059" s="2">
        <v>69744400000</v>
      </c>
      <c r="U2059" s="2">
        <v>70118000000</v>
      </c>
      <c r="V2059" s="2">
        <v>70740800000</v>
      </c>
      <c r="W2059" s="2">
        <v>71176700000</v>
      </c>
      <c r="X2059" s="2">
        <v>71778600000</v>
      </c>
      <c r="Y2059" s="2">
        <v>72629700000</v>
      </c>
      <c r="Z2059" s="2">
        <v>73293900000</v>
      </c>
      <c r="AA2059" s="2">
        <v>73750600000</v>
      </c>
      <c r="AB2059" s="2">
        <v>74601600000</v>
      </c>
      <c r="AC2059" s="2">
        <v>75431900000</v>
      </c>
      <c r="AD2059" s="2">
        <v>76179200000</v>
      </c>
      <c r="AE2059" s="2">
        <v>76926400000</v>
      </c>
      <c r="AF2059" s="2">
        <v>77819000000</v>
      </c>
      <c r="AG2059" s="2">
        <v>78483200000</v>
      </c>
      <c r="AH2059" s="2">
        <v>79209700000</v>
      </c>
    </row>
    <row r="2060" spans="1:34">
      <c r="A2060" t="s">
        <v>2078</v>
      </c>
      <c r="B2060" t="s">
        <v>19</v>
      </c>
      <c r="C2060" s="2">
        <v>86414100000</v>
      </c>
      <c r="D2060" s="2">
        <v>81450500000</v>
      </c>
      <c r="E2060" s="2">
        <v>84488100000</v>
      </c>
      <c r="F2060" s="2">
        <v>86849800000</v>
      </c>
      <c r="G2060" s="2">
        <v>88248800000</v>
      </c>
      <c r="H2060" s="2">
        <v>89247900000</v>
      </c>
      <c r="I2060" s="2">
        <v>90305800000</v>
      </c>
      <c r="J2060" s="2">
        <v>90004100000</v>
      </c>
      <c r="K2060" s="2">
        <v>90374800000</v>
      </c>
      <c r="L2060" s="2">
        <v>90796500000</v>
      </c>
      <c r="M2060" s="2">
        <v>91269300000</v>
      </c>
      <c r="N2060" s="2">
        <v>91381100000</v>
      </c>
      <c r="O2060" s="2">
        <v>92232200000</v>
      </c>
      <c r="P2060" s="2">
        <v>92714500000</v>
      </c>
      <c r="Q2060" s="2">
        <v>93338600000</v>
      </c>
      <c r="R2060" s="2">
        <v>93877700000</v>
      </c>
      <c r="S2060" s="2">
        <v>94473400000</v>
      </c>
      <c r="T2060" s="2">
        <v>95324600000</v>
      </c>
      <c r="U2060" s="2">
        <v>95835200000</v>
      </c>
      <c r="V2060" s="2">
        <v>96686300000</v>
      </c>
      <c r="W2060" s="2">
        <v>97282100000</v>
      </c>
      <c r="X2060" s="2">
        <v>98104900000</v>
      </c>
      <c r="Y2060" s="2">
        <v>99268000000</v>
      </c>
      <c r="Z2060" s="2">
        <v>100176000000</v>
      </c>
      <c r="AA2060" s="2">
        <v>100800000000</v>
      </c>
      <c r="AB2060" s="2">
        <v>101963000000</v>
      </c>
      <c r="AC2060" s="2">
        <v>103098000000</v>
      </c>
      <c r="AD2060" s="2">
        <v>104119000000</v>
      </c>
      <c r="AE2060" s="2">
        <v>105141000000</v>
      </c>
      <c r="AF2060" s="2">
        <v>106361000000</v>
      </c>
      <c r="AG2060" s="2">
        <v>107268000000</v>
      </c>
      <c r="AH2060" s="2">
        <v>108261000000</v>
      </c>
    </row>
    <row r="2061" spans="1:34">
      <c r="A2061" t="s">
        <v>2079</v>
      </c>
      <c r="B2061" t="s">
        <v>19</v>
      </c>
      <c r="C2061" s="2">
        <v>1664530000</v>
      </c>
      <c r="D2061" s="2">
        <v>1568920000</v>
      </c>
      <c r="E2061" s="2">
        <v>1627430000</v>
      </c>
      <c r="F2061" s="2">
        <v>1672920000</v>
      </c>
      <c r="G2061" s="2">
        <v>1699870000</v>
      </c>
      <c r="H2061" s="2">
        <v>1719120000</v>
      </c>
      <c r="I2061" s="2">
        <v>1739490000</v>
      </c>
      <c r="J2061" s="2">
        <v>1733680000</v>
      </c>
      <c r="K2061" s="2">
        <v>1740820000</v>
      </c>
      <c r="L2061" s="2">
        <v>1748950000</v>
      </c>
      <c r="M2061" s="2">
        <v>1758050000</v>
      </c>
      <c r="N2061" s="2">
        <v>1760210000</v>
      </c>
      <c r="O2061" s="2">
        <v>1776600000</v>
      </c>
      <c r="P2061" s="2">
        <v>1785890000</v>
      </c>
      <c r="Q2061" s="2">
        <v>1797910000</v>
      </c>
      <c r="R2061" s="2">
        <v>1808300000</v>
      </c>
      <c r="S2061" s="2">
        <v>1819770000</v>
      </c>
      <c r="T2061" s="2">
        <v>1836170000</v>
      </c>
      <c r="U2061" s="2">
        <v>1846000000</v>
      </c>
      <c r="V2061" s="2">
        <v>1862400000</v>
      </c>
      <c r="W2061" s="2">
        <v>1873870000</v>
      </c>
      <c r="X2061" s="2">
        <v>1889720000</v>
      </c>
      <c r="Y2061" s="2">
        <v>1912130000</v>
      </c>
      <c r="Z2061" s="2">
        <v>1929610000</v>
      </c>
      <c r="AA2061" s="2">
        <v>1941640000</v>
      </c>
      <c r="AB2061" s="2">
        <v>1964040000</v>
      </c>
      <c r="AC2061" s="2">
        <v>1985900000</v>
      </c>
      <c r="AD2061" s="2">
        <v>2005570000</v>
      </c>
      <c r="AE2061" s="2">
        <v>2025250000</v>
      </c>
      <c r="AF2061" s="2">
        <v>2048750000</v>
      </c>
      <c r="AG2061" s="2">
        <v>2066230000</v>
      </c>
      <c r="AH2061" s="2">
        <v>2085360000</v>
      </c>
    </row>
    <row r="2062" spans="1:34">
      <c r="A2062" t="s">
        <v>2080</v>
      </c>
      <c r="B2062" t="s">
        <v>19</v>
      </c>
      <c r="C2062" s="2">
        <v>12949000000</v>
      </c>
      <c r="D2062" s="2">
        <v>12205200000</v>
      </c>
      <c r="E2062" s="2">
        <v>12660400000</v>
      </c>
      <c r="F2062" s="2">
        <v>13014300000</v>
      </c>
      <c r="G2062" s="2">
        <v>13223900000</v>
      </c>
      <c r="H2062" s="2">
        <v>13373700000</v>
      </c>
      <c r="I2062" s="2">
        <v>13532200000</v>
      </c>
      <c r="J2062" s="2">
        <v>13487000000</v>
      </c>
      <c r="K2062" s="2">
        <v>13542500000</v>
      </c>
      <c r="L2062" s="2">
        <v>13605700000</v>
      </c>
      <c r="M2062" s="2">
        <v>13676600000</v>
      </c>
      <c r="N2062" s="2">
        <v>13693300000</v>
      </c>
      <c r="O2062" s="2">
        <v>13820900000</v>
      </c>
      <c r="P2062" s="2">
        <v>13893100000</v>
      </c>
      <c r="Q2062" s="2">
        <v>13986700000</v>
      </c>
      <c r="R2062" s="2">
        <v>14067400000</v>
      </c>
      <c r="S2062" s="2">
        <v>14156700000</v>
      </c>
      <c r="T2062" s="2">
        <v>14284200000</v>
      </c>
      <c r="U2062" s="2">
        <v>14360800000</v>
      </c>
      <c r="V2062" s="2">
        <v>14488300000</v>
      </c>
      <c r="W2062" s="2">
        <v>14577600000</v>
      </c>
      <c r="X2062" s="2">
        <v>14700900000</v>
      </c>
      <c r="Y2062" s="2">
        <v>14875200000</v>
      </c>
      <c r="Z2062" s="2">
        <v>15011200000</v>
      </c>
      <c r="AA2062" s="2">
        <v>15104700000</v>
      </c>
      <c r="AB2062" s="2">
        <v>15279000000</v>
      </c>
      <c r="AC2062" s="2">
        <v>15449100000</v>
      </c>
      <c r="AD2062" s="2">
        <v>15602100000</v>
      </c>
      <c r="AE2062" s="2">
        <v>15755200000</v>
      </c>
      <c r="AF2062" s="2">
        <v>15938000000</v>
      </c>
      <c r="AG2062" s="2">
        <v>16074000000</v>
      </c>
      <c r="AH2062" s="2">
        <v>16222800000</v>
      </c>
    </row>
    <row r="2063" spans="1:34">
      <c r="A2063" t="s">
        <v>2081</v>
      </c>
      <c r="B2063" t="s">
        <v>19</v>
      </c>
      <c r="C2063" s="2">
        <v>3010000000</v>
      </c>
      <c r="D2063" s="2">
        <v>2837110000</v>
      </c>
      <c r="E2063" s="2">
        <v>2942910000</v>
      </c>
      <c r="F2063" s="2">
        <v>3025180000</v>
      </c>
      <c r="G2063" s="2">
        <v>3073910000</v>
      </c>
      <c r="H2063" s="2">
        <v>3108710000</v>
      </c>
      <c r="I2063" s="2">
        <v>3145560000</v>
      </c>
      <c r="J2063" s="2">
        <v>3135050000</v>
      </c>
      <c r="K2063" s="2">
        <v>3147960000</v>
      </c>
      <c r="L2063" s="2">
        <v>3162650000</v>
      </c>
      <c r="M2063" s="2">
        <v>3179120000</v>
      </c>
      <c r="N2063" s="2">
        <v>3183010000</v>
      </c>
      <c r="O2063" s="2">
        <v>3212660000</v>
      </c>
      <c r="P2063" s="2">
        <v>3229460000</v>
      </c>
      <c r="Q2063" s="2">
        <v>3251200000</v>
      </c>
      <c r="R2063" s="2">
        <v>3269970000</v>
      </c>
      <c r="S2063" s="2">
        <v>3290730000</v>
      </c>
      <c r="T2063" s="2">
        <v>3320370000</v>
      </c>
      <c r="U2063" s="2">
        <v>3338160000</v>
      </c>
      <c r="V2063" s="2">
        <v>3367810000</v>
      </c>
      <c r="W2063" s="2">
        <v>3388560000</v>
      </c>
      <c r="X2063" s="2">
        <v>3417220000</v>
      </c>
      <c r="Y2063" s="2">
        <v>3457730000</v>
      </c>
      <c r="Z2063" s="2">
        <v>3489350000</v>
      </c>
      <c r="AA2063" s="2">
        <v>3511100000</v>
      </c>
      <c r="AB2063" s="2">
        <v>3551610000</v>
      </c>
      <c r="AC2063" s="2">
        <v>3591140000</v>
      </c>
      <c r="AD2063" s="2">
        <v>3626720000</v>
      </c>
      <c r="AE2063" s="2">
        <v>3662290000</v>
      </c>
      <c r="AF2063" s="2">
        <v>3704780000</v>
      </c>
      <c r="AG2063" s="2">
        <v>3736410000</v>
      </c>
      <c r="AH2063" s="2">
        <v>3770990000</v>
      </c>
    </row>
    <row r="2064" spans="1:34">
      <c r="A2064" t="s">
        <v>2082</v>
      </c>
      <c r="B2064" t="s">
        <v>19</v>
      </c>
      <c r="C2064" s="2">
        <v>301000000</v>
      </c>
      <c r="D2064" s="2">
        <v>283711000</v>
      </c>
      <c r="E2064" s="2">
        <v>294291000</v>
      </c>
      <c r="F2064" s="2">
        <v>302518000</v>
      </c>
      <c r="G2064" s="2">
        <v>307391000</v>
      </c>
      <c r="H2064" s="2">
        <v>310871000</v>
      </c>
      <c r="I2064" s="2">
        <v>314556000</v>
      </c>
      <c r="J2064" s="2">
        <v>313505000</v>
      </c>
      <c r="K2064" s="2">
        <v>314796000</v>
      </c>
      <c r="L2064" s="2">
        <v>316265000</v>
      </c>
      <c r="M2064" s="2">
        <v>317912000</v>
      </c>
      <c r="N2064" s="2">
        <v>318301000</v>
      </c>
      <c r="O2064" s="2">
        <v>321266000</v>
      </c>
      <c r="P2064" s="2">
        <v>322946000</v>
      </c>
      <c r="Q2064" s="2">
        <v>325120000</v>
      </c>
      <c r="R2064" s="2">
        <v>326997000</v>
      </c>
      <c r="S2064" s="2">
        <v>329073000</v>
      </c>
      <c r="T2064" s="2">
        <v>332037000</v>
      </c>
      <c r="U2064" s="2">
        <v>333816000</v>
      </c>
      <c r="V2064" s="2">
        <v>336781000</v>
      </c>
      <c r="W2064" s="2">
        <v>338856000</v>
      </c>
      <c r="X2064" s="2">
        <v>341722000</v>
      </c>
      <c r="Y2064" s="2">
        <v>345773000</v>
      </c>
      <c r="Z2064" s="2">
        <v>348935000</v>
      </c>
      <c r="AA2064" s="2">
        <v>351110000</v>
      </c>
      <c r="AB2064" s="2">
        <v>355161000</v>
      </c>
      <c r="AC2064" s="2">
        <v>359114000</v>
      </c>
      <c r="AD2064" s="2">
        <v>362672000</v>
      </c>
      <c r="AE2064" s="2">
        <v>366229000</v>
      </c>
      <c r="AF2064" s="2">
        <v>370478000</v>
      </c>
      <c r="AG2064" s="2">
        <v>373641000</v>
      </c>
      <c r="AH2064" s="2">
        <v>377099000</v>
      </c>
    </row>
    <row r="2065" spans="1:34">
      <c r="A2065" t="s">
        <v>2083</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row>
    <row r="2066" spans="1:34">
      <c r="A2066" t="s">
        <v>2084</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row>
    <row r="2067" spans="1:34">
      <c r="A2067" t="s">
        <v>2085</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row>
    <row r="2068" spans="1:34">
      <c r="A2068" t="s">
        <v>2086</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row>
    <row r="2069" spans="1:34">
      <c r="A2069" t="s">
        <v>2087</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row>
    <row r="2070" spans="1:34">
      <c r="A2070" t="s">
        <v>2088</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row>
    <row r="2071" spans="1:34">
      <c r="A2071" t="s">
        <v>2089</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row>
    <row r="2072" spans="1:34">
      <c r="A2072" t="s">
        <v>2090</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row>
    <row r="2073" spans="1:34">
      <c r="A2073" t="s">
        <v>2091</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row>
    <row r="2074" spans="1:34">
      <c r="A2074" t="s">
        <v>2092</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row>
    <row r="2075" spans="1:34">
      <c r="A2075" t="s">
        <v>2093</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row>
    <row r="2076" spans="1:34">
      <c r="A2076" t="s">
        <v>2094</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row>
    <row r="2077" spans="1:34">
      <c r="A2077" t="s">
        <v>2095</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row>
    <row r="2078" spans="1:34">
      <c r="A2078" t="s">
        <v>2096</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row>
    <row r="2079" spans="1:34">
      <c r="A2079" t="s">
        <v>2097</v>
      </c>
      <c r="B2079" t="s">
        <v>19</v>
      </c>
      <c r="C2079" s="2">
        <v>502955000000</v>
      </c>
      <c r="D2079" s="2">
        <v>444304000000</v>
      </c>
      <c r="E2079" s="2">
        <v>449279000000</v>
      </c>
      <c r="F2079" s="2">
        <v>454297000000</v>
      </c>
      <c r="G2079" s="2">
        <v>451474000000</v>
      </c>
      <c r="H2079" s="2">
        <v>452180000000</v>
      </c>
      <c r="I2079" s="2">
        <v>453053000000</v>
      </c>
      <c r="J2079" s="2">
        <v>457235000000</v>
      </c>
      <c r="K2079" s="2">
        <v>461771000000</v>
      </c>
      <c r="L2079" s="2">
        <v>468041000000</v>
      </c>
      <c r="M2079" s="2">
        <v>468065000000</v>
      </c>
      <c r="N2079" s="2">
        <v>470420000000</v>
      </c>
      <c r="O2079" s="2">
        <v>471136000000</v>
      </c>
      <c r="P2079" s="2">
        <v>472017000000</v>
      </c>
      <c r="Q2079" s="2">
        <v>472844000000</v>
      </c>
      <c r="R2079" s="2">
        <v>473780000000</v>
      </c>
      <c r="S2079" s="2">
        <v>474496000000</v>
      </c>
      <c r="T2079" s="2">
        <v>475983000000</v>
      </c>
      <c r="U2079" s="2">
        <v>477635000000</v>
      </c>
      <c r="V2079" s="2">
        <v>479288000000</v>
      </c>
      <c r="W2079" s="2">
        <v>481326000000</v>
      </c>
      <c r="X2079" s="2">
        <v>484245000000</v>
      </c>
      <c r="Y2079" s="2">
        <v>487549000000</v>
      </c>
      <c r="Z2079" s="2">
        <v>490689000000</v>
      </c>
      <c r="AA2079" s="2">
        <v>493828000000</v>
      </c>
      <c r="AB2079" s="2">
        <v>494765000000</v>
      </c>
      <c r="AC2079" s="2">
        <v>496142000000</v>
      </c>
      <c r="AD2079" s="2">
        <v>496307000000</v>
      </c>
      <c r="AE2079" s="2">
        <v>500162000000</v>
      </c>
      <c r="AF2079" s="2">
        <v>504018000000</v>
      </c>
      <c r="AG2079" s="2">
        <v>507818000000</v>
      </c>
      <c r="AH2079" s="2">
        <v>513381000000</v>
      </c>
    </row>
    <row r="2080" spans="1:34">
      <c r="A2080" t="s">
        <v>2098</v>
      </c>
      <c r="B2080" t="s">
        <v>19</v>
      </c>
      <c r="C2080" s="2">
        <v>395346000000</v>
      </c>
      <c r="D2080" s="2">
        <v>349244000000</v>
      </c>
      <c r="E2080" s="2">
        <v>353154000000</v>
      </c>
      <c r="F2080" s="2">
        <v>357099000000</v>
      </c>
      <c r="G2080" s="2">
        <v>354879000000</v>
      </c>
      <c r="H2080" s="2">
        <v>355434000000</v>
      </c>
      <c r="I2080" s="2">
        <v>356121000000</v>
      </c>
      <c r="J2080" s="2">
        <v>359408000000</v>
      </c>
      <c r="K2080" s="2">
        <v>362974000000</v>
      </c>
      <c r="L2080" s="2">
        <v>367903000000</v>
      </c>
      <c r="M2080" s="2">
        <v>367921000000</v>
      </c>
      <c r="N2080" s="2">
        <v>369772000000</v>
      </c>
      <c r="O2080" s="2">
        <v>370335000000</v>
      </c>
      <c r="P2080" s="2">
        <v>371028000000</v>
      </c>
      <c r="Q2080" s="2">
        <v>371677000000</v>
      </c>
      <c r="R2080" s="2">
        <v>372413000000</v>
      </c>
      <c r="S2080" s="2">
        <v>372976000000</v>
      </c>
      <c r="T2080" s="2">
        <v>374145000000</v>
      </c>
      <c r="U2080" s="2">
        <v>375444000000</v>
      </c>
      <c r="V2080" s="2">
        <v>376743000000</v>
      </c>
      <c r="W2080" s="2">
        <v>378344000000</v>
      </c>
      <c r="X2080" s="2">
        <v>380639000000</v>
      </c>
      <c r="Y2080" s="2">
        <v>383237000000</v>
      </c>
      <c r="Z2080" s="2">
        <v>385704000000</v>
      </c>
      <c r="AA2080" s="2">
        <v>388172000000</v>
      </c>
      <c r="AB2080" s="2">
        <v>388908000000</v>
      </c>
      <c r="AC2080" s="2">
        <v>389990000000</v>
      </c>
      <c r="AD2080" s="2">
        <v>390120000000</v>
      </c>
      <c r="AE2080" s="2">
        <v>393151000000</v>
      </c>
      <c r="AF2080" s="2">
        <v>396182000000</v>
      </c>
      <c r="AG2080" s="2">
        <v>399169000000</v>
      </c>
      <c r="AH2080" s="2">
        <v>403541000000</v>
      </c>
    </row>
    <row r="2081" spans="1:34">
      <c r="A2081" t="s">
        <v>2099</v>
      </c>
      <c r="B2081" t="s">
        <v>19</v>
      </c>
      <c r="C2081" s="2">
        <v>239547000000</v>
      </c>
      <c r="D2081" s="2">
        <v>211612000000</v>
      </c>
      <c r="E2081" s="2">
        <v>213982000000</v>
      </c>
      <c r="F2081" s="2">
        <v>216372000000</v>
      </c>
      <c r="G2081" s="2">
        <v>215027000000</v>
      </c>
      <c r="H2081" s="2">
        <v>215364000000</v>
      </c>
      <c r="I2081" s="2">
        <v>215780000000</v>
      </c>
      <c r="J2081" s="2">
        <v>217771000000</v>
      </c>
      <c r="K2081" s="2">
        <v>219932000000</v>
      </c>
      <c r="L2081" s="2">
        <v>222918000000</v>
      </c>
      <c r="M2081" s="2">
        <v>222929000000</v>
      </c>
      <c r="N2081" s="2">
        <v>224051000000</v>
      </c>
      <c r="O2081" s="2">
        <v>224392000000</v>
      </c>
      <c r="P2081" s="2">
        <v>224812000000</v>
      </c>
      <c r="Q2081" s="2">
        <v>225205000000</v>
      </c>
      <c r="R2081" s="2">
        <v>225651000000</v>
      </c>
      <c r="S2081" s="2">
        <v>225992000000</v>
      </c>
      <c r="T2081" s="2">
        <v>226701000000</v>
      </c>
      <c r="U2081" s="2">
        <v>227488000000</v>
      </c>
      <c r="V2081" s="2">
        <v>228275000000</v>
      </c>
      <c r="W2081" s="2">
        <v>229245000000</v>
      </c>
      <c r="X2081" s="2">
        <v>230635000000</v>
      </c>
      <c r="Y2081" s="2">
        <v>232209000000</v>
      </c>
      <c r="Z2081" s="2">
        <v>233705000000</v>
      </c>
      <c r="AA2081" s="2">
        <v>235200000000</v>
      </c>
      <c r="AB2081" s="2">
        <v>235646000000</v>
      </c>
      <c r="AC2081" s="2">
        <v>236302000000</v>
      </c>
      <c r="AD2081" s="2">
        <v>236380000000</v>
      </c>
      <c r="AE2081" s="2">
        <v>238217000000</v>
      </c>
      <c r="AF2081" s="2">
        <v>240053000000</v>
      </c>
      <c r="AG2081" s="2">
        <v>241863000000</v>
      </c>
      <c r="AH2081" s="2">
        <v>244512000000</v>
      </c>
    </row>
    <row r="2082" spans="1:34">
      <c r="A2082" t="s">
        <v>2100</v>
      </c>
      <c r="B2082" t="s">
        <v>19</v>
      </c>
      <c r="C2082" s="2">
        <v>149874000000</v>
      </c>
      <c r="D2082" s="2">
        <v>132397000000</v>
      </c>
      <c r="E2082" s="2">
        <v>133879000000</v>
      </c>
      <c r="F2082" s="2">
        <v>135375000000</v>
      </c>
      <c r="G2082" s="2">
        <v>134533000000</v>
      </c>
      <c r="H2082" s="2">
        <v>134744000000</v>
      </c>
      <c r="I2082" s="2">
        <v>135004000000</v>
      </c>
      <c r="J2082" s="2">
        <v>136250000000</v>
      </c>
      <c r="K2082" s="2">
        <v>137602000000</v>
      </c>
      <c r="L2082" s="2">
        <v>139470000000</v>
      </c>
      <c r="M2082" s="2">
        <v>139478000000</v>
      </c>
      <c r="N2082" s="2">
        <v>140179000000</v>
      </c>
      <c r="O2082" s="2">
        <v>140393000000</v>
      </c>
      <c r="P2082" s="2">
        <v>140655000000</v>
      </c>
      <c r="Q2082" s="2">
        <v>140901000000</v>
      </c>
      <c r="R2082" s="2">
        <v>141180000000</v>
      </c>
      <c r="S2082" s="2">
        <v>141394000000</v>
      </c>
      <c r="T2082" s="2">
        <v>141837000000</v>
      </c>
      <c r="U2082" s="2">
        <v>142329000000</v>
      </c>
      <c r="V2082" s="2">
        <v>142822000000</v>
      </c>
      <c r="W2082" s="2">
        <v>143429000000</v>
      </c>
      <c r="X2082" s="2">
        <v>144299000000</v>
      </c>
      <c r="Y2082" s="2">
        <v>145284000000</v>
      </c>
      <c r="Z2082" s="2">
        <v>146219000000</v>
      </c>
      <c r="AA2082" s="2">
        <v>147155000000</v>
      </c>
      <c r="AB2082" s="2">
        <v>147434000000</v>
      </c>
      <c r="AC2082" s="2">
        <v>147844000000</v>
      </c>
      <c r="AD2082" s="2">
        <v>147893000000</v>
      </c>
      <c r="AE2082" s="2">
        <v>149042000000</v>
      </c>
      <c r="AF2082" s="2">
        <v>150191000000</v>
      </c>
      <c r="AG2082" s="2">
        <v>151323000000</v>
      </c>
      <c r="AH2082" s="2">
        <v>152981000000</v>
      </c>
    </row>
    <row r="2083" spans="1:34">
      <c r="A2083" t="s">
        <v>2101</v>
      </c>
      <c r="B2083" t="s">
        <v>19</v>
      </c>
      <c r="C2083" s="2">
        <v>129116000000</v>
      </c>
      <c r="D2083" s="2">
        <v>114060000000</v>
      </c>
      <c r="E2083" s="2">
        <v>115337000000</v>
      </c>
      <c r="F2083" s="2">
        <v>116625000000</v>
      </c>
      <c r="G2083" s="2">
        <v>115900000000</v>
      </c>
      <c r="H2083" s="2">
        <v>116082000000</v>
      </c>
      <c r="I2083" s="2">
        <v>116306000000</v>
      </c>
      <c r="J2083" s="2">
        <v>117379000000</v>
      </c>
      <c r="K2083" s="2">
        <v>118544000000</v>
      </c>
      <c r="L2083" s="2">
        <v>120154000000</v>
      </c>
      <c r="M2083" s="2">
        <v>120160000000</v>
      </c>
      <c r="N2083" s="2">
        <v>120764000000</v>
      </c>
      <c r="O2083" s="2">
        <v>120948000000</v>
      </c>
      <c r="P2083" s="2">
        <v>121174000000</v>
      </c>
      <c r="Q2083" s="2">
        <v>121386000000</v>
      </c>
      <c r="R2083" s="2">
        <v>121627000000</v>
      </c>
      <c r="S2083" s="2">
        <v>121810000000</v>
      </c>
      <c r="T2083" s="2">
        <v>122192000000</v>
      </c>
      <c r="U2083" s="2">
        <v>122616000000</v>
      </c>
      <c r="V2083" s="2">
        <v>123041000000</v>
      </c>
      <c r="W2083" s="2">
        <v>123564000000</v>
      </c>
      <c r="X2083" s="2">
        <v>124313000000</v>
      </c>
      <c r="Y2083" s="2">
        <v>125162000000</v>
      </c>
      <c r="Z2083" s="2">
        <v>125967000000</v>
      </c>
      <c r="AA2083" s="2">
        <v>126773000000</v>
      </c>
      <c r="AB2083" s="2">
        <v>127014000000</v>
      </c>
      <c r="AC2083" s="2">
        <v>127367000000</v>
      </c>
      <c r="AD2083" s="2">
        <v>127410000000</v>
      </c>
      <c r="AE2083" s="2">
        <v>128399000000</v>
      </c>
      <c r="AF2083" s="2">
        <v>129389000000</v>
      </c>
      <c r="AG2083" s="2">
        <v>130365000000</v>
      </c>
      <c r="AH2083" s="2">
        <v>131793000000</v>
      </c>
    </row>
    <row r="2084" spans="1:34">
      <c r="A2084" t="s">
        <v>2102</v>
      </c>
      <c r="B2084" t="s">
        <v>19</v>
      </c>
      <c r="C2084" s="2">
        <v>42134000000</v>
      </c>
      <c r="D2084" s="2">
        <v>37220600000</v>
      </c>
      <c r="E2084" s="2">
        <v>37637400000</v>
      </c>
      <c r="F2084" s="2">
        <v>38057800000</v>
      </c>
      <c r="G2084" s="2">
        <v>37821200000</v>
      </c>
      <c r="H2084" s="2">
        <v>37880400000</v>
      </c>
      <c r="I2084" s="2">
        <v>37953600000</v>
      </c>
      <c r="J2084" s="2">
        <v>38303900000</v>
      </c>
      <c r="K2084" s="2">
        <v>38683900000</v>
      </c>
      <c r="L2084" s="2">
        <v>39209200000</v>
      </c>
      <c r="M2084" s="2">
        <v>39211100000</v>
      </c>
      <c r="N2084" s="2">
        <v>39408400000</v>
      </c>
      <c r="O2084" s="2">
        <v>39468400000</v>
      </c>
      <c r="P2084" s="2">
        <v>39542300000</v>
      </c>
      <c r="Q2084" s="2">
        <v>39611500000</v>
      </c>
      <c r="R2084" s="2">
        <v>39689900000</v>
      </c>
      <c r="S2084" s="2">
        <v>39749900000</v>
      </c>
      <c r="T2084" s="2">
        <v>39874500000</v>
      </c>
      <c r="U2084" s="2">
        <v>40012900000</v>
      </c>
      <c r="V2084" s="2">
        <v>40151300000</v>
      </c>
      <c r="W2084" s="2">
        <v>40322000000</v>
      </c>
      <c r="X2084" s="2">
        <v>40566600000</v>
      </c>
      <c r="Y2084" s="2">
        <v>40843400000</v>
      </c>
      <c r="Z2084" s="2">
        <v>41106400000</v>
      </c>
      <c r="AA2084" s="2">
        <v>41369400000</v>
      </c>
      <c r="AB2084" s="2">
        <v>41447800000</v>
      </c>
      <c r="AC2084" s="2">
        <v>41563200000</v>
      </c>
      <c r="AD2084" s="2">
        <v>41577000000</v>
      </c>
      <c r="AE2084" s="2">
        <v>41900000000</v>
      </c>
      <c r="AF2084" s="2">
        <v>42223000000</v>
      </c>
      <c r="AG2084" s="2">
        <v>42541400000</v>
      </c>
      <c r="AH2084" s="2">
        <v>43007400000</v>
      </c>
    </row>
    <row r="2085" spans="1:34">
      <c r="A2085" t="s">
        <v>2103</v>
      </c>
      <c r="B2085" t="s">
        <v>19</v>
      </c>
      <c r="C2085" s="2">
        <v>4880180000</v>
      </c>
      <c r="D2085" s="2">
        <v>4311090000</v>
      </c>
      <c r="E2085" s="2">
        <v>4359360000</v>
      </c>
      <c r="F2085" s="2">
        <v>4408060000</v>
      </c>
      <c r="G2085" s="2">
        <v>4380660000</v>
      </c>
      <c r="H2085" s="2">
        <v>4387510000</v>
      </c>
      <c r="I2085" s="2">
        <v>4395990000</v>
      </c>
      <c r="J2085" s="2">
        <v>4436560000</v>
      </c>
      <c r="K2085" s="2">
        <v>4480570000</v>
      </c>
      <c r="L2085" s="2">
        <v>4541420000</v>
      </c>
      <c r="M2085" s="2">
        <v>4541640000</v>
      </c>
      <c r="N2085" s="2">
        <v>4564500000</v>
      </c>
      <c r="O2085" s="2">
        <v>4571440000</v>
      </c>
      <c r="P2085" s="2">
        <v>4579990000</v>
      </c>
      <c r="Q2085" s="2">
        <v>4588010000</v>
      </c>
      <c r="R2085" s="2">
        <v>4597100000</v>
      </c>
      <c r="S2085" s="2">
        <v>4604040000</v>
      </c>
      <c r="T2085" s="2">
        <v>4618470000</v>
      </c>
      <c r="U2085" s="2">
        <v>4634510000</v>
      </c>
      <c r="V2085" s="2">
        <v>4650540000</v>
      </c>
      <c r="W2085" s="2">
        <v>4670310000</v>
      </c>
      <c r="X2085" s="2">
        <v>4698640000</v>
      </c>
      <c r="Y2085" s="2">
        <v>4730700000</v>
      </c>
      <c r="Z2085" s="2">
        <v>4761160000</v>
      </c>
      <c r="AA2085" s="2">
        <v>4791630000</v>
      </c>
      <c r="AB2085" s="2">
        <v>4800710000</v>
      </c>
      <c r="AC2085" s="2">
        <v>4814070000</v>
      </c>
      <c r="AD2085" s="2">
        <v>4815670000</v>
      </c>
      <c r="AE2085" s="2">
        <v>4853080000</v>
      </c>
      <c r="AF2085" s="2">
        <v>4890490000</v>
      </c>
      <c r="AG2085" s="2">
        <v>4927370000</v>
      </c>
      <c r="AH2085" s="2">
        <v>4981340000</v>
      </c>
    </row>
    <row r="2086" spans="1:34">
      <c r="A2086" t="s">
        <v>2104</v>
      </c>
      <c r="B2086" t="s">
        <v>19</v>
      </c>
      <c r="C2086" s="2">
        <v>44572200000</v>
      </c>
      <c r="D2086" s="2">
        <v>39374500000</v>
      </c>
      <c r="E2086" s="2">
        <v>39815400000</v>
      </c>
      <c r="F2086" s="2">
        <v>40260200000</v>
      </c>
      <c r="G2086" s="2">
        <v>40009900000</v>
      </c>
      <c r="H2086" s="2">
        <v>40072500000</v>
      </c>
      <c r="I2086" s="2">
        <v>40149900000</v>
      </c>
      <c r="J2086" s="2">
        <v>40520500000</v>
      </c>
      <c r="K2086" s="2">
        <v>40922500000</v>
      </c>
      <c r="L2086" s="2">
        <v>41478200000</v>
      </c>
      <c r="M2086" s="2">
        <v>41480300000</v>
      </c>
      <c r="N2086" s="2">
        <v>41689000000</v>
      </c>
      <c r="O2086" s="2">
        <v>41752500000</v>
      </c>
      <c r="P2086" s="2">
        <v>41830600000</v>
      </c>
      <c r="Q2086" s="2">
        <v>41903800000</v>
      </c>
      <c r="R2086" s="2">
        <v>41986800000</v>
      </c>
      <c r="S2086" s="2">
        <v>42050200000</v>
      </c>
      <c r="T2086" s="2">
        <v>42182000000</v>
      </c>
      <c r="U2086" s="2">
        <v>42328400000</v>
      </c>
      <c r="V2086" s="2">
        <v>42474900000</v>
      </c>
      <c r="W2086" s="2">
        <v>42655500000</v>
      </c>
      <c r="X2086" s="2">
        <v>42914100000</v>
      </c>
      <c r="Y2086" s="2">
        <v>43207000000</v>
      </c>
      <c r="Z2086" s="2">
        <v>43485200000</v>
      </c>
      <c r="AA2086" s="2">
        <v>43763500000</v>
      </c>
      <c r="AB2086" s="2">
        <v>43846400000</v>
      </c>
      <c r="AC2086" s="2">
        <v>43968500000</v>
      </c>
      <c r="AD2086" s="2">
        <v>43983100000</v>
      </c>
      <c r="AE2086" s="2">
        <v>44324800000</v>
      </c>
      <c r="AF2086" s="2">
        <v>44666400000</v>
      </c>
      <c r="AG2086" s="2">
        <v>45003200000</v>
      </c>
      <c r="AH2086" s="2">
        <v>45496200000</v>
      </c>
    </row>
    <row r="2087" spans="1:34">
      <c r="A2087" t="s">
        <v>2105</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row>
    <row r="2088" spans="1:34">
      <c r="A2088" t="s">
        <v>2106</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row>
    <row r="2089" spans="1:34">
      <c r="A2089" t="s">
        <v>2107</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row>
    <row r="2090" spans="1:34">
      <c r="A2090" t="s">
        <v>2108</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row>
    <row r="2091" spans="1:34">
      <c r="A2091" t="s">
        <v>2109</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row>
    <row r="2092" spans="1:34">
      <c r="A2092" t="s">
        <v>2110</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row>
    <row r="2093" spans="1:34">
      <c r="A2093" t="s">
        <v>2111</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row>
    <row r="2094" spans="1:34">
      <c r="A2094" t="s">
        <v>2112</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row>
    <row r="2095" spans="1:34">
      <c r="A2095" t="s">
        <v>2113</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row>
    <row r="2096" spans="1:34">
      <c r="A2096" t="s">
        <v>2114</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row>
    <row r="2097" spans="1:34">
      <c r="A2097" t="s">
        <v>2115</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row>
    <row r="2098" spans="1:34">
      <c r="A2098" t="s">
        <v>2116</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row>
    <row r="2099" spans="1:34">
      <c r="A2099" t="s">
        <v>2117</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row>
    <row r="2100" spans="1:34">
      <c r="A2100" t="s">
        <v>2118</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row>
    <row r="2101" spans="1:34">
      <c r="A2101" t="s">
        <v>2119</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row>
    <row r="2102" spans="1:34">
      <c r="A2102" t="s">
        <v>2120</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row>
    <row r="2103" spans="1:34">
      <c r="A2103" t="s">
        <v>2121</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row>
    <row r="2104" spans="1:34">
      <c r="A2104" t="s">
        <v>2122</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row>
    <row r="2105" spans="1:34">
      <c r="A2105" t="s">
        <v>2123</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row>
    <row r="2106" spans="1:34">
      <c r="A2106" t="s">
        <v>2124</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row>
    <row r="2107" spans="1:34">
      <c r="A2107" t="s">
        <v>2125</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row>
    <row r="2108" spans="1:34">
      <c r="A2108" t="s">
        <v>2126</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row>
    <row r="2109" spans="1:34">
      <c r="A2109" t="s">
        <v>2127</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row>
    <row r="2110" spans="1:34">
      <c r="A2110" t="s">
        <v>2128</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row>
    <row r="2111" spans="1:34">
      <c r="A2111" t="s">
        <v>2129</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row>
    <row r="2112" spans="1:34">
      <c r="A2112" t="s">
        <v>2130</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row>
    <row r="2113" spans="1:34">
      <c r="A2113" t="s">
        <v>2131</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row>
    <row r="2114" spans="1:34">
      <c r="A2114" t="s">
        <v>2132</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row>
    <row r="2115" spans="1:34">
      <c r="A2115" t="s">
        <v>2133</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row>
    <row r="2116" spans="1:34">
      <c r="A2116" t="s">
        <v>2134</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row>
    <row r="2117" spans="1:34">
      <c r="A2117" t="s">
        <v>2135</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row>
    <row r="2118" spans="1:34">
      <c r="A2118" t="s">
        <v>2136</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row>
    <row r="2119" spans="1:34">
      <c r="A2119" t="s">
        <v>2137</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row>
    <row r="2120" spans="1:34">
      <c r="A2120" t="s">
        <v>2138</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row>
    <row r="2121" spans="1:34">
      <c r="A2121" t="s">
        <v>2139</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row>
    <row r="2122" spans="1:34">
      <c r="A2122" t="s">
        <v>2140</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row>
    <row r="2123" spans="1:34">
      <c r="A2123" t="s">
        <v>2141</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row>
    <row r="2124" spans="1:34">
      <c r="A2124" t="s">
        <v>2142</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row>
    <row r="2125" spans="1:34">
      <c r="A2125" t="s">
        <v>2143</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row>
    <row r="2126" spans="1:34">
      <c r="A2126" t="s">
        <v>2144</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row>
    <row r="2127" spans="1:34">
      <c r="A2127" t="s">
        <v>2145</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row>
    <row r="2128" spans="1:34">
      <c r="A2128" t="s">
        <v>2146</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row>
    <row r="2129" spans="1:34">
      <c r="A2129" t="s">
        <v>2147</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row>
    <row r="2130" spans="1:34">
      <c r="A2130" t="s">
        <v>2148</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row>
    <row r="2131" spans="1:34">
      <c r="A2131" t="s">
        <v>2149</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row>
    <row r="2132" spans="1:34">
      <c r="A2132" t="s">
        <v>2150</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row>
    <row r="2133" spans="1:34">
      <c r="A2133" t="s">
        <v>2151</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row>
    <row r="2134" spans="1:34">
      <c r="A2134" t="s">
        <v>2152</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row>
    <row r="2135" spans="1:34">
      <c r="A2135" t="s">
        <v>2153</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row>
    <row r="2136" spans="1:34">
      <c r="A2136" t="s">
        <v>2154</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row>
    <row r="2137" spans="1:34">
      <c r="A2137" t="s">
        <v>2155</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row>
    <row r="2138" spans="1:34">
      <c r="A2138" t="s">
        <v>2156</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row>
    <row r="2139" spans="1:34">
      <c r="A2139" t="s">
        <v>2157</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row>
    <row r="2140" spans="1:34">
      <c r="A2140" t="s">
        <v>2158</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row>
    <row r="2141" spans="1:34">
      <c r="A2141" t="s">
        <v>2159</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row>
    <row r="2142" spans="1:34">
      <c r="A2142" t="s">
        <v>2160</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row>
    <row r="2143" spans="1:34">
      <c r="A2143" t="s">
        <v>2161</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row>
    <row r="2144" spans="1:34">
      <c r="A2144" t="s">
        <v>2162</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row>
    <row r="2145" spans="1:34">
      <c r="A2145" t="s">
        <v>2163</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row>
    <row r="2146" spans="1:34">
      <c r="A2146" t="s">
        <v>2164</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row>
    <row r="2147" spans="1:34">
      <c r="A2147" t="s">
        <v>2165</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row>
    <row r="2148" spans="1:34">
      <c r="A2148" t="s">
        <v>2166</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row>
    <row r="2149" spans="1:34">
      <c r="A2149" t="s">
        <v>2167</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row>
    <row r="2150" spans="1:34">
      <c r="A2150" t="s">
        <v>2168</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row>
    <row r="2151" spans="1:34">
      <c r="A2151" t="s">
        <v>2169</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row>
    <row r="2152" spans="1:34">
      <c r="A2152" t="s">
        <v>2170</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row>
    <row r="2153" spans="1:34">
      <c r="A2153" t="s">
        <v>2171</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row>
    <row r="2154" spans="1:34">
      <c r="A2154" t="s">
        <v>2172</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row>
    <row r="2155" spans="1:34">
      <c r="A2155" t="s">
        <v>2173</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row>
    <row r="2156" spans="1:34">
      <c r="A2156" t="s">
        <v>2174</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row>
    <row r="2157" spans="1:34">
      <c r="A2157" t="s">
        <v>2175</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row>
    <row r="2158" spans="1:34">
      <c r="A2158" t="s">
        <v>2176</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row>
    <row r="2159" spans="1:34">
      <c r="A2159" t="s">
        <v>2177</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row>
    <row r="2160" spans="1:34">
      <c r="A2160" t="s">
        <v>2178</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row>
    <row r="2161" spans="1:34">
      <c r="A2161" t="s">
        <v>2179</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row>
    <row r="2162" spans="1:34">
      <c r="A2162" t="s">
        <v>2180</v>
      </c>
      <c r="B2162" t="s">
        <v>19</v>
      </c>
      <c r="C2162" s="2">
        <v>4382340000000</v>
      </c>
      <c r="D2162" s="2">
        <v>3067320000000</v>
      </c>
      <c r="E2162" s="2">
        <v>3033120000000</v>
      </c>
      <c r="F2162" s="2">
        <v>3021630000000</v>
      </c>
      <c r="G2162" s="2">
        <v>3001280000000</v>
      </c>
      <c r="H2162" s="2">
        <v>2993860000000</v>
      </c>
      <c r="I2162" s="2">
        <v>2982200000000</v>
      </c>
      <c r="J2162" s="2">
        <v>2973550000000</v>
      </c>
      <c r="K2162" s="2">
        <v>2972100000000</v>
      </c>
      <c r="L2162" s="2">
        <v>2973960000000</v>
      </c>
      <c r="M2162" s="2">
        <v>2970900000000</v>
      </c>
      <c r="N2162" s="2">
        <v>2973610000000</v>
      </c>
      <c r="O2162" s="2">
        <v>2988450000000</v>
      </c>
      <c r="P2162" s="2">
        <v>2988450000000</v>
      </c>
      <c r="Q2162" s="2">
        <v>3003280000000</v>
      </c>
      <c r="R2162" s="2">
        <v>3025520000000</v>
      </c>
      <c r="S2162" s="2">
        <v>2973610000000</v>
      </c>
      <c r="T2162" s="2">
        <v>3032940000000</v>
      </c>
      <c r="U2162" s="2">
        <v>3077430000000</v>
      </c>
      <c r="V2162" s="2">
        <v>3114510000000</v>
      </c>
      <c r="W2162" s="2">
        <v>3144170000000</v>
      </c>
      <c r="X2162" s="2">
        <v>3188660000000</v>
      </c>
      <c r="Y2162" s="2">
        <v>3233160000000</v>
      </c>
      <c r="Z2162" s="2">
        <v>3270230000000</v>
      </c>
      <c r="AA2162" s="2">
        <v>3299900000000</v>
      </c>
      <c r="AB2162" s="2">
        <v>3351800000000</v>
      </c>
      <c r="AC2162" s="2">
        <v>3388880000000</v>
      </c>
      <c r="AD2162" s="2">
        <v>3433380000000</v>
      </c>
      <c r="AE2162" s="2">
        <v>3470450000000</v>
      </c>
      <c r="AF2162" s="2">
        <v>3507530000000</v>
      </c>
      <c r="AG2162" s="2">
        <v>3544610000000</v>
      </c>
      <c r="AH2162" s="2">
        <v>3581680000000</v>
      </c>
    </row>
    <row r="2163" spans="1:34">
      <c r="A2163" t="s">
        <v>2181</v>
      </c>
      <c r="B2163" t="s">
        <v>19</v>
      </c>
      <c r="C2163" s="2">
        <v>1195970000</v>
      </c>
      <c r="D2163" s="2">
        <v>837096000</v>
      </c>
      <c r="E2163" s="2">
        <v>827763000</v>
      </c>
      <c r="F2163" s="2">
        <v>824625000</v>
      </c>
      <c r="G2163" s="2">
        <v>819073000</v>
      </c>
      <c r="H2163" s="2">
        <v>817048000</v>
      </c>
      <c r="I2163" s="2">
        <v>813865000</v>
      </c>
      <c r="J2163" s="2">
        <v>811505000</v>
      </c>
      <c r="K2163" s="2">
        <v>811108000</v>
      </c>
      <c r="L2163" s="2">
        <v>811618000</v>
      </c>
      <c r="M2163" s="2">
        <v>810782000</v>
      </c>
      <c r="N2163" s="2">
        <v>811522000</v>
      </c>
      <c r="O2163" s="2">
        <v>815570000</v>
      </c>
      <c r="P2163" s="2">
        <v>815570000</v>
      </c>
      <c r="Q2163" s="2">
        <v>819617000</v>
      </c>
      <c r="R2163" s="2">
        <v>825689000</v>
      </c>
      <c r="S2163" s="2">
        <v>811522000</v>
      </c>
      <c r="T2163" s="2">
        <v>827712000</v>
      </c>
      <c r="U2163" s="2">
        <v>839855000</v>
      </c>
      <c r="V2163" s="2">
        <v>849974000</v>
      </c>
      <c r="W2163" s="2">
        <v>858069000</v>
      </c>
      <c r="X2163" s="2">
        <v>870211000</v>
      </c>
      <c r="Y2163" s="2">
        <v>882354000</v>
      </c>
      <c r="Z2163" s="2">
        <v>892472000</v>
      </c>
      <c r="AA2163" s="2">
        <v>900567000</v>
      </c>
      <c r="AB2163" s="2">
        <v>914734000</v>
      </c>
      <c r="AC2163" s="2">
        <v>924852000</v>
      </c>
      <c r="AD2163" s="2">
        <v>936995000</v>
      </c>
      <c r="AE2163" s="2">
        <v>947113000</v>
      </c>
      <c r="AF2163" s="2">
        <v>957232000</v>
      </c>
      <c r="AG2163" s="2">
        <v>967351000</v>
      </c>
      <c r="AH2163" s="2">
        <v>977470000</v>
      </c>
    </row>
    <row r="2164" spans="1:34">
      <c r="A2164" t="s">
        <v>2182</v>
      </c>
      <c r="B2164" t="s">
        <v>19</v>
      </c>
      <c r="C2164" s="2">
        <v>21144300000</v>
      </c>
      <c r="D2164" s="2">
        <v>14799500000</v>
      </c>
      <c r="E2164" s="2">
        <v>14634500000</v>
      </c>
      <c r="F2164" s="2">
        <v>14579000000</v>
      </c>
      <c r="G2164" s="2">
        <v>14480900000</v>
      </c>
      <c r="H2164" s="2">
        <v>14445100000</v>
      </c>
      <c r="I2164" s="2">
        <v>14388800000</v>
      </c>
      <c r="J2164" s="2">
        <v>14347100000</v>
      </c>
      <c r="K2164" s="2">
        <v>14340100000</v>
      </c>
      <c r="L2164" s="2">
        <v>14349100000</v>
      </c>
      <c r="M2164" s="2">
        <v>14334300000</v>
      </c>
      <c r="N2164" s="2">
        <v>14347400000</v>
      </c>
      <c r="O2164" s="2">
        <v>14418900000</v>
      </c>
      <c r="P2164" s="2">
        <v>14418900000</v>
      </c>
      <c r="Q2164" s="2">
        <v>14490500000</v>
      </c>
      <c r="R2164" s="2">
        <v>14597800000</v>
      </c>
      <c r="S2164" s="2">
        <v>14347400000</v>
      </c>
      <c r="T2164" s="2">
        <v>14633600000</v>
      </c>
      <c r="U2164" s="2">
        <v>14848300000</v>
      </c>
      <c r="V2164" s="2">
        <v>15027200000</v>
      </c>
      <c r="W2164" s="2">
        <v>15170300000</v>
      </c>
      <c r="X2164" s="2">
        <v>15385000000</v>
      </c>
      <c r="Y2164" s="2">
        <v>15599600000</v>
      </c>
      <c r="Z2164" s="2">
        <v>15778500000</v>
      </c>
      <c r="AA2164" s="2">
        <v>15921600000</v>
      </c>
      <c r="AB2164" s="2">
        <v>16172100000</v>
      </c>
      <c r="AC2164" s="2">
        <v>16351000000</v>
      </c>
      <c r="AD2164" s="2">
        <v>16565700000</v>
      </c>
      <c r="AE2164" s="2">
        <v>16744600000</v>
      </c>
      <c r="AF2164" s="2">
        <v>16923500000</v>
      </c>
      <c r="AG2164" s="2">
        <v>17102400000</v>
      </c>
      <c r="AH2164" s="2">
        <v>17281200000</v>
      </c>
    </row>
    <row r="2165" spans="1:34">
      <c r="A2165" t="s">
        <v>2183</v>
      </c>
      <c r="B2165" t="s">
        <v>19</v>
      </c>
      <c r="C2165" s="2">
        <v>23224900000</v>
      </c>
      <c r="D2165" s="2">
        <v>16255800000</v>
      </c>
      <c r="E2165" s="2">
        <v>16074500000</v>
      </c>
      <c r="F2165" s="2">
        <v>16013600000</v>
      </c>
      <c r="G2165" s="2">
        <v>15905800000</v>
      </c>
      <c r="H2165" s="2">
        <v>15866500000</v>
      </c>
      <c r="I2165" s="2">
        <v>15804700000</v>
      </c>
      <c r="J2165" s="2">
        <v>15758800000</v>
      </c>
      <c r="K2165" s="2">
        <v>15751100000</v>
      </c>
      <c r="L2165" s="2">
        <v>15761000000</v>
      </c>
      <c r="M2165" s="2">
        <v>15744800000</v>
      </c>
      <c r="N2165" s="2">
        <v>15759200000</v>
      </c>
      <c r="O2165" s="2">
        <v>15837800000</v>
      </c>
      <c r="P2165" s="2">
        <v>15837800000</v>
      </c>
      <c r="Q2165" s="2">
        <v>15916400000</v>
      </c>
      <c r="R2165" s="2">
        <v>16034300000</v>
      </c>
      <c r="S2165" s="2">
        <v>15759200000</v>
      </c>
      <c r="T2165" s="2">
        <v>16073600000</v>
      </c>
      <c r="U2165" s="2">
        <v>16309400000</v>
      </c>
      <c r="V2165" s="2">
        <v>16505900000</v>
      </c>
      <c r="W2165" s="2">
        <v>16663100000</v>
      </c>
      <c r="X2165" s="2">
        <v>16898900000</v>
      </c>
      <c r="Y2165" s="2">
        <v>17134700000</v>
      </c>
      <c r="Z2165" s="2">
        <v>17331200000</v>
      </c>
      <c r="AA2165" s="2">
        <v>17488300000</v>
      </c>
      <c r="AB2165" s="2">
        <v>17763400000</v>
      </c>
      <c r="AC2165" s="2">
        <v>17959900000</v>
      </c>
      <c r="AD2165" s="2">
        <v>18195700000</v>
      </c>
      <c r="AE2165" s="2">
        <v>18392200000</v>
      </c>
      <c r="AF2165" s="2">
        <v>18588700000</v>
      </c>
      <c r="AG2165" s="2">
        <v>18785200000</v>
      </c>
      <c r="AH2165" s="2">
        <v>18981700000</v>
      </c>
    </row>
    <row r="2166" spans="1:34">
      <c r="A2166" t="s">
        <v>2184</v>
      </c>
      <c r="B2166" t="s">
        <v>19</v>
      </c>
      <c r="C2166" s="2">
        <v>2444740000</v>
      </c>
      <c r="D2166" s="2">
        <v>1711140000</v>
      </c>
      <c r="E2166" s="2">
        <v>1692070000</v>
      </c>
      <c r="F2166" s="2">
        <v>1685650000</v>
      </c>
      <c r="G2166" s="2">
        <v>1674300000</v>
      </c>
      <c r="H2166" s="2">
        <v>1670160000</v>
      </c>
      <c r="I2166" s="2">
        <v>1663660000</v>
      </c>
      <c r="J2166" s="2">
        <v>1658830000</v>
      </c>
      <c r="K2166" s="2">
        <v>1658020000</v>
      </c>
      <c r="L2166" s="2">
        <v>1659060000</v>
      </c>
      <c r="M2166" s="2">
        <v>1657350000</v>
      </c>
      <c r="N2166" s="2">
        <v>1658870000</v>
      </c>
      <c r="O2166" s="2">
        <v>1667140000</v>
      </c>
      <c r="P2166" s="2">
        <v>1667140000</v>
      </c>
      <c r="Q2166" s="2">
        <v>1675420000</v>
      </c>
      <c r="R2166" s="2">
        <v>1687830000</v>
      </c>
      <c r="S2166" s="2">
        <v>1658870000</v>
      </c>
      <c r="T2166" s="2">
        <v>1691960000</v>
      </c>
      <c r="U2166" s="2">
        <v>1716780000</v>
      </c>
      <c r="V2166" s="2">
        <v>1737470000</v>
      </c>
      <c r="W2166" s="2">
        <v>1754010000</v>
      </c>
      <c r="X2166" s="2">
        <v>1778840000</v>
      </c>
      <c r="Y2166" s="2">
        <v>1803660000</v>
      </c>
      <c r="Z2166" s="2">
        <v>1824340000</v>
      </c>
      <c r="AA2166" s="2">
        <v>1840890000</v>
      </c>
      <c r="AB2166" s="2">
        <v>1869850000</v>
      </c>
      <c r="AC2166" s="2">
        <v>1890530000</v>
      </c>
      <c r="AD2166" s="2">
        <v>1915350000</v>
      </c>
      <c r="AE2166" s="2">
        <v>1936040000</v>
      </c>
      <c r="AF2166" s="2">
        <v>1956720000</v>
      </c>
      <c r="AG2166" s="2">
        <v>1977400000</v>
      </c>
      <c r="AH2166" s="2">
        <v>1998090000</v>
      </c>
    </row>
    <row r="2167" spans="1:34">
      <c r="A2167" t="s">
        <v>2185</v>
      </c>
      <c r="B2167" t="s">
        <v>19</v>
      </c>
      <c r="C2167" s="2">
        <v>1489900000</v>
      </c>
      <c r="D2167" s="2">
        <v>1042820000</v>
      </c>
      <c r="E2167" s="2">
        <v>1031200000</v>
      </c>
      <c r="F2167" s="2">
        <v>1027290000</v>
      </c>
      <c r="G2167" s="2">
        <v>1020370000</v>
      </c>
      <c r="H2167" s="2">
        <v>1017850000</v>
      </c>
      <c r="I2167" s="2">
        <v>1013880000</v>
      </c>
      <c r="J2167" s="2">
        <v>1010940000</v>
      </c>
      <c r="K2167" s="2">
        <v>1010450000</v>
      </c>
      <c r="L2167" s="2">
        <v>1011080000</v>
      </c>
      <c r="M2167" s="2">
        <v>1010040000</v>
      </c>
      <c r="N2167" s="2">
        <v>1010970000</v>
      </c>
      <c r="O2167" s="2">
        <v>1016010000</v>
      </c>
      <c r="P2167" s="2">
        <v>1016010000</v>
      </c>
      <c r="Q2167" s="2">
        <v>1021050000</v>
      </c>
      <c r="R2167" s="2">
        <v>1028610000</v>
      </c>
      <c r="S2167" s="2">
        <v>1010970000</v>
      </c>
      <c r="T2167" s="2">
        <v>1031130000</v>
      </c>
      <c r="U2167" s="2">
        <v>1046260000</v>
      </c>
      <c r="V2167" s="2">
        <v>1058870000</v>
      </c>
      <c r="W2167" s="2">
        <v>1068950000</v>
      </c>
      <c r="X2167" s="2">
        <v>1084080000</v>
      </c>
      <c r="Y2167" s="2">
        <v>1099200000</v>
      </c>
      <c r="Z2167" s="2">
        <v>1111810000</v>
      </c>
      <c r="AA2167" s="2">
        <v>1121890000</v>
      </c>
      <c r="AB2167" s="2">
        <v>1139540000</v>
      </c>
      <c r="AC2167" s="2">
        <v>1152150000</v>
      </c>
      <c r="AD2167" s="2">
        <v>1167270000</v>
      </c>
      <c r="AE2167" s="2">
        <v>1179880000</v>
      </c>
      <c r="AF2167" s="2">
        <v>1192490000</v>
      </c>
      <c r="AG2167" s="2">
        <v>1205090000</v>
      </c>
      <c r="AH2167" s="2">
        <v>1217700000</v>
      </c>
    </row>
    <row r="2168" spans="1:34">
      <c r="A2168" t="s">
        <v>2186</v>
      </c>
      <c r="B2168" t="s">
        <v>19</v>
      </c>
      <c r="C2168" s="2">
        <v>5666960000</v>
      </c>
      <c r="D2168" s="2">
        <v>3966470000</v>
      </c>
      <c r="E2168" s="2">
        <v>3922240000</v>
      </c>
      <c r="F2168" s="2">
        <v>3907380000</v>
      </c>
      <c r="G2168" s="2">
        <v>3881070000</v>
      </c>
      <c r="H2168" s="2">
        <v>3871470000</v>
      </c>
      <c r="I2168" s="2">
        <v>3856390000</v>
      </c>
      <c r="J2168" s="2">
        <v>3845210000</v>
      </c>
      <c r="K2168" s="2">
        <v>3843330000</v>
      </c>
      <c r="L2168" s="2">
        <v>3845740000</v>
      </c>
      <c r="M2168" s="2">
        <v>3841780000</v>
      </c>
      <c r="N2168" s="2">
        <v>3845290000</v>
      </c>
      <c r="O2168" s="2">
        <v>3864470000</v>
      </c>
      <c r="P2168" s="2">
        <v>3864470000</v>
      </c>
      <c r="Q2168" s="2">
        <v>3883650000</v>
      </c>
      <c r="R2168" s="2">
        <v>3912420000</v>
      </c>
      <c r="S2168" s="2">
        <v>3845290000</v>
      </c>
      <c r="T2168" s="2">
        <v>3922000000</v>
      </c>
      <c r="U2168" s="2">
        <v>3979540000</v>
      </c>
      <c r="V2168" s="2">
        <v>4027490000</v>
      </c>
      <c r="W2168" s="2">
        <v>4065840000</v>
      </c>
      <c r="X2168" s="2">
        <v>4123380000</v>
      </c>
      <c r="Y2168" s="2">
        <v>4180910000</v>
      </c>
      <c r="Z2168" s="2">
        <v>4228860000</v>
      </c>
      <c r="AA2168" s="2">
        <v>4267220000</v>
      </c>
      <c r="AB2168" s="2">
        <v>4334340000</v>
      </c>
      <c r="AC2168" s="2">
        <v>4382290000</v>
      </c>
      <c r="AD2168" s="2">
        <v>4439820000</v>
      </c>
      <c r="AE2168" s="2">
        <v>4487770000</v>
      </c>
      <c r="AF2168" s="2">
        <v>4535720000</v>
      </c>
      <c r="AG2168" s="2">
        <v>4583660000</v>
      </c>
      <c r="AH2168" s="2">
        <v>4631610000</v>
      </c>
    </row>
    <row r="2169" spans="1:34">
      <c r="A2169" t="s">
        <v>2187</v>
      </c>
      <c r="B2169" t="s">
        <v>19</v>
      </c>
      <c r="C2169" s="2">
        <v>71948800</v>
      </c>
      <c r="D2169" s="2">
        <v>50359000</v>
      </c>
      <c r="E2169" s="2">
        <v>49797500</v>
      </c>
      <c r="F2169" s="2">
        <v>49608800</v>
      </c>
      <c r="G2169" s="2">
        <v>49274800</v>
      </c>
      <c r="H2169" s="2">
        <v>49152900</v>
      </c>
      <c r="I2169" s="2">
        <v>48961500</v>
      </c>
      <c r="J2169" s="2">
        <v>48819500</v>
      </c>
      <c r="K2169" s="2">
        <v>48795600</v>
      </c>
      <c r="L2169" s="2">
        <v>48826300</v>
      </c>
      <c r="M2169" s="2">
        <v>48776000</v>
      </c>
      <c r="N2169" s="2">
        <v>48820500</v>
      </c>
      <c r="O2169" s="2">
        <v>49064000</v>
      </c>
      <c r="P2169" s="2">
        <v>49064000</v>
      </c>
      <c r="Q2169" s="2">
        <v>49307500</v>
      </c>
      <c r="R2169" s="2">
        <v>49672800</v>
      </c>
      <c r="S2169" s="2">
        <v>48820500</v>
      </c>
      <c r="T2169" s="2">
        <v>49794500</v>
      </c>
      <c r="U2169" s="2">
        <v>50525000</v>
      </c>
      <c r="V2169" s="2">
        <v>51133700</v>
      </c>
      <c r="W2169" s="2">
        <v>51620700</v>
      </c>
      <c r="X2169" s="2">
        <v>52351200</v>
      </c>
      <c r="Y2169" s="2">
        <v>53081700</v>
      </c>
      <c r="Z2169" s="2">
        <v>53690400</v>
      </c>
      <c r="AA2169" s="2">
        <v>54177400</v>
      </c>
      <c r="AB2169" s="2">
        <v>55029600</v>
      </c>
      <c r="AC2169" s="2">
        <v>55638400</v>
      </c>
      <c r="AD2169" s="2">
        <v>56368800</v>
      </c>
      <c r="AE2169" s="2">
        <v>56977600</v>
      </c>
      <c r="AF2169" s="2">
        <v>57586300</v>
      </c>
      <c r="AG2169" s="2">
        <v>58195000</v>
      </c>
      <c r="AH2169" s="2">
        <v>58803800</v>
      </c>
    </row>
    <row r="2170" spans="1:34">
      <c r="A2170" t="s">
        <v>2188</v>
      </c>
      <c r="B2170" t="s">
        <v>19</v>
      </c>
      <c r="C2170" s="2">
        <v>198969000</v>
      </c>
      <c r="D2170" s="2">
        <v>139264000</v>
      </c>
      <c r="E2170" s="2">
        <v>137711000</v>
      </c>
      <c r="F2170" s="2">
        <v>137189000</v>
      </c>
      <c r="G2170" s="2">
        <v>136266000</v>
      </c>
      <c r="H2170" s="2">
        <v>135929000</v>
      </c>
      <c r="I2170" s="2">
        <v>135399000</v>
      </c>
      <c r="J2170" s="2">
        <v>135007000</v>
      </c>
      <c r="K2170" s="2">
        <v>134940000</v>
      </c>
      <c r="L2170" s="2">
        <v>135025000</v>
      </c>
      <c r="M2170" s="2">
        <v>134886000</v>
      </c>
      <c r="N2170" s="2">
        <v>135009000</v>
      </c>
      <c r="O2170" s="2">
        <v>135683000</v>
      </c>
      <c r="P2170" s="2">
        <v>135683000</v>
      </c>
      <c r="Q2170" s="2">
        <v>136356000</v>
      </c>
      <c r="R2170" s="2">
        <v>137366000</v>
      </c>
      <c r="S2170" s="2">
        <v>135009000</v>
      </c>
      <c r="T2170" s="2">
        <v>137703000</v>
      </c>
      <c r="U2170" s="2">
        <v>139723000</v>
      </c>
      <c r="V2170" s="2">
        <v>141406000</v>
      </c>
      <c r="W2170" s="2">
        <v>142753000</v>
      </c>
      <c r="X2170" s="2">
        <v>144773000</v>
      </c>
      <c r="Y2170" s="2">
        <v>146793000</v>
      </c>
      <c r="Z2170" s="2">
        <v>148477000</v>
      </c>
      <c r="AA2170" s="2">
        <v>149823000</v>
      </c>
      <c r="AB2170" s="2">
        <v>152180000</v>
      </c>
      <c r="AC2170" s="2">
        <v>153864000</v>
      </c>
      <c r="AD2170" s="2">
        <v>155884000</v>
      </c>
      <c r="AE2170" s="2">
        <v>157567000</v>
      </c>
      <c r="AF2170" s="2">
        <v>159250000</v>
      </c>
      <c r="AG2170" s="2">
        <v>160934000</v>
      </c>
      <c r="AH2170" s="2">
        <v>162617000</v>
      </c>
    </row>
    <row r="2171" spans="1:34">
      <c r="A2171" t="s">
        <v>2189</v>
      </c>
      <c r="B2171" t="s">
        <v>19</v>
      </c>
      <c r="C2171" s="2">
        <v>175200000</v>
      </c>
      <c r="D2171" s="2">
        <v>122628000</v>
      </c>
      <c r="E2171" s="2">
        <v>121260000</v>
      </c>
      <c r="F2171" s="2">
        <v>120801000</v>
      </c>
      <c r="G2171" s="2">
        <v>119987000</v>
      </c>
      <c r="H2171" s="2">
        <v>119691000</v>
      </c>
      <c r="I2171" s="2">
        <v>119224000</v>
      </c>
      <c r="J2171" s="2">
        <v>118879000</v>
      </c>
      <c r="K2171" s="2">
        <v>118821000</v>
      </c>
      <c r="L2171" s="2">
        <v>118895000</v>
      </c>
      <c r="M2171" s="2">
        <v>118773000</v>
      </c>
      <c r="N2171" s="2">
        <v>118881000</v>
      </c>
      <c r="O2171" s="2">
        <v>119474000</v>
      </c>
      <c r="P2171" s="2">
        <v>119474000</v>
      </c>
      <c r="Q2171" s="2">
        <v>120067000</v>
      </c>
      <c r="R2171" s="2">
        <v>120956000</v>
      </c>
      <c r="S2171" s="2">
        <v>118881000</v>
      </c>
      <c r="T2171" s="2">
        <v>121253000</v>
      </c>
      <c r="U2171" s="2">
        <v>123032000</v>
      </c>
      <c r="V2171" s="2">
        <v>124514000</v>
      </c>
      <c r="W2171" s="2">
        <v>125700000</v>
      </c>
      <c r="X2171" s="2">
        <v>127479000</v>
      </c>
      <c r="Y2171" s="2">
        <v>129257000</v>
      </c>
      <c r="Z2171" s="2">
        <v>130740000</v>
      </c>
      <c r="AA2171" s="2">
        <v>131925000</v>
      </c>
      <c r="AB2171" s="2">
        <v>134001000</v>
      </c>
      <c r="AC2171" s="2">
        <v>135483000</v>
      </c>
      <c r="AD2171" s="2">
        <v>137262000</v>
      </c>
      <c r="AE2171" s="2">
        <v>138744000</v>
      </c>
      <c r="AF2171" s="2">
        <v>140226000</v>
      </c>
      <c r="AG2171" s="2">
        <v>141709000</v>
      </c>
      <c r="AH2171" s="2">
        <v>143191000</v>
      </c>
    </row>
    <row r="2172" spans="1:34">
      <c r="A2172" t="s">
        <v>2190</v>
      </c>
      <c r="B2172" t="s">
        <v>19</v>
      </c>
      <c r="C2172" s="2">
        <v>35040000</v>
      </c>
      <c r="D2172" s="2">
        <v>24525500</v>
      </c>
      <c r="E2172" s="2">
        <v>24252000</v>
      </c>
      <c r="F2172" s="2">
        <v>24160100</v>
      </c>
      <c r="G2172" s="2">
        <v>23997500</v>
      </c>
      <c r="H2172" s="2">
        <v>23938100</v>
      </c>
      <c r="I2172" s="2">
        <v>23844900</v>
      </c>
      <c r="J2172" s="2">
        <v>23775700</v>
      </c>
      <c r="K2172" s="2">
        <v>23764100</v>
      </c>
      <c r="L2172" s="2">
        <v>23779000</v>
      </c>
      <c r="M2172" s="2">
        <v>23754500</v>
      </c>
      <c r="N2172" s="2">
        <v>23776200</v>
      </c>
      <c r="O2172" s="2">
        <v>23894800</v>
      </c>
      <c r="P2172" s="2">
        <v>23894800</v>
      </c>
      <c r="Q2172" s="2">
        <v>24013400</v>
      </c>
      <c r="R2172" s="2">
        <v>24191300</v>
      </c>
      <c r="S2172" s="2">
        <v>23776200</v>
      </c>
      <c r="T2172" s="2">
        <v>24250600</v>
      </c>
      <c r="U2172" s="2">
        <v>24606300</v>
      </c>
      <c r="V2172" s="2">
        <v>24902800</v>
      </c>
      <c r="W2172" s="2">
        <v>25140000</v>
      </c>
      <c r="X2172" s="2">
        <v>25495700</v>
      </c>
      <c r="Y2172" s="2">
        <v>25851500</v>
      </c>
      <c r="Z2172" s="2">
        <v>26147900</v>
      </c>
      <c r="AA2172" s="2">
        <v>26385100</v>
      </c>
      <c r="AB2172" s="2">
        <v>26800100</v>
      </c>
      <c r="AC2172" s="2">
        <v>27096600</v>
      </c>
      <c r="AD2172" s="2">
        <v>27452400</v>
      </c>
      <c r="AE2172" s="2">
        <v>27748800</v>
      </c>
      <c r="AF2172" s="2">
        <v>28045300</v>
      </c>
      <c r="AG2172" s="2">
        <v>28341700</v>
      </c>
      <c r="AH2172" s="2">
        <v>28638200</v>
      </c>
    </row>
    <row r="2173" spans="1:34">
      <c r="A2173" t="s">
        <v>2191</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row>
    <row r="2174" spans="1:34">
      <c r="A2174" t="s">
        <v>2192</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row>
    <row r="2175" spans="1:34">
      <c r="A2175" t="s">
        <v>2193</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row>
    <row r="2176" spans="1:34">
      <c r="A2176" t="s">
        <v>2194</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row>
    <row r="2177" spans="1:34">
      <c r="A2177" t="s">
        <v>2195</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row>
    <row r="2178" spans="1:34">
      <c r="A2178" t="s">
        <v>2196</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row>
    <row r="2179" spans="1:34">
      <c r="A2179" t="s">
        <v>2197</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row>
    <row r="2180" spans="1:34">
      <c r="A2180" t="s">
        <v>2198</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row>
    <row r="2181" spans="1:34">
      <c r="A2181" t="s">
        <v>2199</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row>
    <row r="2182" spans="1:34">
      <c r="A2182" t="s">
        <v>2200</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row>
    <row r="2183" spans="1:34">
      <c r="A2183" t="s">
        <v>2201</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row>
    <row r="2184" spans="1:34">
      <c r="A2184" t="s">
        <v>2202</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row>
    <row r="2185" spans="1:34">
      <c r="A2185" t="s">
        <v>2203</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row>
    <row r="2186" spans="1:34">
      <c r="A2186" t="s">
        <v>2204</v>
      </c>
      <c r="B2186" t="s">
        <v>19</v>
      </c>
      <c r="C2186" s="2">
        <v>202608000000</v>
      </c>
      <c r="D2186" s="2">
        <v>181618000000</v>
      </c>
      <c r="E2186" s="2">
        <v>180048000000</v>
      </c>
      <c r="F2186" s="2">
        <v>176085000000</v>
      </c>
      <c r="G2186" s="2">
        <v>177381000000</v>
      </c>
      <c r="H2186" s="2">
        <v>179059000000</v>
      </c>
      <c r="I2186" s="2">
        <v>180959000000</v>
      </c>
      <c r="J2186" s="2">
        <v>175345000000</v>
      </c>
      <c r="K2186" s="2">
        <v>176560000000</v>
      </c>
      <c r="L2186" s="2">
        <v>162754000000</v>
      </c>
      <c r="M2186" s="2">
        <v>162992000000</v>
      </c>
      <c r="N2186" s="2">
        <v>155725000000</v>
      </c>
      <c r="O2186" s="2">
        <v>155725000000</v>
      </c>
      <c r="P2186" s="2">
        <v>148310000000</v>
      </c>
      <c r="Q2186" s="2">
        <v>148310000000</v>
      </c>
      <c r="R2186" s="2">
        <v>148310000000</v>
      </c>
      <c r="S2186" s="2">
        <v>148310000000</v>
      </c>
      <c r="T2186" s="2">
        <v>140894000000</v>
      </c>
      <c r="U2186" s="2">
        <v>140894000000</v>
      </c>
      <c r="V2186" s="2">
        <v>140894000000</v>
      </c>
      <c r="W2186" s="2">
        <v>133479000000</v>
      </c>
      <c r="X2186" s="2">
        <v>133479000000</v>
      </c>
      <c r="Y2186" s="2">
        <v>133479000000</v>
      </c>
      <c r="Z2186" s="2">
        <v>133479000000</v>
      </c>
      <c r="AA2186" s="2">
        <v>126063000000</v>
      </c>
      <c r="AB2186" s="2">
        <v>126063000000</v>
      </c>
      <c r="AC2186" s="2">
        <v>126063000000</v>
      </c>
      <c r="AD2186" s="2">
        <v>118648000000</v>
      </c>
      <c r="AE2186" s="2">
        <v>118648000000</v>
      </c>
      <c r="AF2186" s="2">
        <v>118648000000</v>
      </c>
      <c r="AG2186" s="2">
        <v>118648000000</v>
      </c>
      <c r="AH2186" s="2">
        <v>111232000000</v>
      </c>
    </row>
    <row r="2187" spans="1:34">
      <c r="A2187" t="s">
        <v>2205</v>
      </c>
      <c r="B2187" t="s">
        <v>19</v>
      </c>
      <c r="C2187" s="2">
        <v>59686200</v>
      </c>
      <c r="D2187" s="2">
        <v>53502700</v>
      </c>
      <c r="E2187" s="2">
        <v>53040400</v>
      </c>
      <c r="F2187" s="2">
        <v>51872900</v>
      </c>
      <c r="G2187" s="2">
        <v>52254500</v>
      </c>
      <c r="H2187" s="2">
        <v>52748800</v>
      </c>
      <c r="I2187" s="2">
        <v>53308500</v>
      </c>
      <c r="J2187" s="2">
        <v>51654700</v>
      </c>
      <c r="K2187" s="2">
        <v>52012800</v>
      </c>
      <c r="L2187" s="2">
        <v>47945700</v>
      </c>
      <c r="M2187" s="2">
        <v>48015800</v>
      </c>
      <c r="N2187" s="2">
        <v>45875100</v>
      </c>
      <c r="O2187" s="2">
        <v>45875100</v>
      </c>
      <c r="P2187" s="2">
        <v>43690600</v>
      </c>
      <c r="Q2187" s="2">
        <v>43690600</v>
      </c>
      <c r="R2187" s="2">
        <v>43690600</v>
      </c>
      <c r="S2187" s="2">
        <v>43690600</v>
      </c>
      <c r="T2187" s="2">
        <v>41506000</v>
      </c>
      <c r="U2187" s="2">
        <v>41506000</v>
      </c>
      <c r="V2187" s="2">
        <v>41506000</v>
      </c>
      <c r="W2187" s="2">
        <v>39321500</v>
      </c>
      <c r="X2187" s="2">
        <v>39321500</v>
      </c>
      <c r="Y2187" s="2">
        <v>39321500</v>
      </c>
      <c r="Z2187" s="2">
        <v>39321500</v>
      </c>
      <c r="AA2187" s="2">
        <v>37137000</v>
      </c>
      <c r="AB2187" s="2">
        <v>37137000</v>
      </c>
      <c r="AC2187" s="2">
        <v>37137000</v>
      </c>
      <c r="AD2187" s="2">
        <v>34952400</v>
      </c>
      <c r="AE2187" s="2">
        <v>34952400</v>
      </c>
      <c r="AF2187" s="2">
        <v>34952400</v>
      </c>
      <c r="AG2187" s="2">
        <v>34952400</v>
      </c>
      <c r="AH2187" s="2">
        <v>32767900</v>
      </c>
    </row>
    <row r="2188" spans="1:34">
      <c r="A2188" t="s">
        <v>2206</v>
      </c>
      <c r="B2188" t="s">
        <v>19</v>
      </c>
      <c r="C2188" s="2">
        <v>1630780000</v>
      </c>
      <c r="D2188" s="2">
        <v>1461830000</v>
      </c>
      <c r="E2188" s="2">
        <v>1449200000</v>
      </c>
      <c r="F2188" s="2">
        <v>1417300000</v>
      </c>
      <c r="G2188" s="2">
        <v>1427720000</v>
      </c>
      <c r="H2188" s="2">
        <v>1441230000</v>
      </c>
      <c r="I2188" s="2">
        <v>1456520000</v>
      </c>
      <c r="J2188" s="2">
        <v>1411330000</v>
      </c>
      <c r="K2188" s="2">
        <v>1421120000</v>
      </c>
      <c r="L2188" s="2">
        <v>1310000000</v>
      </c>
      <c r="M2188" s="2">
        <v>1311910000</v>
      </c>
      <c r="N2188" s="2">
        <v>1253420000</v>
      </c>
      <c r="O2188" s="2">
        <v>1253420000</v>
      </c>
      <c r="P2188" s="2">
        <v>1193730000</v>
      </c>
      <c r="Q2188" s="2">
        <v>1193730000</v>
      </c>
      <c r="R2188" s="2">
        <v>1193730000</v>
      </c>
      <c r="S2188" s="2">
        <v>1193730000</v>
      </c>
      <c r="T2188" s="2">
        <v>1134050000</v>
      </c>
      <c r="U2188" s="2">
        <v>1134050000</v>
      </c>
      <c r="V2188" s="2">
        <v>1134050000</v>
      </c>
      <c r="W2188" s="2">
        <v>1074360000</v>
      </c>
      <c r="X2188" s="2">
        <v>1074360000</v>
      </c>
      <c r="Y2188" s="2">
        <v>1074360000</v>
      </c>
      <c r="Z2188" s="2">
        <v>1074360000</v>
      </c>
      <c r="AA2188" s="2">
        <v>1014670000</v>
      </c>
      <c r="AB2188" s="2">
        <v>1014670000</v>
      </c>
      <c r="AC2188" s="2">
        <v>1014670000</v>
      </c>
      <c r="AD2188" s="2">
        <v>954988000</v>
      </c>
      <c r="AE2188" s="2">
        <v>954988000</v>
      </c>
      <c r="AF2188" s="2">
        <v>954988000</v>
      </c>
      <c r="AG2188" s="2">
        <v>954988000</v>
      </c>
      <c r="AH2188" s="2">
        <v>895301000</v>
      </c>
    </row>
    <row r="2189" spans="1:34">
      <c r="A2189" t="s">
        <v>2207</v>
      </c>
      <c r="B2189" t="s">
        <v>19</v>
      </c>
      <c r="C2189" s="2">
        <v>379094000</v>
      </c>
      <c r="D2189" s="2">
        <v>339819000</v>
      </c>
      <c r="E2189" s="2">
        <v>336883000</v>
      </c>
      <c r="F2189" s="2">
        <v>329468000</v>
      </c>
      <c r="G2189" s="2">
        <v>331892000</v>
      </c>
      <c r="H2189" s="2">
        <v>335031000</v>
      </c>
      <c r="I2189" s="2">
        <v>338586000</v>
      </c>
      <c r="J2189" s="2">
        <v>328082000</v>
      </c>
      <c r="K2189" s="2">
        <v>330356000</v>
      </c>
      <c r="L2189" s="2">
        <v>304524000</v>
      </c>
      <c r="M2189" s="2">
        <v>304969000</v>
      </c>
      <c r="N2189" s="2">
        <v>291373000</v>
      </c>
      <c r="O2189" s="2">
        <v>291373000</v>
      </c>
      <c r="P2189" s="2">
        <v>277498000</v>
      </c>
      <c r="Q2189" s="2">
        <v>277498000</v>
      </c>
      <c r="R2189" s="2">
        <v>277498000</v>
      </c>
      <c r="S2189" s="2">
        <v>277498000</v>
      </c>
      <c r="T2189" s="2">
        <v>263623000</v>
      </c>
      <c r="U2189" s="2">
        <v>263623000</v>
      </c>
      <c r="V2189" s="2">
        <v>263623000</v>
      </c>
      <c r="W2189" s="2">
        <v>249748000</v>
      </c>
      <c r="X2189" s="2">
        <v>249748000</v>
      </c>
      <c r="Y2189" s="2">
        <v>249748000</v>
      </c>
      <c r="Z2189" s="2">
        <v>249748000</v>
      </c>
      <c r="AA2189" s="2">
        <v>235873000</v>
      </c>
      <c r="AB2189" s="2">
        <v>235873000</v>
      </c>
      <c r="AC2189" s="2">
        <v>235873000</v>
      </c>
      <c r="AD2189" s="2">
        <v>221998000</v>
      </c>
      <c r="AE2189" s="2">
        <v>221998000</v>
      </c>
      <c r="AF2189" s="2">
        <v>221998000</v>
      </c>
      <c r="AG2189" s="2">
        <v>221998000</v>
      </c>
      <c r="AH2189" s="2">
        <v>208124000</v>
      </c>
    </row>
    <row r="2190" spans="1:34">
      <c r="A2190" t="s">
        <v>2208</v>
      </c>
      <c r="B2190" t="s">
        <v>19</v>
      </c>
      <c r="C2190" s="2">
        <v>170078000</v>
      </c>
      <c r="D2190" s="2">
        <v>152458000</v>
      </c>
      <c r="E2190" s="2">
        <v>151141000</v>
      </c>
      <c r="F2190" s="2">
        <v>147814000</v>
      </c>
      <c r="G2190" s="2">
        <v>148902000</v>
      </c>
      <c r="H2190" s="2">
        <v>150310000</v>
      </c>
      <c r="I2190" s="2">
        <v>151905000</v>
      </c>
      <c r="J2190" s="2">
        <v>147192000</v>
      </c>
      <c r="K2190" s="2">
        <v>148213000</v>
      </c>
      <c r="L2190" s="2">
        <v>136623000</v>
      </c>
      <c r="M2190" s="2">
        <v>136823000</v>
      </c>
      <c r="N2190" s="2">
        <v>130723000</v>
      </c>
      <c r="O2190" s="2">
        <v>130723000</v>
      </c>
      <c r="P2190" s="2">
        <v>124498000</v>
      </c>
      <c r="Q2190" s="2">
        <v>124498000</v>
      </c>
      <c r="R2190" s="2">
        <v>124498000</v>
      </c>
      <c r="S2190" s="2">
        <v>124498000</v>
      </c>
      <c r="T2190" s="2">
        <v>118273000</v>
      </c>
      <c r="U2190" s="2">
        <v>118273000</v>
      </c>
      <c r="V2190" s="2">
        <v>118273000</v>
      </c>
      <c r="W2190" s="2">
        <v>112048000</v>
      </c>
      <c r="X2190" s="2">
        <v>112048000</v>
      </c>
      <c r="Y2190" s="2">
        <v>112048000</v>
      </c>
      <c r="Z2190" s="2">
        <v>112048000</v>
      </c>
      <c r="AA2190" s="2">
        <v>105823000</v>
      </c>
      <c r="AB2190" s="2">
        <v>105823000</v>
      </c>
      <c r="AC2190" s="2">
        <v>105823000</v>
      </c>
      <c r="AD2190" s="2">
        <v>99598500</v>
      </c>
      <c r="AE2190" s="2">
        <v>99598500</v>
      </c>
      <c r="AF2190" s="2">
        <v>99598500</v>
      </c>
      <c r="AG2190" s="2">
        <v>99598500</v>
      </c>
      <c r="AH2190" s="2">
        <v>93373600</v>
      </c>
    </row>
    <row r="2191" spans="1:34">
      <c r="A2191" t="s">
        <v>2209</v>
      </c>
      <c r="B2191" t="s">
        <v>19</v>
      </c>
      <c r="C2191" s="2">
        <v>122402000</v>
      </c>
      <c r="D2191" s="2">
        <v>109721000</v>
      </c>
      <c r="E2191" s="2">
        <v>108773000</v>
      </c>
      <c r="F2191" s="2">
        <v>106379000</v>
      </c>
      <c r="G2191" s="2">
        <v>107161000</v>
      </c>
      <c r="H2191" s="2">
        <v>108175000</v>
      </c>
      <c r="I2191" s="2">
        <v>109323000</v>
      </c>
      <c r="J2191" s="2">
        <v>105931000</v>
      </c>
      <c r="K2191" s="2">
        <v>106666000</v>
      </c>
      <c r="L2191" s="2">
        <v>98324900</v>
      </c>
      <c r="M2191" s="2">
        <v>98468600</v>
      </c>
      <c r="N2191" s="2">
        <v>94078600</v>
      </c>
      <c r="O2191" s="2">
        <v>94078600</v>
      </c>
      <c r="P2191" s="2">
        <v>89598600</v>
      </c>
      <c r="Q2191" s="2">
        <v>89598600</v>
      </c>
      <c r="R2191" s="2">
        <v>89598600</v>
      </c>
      <c r="S2191" s="2">
        <v>89598600</v>
      </c>
      <c r="T2191" s="2">
        <v>85118700</v>
      </c>
      <c r="U2191" s="2">
        <v>85118700</v>
      </c>
      <c r="V2191" s="2">
        <v>85118700</v>
      </c>
      <c r="W2191" s="2">
        <v>80638800</v>
      </c>
      <c r="X2191" s="2">
        <v>80638800</v>
      </c>
      <c r="Y2191" s="2">
        <v>80638800</v>
      </c>
      <c r="Z2191" s="2">
        <v>80638800</v>
      </c>
      <c r="AA2191" s="2">
        <v>76158900</v>
      </c>
      <c r="AB2191" s="2">
        <v>76158900</v>
      </c>
      <c r="AC2191" s="2">
        <v>76158900</v>
      </c>
      <c r="AD2191" s="2">
        <v>71678900</v>
      </c>
      <c r="AE2191" s="2">
        <v>71678900</v>
      </c>
      <c r="AF2191" s="2">
        <v>71678900</v>
      </c>
      <c r="AG2191" s="2">
        <v>71678900</v>
      </c>
      <c r="AH2191" s="2">
        <v>67199000</v>
      </c>
    </row>
    <row r="2192" spans="1:34">
      <c r="A2192" t="s">
        <v>2210</v>
      </c>
      <c r="B2192" t="s">
        <v>19</v>
      </c>
      <c r="C2192" s="2">
        <v>128847000</v>
      </c>
      <c r="D2192" s="2">
        <v>115498000</v>
      </c>
      <c r="E2192" s="2">
        <v>114500000</v>
      </c>
      <c r="F2192" s="2">
        <v>111980000</v>
      </c>
      <c r="G2192" s="2">
        <v>112804000</v>
      </c>
      <c r="H2192" s="2">
        <v>113871000</v>
      </c>
      <c r="I2192" s="2">
        <v>115079000</v>
      </c>
      <c r="J2192" s="2">
        <v>111509000</v>
      </c>
      <c r="K2192" s="2">
        <v>112282000</v>
      </c>
      <c r="L2192" s="2">
        <v>103502000</v>
      </c>
      <c r="M2192" s="2">
        <v>103653000</v>
      </c>
      <c r="N2192" s="2">
        <v>99032200</v>
      </c>
      <c r="O2192" s="2">
        <v>99032200</v>
      </c>
      <c r="P2192" s="2">
        <v>94316300</v>
      </c>
      <c r="Q2192" s="2">
        <v>94316300</v>
      </c>
      <c r="R2192" s="2">
        <v>94316300</v>
      </c>
      <c r="S2192" s="2">
        <v>94316300</v>
      </c>
      <c r="T2192" s="2">
        <v>89600500</v>
      </c>
      <c r="U2192" s="2">
        <v>89600500</v>
      </c>
      <c r="V2192" s="2">
        <v>89600500</v>
      </c>
      <c r="W2192" s="2">
        <v>84884700</v>
      </c>
      <c r="X2192" s="2">
        <v>84884700</v>
      </c>
      <c r="Y2192" s="2">
        <v>84884700</v>
      </c>
      <c r="Z2192" s="2">
        <v>84884700</v>
      </c>
      <c r="AA2192" s="2">
        <v>80168900</v>
      </c>
      <c r="AB2192" s="2">
        <v>80168900</v>
      </c>
      <c r="AC2192" s="2">
        <v>80168900</v>
      </c>
      <c r="AD2192" s="2">
        <v>75453100</v>
      </c>
      <c r="AE2192" s="2">
        <v>75453100</v>
      </c>
      <c r="AF2192" s="2">
        <v>75453100</v>
      </c>
      <c r="AG2192" s="2">
        <v>75453100</v>
      </c>
      <c r="AH2192" s="2">
        <v>70737300</v>
      </c>
    </row>
    <row r="2193" spans="1:34">
      <c r="A2193" t="s">
        <v>2211</v>
      </c>
      <c r="B2193" t="s">
        <v>19</v>
      </c>
      <c r="C2193" s="2">
        <v>3834000</v>
      </c>
      <c r="D2193" s="2">
        <v>3436800</v>
      </c>
      <c r="E2193" s="2">
        <v>3407100</v>
      </c>
      <c r="F2193" s="2">
        <v>3332110</v>
      </c>
      <c r="G2193" s="2">
        <v>3356620</v>
      </c>
      <c r="H2193" s="2">
        <v>3388370</v>
      </c>
      <c r="I2193" s="2">
        <v>3424320</v>
      </c>
      <c r="J2193" s="2">
        <v>3318090</v>
      </c>
      <c r="K2193" s="2">
        <v>3341090</v>
      </c>
      <c r="L2193" s="2">
        <v>3079840</v>
      </c>
      <c r="M2193" s="2">
        <v>3084340</v>
      </c>
      <c r="N2193" s="2">
        <v>2946830</v>
      </c>
      <c r="O2193" s="2">
        <v>2946830</v>
      </c>
      <c r="P2193" s="2">
        <v>2806500</v>
      </c>
      <c r="Q2193" s="2">
        <v>2806500</v>
      </c>
      <c r="R2193" s="2">
        <v>2806500</v>
      </c>
      <c r="S2193" s="2">
        <v>2806500</v>
      </c>
      <c r="T2193" s="2">
        <v>2666180</v>
      </c>
      <c r="U2193" s="2">
        <v>2666180</v>
      </c>
      <c r="V2193" s="2">
        <v>2666180</v>
      </c>
      <c r="W2193" s="2">
        <v>2525850</v>
      </c>
      <c r="X2193" s="2">
        <v>2525850</v>
      </c>
      <c r="Y2193" s="2">
        <v>2525850</v>
      </c>
      <c r="Z2193" s="2">
        <v>2525850</v>
      </c>
      <c r="AA2193" s="2">
        <v>2385530</v>
      </c>
      <c r="AB2193" s="2">
        <v>2385530</v>
      </c>
      <c r="AC2193" s="2">
        <v>2385530</v>
      </c>
      <c r="AD2193" s="2">
        <v>2245200</v>
      </c>
      <c r="AE2193" s="2">
        <v>2245200</v>
      </c>
      <c r="AF2193" s="2">
        <v>2245200</v>
      </c>
      <c r="AG2193" s="2">
        <v>2245200</v>
      </c>
      <c r="AH2193" s="2">
        <v>2104880</v>
      </c>
    </row>
    <row r="2194" spans="1:34">
      <c r="A2194" t="s">
        <v>2212</v>
      </c>
      <c r="B2194" t="s">
        <v>19</v>
      </c>
      <c r="C2194" s="2">
        <v>12711600</v>
      </c>
      <c r="D2194" s="2">
        <v>11394700</v>
      </c>
      <c r="E2194" s="2">
        <v>11296200</v>
      </c>
      <c r="F2194" s="2">
        <v>11047600</v>
      </c>
      <c r="G2194" s="2">
        <v>11128800</v>
      </c>
      <c r="H2194" s="2">
        <v>11234100</v>
      </c>
      <c r="I2194" s="2">
        <v>11353300</v>
      </c>
      <c r="J2194" s="2">
        <v>11001100</v>
      </c>
      <c r="K2194" s="2">
        <v>11077400</v>
      </c>
      <c r="L2194" s="2">
        <v>10211200</v>
      </c>
      <c r="M2194" s="2">
        <v>10226100</v>
      </c>
      <c r="N2194" s="2">
        <v>9770190</v>
      </c>
      <c r="O2194" s="2">
        <v>9770190</v>
      </c>
      <c r="P2194" s="2">
        <v>9304950</v>
      </c>
      <c r="Q2194" s="2">
        <v>9304950</v>
      </c>
      <c r="R2194" s="2">
        <v>9304950</v>
      </c>
      <c r="S2194" s="2">
        <v>9304950</v>
      </c>
      <c r="T2194" s="2">
        <v>8839700</v>
      </c>
      <c r="U2194" s="2">
        <v>8839700</v>
      </c>
      <c r="V2194" s="2">
        <v>8839700</v>
      </c>
      <c r="W2194" s="2">
        <v>8374450</v>
      </c>
      <c r="X2194" s="2">
        <v>8374450</v>
      </c>
      <c r="Y2194" s="2">
        <v>8374450</v>
      </c>
      <c r="Z2194" s="2">
        <v>8374450</v>
      </c>
      <c r="AA2194" s="2">
        <v>7909200</v>
      </c>
      <c r="AB2194" s="2">
        <v>7909200</v>
      </c>
      <c r="AC2194" s="2">
        <v>7909200</v>
      </c>
      <c r="AD2194" s="2">
        <v>7443960</v>
      </c>
      <c r="AE2194" s="2">
        <v>7443960</v>
      </c>
      <c r="AF2194" s="2">
        <v>7443960</v>
      </c>
      <c r="AG2194" s="2">
        <v>7443960</v>
      </c>
      <c r="AH2194" s="2">
        <v>6978710</v>
      </c>
    </row>
    <row r="2195" spans="1:34">
      <c r="A2195" t="s">
        <v>2213</v>
      </c>
      <c r="B2195" t="s">
        <v>19</v>
      </c>
      <c r="C2195" s="2">
        <v>8100000</v>
      </c>
      <c r="D2195" s="2">
        <v>7260840</v>
      </c>
      <c r="E2195" s="2">
        <v>7198100</v>
      </c>
      <c r="F2195" s="2">
        <v>7039660</v>
      </c>
      <c r="G2195" s="2">
        <v>7091450</v>
      </c>
      <c r="H2195" s="2">
        <v>7158530</v>
      </c>
      <c r="I2195" s="2">
        <v>7234490</v>
      </c>
      <c r="J2195" s="2">
        <v>7010040</v>
      </c>
      <c r="K2195" s="2">
        <v>7058640</v>
      </c>
      <c r="L2195" s="2">
        <v>6506700</v>
      </c>
      <c r="M2195" s="2">
        <v>6516210</v>
      </c>
      <c r="N2195" s="2">
        <v>6225700</v>
      </c>
      <c r="O2195" s="2">
        <v>6225700</v>
      </c>
      <c r="P2195" s="2">
        <v>5929240</v>
      </c>
      <c r="Q2195" s="2">
        <v>5929240</v>
      </c>
      <c r="R2195" s="2">
        <v>5929240</v>
      </c>
      <c r="S2195" s="2">
        <v>5929240</v>
      </c>
      <c r="T2195" s="2">
        <v>5632770</v>
      </c>
      <c r="U2195" s="2">
        <v>5632770</v>
      </c>
      <c r="V2195" s="2">
        <v>5632770</v>
      </c>
      <c r="W2195" s="2">
        <v>5336310</v>
      </c>
      <c r="X2195" s="2">
        <v>5336310</v>
      </c>
      <c r="Y2195" s="2">
        <v>5336310</v>
      </c>
      <c r="Z2195" s="2">
        <v>5336310</v>
      </c>
      <c r="AA2195" s="2">
        <v>5039850</v>
      </c>
      <c r="AB2195" s="2">
        <v>5039850</v>
      </c>
      <c r="AC2195" s="2">
        <v>5039850</v>
      </c>
      <c r="AD2195" s="2">
        <v>4743390</v>
      </c>
      <c r="AE2195" s="2">
        <v>4743390</v>
      </c>
      <c r="AF2195" s="2">
        <v>4743390</v>
      </c>
      <c r="AG2195" s="2">
        <v>4743390</v>
      </c>
      <c r="AH2195" s="2">
        <v>4446930</v>
      </c>
    </row>
    <row r="2196" spans="1:34">
      <c r="A2196" t="s">
        <v>2214</v>
      </c>
      <c r="B2196" t="s">
        <v>19</v>
      </c>
      <c r="C2196" s="2">
        <v>1620000</v>
      </c>
      <c r="D2196" s="2">
        <v>1452170</v>
      </c>
      <c r="E2196" s="2">
        <v>1439620</v>
      </c>
      <c r="F2196" s="2">
        <v>1407930</v>
      </c>
      <c r="G2196" s="2">
        <v>1418290</v>
      </c>
      <c r="H2196" s="2">
        <v>1431710</v>
      </c>
      <c r="I2196" s="2">
        <v>1446900</v>
      </c>
      <c r="J2196" s="2">
        <v>1402010</v>
      </c>
      <c r="K2196" s="2">
        <v>1411730</v>
      </c>
      <c r="L2196" s="2">
        <v>1301340</v>
      </c>
      <c r="M2196" s="2">
        <v>1303240</v>
      </c>
      <c r="N2196" s="2">
        <v>1245140</v>
      </c>
      <c r="O2196" s="2">
        <v>1245140</v>
      </c>
      <c r="P2196" s="2">
        <v>1185850</v>
      </c>
      <c r="Q2196" s="2">
        <v>1185850</v>
      </c>
      <c r="R2196" s="2">
        <v>1185850</v>
      </c>
      <c r="S2196" s="2">
        <v>1185850</v>
      </c>
      <c r="T2196" s="2">
        <v>1126550</v>
      </c>
      <c r="U2196" s="2">
        <v>1126550</v>
      </c>
      <c r="V2196" s="2">
        <v>1126550</v>
      </c>
      <c r="W2196" s="2">
        <v>1067260</v>
      </c>
      <c r="X2196" s="2">
        <v>1067260</v>
      </c>
      <c r="Y2196" s="2">
        <v>1067260</v>
      </c>
      <c r="Z2196" s="2">
        <v>1067260</v>
      </c>
      <c r="AA2196" s="2">
        <v>1007970</v>
      </c>
      <c r="AB2196" s="2">
        <v>1007970</v>
      </c>
      <c r="AC2196" s="2">
        <v>1007970</v>
      </c>
      <c r="AD2196">
        <v>948678</v>
      </c>
      <c r="AE2196">
        <v>948678</v>
      </c>
      <c r="AF2196">
        <v>948678</v>
      </c>
      <c r="AG2196">
        <v>948678</v>
      </c>
      <c r="AH2196">
        <v>889385</v>
      </c>
    </row>
    <row r="2197" spans="1:34">
      <c r="A2197" t="s">
        <v>2215</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row>
    <row r="2198" spans="1:34">
      <c r="A2198" t="s">
        <v>2216</v>
      </c>
      <c r="B2198" t="s">
        <v>19</v>
      </c>
      <c r="C2198" s="2">
        <v>3526830000000</v>
      </c>
      <c r="D2198" s="2">
        <v>3412890000000</v>
      </c>
      <c r="E2198" s="2">
        <v>3224220000000</v>
      </c>
      <c r="F2198" s="2">
        <v>3066440000000</v>
      </c>
      <c r="G2198" s="2">
        <v>2991490000000</v>
      </c>
      <c r="H2198" s="2">
        <v>2933170000000</v>
      </c>
      <c r="I2198" s="2">
        <v>2948380000000</v>
      </c>
      <c r="J2198" s="2">
        <v>3100450000000</v>
      </c>
      <c r="K2198" s="2">
        <v>3182600000000</v>
      </c>
      <c r="L2198" s="2">
        <v>3310240000000</v>
      </c>
      <c r="M2198" s="2">
        <v>3351730000000</v>
      </c>
      <c r="N2198" s="2">
        <v>3407790000000</v>
      </c>
      <c r="O2198" s="2">
        <v>3444470000000</v>
      </c>
      <c r="P2198" s="2">
        <v>3526000000000</v>
      </c>
      <c r="Q2198" s="2">
        <v>3607520000000</v>
      </c>
      <c r="R2198" s="2">
        <v>3713510000000</v>
      </c>
      <c r="S2198" s="2">
        <v>3799110000000</v>
      </c>
      <c r="T2198" s="2">
        <v>3872480000000</v>
      </c>
      <c r="U2198" s="2">
        <v>3958090000000</v>
      </c>
      <c r="V2198" s="2">
        <v>4051840000000</v>
      </c>
      <c r="W2198" s="2">
        <v>4133370000000</v>
      </c>
      <c r="X2198" s="2">
        <v>4218970000000</v>
      </c>
      <c r="Y2198" s="2">
        <v>4304570000000</v>
      </c>
      <c r="Z2198" s="2">
        <v>4418710000000</v>
      </c>
      <c r="AA2198" s="2">
        <v>4516540000000</v>
      </c>
      <c r="AB2198" s="2">
        <v>4626600000000</v>
      </c>
      <c r="AC2198" s="2">
        <v>4752960000000</v>
      </c>
      <c r="AD2198" s="2">
        <v>4875250000000</v>
      </c>
      <c r="AE2198" s="2">
        <v>5017920000000</v>
      </c>
      <c r="AF2198" s="2">
        <v>5140210000000</v>
      </c>
      <c r="AG2198" s="2">
        <v>5278810000000</v>
      </c>
      <c r="AH2198" s="2">
        <v>5392940000000</v>
      </c>
    </row>
    <row r="2199" spans="1:34">
      <c r="A2199" t="s">
        <v>2217</v>
      </c>
      <c r="B2199" t="s">
        <v>19</v>
      </c>
      <c r="C2199" s="2">
        <v>1625520000</v>
      </c>
      <c r="D2199" s="2">
        <v>1573000000</v>
      </c>
      <c r="E2199" s="2">
        <v>1486050000</v>
      </c>
      <c r="F2199" s="2">
        <v>1413320000</v>
      </c>
      <c r="G2199" s="2">
        <v>1378780000</v>
      </c>
      <c r="H2199" s="2">
        <v>1351900000</v>
      </c>
      <c r="I2199" s="2">
        <v>1358910000</v>
      </c>
      <c r="J2199" s="2">
        <v>1429000000</v>
      </c>
      <c r="K2199" s="2">
        <v>1466860000</v>
      </c>
      <c r="L2199" s="2">
        <v>1525690000</v>
      </c>
      <c r="M2199" s="2">
        <v>1544820000</v>
      </c>
      <c r="N2199" s="2">
        <v>1570650000</v>
      </c>
      <c r="O2199" s="2">
        <v>1587560000</v>
      </c>
      <c r="P2199" s="2">
        <v>1625140000</v>
      </c>
      <c r="Q2199" s="2">
        <v>1662710000</v>
      </c>
      <c r="R2199" s="2">
        <v>1711560000</v>
      </c>
      <c r="S2199" s="2">
        <v>1751010000</v>
      </c>
      <c r="T2199" s="2">
        <v>1784830000</v>
      </c>
      <c r="U2199" s="2">
        <v>1824290000</v>
      </c>
      <c r="V2199" s="2">
        <v>1867500000</v>
      </c>
      <c r="W2199" s="2">
        <v>1905070000</v>
      </c>
      <c r="X2199" s="2">
        <v>1944530000</v>
      </c>
      <c r="Y2199" s="2">
        <v>1983980000</v>
      </c>
      <c r="Z2199" s="2">
        <v>2036590000</v>
      </c>
      <c r="AA2199" s="2">
        <v>2081680000</v>
      </c>
      <c r="AB2199" s="2">
        <v>2132400000</v>
      </c>
      <c r="AC2199" s="2">
        <v>2190650000</v>
      </c>
      <c r="AD2199" s="2">
        <v>2247010000</v>
      </c>
      <c r="AE2199" s="2">
        <v>2312770000</v>
      </c>
      <c r="AF2199" s="2">
        <v>2369130000</v>
      </c>
      <c r="AG2199" s="2">
        <v>2433010000</v>
      </c>
      <c r="AH2199" s="2">
        <v>2485610000</v>
      </c>
    </row>
    <row r="2200" spans="1:34">
      <c r="A2200" t="s">
        <v>2218</v>
      </c>
      <c r="B2200" t="s">
        <v>19</v>
      </c>
      <c r="C2200" s="2">
        <v>2735170000</v>
      </c>
      <c r="D2200" s="2">
        <v>2646810000</v>
      </c>
      <c r="E2200" s="2">
        <v>2500490000</v>
      </c>
      <c r="F2200" s="2">
        <v>2378120000</v>
      </c>
      <c r="G2200" s="2">
        <v>2320000000</v>
      </c>
      <c r="H2200" s="2">
        <v>2274770000</v>
      </c>
      <c r="I2200" s="2">
        <v>2286570000</v>
      </c>
      <c r="J2200" s="2">
        <v>2404500000</v>
      </c>
      <c r="K2200" s="2">
        <v>2468210000</v>
      </c>
      <c r="L2200" s="2">
        <v>2567200000</v>
      </c>
      <c r="M2200" s="2">
        <v>2599380000</v>
      </c>
      <c r="N2200" s="2">
        <v>2642850000</v>
      </c>
      <c r="O2200" s="2">
        <v>2671300000</v>
      </c>
      <c r="P2200" s="2">
        <v>2734530000</v>
      </c>
      <c r="Q2200" s="2">
        <v>2797750000</v>
      </c>
      <c r="R2200" s="2">
        <v>2879950000</v>
      </c>
      <c r="S2200" s="2">
        <v>2946340000</v>
      </c>
      <c r="T2200" s="2">
        <v>3003240000</v>
      </c>
      <c r="U2200" s="2">
        <v>3069630000</v>
      </c>
      <c r="V2200" s="2">
        <v>3142340000</v>
      </c>
      <c r="W2200" s="2">
        <v>3205560000</v>
      </c>
      <c r="X2200" s="2">
        <v>3271950000</v>
      </c>
      <c r="Y2200" s="2">
        <v>3338340000</v>
      </c>
      <c r="Z2200" s="2">
        <v>3426850000</v>
      </c>
      <c r="AA2200" s="2">
        <v>3502730000</v>
      </c>
      <c r="AB2200" s="2">
        <v>3588080000</v>
      </c>
      <c r="AC2200" s="2">
        <v>3686080000</v>
      </c>
      <c r="AD2200" s="2">
        <v>3780920000</v>
      </c>
      <c r="AE2200" s="2">
        <v>3891570000</v>
      </c>
      <c r="AF2200" s="2">
        <v>3986400000</v>
      </c>
      <c r="AG2200" s="2">
        <v>4093890000</v>
      </c>
      <c r="AH2200" s="2">
        <v>4182410000</v>
      </c>
    </row>
    <row r="2201" spans="1:34">
      <c r="A2201" t="s">
        <v>2219</v>
      </c>
      <c r="B2201" t="s">
        <v>19</v>
      </c>
      <c r="C2201" s="2">
        <v>2665150000</v>
      </c>
      <c r="D2201" s="2">
        <v>2579040000</v>
      </c>
      <c r="E2201" s="2">
        <v>2436470000</v>
      </c>
      <c r="F2201" s="2">
        <v>2317240000</v>
      </c>
      <c r="G2201" s="2">
        <v>2260600000</v>
      </c>
      <c r="H2201" s="2">
        <v>2216530000</v>
      </c>
      <c r="I2201" s="2">
        <v>2228020000</v>
      </c>
      <c r="J2201" s="2">
        <v>2342940000</v>
      </c>
      <c r="K2201" s="2">
        <v>2405020000</v>
      </c>
      <c r="L2201" s="2">
        <v>2501470000</v>
      </c>
      <c r="M2201" s="2">
        <v>2532830000</v>
      </c>
      <c r="N2201" s="2">
        <v>2575190000</v>
      </c>
      <c r="O2201" s="2">
        <v>2602910000</v>
      </c>
      <c r="P2201" s="2">
        <v>2664520000</v>
      </c>
      <c r="Q2201" s="2">
        <v>2726120000</v>
      </c>
      <c r="R2201" s="2">
        <v>2806210000</v>
      </c>
      <c r="S2201" s="2">
        <v>2870900000</v>
      </c>
      <c r="T2201" s="2">
        <v>2926350000</v>
      </c>
      <c r="U2201" s="2">
        <v>2991030000</v>
      </c>
      <c r="V2201" s="2">
        <v>3061880000</v>
      </c>
      <c r="W2201" s="2">
        <v>3123490000</v>
      </c>
      <c r="X2201" s="2">
        <v>3188180000</v>
      </c>
      <c r="Y2201" s="2">
        <v>3252870000</v>
      </c>
      <c r="Z2201" s="2">
        <v>3339120000</v>
      </c>
      <c r="AA2201" s="2">
        <v>3413040000</v>
      </c>
      <c r="AB2201" s="2">
        <v>3496210000</v>
      </c>
      <c r="AC2201" s="2">
        <v>3591710000</v>
      </c>
      <c r="AD2201" s="2">
        <v>3684120000</v>
      </c>
      <c r="AE2201" s="2">
        <v>3791930000</v>
      </c>
      <c r="AF2201" s="2">
        <v>3884340000</v>
      </c>
      <c r="AG2201" s="2">
        <v>3989070000</v>
      </c>
      <c r="AH2201" s="2">
        <v>4075320000</v>
      </c>
    </row>
    <row r="2202" spans="1:34">
      <c r="A2202" t="s">
        <v>2220</v>
      </c>
      <c r="B2202" t="s">
        <v>19</v>
      </c>
      <c r="C2202" s="2">
        <v>487665000</v>
      </c>
      <c r="D2202" s="2">
        <v>471910000</v>
      </c>
      <c r="E2202" s="2">
        <v>445823000</v>
      </c>
      <c r="F2202" s="2">
        <v>424005000</v>
      </c>
      <c r="G2202" s="2">
        <v>413642000</v>
      </c>
      <c r="H2202" s="2">
        <v>405578000</v>
      </c>
      <c r="I2202" s="2">
        <v>407681000</v>
      </c>
      <c r="J2202" s="2">
        <v>428708000</v>
      </c>
      <c r="K2202" s="2">
        <v>440067000</v>
      </c>
      <c r="L2202" s="2">
        <v>457717000</v>
      </c>
      <c r="M2202" s="2">
        <v>463454000</v>
      </c>
      <c r="N2202" s="2">
        <v>471204000</v>
      </c>
      <c r="O2202" s="2">
        <v>476277000</v>
      </c>
      <c r="P2202" s="2">
        <v>487550000</v>
      </c>
      <c r="Q2202" s="2">
        <v>498823000</v>
      </c>
      <c r="R2202" s="2">
        <v>513478000</v>
      </c>
      <c r="S2202" s="2">
        <v>525314000</v>
      </c>
      <c r="T2202" s="2">
        <v>535460000</v>
      </c>
      <c r="U2202" s="2">
        <v>547296000</v>
      </c>
      <c r="V2202" s="2">
        <v>560260000</v>
      </c>
      <c r="W2202" s="2">
        <v>571533000</v>
      </c>
      <c r="X2202" s="2">
        <v>583369000</v>
      </c>
      <c r="Y2202" s="2">
        <v>595206000</v>
      </c>
      <c r="Z2202" s="2">
        <v>610988000</v>
      </c>
      <c r="AA2202" s="2">
        <v>624515000</v>
      </c>
      <c r="AB2202" s="2">
        <v>639733000</v>
      </c>
      <c r="AC2202" s="2">
        <v>657206000</v>
      </c>
      <c r="AD2202" s="2">
        <v>674115000</v>
      </c>
      <c r="AE2202" s="2">
        <v>693843000</v>
      </c>
      <c r="AF2202" s="2">
        <v>710752000</v>
      </c>
      <c r="AG2202" s="2">
        <v>729916000</v>
      </c>
      <c r="AH2202" s="2">
        <v>745698000</v>
      </c>
    </row>
    <row r="2203" spans="1:34">
      <c r="A2203" t="s">
        <v>2221</v>
      </c>
      <c r="B2203" t="s">
        <v>19</v>
      </c>
      <c r="C2203" s="2">
        <v>391881000</v>
      </c>
      <c r="D2203" s="2">
        <v>379220000</v>
      </c>
      <c r="E2203" s="2">
        <v>358256000</v>
      </c>
      <c r="F2203" s="2">
        <v>340724000</v>
      </c>
      <c r="G2203" s="2">
        <v>332397000</v>
      </c>
      <c r="H2203" s="2">
        <v>325916000</v>
      </c>
      <c r="I2203" s="2">
        <v>327606000</v>
      </c>
      <c r="J2203" s="2">
        <v>344503000</v>
      </c>
      <c r="K2203" s="2">
        <v>353632000</v>
      </c>
      <c r="L2203" s="2">
        <v>367815000</v>
      </c>
      <c r="M2203" s="2">
        <v>372425000</v>
      </c>
      <c r="N2203" s="2">
        <v>378653000</v>
      </c>
      <c r="O2203" s="2">
        <v>382729000</v>
      </c>
      <c r="P2203" s="2">
        <v>391788000</v>
      </c>
      <c r="Q2203" s="2">
        <v>400847000</v>
      </c>
      <c r="R2203" s="2">
        <v>412623000</v>
      </c>
      <c r="S2203" s="2">
        <v>422135000</v>
      </c>
      <c r="T2203" s="2">
        <v>430287000</v>
      </c>
      <c r="U2203" s="2">
        <v>439799000</v>
      </c>
      <c r="V2203" s="2">
        <v>450217000</v>
      </c>
      <c r="W2203" s="2">
        <v>459275000</v>
      </c>
      <c r="X2203" s="2">
        <v>468787000</v>
      </c>
      <c r="Y2203" s="2">
        <v>478298000</v>
      </c>
      <c r="Z2203" s="2">
        <v>490981000</v>
      </c>
      <c r="AA2203" s="2">
        <v>501851000</v>
      </c>
      <c r="AB2203" s="2">
        <v>514080000</v>
      </c>
      <c r="AC2203" s="2">
        <v>528121000</v>
      </c>
      <c r="AD2203" s="2">
        <v>541709000</v>
      </c>
      <c r="AE2203" s="2">
        <v>557562000</v>
      </c>
      <c r="AF2203" s="2">
        <v>571150000</v>
      </c>
      <c r="AG2203" s="2">
        <v>586550000</v>
      </c>
      <c r="AH2203" s="2">
        <v>599232000</v>
      </c>
    </row>
    <row r="2204" spans="1:34">
      <c r="A2204" t="s">
        <v>2222</v>
      </c>
      <c r="B2204" t="s">
        <v>19</v>
      </c>
      <c r="C2204" s="2">
        <v>2339770000</v>
      </c>
      <c r="D2204" s="2">
        <v>2264180000</v>
      </c>
      <c r="E2204" s="2">
        <v>2139010000</v>
      </c>
      <c r="F2204" s="2">
        <v>2034340000</v>
      </c>
      <c r="G2204" s="2">
        <v>1984610000</v>
      </c>
      <c r="H2204" s="2">
        <v>1945920000</v>
      </c>
      <c r="I2204" s="2">
        <v>1956010000</v>
      </c>
      <c r="J2204" s="2">
        <v>2056900000</v>
      </c>
      <c r="K2204" s="2">
        <v>2111400000</v>
      </c>
      <c r="L2204" s="2">
        <v>2196080000</v>
      </c>
      <c r="M2204" s="2">
        <v>2223600000</v>
      </c>
      <c r="N2204" s="2">
        <v>2260790000</v>
      </c>
      <c r="O2204" s="2">
        <v>2285130000</v>
      </c>
      <c r="P2204" s="2">
        <v>2339220000</v>
      </c>
      <c r="Q2204" s="2">
        <v>2393300000</v>
      </c>
      <c r="R2204" s="2">
        <v>2463610000</v>
      </c>
      <c r="S2204" s="2">
        <v>2520400000</v>
      </c>
      <c r="T2204" s="2">
        <v>2569080000</v>
      </c>
      <c r="U2204" s="2">
        <v>2625870000</v>
      </c>
      <c r="V2204" s="2">
        <v>2688070000</v>
      </c>
      <c r="W2204" s="2">
        <v>2742160000</v>
      </c>
      <c r="X2204" s="2">
        <v>2798950000</v>
      </c>
      <c r="Y2204" s="2">
        <v>2855740000</v>
      </c>
      <c r="Z2204" s="2">
        <v>2931460000</v>
      </c>
      <c r="AA2204" s="2">
        <v>2996360000</v>
      </c>
      <c r="AB2204" s="2">
        <v>3069380000</v>
      </c>
      <c r="AC2204" s="2">
        <v>3153210000</v>
      </c>
      <c r="AD2204" s="2">
        <v>3234340000</v>
      </c>
      <c r="AE2204" s="2">
        <v>3328990000</v>
      </c>
      <c r="AF2204" s="2">
        <v>3410120000</v>
      </c>
      <c r="AG2204" s="2">
        <v>3502060000</v>
      </c>
      <c r="AH2204" s="2">
        <v>3577780000</v>
      </c>
    </row>
    <row r="2205" spans="1:34">
      <c r="A2205" t="s">
        <v>2223</v>
      </c>
      <c r="B2205" t="s">
        <v>19</v>
      </c>
      <c r="C2205" s="2">
        <v>32570500</v>
      </c>
      <c r="D2205" s="2">
        <v>31518300</v>
      </c>
      <c r="E2205" s="2">
        <v>29775900</v>
      </c>
      <c r="F2205" s="2">
        <v>28318800</v>
      </c>
      <c r="G2205" s="2">
        <v>27626600</v>
      </c>
      <c r="H2205" s="2">
        <v>27088000</v>
      </c>
      <c r="I2205" s="2">
        <v>27228500</v>
      </c>
      <c r="J2205" s="2">
        <v>28632800</v>
      </c>
      <c r="K2205" s="2">
        <v>29391500</v>
      </c>
      <c r="L2205" s="2">
        <v>30570300</v>
      </c>
      <c r="M2205" s="2">
        <v>30953500</v>
      </c>
      <c r="N2205" s="2">
        <v>31471200</v>
      </c>
      <c r="O2205" s="2">
        <v>31810000</v>
      </c>
      <c r="P2205" s="2">
        <v>32562900</v>
      </c>
      <c r="Q2205" s="2">
        <v>33315800</v>
      </c>
      <c r="R2205" s="2">
        <v>34294500</v>
      </c>
      <c r="S2205" s="2">
        <v>35085100</v>
      </c>
      <c r="T2205" s="2">
        <v>35762700</v>
      </c>
      <c r="U2205" s="2">
        <v>36553200</v>
      </c>
      <c r="V2205" s="2">
        <v>37419100</v>
      </c>
      <c r="W2205" s="2">
        <v>38172000</v>
      </c>
      <c r="X2205" s="2">
        <v>38962500</v>
      </c>
      <c r="Y2205" s="2">
        <v>39753000</v>
      </c>
      <c r="Z2205" s="2">
        <v>40807100</v>
      </c>
      <c r="AA2205" s="2">
        <v>41710600</v>
      </c>
      <c r="AB2205" s="2">
        <v>42727000</v>
      </c>
      <c r="AC2205" s="2">
        <v>43894000</v>
      </c>
      <c r="AD2205" s="2">
        <v>45023300</v>
      </c>
      <c r="AE2205" s="2">
        <v>46340900</v>
      </c>
      <c r="AF2205" s="2">
        <v>47470200</v>
      </c>
      <c r="AG2205" s="2">
        <v>48750200</v>
      </c>
      <c r="AH2205" s="2">
        <v>49804200</v>
      </c>
    </row>
    <row r="2206" spans="1:34">
      <c r="A2206" t="s">
        <v>2224</v>
      </c>
      <c r="B2206" t="s">
        <v>19</v>
      </c>
      <c r="C2206" s="2">
        <v>51229300</v>
      </c>
      <c r="D2206" s="2">
        <v>49574200</v>
      </c>
      <c r="E2206" s="2">
        <v>46833700</v>
      </c>
      <c r="F2206" s="2">
        <v>44541800</v>
      </c>
      <c r="G2206" s="2">
        <v>43453200</v>
      </c>
      <c r="H2206" s="2">
        <v>42606000</v>
      </c>
      <c r="I2206" s="2">
        <v>42826900</v>
      </c>
      <c r="J2206" s="2">
        <v>45035800</v>
      </c>
      <c r="K2206" s="2">
        <v>46229100</v>
      </c>
      <c r="L2206" s="2">
        <v>48083200</v>
      </c>
      <c r="M2206" s="2">
        <v>48685900</v>
      </c>
      <c r="N2206" s="2">
        <v>49500100</v>
      </c>
      <c r="O2206" s="2">
        <v>50033000</v>
      </c>
      <c r="P2206" s="2">
        <v>51217200</v>
      </c>
      <c r="Q2206" s="2">
        <v>52401400</v>
      </c>
      <c r="R2206" s="2">
        <v>53940900</v>
      </c>
      <c r="S2206" s="2">
        <v>55184300</v>
      </c>
      <c r="T2206" s="2">
        <v>56250100</v>
      </c>
      <c r="U2206" s="2">
        <v>57493500</v>
      </c>
      <c r="V2206" s="2">
        <v>58855400</v>
      </c>
      <c r="W2206" s="2">
        <v>60039600</v>
      </c>
      <c r="X2206" s="2">
        <v>61283000</v>
      </c>
      <c r="Y2206" s="2">
        <v>62526400</v>
      </c>
      <c r="Z2206" s="2">
        <v>64184300</v>
      </c>
      <c r="AA2206" s="2">
        <v>65605400</v>
      </c>
      <c r="AB2206" s="2">
        <v>67204100</v>
      </c>
      <c r="AC2206" s="2">
        <v>69039600</v>
      </c>
      <c r="AD2206" s="2">
        <v>70815900</v>
      </c>
      <c r="AE2206" s="2">
        <v>72888300</v>
      </c>
      <c r="AF2206" s="2">
        <v>74664600</v>
      </c>
      <c r="AG2206" s="2">
        <v>76677800</v>
      </c>
      <c r="AH2206" s="2">
        <v>78335700</v>
      </c>
    </row>
    <row r="2207" spans="1:34">
      <c r="A2207" t="s">
        <v>2225</v>
      </c>
      <c r="B2207" t="s">
        <v>19</v>
      </c>
      <c r="C2207" s="2">
        <v>140998000</v>
      </c>
      <c r="D2207" s="2">
        <v>136443000</v>
      </c>
      <c r="E2207" s="2">
        <v>128900000</v>
      </c>
      <c r="F2207" s="2">
        <v>122592000</v>
      </c>
      <c r="G2207" s="2">
        <v>119596000</v>
      </c>
      <c r="H2207" s="2">
        <v>117264000</v>
      </c>
      <c r="I2207" s="2">
        <v>117872000</v>
      </c>
      <c r="J2207" s="2">
        <v>123952000</v>
      </c>
      <c r="K2207" s="2">
        <v>127236000</v>
      </c>
      <c r="L2207" s="2">
        <v>132339000</v>
      </c>
      <c r="M2207" s="2">
        <v>133998000</v>
      </c>
      <c r="N2207" s="2">
        <v>136239000</v>
      </c>
      <c r="O2207" s="2">
        <v>137705000</v>
      </c>
      <c r="P2207" s="2">
        <v>140965000</v>
      </c>
      <c r="Q2207" s="2">
        <v>144224000</v>
      </c>
      <c r="R2207" s="2">
        <v>148461000</v>
      </c>
      <c r="S2207" s="2">
        <v>151883000</v>
      </c>
      <c r="T2207" s="2">
        <v>154817000</v>
      </c>
      <c r="U2207" s="2">
        <v>158239000</v>
      </c>
      <c r="V2207" s="2">
        <v>161987000</v>
      </c>
      <c r="W2207" s="2">
        <v>165247000</v>
      </c>
      <c r="X2207" s="2">
        <v>168669000</v>
      </c>
      <c r="Y2207" s="2">
        <v>172091000</v>
      </c>
      <c r="Z2207" s="2">
        <v>176654000</v>
      </c>
      <c r="AA2207" s="2">
        <v>180565000</v>
      </c>
      <c r="AB2207" s="2">
        <v>184965000</v>
      </c>
      <c r="AC2207" s="2">
        <v>190017000</v>
      </c>
      <c r="AD2207" s="2">
        <v>194906000</v>
      </c>
      <c r="AE2207" s="2">
        <v>200610000</v>
      </c>
      <c r="AF2207" s="2">
        <v>205499000</v>
      </c>
      <c r="AG2207" s="2">
        <v>211040000</v>
      </c>
      <c r="AH2207" s="2">
        <v>215603000</v>
      </c>
    </row>
    <row r="2208" spans="1:34">
      <c r="A2208" t="s">
        <v>2226</v>
      </c>
      <c r="B2208" t="s">
        <v>19</v>
      </c>
      <c r="C2208" s="2">
        <v>28199600</v>
      </c>
      <c r="D2208" s="2">
        <v>27288600</v>
      </c>
      <c r="E2208" s="2">
        <v>25780000</v>
      </c>
      <c r="F2208" s="2">
        <v>24518400</v>
      </c>
      <c r="G2208" s="2">
        <v>23919200</v>
      </c>
      <c r="H2208" s="2">
        <v>23452900</v>
      </c>
      <c r="I2208" s="2">
        <v>23574500</v>
      </c>
      <c r="J2208" s="2">
        <v>24790300</v>
      </c>
      <c r="K2208" s="2">
        <v>25447200</v>
      </c>
      <c r="L2208" s="2">
        <v>26467800</v>
      </c>
      <c r="M2208" s="2">
        <v>26799600</v>
      </c>
      <c r="N2208" s="2">
        <v>27247800</v>
      </c>
      <c r="O2208" s="2">
        <v>27541100</v>
      </c>
      <c r="P2208" s="2">
        <v>28193000</v>
      </c>
      <c r="Q2208" s="2">
        <v>28844800</v>
      </c>
      <c r="R2208" s="2">
        <v>29692200</v>
      </c>
      <c r="S2208" s="2">
        <v>30376700</v>
      </c>
      <c r="T2208" s="2">
        <v>30963400</v>
      </c>
      <c r="U2208" s="2">
        <v>31647800</v>
      </c>
      <c r="V2208" s="2">
        <v>32397400</v>
      </c>
      <c r="W2208" s="2">
        <v>33049300</v>
      </c>
      <c r="X2208" s="2">
        <v>33733800</v>
      </c>
      <c r="Y2208" s="2">
        <v>34418200</v>
      </c>
      <c r="Z2208" s="2">
        <v>35330800</v>
      </c>
      <c r="AA2208" s="2">
        <v>36113100</v>
      </c>
      <c r="AB2208" s="2">
        <v>36993100</v>
      </c>
      <c r="AC2208" s="2">
        <v>38003400</v>
      </c>
      <c r="AD2208" s="2">
        <v>38981200</v>
      </c>
      <c r="AE2208" s="2">
        <v>40122000</v>
      </c>
      <c r="AF2208" s="2">
        <v>41099800</v>
      </c>
      <c r="AG2208" s="2">
        <v>42207900</v>
      </c>
      <c r="AH2208" s="2">
        <v>43120500</v>
      </c>
    </row>
    <row r="2209" spans="1:34">
      <c r="A2209" t="s">
        <v>2227</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row>
    <row r="2210" spans="1:34">
      <c r="A2210" t="s">
        <v>2228</v>
      </c>
      <c r="B2210" t="s">
        <v>19</v>
      </c>
      <c r="C2210" s="2">
        <v>3653700000000</v>
      </c>
      <c r="D2210" s="2">
        <v>3234820000000</v>
      </c>
      <c r="E2210" s="2">
        <v>3368290000000</v>
      </c>
      <c r="F2210" s="2">
        <v>3451270000000</v>
      </c>
      <c r="G2210" s="2">
        <v>3444730000000</v>
      </c>
      <c r="H2210" s="2">
        <v>3463710000000</v>
      </c>
      <c r="I2210" s="2">
        <v>3479470000000</v>
      </c>
      <c r="J2210" s="2">
        <v>3524430000000</v>
      </c>
      <c r="K2210" s="2">
        <v>3529000000000</v>
      </c>
      <c r="L2210" s="2">
        <v>3528070000000</v>
      </c>
      <c r="M2210" s="2">
        <v>3515440000000</v>
      </c>
      <c r="N2210" s="2">
        <v>3498630000000</v>
      </c>
      <c r="O2210" s="2">
        <v>3484540000000</v>
      </c>
      <c r="P2210" s="2">
        <v>3475640000000</v>
      </c>
      <c r="Q2210" s="2">
        <v>3470450000000</v>
      </c>
      <c r="R2210" s="2">
        <v>3466740000000</v>
      </c>
      <c r="S2210" s="2">
        <v>3457850000000</v>
      </c>
      <c r="T2210" s="2">
        <v>3447460000000</v>
      </c>
      <c r="U2210" s="2">
        <v>3434860000000</v>
      </c>
      <c r="V2210" s="2">
        <v>3423730000000</v>
      </c>
      <c r="W2210" s="2">
        <v>3414840000000</v>
      </c>
      <c r="X2210" s="2">
        <v>3422250000000</v>
      </c>
      <c r="Y2210" s="2">
        <v>3423730000000</v>
      </c>
      <c r="Z2210" s="2">
        <v>3427440000000</v>
      </c>
      <c r="AA2210" s="2">
        <v>3429670000000</v>
      </c>
      <c r="AB2210" s="2">
        <v>3422250000000</v>
      </c>
      <c r="AC2210" s="2">
        <v>3414840000000</v>
      </c>
      <c r="AD2210" s="2">
        <v>3405940000000</v>
      </c>
      <c r="AE2210" s="2">
        <v>3399260000000</v>
      </c>
      <c r="AF2210" s="2">
        <v>3391850000000</v>
      </c>
      <c r="AG2210" s="2">
        <v>3388140000000</v>
      </c>
      <c r="AH2210" s="2">
        <v>3370340000000</v>
      </c>
    </row>
    <row r="2211" spans="1:34">
      <c r="A2211" t="s">
        <v>2229</v>
      </c>
      <c r="B2211" t="s">
        <v>19</v>
      </c>
      <c r="C2211" s="2">
        <v>424431000</v>
      </c>
      <c r="D2211" s="2">
        <v>375771000</v>
      </c>
      <c r="E2211" s="2">
        <v>391276000</v>
      </c>
      <c r="F2211" s="2">
        <v>400916000</v>
      </c>
      <c r="G2211" s="2">
        <v>400157000</v>
      </c>
      <c r="H2211" s="2">
        <v>402361000</v>
      </c>
      <c r="I2211" s="2">
        <v>404192000</v>
      </c>
      <c r="J2211" s="2">
        <v>409414000</v>
      </c>
      <c r="K2211" s="2">
        <v>409945000</v>
      </c>
      <c r="L2211" s="2">
        <v>409837000</v>
      </c>
      <c r="M2211" s="2">
        <v>408370000</v>
      </c>
      <c r="N2211" s="2">
        <v>406418000</v>
      </c>
      <c r="O2211" s="2">
        <v>404781000</v>
      </c>
      <c r="P2211" s="2">
        <v>403747000</v>
      </c>
      <c r="Q2211" s="2">
        <v>403144000</v>
      </c>
      <c r="R2211" s="2">
        <v>402713000</v>
      </c>
      <c r="S2211" s="2">
        <v>401680000</v>
      </c>
      <c r="T2211" s="2">
        <v>400474000</v>
      </c>
      <c r="U2211" s="2">
        <v>399009000</v>
      </c>
      <c r="V2211" s="2">
        <v>397717000</v>
      </c>
      <c r="W2211" s="2">
        <v>396683000</v>
      </c>
      <c r="X2211" s="2">
        <v>397545000</v>
      </c>
      <c r="Y2211" s="2">
        <v>397717000</v>
      </c>
      <c r="Z2211" s="2">
        <v>398148000</v>
      </c>
      <c r="AA2211" s="2">
        <v>398406000</v>
      </c>
      <c r="AB2211" s="2">
        <v>397545000</v>
      </c>
      <c r="AC2211" s="2">
        <v>396683000</v>
      </c>
      <c r="AD2211" s="2">
        <v>395650000</v>
      </c>
      <c r="AE2211" s="2">
        <v>394874000</v>
      </c>
      <c r="AF2211" s="2">
        <v>394013000</v>
      </c>
      <c r="AG2211" s="2">
        <v>393582000</v>
      </c>
      <c r="AH2211" s="2">
        <v>391515000</v>
      </c>
    </row>
    <row r="2212" spans="1:34">
      <c r="A2212" t="s">
        <v>2230</v>
      </c>
      <c r="B2212" t="s">
        <v>19</v>
      </c>
      <c r="C2212" s="2">
        <v>4881460000</v>
      </c>
      <c r="D2212" s="2">
        <v>4321820000</v>
      </c>
      <c r="E2212" s="2">
        <v>4500150000</v>
      </c>
      <c r="F2212" s="2">
        <v>4611020000</v>
      </c>
      <c r="G2212" s="2">
        <v>4602280000</v>
      </c>
      <c r="H2212" s="2">
        <v>4627630000</v>
      </c>
      <c r="I2212" s="2">
        <v>4648700000</v>
      </c>
      <c r="J2212" s="2">
        <v>4708750000</v>
      </c>
      <c r="K2212" s="2">
        <v>4714860000</v>
      </c>
      <c r="L2212" s="2">
        <v>4713620000</v>
      </c>
      <c r="M2212" s="2">
        <v>4696750000</v>
      </c>
      <c r="N2212" s="2">
        <v>4674290000</v>
      </c>
      <c r="O2212" s="2">
        <v>4655470000</v>
      </c>
      <c r="P2212" s="2">
        <v>4643580000</v>
      </c>
      <c r="Q2212" s="2">
        <v>4636640000</v>
      </c>
      <c r="R2212" s="2">
        <v>4631690000</v>
      </c>
      <c r="S2212" s="2">
        <v>4619800000</v>
      </c>
      <c r="T2212" s="2">
        <v>4605930000</v>
      </c>
      <c r="U2212" s="2">
        <v>4589090000</v>
      </c>
      <c r="V2212" s="2">
        <v>4574230000</v>
      </c>
      <c r="W2212" s="2">
        <v>4562340000</v>
      </c>
      <c r="X2212" s="2">
        <v>4572250000</v>
      </c>
      <c r="Y2212" s="2">
        <v>4574230000</v>
      </c>
      <c r="Z2212" s="2">
        <v>4579180000</v>
      </c>
      <c r="AA2212" s="2">
        <v>4582150000</v>
      </c>
      <c r="AB2212" s="2">
        <v>4572250000</v>
      </c>
      <c r="AC2212" s="2">
        <v>4562340000</v>
      </c>
      <c r="AD2212" s="2">
        <v>4550450000</v>
      </c>
      <c r="AE2212" s="2">
        <v>4541530000</v>
      </c>
      <c r="AF2212" s="2">
        <v>4531620000</v>
      </c>
      <c r="AG2212" s="2">
        <v>4526670000</v>
      </c>
      <c r="AH2212" s="2">
        <v>4502890000</v>
      </c>
    </row>
    <row r="2213" spans="1:34">
      <c r="A2213" t="s">
        <v>2231</v>
      </c>
      <c r="B2213" t="s">
        <v>19</v>
      </c>
      <c r="C2213" s="2">
        <v>6094770000</v>
      </c>
      <c r="D2213" s="2">
        <v>5396030000</v>
      </c>
      <c r="E2213" s="2">
        <v>5618680000</v>
      </c>
      <c r="F2213" s="2">
        <v>5757110000</v>
      </c>
      <c r="G2213" s="2">
        <v>5746200000</v>
      </c>
      <c r="H2213" s="2">
        <v>5777850000</v>
      </c>
      <c r="I2213" s="2">
        <v>5804150000</v>
      </c>
      <c r="J2213" s="2">
        <v>5879130000</v>
      </c>
      <c r="K2213" s="2">
        <v>5886760000</v>
      </c>
      <c r="L2213" s="2">
        <v>5885210000</v>
      </c>
      <c r="M2213" s="2">
        <v>5864150000</v>
      </c>
      <c r="N2213" s="2">
        <v>5836100000</v>
      </c>
      <c r="O2213" s="2">
        <v>5812600000</v>
      </c>
      <c r="P2213" s="2">
        <v>5797760000</v>
      </c>
      <c r="Q2213" s="2">
        <v>5789100000</v>
      </c>
      <c r="R2213" s="2">
        <v>5782910000</v>
      </c>
      <c r="S2213" s="2">
        <v>5768070000</v>
      </c>
      <c r="T2213" s="2">
        <v>5750750000</v>
      </c>
      <c r="U2213" s="2">
        <v>5729720000</v>
      </c>
      <c r="V2213" s="2">
        <v>5711170000</v>
      </c>
      <c r="W2213" s="2">
        <v>5696320000</v>
      </c>
      <c r="X2213" s="2">
        <v>5708690000</v>
      </c>
      <c r="Y2213" s="2">
        <v>5711170000</v>
      </c>
      <c r="Z2213" s="2">
        <v>5717350000</v>
      </c>
      <c r="AA2213" s="2">
        <v>5721060000</v>
      </c>
      <c r="AB2213" s="2">
        <v>5708690000</v>
      </c>
      <c r="AC2213" s="2">
        <v>5696320000</v>
      </c>
      <c r="AD2213" s="2">
        <v>5681480000</v>
      </c>
      <c r="AE2213" s="2">
        <v>5670350000</v>
      </c>
      <c r="AF2213" s="2">
        <v>5657980000</v>
      </c>
      <c r="AG2213" s="2">
        <v>5651790000</v>
      </c>
      <c r="AH2213" s="2">
        <v>5622100000</v>
      </c>
    </row>
    <row r="2214" spans="1:34">
      <c r="A2214" t="s">
        <v>2232</v>
      </c>
      <c r="B2214" t="s">
        <v>19</v>
      </c>
      <c r="C2214" s="2">
        <v>101231000000</v>
      </c>
      <c r="D2214" s="2">
        <v>89625100000</v>
      </c>
      <c r="E2214" s="2">
        <v>93323200000</v>
      </c>
      <c r="F2214" s="2">
        <v>95622400000</v>
      </c>
      <c r="G2214" s="2">
        <v>95441200000</v>
      </c>
      <c r="H2214" s="2">
        <v>95966900000</v>
      </c>
      <c r="I2214" s="2">
        <v>96403700000</v>
      </c>
      <c r="J2214" s="2">
        <v>97649100000</v>
      </c>
      <c r="K2214" s="2">
        <v>97775800000</v>
      </c>
      <c r="L2214" s="2">
        <v>97750100000</v>
      </c>
      <c r="M2214" s="2">
        <v>97400300000</v>
      </c>
      <c r="N2214" s="2">
        <v>96934500000</v>
      </c>
      <c r="O2214" s="2">
        <v>96544100000</v>
      </c>
      <c r="P2214" s="2">
        <v>96297600000</v>
      </c>
      <c r="Q2214" s="2">
        <v>96153700000</v>
      </c>
      <c r="R2214" s="2">
        <v>96051000000</v>
      </c>
      <c r="S2214" s="2">
        <v>95804500000</v>
      </c>
      <c r="T2214" s="2">
        <v>95516800000</v>
      </c>
      <c r="U2214" s="2">
        <v>95167500000</v>
      </c>
      <c r="V2214" s="2">
        <v>94859400000</v>
      </c>
      <c r="W2214" s="2">
        <v>94612800000</v>
      </c>
      <c r="X2214" s="2">
        <v>94818300000</v>
      </c>
      <c r="Y2214" s="2">
        <v>94859400000</v>
      </c>
      <c r="Z2214" s="2">
        <v>94962100000</v>
      </c>
      <c r="AA2214" s="2">
        <v>95023700000</v>
      </c>
      <c r="AB2214" s="2">
        <v>94818300000</v>
      </c>
      <c r="AC2214" s="2">
        <v>94612800000</v>
      </c>
      <c r="AD2214" s="2">
        <v>94366300000</v>
      </c>
      <c r="AE2214" s="2">
        <v>94181300000</v>
      </c>
      <c r="AF2214" s="2">
        <v>93975900000</v>
      </c>
      <c r="AG2214" s="2">
        <v>93873200000</v>
      </c>
      <c r="AH2214" s="2">
        <v>93380100000</v>
      </c>
    </row>
    <row r="2215" spans="1:34">
      <c r="A2215" t="s">
        <v>2233</v>
      </c>
      <c r="B2215" t="s">
        <v>19</v>
      </c>
      <c r="C2215" s="2">
        <v>13559200000</v>
      </c>
      <c r="D2215" s="2">
        <v>12004700000</v>
      </c>
      <c r="E2215" s="2">
        <v>12500100000</v>
      </c>
      <c r="F2215" s="2">
        <v>12808000000</v>
      </c>
      <c r="G2215" s="2">
        <v>12783800000</v>
      </c>
      <c r="H2215" s="2">
        <v>12854200000</v>
      </c>
      <c r="I2215" s="2">
        <v>12912700000</v>
      </c>
      <c r="J2215" s="2">
        <v>13079500000</v>
      </c>
      <c r="K2215" s="2">
        <v>13096500000</v>
      </c>
      <c r="L2215" s="2">
        <v>13093000000</v>
      </c>
      <c r="M2215" s="2">
        <v>13046200000</v>
      </c>
      <c r="N2215" s="2">
        <v>12983800000</v>
      </c>
      <c r="O2215" s="2">
        <v>12931500000</v>
      </c>
      <c r="P2215" s="2">
        <v>12898500000</v>
      </c>
      <c r="Q2215" s="2">
        <v>12879200000</v>
      </c>
      <c r="R2215" s="2">
        <v>12865400000</v>
      </c>
      <c r="S2215" s="2">
        <v>12832400000</v>
      </c>
      <c r="T2215" s="2">
        <v>12793900000</v>
      </c>
      <c r="U2215" s="2">
        <v>12747100000</v>
      </c>
      <c r="V2215" s="2">
        <v>12705800000</v>
      </c>
      <c r="W2215" s="2">
        <v>12672800000</v>
      </c>
      <c r="X2215" s="2">
        <v>12700300000</v>
      </c>
      <c r="Y2215" s="2">
        <v>12705800000</v>
      </c>
      <c r="Z2215" s="2">
        <v>12719600000</v>
      </c>
      <c r="AA2215" s="2">
        <v>12727800000</v>
      </c>
      <c r="AB2215" s="2">
        <v>12700300000</v>
      </c>
      <c r="AC2215" s="2">
        <v>12672800000</v>
      </c>
      <c r="AD2215" s="2">
        <v>12639800000</v>
      </c>
      <c r="AE2215" s="2">
        <v>12615000000</v>
      </c>
      <c r="AF2215" s="2">
        <v>12587500000</v>
      </c>
      <c r="AG2215" s="2">
        <v>12573700000</v>
      </c>
      <c r="AH2215" s="2">
        <v>12507700000</v>
      </c>
    </row>
    <row r="2216" spans="1:34">
      <c r="A2216" t="s">
        <v>2234</v>
      </c>
      <c r="B2216" t="s">
        <v>19</v>
      </c>
      <c r="C2216" s="2">
        <v>559448000</v>
      </c>
      <c r="D2216" s="2">
        <v>495309000</v>
      </c>
      <c r="E2216" s="2">
        <v>515747000</v>
      </c>
      <c r="F2216" s="2">
        <v>528453000</v>
      </c>
      <c r="G2216" s="2">
        <v>527452000</v>
      </c>
      <c r="H2216" s="2">
        <v>530358000</v>
      </c>
      <c r="I2216" s="2">
        <v>532771000</v>
      </c>
      <c r="J2216" s="2">
        <v>539654000</v>
      </c>
      <c r="K2216" s="2">
        <v>540354000</v>
      </c>
      <c r="L2216" s="2">
        <v>540212000</v>
      </c>
      <c r="M2216" s="2">
        <v>538279000</v>
      </c>
      <c r="N2216" s="2">
        <v>535705000</v>
      </c>
      <c r="O2216" s="2">
        <v>533547000</v>
      </c>
      <c r="P2216" s="2">
        <v>532185000</v>
      </c>
      <c r="Q2216" s="2">
        <v>531390000</v>
      </c>
      <c r="R2216" s="2">
        <v>530822000</v>
      </c>
      <c r="S2216" s="2">
        <v>529460000</v>
      </c>
      <c r="T2216" s="2">
        <v>527870000</v>
      </c>
      <c r="U2216" s="2">
        <v>525940000</v>
      </c>
      <c r="V2216" s="2">
        <v>524237000</v>
      </c>
      <c r="W2216" s="2">
        <v>522874000</v>
      </c>
      <c r="X2216" s="2">
        <v>524010000</v>
      </c>
      <c r="Y2216" s="2">
        <v>524237000</v>
      </c>
      <c r="Z2216" s="2">
        <v>524804000</v>
      </c>
      <c r="AA2216" s="2">
        <v>525145000</v>
      </c>
      <c r="AB2216" s="2">
        <v>524010000</v>
      </c>
      <c r="AC2216" s="2">
        <v>522874000</v>
      </c>
      <c r="AD2216" s="2">
        <v>521512000</v>
      </c>
      <c r="AE2216" s="2">
        <v>520490000</v>
      </c>
      <c r="AF2216" s="2">
        <v>519354000</v>
      </c>
      <c r="AG2216" s="2">
        <v>518786000</v>
      </c>
      <c r="AH2216" s="2">
        <v>516061000</v>
      </c>
    </row>
    <row r="2217" spans="1:34">
      <c r="A2217" t="s">
        <v>2235</v>
      </c>
      <c r="B2217" t="s">
        <v>19</v>
      </c>
      <c r="C2217" s="2">
        <v>39585000</v>
      </c>
      <c r="D2217" s="2">
        <v>35046700</v>
      </c>
      <c r="E2217" s="2">
        <v>36492800</v>
      </c>
      <c r="F2217" s="2">
        <v>37391900</v>
      </c>
      <c r="G2217" s="2">
        <v>37321000</v>
      </c>
      <c r="H2217" s="2">
        <v>37526600</v>
      </c>
      <c r="I2217" s="2">
        <v>37697400</v>
      </c>
      <c r="J2217" s="2">
        <v>38184400</v>
      </c>
      <c r="K2217" s="2">
        <v>38233900</v>
      </c>
      <c r="L2217" s="2">
        <v>38223900</v>
      </c>
      <c r="M2217" s="2">
        <v>38087100</v>
      </c>
      <c r="N2217" s="2">
        <v>37904900</v>
      </c>
      <c r="O2217" s="2">
        <v>37752300</v>
      </c>
      <c r="P2217" s="2">
        <v>37655900</v>
      </c>
      <c r="Q2217" s="2">
        <v>37599700</v>
      </c>
      <c r="R2217" s="2">
        <v>37559500</v>
      </c>
      <c r="S2217" s="2">
        <v>37463100</v>
      </c>
      <c r="T2217" s="2">
        <v>37350600</v>
      </c>
      <c r="U2217" s="2">
        <v>37214000</v>
      </c>
      <c r="V2217" s="2">
        <v>37093500</v>
      </c>
      <c r="W2217" s="2">
        <v>36997100</v>
      </c>
      <c r="X2217" s="2">
        <v>37077400</v>
      </c>
      <c r="Y2217" s="2">
        <v>37093500</v>
      </c>
      <c r="Z2217" s="2">
        <v>37133700</v>
      </c>
      <c r="AA2217" s="2">
        <v>37157800</v>
      </c>
      <c r="AB2217" s="2">
        <v>37077400</v>
      </c>
      <c r="AC2217" s="2">
        <v>36997100</v>
      </c>
      <c r="AD2217" s="2">
        <v>36900700</v>
      </c>
      <c r="AE2217" s="2">
        <v>36828400</v>
      </c>
      <c r="AF2217" s="2">
        <v>36748000</v>
      </c>
      <c r="AG2217" s="2">
        <v>36707900</v>
      </c>
      <c r="AH2217" s="2">
        <v>36515000</v>
      </c>
    </row>
    <row r="2218" spans="1:34">
      <c r="A2218" t="s">
        <v>2236</v>
      </c>
      <c r="B2218" t="s">
        <v>19</v>
      </c>
      <c r="C2218" s="2">
        <v>101713000</v>
      </c>
      <c r="D2218" s="2">
        <v>90052400</v>
      </c>
      <c r="E2218" s="2">
        <v>93768100</v>
      </c>
      <c r="F2218" s="2">
        <v>96078200</v>
      </c>
      <c r="G2218" s="2">
        <v>95896200</v>
      </c>
      <c r="H2218" s="2">
        <v>96424400</v>
      </c>
      <c r="I2218" s="2">
        <v>96863300</v>
      </c>
      <c r="J2218" s="2">
        <v>98114700</v>
      </c>
      <c r="K2218" s="2">
        <v>98241900</v>
      </c>
      <c r="L2218" s="2">
        <v>98216100</v>
      </c>
      <c r="M2218" s="2">
        <v>97864600</v>
      </c>
      <c r="N2218" s="2">
        <v>97396600</v>
      </c>
      <c r="O2218" s="2">
        <v>97004400</v>
      </c>
      <c r="P2218" s="2">
        <v>96756600</v>
      </c>
      <c r="Q2218" s="2">
        <v>96612100</v>
      </c>
      <c r="R2218" s="2">
        <v>96508900</v>
      </c>
      <c r="S2218" s="2">
        <v>96261200</v>
      </c>
      <c r="T2218" s="2">
        <v>95972200</v>
      </c>
      <c r="U2218" s="2">
        <v>95621300</v>
      </c>
      <c r="V2218" s="2">
        <v>95311600</v>
      </c>
      <c r="W2218" s="2">
        <v>95063900</v>
      </c>
      <c r="X2218" s="2">
        <v>95270300</v>
      </c>
      <c r="Y2218" s="2">
        <v>95311600</v>
      </c>
      <c r="Z2218" s="2">
        <v>95414800</v>
      </c>
      <c r="AA2218" s="2">
        <v>95476700</v>
      </c>
      <c r="AB2218" s="2">
        <v>95270300</v>
      </c>
      <c r="AC2218" s="2">
        <v>95063900</v>
      </c>
      <c r="AD2218" s="2">
        <v>94816100</v>
      </c>
      <c r="AE2218" s="2">
        <v>94630400</v>
      </c>
      <c r="AF2218" s="2">
        <v>94423900</v>
      </c>
      <c r="AG2218" s="2">
        <v>94320700</v>
      </c>
      <c r="AH2218" s="2">
        <v>93825300</v>
      </c>
    </row>
    <row r="2219" spans="1:34">
      <c r="A2219" t="s">
        <v>2237</v>
      </c>
      <c r="B2219" t="s">
        <v>19</v>
      </c>
      <c r="C2219" s="2">
        <v>146070000</v>
      </c>
      <c r="D2219" s="2">
        <v>129324000</v>
      </c>
      <c r="E2219" s="2">
        <v>134660000</v>
      </c>
      <c r="F2219" s="2">
        <v>137977000</v>
      </c>
      <c r="G2219" s="2">
        <v>137716000</v>
      </c>
      <c r="H2219" s="2">
        <v>138475000</v>
      </c>
      <c r="I2219" s="2">
        <v>139105000</v>
      </c>
      <c r="J2219" s="2">
        <v>140902000</v>
      </c>
      <c r="K2219" s="2">
        <v>141085000</v>
      </c>
      <c r="L2219" s="2">
        <v>141048000</v>
      </c>
      <c r="M2219" s="2">
        <v>140543000</v>
      </c>
      <c r="N2219" s="2">
        <v>139871000</v>
      </c>
      <c r="O2219" s="2">
        <v>139307000</v>
      </c>
      <c r="P2219" s="2">
        <v>138952000</v>
      </c>
      <c r="Q2219" s="2">
        <v>138744000</v>
      </c>
      <c r="R2219" s="2">
        <v>138596000</v>
      </c>
      <c r="S2219" s="2">
        <v>138240000</v>
      </c>
      <c r="T2219" s="2">
        <v>137825000</v>
      </c>
      <c r="U2219" s="2">
        <v>137321000</v>
      </c>
      <c r="V2219" s="2">
        <v>136876000</v>
      </c>
      <c r="W2219" s="2">
        <v>136521000</v>
      </c>
      <c r="X2219" s="2">
        <v>136817000</v>
      </c>
      <c r="Y2219" s="2">
        <v>136876000</v>
      </c>
      <c r="Z2219" s="2">
        <v>137025000</v>
      </c>
      <c r="AA2219" s="2">
        <v>137114000</v>
      </c>
      <c r="AB2219" s="2">
        <v>136817000</v>
      </c>
      <c r="AC2219" s="2">
        <v>136521000</v>
      </c>
      <c r="AD2219" s="2">
        <v>136165000</v>
      </c>
      <c r="AE2219" s="2">
        <v>135898000</v>
      </c>
      <c r="AF2219" s="2">
        <v>135602000</v>
      </c>
      <c r="AG2219" s="2">
        <v>135453000</v>
      </c>
      <c r="AH2219" s="2">
        <v>134742000</v>
      </c>
    </row>
    <row r="2220" spans="1:34">
      <c r="A2220" t="s">
        <v>2238</v>
      </c>
      <c r="B2220" t="s">
        <v>19</v>
      </c>
      <c r="C2220" s="2">
        <v>29214000</v>
      </c>
      <c r="D2220" s="2">
        <v>25864700</v>
      </c>
      <c r="E2220" s="2">
        <v>26932000</v>
      </c>
      <c r="F2220" s="2">
        <v>27595500</v>
      </c>
      <c r="G2220" s="2">
        <v>27543200</v>
      </c>
      <c r="H2220" s="2">
        <v>27694900</v>
      </c>
      <c r="I2220" s="2">
        <v>27821000</v>
      </c>
      <c r="J2220" s="2">
        <v>28180400</v>
      </c>
      <c r="K2220" s="2">
        <v>28216900</v>
      </c>
      <c r="L2220" s="2">
        <v>28209500</v>
      </c>
      <c r="M2220" s="2">
        <v>28108600</v>
      </c>
      <c r="N2220" s="2">
        <v>27974100</v>
      </c>
      <c r="O2220" s="2">
        <v>27861500</v>
      </c>
      <c r="P2220" s="2">
        <v>27790300</v>
      </c>
      <c r="Q2220" s="2">
        <v>27748800</v>
      </c>
      <c r="R2220" s="2">
        <v>27719200</v>
      </c>
      <c r="S2220" s="2">
        <v>27648000</v>
      </c>
      <c r="T2220" s="2">
        <v>27565000</v>
      </c>
      <c r="U2220" s="2">
        <v>27464200</v>
      </c>
      <c r="V2220" s="2">
        <v>27375300</v>
      </c>
      <c r="W2220" s="2">
        <v>27304100</v>
      </c>
      <c r="X2220" s="2">
        <v>27363400</v>
      </c>
      <c r="Y2220" s="2">
        <v>27375300</v>
      </c>
      <c r="Z2220" s="2">
        <v>27404900</v>
      </c>
      <c r="AA2220" s="2">
        <v>27422700</v>
      </c>
      <c r="AB2220" s="2">
        <v>27363400</v>
      </c>
      <c r="AC2220" s="2">
        <v>27304100</v>
      </c>
      <c r="AD2220" s="2">
        <v>27233000</v>
      </c>
      <c r="AE2220" s="2">
        <v>27179600</v>
      </c>
      <c r="AF2220" s="2">
        <v>27120300</v>
      </c>
      <c r="AG2220" s="2">
        <v>27090700</v>
      </c>
      <c r="AH2220" s="2">
        <v>26948400</v>
      </c>
    </row>
    <row r="2221" spans="1:34">
      <c r="A2221" t="s">
        <v>2239</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row>
    <row r="2222" spans="1:34">
      <c r="A2222" t="s">
        <v>2240</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row>
    <row r="2223" spans="1:34">
      <c r="A2223" t="s">
        <v>2241</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row>
    <row r="2224" spans="1:34">
      <c r="A2224" t="s">
        <v>2242</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row>
    <row r="2225" spans="1:34">
      <c r="A2225" t="s">
        <v>2243</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row>
    <row r="2226" spans="1:34">
      <c r="A2226" t="s">
        <v>2244</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row>
    <row r="2227" spans="1:34">
      <c r="A2227" t="s">
        <v>2245</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row>
    <row r="2228" spans="1:34">
      <c r="A2228" t="s">
        <v>2246</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row>
    <row r="2229" spans="1:34">
      <c r="A2229" t="s">
        <v>2247</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row>
    <row r="2230" spans="1:34">
      <c r="A2230" t="s">
        <v>2248</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row>
    <row r="2231" spans="1:34">
      <c r="A2231" t="s">
        <v>2249</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row>
    <row r="2232" spans="1:34">
      <c r="A2232" t="s">
        <v>2250</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row>
    <row r="2233" spans="1:34">
      <c r="A2233" t="s">
        <v>2251</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row>
    <row r="2234" spans="1:34">
      <c r="A2234" t="s">
        <v>2252</v>
      </c>
      <c r="B2234" t="s">
        <v>19</v>
      </c>
      <c r="C2234" s="2">
        <v>39238400000000</v>
      </c>
      <c r="D2234" s="2">
        <v>35233900000000</v>
      </c>
      <c r="E2234" s="2">
        <v>36653700000000</v>
      </c>
      <c r="F2234" s="2">
        <v>37668200000000</v>
      </c>
      <c r="G2234" s="2">
        <v>38229100000000</v>
      </c>
      <c r="H2234" s="2">
        <v>38913000000000</v>
      </c>
      <c r="I2234" s="2">
        <v>39666100000000</v>
      </c>
      <c r="J2234" s="2">
        <v>40358500000000</v>
      </c>
      <c r="K2234" s="2">
        <v>40969300000000</v>
      </c>
      <c r="L2234" s="2">
        <v>41531900000000</v>
      </c>
      <c r="M2234" s="2">
        <v>41948200000000</v>
      </c>
      <c r="N2234" s="2">
        <v>42364700000000</v>
      </c>
      <c r="O2234" s="2">
        <v>42839300000000</v>
      </c>
      <c r="P2234" s="2">
        <v>43388100000000</v>
      </c>
      <c r="Q2234" s="2">
        <v>43803300000000</v>
      </c>
      <c r="R2234" s="2">
        <v>44263100000000</v>
      </c>
      <c r="S2234" s="2">
        <v>44700600000000</v>
      </c>
      <c r="T2234" s="2">
        <v>45123300000000</v>
      </c>
      <c r="U2234" s="2">
        <v>45546000000000</v>
      </c>
      <c r="V2234" s="2">
        <v>45976100000000</v>
      </c>
      <c r="W2234" s="2">
        <v>46406200000000</v>
      </c>
      <c r="X2234" s="2">
        <v>46828900000000</v>
      </c>
      <c r="Y2234" s="2">
        <v>47251500000000</v>
      </c>
      <c r="Z2234" s="2">
        <v>47666800000000</v>
      </c>
      <c r="AA2234" s="2">
        <v>48104300000000</v>
      </c>
      <c r="AB2234" s="2">
        <v>48541800000000</v>
      </c>
      <c r="AC2234" s="2">
        <v>49009000000000</v>
      </c>
      <c r="AD2234" s="2">
        <v>49468800000000</v>
      </c>
      <c r="AE2234" s="2">
        <v>49936000000000</v>
      </c>
      <c r="AF2234" s="2">
        <v>50410500000000</v>
      </c>
      <c r="AG2234" s="2">
        <v>50900000000000</v>
      </c>
      <c r="AH2234" s="2">
        <v>51389400000000</v>
      </c>
    </row>
    <row r="2235" spans="1:34">
      <c r="A2235" t="s">
        <v>2253</v>
      </c>
      <c r="B2235" t="s">
        <v>19</v>
      </c>
      <c r="C2235" s="2">
        <v>124955000000</v>
      </c>
      <c r="D2235" s="2">
        <v>112202000000</v>
      </c>
      <c r="E2235" s="2">
        <v>116724000000</v>
      </c>
      <c r="F2235" s="2">
        <v>119954000000</v>
      </c>
      <c r="G2235" s="2">
        <v>121741000000</v>
      </c>
      <c r="H2235" s="2">
        <v>123919000000</v>
      </c>
      <c r="I2235" s="2">
        <v>126317000000</v>
      </c>
      <c r="J2235" s="2">
        <v>128522000000</v>
      </c>
      <c r="K2235" s="2">
        <v>130467000000</v>
      </c>
      <c r="L2235" s="2">
        <v>132259000000</v>
      </c>
      <c r="M2235" s="2">
        <v>133584000000</v>
      </c>
      <c r="N2235" s="2">
        <v>134911000000</v>
      </c>
      <c r="O2235" s="2">
        <v>136422000000</v>
      </c>
      <c r="P2235" s="2">
        <v>138169000000</v>
      </c>
      <c r="Q2235" s="2">
        <v>139492000000</v>
      </c>
      <c r="R2235" s="2">
        <v>140956000000</v>
      </c>
      <c r="S2235" s="2">
        <v>142349000000</v>
      </c>
      <c r="T2235" s="2">
        <v>143695000000</v>
      </c>
      <c r="U2235" s="2">
        <v>145041000000</v>
      </c>
      <c r="V2235" s="2">
        <v>146411000000</v>
      </c>
      <c r="W2235" s="2">
        <v>147781000000</v>
      </c>
      <c r="X2235" s="2">
        <v>149127000000</v>
      </c>
      <c r="Y2235" s="2">
        <v>150473000000</v>
      </c>
      <c r="Z2235" s="2">
        <v>151795000000</v>
      </c>
      <c r="AA2235" s="2">
        <v>153188000000</v>
      </c>
      <c r="AB2235" s="2">
        <v>154582000000</v>
      </c>
      <c r="AC2235" s="2">
        <v>156069000000</v>
      </c>
      <c r="AD2235" s="2">
        <v>157533000000</v>
      </c>
      <c r="AE2235" s="2">
        <v>159021000000</v>
      </c>
      <c r="AF2235" s="2">
        <v>160532000000</v>
      </c>
      <c r="AG2235" s="2">
        <v>162091000000</v>
      </c>
      <c r="AH2235" s="2">
        <v>163650000000</v>
      </c>
    </row>
    <row r="2236" spans="1:34">
      <c r="A2236" t="s">
        <v>2254</v>
      </c>
      <c r="B2236" t="s">
        <v>19</v>
      </c>
      <c r="C2236" s="2">
        <v>5155790000</v>
      </c>
      <c r="D2236" s="2">
        <v>4629610000</v>
      </c>
      <c r="E2236" s="2">
        <v>4816170000</v>
      </c>
      <c r="F2236" s="2">
        <v>4949470000</v>
      </c>
      <c r="G2236" s="2">
        <v>5023170000</v>
      </c>
      <c r="H2236" s="2">
        <v>5113040000</v>
      </c>
      <c r="I2236" s="2">
        <v>5212000000</v>
      </c>
      <c r="J2236" s="2">
        <v>5302970000</v>
      </c>
      <c r="K2236" s="2">
        <v>5383230000</v>
      </c>
      <c r="L2236" s="2">
        <v>5457150000</v>
      </c>
      <c r="M2236" s="2">
        <v>5511850000</v>
      </c>
      <c r="N2236" s="2">
        <v>5566580000</v>
      </c>
      <c r="O2236" s="2">
        <v>5628940000</v>
      </c>
      <c r="P2236" s="2">
        <v>5701040000</v>
      </c>
      <c r="Q2236" s="2">
        <v>5755610000</v>
      </c>
      <c r="R2236" s="2">
        <v>5816020000</v>
      </c>
      <c r="S2236" s="2">
        <v>5873510000</v>
      </c>
      <c r="T2236" s="2">
        <v>5929050000</v>
      </c>
      <c r="U2236" s="2">
        <v>5984590000</v>
      </c>
      <c r="V2236" s="2">
        <v>6041100000</v>
      </c>
      <c r="W2236" s="2">
        <v>6097610000</v>
      </c>
      <c r="X2236" s="2">
        <v>6153150000</v>
      </c>
      <c r="Y2236" s="2">
        <v>6208690000</v>
      </c>
      <c r="Z2236" s="2">
        <v>6263260000</v>
      </c>
      <c r="AA2236" s="2">
        <v>6320740000</v>
      </c>
      <c r="AB2236" s="2">
        <v>6378230000</v>
      </c>
      <c r="AC2236" s="2">
        <v>6439620000</v>
      </c>
      <c r="AD2236" s="2">
        <v>6500030000</v>
      </c>
      <c r="AE2236" s="2">
        <v>6561410000</v>
      </c>
      <c r="AF2236" s="2">
        <v>6623770000</v>
      </c>
      <c r="AG2236" s="2">
        <v>6688080000</v>
      </c>
      <c r="AH2236" s="2">
        <v>6752390000</v>
      </c>
    </row>
    <row r="2237" spans="1:34">
      <c r="A2237" t="s">
        <v>2255</v>
      </c>
      <c r="B2237" t="s">
        <v>19</v>
      </c>
      <c r="C2237" s="2">
        <v>17645800000</v>
      </c>
      <c r="D2237" s="2">
        <v>15844900000</v>
      </c>
      <c r="E2237" s="2">
        <v>16483400000</v>
      </c>
      <c r="F2237" s="2">
        <v>16939600000</v>
      </c>
      <c r="G2237" s="2">
        <v>17191900000</v>
      </c>
      <c r="H2237" s="2">
        <v>17499500000</v>
      </c>
      <c r="I2237" s="2">
        <v>17838100000</v>
      </c>
      <c r="J2237" s="2">
        <v>18149500000</v>
      </c>
      <c r="K2237" s="2">
        <v>18424200000</v>
      </c>
      <c r="L2237" s="2">
        <v>18677200000</v>
      </c>
      <c r="M2237" s="2">
        <v>18864400000</v>
      </c>
      <c r="N2237" s="2">
        <v>19051700000</v>
      </c>
      <c r="O2237" s="2">
        <v>19265100000</v>
      </c>
      <c r="P2237" s="2">
        <v>19511900000</v>
      </c>
      <c r="Q2237" s="2">
        <v>19698700000</v>
      </c>
      <c r="R2237" s="2">
        <v>19905400000</v>
      </c>
      <c r="S2237" s="2">
        <v>20102200000</v>
      </c>
      <c r="T2237" s="2">
        <v>20292300000</v>
      </c>
      <c r="U2237" s="2">
        <v>20482300000</v>
      </c>
      <c r="V2237" s="2">
        <v>20675800000</v>
      </c>
      <c r="W2237" s="2">
        <v>20869200000</v>
      </c>
      <c r="X2237" s="2">
        <v>21059300000</v>
      </c>
      <c r="Y2237" s="2">
        <v>21249300000</v>
      </c>
      <c r="Z2237" s="2">
        <v>21436100000</v>
      </c>
      <c r="AA2237" s="2">
        <v>21632800000</v>
      </c>
      <c r="AB2237" s="2">
        <v>21829600000</v>
      </c>
      <c r="AC2237" s="2">
        <v>22039700000</v>
      </c>
      <c r="AD2237" s="2">
        <v>22246400000</v>
      </c>
      <c r="AE2237" s="2">
        <v>22456500000</v>
      </c>
      <c r="AF2237" s="2">
        <v>22670000000</v>
      </c>
      <c r="AG2237" s="2">
        <v>22890100000</v>
      </c>
      <c r="AH2237" s="2">
        <v>23110200000</v>
      </c>
    </row>
    <row r="2238" spans="1:34">
      <c r="A2238" t="s">
        <v>2256</v>
      </c>
      <c r="B2238" t="s">
        <v>19</v>
      </c>
      <c r="C2238" s="2">
        <v>1455230000</v>
      </c>
      <c r="D2238" s="2">
        <v>1306710000</v>
      </c>
      <c r="E2238" s="2">
        <v>1359370000</v>
      </c>
      <c r="F2238" s="2">
        <v>1397000000</v>
      </c>
      <c r="G2238" s="2">
        <v>1417800000</v>
      </c>
      <c r="H2238" s="2">
        <v>1443160000</v>
      </c>
      <c r="I2238" s="2">
        <v>1471090000</v>
      </c>
      <c r="J2238" s="2">
        <v>1496770000</v>
      </c>
      <c r="K2238" s="2">
        <v>1519420000</v>
      </c>
      <c r="L2238" s="2">
        <v>1540290000</v>
      </c>
      <c r="M2238" s="2">
        <v>1555730000</v>
      </c>
      <c r="N2238" s="2">
        <v>1571180000</v>
      </c>
      <c r="O2238" s="2">
        <v>1588780000</v>
      </c>
      <c r="P2238" s="2">
        <v>1609130000</v>
      </c>
      <c r="Q2238" s="2">
        <v>1624530000</v>
      </c>
      <c r="R2238" s="2">
        <v>1641580000</v>
      </c>
      <c r="S2238" s="2">
        <v>1657810000</v>
      </c>
      <c r="T2238" s="2">
        <v>1673480000</v>
      </c>
      <c r="U2238" s="2">
        <v>1689160000</v>
      </c>
      <c r="V2238" s="2">
        <v>1705110000</v>
      </c>
      <c r="W2238" s="2">
        <v>1721060000</v>
      </c>
      <c r="X2238" s="2">
        <v>1736740000</v>
      </c>
      <c r="Y2238" s="2">
        <v>1752410000</v>
      </c>
      <c r="Z2238" s="2">
        <v>1767810000</v>
      </c>
      <c r="AA2238" s="2">
        <v>1784040000</v>
      </c>
      <c r="AB2238" s="2">
        <v>1800270000</v>
      </c>
      <c r="AC2238" s="2">
        <v>1817590000</v>
      </c>
      <c r="AD2238" s="2">
        <v>1834640000</v>
      </c>
      <c r="AE2238" s="2">
        <v>1851970000</v>
      </c>
      <c r="AF2238" s="2">
        <v>1869570000</v>
      </c>
      <c r="AG2238" s="2">
        <v>1887720000</v>
      </c>
      <c r="AH2238" s="2">
        <v>1905870000</v>
      </c>
    </row>
    <row r="2239" spans="1:34">
      <c r="A2239" t="s">
        <v>2257</v>
      </c>
      <c r="B2239" t="s">
        <v>19</v>
      </c>
      <c r="C2239" s="2">
        <v>1262280000</v>
      </c>
      <c r="D2239" s="2">
        <v>1133460000</v>
      </c>
      <c r="E2239" s="2">
        <v>1179130000</v>
      </c>
      <c r="F2239" s="2">
        <v>1211770000</v>
      </c>
      <c r="G2239" s="2">
        <v>1229810000</v>
      </c>
      <c r="H2239" s="2">
        <v>1251810000</v>
      </c>
      <c r="I2239" s="2">
        <v>1276040000</v>
      </c>
      <c r="J2239" s="2">
        <v>1298310000</v>
      </c>
      <c r="K2239" s="2">
        <v>1317960000</v>
      </c>
      <c r="L2239" s="2">
        <v>1336060000</v>
      </c>
      <c r="M2239" s="2">
        <v>1349450000</v>
      </c>
      <c r="N2239" s="2">
        <v>1362850000</v>
      </c>
      <c r="O2239" s="2">
        <v>1378120000</v>
      </c>
      <c r="P2239" s="2">
        <v>1395770000</v>
      </c>
      <c r="Q2239" s="2">
        <v>1409130000</v>
      </c>
      <c r="R2239" s="2">
        <v>1423920000</v>
      </c>
      <c r="S2239" s="2">
        <v>1438000000</v>
      </c>
      <c r="T2239" s="2">
        <v>1451590000</v>
      </c>
      <c r="U2239" s="2">
        <v>1465190000</v>
      </c>
      <c r="V2239" s="2">
        <v>1479030000</v>
      </c>
      <c r="W2239" s="2">
        <v>1492860000</v>
      </c>
      <c r="X2239" s="2">
        <v>1506460000</v>
      </c>
      <c r="Y2239" s="2">
        <v>1520060000</v>
      </c>
      <c r="Z2239" s="2">
        <v>1533420000</v>
      </c>
      <c r="AA2239" s="2">
        <v>1547490000</v>
      </c>
      <c r="AB2239" s="2">
        <v>1561570000</v>
      </c>
      <c r="AC2239" s="2">
        <v>1576600000</v>
      </c>
      <c r="AD2239" s="2">
        <v>1591390000</v>
      </c>
      <c r="AE2239" s="2">
        <v>1606420000</v>
      </c>
      <c r="AF2239" s="2">
        <v>1621680000</v>
      </c>
      <c r="AG2239" s="2">
        <v>1637430000</v>
      </c>
      <c r="AH2239" s="2">
        <v>1653170000</v>
      </c>
    </row>
    <row r="2240" spans="1:34">
      <c r="A2240" t="s">
        <v>2258</v>
      </c>
      <c r="B2240" t="s">
        <v>19</v>
      </c>
      <c r="C2240" s="2">
        <v>3751280000</v>
      </c>
      <c r="D2240" s="2">
        <v>3368440000</v>
      </c>
      <c r="E2240" s="2">
        <v>3504180000</v>
      </c>
      <c r="F2240" s="2">
        <v>3601170000</v>
      </c>
      <c r="G2240" s="2">
        <v>3654790000</v>
      </c>
      <c r="H2240" s="2">
        <v>3720180000</v>
      </c>
      <c r="I2240" s="2">
        <v>3792180000</v>
      </c>
      <c r="J2240" s="2">
        <v>3858360000</v>
      </c>
      <c r="K2240" s="2">
        <v>3916760000</v>
      </c>
      <c r="L2240" s="2">
        <v>3970550000</v>
      </c>
      <c r="M2240" s="2">
        <v>4010350000</v>
      </c>
      <c r="N2240" s="2">
        <v>4050170000</v>
      </c>
      <c r="O2240" s="2">
        <v>4095540000</v>
      </c>
      <c r="P2240" s="2">
        <v>4148000000</v>
      </c>
      <c r="Q2240" s="2">
        <v>4187700000</v>
      </c>
      <c r="R2240" s="2">
        <v>4231660000</v>
      </c>
      <c r="S2240" s="2">
        <v>4273480000</v>
      </c>
      <c r="T2240" s="2">
        <v>4313890000</v>
      </c>
      <c r="U2240" s="2">
        <v>4354300000</v>
      </c>
      <c r="V2240" s="2">
        <v>4395420000</v>
      </c>
      <c r="W2240" s="2">
        <v>4436540000</v>
      </c>
      <c r="X2240" s="2">
        <v>4476950000</v>
      </c>
      <c r="Y2240" s="2">
        <v>4517360000</v>
      </c>
      <c r="Z2240" s="2">
        <v>4557060000</v>
      </c>
      <c r="AA2240" s="2">
        <v>4598890000</v>
      </c>
      <c r="AB2240" s="2">
        <v>4640710000</v>
      </c>
      <c r="AC2240" s="2">
        <v>4685380000</v>
      </c>
      <c r="AD2240" s="2">
        <v>4729330000</v>
      </c>
      <c r="AE2240" s="2">
        <v>4773990000</v>
      </c>
      <c r="AF2240" s="2">
        <v>4819370000</v>
      </c>
      <c r="AG2240" s="2">
        <v>4866160000</v>
      </c>
      <c r="AH2240" s="2">
        <v>4912950000</v>
      </c>
    </row>
    <row r="2241" spans="1:34">
      <c r="A2241" t="s">
        <v>2259</v>
      </c>
      <c r="B2241" t="s">
        <v>19</v>
      </c>
      <c r="C2241" s="2">
        <v>290732000</v>
      </c>
      <c r="D2241" s="2">
        <v>261061000</v>
      </c>
      <c r="E2241" s="2">
        <v>271581000</v>
      </c>
      <c r="F2241" s="2">
        <v>279098000</v>
      </c>
      <c r="G2241" s="2">
        <v>283254000</v>
      </c>
      <c r="H2241" s="2">
        <v>288321000</v>
      </c>
      <c r="I2241" s="2">
        <v>293902000</v>
      </c>
      <c r="J2241" s="2">
        <v>299031000</v>
      </c>
      <c r="K2241" s="2">
        <v>303557000</v>
      </c>
      <c r="L2241" s="2">
        <v>307726000</v>
      </c>
      <c r="M2241" s="2">
        <v>310810000</v>
      </c>
      <c r="N2241" s="2">
        <v>313896000</v>
      </c>
      <c r="O2241" s="2">
        <v>317413000</v>
      </c>
      <c r="P2241" s="2">
        <v>321479000</v>
      </c>
      <c r="Q2241" s="2">
        <v>324556000</v>
      </c>
      <c r="R2241" s="2">
        <v>327962000</v>
      </c>
      <c r="S2241" s="2">
        <v>331204000</v>
      </c>
      <c r="T2241" s="2">
        <v>334336000</v>
      </c>
      <c r="U2241" s="2">
        <v>337468000</v>
      </c>
      <c r="V2241" s="2">
        <v>340654000</v>
      </c>
      <c r="W2241" s="2">
        <v>343841000</v>
      </c>
      <c r="X2241" s="2">
        <v>346973000</v>
      </c>
      <c r="Y2241" s="2">
        <v>350105000</v>
      </c>
      <c r="Z2241" s="2">
        <v>353182000</v>
      </c>
      <c r="AA2241" s="2">
        <v>356423000</v>
      </c>
      <c r="AB2241" s="2">
        <v>359665000</v>
      </c>
      <c r="AC2241" s="2">
        <v>363127000</v>
      </c>
      <c r="AD2241" s="2">
        <v>366533000</v>
      </c>
      <c r="AE2241" s="2">
        <v>369995000</v>
      </c>
      <c r="AF2241" s="2">
        <v>373511000</v>
      </c>
      <c r="AG2241" s="2">
        <v>377137000</v>
      </c>
      <c r="AH2241" s="2">
        <v>380764000</v>
      </c>
    </row>
    <row r="2242" spans="1:34">
      <c r="A2242" t="s">
        <v>2260</v>
      </c>
      <c r="B2242" t="s">
        <v>19</v>
      </c>
      <c r="C2242" s="2">
        <v>254129000</v>
      </c>
      <c r="D2242" s="2">
        <v>228194000</v>
      </c>
      <c r="E2242" s="2">
        <v>237389000</v>
      </c>
      <c r="F2242" s="2">
        <v>243960000</v>
      </c>
      <c r="G2242" s="2">
        <v>247593000</v>
      </c>
      <c r="H2242" s="2">
        <v>252022000</v>
      </c>
      <c r="I2242" s="2">
        <v>256900000</v>
      </c>
      <c r="J2242" s="2">
        <v>261383000</v>
      </c>
      <c r="K2242" s="2">
        <v>265340000</v>
      </c>
      <c r="L2242" s="2">
        <v>268983000</v>
      </c>
      <c r="M2242" s="2">
        <v>271680000</v>
      </c>
      <c r="N2242" s="2">
        <v>274377000</v>
      </c>
      <c r="O2242" s="2">
        <v>277451000</v>
      </c>
      <c r="P2242" s="2">
        <v>281005000</v>
      </c>
      <c r="Q2242" s="2">
        <v>283694000</v>
      </c>
      <c r="R2242" s="2">
        <v>286672000</v>
      </c>
      <c r="S2242" s="2">
        <v>289506000</v>
      </c>
      <c r="T2242" s="2">
        <v>292243000</v>
      </c>
      <c r="U2242" s="2">
        <v>294981000</v>
      </c>
      <c r="V2242" s="2">
        <v>297766000</v>
      </c>
      <c r="W2242" s="2">
        <v>300552000</v>
      </c>
      <c r="X2242" s="2">
        <v>303289000</v>
      </c>
      <c r="Y2242" s="2">
        <v>306027000</v>
      </c>
      <c r="Z2242" s="2">
        <v>308716000</v>
      </c>
      <c r="AA2242" s="2">
        <v>311550000</v>
      </c>
      <c r="AB2242" s="2">
        <v>314383000</v>
      </c>
      <c r="AC2242" s="2">
        <v>317409000</v>
      </c>
      <c r="AD2242" s="2">
        <v>320387000</v>
      </c>
      <c r="AE2242" s="2">
        <v>323413000</v>
      </c>
      <c r="AF2242" s="2">
        <v>326486000</v>
      </c>
      <c r="AG2242" s="2">
        <v>329656000</v>
      </c>
      <c r="AH2242" s="2">
        <v>332826000</v>
      </c>
    </row>
    <row r="2243" spans="1:34">
      <c r="A2243" t="s">
        <v>2261</v>
      </c>
      <c r="B2243" t="s">
        <v>19</v>
      </c>
      <c r="C2243" s="2">
        <v>1568700000</v>
      </c>
      <c r="D2243" s="2">
        <v>1408600000</v>
      </c>
      <c r="E2243" s="2">
        <v>1465370000</v>
      </c>
      <c r="F2243" s="2">
        <v>1505920000</v>
      </c>
      <c r="G2243" s="2">
        <v>1528350000</v>
      </c>
      <c r="H2243" s="2">
        <v>1555690000</v>
      </c>
      <c r="I2243" s="2">
        <v>1585800000</v>
      </c>
      <c r="J2243" s="2">
        <v>1613480000</v>
      </c>
      <c r="K2243" s="2">
        <v>1637900000</v>
      </c>
      <c r="L2243" s="2">
        <v>1660390000</v>
      </c>
      <c r="M2243" s="2">
        <v>1677030000</v>
      </c>
      <c r="N2243" s="2">
        <v>1693690000</v>
      </c>
      <c r="O2243" s="2">
        <v>1712660000</v>
      </c>
      <c r="P2243" s="2">
        <v>1734600000</v>
      </c>
      <c r="Q2243" s="2">
        <v>1751200000</v>
      </c>
      <c r="R2243" s="2">
        <v>1769580000</v>
      </c>
      <c r="S2243" s="2">
        <v>1787070000</v>
      </c>
      <c r="T2243" s="2">
        <v>1803970000</v>
      </c>
      <c r="U2243" s="2">
        <v>1820870000</v>
      </c>
      <c r="V2243" s="2">
        <v>1838060000</v>
      </c>
      <c r="W2243" s="2">
        <v>1855260000</v>
      </c>
      <c r="X2243" s="2">
        <v>1872160000</v>
      </c>
      <c r="Y2243" s="2">
        <v>1889050000</v>
      </c>
      <c r="Z2243" s="2">
        <v>1905660000</v>
      </c>
      <c r="AA2243" s="2">
        <v>1923150000</v>
      </c>
      <c r="AB2243" s="2">
        <v>1940640000</v>
      </c>
      <c r="AC2243" s="2">
        <v>1959320000</v>
      </c>
      <c r="AD2243" s="2">
        <v>1977700000</v>
      </c>
      <c r="AE2243" s="2">
        <v>1996370000</v>
      </c>
      <c r="AF2243" s="2">
        <v>2015350000</v>
      </c>
      <c r="AG2243" s="2">
        <v>2034910000</v>
      </c>
      <c r="AH2243" s="2">
        <v>2054480000</v>
      </c>
    </row>
    <row r="2244" spans="1:34">
      <c r="A2244" t="s">
        <v>2262</v>
      </c>
      <c r="B2244" t="s">
        <v>19</v>
      </c>
      <c r="C2244" s="2">
        <v>313740000</v>
      </c>
      <c r="D2244" s="2">
        <v>281721000</v>
      </c>
      <c r="E2244" s="2">
        <v>293073000</v>
      </c>
      <c r="F2244" s="2">
        <v>301185000</v>
      </c>
      <c r="G2244" s="2">
        <v>305670000</v>
      </c>
      <c r="H2244" s="2">
        <v>311138000</v>
      </c>
      <c r="I2244" s="2">
        <v>317160000</v>
      </c>
      <c r="J2244" s="2">
        <v>322696000</v>
      </c>
      <c r="K2244" s="2">
        <v>327580000</v>
      </c>
      <c r="L2244" s="2">
        <v>332078000</v>
      </c>
      <c r="M2244" s="2">
        <v>335407000</v>
      </c>
      <c r="N2244" s="2">
        <v>338737000</v>
      </c>
      <c r="O2244" s="2">
        <v>342532000</v>
      </c>
      <c r="P2244" s="2">
        <v>346920000</v>
      </c>
      <c r="Q2244" s="2">
        <v>350240000</v>
      </c>
      <c r="R2244" s="2">
        <v>353916000</v>
      </c>
      <c r="S2244" s="2">
        <v>357414000</v>
      </c>
      <c r="T2244" s="2">
        <v>360794000</v>
      </c>
      <c r="U2244" s="2">
        <v>364174000</v>
      </c>
      <c r="V2244" s="2">
        <v>367613000</v>
      </c>
      <c r="W2244" s="2">
        <v>371052000</v>
      </c>
      <c r="X2244" s="2">
        <v>374431000</v>
      </c>
      <c r="Y2244" s="2">
        <v>377811000</v>
      </c>
      <c r="Z2244" s="2">
        <v>381131000</v>
      </c>
      <c r="AA2244" s="2">
        <v>384629000</v>
      </c>
      <c r="AB2244" s="2">
        <v>388128000</v>
      </c>
      <c r="AC2244" s="2">
        <v>391863000</v>
      </c>
      <c r="AD2244" s="2">
        <v>395539000</v>
      </c>
      <c r="AE2244" s="2">
        <v>399275000</v>
      </c>
      <c r="AF2244" s="2">
        <v>403069000</v>
      </c>
      <c r="AG2244" s="2">
        <v>406983000</v>
      </c>
      <c r="AH2244" s="2">
        <v>410896000</v>
      </c>
    </row>
    <row r="2245" spans="1:34">
      <c r="A2245" t="s">
        <v>2263</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row>
    <row r="2246" spans="1:34">
      <c r="A2246" t="s">
        <v>2264</v>
      </c>
      <c r="B2246" t="s">
        <v>19</v>
      </c>
      <c r="C2246" s="2">
        <v>96370500000000</v>
      </c>
      <c r="D2246" s="2">
        <v>86729800000000</v>
      </c>
      <c r="E2246" s="2">
        <v>88894600000000</v>
      </c>
      <c r="F2246" s="2">
        <v>90615200000000</v>
      </c>
      <c r="G2246" s="2">
        <v>90276000000000</v>
      </c>
      <c r="H2246" s="2">
        <v>91089300000000</v>
      </c>
      <c r="I2246" s="2">
        <v>92671500000000</v>
      </c>
      <c r="J2246" s="2">
        <v>93993700000000</v>
      </c>
      <c r="K2246" s="2">
        <v>94812200000000</v>
      </c>
      <c r="L2246" s="2">
        <v>96434400000000</v>
      </c>
      <c r="M2246" s="2">
        <v>97163400000000</v>
      </c>
      <c r="N2246" s="2">
        <v>97798700000000</v>
      </c>
      <c r="O2246" s="2">
        <v>99606700000000</v>
      </c>
      <c r="P2246" s="2">
        <v>100910000000000</v>
      </c>
      <c r="Q2246" s="2">
        <v>101835000000000</v>
      </c>
      <c r="R2246" s="2">
        <v>103139000000000</v>
      </c>
      <c r="S2246" s="2">
        <v>104526000000000</v>
      </c>
      <c r="T2246" s="2">
        <v>105451000000000</v>
      </c>
      <c r="U2246" s="2">
        <v>106376000000000</v>
      </c>
      <c r="V2246" s="2">
        <v>107722000000000</v>
      </c>
      <c r="W2246" s="2">
        <v>108647000000000</v>
      </c>
      <c r="X2246" s="2">
        <v>109992000000000</v>
      </c>
      <c r="Y2246" s="2">
        <v>111337000000000</v>
      </c>
      <c r="Z2246" s="2">
        <v>112641000000000</v>
      </c>
      <c r="AA2246" s="2">
        <v>114407000000000</v>
      </c>
      <c r="AB2246" s="2">
        <v>115710000000000</v>
      </c>
      <c r="AC2246" s="2">
        <v>117434000000000</v>
      </c>
      <c r="AD2246" s="2">
        <v>118695000000000</v>
      </c>
      <c r="AE2246" s="2">
        <v>120419000000000</v>
      </c>
      <c r="AF2246" s="2">
        <v>122101000000000</v>
      </c>
      <c r="AG2246" s="2">
        <v>123363000000000</v>
      </c>
      <c r="AH2246" s="2">
        <v>125086000000000</v>
      </c>
    </row>
    <row r="2247" spans="1:34">
      <c r="A2247" t="s">
        <v>2265</v>
      </c>
      <c r="B2247" t="s">
        <v>19</v>
      </c>
      <c r="C2247" s="2">
        <v>667246000000</v>
      </c>
      <c r="D2247" s="2">
        <v>600496000000</v>
      </c>
      <c r="E2247" s="2">
        <v>615485000000</v>
      </c>
      <c r="F2247" s="2">
        <v>627398000000</v>
      </c>
      <c r="G2247" s="2">
        <v>625050000000</v>
      </c>
      <c r="H2247" s="2">
        <v>630681000000</v>
      </c>
      <c r="I2247" s="2">
        <v>641636000000</v>
      </c>
      <c r="J2247" s="2">
        <v>650790000000</v>
      </c>
      <c r="K2247" s="2">
        <v>656457000000</v>
      </c>
      <c r="L2247" s="2">
        <v>667688000000</v>
      </c>
      <c r="M2247" s="2">
        <v>672736000000</v>
      </c>
      <c r="N2247" s="2">
        <v>677135000000</v>
      </c>
      <c r="O2247" s="2">
        <v>689653000000</v>
      </c>
      <c r="P2247" s="2">
        <v>698677000000</v>
      </c>
      <c r="Q2247" s="2">
        <v>705082000000</v>
      </c>
      <c r="R2247" s="2">
        <v>714106000000</v>
      </c>
      <c r="S2247" s="2">
        <v>723713000000</v>
      </c>
      <c r="T2247" s="2">
        <v>730118000000</v>
      </c>
      <c r="U2247" s="2">
        <v>736522000000</v>
      </c>
      <c r="V2247" s="2">
        <v>745838000000</v>
      </c>
      <c r="W2247" s="2">
        <v>752243000000</v>
      </c>
      <c r="X2247" s="2">
        <v>761558000000</v>
      </c>
      <c r="Y2247" s="2">
        <v>770874000000</v>
      </c>
      <c r="Z2247" s="2">
        <v>779898000000</v>
      </c>
      <c r="AA2247" s="2">
        <v>792125000000</v>
      </c>
      <c r="AB2247" s="2">
        <v>801150000000</v>
      </c>
      <c r="AC2247" s="2">
        <v>813086000000</v>
      </c>
      <c r="AD2247" s="2">
        <v>821819000000</v>
      </c>
      <c r="AE2247" s="2">
        <v>833755000000</v>
      </c>
      <c r="AF2247" s="2">
        <v>845399000000</v>
      </c>
      <c r="AG2247" s="2">
        <v>854133000000</v>
      </c>
      <c r="AH2247" s="2">
        <v>866069000000</v>
      </c>
    </row>
    <row r="2248" spans="1:34">
      <c r="A2248" t="s">
        <v>2266</v>
      </c>
      <c r="B2248" t="s">
        <v>19</v>
      </c>
      <c r="C2248" s="2">
        <v>96188100000</v>
      </c>
      <c r="D2248" s="2">
        <v>86565600000</v>
      </c>
      <c r="E2248" s="2">
        <v>88726400000</v>
      </c>
      <c r="F2248" s="2">
        <v>90443700000</v>
      </c>
      <c r="G2248" s="2">
        <v>90105200000</v>
      </c>
      <c r="H2248" s="2">
        <v>90917000000</v>
      </c>
      <c r="I2248" s="2">
        <v>92496200000</v>
      </c>
      <c r="J2248" s="2">
        <v>93815800000</v>
      </c>
      <c r="K2248" s="2">
        <v>94632800000</v>
      </c>
      <c r="L2248" s="2">
        <v>96251900000</v>
      </c>
      <c r="M2248" s="2">
        <v>96979500000</v>
      </c>
      <c r="N2248" s="2">
        <v>97613600000</v>
      </c>
      <c r="O2248" s="2">
        <v>99418200000</v>
      </c>
      <c r="P2248" s="2">
        <v>100719000000</v>
      </c>
      <c r="Q2248" s="2">
        <v>101642000000</v>
      </c>
      <c r="R2248" s="2">
        <v>102943000000</v>
      </c>
      <c r="S2248" s="2">
        <v>104328000000</v>
      </c>
      <c r="T2248" s="2">
        <v>105251000000</v>
      </c>
      <c r="U2248" s="2">
        <v>106175000000</v>
      </c>
      <c r="V2248" s="2">
        <v>107518000000</v>
      </c>
      <c r="W2248" s="2">
        <v>108441000000</v>
      </c>
      <c r="X2248" s="2">
        <v>109784000000</v>
      </c>
      <c r="Y2248" s="2">
        <v>111127000000</v>
      </c>
      <c r="Z2248" s="2">
        <v>112428000000</v>
      </c>
      <c r="AA2248" s="2">
        <v>114190000000</v>
      </c>
      <c r="AB2248" s="2">
        <v>115491000000</v>
      </c>
      <c r="AC2248" s="2">
        <v>117212000000</v>
      </c>
      <c r="AD2248" s="2">
        <v>118471000000</v>
      </c>
      <c r="AE2248" s="2">
        <v>120191000000</v>
      </c>
      <c r="AF2248" s="2">
        <v>121870000000</v>
      </c>
      <c r="AG2248" s="2">
        <v>123129000000</v>
      </c>
      <c r="AH2248" s="2">
        <v>124850000000</v>
      </c>
    </row>
    <row r="2249" spans="1:34">
      <c r="A2249" t="s">
        <v>2267</v>
      </c>
      <c r="B2249" t="s">
        <v>19</v>
      </c>
      <c r="C2249" s="2">
        <v>84290800000</v>
      </c>
      <c r="D2249" s="2">
        <v>75858500000</v>
      </c>
      <c r="E2249" s="2">
        <v>77752000000</v>
      </c>
      <c r="F2249" s="2">
        <v>79256900000</v>
      </c>
      <c r="G2249" s="2">
        <v>78960200000</v>
      </c>
      <c r="H2249" s="2">
        <v>79671600000</v>
      </c>
      <c r="I2249" s="2">
        <v>81055500000</v>
      </c>
      <c r="J2249" s="2">
        <v>82211900000</v>
      </c>
      <c r="K2249" s="2">
        <v>82927800000</v>
      </c>
      <c r="L2249" s="2">
        <v>84346600000</v>
      </c>
      <c r="M2249" s="2">
        <v>84984300000</v>
      </c>
      <c r="N2249" s="2">
        <v>85540000000</v>
      </c>
      <c r="O2249" s="2">
        <v>87121300000</v>
      </c>
      <c r="P2249" s="2">
        <v>88261400000</v>
      </c>
      <c r="Q2249" s="2">
        <v>89070400000</v>
      </c>
      <c r="R2249" s="2">
        <v>90210500000</v>
      </c>
      <c r="S2249" s="2">
        <v>91424100000</v>
      </c>
      <c r="T2249" s="2">
        <v>92233100000</v>
      </c>
      <c r="U2249" s="2">
        <v>93042200000</v>
      </c>
      <c r="V2249" s="2">
        <v>94219000000</v>
      </c>
      <c r="W2249" s="2">
        <v>95028100000</v>
      </c>
      <c r="X2249" s="2">
        <v>96204900000</v>
      </c>
      <c r="Y2249" s="2">
        <v>97381700000</v>
      </c>
      <c r="Z2249" s="2">
        <v>98521700000</v>
      </c>
      <c r="AA2249" s="2">
        <v>100066000000</v>
      </c>
      <c r="AB2249" s="2">
        <v>101206000000</v>
      </c>
      <c r="AC2249" s="2">
        <v>102714000000</v>
      </c>
      <c r="AD2249" s="2">
        <v>103817000000</v>
      </c>
      <c r="AE2249" s="2">
        <v>105325000000</v>
      </c>
      <c r="AF2249" s="2">
        <v>106796000000</v>
      </c>
      <c r="AG2249" s="2">
        <v>107900000000</v>
      </c>
      <c r="AH2249" s="2">
        <v>109407000000</v>
      </c>
    </row>
    <row r="2250" spans="1:34">
      <c r="A2250" t="s">
        <v>2268</v>
      </c>
      <c r="B2250" t="s">
        <v>19</v>
      </c>
      <c r="C2250" s="2">
        <v>42529400000</v>
      </c>
      <c r="D2250" s="2">
        <v>38274800000</v>
      </c>
      <c r="E2250" s="2">
        <v>39230200000</v>
      </c>
      <c r="F2250" s="2">
        <v>39989500000</v>
      </c>
      <c r="G2250" s="2">
        <v>39839800000</v>
      </c>
      <c r="H2250" s="2">
        <v>40198800000</v>
      </c>
      <c r="I2250" s="2">
        <v>40897000000</v>
      </c>
      <c r="J2250" s="2">
        <v>41480500000</v>
      </c>
      <c r="K2250" s="2">
        <v>41841700000</v>
      </c>
      <c r="L2250" s="2">
        <v>42557600000</v>
      </c>
      <c r="M2250" s="2">
        <v>42879300000</v>
      </c>
      <c r="N2250" s="2">
        <v>43159700000</v>
      </c>
      <c r="O2250" s="2">
        <v>43957500000</v>
      </c>
      <c r="P2250" s="2">
        <v>44532800000</v>
      </c>
      <c r="Q2250" s="2">
        <v>44941000000</v>
      </c>
      <c r="R2250" s="2">
        <v>45516200000</v>
      </c>
      <c r="S2250" s="2">
        <v>46128500000</v>
      </c>
      <c r="T2250" s="2">
        <v>46536700000</v>
      </c>
      <c r="U2250" s="2">
        <v>46945000000</v>
      </c>
      <c r="V2250" s="2">
        <v>47538700000</v>
      </c>
      <c r="W2250" s="2">
        <v>47946900000</v>
      </c>
      <c r="X2250" s="2">
        <v>48540700000</v>
      </c>
      <c r="Y2250" s="2">
        <v>49134500000</v>
      </c>
      <c r="Z2250" s="2">
        <v>49709700000</v>
      </c>
      <c r="AA2250" s="2">
        <v>50489000000</v>
      </c>
      <c r="AB2250" s="2">
        <v>51064200000</v>
      </c>
      <c r="AC2250" s="2">
        <v>51825000000</v>
      </c>
      <c r="AD2250" s="2">
        <v>52381700000</v>
      </c>
      <c r="AE2250" s="2">
        <v>53142400000</v>
      </c>
      <c r="AF2250" s="2">
        <v>53884600000</v>
      </c>
      <c r="AG2250" s="2">
        <v>54441300000</v>
      </c>
      <c r="AH2250" s="2">
        <v>55202100000</v>
      </c>
    </row>
    <row r="2251" spans="1:34">
      <c r="A2251" t="s">
        <v>2269</v>
      </c>
      <c r="B2251" t="s">
        <v>19</v>
      </c>
      <c r="C2251" s="2">
        <v>27314800000</v>
      </c>
      <c r="D2251" s="2">
        <v>24582300000</v>
      </c>
      <c r="E2251" s="2">
        <v>25195900000</v>
      </c>
      <c r="F2251" s="2">
        <v>25683600000</v>
      </c>
      <c r="G2251" s="2">
        <v>25587400000</v>
      </c>
      <c r="H2251" s="2">
        <v>25818000000</v>
      </c>
      <c r="I2251" s="2">
        <v>26266400000</v>
      </c>
      <c r="J2251" s="2">
        <v>26641100000</v>
      </c>
      <c r="K2251" s="2">
        <v>26873100000</v>
      </c>
      <c r="L2251" s="2">
        <v>27332900000</v>
      </c>
      <c r="M2251" s="2">
        <v>27539500000</v>
      </c>
      <c r="N2251" s="2">
        <v>27719600000</v>
      </c>
      <c r="O2251" s="2">
        <v>28232100000</v>
      </c>
      <c r="P2251" s="2">
        <v>28601500000</v>
      </c>
      <c r="Q2251" s="2">
        <v>28863700000</v>
      </c>
      <c r="R2251" s="2">
        <v>29233100000</v>
      </c>
      <c r="S2251" s="2">
        <v>29626400000</v>
      </c>
      <c r="T2251" s="2">
        <v>29888600000</v>
      </c>
      <c r="U2251" s="2">
        <v>30150700000</v>
      </c>
      <c r="V2251" s="2">
        <v>30532100000</v>
      </c>
      <c r="W2251" s="2">
        <v>30794300000</v>
      </c>
      <c r="X2251" s="2">
        <v>31175600000</v>
      </c>
      <c r="Y2251" s="2">
        <v>31557000000</v>
      </c>
      <c r="Z2251" s="2">
        <v>31926400000</v>
      </c>
      <c r="AA2251" s="2">
        <v>32426900000</v>
      </c>
      <c r="AB2251" s="2">
        <v>32796400000</v>
      </c>
      <c r="AC2251" s="2">
        <v>33285000000</v>
      </c>
      <c r="AD2251" s="2">
        <v>33642500000</v>
      </c>
      <c r="AE2251" s="2">
        <v>34131100000</v>
      </c>
      <c r="AF2251" s="2">
        <v>34607800000</v>
      </c>
      <c r="AG2251" s="2">
        <v>34965300000</v>
      </c>
      <c r="AH2251" s="2">
        <v>35453900000</v>
      </c>
    </row>
    <row r="2252" spans="1:34">
      <c r="A2252" t="s">
        <v>2270</v>
      </c>
      <c r="B2252" t="s">
        <v>19</v>
      </c>
      <c r="C2252" s="2">
        <v>44159100000</v>
      </c>
      <c r="D2252" s="2">
        <v>39741500000</v>
      </c>
      <c r="E2252" s="2">
        <v>40733500000</v>
      </c>
      <c r="F2252" s="2">
        <v>41521900000</v>
      </c>
      <c r="G2252" s="2">
        <v>41366500000</v>
      </c>
      <c r="H2252" s="2">
        <v>41739200000</v>
      </c>
      <c r="I2252" s="2">
        <v>42464200000</v>
      </c>
      <c r="J2252" s="2">
        <v>43070000000</v>
      </c>
      <c r="K2252" s="2">
        <v>43445000000</v>
      </c>
      <c r="L2252" s="2">
        <v>44188400000</v>
      </c>
      <c r="M2252" s="2">
        <v>44522400000</v>
      </c>
      <c r="N2252" s="2">
        <v>44813500000</v>
      </c>
      <c r="O2252" s="2">
        <v>45642000000</v>
      </c>
      <c r="P2252" s="2">
        <v>46239200000</v>
      </c>
      <c r="Q2252" s="2">
        <v>46663100000</v>
      </c>
      <c r="R2252" s="2">
        <v>47260400000</v>
      </c>
      <c r="S2252" s="2">
        <v>47896200000</v>
      </c>
      <c r="T2252" s="2">
        <v>48320000000</v>
      </c>
      <c r="U2252" s="2">
        <v>48743900000</v>
      </c>
      <c r="V2252" s="2">
        <v>49360400000</v>
      </c>
      <c r="W2252" s="2">
        <v>49784300000</v>
      </c>
      <c r="X2252" s="2">
        <v>50400800000</v>
      </c>
      <c r="Y2252" s="2">
        <v>51017300000</v>
      </c>
      <c r="Z2252" s="2">
        <v>51614600000</v>
      </c>
      <c r="AA2252" s="2">
        <v>52423700000</v>
      </c>
      <c r="AB2252" s="2">
        <v>53021000000</v>
      </c>
      <c r="AC2252" s="2">
        <v>53810900000</v>
      </c>
      <c r="AD2252" s="2">
        <v>54388900000</v>
      </c>
      <c r="AE2252" s="2">
        <v>55178800000</v>
      </c>
      <c r="AF2252" s="2">
        <v>55949500000</v>
      </c>
      <c r="AG2252" s="2">
        <v>56527500000</v>
      </c>
      <c r="AH2252" s="2">
        <v>57317400000</v>
      </c>
    </row>
    <row r="2253" spans="1:34">
      <c r="A2253" t="s">
        <v>2271</v>
      </c>
      <c r="B2253" t="s">
        <v>19</v>
      </c>
      <c r="C2253" s="2">
        <v>1240590000</v>
      </c>
      <c r="D2253" s="2">
        <v>1116480000</v>
      </c>
      <c r="E2253" s="2">
        <v>1144350000</v>
      </c>
      <c r="F2253" s="2">
        <v>1166500000</v>
      </c>
      <c r="G2253" s="2">
        <v>1162140000</v>
      </c>
      <c r="H2253" s="2">
        <v>1172610000</v>
      </c>
      <c r="I2253" s="2">
        <v>1192970000</v>
      </c>
      <c r="J2253" s="2">
        <v>1209990000</v>
      </c>
      <c r="K2253" s="2">
        <v>1220530000</v>
      </c>
      <c r="L2253" s="2">
        <v>1241410000</v>
      </c>
      <c r="M2253" s="2">
        <v>1250800000</v>
      </c>
      <c r="N2253" s="2">
        <v>1258980000</v>
      </c>
      <c r="O2253" s="2">
        <v>1282250000</v>
      </c>
      <c r="P2253" s="2">
        <v>1299030000</v>
      </c>
      <c r="Q2253" s="2">
        <v>1310940000</v>
      </c>
      <c r="R2253" s="2">
        <v>1327720000</v>
      </c>
      <c r="S2253" s="2">
        <v>1345580000</v>
      </c>
      <c r="T2253" s="2">
        <v>1357490000</v>
      </c>
      <c r="U2253" s="2">
        <v>1369390000</v>
      </c>
      <c r="V2253" s="2">
        <v>1386710000</v>
      </c>
      <c r="W2253" s="2">
        <v>1398620000</v>
      </c>
      <c r="X2253" s="2">
        <v>1415940000</v>
      </c>
      <c r="Y2253" s="2">
        <v>1433260000</v>
      </c>
      <c r="Z2253" s="2">
        <v>1450040000</v>
      </c>
      <c r="AA2253" s="2">
        <v>1472770000</v>
      </c>
      <c r="AB2253" s="2">
        <v>1489550000</v>
      </c>
      <c r="AC2253" s="2">
        <v>1511750000</v>
      </c>
      <c r="AD2253" s="2">
        <v>1527980000</v>
      </c>
      <c r="AE2253" s="2">
        <v>1550170000</v>
      </c>
      <c r="AF2253" s="2">
        <v>1571830000</v>
      </c>
      <c r="AG2253" s="2">
        <v>1588060000</v>
      </c>
      <c r="AH2253" s="2">
        <v>1610250000</v>
      </c>
    </row>
    <row r="2254" spans="1:34">
      <c r="A2254" t="s">
        <v>2272</v>
      </c>
      <c r="B2254" t="s">
        <v>19</v>
      </c>
      <c r="C2254" s="2">
        <v>4925120000</v>
      </c>
      <c r="D2254" s="2">
        <v>4432420000</v>
      </c>
      <c r="E2254" s="2">
        <v>4543050000</v>
      </c>
      <c r="F2254" s="2">
        <v>4630990000</v>
      </c>
      <c r="G2254" s="2">
        <v>4613650000</v>
      </c>
      <c r="H2254" s="2">
        <v>4655220000</v>
      </c>
      <c r="I2254" s="2">
        <v>4736080000</v>
      </c>
      <c r="J2254" s="2">
        <v>4803650000</v>
      </c>
      <c r="K2254" s="2">
        <v>4845480000</v>
      </c>
      <c r="L2254" s="2">
        <v>4928380000</v>
      </c>
      <c r="M2254" s="2">
        <v>4965640000</v>
      </c>
      <c r="N2254" s="2">
        <v>4998110000</v>
      </c>
      <c r="O2254" s="2">
        <v>5090510000</v>
      </c>
      <c r="P2254" s="2">
        <v>5157120000</v>
      </c>
      <c r="Q2254" s="2">
        <v>5204390000</v>
      </c>
      <c r="R2254" s="2">
        <v>5271000000</v>
      </c>
      <c r="S2254" s="2">
        <v>5341920000</v>
      </c>
      <c r="T2254" s="2">
        <v>5389190000</v>
      </c>
      <c r="U2254" s="2">
        <v>5436460000</v>
      </c>
      <c r="V2254" s="2">
        <v>5505220000</v>
      </c>
      <c r="W2254" s="2">
        <v>5552500000</v>
      </c>
      <c r="X2254" s="2">
        <v>5621260000</v>
      </c>
      <c r="Y2254" s="2">
        <v>5690020000</v>
      </c>
      <c r="Z2254" s="2">
        <v>5756630000</v>
      </c>
      <c r="AA2254" s="2">
        <v>5846880000</v>
      </c>
      <c r="AB2254" s="2">
        <v>5913500000</v>
      </c>
      <c r="AC2254" s="2">
        <v>6001600000</v>
      </c>
      <c r="AD2254" s="2">
        <v>6066060000</v>
      </c>
      <c r="AE2254" s="2">
        <v>6154160000</v>
      </c>
      <c r="AF2254" s="2">
        <v>6240110000</v>
      </c>
      <c r="AG2254" s="2">
        <v>6304580000</v>
      </c>
      <c r="AH2254" s="2">
        <v>6392680000</v>
      </c>
    </row>
    <row r="2255" spans="1:34">
      <c r="A2255" t="s">
        <v>2273</v>
      </c>
      <c r="B2255" t="s">
        <v>19</v>
      </c>
      <c r="C2255" s="2">
        <v>3852770000</v>
      </c>
      <c r="D2255" s="2">
        <v>3467340000</v>
      </c>
      <c r="E2255" s="2">
        <v>3553890000</v>
      </c>
      <c r="F2255" s="2">
        <v>3622670000</v>
      </c>
      <c r="G2255" s="2">
        <v>3609120000</v>
      </c>
      <c r="H2255" s="2">
        <v>3641630000</v>
      </c>
      <c r="I2255" s="2">
        <v>3704890000</v>
      </c>
      <c r="J2255" s="2">
        <v>3757740000</v>
      </c>
      <c r="K2255" s="2">
        <v>3790470000</v>
      </c>
      <c r="L2255" s="2">
        <v>3855320000</v>
      </c>
      <c r="M2255" s="2">
        <v>3884460000</v>
      </c>
      <c r="N2255" s="2">
        <v>3909860000</v>
      </c>
      <c r="O2255" s="2">
        <v>3982140000</v>
      </c>
      <c r="P2255" s="2">
        <v>4034250000</v>
      </c>
      <c r="Q2255" s="2">
        <v>4071230000</v>
      </c>
      <c r="R2255" s="2">
        <v>4123340000</v>
      </c>
      <c r="S2255" s="2">
        <v>4178810000</v>
      </c>
      <c r="T2255" s="2">
        <v>4215790000</v>
      </c>
      <c r="U2255" s="2">
        <v>4252770000</v>
      </c>
      <c r="V2255" s="2">
        <v>4306560000</v>
      </c>
      <c r="W2255" s="2">
        <v>4343540000</v>
      </c>
      <c r="X2255" s="2">
        <v>4397330000</v>
      </c>
      <c r="Y2255" s="2">
        <v>4451120000</v>
      </c>
      <c r="Z2255" s="2">
        <v>4503230000</v>
      </c>
      <c r="AA2255" s="2">
        <v>4573830000</v>
      </c>
      <c r="AB2255" s="2">
        <v>4625940000</v>
      </c>
      <c r="AC2255" s="2">
        <v>4694860000</v>
      </c>
      <c r="AD2255" s="2">
        <v>4745290000</v>
      </c>
      <c r="AE2255" s="2">
        <v>4814210000</v>
      </c>
      <c r="AF2255" s="2">
        <v>4881440000</v>
      </c>
      <c r="AG2255" s="2">
        <v>4931870000</v>
      </c>
      <c r="AH2255" s="2">
        <v>5000790000</v>
      </c>
    </row>
    <row r="2256" spans="1:34">
      <c r="A2256" t="s">
        <v>2274</v>
      </c>
      <c r="B2256" t="s">
        <v>19</v>
      </c>
      <c r="C2256" s="2">
        <v>770553000</v>
      </c>
      <c r="D2256" s="2">
        <v>693468000</v>
      </c>
      <c r="E2256" s="2">
        <v>710778000</v>
      </c>
      <c r="F2256" s="2">
        <v>724535000</v>
      </c>
      <c r="G2256" s="2">
        <v>721823000</v>
      </c>
      <c r="H2256" s="2">
        <v>728326000</v>
      </c>
      <c r="I2256" s="2">
        <v>740977000</v>
      </c>
      <c r="J2256" s="2">
        <v>751548000</v>
      </c>
      <c r="K2256" s="2">
        <v>758093000</v>
      </c>
      <c r="L2256" s="2">
        <v>771064000</v>
      </c>
      <c r="M2256" s="2">
        <v>776893000</v>
      </c>
      <c r="N2256" s="2">
        <v>781972000</v>
      </c>
      <c r="O2256" s="2">
        <v>796429000</v>
      </c>
      <c r="P2256" s="2">
        <v>806850000</v>
      </c>
      <c r="Q2256" s="2">
        <v>814246000</v>
      </c>
      <c r="R2256" s="2">
        <v>824668000</v>
      </c>
      <c r="S2256" s="2">
        <v>835762000</v>
      </c>
      <c r="T2256" s="2">
        <v>843159000</v>
      </c>
      <c r="U2256" s="2">
        <v>850555000</v>
      </c>
      <c r="V2256" s="2">
        <v>861313000</v>
      </c>
      <c r="W2256" s="2">
        <v>868709000</v>
      </c>
      <c r="X2256" s="2">
        <v>879467000</v>
      </c>
      <c r="Y2256" s="2">
        <v>890225000</v>
      </c>
      <c r="Z2256" s="2">
        <v>900647000</v>
      </c>
      <c r="AA2256" s="2">
        <v>914767000</v>
      </c>
      <c r="AB2256" s="2">
        <v>925188000</v>
      </c>
      <c r="AC2256" s="2">
        <v>938972000</v>
      </c>
      <c r="AD2256" s="2">
        <v>949058000</v>
      </c>
      <c r="AE2256" s="2">
        <v>962841000</v>
      </c>
      <c r="AF2256" s="2">
        <v>976289000</v>
      </c>
      <c r="AG2256" s="2">
        <v>986375000</v>
      </c>
      <c r="AH2256" s="2">
        <v>1000160000</v>
      </c>
    </row>
    <row r="2257" spans="1:34">
      <c r="A2257" t="s">
        <v>2275</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row>
    <row r="2258" spans="1:34">
      <c r="A2258" t="s">
        <v>2276</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row>
    <row r="2259" spans="1:34">
      <c r="A2259" t="s">
        <v>2277</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row>
    <row r="2260" spans="1:34">
      <c r="A2260" t="s">
        <v>2278</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row>
    <row r="2261" spans="1:34">
      <c r="A2261" t="s">
        <v>2279</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row>
    <row r="2262" spans="1:34">
      <c r="A2262" t="s">
        <v>2280</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row>
    <row r="2263" spans="1:34">
      <c r="A2263" t="s">
        <v>2281</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row>
    <row r="2264" spans="1:34">
      <c r="A2264" t="s">
        <v>2282</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row>
    <row r="2265" spans="1:34">
      <c r="A2265" t="s">
        <v>2283</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row>
    <row r="2266" spans="1:34">
      <c r="A2266" t="s">
        <v>2284</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row>
    <row r="2267" spans="1:34">
      <c r="A2267" t="s">
        <v>2285</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row>
    <row r="2268" spans="1:34">
      <c r="A2268" t="s">
        <v>2286</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row>
    <row r="2269" spans="1:34">
      <c r="A2269" t="s">
        <v>2287</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row>
    <row r="2270" spans="1:34">
      <c r="A2270" t="s">
        <v>2288</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row>
    <row r="2271" spans="1:34">
      <c r="A2271" t="s">
        <v>2289</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row>
    <row r="2272" spans="1:34">
      <c r="A2272" t="s">
        <v>2290</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row>
    <row r="2273" spans="1:34">
      <c r="A2273" t="s">
        <v>2291</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row>
    <row r="2274" spans="1:34">
      <c r="A2274" t="s">
        <v>2292</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row>
    <row r="2275" spans="1:34">
      <c r="A2275" t="s">
        <v>2293</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row>
    <row r="2276" spans="1:34">
      <c r="A2276" t="s">
        <v>2294</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row>
    <row r="2277" spans="1:34">
      <c r="A2277" t="s">
        <v>2295</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row>
    <row r="2278" spans="1:34">
      <c r="A2278" t="s">
        <v>2296</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row>
    <row r="2279" spans="1:34">
      <c r="A2279" t="s">
        <v>2297</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row>
    <row r="2280" spans="1:34">
      <c r="A2280" t="s">
        <v>2298</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row>
    <row r="2281" spans="1:34">
      <c r="A2281" t="s">
        <v>2299</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row>
    <row r="2282" spans="1:34">
      <c r="A2282" t="s">
        <v>2300</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row>
    <row r="2283" spans="1:34">
      <c r="A2283" t="s">
        <v>2301</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row>
    <row r="2284" spans="1:34">
      <c r="A2284" t="s">
        <v>2302</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row>
    <row r="2285" spans="1:34">
      <c r="A2285" t="s">
        <v>2303</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row>
    <row r="2286" spans="1:34">
      <c r="A2286" t="s">
        <v>2304</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row>
    <row r="2287" spans="1:34">
      <c r="A2287" t="s">
        <v>2305</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row>
    <row r="2288" spans="1:34">
      <c r="A2288" t="s">
        <v>2306</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row>
    <row r="2289" spans="1:34">
      <c r="A2289" t="s">
        <v>2307</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row>
    <row r="2290" spans="1:34">
      <c r="A2290" t="s">
        <v>2308</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row>
    <row r="2291" spans="1:34">
      <c r="A2291" t="s">
        <v>2309</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row>
    <row r="2292" spans="1:34">
      <c r="A2292" t="s">
        <v>2310</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row>
    <row r="2293" spans="1:34">
      <c r="A2293" t="s">
        <v>2311</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row>
    <row r="2294" spans="1:34">
      <c r="A2294" t="s">
        <v>2312</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row>
    <row r="2295" spans="1:34">
      <c r="A2295" t="s">
        <v>2313</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row>
    <row r="2296" spans="1:34">
      <c r="A2296" t="s">
        <v>2314</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row>
    <row r="2297" spans="1:34">
      <c r="A2297" t="s">
        <v>2315</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row>
    <row r="2298" spans="1:34">
      <c r="A2298" t="s">
        <v>2316</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row>
    <row r="2299" spans="1:34">
      <c r="A2299" t="s">
        <v>2317</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row>
    <row r="2300" spans="1:34">
      <c r="A2300" t="s">
        <v>2318</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row>
    <row r="2301" spans="1:34">
      <c r="A2301" t="s">
        <v>2319</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row>
    <row r="2302" spans="1:34">
      <c r="A2302" t="s">
        <v>2320</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row>
    <row r="2303" spans="1:34">
      <c r="A2303" t="s">
        <v>2321</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row>
    <row r="2304" spans="1:34">
      <c r="A2304" t="s">
        <v>2322</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row>
    <row r="2305" spans="1:34">
      <c r="A2305" t="s">
        <v>2323</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row>
    <row r="2306" spans="1:34">
      <c r="A2306" t="s">
        <v>2324</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row>
    <row r="2307" spans="1:34">
      <c r="A2307" t="s">
        <v>2325</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row>
    <row r="2308" spans="1:34">
      <c r="A2308" t="s">
        <v>2326</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row>
    <row r="2309" spans="1:34">
      <c r="A2309" t="s">
        <v>2327</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row>
    <row r="2310" spans="1:34">
      <c r="A2310" t="s">
        <v>2328</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row>
    <row r="2311" spans="1:34">
      <c r="A2311" t="s">
        <v>2329</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row>
    <row r="2312" spans="1:34">
      <c r="A2312" t="s">
        <v>2330</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row>
    <row r="2313" spans="1:34">
      <c r="A2313" t="s">
        <v>2331</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row>
    <row r="2314" spans="1:34">
      <c r="A2314" t="s">
        <v>2332</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row>
    <row r="2315" spans="1:34">
      <c r="A2315" t="s">
        <v>2333</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row>
    <row r="2316" spans="1:34">
      <c r="A2316" t="s">
        <v>2334</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row>
    <row r="2317" spans="1:34">
      <c r="A2317" t="s">
        <v>2335</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row>
    <row r="2318" spans="1:34">
      <c r="A2318" t="s">
        <v>2336</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row>
    <row r="2319" spans="1:34">
      <c r="A2319" t="s">
        <v>2337</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row>
    <row r="2320" spans="1:34">
      <c r="A2320" t="s">
        <v>2338</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row>
    <row r="2321" spans="1:34">
      <c r="A2321" t="s">
        <v>2339</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row>
    <row r="2322" spans="1:34">
      <c r="A2322" t="s">
        <v>2340</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row>
    <row r="2323" spans="1:34">
      <c r="A2323" t="s">
        <v>2341</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row>
    <row r="2324" spans="1:34">
      <c r="A2324" t="s">
        <v>2342</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row>
    <row r="2325" spans="1:34">
      <c r="A2325" t="s">
        <v>2343</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row>
    <row r="2326" spans="1:34">
      <c r="A2326" t="s">
        <v>2344</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row>
    <row r="2327" spans="1:34">
      <c r="A2327" t="s">
        <v>2345</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row>
    <row r="2328" spans="1:34">
      <c r="A2328" t="s">
        <v>2346</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row>
    <row r="2329" spans="1:34">
      <c r="A2329" t="s">
        <v>2347</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row>
    <row r="2330" spans="1:34">
      <c r="A2330" t="s">
        <v>2348</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row>
    <row r="2331" spans="1:34">
      <c r="A2331" t="s">
        <v>2349</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row>
    <row r="2332" spans="1:34">
      <c r="A2332" t="s">
        <v>2350</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row>
    <row r="2333" spans="1:34">
      <c r="A2333" t="s">
        <v>2351</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row>
    <row r="2334" spans="1:34">
      <c r="A2334" t="s">
        <v>2352</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row>
    <row r="2335" spans="1:34">
      <c r="A2335" t="s">
        <v>2353</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row>
    <row r="2336" spans="1:34">
      <c r="A2336" t="s">
        <v>2354</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row>
    <row r="2337" spans="1:34">
      <c r="A2337" t="s">
        <v>2355</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row>
    <row r="2338" spans="1:34">
      <c r="A2338" t="s">
        <v>2356</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row>
    <row r="2339" spans="1:34">
      <c r="A2339" t="s">
        <v>2357</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row>
    <row r="2340" spans="1:34">
      <c r="A2340" t="s">
        <v>2358</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row>
    <row r="2341" spans="1:34">
      <c r="A2341" t="s">
        <v>2359</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row>
    <row r="2342" spans="1:34">
      <c r="A2342" t="s">
        <v>2360</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row>
    <row r="2343" spans="1:34">
      <c r="A2343" t="s">
        <v>2361</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row>
    <row r="2344" spans="1:34">
      <c r="A2344" t="s">
        <v>2362</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row>
    <row r="2345" spans="1:34">
      <c r="A2345" t="s">
        <v>2363</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row>
    <row r="2346" spans="1:34">
      <c r="A2346" t="s">
        <v>2364</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row>
    <row r="2347" spans="1:34">
      <c r="A2347" t="s">
        <v>2365</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row>
    <row r="2348" spans="1:34">
      <c r="A2348" t="s">
        <v>2366</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row>
    <row r="2349" spans="1:34">
      <c r="A2349" t="s">
        <v>2367</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row>
    <row r="2350" spans="1:34">
      <c r="A2350" t="s">
        <v>2368</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row>
    <row r="2351" spans="1:34">
      <c r="A2351" t="s">
        <v>2369</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row>
    <row r="2352" spans="1:34">
      <c r="A2352" t="s">
        <v>2370</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row>
    <row r="2353" spans="1:34">
      <c r="A2353" t="s">
        <v>2371</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row>
    <row r="2354" spans="1:34">
      <c r="A2354" t="s">
        <v>2372</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row>
    <row r="2355" spans="1:34">
      <c r="A2355" t="s">
        <v>2373</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row>
    <row r="2356" spans="1:34">
      <c r="A2356" t="s">
        <v>2374</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row>
    <row r="2357" spans="1:34">
      <c r="A2357" t="s">
        <v>2375</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row>
    <row r="2358" spans="1:34">
      <c r="A2358" t="s">
        <v>2376</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row>
    <row r="2359" spans="1:34">
      <c r="A2359" t="s">
        <v>2377</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row>
    <row r="2360" spans="1:34">
      <c r="A2360" t="s">
        <v>2378</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row>
    <row r="2361" spans="1:34">
      <c r="A2361" t="s">
        <v>2379</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row>
    <row r="2362" spans="1:34">
      <c r="A2362" t="s">
        <v>2380</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row>
    <row r="2363" spans="1:34">
      <c r="A2363" t="s">
        <v>2381</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row>
    <row r="2364" spans="1:34">
      <c r="A2364" t="s">
        <v>2382</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row>
    <row r="2365" spans="1:34">
      <c r="A2365" t="s">
        <v>2383</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row>
    <row r="2366" spans="1:34">
      <c r="A2366" t="s">
        <v>2384</v>
      </c>
      <c r="B2366" t="s">
        <v>19</v>
      </c>
      <c r="C2366" s="2">
        <v>151989000000000</v>
      </c>
      <c r="D2366" s="2">
        <v>143431000000000</v>
      </c>
      <c r="E2366" s="2">
        <v>144971000000000</v>
      </c>
      <c r="F2366" s="2">
        <v>149717000000000</v>
      </c>
      <c r="G2366" s="2">
        <v>149984000000000</v>
      </c>
      <c r="H2366" s="2">
        <v>151411000000000</v>
      </c>
      <c r="I2366" s="2">
        <v>153801000000000</v>
      </c>
      <c r="J2366" s="2">
        <v>155354000000000</v>
      </c>
      <c r="K2366" s="2">
        <v>154497000000000</v>
      </c>
      <c r="L2366" s="2">
        <v>155647000000000</v>
      </c>
      <c r="M2366" s="2">
        <v>155825000000000</v>
      </c>
      <c r="N2366" s="2">
        <v>155761000000000</v>
      </c>
      <c r="O2366" s="2">
        <v>155732000000000</v>
      </c>
      <c r="P2366" s="2">
        <v>155759000000000</v>
      </c>
      <c r="Q2366" s="2">
        <v>154606000000000</v>
      </c>
      <c r="R2366" s="2">
        <v>155694000000000</v>
      </c>
      <c r="S2366" s="2">
        <v>155771000000000</v>
      </c>
      <c r="T2366" s="2">
        <v>155587000000000</v>
      </c>
      <c r="U2366" s="2">
        <v>156640000000000</v>
      </c>
      <c r="V2366" s="2">
        <v>156716000000000</v>
      </c>
      <c r="W2366" s="2">
        <v>157579000000000</v>
      </c>
      <c r="X2366" s="2">
        <v>156597000000000</v>
      </c>
      <c r="Y2366" s="2">
        <v>157470000000000</v>
      </c>
      <c r="Z2366" s="2">
        <v>157385000000000</v>
      </c>
      <c r="AA2366" s="2">
        <v>157423000000000</v>
      </c>
      <c r="AB2366" s="2">
        <v>157526000000000</v>
      </c>
      <c r="AC2366" s="2">
        <v>157733000000000</v>
      </c>
      <c r="AD2366" s="2">
        <v>157716000000000</v>
      </c>
      <c r="AE2366" s="2">
        <v>157209000000000</v>
      </c>
      <c r="AF2366" s="2">
        <v>157435000000000</v>
      </c>
      <c r="AG2366" s="2">
        <v>157589000000000</v>
      </c>
      <c r="AH2366" s="2">
        <v>158725000000000</v>
      </c>
    </row>
    <row r="2367" spans="1:34">
      <c r="A2367" t="s">
        <v>2385</v>
      </c>
      <c r="B2367" t="s">
        <v>19</v>
      </c>
      <c r="C2367" s="2">
        <v>1125690000000</v>
      </c>
      <c r="D2367" s="2">
        <v>1062310000000</v>
      </c>
      <c r="E2367" s="2">
        <v>1073710000000</v>
      </c>
      <c r="F2367" s="2">
        <v>1108870000000</v>
      </c>
      <c r="G2367" s="2">
        <v>1110840000000</v>
      </c>
      <c r="H2367" s="2">
        <v>1121410000000</v>
      </c>
      <c r="I2367" s="2">
        <v>1139120000000</v>
      </c>
      <c r="J2367" s="2">
        <v>1150620000000</v>
      </c>
      <c r="K2367" s="2">
        <v>1144270000000</v>
      </c>
      <c r="L2367" s="2">
        <v>1152790000000</v>
      </c>
      <c r="M2367" s="2">
        <v>1154110000000</v>
      </c>
      <c r="N2367" s="2">
        <v>1153630000000</v>
      </c>
      <c r="O2367" s="2">
        <v>1153420000000</v>
      </c>
      <c r="P2367" s="2">
        <v>1153620000000</v>
      </c>
      <c r="Q2367" s="2">
        <v>1145080000000</v>
      </c>
      <c r="R2367" s="2">
        <v>1153140000000</v>
      </c>
      <c r="S2367" s="2">
        <v>1153700000000</v>
      </c>
      <c r="T2367" s="2">
        <v>1152340000000</v>
      </c>
      <c r="U2367" s="2">
        <v>1160140000000</v>
      </c>
      <c r="V2367" s="2">
        <v>1160710000000</v>
      </c>
      <c r="W2367" s="2">
        <v>1167100000000</v>
      </c>
      <c r="X2367" s="2">
        <v>1159820000000</v>
      </c>
      <c r="Y2367" s="2">
        <v>1166290000000</v>
      </c>
      <c r="Z2367" s="2">
        <v>1165660000000</v>
      </c>
      <c r="AA2367" s="2">
        <v>1165940000000</v>
      </c>
      <c r="AB2367" s="2">
        <v>1166700000000</v>
      </c>
      <c r="AC2367" s="2">
        <v>1168240000000</v>
      </c>
      <c r="AD2367" s="2">
        <v>1168110000000</v>
      </c>
      <c r="AE2367" s="2">
        <v>1164360000000</v>
      </c>
      <c r="AF2367" s="2">
        <v>1166030000000</v>
      </c>
      <c r="AG2367" s="2">
        <v>1167170000000</v>
      </c>
      <c r="AH2367" s="2">
        <v>1175580000000</v>
      </c>
    </row>
    <row r="2368" spans="1:34">
      <c r="A2368" t="s">
        <v>2386</v>
      </c>
      <c r="B2368" t="s">
        <v>19</v>
      </c>
      <c r="C2368" s="2">
        <v>397571000000</v>
      </c>
      <c r="D2368" s="2">
        <v>375186000000</v>
      </c>
      <c r="E2368" s="2">
        <v>379214000000</v>
      </c>
      <c r="F2368" s="2">
        <v>391628000000</v>
      </c>
      <c r="G2368" s="2">
        <v>392327000000</v>
      </c>
      <c r="H2368" s="2">
        <v>396058000000</v>
      </c>
      <c r="I2368" s="2">
        <v>402312000000</v>
      </c>
      <c r="J2368" s="2">
        <v>406374000000</v>
      </c>
      <c r="K2368" s="2">
        <v>404131000000</v>
      </c>
      <c r="L2368" s="2">
        <v>407140000000</v>
      </c>
      <c r="M2368" s="2">
        <v>407606000000</v>
      </c>
      <c r="N2368" s="2">
        <v>407437000000</v>
      </c>
      <c r="O2368" s="2">
        <v>407363000000</v>
      </c>
      <c r="P2368" s="2">
        <v>407433000000</v>
      </c>
      <c r="Q2368" s="2">
        <v>404418000000</v>
      </c>
      <c r="R2368" s="2">
        <v>407264000000</v>
      </c>
      <c r="S2368" s="2">
        <v>407464000000</v>
      </c>
      <c r="T2368" s="2">
        <v>406982000000</v>
      </c>
      <c r="U2368" s="2">
        <v>409738000000</v>
      </c>
      <c r="V2368" s="2">
        <v>409937000000</v>
      </c>
      <c r="W2368" s="2">
        <v>412194000000</v>
      </c>
      <c r="X2368" s="2">
        <v>409625000000</v>
      </c>
      <c r="Y2368" s="2">
        <v>411908000000</v>
      </c>
      <c r="Z2368" s="2">
        <v>411685000000</v>
      </c>
      <c r="AA2368" s="2">
        <v>411784000000</v>
      </c>
      <c r="AB2368" s="2">
        <v>412056000000</v>
      </c>
      <c r="AC2368" s="2">
        <v>412597000000</v>
      </c>
      <c r="AD2368" s="2">
        <v>412551000000</v>
      </c>
      <c r="AE2368" s="2">
        <v>411227000000</v>
      </c>
      <c r="AF2368" s="2">
        <v>411816000000</v>
      </c>
      <c r="AG2368" s="2">
        <v>412221000000</v>
      </c>
      <c r="AH2368" s="2">
        <v>415192000000</v>
      </c>
    </row>
    <row r="2369" spans="1:34">
      <c r="A2369" t="s">
        <v>2387</v>
      </c>
      <c r="B2369" t="s">
        <v>19</v>
      </c>
      <c r="C2369" s="2">
        <v>425455000000</v>
      </c>
      <c r="D2369" s="2">
        <v>401499000000</v>
      </c>
      <c r="E2369" s="2">
        <v>405810000000</v>
      </c>
      <c r="F2369" s="2">
        <v>419095000000</v>
      </c>
      <c r="G2369" s="2">
        <v>419843000000</v>
      </c>
      <c r="H2369" s="2">
        <v>423836000000</v>
      </c>
      <c r="I2369" s="2">
        <v>430528000000</v>
      </c>
      <c r="J2369" s="2">
        <v>434875000000</v>
      </c>
      <c r="K2369" s="2">
        <v>432475000000</v>
      </c>
      <c r="L2369" s="2">
        <v>435695000000</v>
      </c>
      <c r="M2369" s="2">
        <v>436193000000</v>
      </c>
      <c r="N2369" s="2">
        <v>436013000000</v>
      </c>
      <c r="O2369" s="2">
        <v>435933000000</v>
      </c>
      <c r="P2369" s="2">
        <v>436008000000</v>
      </c>
      <c r="Q2369" s="2">
        <v>432782000000</v>
      </c>
      <c r="R2369" s="2">
        <v>435827000000</v>
      </c>
      <c r="S2369" s="2">
        <v>436041000000</v>
      </c>
      <c r="T2369" s="2">
        <v>435525000000</v>
      </c>
      <c r="U2369" s="2">
        <v>438475000000</v>
      </c>
      <c r="V2369" s="2">
        <v>438688000000</v>
      </c>
      <c r="W2369" s="2">
        <v>441103000000</v>
      </c>
      <c r="X2369" s="2">
        <v>438354000000</v>
      </c>
      <c r="Y2369" s="2">
        <v>440798000000</v>
      </c>
      <c r="Z2369" s="2">
        <v>440559000000</v>
      </c>
      <c r="AA2369" s="2">
        <v>440665000000</v>
      </c>
      <c r="AB2369" s="2">
        <v>440955000000</v>
      </c>
      <c r="AC2369" s="2">
        <v>441534000000</v>
      </c>
      <c r="AD2369" s="2">
        <v>441486000000</v>
      </c>
      <c r="AE2369" s="2">
        <v>440068000000</v>
      </c>
      <c r="AF2369" s="2">
        <v>440699000000</v>
      </c>
      <c r="AG2369" s="2">
        <v>441132000000</v>
      </c>
      <c r="AH2369" s="2">
        <v>444311000000</v>
      </c>
    </row>
    <row r="2370" spans="1:34">
      <c r="A2370" t="s">
        <v>2388</v>
      </c>
      <c r="B2370" t="s">
        <v>19</v>
      </c>
      <c r="C2370" s="2">
        <v>29553600000</v>
      </c>
      <c r="D2370" s="2">
        <v>27889600000</v>
      </c>
      <c r="E2370" s="2">
        <v>28189000000</v>
      </c>
      <c r="F2370" s="2">
        <v>29111900000</v>
      </c>
      <c r="G2370" s="2">
        <v>29163800000</v>
      </c>
      <c r="H2370" s="2">
        <v>29441200000</v>
      </c>
      <c r="I2370" s="2">
        <v>29906000000</v>
      </c>
      <c r="J2370" s="2">
        <v>30208000000</v>
      </c>
      <c r="K2370" s="2">
        <v>30041300000</v>
      </c>
      <c r="L2370" s="2">
        <v>30265000000</v>
      </c>
      <c r="M2370" s="2">
        <v>30299600000</v>
      </c>
      <c r="N2370" s="2">
        <v>30287000000</v>
      </c>
      <c r="O2370" s="2">
        <v>30281500000</v>
      </c>
      <c r="P2370" s="2">
        <v>30286700000</v>
      </c>
      <c r="Q2370" s="2">
        <v>30062600000</v>
      </c>
      <c r="R2370" s="2">
        <v>30274100000</v>
      </c>
      <c r="S2370" s="2">
        <v>30289000000</v>
      </c>
      <c r="T2370" s="2">
        <v>30253200000</v>
      </c>
      <c r="U2370" s="2">
        <v>30458100000</v>
      </c>
      <c r="V2370" s="2">
        <v>30472800000</v>
      </c>
      <c r="W2370" s="2">
        <v>30640600000</v>
      </c>
      <c r="X2370" s="2">
        <v>30449600000</v>
      </c>
      <c r="Y2370" s="2">
        <v>30619400000</v>
      </c>
      <c r="Z2370" s="2">
        <v>30602800000</v>
      </c>
      <c r="AA2370" s="2">
        <v>30610200000</v>
      </c>
      <c r="AB2370" s="2">
        <v>30630400000</v>
      </c>
      <c r="AC2370" s="2">
        <v>30670500000</v>
      </c>
      <c r="AD2370" s="2">
        <v>30667200000</v>
      </c>
      <c r="AE2370" s="2">
        <v>30568700000</v>
      </c>
      <c r="AF2370" s="2">
        <v>30612500000</v>
      </c>
      <c r="AG2370" s="2">
        <v>30642600000</v>
      </c>
      <c r="AH2370" s="2">
        <v>30863500000</v>
      </c>
    </row>
    <row r="2371" spans="1:34">
      <c r="A2371" t="s">
        <v>2389</v>
      </c>
      <c r="B2371" t="s">
        <v>19</v>
      </c>
      <c r="C2371" s="2">
        <v>25852800000</v>
      </c>
      <c r="D2371" s="2">
        <v>24397100000</v>
      </c>
      <c r="E2371" s="2">
        <v>24659100000</v>
      </c>
      <c r="F2371" s="2">
        <v>25466400000</v>
      </c>
      <c r="G2371" s="2">
        <v>25511800000</v>
      </c>
      <c r="H2371" s="2">
        <v>25754400000</v>
      </c>
      <c r="I2371" s="2">
        <v>26161100000</v>
      </c>
      <c r="J2371" s="2">
        <v>26425200000</v>
      </c>
      <c r="K2371" s="2">
        <v>26279400000</v>
      </c>
      <c r="L2371" s="2">
        <v>26475000000</v>
      </c>
      <c r="M2371" s="2">
        <v>26505300000</v>
      </c>
      <c r="N2371" s="2">
        <v>26494400000</v>
      </c>
      <c r="O2371" s="2">
        <v>26489500000</v>
      </c>
      <c r="P2371" s="2">
        <v>26494100000</v>
      </c>
      <c r="Q2371" s="2">
        <v>26298000000</v>
      </c>
      <c r="R2371" s="2">
        <v>26483100000</v>
      </c>
      <c r="S2371" s="2">
        <v>26496100000</v>
      </c>
      <c r="T2371" s="2">
        <v>26464700000</v>
      </c>
      <c r="U2371" s="2">
        <v>26644000000</v>
      </c>
      <c r="V2371" s="2">
        <v>26656900000</v>
      </c>
      <c r="W2371" s="2">
        <v>26803600000</v>
      </c>
      <c r="X2371" s="2">
        <v>26636600000</v>
      </c>
      <c r="Y2371" s="2">
        <v>26785100000</v>
      </c>
      <c r="Z2371" s="2">
        <v>26770600000</v>
      </c>
      <c r="AA2371" s="2">
        <v>26777000000</v>
      </c>
      <c r="AB2371" s="2">
        <v>26794700000</v>
      </c>
      <c r="AC2371" s="2">
        <v>26829900000</v>
      </c>
      <c r="AD2371" s="2">
        <v>26826900000</v>
      </c>
      <c r="AE2371" s="2">
        <v>26740800000</v>
      </c>
      <c r="AF2371" s="2">
        <v>26779100000</v>
      </c>
      <c r="AG2371" s="2">
        <v>26805400000</v>
      </c>
      <c r="AH2371" s="2">
        <v>26998600000</v>
      </c>
    </row>
    <row r="2372" spans="1:34">
      <c r="A2372" t="s">
        <v>2390</v>
      </c>
      <c r="B2372" t="s">
        <v>19</v>
      </c>
      <c r="C2372" s="2">
        <v>103556000000</v>
      </c>
      <c r="D2372" s="2">
        <v>97725200000</v>
      </c>
      <c r="E2372" s="2">
        <v>98774400000</v>
      </c>
      <c r="F2372" s="2">
        <v>102008000000</v>
      </c>
      <c r="G2372" s="2">
        <v>102190000000</v>
      </c>
      <c r="H2372" s="2">
        <v>103162000000</v>
      </c>
      <c r="I2372" s="2">
        <v>104791000000</v>
      </c>
      <c r="J2372" s="2">
        <v>105849000000</v>
      </c>
      <c r="K2372" s="2">
        <v>105265000000</v>
      </c>
      <c r="L2372" s="2">
        <v>106048000000</v>
      </c>
      <c r="M2372" s="2">
        <v>106170000000</v>
      </c>
      <c r="N2372" s="2">
        <v>106126000000</v>
      </c>
      <c r="O2372" s="2">
        <v>106106000000</v>
      </c>
      <c r="P2372" s="2">
        <v>106125000000</v>
      </c>
      <c r="Q2372" s="2">
        <v>105339000000</v>
      </c>
      <c r="R2372" s="2">
        <v>106081000000</v>
      </c>
      <c r="S2372" s="2">
        <v>106133000000</v>
      </c>
      <c r="T2372" s="2">
        <v>106007000000</v>
      </c>
      <c r="U2372" s="2">
        <v>106725000000</v>
      </c>
      <c r="V2372" s="2">
        <v>106777000000</v>
      </c>
      <c r="W2372" s="2">
        <v>107365000000</v>
      </c>
      <c r="X2372" s="2">
        <v>106696000000</v>
      </c>
      <c r="Y2372" s="2">
        <v>107290000000</v>
      </c>
      <c r="Z2372" s="2">
        <v>107232000000</v>
      </c>
      <c r="AA2372" s="2">
        <v>107258000000</v>
      </c>
      <c r="AB2372" s="2">
        <v>107329000000</v>
      </c>
      <c r="AC2372" s="2">
        <v>107470000000</v>
      </c>
      <c r="AD2372" s="2">
        <v>107458000000</v>
      </c>
      <c r="AE2372" s="2">
        <v>107113000000</v>
      </c>
      <c r="AF2372" s="2">
        <v>107266000000</v>
      </c>
      <c r="AG2372" s="2">
        <v>107372000000</v>
      </c>
      <c r="AH2372" s="2">
        <v>108146000000</v>
      </c>
    </row>
    <row r="2373" spans="1:34">
      <c r="A2373" t="s">
        <v>2391</v>
      </c>
      <c r="B2373" t="s">
        <v>19</v>
      </c>
      <c r="C2373" s="2">
        <v>2589560000</v>
      </c>
      <c r="D2373" s="2">
        <v>2443750000</v>
      </c>
      <c r="E2373" s="2">
        <v>2469990000</v>
      </c>
      <c r="F2373" s="2">
        <v>2550850000</v>
      </c>
      <c r="G2373" s="2">
        <v>2555400000</v>
      </c>
      <c r="H2373" s="2">
        <v>2579710000</v>
      </c>
      <c r="I2373" s="2">
        <v>2620440000</v>
      </c>
      <c r="J2373" s="2">
        <v>2646900000</v>
      </c>
      <c r="K2373" s="2">
        <v>2632290000</v>
      </c>
      <c r="L2373" s="2">
        <v>2651890000</v>
      </c>
      <c r="M2373" s="2">
        <v>2654920000</v>
      </c>
      <c r="N2373" s="2">
        <v>2653820000</v>
      </c>
      <c r="O2373" s="2">
        <v>2653340000</v>
      </c>
      <c r="P2373" s="2">
        <v>2653800000</v>
      </c>
      <c r="Q2373" s="2">
        <v>2634160000</v>
      </c>
      <c r="R2373" s="2">
        <v>2652690000</v>
      </c>
      <c r="S2373" s="2">
        <v>2654000000</v>
      </c>
      <c r="T2373" s="2">
        <v>2650860000</v>
      </c>
      <c r="U2373" s="2">
        <v>2668810000</v>
      </c>
      <c r="V2373" s="2">
        <v>2670110000</v>
      </c>
      <c r="W2373" s="2">
        <v>2684800000</v>
      </c>
      <c r="X2373" s="2">
        <v>2668070000</v>
      </c>
      <c r="Y2373" s="2">
        <v>2682950000</v>
      </c>
      <c r="Z2373" s="2">
        <v>2681490000</v>
      </c>
      <c r="AA2373" s="2">
        <v>2682140000</v>
      </c>
      <c r="AB2373" s="2">
        <v>2683910000</v>
      </c>
      <c r="AC2373" s="2">
        <v>2687430000</v>
      </c>
      <c r="AD2373" s="2">
        <v>2687130000</v>
      </c>
      <c r="AE2373" s="2">
        <v>2678510000</v>
      </c>
      <c r="AF2373" s="2">
        <v>2682340000</v>
      </c>
      <c r="AG2373" s="2">
        <v>2684980000</v>
      </c>
      <c r="AH2373" s="2">
        <v>2704330000</v>
      </c>
    </row>
    <row r="2374" spans="1:34">
      <c r="A2374" t="s">
        <v>2392</v>
      </c>
      <c r="B2374" t="s">
        <v>19</v>
      </c>
      <c r="C2374" s="2">
        <v>6634990000</v>
      </c>
      <c r="D2374" s="2">
        <v>6261400000</v>
      </c>
      <c r="E2374" s="2">
        <v>6328620000</v>
      </c>
      <c r="F2374" s="2">
        <v>6535810000</v>
      </c>
      <c r="G2374" s="2">
        <v>6547470000</v>
      </c>
      <c r="H2374" s="2">
        <v>6609740000</v>
      </c>
      <c r="I2374" s="2">
        <v>6714100000</v>
      </c>
      <c r="J2374" s="2">
        <v>6781890000</v>
      </c>
      <c r="K2374" s="2">
        <v>6744470000</v>
      </c>
      <c r="L2374" s="2">
        <v>6794680000</v>
      </c>
      <c r="M2374" s="2">
        <v>6802450000</v>
      </c>
      <c r="N2374" s="2">
        <v>6799640000</v>
      </c>
      <c r="O2374" s="2">
        <v>6798400000</v>
      </c>
      <c r="P2374" s="2">
        <v>6799570000</v>
      </c>
      <c r="Q2374" s="2">
        <v>6749250000</v>
      </c>
      <c r="R2374" s="2">
        <v>6796750000</v>
      </c>
      <c r="S2374" s="2">
        <v>6800080000</v>
      </c>
      <c r="T2374" s="2">
        <v>6792040000</v>
      </c>
      <c r="U2374" s="2">
        <v>6838040000</v>
      </c>
      <c r="V2374" s="2">
        <v>6841360000</v>
      </c>
      <c r="W2374" s="2">
        <v>6879020000</v>
      </c>
      <c r="X2374" s="2">
        <v>6836140000</v>
      </c>
      <c r="Y2374" s="2">
        <v>6874260000</v>
      </c>
      <c r="Z2374" s="2">
        <v>6870540000</v>
      </c>
      <c r="AA2374" s="2">
        <v>6872190000</v>
      </c>
      <c r="AB2374" s="2">
        <v>6876720000</v>
      </c>
      <c r="AC2374" s="2">
        <v>6885740000</v>
      </c>
      <c r="AD2374" s="2">
        <v>6884990000</v>
      </c>
      <c r="AE2374" s="2">
        <v>6862880000</v>
      </c>
      <c r="AF2374" s="2">
        <v>6872720000</v>
      </c>
      <c r="AG2374" s="2">
        <v>6879480000</v>
      </c>
      <c r="AH2374" s="2">
        <v>6929060000</v>
      </c>
    </row>
    <row r="2375" spans="1:34">
      <c r="A2375" t="s">
        <v>2393</v>
      </c>
      <c r="B2375" t="s">
        <v>19</v>
      </c>
      <c r="C2375" s="2">
        <v>6117080000</v>
      </c>
      <c r="D2375" s="2">
        <v>5772650000</v>
      </c>
      <c r="E2375" s="2">
        <v>5834630000</v>
      </c>
      <c r="F2375" s="2">
        <v>6025640000</v>
      </c>
      <c r="G2375" s="2">
        <v>6036390000</v>
      </c>
      <c r="H2375" s="2">
        <v>6093800000</v>
      </c>
      <c r="I2375" s="2">
        <v>6190010000</v>
      </c>
      <c r="J2375" s="2">
        <v>6252510000</v>
      </c>
      <c r="K2375" s="2">
        <v>6218010000</v>
      </c>
      <c r="L2375" s="2">
        <v>6264310000</v>
      </c>
      <c r="M2375" s="2">
        <v>6271470000</v>
      </c>
      <c r="N2375" s="2">
        <v>6268880000</v>
      </c>
      <c r="O2375" s="2">
        <v>6267730000</v>
      </c>
      <c r="P2375" s="2">
        <v>6268810000</v>
      </c>
      <c r="Q2375" s="2">
        <v>6222420000</v>
      </c>
      <c r="R2375" s="2">
        <v>6266210000</v>
      </c>
      <c r="S2375" s="2">
        <v>6269280000</v>
      </c>
      <c r="T2375" s="2">
        <v>6261870000</v>
      </c>
      <c r="U2375" s="2">
        <v>6304280000</v>
      </c>
      <c r="V2375" s="2">
        <v>6307340000</v>
      </c>
      <c r="W2375" s="2">
        <v>6342060000</v>
      </c>
      <c r="X2375" s="2">
        <v>6302530000</v>
      </c>
      <c r="Y2375" s="2">
        <v>6337670000</v>
      </c>
      <c r="Z2375" s="2">
        <v>6334240000</v>
      </c>
      <c r="AA2375" s="2">
        <v>6335760000</v>
      </c>
      <c r="AB2375" s="2">
        <v>6339940000</v>
      </c>
      <c r="AC2375" s="2">
        <v>6348260000</v>
      </c>
      <c r="AD2375" s="2">
        <v>6347560000</v>
      </c>
      <c r="AE2375" s="2">
        <v>6327180000</v>
      </c>
      <c r="AF2375" s="2">
        <v>6336250000</v>
      </c>
      <c r="AG2375" s="2">
        <v>6342480000</v>
      </c>
      <c r="AH2375" s="2">
        <v>6388190000</v>
      </c>
    </row>
    <row r="2376" spans="1:34">
      <c r="A2376" t="s">
        <v>2394</v>
      </c>
      <c r="B2376" t="s">
        <v>19</v>
      </c>
      <c r="C2376" s="2">
        <v>1223420000</v>
      </c>
      <c r="D2376" s="2">
        <v>1154530000</v>
      </c>
      <c r="E2376" s="2">
        <v>1166930000</v>
      </c>
      <c r="F2376" s="2">
        <v>1205130000</v>
      </c>
      <c r="G2376" s="2">
        <v>1207280000</v>
      </c>
      <c r="H2376" s="2">
        <v>1218760000</v>
      </c>
      <c r="I2376" s="2">
        <v>1238000000</v>
      </c>
      <c r="J2376" s="2">
        <v>1250500000</v>
      </c>
      <c r="K2376" s="2">
        <v>1243600000</v>
      </c>
      <c r="L2376" s="2">
        <v>1252860000</v>
      </c>
      <c r="M2376" s="2">
        <v>1254290000</v>
      </c>
      <c r="N2376" s="2">
        <v>1253780000</v>
      </c>
      <c r="O2376" s="2">
        <v>1253550000</v>
      </c>
      <c r="P2376" s="2">
        <v>1253760000</v>
      </c>
      <c r="Q2376" s="2">
        <v>1244480000</v>
      </c>
      <c r="R2376" s="2">
        <v>1253240000</v>
      </c>
      <c r="S2376" s="2">
        <v>1253860000</v>
      </c>
      <c r="T2376" s="2">
        <v>1252370000</v>
      </c>
      <c r="U2376" s="2">
        <v>1260860000</v>
      </c>
      <c r="V2376" s="2">
        <v>1261470000</v>
      </c>
      <c r="W2376" s="2">
        <v>1268410000</v>
      </c>
      <c r="X2376" s="2">
        <v>1260510000</v>
      </c>
      <c r="Y2376" s="2">
        <v>1267530000</v>
      </c>
      <c r="Z2376" s="2">
        <v>1266850000</v>
      </c>
      <c r="AA2376" s="2">
        <v>1267150000</v>
      </c>
      <c r="AB2376" s="2">
        <v>1267990000</v>
      </c>
      <c r="AC2376" s="2">
        <v>1269650000</v>
      </c>
      <c r="AD2376" s="2">
        <v>1269510000</v>
      </c>
      <c r="AE2376" s="2">
        <v>1265440000</v>
      </c>
      <c r="AF2376" s="2">
        <v>1267250000</v>
      </c>
      <c r="AG2376" s="2">
        <v>1268500000</v>
      </c>
      <c r="AH2376" s="2">
        <v>1277640000</v>
      </c>
    </row>
    <row r="2377" spans="1:34">
      <c r="A2377" t="s">
        <v>2395</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row>
    <row r="2378" spans="1:34">
      <c r="A2378" t="s">
        <v>2396</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row>
    <row r="2379" spans="1:34">
      <c r="A2379" t="s">
        <v>2397</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row>
    <row r="2380" spans="1:34">
      <c r="A2380" t="s">
        <v>2398</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row>
    <row r="2381" spans="1:34">
      <c r="A2381" t="s">
        <v>2399</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row>
    <row r="2382" spans="1:34">
      <c r="A2382" t="s">
        <v>2400</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row>
    <row r="2383" spans="1:34">
      <c r="A2383" t="s">
        <v>2401</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row>
    <row r="2384" spans="1:34">
      <c r="A2384" t="s">
        <v>2402</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row>
    <row r="2385" spans="1:34">
      <c r="A2385" t="s">
        <v>2403</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row>
    <row r="2386" spans="1:34">
      <c r="A2386" t="s">
        <v>2404</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row>
    <row r="2387" spans="1:34">
      <c r="A2387" t="s">
        <v>2405</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row>
    <row r="2388" spans="1:34">
      <c r="A2388" t="s">
        <v>2406</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row>
    <row r="2389" spans="1:34">
      <c r="A2389" t="s">
        <v>2407</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row>
    <row r="2390" spans="1:34">
      <c r="A2390" t="s">
        <v>2408</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row>
    <row r="2391" spans="1:34">
      <c r="A2391" t="s">
        <v>2409</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row>
    <row r="2392" spans="1:34">
      <c r="A2392" t="s">
        <v>2410</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row>
    <row r="2393" spans="1:34">
      <c r="A2393" t="s">
        <v>2411</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row>
    <row r="2394" spans="1:34">
      <c r="A2394" t="s">
        <v>2412</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row>
    <row r="2395" spans="1:34">
      <c r="A2395" t="s">
        <v>2413</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row>
    <row r="2396" spans="1:34">
      <c r="A2396" t="s">
        <v>2414</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row>
    <row r="2397" spans="1:34">
      <c r="A2397" t="s">
        <v>2415</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row>
    <row r="2398" spans="1:34">
      <c r="A2398" t="s">
        <v>2416</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row>
    <row r="2399" spans="1:34">
      <c r="A2399" t="s">
        <v>2417</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row>
    <row r="2400" spans="1:34">
      <c r="A2400" t="s">
        <v>2418</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row>
    <row r="2401" spans="1:34">
      <c r="A2401" t="s">
        <v>2419</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row>
    <row r="2402" spans="1:34">
      <c r="A2402" t="s">
        <v>2420</v>
      </c>
      <c r="B2402" t="s">
        <v>19</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row>
    <row r="2403" spans="1:34">
      <c r="A2403" t="s">
        <v>2421</v>
      </c>
      <c r="B2403" t="s">
        <v>19</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row>
    <row r="2404" spans="1:34">
      <c r="A2404" t="s">
        <v>2422</v>
      </c>
      <c r="B2404" t="s">
        <v>19</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row>
    <row r="2405" spans="1:34">
      <c r="A2405" t="s">
        <v>2423</v>
      </c>
      <c r="B2405" t="s">
        <v>19</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row>
    <row r="2406" spans="1:34">
      <c r="A2406" t="s">
        <v>2424</v>
      </c>
      <c r="B2406" t="s">
        <v>19</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row>
    <row r="2407" spans="1:34">
      <c r="A2407" t="s">
        <v>2425</v>
      </c>
      <c r="B2407" t="s">
        <v>19</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row>
    <row r="2408" spans="1:34">
      <c r="A2408" t="s">
        <v>2426</v>
      </c>
      <c r="B2408" t="s">
        <v>19</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row>
    <row r="2409" spans="1:34">
      <c r="A2409" t="s">
        <v>2427</v>
      </c>
      <c r="B2409" t="s">
        <v>19</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G2409">
        <v>0</v>
      </c>
      <c r="AH2409">
        <v>0</v>
      </c>
    </row>
    <row r="2410" spans="1:34">
      <c r="A2410" t="s">
        <v>2428</v>
      </c>
      <c r="B2410" t="s">
        <v>19</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row>
    <row r="2411" spans="1:34">
      <c r="A2411" t="s">
        <v>2429</v>
      </c>
      <c r="B2411" t="s">
        <v>19</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row>
    <row r="2412" spans="1:34">
      <c r="A2412" t="s">
        <v>2430</v>
      </c>
      <c r="B2412" t="s">
        <v>19</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row>
    <row r="2413" spans="1:34">
      <c r="A2413" t="s">
        <v>2431</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row>
    <row r="2414" spans="1:34">
      <c r="A2414" t="s">
        <v>2432</v>
      </c>
      <c r="B2414" t="s">
        <v>19</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row>
    <row r="2415" spans="1:34">
      <c r="A2415" t="s">
        <v>2433</v>
      </c>
      <c r="B2415" t="s">
        <v>19</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row>
    <row r="2416" spans="1:34">
      <c r="A2416" t="s">
        <v>2434</v>
      </c>
      <c r="B2416" t="s">
        <v>19</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row>
    <row r="2417" spans="1:34">
      <c r="A2417" t="s">
        <v>2435</v>
      </c>
      <c r="B2417" t="s">
        <v>19</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row>
    <row r="2418" spans="1:34">
      <c r="A2418" t="s">
        <v>2436</v>
      </c>
      <c r="B2418" t="s">
        <v>19</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row>
    <row r="2419" spans="1:34">
      <c r="A2419" t="s">
        <v>2437</v>
      </c>
      <c r="B2419" t="s">
        <v>19</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row>
    <row r="2420" spans="1:34">
      <c r="A2420" t="s">
        <v>2438</v>
      </c>
      <c r="B2420" t="s">
        <v>19</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row>
    <row r="2421" spans="1:34">
      <c r="A2421" t="s">
        <v>2439</v>
      </c>
      <c r="B2421" t="s">
        <v>19</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row>
    <row r="2422" spans="1:34">
      <c r="A2422" t="s">
        <v>2440</v>
      </c>
      <c r="B2422" t="s">
        <v>19</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row>
    <row r="2423" spans="1:34">
      <c r="A2423" t="s">
        <v>2441</v>
      </c>
      <c r="B2423" t="s">
        <v>19</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row>
    <row r="2424" spans="1:34">
      <c r="A2424" t="s">
        <v>2442</v>
      </c>
      <c r="B2424" t="s">
        <v>19</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row>
    <row r="2425" spans="1:34">
      <c r="A2425" t="s">
        <v>2443</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row>
    <row r="2426" spans="1:34">
      <c r="A2426" t="s">
        <v>2444</v>
      </c>
      <c r="B2426" t="s">
        <v>19</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row>
    <row r="2427" spans="1:34">
      <c r="A2427" t="s">
        <v>2445</v>
      </c>
      <c r="B2427" t="s">
        <v>19</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row>
    <row r="2428" spans="1:34">
      <c r="A2428" t="s">
        <v>2446</v>
      </c>
      <c r="B2428" t="s">
        <v>19</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row>
    <row r="2429" spans="1:34">
      <c r="A2429" t="s">
        <v>2447</v>
      </c>
      <c r="B2429" t="s">
        <v>19</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row>
    <row r="2430" spans="1:34">
      <c r="A2430" t="s">
        <v>2448</v>
      </c>
      <c r="B2430" t="s">
        <v>19</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row>
    <row r="2431" spans="1:34">
      <c r="A2431" t="s">
        <v>2449</v>
      </c>
      <c r="B2431" t="s">
        <v>19</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row>
    <row r="2432" spans="1:34">
      <c r="A2432" t="s">
        <v>2450</v>
      </c>
      <c r="B2432" t="s">
        <v>19</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row>
    <row r="2433" spans="1:34">
      <c r="A2433" t="s">
        <v>2451</v>
      </c>
      <c r="B2433" t="s">
        <v>19</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row>
    <row r="2434" spans="1:34">
      <c r="A2434" t="s">
        <v>2452</v>
      </c>
      <c r="B2434" t="s">
        <v>19</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row>
    <row r="2435" spans="1:34">
      <c r="A2435" t="s">
        <v>2453</v>
      </c>
      <c r="B2435" t="s">
        <v>19</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row>
    <row r="2436" spans="1:34">
      <c r="A2436" t="s">
        <v>2454</v>
      </c>
      <c r="B2436" t="s">
        <v>19</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row>
    <row r="2437" spans="1:34">
      <c r="A2437" t="s">
        <v>2455</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row>
    <row r="2438" spans="1:34">
      <c r="A2438" t="s">
        <v>2456</v>
      </c>
      <c r="B2438" t="s">
        <v>19</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row>
    <row r="2439" spans="1:34">
      <c r="A2439" t="s">
        <v>2457</v>
      </c>
      <c r="B2439" t="s">
        <v>19</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row>
    <row r="2440" spans="1:34">
      <c r="A2440" t="s">
        <v>2458</v>
      </c>
      <c r="B2440" t="s">
        <v>19</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row>
    <row r="2441" spans="1:34">
      <c r="A2441" t="s">
        <v>2459</v>
      </c>
      <c r="B2441" t="s">
        <v>19</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row>
    <row r="2442" spans="1:34">
      <c r="A2442" t="s">
        <v>2460</v>
      </c>
      <c r="B2442" t="s">
        <v>19</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row>
    <row r="2443" spans="1:34">
      <c r="A2443" t="s">
        <v>2461</v>
      </c>
      <c r="B2443" t="s">
        <v>19</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row>
    <row r="2444" spans="1:34">
      <c r="A2444" t="s">
        <v>2462</v>
      </c>
      <c r="B2444" t="s">
        <v>19</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row>
    <row r="2445" spans="1:34">
      <c r="A2445" t="s">
        <v>2463</v>
      </c>
      <c r="B2445" t="s">
        <v>19</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row>
    <row r="2446" spans="1:34">
      <c r="A2446" t="s">
        <v>2464</v>
      </c>
      <c r="B2446" t="s">
        <v>19</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row>
    <row r="2447" spans="1:34">
      <c r="A2447" t="s">
        <v>2465</v>
      </c>
      <c r="B2447" t="s">
        <v>19</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row>
    <row r="2448" spans="1:34">
      <c r="A2448" t="s">
        <v>2466</v>
      </c>
      <c r="B2448" t="s">
        <v>19</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row>
    <row r="2449" spans="1:34">
      <c r="A2449" t="s">
        <v>2467</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row>
    <row r="2450" spans="1:34">
      <c r="A2450" t="s">
        <v>2468</v>
      </c>
      <c r="B2450" t="s">
        <v>19</v>
      </c>
      <c r="C2450" s="2">
        <v>428070000000</v>
      </c>
      <c r="D2450" s="2">
        <v>222155000000</v>
      </c>
      <c r="E2450" s="2">
        <v>284149000000</v>
      </c>
      <c r="F2450" s="2">
        <v>345403000000</v>
      </c>
      <c r="G2450" s="2">
        <v>376348000000</v>
      </c>
      <c r="H2450" s="2">
        <v>415748000000</v>
      </c>
      <c r="I2450" s="2">
        <v>449136000000</v>
      </c>
      <c r="J2450" s="2">
        <v>489895000000</v>
      </c>
      <c r="K2450" s="2">
        <v>515379000000</v>
      </c>
      <c r="L2450" s="2">
        <v>547884000000</v>
      </c>
      <c r="M2450" s="2">
        <v>578343000000</v>
      </c>
      <c r="N2450" s="2">
        <v>608557000000</v>
      </c>
      <c r="O2450" s="2">
        <v>630821000000</v>
      </c>
      <c r="P2450" s="2">
        <v>653085000000</v>
      </c>
      <c r="Q2450" s="2">
        <v>675350000000</v>
      </c>
      <c r="R2450" s="2">
        <v>697614000000</v>
      </c>
      <c r="S2450" s="2">
        <v>705035000000</v>
      </c>
      <c r="T2450" s="2">
        <v>734721000000</v>
      </c>
      <c r="U2450" s="2">
        <v>749564000000</v>
      </c>
      <c r="V2450" s="2">
        <v>771828000000</v>
      </c>
      <c r="W2450" s="2">
        <v>801514000000</v>
      </c>
      <c r="X2450" s="2">
        <v>823778000000</v>
      </c>
      <c r="Y2450" s="2">
        <v>846043000000</v>
      </c>
      <c r="Z2450" s="2">
        <v>868307000000</v>
      </c>
      <c r="AA2450" s="2">
        <v>890571000000</v>
      </c>
      <c r="AB2450" s="2">
        <v>920257000000</v>
      </c>
      <c r="AC2450" s="2">
        <v>949943000000</v>
      </c>
      <c r="AD2450" s="2">
        <v>979628000000</v>
      </c>
      <c r="AE2450" s="2">
        <v>1001890000000</v>
      </c>
      <c r="AF2450" s="2">
        <v>1024160000000</v>
      </c>
      <c r="AG2450" s="2">
        <v>1053840000000</v>
      </c>
      <c r="AH2450" s="2">
        <v>1076110000000</v>
      </c>
    </row>
    <row r="2451" spans="1:34">
      <c r="A2451" t="s">
        <v>2469</v>
      </c>
      <c r="B2451" t="s">
        <v>19</v>
      </c>
      <c r="C2451" s="2">
        <v>116730000</v>
      </c>
      <c r="D2451" s="2">
        <v>60579300</v>
      </c>
      <c r="E2451" s="2">
        <v>77484600</v>
      </c>
      <c r="F2451" s="2">
        <v>94188000</v>
      </c>
      <c r="G2451" s="2">
        <v>102626000</v>
      </c>
      <c r="H2451" s="2">
        <v>113370000</v>
      </c>
      <c r="I2451" s="2">
        <v>122475000</v>
      </c>
      <c r="J2451" s="2">
        <v>133589000</v>
      </c>
      <c r="K2451" s="2">
        <v>140539000</v>
      </c>
      <c r="L2451" s="2">
        <v>149402000</v>
      </c>
      <c r="M2451" s="2">
        <v>157708000</v>
      </c>
      <c r="N2451" s="2">
        <v>165947000</v>
      </c>
      <c r="O2451" s="2">
        <v>172018000</v>
      </c>
      <c r="P2451" s="2">
        <v>178090000</v>
      </c>
      <c r="Q2451" s="2">
        <v>184161000</v>
      </c>
      <c r="R2451" s="2">
        <v>190232000</v>
      </c>
      <c r="S2451" s="2">
        <v>192256000</v>
      </c>
      <c r="T2451" s="2">
        <v>200351000</v>
      </c>
      <c r="U2451" s="2">
        <v>204398000</v>
      </c>
      <c r="V2451" s="2">
        <v>210470000</v>
      </c>
      <c r="W2451" s="2">
        <v>218565000</v>
      </c>
      <c r="X2451" s="2">
        <v>224636000</v>
      </c>
      <c r="Y2451" s="2">
        <v>230707000</v>
      </c>
      <c r="Z2451" s="2">
        <v>236778000</v>
      </c>
      <c r="AA2451" s="2">
        <v>242850000</v>
      </c>
      <c r="AB2451" s="2">
        <v>250945000</v>
      </c>
      <c r="AC2451" s="2">
        <v>259040000</v>
      </c>
      <c r="AD2451" s="2">
        <v>267135000</v>
      </c>
      <c r="AE2451" s="2">
        <v>273206000</v>
      </c>
      <c r="AF2451" s="2">
        <v>279277000</v>
      </c>
      <c r="AG2451" s="2">
        <v>287372000</v>
      </c>
      <c r="AH2451" s="2">
        <v>293443000</v>
      </c>
    </row>
    <row r="2452" spans="1:34">
      <c r="A2452" t="s">
        <v>2470</v>
      </c>
      <c r="B2452" t="s">
        <v>19</v>
      </c>
      <c r="C2452" s="2">
        <v>2063740000</v>
      </c>
      <c r="D2452" s="2">
        <v>1071020000</v>
      </c>
      <c r="E2452" s="2">
        <v>1369900000</v>
      </c>
      <c r="F2452" s="2">
        <v>1665200000</v>
      </c>
      <c r="G2452" s="2">
        <v>1814390000</v>
      </c>
      <c r="H2452" s="2">
        <v>2004340000</v>
      </c>
      <c r="I2452" s="2">
        <v>2165300000</v>
      </c>
      <c r="J2452" s="2">
        <v>2361800000</v>
      </c>
      <c r="K2452" s="2">
        <v>2484660000</v>
      </c>
      <c r="L2452" s="2">
        <v>2641370000</v>
      </c>
      <c r="M2452" s="2">
        <v>2788210000</v>
      </c>
      <c r="N2452" s="2">
        <v>2933880000</v>
      </c>
      <c r="O2452" s="2">
        <v>3041210000</v>
      </c>
      <c r="P2452" s="2">
        <v>3148550000</v>
      </c>
      <c r="Q2452" s="2">
        <v>3255890000</v>
      </c>
      <c r="R2452" s="2">
        <v>3363220000</v>
      </c>
      <c r="S2452" s="2">
        <v>3399000000</v>
      </c>
      <c r="T2452" s="2">
        <v>3542120000</v>
      </c>
      <c r="U2452" s="2">
        <v>3613680000</v>
      </c>
      <c r="V2452" s="2">
        <v>3721010000</v>
      </c>
      <c r="W2452" s="2">
        <v>3864130000</v>
      </c>
      <c r="X2452" s="2">
        <v>3971470000</v>
      </c>
      <c r="Y2452" s="2">
        <v>4078800000</v>
      </c>
      <c r="Z2452" s="2">
        <v>4186140000</v>
      </c>
      <c r="AA2452" s="2">
        <v>4293480000</v>
      </c>
      <c r="AB2452" s="2">
        <v>4436590000</v>
      </c>
      <c r="AC2452" s="2">
        <v>4579710000</v>
      </c>
      <c r="AD2452" s="2">
        <v>4722830000</v>
      </c>
      <c r="AE2452" s="2">
        <v>4830160000</v>
      </c>
      <c r="AF2452" s="2">
        <v>4937500000</v>
      </c>
      <c r="AG2452" s="2">
        <v>5080620000</v>
      </c>
      <c r="AH2452" s="2">
        <v>5187950000</v>
      </c>
    </row>
    <row r="2453" spans="1:34">
      <c r="A2453" t="s">
        <v>2471</v>
      </c>
      <c r="B2453" t="s">
        <v>19</v>
      </c>
      <c r="C2453" s="2">
        <v>2266820000</v>
      </c>
      <c r="D2453" s="2">
        <v>1176410000</v>
      </c>
      <c r="E2453" s="2">
        <v>1504690000</v>
      </c>
      <c r="F2453" s="2">
        <v>1829060000</v>
      </c>
      <c r="G2453" s="2">
        <v>1992930000</v>
      </c>
      <c r="H2453" s="2">
        <v>2201570000</v>
      </c>
      <c r="I2453" s="2">
        <v>2378370000</v>
      </c>
      <c r="J2453" s="2">
        <v>2594210000</v>
      </c>
      <c r="K2453" s="2">
        <v>2729150000</v>
      </c>
      <c r="L2453" s="2">
        <v>2901280000</v>
      </c>
      <c r="M2453" s="2">
        <v>3062580000</v>
      </c>
      <c r="N2453" s="2">
        <v>3222570000</v>
      </c>
      <c r="O2453" s="2">
        <v>3340470000</v>
      </c>
      <c r="P2453" s="2">
        <v>3458370000</v>
      </c>
      <c r="Q2453" s="2">
        <v>3576270000</v>
      </c>
      <c r="R2453" s="2">
        <v>3694170000</v>
      </c>
      <c r="S2453" s="2">
        <v>3733470000</v>
      </c>
      <c r="T2453" s="2">
        <v>3890670000</v>
      </c>
      <c r="U2453" s="2">
        <v>3969270000</v>
      </c>
      <c r="V2453" s="2">
        <v>4087160000</v>
      </c>
      <c r="W2453" s="2">
        <v>4244360000</v>
      </c>
      <c r="X2453" s="2">
        <v>4362260000</v>
      </c>
      <c r="Y2453" s="2">
        <v>4480160000</v>
      </c>
      <c r="Z2453" s="2">
        <v>4598060000</v>
      </c>
      <c r="AA2453" s="2">
        <v>4715960000</v>
      </c>
      <c r="AB2453" s="2">
        <v>4873160000</v>
      </c>
      <c r="AC2453" s="2">
        <v>5030360000</v>
      </c>
      <c r="AD2453" s="2">
        <v>5187560000</v>
      </c>
      <c r="AE2453" s="2">
        <v>5305450000</v>
      </c>
      <c r="AF2453" s="2">
        <v>5423350000</v>
      </c>
      <c r="AG2453" s="2">
        <v>5580550000</v>
      </c>
      <c r="AH2453" s="2">
        <v>5698450000</v>
      </c>
    </row>
    <row r="2454" spans="1:34">
      <c r="A2454" t="s">
        <v>2472</v>
      </c>
      <c r="B2454" t="s">
        <v>19</v>
      </c>
      <c r="C2454" s="2">
        <v>238613000</v>
      </c>
      <c r="D2454" s="2">
        <v>123833000</v>
      </c>
      <c r="E2454" s="2">
        <v>158390000</v>
      </c>
      <c r="F2454" s="2">
        <v>192534000</v>
      </c>
      <c r="G2454" s="2">
        <v>209783000</v>
      </c>
      <c r="H2454" s="2">
        <v>231745000</v>
      </c>
      <c r="I2454" s="2">
        <v>250356000</v>
      </c>
      <c r="J2454" s="2">
        <v>273076000</v>
      </c>
      <c r="K2454" s="2">
        <v>287281000</v>
      </c>
      <c r="L2454" s="2">
        <v>305400000</v>
      </c>
      <c r="M2454" s="2">
        <v>322378000</v>
      </c>
      <c r="N2454" s="2">
        <v>339220000</v>
      </c>
      <c r="O2454" s="2">
        <v>351630000</v>
      </c>
      <c r="P2454" s="2">
        <v>364041000</v>
      </c>
      <c r="Q2454" s="2">
        <v>376451000</v>
      </c>
      <c r="R2454" s="2">
        <v>388862000</v>
      </c>
      <c r="S2454" s="2">
        <v>392999000</v>
      </c>
      <c r="T2454" s="2">
        <v>409546000</v>
      </c>
      <c r="U2454" s="2">
        <v>417820000</v>
      </c>
      <c r="V2454" s="2">
        <v>430230000</v>
      </c>
      <c r="W2454" s="2">
        <v>446777000</v>
      </c>
      <c r="X2454" s="2">
        <v>459188000</v>
      </c>
      <c r="Y2454" s="2">
        <v>471598000</v>
      </c>
      <c r="Z2454" s="2">
        <v>484009000</v>
      </c>
      <c r="AA2454" s="2">
        <v>496419000</v>
      </c>
      <c r="AB2454" s="2">
        <v>512967000</v>
      </c>
      <c r="AC2454" s="2">
        <v>529514000</v>
      </c>
      <c r="AD2454" s="2">
        <v>546061000</v>
      </c>
      <c r="AE2454" s="2">
        <v>558472000</v>
      </c>
      <c r="AF2454" s="2">
        <v>570882000</v>
      </c>
      <c r="AG2454" s="2">
        <v>587429000</v>
      </c>
      <c r="AH2454" s="2">
        <v>599840000</v>
      </c>
    </row>
    <row r="2455" spans="1:34">
      <c r="A2455" t="s">
        <v>2473</v>
      </c>
      <c r="B2455" t="s">
        <v>19</v>
      </c>
      <c r="C2455" s="2">
        <v>145418000</v>
      </c>
      <c r="D2455" s="2">
        <v>75467600</v>
      </c>
      <c r="E2455" s="2">
        <v>96527600</v>
      </c>
      <c r="F2455" s="2">
        <v>117336000</v>
      </c>
      <c r="G2455" s="2">
        <v>127848000</v>
      </c>
      <c r="H2455" s="2">
        <v>141233000</v>
      </c>
      <c r="I2455" s="2">
        <v>152575000</v>
      </c>
      <c r="J2455" s="2">
        <v>166421000</v>
      </c>
      <c r="K2455" s="2">
        <v>175078000</v>
      </c>
      <c r="L2455" s="2">
        <v>186120000</v>
      </c>
      <c r="M2455" s="2">
        <v>196467000</v>
      </c>
      <c r="N2455" s="2">
        <v>206731000</v>
      </c>
      <c r="O2455" s="2">
        <v>214294000</v>
      </c>
      <c r="P2455" s="2">
        <v>221858000</v>
      </c>
      <c r="Q2455" s="2">
        <v>229421000</v>
      </c>
      <c r="R2455" s="2">
        <v>236984000</v>
      </c>
      <c r="S2455" s="2">
        <v>239506000</v>
      </c>
      <c r="T2455" s="2">
        <v>249590000</v>
      </c>
      <c r="U2455" s="2">
        <v>254632000</v>
      </c>
      <c r="V2455" s="2">
        <v>262196000</v>
      </c>
      <c r="W2455" s="2">
        <v>272280000</v>
      </c>
      <c r="X2455" s="2">
        <v>279843000</v>
      </c>
      <c r="Y2455" s="2">
        <v>287407000</v>
      </c>
      <c r="Z2455" s="2">
        <v>294970000</v>
      </c>
      <c r="AA2455" s="2">
        <v>302533000</v>
      </c>
      <c r="AB2455" s="2">
        <v>312618000</v>
      </c>
      <c r="AC2455" s="2">
        <v>322702000</v>
      </c>
      <c r="AD2455" s="2">
        <v>332787000</v>
      </c>
      <c r="AE2455" s="2">
        <v>340350000</v>
      </c>
      <c r="AF2455" s="2">
        <v>347913000</v>
      </c>
      <c r="AG2455" s="2">
        <v>357998000</v>
      </c>
      <c r="AH2455" s="2">
        <v>365561000</v>
      </c>
    </row>
    <row r="2456" spans="1:34">
      <c r="A2456" t="s">
        <v>2474</v>
      </c>
      <c r="B2456" t="s">
        <v>19</v>
      </c>
      <c r="C2456" s="2">
        <v>553111000</v>
      </c>
      <c r="D2456" s="2">
        <v>287047000</v>
      </c>
      <c r="E2456" s="2">
        <v>367151000</v>
      </c>
      <c r="F2456" s="2">
        <v>446297000</v>
      </c>
      <c r="G2456" s="2">
        <v>486281000</v>
      </c>
      <c r="H2456" s="2">
        <v>537190000</v>
      </c>
      <c r="I2456" s="2">
        <v>580331000</v>
      </c>
      <c r="J2456" s="2">
        <v>632995000</v>
      </c>
      <c r="K2456" s="2">
        <v>665923000</v>
      </c>
      <c r="L2456" s="2">
        <v>707923000</v>
      </c>
      <c r="M2456" s="2">
        <v>747279000</v>
      </c>
      <c r="N2456" s="2">
        <v>786319000</v>
      </c>
      <c r="O2456" s="2">
        <v>815087000</v>
      </c>
      <c r="P2456" s="2">
        <v>843854000</v>
      </c>
      <c r="Q2456" s="2">
        <v>872622000</v>
      </c>
      <c r="R2456" s="2">
        <v>901390000</v>
      </c>
      <c r="S2456" s="2">
        <v>910979000</v>
      </c>
      <c r="T2456" s="2">
        <v>949336000</v>
      </c>
      <c r="U2456" s="2">
        <v>968515000</v>
      </c>
      <c r="V2456" s="2">
        <v>997282000</v>
      </c>
      <c r="W2456" s="2">
        <v>1035640000</v>
      </c>
      <c r="X2456" s="2">
        <v>1064410000</v>
      </c>
      <c r="Y2456" s="2">
        <v>1093170000</v>
      </c>
      <c r="Z2456" s="2">
        <v>1121940000</v>
      </c>
      <c r="AA2456" s="2">
        <v>1150710000</v>
      </c>
      <c r="AB2456" s="2">
        <v>1189070000</v>
      </c>
      <c r="AC2456" s="2">
        <v>1227420000</v>
      </c>
      <c r="AD2456" s="2">
        <v>1265780000</v>
      </c>
      <c r="AE2456" s="2">
        <v>1294550000</v>
      </c>
      <c r="AF2456" s="2">
        <v>1323320000</v>
      </c>
      <c r="AG2456" s="2">
        <v>1361670000</v>
      </c>
      <c r="AH2456" s="2">
        <v>1390440000</v>
      </c>
    </row>
    <row r="2457" spans="1:34">
      <c r="A2457" t="s">
        <v>2475</v>
      </c>
      <c r="B2457" t="s">
        <v>19</v>
      </c>
      <c r="C2457" s="2">
        <v>7022400</v>
      </c>
      <c r="D2457" s="2">
        <v>3644400</v>
      </c>
      <c r="E2457" s="2">
        <v>4661410</v>
      </c>
      <c r="F2457" s="2">
        <v>5666270</v>
      </c>
      <c r="G2457" s="2">
        <v>6173910</v>
      </c>
      <c r="H2457" s="2">
        <v>6820260</v>
      </c>
      <c r="I2457" s="2">
        <v>7367990</v>
      </c>
      <c r="J2457" s="2">
        <v>8036630</v>
      </c>
      <c r="K2457" s="2">
        <v>8454690</v>
      </c>
      <c r="L2457" s="2">
        <v>8987920</v>
      </c>
      <c r="M2457" s="2">
        <v>9487600</v>
      </c>
      <c r="N2457" s="2">
        <v>9983250</v>
      </c>
      <c r="O2457" s="2">
        <v>10348500</v>
      </c>
      <c r="P2457" s="2">
        <v>10713700</v>
      </c>
      <c r="Q2457" s="2">
        <v>11079000</v>
      </c>
      <c r="R2457" s="2">
        <v>11444200</v>
      </c>
      <c r="S2457" s="2">
        <v>11566000</v>
      </c>
      <c r="T2457" s="2">
        <v>12052900</v>
      </c>
      <c r="U2457" s="2">
        <v>12296400</v>
      </c>
      <c r="V2457" s="2">
        <v>12661700</v>
      </c>
      <c r="W2457" s="2">
        <v>13148700</v>
      </c>
      <c r="X2457" s="2">
        <v>13513900</v>
      </c>
      <c r="Y2457" s="2">
        <v>13879200</v>
      </c>
      <c r="Z2457" s="2">
        <v>14244400</v>
      </c>
      <c r="AA2457" s="2">
        <v>14609600</v>
      </c>
      <c r="AB2457" s="2">
        <v>15096600</v>
      </c>
      <c r="AC2457" s="2">
        <v>15583600</v>
      </c>
      <c r="AD2457" s="2">
        <v>16070600</v>
      </c>
      <c r="AE2457" s="2">
        <v>16435800</v>
      </c>
      <c r="AF2457" s="2">
        <v>16801100</v>
      </c>
      <c r="AG2457" s="2">
        <v>17288100</v>
      </c>
      <c r="AH2457" s="2">
        <v>17653300</v>
      </c>
    </row>
    <row r="2458" spans="1:34">
      <c r="A2458" t="s">
        <v>2476</v>
      </c>
      <c r="B2458" t="s">
        <v>19</v>
      </c>
      <c r="C2458" s="2">
        <v>19419900</v>
      </c>
      <c r="D2458" s="2">
        <v>10078300</v>
      </c>
      <c r="E2458" s="2">
        <v>12890800</v>
      </c>
      <c r="F2458" s="2">
        <v>15669600</v>
      </c>
      <c r="G2458" s="2">
        <v>17073500</v>
      </c>
      <c r="H2458" s="2">
        <v>18860900</v>
      </c>
      <c r="I2458" s="2">
        <v>20375600</v>
      </c>
      <c r="J2458" s="2">
        <v>22224700</v>
      </c>
      <c r="K2458" s="2">
        <v>23380800</v>
      </c>
      <c r="L2458" s="2">
        <v>24855400</v>
      </c>
      <c r="M2458" s="2">
        <v>26237200</v>
      </c>
      <c r="N2458" s="2">
        <v>27607900</v>
      </c>
      <c r="O2458" s="2">
        <v>28617900</v>
      </c>
      <c r="P2458" s="2">
        <v>29628000</v>
      </c>
      <c r="Q2458" s="2">
        <v>30638000</v>
      </c>
      <c r="R2458" s="2">
        <v>31648100</v>
      </c>
      <c r="S2458" s="2">
        <v>31984800</v>
      </c>
      <c r="T2458" s="2">
        <v>33331500</v>
      </c>
      <c r="U2458" s="2">
        <v>34004900</v>
      </c>
      <c r="V2458" s="2">
        <v>35014900</v>
      </c>
      <c r="W2458" s="2">
        <v>36361600</v>
      </c>
      <c r="X2458" s="2">
        <v>37371700</v>
      </c>
      <c r="Y2458" s="2">
        <v>38381700</v>
      </c>
      <c r="Z2458" s="2">
        <v>39391800</v>
      </c>
      <c r="AA2458" s="2">
        <v>40401800</v>
      </c>
      <c r="AB2458" s="2">
        <v>41748500</v>
      </c>
      <c r="AC2458" s="2">
        <v>43095300</v>
      </c>
      <c r="AD2458" s="2">
        <v>44442000</v>
      </c>
      <c r="AE2458" s="2">
        <v>45452000</v>
      </c>
      <c r="AF2458" s="2">
        <v>46462100</v>
      </c>
      <c r="AG2458" s="2">
        <v>47808800</v>
      </c>
      <c r="AH2458" s="2">
        <v>48818900</v>
      </c>
    </row>
    <row r="2459" spans="1:34">
      <c r="A2459" t="s">
        <v>2477</v>
      </c>
      <c r="B2459" t="s">
        <v>19</v>
      </c>
      <c r="C2459" s="2">
        <v>17100000</v>
      </c>
      <c r="D2459" s="2">
        <v>8874360</v>
      </c>
      <c r="E2459" s="2">
        <v>11350800</v>
      </c>
      <c r="F2459" s="2">
        <v>13797700</v>
      </c>
      <c r="G2459" s="2">
        <v>15033900</v>
      </c>
      <c r="H2459" s="2">
        <v>16607800</v>
      </c>
      <c r="I2459" s="2">
        <v>17941500</v>
      </c>
      <c r="J2459" s="2">
        <v>19569700</v>
      </c>
      <c r="K2459" s="2">
        <v>20587700</v>
      </c>
      <c r="L2459" s="2">
        <v>21886200</v>
      </c>
      <c r="M2459" s="2">
        <v>23102900</v>
      </c>
      <c r="N2459" s="2">
        <v>24309900</v>
      </c>
      <c r="O2459" s="2">
        <v>25199200</v>
      </c>
      <c r="P2459" s="2">
        <v>26088600</v>
      </c>
      <c r="Q2459" s="2">
        <v>26978000</v>
      </c>
      <c r="R2459" s="2">
        <v>27867400</v>
      </c>
      <c r="S2459" s="2">
        <v>28163900</v>
      </c>
      <c r="T2459" s="2">
        <v>29349700</v>
      </c>
      <c r="U2459" s="2">
        <v>29942600</v>
      </c>
      <c r="V2459" s="2">
        <v>30832000</v>
      </c>
      <c r="W2459" s="2">
        <v>32017900</v>
      </c>
      <c r="X2459" s="2">
        <v>32907300</v>
      </c>
      <c r="Y2459" s="2">
        <v>33796600</v>
      </c>
      <c r="Z2459" s="2">
        <v>34686000</v>
      </c>
      <c r="AA2459" s="2">
        <v>35575400</v>
      </c>
      <c r="AB2459" s="2">
        <v>36761300</v>
      </c>
      <c r="AC2459" s="2">
        <v>37947100</v>
      </c>
      <c r="AD2459" s="2">
        <v>39133000</v>
      </c>
      <c r="AE2459" s="2">
        <v>40022300</v>
      </c>
      <c r="AF2459" s="2">
        <v>40911700</v>
      </c>
      <c r="AG2459" s="2">
        <v>42097600</v>
      </c>
      <c r="AH2459" s="2">
        <v>42987000</v>
      </c>
    </row>
    <row r="2460" spans="1:34">
      <c r="A2460" t="s">
        <v>2478</v>
      </c>
      <c r="B2460" t="s">
        <v>19</v>
      </c>
      <c r="C2460" s="2">
        <v>3420000</v>
      </c>
      <c r="D2460" s="2">
        <v>1774870</v>
      </c>
      <c r="E2460" s="2">
        <v>2270170</v>
      </c>
      <c r="F2460" s="2">
        <v>2759550</v>
      </c>
      <c r="G2460" s="2">
        <v>3006770</v>
      </c>
      <c r="H2460" s="2">
        <v>3321560</v>
      </c>
      <c r="I2460" s="2">
        <v>3588310</v>
      </c>
      <c r="J2460" s="2">
        <v>3913940</v>
      </c>
      <c r="K2460" s="2">
        <v>4117540</v>
      </c>
      <c r="L2460" s="2">
        <v>4377240</v>
      </c>
      <c r="M2460" s="2">
        <v>4620580</v>
      </c>
      <c r="N2460" s="2">
        <v>4861970</v>
      </c>
      <c r="O2460" s="2">
        <v>5039850</v>
      </c>
      <c r="P2460" s="2">
        <v>5217730</v>
      </c>
      <c r="Q2460" s="2">
        <v>5395600</v>
      </c>
      <c r="R2460" s="2">
        <v>5573480</v>
      </c>
      <c r="S2460" s="2">
        <v>5632770</v>
      </c>
      <c r="T2460" s="2">
        <v>5869940</v>
      </c>
      <c r="U2460" s="2">
        <v>5988530</v>
      </c>
      <c r="V2460" s="2">
        <v>6166400</v>
      </c>
      <c r="W2460" s="2">
        <v>6403570</v>
      </c>
      <c r="X2460" s="2">
        <v>6581450</v>
      </c>
      <c r="Y2460" s="2">
        <v>6759330</v>
      </c>
      <c r="Z2460" s="2">
        <v>6937210</v>
      </c>
      <c r="AA2460" s="2">
        <v>7115080</v>
      </c>
      <c r="AB2460" s="2">
        <v>7352250</v>
      </c>
      <c r="AC2460" s="2">
        <v>7589420</v>
      </c>
      <c r="AD2460" s="2">
        <v>7826590</v>
      </c>
      <c r="AE2460" s="2">
        <v>8004470</v>
      </c>
      <c r="AF2460" s="2">
        <v>8182340</v>
      </c>
      <c r="AG2460" s="2">
        <v>8419510</v>
      </c>
      <c r="AH2460" s="2">
        <v>8597390</v>
      </c>
    </row>
    <row r="2461" spans="1:34">
      <c r="A2461" t="s">
        <v>2479</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row>
    <row r="2462" spans="1:34">
      <c r="A2462" t="s">
        <v>2480</v>
      </c>
      <c r="B2462" t="s">
        <v>19</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row>
    <row r="2463" spans="1:34">
      <c r="A2463" t="s">
        <v>2481</v>
      </c>
      <c r="B2463" t="s">
        <v>19</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row>
    <row r="2464" spans="1:34">
      <c r="A2464" t="s">
        <v>2482</v>
      </c>
      <c r="B2464" t="s">
        <v>19</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row>
    <row r="2465" spans="1:34">
      <c r="A2465" t="s">
        <v>2483</v>
      </c>
      <c r="B2465" t="s">
        <v>19</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row>
    <row r="2466" spans="1:34">
      <c r="A2466" t="s">
        <v>2484</v>
      </c>
      <c r="B2466" t="s">
        <v>19</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row>
    <row r="2467" spans="1:34">
      <c r="A2467" t="s">
        <v>2485</v>
      </c>
      <c r="B2467" t="s">
        <v>19</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row>
    <row r="2468" spans="1:34">
      <c r="A2468" t="s">
        <v>2486</v>
      </c>
      <c r="B2468" t="s">
        <v>19</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row>
    <row r="2469" spans="1:34">
      <c r="A2469" t="s">
        <v>2487</v>
      </c>
      <c r="B2469" t="s">
        <v>19</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row>
    <row r="2470" spans="1:34">
      <c r="A2470" t="s">
        <v>2488</v>
      </c>
      <c r="B2470" t="s">
        <v>19</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row>
    <row r="2471" spans="1:34">
      <c r="A2471" t="s">
        <v>2489</v>
      </c>
      <c r="B2471" t="s">
        <v>19</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row>
    <row r="2472" spans="1:34">
      <c r="A2472" t="s">
        <v>2490</v>
      </c>
      <c r="B2472" t="s">
        <v>19</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row>
    <row r="2473" spans="1:34">
      <c r="A2473" t="s">
        <v>2491</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row>
    <row r="2474" spans="1:34">
      <c r="A2474" t="s">
        <v>2492</v>
      </c>
      <c r="B2474" t="s">
        <v>19</v>
      </c>
      <c r="C2474" s="2">
        <v>1622160000000</v>
      </c>
      <c r="D2474" s="2">
        <v>653001000000</v>
      </c>
      <c r="E2474" s="2">
        <v>852448000000</v>
      </c>
      <c r="F2474" s="2">
        <v>1071460000000</v>
      </c>
      <c r="G2474" s="2">
        <v>1200050000000</v>
      </c>
      <c r="H2474" s="2">
        <v>1318930000000</v>
      </c>
      <c r="I2474" s="2">
        <v>1434340000000</v>
      </c>
      <c r="J2474" s="2">
        <v>1535490000000</v>
      </c>
      <c r="K2474" s="2">
        <v>1590310000000</v>
      </c>
      <c r="L2474" s="2">
        <v>1636250000000</v>
      </c>
      <c r="M2474" s="2">
        <v>1668300000000</v>
      </c>
      <c r="N2474" s="2">
        <v>1706930000000</v>
      </c>
      <c r="O2474" s="2">
        <v>1692090000000</v>
      </c>
      <c r="P2474" s="2">
        <v>1699510000000</v>
      </c>
      <c r="Q2474" s="2">
        <v>1706930000000</v>
      </c>
      <c r="R2474" s="2">
        <v>1714350000000</v>
      </c>
      <c r="S2474" s="2">
        <v>1721770000000</v>
      </c>
      <c r="T2474" s="2">
        <v>1736610000000</v>
      </c>
      <c r="U2474" s="2">
        <v>1744040000000</v>
      </c>
      <c r="V2474" s="2">
        <v>1758880000000</v>
      </c>
      <c r="W2474" s="2">
        <v>1766300000000</v>
      </c>
      <c r="X2474" s="2">
        <v>1773720000000</v>
      </c>
      <c r="Y2474" s="2">
        <v>1781140000000</v>
      </c>
      <c r="Z2474" s="2">
        <v>1781140000000</v>
      </c>
      <c r="AA2474" s="2">
        <v>1781140000000</v>
      </c>
      <c r="AB2474" s="2">
        <v>1781140000000</v>
      </c>
      <c r="AC2474" s="2">
        <v>1781140000000</v>
      </c>
      <c r="AD2474" s="2">
        <v>1773720000000</v>
      </c>
      <c r="AE2474" s="2">
        <v>1758880000000</v>
      </c>
      <c r="AF2474" s="2">
        <v>1751460000000</v>
      </c>
      <c r="AG2474" s="2">
        <v>1751460000000</v>
      </c>
      <c r="AH2474" s="2">
        <v>1744040000000</v>
      </c>
    </row>
    <row r="2475" spans="1:34">
      <c r="A2475" t="s">
        <v>2493</v>
      </c>
      <c r="B2475" t="s">
        <v>19</v>
      </c>
      <c r="C2475" s="2">
        <v>477490000</v>
      </c>
      <c r="D2475" s="2">
        <v>192213000</v>
      </c>
      <c r="E2475" s="2">
        <v>250922000</v>
      </c>
      <c r="F2475" s="2">
        <v>315387000</v>
      </c>
      <c r="G2475" s="2">
        <v>353241000</v>
      </c>
      <c r="H2475" s="2">
        <v>388231000</v>
      </c>
      <c r="I2475" s="2">
        <v>422204000</v>
      </c>
      <c r="J2475" s="2">
        <v>451978000</v>
      </c>
      <c r="K2475" s="2">
        <v>468115000</v>
      </c>
      <c r="L2475" s="2">
        <v>481636000</v>
      </c>
      <c r="M2475" s="2">
        <v>491070000</v>
      </c>
      <c r="N2475" s="2">
        <v>502441000</v>
      </c>
      <c r="O2475" s="2">
        <v>498072000</v>
      </c>
      <c r="P2475" s="2">
        <v>500257000</v>
      </c>
      <c r="Q2475" s="2">
        <v>502441000</v>
      </c>
      <c r="R2475" s="2">
        <v>504626000</v>
      </c>
      <c r="S2475" s="2">
        <v>506810000</v>
      </c>
      <c r="T2475" s="2">
        <v>511180000</v>
      </c>
      <c r="U2475" s="2">
        <v>513364000</v>
      </c>
      <c r="V2475" s="2">
        <v>517733000</v>
      </c>
      <c r="W2475" s="2">
        <v>519918000</v>
      </c>
      <c r="X2475" s="2">
        <v>522102000</v>
      </c>
      <c r="Y2475" s="2">
        <v>524287000</v>
      </c>
      <c r="Z2475" s="2">
        <v>524287000</v>
      </c>
      <c r="AA2475" s="2">
        <v>524287000</v>
      </c>
      <c r="AB2475" s="2">
        <v>524287000</v>
      </c>
      <c r="AC2475" s="2">
        <v>524287000</v>
      </c>
      <c r="AD2475" s="2">
        <v>522102000</v>
      </c>
      <c r="AE2475" s="2">
        <v>517733000</v>
      </c>
      <c r="AF2475" s="2">
        <v>515549000</v>
      </c>
      <c r="AG2475" s="2">
        <v>515549000</v>
      </c>
      <c r="AH2475" s="2">
        <v>513364000</v>
      </c>
    </row>
    <row r="2476" spans="1:34">
      <c r="A2476" t="s">
        <v>2494</v>
      </c>
      <c r="B2476" t="s">
        <v>19</v>
      </c>
      <c r="C2476" s="2">
        <v>13046200000</v>
      </c>
      <c r="D2476" s="2">
        <v>5251750000</v>
      </c>
      <c r="E2476" s="2">
        <v>6855810000</v>
      </c>
      <c r="F2476" s="2">
        <v>8617170000</v>
      </c>
      <c r="G2476" s="2">
        <v>9651410000</v>
      </c>
      <c r="H2476" s="2">
        <v>10607400000</v>
      </c>
      <c r="I2476" s="2">
        <v>11535700000</v>
      </c>
      <c r="J2476" s="2">
        <v>12349200000</v>
      </c>
      <c r="K2476" s="2">
        <v>12790100000</v>
      </c>
      <c r="L2476" s="2">
        <v>13159500000</v>
      </c>
      <c r="M2476" s="2">
        <v>13417300000</v>
      </c>
      <c r="N2476" s="2">
        <v>13728000000</v>
      </c>
      <c r="O2476" s="2">
        <v>13608600000</v>
      </c>
      <c r="P2476" s="2">
        <v>13668300000</v>
      </c>
      <c r="Q2476" s="2">
        <v>13728000000</v>
      </c>
      <c r="R2476" s="2">
        <v>13787600000</v>
      </c>
      <c r="S2476" s="2">
        <v>13847300000</v>
      </c>
      <c r="T2476" s="2">
        <v>13966700000</v>
      </c>
      <c r="U2476" s="2">
        <v>14026400000</v>
      </c>
      <c r="V2476" s="2">
        <v>14145800000</v>
      </c>
      <c r="W2476" s="2">
        <v>14205400000</v>
      </c>
      <c r="X2476" s="2">
        <v>14265100000</v>
      </c>
      <c r="Y2476" s="2">
        <v>14324800000</v>
      </c>
      <c r="Z2476" s="2">
        <v>14324800000</v>
      </c>
      <c r="AA2476" s="2">
        <v>14324800000</v>
      </c>
      <c r="AB2476" s="2">
        <v>14324800000</v>
      </c>
      <c r="AC2476" s="2">
        <v>14324800000</v>
      </c>
      <c r="AD2476" s="2">
        <v>14265100000</v>
      </c>
      <c r="AE2476" s="2">
        <v>14145800000</v>
      </c>
      <c r="AF2476" s="2">
        <v>14086100000</v>
      </c>
      <c r="AG2476" s="2">
        <v>14086100000</v>
      </c>
      <c r="AH2476" s="2">
        <v>14026400000</v>
      </c>
    </row>
    <row r="2477" spans="1:34">
      <c r="A2477" t="s">
        <v>2495</v>
      </c>
      <c r="B2477" t="s">
        <v>19</v>
      </c>
      <c r="C2477" s="2">
        <v>3032750000</v>
      </c>
      <c r="D2477" s="2">
        <v>1220830000</v>
      </c>
      <c r="E2477" s="2">
        <v>1593720000</v>
      </c>
      <c r="F2477" s="2">
        <v>2003160000</v>
      </c>
      <c r="G2477" s="2">
        <v>2243590000</v>
      </c>
      <c r="H2477" s="2">
        <v>2465830000</v>
      </c>
      <c r="I2477" s="2">
        <v>2681600000</v>
      </c>
      <c r="J2477" s="2">
        <v>2870710000</v>
      </c>
      <c r="K2477" s="2">
        <v>2973210000</v>
      </c>
      <c r="L2477" s="2">
        <v>3059090000</v>
      </c>
      <c r="M2477" s="2">
        <v>3119010000</v>
      </c>
      <c r="N2477" s="2">
        <v>3191230000</v>
      </c>
      <c r="O2477" s="2">
        <v>3163480000</v>
      </c>
      <c r="P2477" s="2">
        <v>3177350000</v>
      </c>
      <c r="Q2477" s="2">
        <v>3191230000</v>
      </c>
      <c r="R2477" s="2">
        <v>3205100000</v>
      </c>
      <c r="S2477" s="2">
        <v>3218980000</v>
      </c>
      <c r="T2477" s="2">
        <v>3246730000</v>
      </c>
      <c r="U2477" s="2">
        <v>3260600000</v>
      </c>
      <c r="V2477" s="2">
        <v>3288350000</v>
      </c>
      <c r="W2477" s="2">
        <v>3302230000</v>
      </c>
      <c r="X2477" s="2">
        <v>3316100000</v>
      </c>
      <c r="Y2477" s="2">
        <v>3329980000</v>
      </c>
      <c r="Z2477" s="2">
        <v>3329980000</v>
      </c>
      <c r="AA2477" s="2">
        <v>3329980000</v>
      </c>
      <c r="AB2477" s="2">
        <v>3329980000</v>
      </c>
      <c r="AC2477" s="2">
        <v>3329980000</v>
      </c>
      <c r="AD2477" s="2">
        <v>3316100000</v>
      </c>
      <c r="AE2477" s="2">
        <v>3288350000</v>
      </c>
      <c r="AF2477" s="2">
        <v>3274480000</v>
      </c>
      <c r="AG2477" s="2">
        <v>3274480000</v>
      </c>
      <c r="AH2477" s="2">
        <v>3260600000</v>
      </c>
    </row>
    <row r="2478" spans="1:34">
      <c r="A2478" t="s">
        <v>2496</v>
      </c>
      <c r="B2478" t="s">
        <v>19</v>
      </c>
      <c r="C2478" s="2">
        <v>1360630000</v>
      </c>
      <c r="D2478" s="2">
        <v>547720000</v>
      </c>
      <c r="E2478" s="2">
        <v>715012000</v>
      </c>
      <c r="F2478" s="2">
        <v>898710000</v>
      </c>
      <c r="G2478" s="2">
        <v>1006570000</v>
      </c>
      <c r="H2478" s="2">
        <v>1106280000</v>
      </c>
      <c r="I2478" s="2">
        <v>1203090000</v>
      </c>
      <c r="J2478" s="2">
        <v>1287930000</v>
      </c>
      <c r="K2478" s="2">
        <v>1333910000</v>
      </c>
      <c r="L2478" s="2">
        <v>1372440000</v>
      </c>
      <c r="M2478" s="2">
        <v>1399330000</v>
      </c>
      <c r="N2478" s="2">
        <v>1431730000</v>
      </c>
      <c r="O2478" s="2">
        <v>1419280000</v>
      </c>
      <c r="P2478" s="2">
        <v>1425500000</v>
      </c>
      <c r="Q2478" s="2">
        <v>1431730000</v>
      </c>
      <c r="R2478" s="2">
        <v>1437950000</v>
      </c>
      <c r="S2478" s="2">
        <v>1444180000</v>
      </c>
      <c r="T2478" s="2">
        <v>1456630000</v>
      </c>
      <c r="U2478" s="2">
        <v>1462850000</v>
      </c>
      <c r="V2478" s="2">
        <v>1475300000</v>
      </c>
      <c r="W2478" s="2">
        <v>1481530000</v>
      </c>
      <c r="X2478" s="2">
        <v>1487750000</v>
      </c>
      <c r="Y2478" s="2">
        <v>1493980000</v>
      </c>
      <c r="Z2478" s="2">
        <v>1493980000</v>
      </c>
      <c r="AA2478" s="2">
        <v>1493980000</v>
      </c>
      <c r="AB2478" s="2">
        <v>1493980000</v>
      </c>
      <c r="AC2478" s="2">
        <v>1493980000</v>
      </c>
      <c r="AD2478" s="2">
        <v>1487750000</v>
      </c>
      <c r="AE2478" s="2">
        <v>1475300000</v>
      </c>
      <c r="AF2478" s="2">
        <v>1469080000</v>
      </c>
      <c r="AG2478" s="2">
        <v>1469080000</v>
      </c>
      <c r="AH2478" s="2">
        <v>1462850000</v>
      </c>
    </row>
    <row r="2479" spans="1:34">
      <c r="A2479" t="s">
        <v>2497</v>
      </c>
      <c r="B2479" t="s">
        <v>19</v>
      </c>
      <c r="C2479" s="2">
        <v>979214000</v>
      </c>
      <c r="D2479" s="2">
        <v>394183000</v>
      </c>
      <c r="E2479" s="2">
        <v>514579000</v>
      </c>
      <c r="F2479" s="2">
        <v>646782000</v>
      </c>
      <c r="G2479" s="2">
        <v>724410000</v>
      </c>
      <c r="H2479" s="2">
        <v>796167000</v>
      </c>
      <c r="I2479" s="2">
        <v>865836000</v>
      </c>
      <c r="J2479" s="2">
        <v>926897000</v>
      </c>
      <c r="K2479" s="2">
        <v>959990000</v>
      </c>
      <c r="L2479" s="2">
        <v>987719000</v>
      </c>
      <c r="M2479" s="2">
        <v>1007070000</v>
      </c>
      <c r="N2479" s="2">
        <v>1030380000</v>
      </c>
      <c r="O2479" s="2">
        <v>1021420000</v>
      </c>
      <c r="P2479" s="2">
        <v>1025900000</v>
      </c>
      <c r="Q2479" s="2">
        <v>1030380000</v>
      </c>
      <c r="R2479" s="2">
        <v>1034860000</v>
      </c>
      <c r="S2479" s="2">
        <v>1039340000</v>
      </c>
      <c r="T2479" s="2">
        <v>1048300000</v>
      </c>
      <c r="U2479" s="2">
        <v>1052780000</v>
      </c>
      <c r="V2479" s="2">
        <v>1061740000</v>
      </c>
      <c r="W2479" s="2">
        <v>1066220000</v>
      </c>
      <c r="X2479" s="2">
        <v>1070700000</v>
      </c>
      <c r="Y2479" s="2">
        <v>1075180000</v>
      </c>
      <c r="Z2479" s="2">
        <v>1075180000</v>
      </c>
      <c r="AA2479" s="2">
        <v>1075180000</v>
      </c>
      <c r="AB2479" s="2">
        <v>1075180000</v>
      </c>
      <c r="AC2479" s="2">
        <v>1075180000</v>
      </c>
      <c r="AD2479" s="2">
        <v>1070700000</v>
      </c>
      <c r="AE2479" s="2">
        <v>1061740000</v>
      </c>
      <c r="AF2479" s="2">
        <v>1057260000</v>
      </c>
      <c r="AG2479" s="2">
        <v>1057260000</v>
      </c>
      <c r="AH2479" s="2">
        <v>1052780000</v>
      </c>
    </row>
    <row r="2480" spans="1:34">
      <c r="A2480" t="s">
        <v>2498</v>
      </c>
      <c r="B2480" t="s">
        <v>19</v>
      </c>
      <c r="C2480" s="2">
        <v>1030770000</v>
      </c>
      <c r="D2480" s="2">
        <v>414938000</v>
      </c>
      <c r="E2480" s="2">
        <v>541674000</v>
      </c>
      <c r="F2480" s="2">
        <v>680838000</v>
      </c>
      <c r="G2480" s="2">
        <v>762553000</v>
      </c>
      <c r="H2480" s="2">
        <v>838088000</v>
      </c>
      <c r="I2480" s="2">
        <v>911426000</v>
      </c>
      <c r="J2480" s="2">
        <v>975702000</v>
      </c>
      <c r="K2480" s="2">
        <v>1010540000</v>
      </c>
      <c r="L2480" s="2">
        <v>1039730000</v>
      </c>
      <c r="M2480" s="2">
        <v>1060090000</v>
      </c>
      <c r="N2480" s="2">
        <v>1084640000</v>
      </c>
      <c r="O2480" s="2">
        <v>1075210000</v>
      </c>
      <c r="P2480" s="2">
        <v>1079920000</v>
      </c>
      <c r="Q2480" s="2">
        <v>1084640000</v>
      </c>
      <c r="R2480" s="2">
        <v>1089350000</v>
      </c>
      <c r="S2480" s="2">
        <v>1094070000</v>
      </c>
      <c r="T2480" s="2">
        <v>1103500000</v>
      </c>
      <c r="U2480" s="2">
        <v>1108220000</v>
      </c>
      <c r="V2480" s="2">
        <v>1117650000</v>
      </c>
      <c r="W2480" s="2">
        <v>1122360000</v>
      </c>
      <c r="X2480" s="2">
        <v>1127080000</v>
      </c>
      <c r="Y2480" s="2">
        <v>1131800000</v>
      </c>
      <c r="Z2480" s="2">
        <v>1131800000</v>
      </c>
      <c r="AA2480" s="2">
        <v>1131800000</v>
      </c>
      <c r="AB2480" s="2">
        <v>1131800000</v>
      </c>
      <c r="AC2480" s="2">
        <v>1131800000</v>
      </c>
      <c r="AD2480" s="2">
        <v>1127080000</v>
      </c>
      <c r="AE2480" s="2">
        <v>1117650000</v>
      </c>
      <c r="AF2480" s="2">
        <v>1112930000</v>
      </c>
      <c r="AG2480" s="2">
        <v>1112930000</v>
      </c>
      <c r="AH2480" s="2">
        <v>1108220000</v>
      </c>
    </row>
    <row r="2481" spans="1:34">
      <c r="A2481" t="s">
        <v>2499</v>
      </c>
      <c r="B2481" t="s">
        <v>19</v>
      </c>
      <c r="C2481" s="2">
        <v>30672000</v>
      </c>
      <c r="D2481" s="2">
        <v>12347000</v>
      </c>
      <c r="E2481" s="2">
        <v>16118200</v>
      </c>
      <c r="F2481" s="2">
        <v>20259200</v>
      </c>
      <c r="G2481" s="2">
        <v>22690700</v>
      </c>
      <c r="H2481" s="2">
        <v>24938400</v>
      </c>
      <c r="I2481" s="2">
        <v>27120700</v>
      </c>
      <c r="J2481" s="2">
        <v>29033300</v>
      </c>
      <c r="K2481" s="2">
        <v>30069800</v>
      </c>
      <c r="L2481" s="2">
        <v>30938400</v>
      </c>
      <c r="M2481" s="2">
        <v>31544400</v>
      </c>
      <c r="N2481" s="2">
        <v>32274800</v>
      </c>
      <c r="O2481" s="2">
        <v>31994200</v>
      </c>
      <c r="P2481" s="2">
        <v>32134500</v>
      </c>
      <c r="Q2481" s="2">
        <v>32274800</v>
      </c>
      <c r="R2481" s="2">
        <v>32415100</v>
      </c>
      <c r="S2481" s="2">
        <v>32555500</v>
      </c>
      <c r="T2481" s="2">
        <v>32836100</v>
      </c>
      <c r="U2481" s="2">
        <v>32976400</v>
      </c>
      <c r="V2481" s="2">
        <v>33257100</v>
      </c>
      <c r="W2481" s="2">
        <v>33397400</v>
      </c>
      <c r="X2481" s="2">
        <v>33537700</v>
      </c>
      <c r="Y2481" s="2">
        <v>33678100</v>
      </c>
      <c r="Z2481" s="2">
        <v>33678100</v>
      </c>
      <c r="AA2481" s="2">
        <v>33678100</v>
      </c>
      <c r="AB2481" s="2">
        <v>33678100</v>
      </c>
      <c r="AC2481" s="2">
        <v>33678100</v>
      </c>
      <c r="AD2481" s="2">
        <v>33537700</v>
      </c>
      <c r="AE2481" s="2">
        <v>33257100</v>
      </c>
      <c r="AF2481" s="2">
        <v>33116800</v>
      </c>
      <c r="AG2481" s="2">
        <v>33116800</v>
      </c>
      <c r="AH2481" s="2">
        <v>32976400</v>
      </c>
    </row>
    <row r="2482" spans="1:34">
      <c r="A2482" t="s">
        <v>2500</v>
      </c>
      <c r="B2482" t="s">
        <v>19</v>
      </c>
      <c r="C2482" s="2">
        <v>101693000</v>
      </c>
      <c r="D2482" s="2">
        <v>40936400</v>
      </c>
      <c r="E2482" s="2">
        <v>53439800</v>
      </c>
      <c r="F2482" s="2">
        <v>67169300</v>
      </c>
      <c r="G2482" s="2">
        <v>75231000</v>
      </c>
      <c r="H2482" s="2">
        <v>82683100</v>
      </c>
      <c r="I2482" s="2">
        <v>89918300</v>
      </c>
      <c r="J2482" s="2">
        <v>96259600</v>
      </c>
      <c r="K2482" s="2">
        <v>99696300</v>
      </c>
      <c r="L2482" s="2">
        <v>102576000</v>
      </c>
      <c r="M2482" s="2">
        <v>104585000</v>
      </c>
      <c r="N2482" s="2">
        <v>107007000</v>
      </c>
      <c r="O2482" s="2">
        <v>106076000</v>
      </c>
      <c r="P2482" s="2">
        <v>106542000</v>
      </c>
      <c r="Q2482" s="2">
        <v>107007000</v>
      </c>
      <c r="R2482" s="2">
        <v>107472000</v>
      </c>
      <c r="S2482" s="2">
        <v>107937000</v>
      </c>
      <c r="T2482" s="2">
        <v>108868000</v>
      </c>
      <c r="U2482" s="2">
        <v>109333000</v>
      </c>
      <c r="V2482" s="2">
        <v>110264000</v>
      </c>
      <c r="W2482" s="2">
        <v>110729000</v>
      </c>
      <c r="X2482" s="2">
        <v>111194000</v>
      </c>
      <c r="Y2482" s="2">
        <v>111659000</v>
      </c>
      <c r="Z2482" s="2">
        <v>111659000</v>
      </c>
      <c r="AA2482" s="2">
        <v>111659000</v>
      </c>
      <c r="AB2482" s="2">
        <v>111659000</v>
      </c>
      <c r="AC2482" s="2">
        <v>111659000</v>
      </c>
      <c r="AD2482" s="2">
        <v>111194000</v>
      </c>
      <c r="AE2482" s="2">
        <v>110264000</v>
      </c>
      <c r="AF2482" s="2">
        <v>109798000</v>
      </c>
      <c r="AG2482" s="2">
        <v>109798000</v>
      </c>
      <c r="AH2482" s="2">
        <v>109333000</v>
      </c>
    </row>
    <row r="2483" spans="1:34">
      <c r="A2483" t="s">
        <v>2501</v>
      </c>
      <c r="B2483" t="s">
        <v>19</v>
      </c>
      <c r="C2483" s="2">
        <v>64800000</v>
      </c>
      <c r="D2483" s="2">
        <v>26085200</v>
      </c>
      <c r="E2483" s="2">
        <v>34052500</v>
      </c>
      <c r="F2483" s="2">
        <v>42801100</v>
      </c>
      <c r="G2483" s="2">
        <v>47938200</v>
      </c>
      <c r="H2483" s="2">
        <v>52686800</v>
      </c>
      <c r="I2483" s="2">
        <v>57297200</v>
      </c>
      <c r="J2483" s="2">
        <v>61337900</v>
      </c>
      <c r="K2483" s="2">
        <v>63527800</v>
      </c>
      <c r="L2483" s="2">
        <v>65362800</v>
      </c>
      <c r="M2483" s="2">
        <v>66643000</v>
      </c>
      <c r="N2483" s="2">
        <v>68186200</v>
      </c>
      <c r="O2483" s="2">
        <v>67593300</v>
      </c>
      <c r="P2483" s="2">
        <v>67889700</v>
      </c>
      <c r="Q2483" s="2">
        <v>68186200</v>
      </c>
      <c r="R2483" s="2">
        <v>68482700</v>
      </c>
      <c r="S2483" s="2">
        <v>68779100</v>
      </c>
      <c r="T2483" s="2">
        <v>69372100</v>
      </c>
      <c r="U2483" s="2">
        <v>69668500</v>
      </c>
      <c r="V2483" s="2">
        <v>70261400</v>
      </c>
      <c r="W2483" s="2">
        <v>70557900</v>
      </c>
      <c r="X2483" s="2">
        <v>70854400</v>
      </c>
      <c r="Y2483" s="2">
        <v>71150800</v>
      </c>
      <c r="Z2483" s="2">
        <v>71150800</v>
      </c>
      <c r="AA2483" s="2">
        <v>71150800</v>
      </c>
      <c r="AB2483" s="2">
        <v>71150800</v>
      </c>
      <c r="AC2483" s="2">
        <v>71150800</v>
      </c>
      <c r="AD2483" s="2">
        <v>70854400</v>
      </c>
      <c r="AE2483" s="2">
        <v>70261400</v>
      </c>
      <c r="AF2483" s="2">
        <v>69965000</v>
      </c>
      <c r="AG2483" s="2">
        <v>69965000</v>
      </c>
      <c r="AH2483" s="2">
        <v>69668500</v>
      </c>
    </row>
    <row r="2484" spans="1:34">
      <c r="A2484" t="s">
        <v>2502</v>
      </c>
      <c r="B2484" t="s">
        <v>19</v>
      </c>
      <c r="C2484" s="2">
        <v>12960000</v>
      </c>
      <c r="D2484" s="2">
        <v>5217050</v>
      </c>
      <c r="E2484" s="2">
        <v>6810510</v>
      </c>
      <c r="F2484" s="2">
        <v>8560230</v>
      </c>
      <c r="G2484" s="2">
        <v>9587640</v>
      </c>
      <c r="H2484" s="2">
        <v>10537400</v>
      </c>
      <c r="I2484" s="2">
        <v>11459400</v>
      </c>
      <c r="J2484" s="2">
        <v>12267600</v>
      </c>
      <c r="K2484" s="2">
        <v>12705600</v>
      </c>
      <c r="L2484" s="2">
        <v>13072600</v>
      </c>
      <c r="M2484" s="2">
        <v>13328600</v>
      </c>
      <c r="N2484" s="2">
        <v>13637200</v>
      </c>
      <c r="O2484" s="2">
        <v>13518700</v>
      </c>
      <c r="P2484" s="2">
        <v>13577900</v>
      </c>
      <c r="Q2484" s="2">
        <v>13637200</v>
      </c>
      <c r="R2484" s="2">
        <v>13696500</v>
      </c>
      <c r="S2484" s="2">
        <v>13755800</v>
      </c>
      <c r="T2484" s="2">
        <v>13874400</v>
      </c>
      <c r="U2484" s="2">
        <v>13933700</v>
      </c>
      <c r="V2484" s="2">
        <v>14052300</v>
      </c>
      <c r="W2484" s="2">
        <v>14111600</v>
      </c>
      <c r="X2484" s="2">
        <v>14170900</v>
      </c>
      <c r="Y2484" s="2">
        <v>14230200</v>
      </c>
      <c r="Z2484" s="2">
        <v>14230200</v>
      </c>
      <c r="AA2484" s="2">
        <v>14230200</v>
      </c>
      <c r="AB2484" s="2">
        <v>14230200</v>
      </c>
      <c r="AC2484" s="2">
        <v>14230200</v>
      </c>
      <c r="AD2484" s="2">
        <v>14170900</v>
      </c>
      <c r="AE2484" s="2">
        <v>14052300</v>
      </c>
      <c r="AF2484" s="2">
        <v>13993000</v>
      </c>
      <c r="AG2484" s="2">
        <v>13993000</v>
      </c>
      <c r="AH2484" s="2">
        <v>13933700</v>
      </c>
    </row>
    <row r="2485" spans="1:34">
      <c r="A2485" t="s">
        <v>2503</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row>
    <row r="2486" spans="1:34">
      <c r="A2486" t="s">
        <v>2504</v>
      </c>
      <c r="B2486" t="s">
        <v>19</v>
      </c>
      <c r="C2486" s="2">
        <v>12121100000000</v>
      </c>
      <c r="D2486" s="2">
        <v>6435760000000</v>
      </c>
      <c r="E2486" s="2">
        <v>7976980000000</v>
      </c>
      <c r="F2486" s="2">
        <v>8783110000000</v>
      </c>
      <c r="G2486" s="2">
        <v>8513980000000</v>
      </c>
      <c r="H2486" s="2">
        <v>8164430000000</v>
      </c>
      <c r="I2486" s="2">
        <v>8222090000000</v>
      </c>
      <c r="J2486" s="2">
        <v>9907580000000</v>
      </c>
      <c r="K2486" s="2">
        <v>10550500000000</v>
      </c>
      <c r="L2486" s="2">
        <v>11631400000000</v>
      </c>
      <c r="M2486" s="2">
        <v>11774500000000</v>
      </c>
      <c r="N2486" s="2">
        <v>12030100000000</v>
      </c>
      <c r="O2486" s="2">
        <v>11666500000000</v>
      </c>
      <c r="P2486" s="2">
        <v>11755500000000</v>
      </c>
      <c r="Q2486" s="2">
        <v>11918800000000</v>
      </c>
      <c r="R2486" s="2">
        <v>12156300000000</v>
      </c>
      <c r="S2486" s="2">
        <v>12037600000000</v>
      </c>
      <c r="T2486" s="2">
        <v>11896500000000</v>
      </c>
      <c r="U2486" s="2">
        <v>11933700000000</v>
      </c>
      <c r="V2486" s="2">
        <v>11926200000000</v>
      </c>
      <c r="W2486" s="2">
        <v>11777800000000</v>
      </c>
      <c r="X2486" s="2">
        <v>11570000000000</v>
      </c>
      <c r="Y2486" s="2">
        <v>11384500000000</v>
      </c>
      <c r="Z2486" s="2">
        <v>11362200000000</v>
      </c>
      <c r="AA2486" s="2">
        <v>11317700000000</v>
      </c>
      <c r="AB2486" s="2">
        <v>11325100000000</v>
      </c>
      <c r="AC2486" s="2">
        <v>11429000000000</v>
      </c>
      <c r="AD2486" s="2">
        <v>11377000000000</v>
      </c>
      <c r="AE2486" s="2">
        <v>11607100000000</v>
      </c>
      <c r="AF2486" s="2">
        <v>11644200000000</v>
      </c>
      <c r="AG2486" s="2">
        <v>11644200000000</v>
      </c>
      <c r="AH2486" s="2">
        <v>11599700000000</v>
      </c>
    </row>
    <row r="2487" spans="1:34">
      <c r="A2487" t="s">
        <v>2505</v>
      </c>
      <c r="B2487" t="s">
        <v>19</v>
      </c>
      <c r="C2487" s="2">
        <v>5582180000</v>
      </c>
      <c r="D2487" s="2">
        <v>2963880000</v>
      </c>
      <c r="E2487" s="2">
        <v>3673660000</v>
      </c>
      <c r="F2487" s="2">
        <v>4044910000</v>
      </c>
      <c r="G2487" s="2">
        <v>3920970000</v>
      </c>
      <c r="H2487" s="2">
        <v>3759990000</v>
      </c>
      <c r="I2487" s="2">
        <v>3786540000</v>
      </c>
      <c r="J2487" s="2">
        <v>4562760000</v>
      </c>
      <c r="K2487" s="2">
        <v>4858870000</v>
      </c>
      <c r="L2487" s="2">
        <v>5356650000</v>
      </c>
      <c r="M2487" s="2">
        <v>5422530000</v>
      </c>
      <c r="N2487" s="2">
        <v>5540270000</v>
      </c>
      <c r="O2487" s="2">
        <v>5372800000</v>
      </c>
      <c r="P2487" s="2">
        <v>5413810000</v>
      </c>
      <c r="Q2487" s="2">
        <v>5489000000</v>
      </c>
      <c r="R2487" s="2">
        <v>5598370000</v>
      </c>
      <c r="S2487" s="2">
        <v>5543690000</v>
      </c>
      <c r="T2487" s="2">
        <v>5478750000</v>
      </c>
      <c r="U2487" s="2">
        <v>5495840000</v>
      </c>
      <c r="V2487" s="2">
        <v>5492420000</v>
      </c>
      <c r="W2487" s="2">
        <v>5424060000</v>
      </c>
      <c r="X2487" s="2">
        <v>5328360000</v>
      </c>
      <c r="Y2487" s="2">
        <v>5242920000</v>
      </c>
      <c r="Z2487" s="2">
        <v>5232670000</v>
      </c>
      <c r="AA2487" s="2">
        <v>5212160000</v>
      </c>
      <c r="AB2487" s="2">
        <v>5215580000</v>
      </c>
      <c r="AC2487" s="2">
        <v>5263430000</v>
      </c>
      <c r="AD2487" s="2">
        <v>5239500000</v>
      </c>
      <c r="AE2487" s="2">
        <v>5345450000</v>
      </c>
      <c r="AF2487" s="2">
        <v>5362540000</v>
      </c>
      <c r="AG2487" s="2">
        <v>5362540000</v>
      </c>
      <c r="AH2487" s="2">
        <v>5342040000</v>
      </c>
    </row>
    <row r="2488" spans="1:34">
      <c r="A2488" t="s">
        <v>2506</v>
      </c>
      <c r="B2488" t="s">
        <v>19</v>
      </c>
      <c r="C2488" s="2">
        <v>9392830000</v>
      </c>
      <c r="D2488" s="2">
        <v>4987160000</v>
      </c>
      <c r="E2488" s="2">
        <v>6181470000</v>
      </c>
      <c r="F2488" s="2">
        <v>6806150000</v>
      </c>
      <c r="G2488" s="2">
        <v>6597600000</v>
      </c>
      <c r="H2488" s="2">
        <v>6326730000</v>
      </c>
      <c r="I2488" s="2">
        <v>6371410000</v>
      </c>
      <c r="J2488" s="2">
        <v>7677510000</v>
      </c>
      <c r="K2488" s="2">
        <v>8175760000</v>
      </c>
      <c r="L2488" s="2">
        <v>9013350000</v>
      </c>
      <c r="M2488" s="2">
        <v>9124200000</v>
      </c>
      <c r="N2488" s="2">
        <v>9322310000</v>
      </c>
      <c r="O2488" s="2">
        <v>9040510000</v>
      </c>
      <c r="P2488" s="2">
        <v>9109530000</v>
      </c>
      <c r="Q2488" s="2">
        <v>9236050000</v>
      </c>
      <c r="R2488" s="2">
        <v>9420080000</v>
      </c>
      <c r="S2488" s="2">
        <v>9328060000</v>
      </c>
      <c r="T2488" s="2">
        <v>9218790000</v>
      </c>
      <c r="U2488" s="2">
        <v>9247550000</v>
      </c>
      <c r="V2488" s="2">
        <v>9241800000</v>
      </c>
      <c r="W2488" s="2">
        <v>9126780000</v>
      </c>
      <c r="X2488" s="2">
        <v>8965750000</v>
      </c>
      <c r="Y2488" s="2">
        <v>8821980000</v>
      </c>
      <c r="Z2488" s="2">
        <v>8804720000</v>
      </c>
      <c r="AA2488" s="2">
        <v>8770220000</v>
      </c>
      <c r="AB2488" s="2">
        <v>8775970000</v>
      </c>
      <c r="AC2488" s="2">
        <v>8856480000</v>
      </c>
      <c r="AD2488" s="2">
        <v>8816230000</v>
      </c>
      <c r="AE2488" s="2">
        <v>8994510000</v>
      </c>
      <c r="AF2488" s="2">
        <v>9023260000</v>
      </c>
      <c r="AG2488" s="2">
        <v>9023260000</v>
      </c>
      <c r="AH2488" s="2">
        <v>8988750000</v>
      </c>
    </row>
    <row r="2489" spans="1:34">
      <c r="A2489" t="s">
        <v>2507</v>
      </c>
      <c r="B2489" t="s">
        <v>19</v>
      </c>
      <c r="C2489" s="2">
        <v>9152350000</v>
      </c>
      <c r="D2489" s="2">
        <v>4859470000</v>
      </c>
      <c r="E2489" s="2">
        <v>6023200000</v>
      </c>
      <c r="F2489" s="2">
        <v>6631890000</v>
      </c>
      <c r="G2489" s="2">
        <v>6428680000</v>
      </c>
      <c r="H2489" s="2">
        <v>6164750000</v>
      </c>
      <c r="I2489" s="2">
        <v>6208280000</v>
      </c>
      <c r="J2489" s="2">
        <v>7480950000</v>
      </c>
      <c r="K2489" s="2">
        <v>7966430000</v>
      </c>
      <c r="L2489" s="2">
        <v>8782580000</v>
      </c>
      <c r="M2489" s="2">
        <v>8890590000</v>
      </c>
      <c r="N2489" s="2">
        <v>9083630000</v>
      </c>
      <c r="O2489" s="2">
        <v>8809050000</v>
      </c>
      <c r="P2489" s="2">
        <v>8876290000</v>
      </c>
      <c r="Q2489" s="2">
        <v>8999570000</v>
      </c>
      <c r="R2489" s="2">
        <v>9178890000</v>
      </c>
      <c r="S2489" s="2">
        <v>9089230000</v>
      </c>
      <c r="T2489" s="2">
        <v>8982760000</v>
      </c>
      <c r="U2489" s="2">
        <v>9010780000</v>
      </c>
      <c r="V2489" s="2">
        <v>9005180000</v>
      </c>
      <c r="W2489" s="2">
        <v>8893100000</v>
      </c>
      <c r="X2489" s="2">
        <v>8736200000</v>
      </c>
      <c r="Y2489" s="2">
        <v>8596110000</v>
      </c>
      <c r="Z2489" s="2">
        <v>8579300000</v>
      </c>
      <c r="AA2489" s="2">
        <v>8545670000</v>
      </c>
      <c r="AB2489" s="2">
        <v>8551280000</v>
      </c>
      <c r="AC2489" s="2">
        <v>8629730000</v>
      </c>
      <c r="AD2489" s="2">
        <v>8590500000</v>
      </c>
      <c r="AE2489" s="2">
        <v>8764220000</v>
      </c>
      <c r="AF2489" s="2">
        <v>8792240000</v>
      </c>
      <c r="AG2489" s="2">
        <v>8792240000</v>
      </c>
      <c r="AH2489" s="2">
        <v>8758610000</v>
      </c>
    </row>
    <row r="2490" spans="1:34">
      <c r="A2490" t="s">
        <v>2508</v>
      </c>
      <c r="B2490" t="s">
        <v>19</v>
      </c>
      <c r="C2490" s="2">
        <v>1674690000</v>
      </c>
      <c r="D2490" s="2">
        <v>889180000</v>
      </c>
      <c r="E2490" s="2">
        <v>1102120000</v>
      </c>
      <c r="F2490" s="2">
        <v>1213500000</v>
      </c>
      <c r="G2490" s="2">
        <v>1176310000</v>
      </c>
      <c r="H2490" s="2">
        <v>1128020000</v>
      </c>
      <c r="I2490" s="2">
        <v>1135980000</v>
      </c>
      <c r="J2490" s="2">
        <v>1368860000</v>
      </c>
      <c r="K2490" s="2">
        <v>1457690000</v>
      </c>
      <c r="L2490" s="2">
        <v>1607030000</v>
      </c>
      <c r="M2490" s="2">
        <v>1626790000</v>
      </c>
      <c r="N2490" s="2">
        <v>1662110000</v>
      </c>
      <c r="O2490" s="2">
        <v>1611870000</v>
      </c>
      <c r="P2490" s="2">
        <v>1624170000</v>
      </c>
      <c r="Q2490" s="2">
        <v>1646730000</v>
      </c>
      <c r="R2490" s="2">
        <v>1679540000</v>
      </c>
      <c r="S2490" s="2">
        <v>1663140000</v>
      </c>
      <c r="T2490" s="2">
        <v>1643660000</v>
      </c>
      <c r="U2490" s="2">
        <v>1648780000</v>
      </c>
      <c r="V2490" s="2">
        <v>1647760000</v>
      </c>
      <c r="W2490" s="2">
        <v>1627250000</v>
      </c>
      <c r="X2490" s="2">
        <v>1598540000</v>
      </c>
      <c r="Y2490" s="2">
        <v>1572910000</v>
      </c>
      <c r="Z2490" s="2">
        <v>1569830000</v>
      </c>
      <c r="AA2490" s="2">
        <v>1563680000</v>
      </c>
      <c r="AB2490" s="2">
        <v>1564700000</v>
      </c>
      <c r="AC2490" s="2">
        <v>1579060000</v>
      </c>
      <c r="AD2490" s="2">
        <v>1571880000</v>
      </c>
      <c r="AE2490" s="2">
        <v>1603670000</v>
      </c>
      <c r="AF2490" s="2">
        <v>1608790000</v>
      </c>
      <c r="AG2490" s="2">
        <v>1608790000</v>
      </c>
      <c r="AH2490" s="2">
        <v>1602640000</v>
      </c>
    </row>
    <row r="2491" spans="1:34">
      <c r="A2491" t="s">
        <v>2509</v>
      </c>
      <c r="B2491" t="s">
        <v>19</v>
      </c>
      <c r="C2491" s="2">
        <v>1345750000</v>
      </c>
      <c r="D2491" s="2">
        <v>714532000</v>
      </c>
      <c r="E2491" s="2">
        <v>885646000</v>
      </c>
      <c r="F2491" s="2">
        <v>975148000</v>
      </c>
      <c r="G2491" s="2">
        <v>945268000</v>
      </c>
      <c r="H2491" s="2">
        <v>906459000</v>
      </c>
      <c r="I2491" s="2">
        <v>912860000</v>
      </c>
      <c r="J2491" s="2">
        <v>1099990000</v>
      </c>
      <c r="K2491" s="2">
        <v>1171380000</v>
      </c>
      <c r="L2491" s="2">
        <v>1291380000</v>
      </c>
      <c r="M2491" s="2">
        <v>1307260000</v>
      </c>
      <c r="N2491" s="2">
        <v>1335650000</v>
      </c>
      <c r="O2491" s="2">
        <v>1295270000</v>
      </c>
      <c r="P2491" s="2">
        <v>1305160000</v>
      </c>
      <c r="Q2491" s="2">
        <v>1323290000</v>
      </c>
      <c r="R2491" s="2">
        <v>1349660000</v>
      </c>
      <c r="S2491" s="2">
        <v>1336470000</v>
      </c>
      <c r="T2491" s="2">
        <v>1320820000</v>
      </c>
      <c r="U2491" s="2">
        <v>1324940000</v>
      </c>
      <c r="V2491" s="2">
        <v>1324110000</v>
      </c>
      <c r="W2491" s="2">
        <v>1307630000</v>
      </c>
      <c r="X2491" s="2">
        <v>1284560000</v>
      </c>
      <c r="Y2491" s="2">
        <v>1263960000</v>
      </c>
      <c r="Z2491" s="2">
        <v>1261490000</v>
      </c>
      <c r="AA2491" s="2">
        <v>1256550000</v>
      </c>
      <c r="AB2491" s="2">
        <v>1257370000</v>
      </c>
      <c r="AC2491" s="2">
        <v>1268910000</v>
      </c>
      <c r="AD2491" s="2">
        <v>1263140000</v>
      </c>
      <c r="AE2491" s="2">
        <v>1288680000</v>
      </c>
      <c r="AF2491" s="2">
        <v>1292800000</v>
      </c>
      <c r="AG2491" s="2">
        <v>1292800000</v>
      </c>
      <c r="AH2491" s="2">
        <v>1287860000</v>
      </c>
    </row>
    <row r="2492" spans="1:34">
      <c r="A2492" t="s">
        <v>2510</v>
      </c>
      <c r="B2492" t="s">
        <v>19</v>
      </c>
      <c r="C2492" s="2">
        <v>8034980000</v>
      </c>
      <c r="D2492" s="2">
        <v>4266200000</v>
      </c>
      <c r="E2492" s="2">
        <v>5287850000</v>
      </c>
      <c r="F2492" s="2">
        <v>5822230000</v>
      </c>
      <c r="G2492" s="2">
        <v>5643830000</v>
      </c>
      <c r="H2492" s="2">
        <v>5412120000</v>
      </c>
      <c r="I2492" s="2">
        <v>5450340000</v>
      </c>
      <c r="J2492" s="2">
        <v>6567630000</v>
      </c>
      <c r="K2492" s="2">
        <v>6993850000</v>
      </c>
      <c r="L2492" s="2">
        <v>7710350000</v>
      </c>
      <c r="M2492" s="2">
        <v>7805170000</v>
      </c>
      <c r="N2492" s="2">
        <v>7974650000</v>
      </c>
      <c r="O2492" s="2">
        <v>7733590000</v>
      </c>
      <c r="P2492" s="2">
        <v>7792620000</v>
      </c>
      <c r="Q2492" s="2">
        <v>7900850000</v>
      </c>
      <c r="R2492" s="2">
        <v>8058280000</v>
      </c>
      <c r="S2492" s="2">
        <v>7979570000</v>
      </c>
      <c r="T2492" s="2">
        <v>7886100000</v>
      </c>
      <c r="U2492" s="2">
        <v>7910690000</v>
      </c>
      <c r="V2492" s="2">
        <v>7905770000</v>
      </c>
      <c r="W2492" s="2">
        <v>7807380000</v>
      </c>
      <c r="X2492" s="2">
        <v>7669630000</v>
      </c>
      <c r="Y2492" s="2">
        <v>7546640000</v>
      </c>
      <c r="Z2492" s="2">
        <v>7531890000</v>
      </c>
      <c r="AA2492" s="2">
        <v>7502370000</v>
      </c>
      <c r="AB2492" s="2">
        <v>7507290000</v>
      </c>
      <c r="AC2492" s="2">
        <v>7576160000</v>
      </c>
      <c r="AD2492" s="2">
        <v>7541720000</v>
      </c>
      <c r="AE2492" s="2">
        <v>7694230000</v>
      </c>
      <c r="AF2492" s="2">
        <v>7718830000</v>
      </c>
      <c r="AG2492" s="2">
        <v>7718830000</v>
      </c>
      <c r="AH2492" s="2">
        <v>7689310000</v>
      </c>
    </row>
    <row r="2493" spans="1:34">
      <c r="A2493" t="s">
        <v>2511</v>
      </c>
      <c r="B2493" t="s">
        <v>19</v>
      </c>
      <c r="C2493" s="2">
        <v>111850000</v>
      </c>
      <c r="D2493" s="2">
        <v>59387200</v>
      </c>
      <c r="E2493" s="2">
        <v>73609100</v>
      </c>
      <c r="F2493" s="2">
        <v>81047900</v>
      </c>
      <c r="G2493" s="2">
        <v>78564500</v>
      </c>
      <c r="H2493" s="2">
        <v>75338900</v>
      </c>
      <c r="I2493" s="2">
        <v>75871000</v>
      </c>
      <c r="J2493" s="2">
        <v>91424100</v>
      </c>
      <c r="K2493" s="2">
        <v>97357200</v>
      </c>
      <c r="L2493" s="2">
        <v>107331000</v>
      </c>
      <c r="M2493" s="2">
        <v>108651000</v>
      </c>
      <c r="N2493" s="2">
        <v>111010000</v>
      </c>
      <c r="O2493" s="2">
        <v>107655000</v>
      </c>
      <c r="P2493" s="2">
        <v>108477000</v>
      </c>
      <c r="Q2493" s="2">
        <v>109983000</v>
      </c>
      <c r="R2493" s="2">
        <v>112175000</v>
      </c>
      <c r="S2493" s="2">
        <v>111079000</v>
      </c>
      <c r="T2493" s="2">
        <v>109778000</v>
      </c>
      <c r="U2493" s="2">
        <v>110120000</v>
      </c>
      <c r="V2493" s="2">
        <v>110052000</v>
      </c>
      <c r="W2493" s="2">
        <v>108682000</v>
      </c>
      <c r="X2493" s="2">
        <v>106764000</v>
      </c>
      <c r="Y2493" s="2">
        <v>105052000</v>
      </c>
      <c r="Z2493" s="2">
        <v>104847000</v>
      </c>
      <c r="AA2493" s="2">
        <v>104436000</v>
      </c>
      <c r="AB2493" s="2">
        <v>104505000</v>
      </c>
      <c r="AC2493" s="2">
        <v>105463000</v>
      </c>
      <c r="AD2493" s="2">
        <v>104984000</v>
      </c>
      <c r="AE2493" s="2">
        <v>107107000</v>
      </c>
      <c r="AF2493" s="2">
        <v>107449000</v>
      </c>
      <c r="AG2493" s="2">
        <v>107449000</v>
      </c>
      <c r="AH2493" s="2">
        <v>107038000</v>
      </c>
    </row>
    <row r="2494" spans="1:34">
      <c r="A2494" t="s">
        <v>2512</v>
      </c>
      <c r="B2494" t="s">
        <v>19</v>
      </c>
      <c r="C2494" s="2">
        <v>175926000</v>
      </c>
      <c r="D2494" s="2">
        <v>93408500</v>
      </c>
      <c r="E2494" s="2">
        <v>115778000</v>
      </c>
      <c r="F2494" s="2">
        <v>127478000</v>
      </c>
      <c r="G2494" s="2">
        <v>123572000</v>
      </c>
      <c r="H2494" s="2">
        <v>118498000</v>
      </c>
      <c r="I2494" s="2">
        <v>119335000</v>
      </c>
      <c r="J2494" s="2">
        <v>143798000</v>
      </c>
      <c r="K2494" s="2">
        <v>153130000</v>
      </c>
      <c r="L2494" s="2">
        <v>168818000</v>
      </c>
      <c r="M2494" s="2">
        <v>170894000</v>
      </c>
      <c r="N2494" s="2">
        <v>174605000</v>
      </c>
      <c r="O2494" s="2">
        <v>169327000</v>
      </c>
      <c r="P2494" s="2">
        <v>170620000</v>
      </c>
      <c r="Q2494" s="2">
        <v>172989000</v>
      </c>
      <c r="R2494" s="2">
        <v>176436000</v>
      </c>
      <c r="S2494" s="2">
        <v>174713000</v>
      </c>
      <c r="T2494" s="2">
        <v>172666000</v>
      </c>
      <c r="U2494" s="2">
        <v>173205000</v>
      </c>
      <c r="V2494" s="2">
        <v>173097000</v>
      </c>
      <c r="W2494" s="2">
        <v>170943000</v>
      </c>
      <c r="X2494" s="2">
        <v>167927000</v>
      </c>
      <c r="Y2494" s="2">
        <v>165234000</v>
      </c>
      <c r="Z2494" s="2">
        <v>164911000</v>
      </c>
      <c r="AA2494" s="2">
        <v>164265000</v>
      </c>
      <c r="AB2494" s="2">
        <v>164372000</v>
      </c>
      <c r="AC2494" s="2">
        <v>165880000</v>
      </c>
      <c r="AD2494" s="2">
        <v>165126000</v>
      </c>
      <c r="AE2494" s="2">
        <v>168465000</v>
      </c>
      <c r="AF2494" s="2">
        <v>169004000</v>
      </c>
      <c r="AG2494" s="2">
        <v>169004000</v>
      </c>
      <c r="AH2494" s="2">
        <v>168358000</v>
      </c>
    </row>
    <row r="2495" spans="1:34">
      <c r="A2495" t="s">
        <v>2513</v>
      </c>
      <c r="B2495" t="s">
        <v>19</v>
      </c>
      <c r="C2495" s="2">
        <v>484200000</v>
      </c>
      <c r="D2495" s="2">
        <v>257088000</v>
      </c>
      <c r="E2495" s="2">
        <v>318654000</v>
      </c>
      <c r="F2495" s="2">
        <v>350857000</v>
      </c>
      <c r="G2495" s="2">
        <v>340106000</v>
      </c>
      <c r="H2495" s="2">
        <v>326142000</v>
      </c>
      <c r="I2495" s="2">
        <v>328446000</v>
      </c>
      <c r="J2495" s="2">
        <v>395775000</v>
      </c>
      <c r="K2495" s="2">
        <v>421460000</v>
      </c>
      <c r="L2495" s="2">
        <v>464638000</v>
      </c>
      <c r="M2495" s="2">
        <v>470352000</v>
      </c>
      <c r="N2495" s="2">
        <v>480565000</v>
      </c>
      <c r="O2495" s="2">
        <v>466038000</v>
      </c>
      <c r="P2495" s="2">
        <v>469595000</v>
      </c>
      <c r="Q2495" s="2">
        <v>476118000</v>
      </c>
      <c r="R2495" s="2">
        <v>485604000</v>
      </c>
      <c r="S2495" s="2">
        <v>480861000</v>
      </c>
      <c r="T2495" s="2">
        <v>475228000</v>
      </c>
      <c r="U2495" s="2">
        <v>476711000</v>
      </c>
      <c r="V2495" s="2">
        <v>476414000</v>
      </c>
      <c r="W2495" s="2">
        <v>470485000</v>
      </c>
      <c r="X2495" s="2">
        <v>462184000</v>
      </c>
      <c r="Y2495" s="2">
        <v>454772000</v>
      </c>
      <c r="Z2495" s="2">
        <v>453883000</v>
      </c>
      <c r="AA2495" s="2">
        <v>452104000</v>
      </c>
      <c r="AB2495" s="2">
        <v>452401000</v>
      </c>
      <c r="AC2495" s="2">
        <v>456551000</v>
      </c>
      <c r="AD2495" s="2">
        <v>454476000</v>
      </c>
      <c r="AE2495" s="2">
        <v>463666000</v>
      </c>
      <c r="AF2495" s="2">
        <v>465149000</v>
      </c>
      <c r="AG2495" s="2">
        <v>465149000</v>
      </c>
      <c r="AH2495" s="2">
        <v>463370000</v>
      </c>
    </row>
    <row r="2496" spans="1:34">
      <c r="A2496" t="s">
        <v>2514</v>
      </c>
      <c r="B2496" t="s">
        <v>19</v>
      </c>
      <c r="C2496" s="2">
        <v>96840000</v>
      </c>
      <c r="D2496" s="2">
        <v>51417500</v>
      </c>
      <c r="E2496" s="2">
        <v>63730800</v>
      </c>
      <c r="F2496" s="2">
        <v>70171300</v>
      </c>
      <c r="G2496" s="2">
        <v>68021200</v>
      </c>
      <c r="H2496" s="2">
        <v>65228500</v>
      </c>
      <c r="I2496" s="2">
        <v>65689200</v>
      </c>
      <c r="J2496" s="2">
        <v>79155100</v>
      </c>
      <c r="K2496" s="2">
        <v>84292000</v>
      </c>
      <c r="L2496" s="2">
        <v>92927500</v>
      </c>
      <c r="M2496" s="2">
        <v>94070300</v>
      </c>
      <c r="N2496" s="2">
        <v>96112900</v>
      </c>
      <c r="O2496" s="2">
        <v>93207600</v>
      </c>
      <c r="P2496" s="2">
        <v>93919100</v>
      </c>
      <c r="Q2496" s="2">
        <v>95223500</v>
      </c>
      <c r="R2496" s="2">
        <v>97120900</v>
      </c>
      <c r="S2496" s="2">
        <v>96172200</v>
      </c>
      <c r="T2496" s="2">
        <v>95045600</v>
      </c>
      <c r="U2496" s="2">
        <v>95342100</v>
      </c>
      <c r="V2496" s="2">
        <v>95282800</v>
      </c>
      <c r="W2496" s="2">
        <v>94097000</v>
      </c>
      <c r="X2496" s="2">
        <v>92436800</v>
      </c>
      <c r="Y2496" s="2">
        <v>90954500</v>
      </c>
      <c r="Z2496" s="2">
        <v>90776600</v>
      </c>
      <c r="AA2496" s="2">
        <v>90420800</v>
      </c>
      <c r="AB2496" s="2">
        <v>90480100</v>
      </c>
      <c r="AC2496" s="2">
        <v>91310200</v>
      </c>
      <c r="AD2496" s="2">
        <v>90895200</v>
      </c>
      <c r="AE2496" s="2">
        <v>92733200</v>
      </c>
      <c r="AF2496" s="2">
        <v>93029700</v>
      </c>
      <c r="AG2496" s="2">
        <v>93029700</v>
      </c>
      <c r="AH2496" s="2">
        <v>92673900</v>
      </c>
    </row>
    <row r="2497" spans="1:34">
      <c r="A2497" t="s">
        <v>2515</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row>
    <row r="2498" spans="1:34">
      <c r="A2498" t="s">
        <v>2516</v>
      </c>
      <c r="B2498" t="s">
        <v>19</v>
      </c>
      <c r="C2498" s="2">
        <v>873676000000</v>
      </c>
      <c r="D2498" s="2">
        <v>510267000000</v>
      </c>
      <c r="E2498" s="2">
        <v>641680000000</v>
      </c>
      <c r="F2498" s="2">
        <v>771018000000</v>
      </c>
      <c r="G2498" s="2">
        <v>827788000000</v>
      </c>
      <c r="H2498" s="2">
        <v>892353000000</v>
      </c>
      <c r="I2498" s="2">
        <v>959167000000</v>
      </c>
      <c r="J2498" s="2">
        <v>1034780000000</v>
      </c>
      <c r="K2498" s="2">
        <v>1071970000000</v>
      </c>
      <c r="L2498" s="2">
        <v>1106400000000</v>
      </c>
      <c r="M2498" s="2">
        <v>1140030000000</v>
      </c>
      <c r="N2498" s="2">
        <v>1169560000000</v>
      </c>
      <c r="O2498" s="2">
        <v>1169560000000</v>
      </c>
      <c r="P2498" s="2">
        <v>1173110000000</v>
      </c>
      <c r="Q2498" s="2">
        <v>1176670000000</v>
      </c>
      <c r="R2498" s="2">
        <v>1180240000000</v>
      </c>
      <c r="S2498" s="2">
        <v>1182020000000</v>
      </c>
      <c r="T2498" s="2">
        <v>1180240000000</v>
      </c>
      <c r="U2498" s="2">
        <v>1180240000000</v>
      </c>
      <c r="V2498" s="2">
        <v>1178460000000</v>
      </c>
      <c r="W2498" s="2">
        <v>1176670000000</v>
      </c>
      <c r="X2498" s="2">
        <v>1182020000000</v>
      </c>
      <c r="Y2498" s="2">
        <v>1185580000000</v>
      </c>
      <c r="Z2498" s="2">
        <v>1189140000000</v>
      </c>
      <c r="AA2498" s="2">
        <v>1189140000000</v>
      </c>
      <c r="AB2498" s="2">
        <v>1189140000000</v>
      </c>
      <c r="AC2498" s="2">
        <v>1187350000000</v>
      </c>
      <c r="AD2498" s="2">
        <v>1183800000000</v>
      </c>
      <c r="AE2498" s="2">
        <v>1182020000000</v>
      </c>
      <c r="AF2498" s="2">
        <v>1182020000000</v>
      </c>
      <c r="AG2498" s="2">
        <v>1180240000000</v>
      </c>
      <c r="AH2498" s="2">
        <v>1173110000000</v>
      </c>
    </row>
    <row r="2499" spans="1:34">
      <c r="A2499" t="s">
        <v>2517</v>
      </c>
      <c r="B2499" t="s">
        <v>19</v>
      </c>
      <c r="C2499" s="2">
        <v>101409000</v>
      </c>
      <c r="D2499" s="2">
        <v>59227600</v>
      </c>
      <c r="E2499" s="2">
        <v>74481000</v>
      </c>
      <c r="F2499" s="2">
        <v>89493500</v>
      </c>
      <c r="G2499" s="2">
        <v>96082900</v>
      </c>
      <c r="H2499" s="2">
        <v>103577000</v>
      </c>
      <c r="I2499" s="2">
        <v>111332000</v>
      </c>
      <c r="J2499" s="2">
        <v>120109000</v>
      </c>
      <c r="K2499" s="2">
        <v>124426000</v>
      </c>
      <c r="L2499" s="2">
        <v>128422000</v>
      </c>
      <c r="M2499" s="2">
        <v>132326000</v>
      </c>
      <c r="N2499" s="2">
        <v>135753000</v>
      </c>
      <c r="O2499" s="2">
        <v>135753000</v>
      </c>
      <c r="P2499" s="2">
        <v>136165000</v>
      </c>
      <c r="Q2499" s="2">
        <v>136579000</v>
      </c>
      <c r="R2499" s="2">
        <v>136992000</v>
      </c>
      <c r="S2499" s="2">
        <v>137199000</v>
      </c>
      <c r="T2499" s="2">
        <v>136992000</v>
      </c>
      <c r="U2499" s="2">
        <v>136992000</v>
      </c>
      <c r="V2499" s="2">
        <v>136786000</v>
      </c>
      <c r="W2499" s="2">
        <v>136579000</v>
      </c>
      <c r="X2499" s="2">
        <v>137199000</v>
      </c>
      <c r="Y2499" s="2">
        <v>137613000</v>
      </c>
      <c r="Z2499" s="2">
        <v>138025000</v>
      </c>
      <c r="AA2499" s="2">
        <v>138025000</v>
      </c>
      <c r="AB2499" s="2">
        <v>138025000</v>
      </c>
      <c r="AC2499" s="2">
        <v>137818000</v>
      </c>
      <c r="AD2499" s="2">
        <v>137406000</v>
      </c>
      <c r="AE2499" s="2">
        <v>137199000</v>
      </c>
      <c r="AF2499" s="2">
        <v>137199000</v>
      </c>
      <c r="AG2499" s="2">
        <v>136992000</v>
      </c>
      <c r="AH2499" s="2">
        <v>136165000</v>
      </c>
    </row>
    <row r="2500" spans="1:34">
      <c r="A2500" t="s">
        <v>2518</v>
      </c>
      <c r="B2500" t="s">
        <v>19</v>
      </c>
      <c r="C2500" s="2">
        <v>1166330000</v>
      </c>
      <c r="D2500" s="2">
        <v>681189000</v>
      </c>
      <c r="E2500" s="2">
        <v>856622000</v>
      </c>
      <c r="F2500" s="2">
        <v>1029280000</v>
      </c>
      <c r="G2500" s="2">
        <v>1105070000</v>
      </c>
      <c r="H2500" s="2">
        <v>1191260000</v>
      </c>
      <c r="I2500" s="2">
        <v>1280460000</v>
      </c>
      <c r="J2500" s="2">
        <v>1381400000</v>
      </c>
      <c r="K2500" s="2">
        <v>1431050000</v>
      </c>
      <c r="L2500" s="2">
        <v>1477010000</v>
      </c>
      <c r="M2500" s="2">
        <v>1521910000</v>
      </c>
      <c r="N2500" s="2">
        <v>1561320000</v>
      </c>
      <c r="O2500" s="2">
        <v>1561320000</v>
      </c>
      <c r="P2500" s="2">
        <v>1566070000</v>
      </c>
      <c r="Q2500" s="2">
        <v>1570820000</v>
      </c>
      <c r="R2500" s="2">
        <v>1575580000</v>
      </c>
      <c r="S2500" s="2">
        <v>1577950000</v>
      </c>
      <c r="T2500" s="2">
        <v>1575580000</v>
      </c>
      <c r="U2500" s="2">
        <v>1575580000</v>
      </c>
      <c r="V2500" s="2">
        <v>1573200000</v>
      </c>
      <c r="W2500" s="2">
        <v>1570820000</v>
      </c>
      <c r="X2500" s="2">
        <v>1577950000</v>
      </c>
      <c r="Y2500" s="2">
        <v>1582710000</v>
      </c>
      <c r="Z2500" s="2">
        <v>1587460000</v>
      </c>
      <c r="AA2500" s="2">
        <v>1587460000</v>
      </c>
      <c r="AB2500" s="2">
        <v>1587460000</v>
      </c>
      <c r="AC2500" s="2">
        <v>1585080000</v>
      </c>
      <c r="AD2500" s="2">
        <v>1580330000</v>
      </c>
      <c r="AE2500" s="2">
        <v>1577950000</v>
      </c>
      <c r="AF2500" s="2">
        <v>1577950000</v>
      </c>
      <c r="AG2500" s="2">
        <v>1575580000</v>
      </c>
      <c r="AH2500" s="2">
        <v>1566070000</v>
      </c>
    </row>
    <row r="2501" spans="1:34">
      <c r="A2501" t="s">
        <v>2519</v>
      </c>
      <c r="B2501" t="s">
        <v>19</v>
      </c>
      <c r="C2501" s="2">
        <v>1456220000</v>
      </c>
      <c r="D2501" s="2">
        <v>850501000</v>
      </c>
      <c r="E2501" s="2">
        <v>1069540000</v>
      </c>
      <c r="F2501" s="2">
        <v>1285120000</v>
      </c>
      <c r="G2501" s="2">
        <v>1379740000</v>
      </c>
      <c r="H2501" s="2">
        <v>1487350000</v>
      </c>
      <c r="I2501" s="2">
        <v>1598720000</v>
      </c>
      <c r="J2501" s="2">
        <v>1724750000</v>
      </c>
      <c r="K2501" s="2">
        <v>1786740000</v>
      </c>
      <c r="L2501" s="2">
        <v>1844120000</v>
      </c>
      <c r="M2501" s="2">
        <v>1900180000</v>
      </c>
      <c r="N2501" s="2">
        <v>1949390000</v>
      </c>
      <c r="O2501" s="2">
        <v>1949390000</v>
      </c>
      <c r="P2501" s="2">
        <v>1955320000</v>
      </c>
      <c r="Q2501" s="2">
        <v>1961250000</v>
      </c>
      <c r="R2501" s="2">
        <v>1967190000</v>
      </c>
      <c r="S2501" s="2">
        <v>1970160000</v>
      </c>
      <c r="T2501" s="2">
        <v>1967190000</v>
      </c>
      <c r="U2501" s="2">
        <v>1967190000</v>
      </c>
      <c r="V2501" s="2">
        <v>1964220000</v>
      </c>
      <c r="W2501" s="2">
        <v>1961250000</v>
      </c>
      <c r="X2501" s="2">
        <v>1970160000</v>
      </c>
      <c r="Y2501" s="2">
        <v>1976100000</v>
      </c>
      <c r="Z2501" s="2">
        <v>1982020000</v>
      </c>
      <c r="AA2501" s="2">
        <v>1982020000</v>
      </c>
      <c r="AB2501" s="2">
        <v>1982020000</v>
      </c>
      <c r="AC2501" s="2">
        <v>1979060000</v>
      </c>
      <c r="AD2501" s="2">
        <v>1973130000</v>
      </c>
      <c r="AE2501" s="2">
        <v>1970160000</v>
      </c>
      <c r="AF2501" s="2">
        <v>1970160000</v>
      </c>
      <c r="AG2501" s="2">
        <v>1967190000</v>
      </c>
      <c r="AH2501" s="2">
        <v>1955320000</v>
      </c>
    </row>
    <row r="2502" spans="1:34">
      <c r="A2502" t="s">
        <v>2520</v>
      </c>
      <c r="B2502" t="s">
        <v>19</v>
      </c>
      <c r="C2502" s="2">
        <v>24187100000</v>
      </c>
      <c r="D2502" s="2">
        <v>14126400000</v>
      </c>
      <c r="E2502" s="2">
        <v>17764400000</v>
      </c>
      <c r="F2502" s="2">
        <v>21345100000</v>
      </c>
      <c r="G2502" s="2">
        <v>22916700000</v>
      </c>
      <c r="H2502" s="2">
        <v>24704100000</v>
      </c>
      <c r="I2502" s="2">
        <v>26553800000</v>
      </c>
      <c r="J2502" s="2">
        <v>28647200000</v>
      </c>
      <c r="K2502" s="2">
        <v>29676800000</v>
      </c>
      <c r="L2502" s="2">
        <v>30629900000</v>
      </c>
      <c r="M2502" s="2">
        <v>31561000000</v>
      </c>
      <c r="N2502" s="2">
        <v>32378300000</v>
      </c>
      <c r="O2502" s="2">
        <v>32378300000</v>
      </c>
      <c r="P2502" s="2">
        <v>32476700000</v>
      </c>
      <c r="Q2502" s="2">
        <v>32575400000</v>
      </c>
      <c r="R2502" s="2">
        <v>32674000000</v>
      </c>
      <c r="S2502" s="2">
        <v>32723300000</v>
      </c>
      <c r="T2502" s="2">
        <v>32674000000</v>
      </c>
      <c r="U2502" s="2">
        <v>32674000000</v>
      </c>
      <c r="V2502" s="2">
        <v>32624700000</v>
      </c>
      <c r="W2502" s="2">
        <v>32575400000</v>
      </c>
      <c r="X2502" s="2">
        <v>32723300000</v>
      </c>
      <c r="Y2502" s="2">
        <v>32821900000</v>
      </c>
      <c r="Z2502" s="2">
        <v>32920300000</v>
      </c>
      <c r="AA2502" s="2">
        <v>32920300000</v>
      </c>
      <c r="AB2502" s="2">
        <v>32920300000</v>
      </c>
      <c r="AC2502" s="2">
        <v>32871000000</v>
      </c>
      <c r="AD2502" s="2">
        <v>32772600000</v>
      </c>
      <c r="AE2502" s="2">
        <v>32723300000</v>
      </c>
      <c r="AF2502" s="2">
        <v>32723300000</v>
      </c>
      <c r="AG2502" s="2">
        <v>32674000000</v>
      </c>
      <c r="AH2502" s="2">
        <v>32476700000</v>
      </c>
    </row>
    <row r="2503" spans="1:34">
      <c r="A2503" t="s">
        <v>2521</v>
      </c>
      <c r="B2503" t="s">
        <v>19</v>
      </c>
      <c r="C2503" s="2">
        <v>3239710000</v>
      </c>
      <c r="D2503" s="2">
        <v>1892140000</v>
      </c>
      <c r="E2503" s="2">
        <v>2379440000</v>
      </c>
      <c r="F2503" s="2">
        <v>2859040000</v>
      </c>
      <c r="G2503" s="2">
        <v>3069550000</v>
      </c>
      <c r="H2503" s="2">
        <v>3308970000</v>
      </c>
      <c r="I2503" s="2">
        <v>3556720000</v>
      </c>
      <c r="J2503" s="2">
        <v>3837110000</v>
      </c>
      <c r="K2503" s="2">
        <v>3975020000</v>
      </c>
      <c r="L2503" s="2">
        <v>4102680000</v>
      </c>
      <c r="M2503" s="2">
        <v>4227400000</v>
      </c>
      <c r="N2503" s="2">
        <v>4336880000</v>
      </c>
      <c r="O2503" s="2">
        <v>4336880000</v>
      </c>
      <c r="P2503" s="2">
        <v>4350060000</v>
      </c>
      <c r="Q2503" s="2">
        <v>4363270000</v>
      </c>
      <c r="R2503" s="2">
        <v>4376480000</v>
      </c>
      <c r="S2503" s="2">
        <v>4383080000</v>
      </c>
      <c r="T2503" s="2">
        <v>4376480000</v>
      </c>
      <c r="U2503" s="2">
        <v>4376480000</v>
      </c>
      <c r="V2503" s="2">
        <v>4369870000</v>
      </c>
      <c r="W2503" s="2">
        <v>4363270000</v>
      </c>
      <c r="X2503" s="2">
        <v>4383080000</v>
      </c>
      <c r="Y2503" s="2">
        <v>4396290000</v>
      </c>
      <c r="Z2503" s="2">
        <v>4409470000</v>
      </c>
      <c r="AA2503" s="2">
        <v>4409470000</v>
      </c>
      <c r="AB2503" s="2">
        <v>4409470000</v>
      </c>
      <c r="AC2503" s="2">
        <v>4402870000</v>
      </c>
      <c r="AD2503" s="2">
        <v>4389690000</v>
      </c>
      <c r="AE2503" s="2">
        <v>4383080000</v>
      </c>
      <c r="AF2503" s="2">
        <v>4383080000</v>
      </c>
      <c r="AG2503" s="2">
        <v>4376480000</v>
      </c>
      <c r="AH2503" s="2">
        <v>4350060000</v>
      </c>
    </row>
    <row r="2504" spans="1:34">
      <c r="A2504" t="s">
        <v>2522</v>
      </c>
      <c r="B2504" t="s">
        <v>19</v>
      </c>
      <c r="C2504" s="2">
        <v>133669000</v>
      </c>
      <c r="D2504" s="2">
        <v>78068800</v>
      </c>
      <c r="E2504" s="2">
        <v>98174500</v>
      </c>
      <c r="F2504" s="2">
        <v>117963000</v>
      </c>
      <c r="G2504" s="2">
        <v>126648000</v>
      </c>
      <c r="H2504" s="2">
        <v>136526000</v>
      </c>
      <c r="I2504" s="2">
        <v>146749000</v>
      </c>
      <c r="J2504" s="2">
        <v>158318000</v>
      </c>
      <c r="K2504" s="2">
        <v>164008000</v>
      </c>
      <c r="L2504" s="2">
        <v>169275000</v>
      </c>
      <c r="M2504" s="2">
        <v>174420000</v>
      </c>
      <c r="N2504" s="2">
        <v>178938000</v>
      </c>
      <c r="O2504" s="2">
        <v>178938000</v>
      </c>
      <c r="P2504" s="2">
        <v>179481000</v>
      </c>
      <c r="Q2504" s="2">
        <v>180027000</v>
      </c>
      <c r="R2504" s="2">
        <v>180572000</v>
      </c>
      <c r="S2504" s="2">
        <v>180844000</v>
      </c>
      <c r="T2504" s="2">
        <v>180572000</v>
      </c>
      <c r="U2504" s="2">
        <v>180572000</v>
      </c>
      <c r="V2504" s="2">
        <v>180299000</v>
      </c>
      <c r="W2504" s="2">
        <v>180027000</v>
      </c>
      <c r="X2504" s="2">
        <v>180844000</v>
      </c>
      <c r="Y2504" s="2">
        <v>181389000</v>
      </c>
      <c r="Z2504" s="2">
        <v>181933000</v>
      </c>
      <c r="AA2504" s="2">
        <v>181933000</v>
      </c>
      <c r="AB2504" s="2">
        <v>181933000</v>
      </c>
      <c r="AC2504" s="2">
        <v>181660000</v>
      </c>
      <c r="AD2504" s="2">
        <v>181117000</v>
      </c>
      <c r="AE2504" s="2">
        <v>180844000</v>
      </c>
      <c r="AF2504" s="2">
        <v>180844000</v>
      </c>
      <c r="AG2504" s="2">
        <v>180572000</v>
      </c>
      <c r="AH2504" s="2">
        <v>179481000</v>
      </c>
    </row>
    <row r="2505" spans="1:34">
      <c r="A2505" t="s">
        <v>2523</v>
      </c>
      <c r="B2505" t="s">
        <v>19</v>
      </c>
      <c r="C2505" s="2">
        <v>9458040</v>
      </c>
      <c r="D2505" s="2">
        <v>5523930</v>
      </c>
      <c r="E2505" s="2">
        <v>6946550</v>
      </c>
      <c r="F2505" s="2">
        <v>8346700</v>
      </c>
      <c r="G2505" s="2">
        <v>8961270</v>
      </c>
      <c r="H2505" s="2">
        <v>9660230</v>
      </c>
      <c r="I2505" s="2">
        <v>10383500</v>
      </c>
      <c r="J2505" s="2">
        <v>11202100</v>
      </c>
      <c r="K2505" s="2">
        <v>11604700</v>
      </c>
      <c r="L2505" s="2">
        <v>11977400</v>
      </c>
      <c r="M2505" s="2">
        <v>12341500</v>
      </c>
      <c r="N2505" s="2">
        <v>12661100</v>
      </c>
      <c r="O2505" s="2">
        <v>12661100</v>
      </c>
      <c r="P2505" s="2">
        <v>12699600</v>
      </c>
      <c r="Q2505" s="2">
        <v>12738200</v>
      </c>
      <c r="R2505" s="2">
        <v>12776700</v>
      </c>
      <c r="S2505" s="2">
        <v>12796000</v>
      </c>
      <c r="T2505" s="2">
        <v>12776700</v>
      </c>
      <c r="U2505" s="2">
        <v>12776700</v>
      </c>
      <c r="V2505" s="2">
        <v>12757400</v>
      </c>
      <c r="W2505" s="2">
        <v>12738200</v>
      </c>
      <c r="X2505" s="2">
        <v>12796000</v>
      </c>
      <c r="Y2505" s="2">
        <v>12834600</v>
      </c>
      <c r="Z2505" s="2">
        <v>12873100</v>
      </c>
      <c r="AA2505" s="2">
        <v>12873100</v>
      </c>
      <c r="AB2505" s="2">
        <v>12873100</v>
      </c>
      <c r="AC2505" s="2">
        <v>12853800</v>
      </c>
      <c r="AD2505" s="2">
        <v>12815300</v>
      </c>
      <c r="AE2505" s="2">
        <v>12796000</v>
      </c>
      <c r="AF2505" s="2">
        <v>12796000</v>
      </c>
      <c r="AG2505" s="2">
        <v>12776700</v>
      </c>
      <c r="AH2505" s="2">
        <v>12699600</v>
      </c>
    </row>
    <row r="2506" spans="1:34">
      <c r="A2506" t="s">
        <v>2524</v>
      </c>
      <c r="B2506" t="s">
        <v>19</v>
      </c>
      <c r="C2506" s="2">
        <v>24302400</v>
      </c>
      <c r="D2506" s="2">
        <v>14193700</v>
      </c>
      <c r="E2506" s="2">
        <v>17849100</v>
      </c>
      <c r="F2506" s="2">
        <v>21446800</v>
      </c>
      <c r="G2506" s="2">
        <v>23026000</v>
      </c>
      <c r="H2506" s="2">
        <v>24821900</v>
      </c>
      <c r="I2506" s="2">
        <v>26680400</v>
      </c>
      <c r="J2506" s="2">
        <v>28783800</v>
      </c>
      <c r="K2506" s="2">
        <v>29818300</v>
      </c>
      <c r="L2506" s="2">
        <v>30775900</v>
      </c>
      <c r="M2506" s="2">
        <v>31711400</v>
      </c>
      <c r="N2506" s="2">
        <v>32532700</v>
      </c>
      <c r="O2506" s="2">
        <v>32532700</v>
      </c>
      <c r="P2506" s="2">
        <v>32631600</v>
      </c>
      <c r="Q2506" s="2">
        <v>32730700</v>
      </c>
      <c r="R2506" s="2">
        <v>32829800</v>
      </c>
      <c r="S2506" s="2">
        <v>32879300</v>
      </c>
      <c r="T2506" s="2">
        <v>32829800</v>
      </c>
      <c r="U2506" s="2">
        <v>32829800</v>
      </c>
      <c r="V2506" s="2">
        <v>32780200</v>
      </c>
      <c r="W2506" s="2">
        <v>32730700</v>
      </c>
      <c r="X2506" s="2">
        <v>32879300</v>
      </c>
      <c r="Y2506" s="2">
        <v>32978400</v>
      </c>
      <c r="Z2506" s="2">
        <v>33077300</v>
      </c>
      <c r="AA2506" s="2">
        <v>33077300</v>
      </c>
      <c r="AB2506" s="2">
        <v>33077300</v>
      </c>
      <c r="AC2506" s="2">
        <v>33027700</v>
      </c>
      <c r="AD2506" s="2">
        <v>32928800</v>
      </c>
      <c r="AE2506" s="2">
        <v>32879300</v>
      </c>
      <c r="AF2506" s="2">
        <v>32879300</v>
      </c>
      <c r="AG2506" s="2">
        <v>32829800</v>
      </c>
      <c r="AH2506" s="2">
        <v>32631600</v>
      </c>
    </row>
    <row r="2507" spans="1:34">
      <c r="A2507" t="s">
        <v>2525</v>
      </c>
      <c r="B2507" t="s">
        <v>19</v>
      </c>
      <c r="C2507" s="2">
        <v>34900500</v>
      </c>
      <c r="D2507" s="2">
        <v>20383500</v>
      </c>
      <c r="E2507" s="2">
        <v>25633000</v>
      </c>
      <c r="F2507" s="2">
        <v>30799600</v>
      </c>
      <c r="G2507" s="2">
        <v>33067400</v>
      </c>
      <c r="H2507" s="2">
        <v>35646600</v>
      </c>
      <c r="I2507" s="2">
        <v>38315600</v>
      </c>
      <c r="J2507" s="2">
        <v>41336200</v>
      </c>
      <c r="K2507" s="2">
        <v>42821900</v>
      </c>
      <c r="L2507" s="2">
        <v>44197100</v>
      </c>
      <c r="M2507" s="2">
        <v>45540600</v>
      </c>
      <c r="N2507" s="2">
        <v>46720000</v>
      </c>
      <c r="O2507" s="2">
        <v>46720000</v>
      </c>
      <c r="P2507" s="2">
        <v>46862000</v>
      </c>
      <c r="Q2507" s="2">
        <v>47004300</v>
      </c>
      <c r="R2507" s="2">
        <v>47146600</v>
      </c>
      <c r="S2507" s="2">
        <v>47217800</v>
      </c>
      <c r="T2507" s="2">
        <v>47146600</v>
      </c>
      <c r="U2507" s="2">
        <v>47146600</v>
      </c>
      <c r="V2507" s="2">
        <v>47075500</v>
      </c>
      <c r="W2507" s="2">
        <v>47004300</v>
      </c>
      <c r="X2507" s="2">
        <v>47217800</v>
      </c>
      <c r="Y2507" s="2">
        <v>47360100</v>
      </c>
      <c r="Z2507" s="2">
        <v>47502100</v>
      </c>
      <c r="AA2507" s="2">
        <v>47502100</v>
      </c>
      <c r="AB2507" s="2">
        <v>47502100</v>
      </c>
      <c r="AC2507" s="2">
        <v>47430900</v>
      </c>
      <c r="AD2507" s="2">
        <v>47288900</v>
      </c>
      <c r="AE2507" s="2">
        <v>47217800</v>
      </c>
      <c r="AF2507" s="2">
        <v>47217800</v>
      </c>
      <c r="AG2507" s="2">
        <v>47146600</v>
      </c>
      <c r="AH2507" s="2">
        <v>46862000</v>
      </c>
    </row>
    <row r="2508" spans="1:34">
      <c r="A2508" t="s">
        <v>2526</v>
      </c>
      <c r="B2508" t="s">
        <v>19</v>
      </c>
      <c r="C2508" s="2">
        <v>6980100</v>
      </c>
      <c r="D2508" s="2">
        <v>4076700</v>
      </c>
      <c r="E2508" s="2">
        <v>5126610</v>
      </c>
      <c r="F2508" s="2">
        <v>6159930</v>
      </c>
      <c r="G2508" s="2">
        <v>6613490</v>
      </c>
      <c r="H2508" s="2">
        <v>7129320</v>
      </c>
      <c r="I2508" s="2">
        <v>7663120</v>
      </c>
      <c r="J2508" s="2">
        <v>8267240</v>
      </c>
      <c r="K2508" s="2">
        <v>8564370</v>
      </c>
      <c r="L2508" s="2">
        <v>8839410</v>
      </c>
      <c r="M2508" s="2">
        <v>9108120</v>
      </c>
      <c r="N2508" s="2">
        <v>9344000</v>
      </c>
      <c r="O2508" s="2">
        <v>9344000</v>
      </c>
      <c r="P2508" s="2">
        <v>9372400</v>
      </c>
      <c r="Q2508" s="2">
        <v>9400860</v>
      </c>
      <c r="R2508" s="2">
        <v>9429320</v>
      </c>
      <c r="S2508" s="2">
        <v>9443550</v>
      </c>
      <c r="T2508" s="2">
        <v>9429320</v>
      </c>
      <c r="U2508" s="2">
        <v>9429320</v>
      </c>
      <c r="V2508" s="2">
        <v>9415090</v>
      </c>
      <c r="W2508" s="2">
        <v>9400860</v>
      </c>
      <c r="X2508" s="2">
        <v>9443550</v>
      </c>
      <c r="Y2508" s="2">
        <v>9472010</v>
      </c>
      <c r="Z2508" s="2">
        <v>9500410</v>
      </c>
      <c r="AA2508" s="2">
        <v>9500410</v>
      </c>
      <c r="AB2508" s="2">
        <v>9500410</v>
      </c>
      <c r="AC2508" s="2">
        <v>9486180</v>
      </c>
      <c r="AD2508" s="2">
        <v>9457780</v>
      </c>
      <c r="AE2508" s="2">
        <v>9443550</v>
      </c>
      <c r="AF2508" s="2">
        <v>9443550</v>
      </c>
      <c r="AG2508" s="2">
        <v>9429320</v>
      </c>
      <c r="AH2508" s="2">
        <v>9372400</v>
      </c>
    </row>
    <row r="2509" spans="1:34">
      <c r="A2509" t="s">
        <v>2527</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row>
    <row r="2510" spans="1:34">
      <c r="A2510" t="s">
        <v>2528</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row>
    <row r="2511" spans="1:34">
      <c r="A2511" t="s">
        <v>2529</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row>
    <row r="2512" spans="1:34">
      <c r="A2512" t="s">
        <v>2530</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row>
    <row r="2513" spans="1:34">
      <c r="A2513" t="s">
        <v>2531</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row>
    <row r="2514" spans="1:34">
      <c r="A2514" t="s">
        <v>2532</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row>
    <row r="2515" spans="1:34">
      <c r="A2515" t="s">
        <v>2533</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row>
    <row r="2516" spans="1:34">
      <c r="A2516" t="s">
        <v>2534</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row>
    <row r="2517" spans="1:34">
      <c r="A2517" t="s">
        <v>2535</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row>
    <row r="2518" spans="1:34">
      <c r="A2518" t="s">
        <v>2536</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row>
    <row r="2519" spans="1:34">
      <c r="A2519" t="s">
        <v>2537</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row>
    <row r="2520" spans="1:34">
      <c r="A2520" t="s">
        <v>2538</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row>
    <row r="2521" spans="1:34">
      <c r="A2521" t="s">
        <v>2539</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row>
    <row r="2522" spans="1:34">
      <c r="A2522" t="s">
        <v>2540</v>
      </c>
      <c r="B2522" t="s">
        <v>19</v>
      </c>
      <c r="C2522" s="2">
        <v>3867650000000</v>
      </c>
      <c r="D2522" s="2">
        <v>1454100000000</v>
      </c>
      <c r="E2522" s="2">
        <v>2162310000000</v>
      </c>
      <c r="F2522" s="2">
        <v>2897160000000</v>
      </c>
      <c r="G2522" s="2">
        <v>3294820000000</v>
      </c>
      <c r="H2522" s="2">
        <v>3705890000000</v>
      </c>
      <c r="I2522" s="2">
        <v>4150890000000</v>
      </c>
      <c r="J2522" s="2">
        <v>4599160000000</v>
      </c>
      <c r="K2522" s="2">
        <v>4859290000000</v>
      </c>
      <c r="L2522" s="2">
        <v>5130860000000</v>
      </c>
      <c r="M2522" s="2">
        <v>5383040000000</v>
      </c>
      <c r="N2522" s="2">
        <v>5640280000000</v>
      </c>
      <c r="O2522" s="2">
        <v>5714500000000</v>
      </c>
      <c r="P2522" s="2">
        <v>5788710000000</v>
      </c>
      <c r="Q2522" s="2">
        <v>5855510000000</v>
      </c>
      <c r="R2522" s="2">
        <v>5922300000000</v>
      </c>
      <c r="S2522" s="2">
        <v>5989090000000</v>
      </c>
      <c r="T2522" s="2">
        <v>6055880000000</v>
      </c>
      <c r="U2522" s="2">
        <v>6115260000000</v>
      </c>
      <c r="V2522" s="2">
        <v>6174630000000</v>
      </c>
      <c r="W2522" s="2">
        <v>6234000000000</v>
      </c>
      <c r="X2522" s="2">
        <v>6293370000000</v>
      </c>
      <c r="Y2522" s="2">
        <v>6360160000000</v>
      </c>
      <c r="Z2522" s="2">
        <v>6419530000000</v>
      </c>
      <c r="AA2522" s="2">
        <v>6486330000000</v>
      </c>
      <c r="AB2522" s="2">
        <v>6560540000000</v>
      </c>
      <c r="AC2522" s="2">
        <v>6627330000000</v>
      </c>
      <c r="AD2522" s="2">
        <v>6694130000000</v>
      </c>
      <c r="AE2522" s="2">
        <v>6768340000000</v>
      </c>
      <c r="AF2522" s="2">
        <v>6842550000000</v>
      </c>
      <c r="AG2522" s="2">
        <v>6916770000000</v>
      </c>
      <c r="AH2522" s="2">
        <v>6990980000000</v>
      </c>
    </row>
    <row r="2523" spans="1:34">
      <c r="A2523" t="s">
        <v>2541</v>
      </c>
      <c r="B2523" t="s">
        <v>19</v>
      </c>
      <c r="C2523" s="2">
        <v>12306700000</v>
      </c>
      <c r="D2523" s="2">
        <v>4626900000</v>
      </c>
      <c r="E2523" s="2">
        <v>6880370000</v>
      </c>
      <c r="F2523" s="2">
        <v>9218640000</v>
      </c>
      <c r="G2523" s="2">
        <v>10484000000</v>
      </c>
      <c r="H2523" s="2">
        <v>11792000000</v>
      </c>
      <c r="I2523" s="2">
        <v>13208000000</v>
      </c>
      <c r="J2523" s="2">
        <v>14634300000</v>
      </c>
      <c r="K2523" s="2">
        <v>15462000000</v>
      </c>
      <c r="L2523" s="2">
        <v>16326200000</v>
      </c>
      <c r="M2523" s="2">
        <v>17128600000</v>
      </c>
      <c r="N2523" s="2">
        <v>17947100000</v>
      </c>
      <c r="O2523" s="2">
        <v>18183300000</v>
      </c>
      <c r="P2523" s="2">
        <v>18419400000</v>
      </c>
      <c r="Q2523" s="2">
        <v>18632000000</v>
      </c>
      <c r="R2523" s="2">
        <v>18844500000</v>
      </c>
      <c r="S2523" s="2">
        <v>19057000000</v>
      </c>
      <c r="T2523" s="2">
        <v>19269600000</v>
      </c>
      <c r="U2523" s="2">
        <v>19458500000</v>
      </c>
      <c r="V2523" s="2">
        <v>19647400000</v>
      </c>
      <c r="W2523" s="2">
        <v>19836300000</v>
      </c>
      <c r="X2523" s="2">
        <v>20025200000</v>
      </c>
      <c r="Y2523" s="2">
        <v>20237800000</v>
      </c>
      <c r="Z2523" s="2">
        <v>20426700000</v>
      </c>
      <c r="AA2523" s="2">
        <v>20639200000</v>
      </c>
      <c r="AB2523" s="2">
        <v>20875400000</v>
      </c>
      <c r="AC2523" s="2">
        <v>21087900000</v>
      </c>
      <c r="AD2523" s="2">
        <v>21300400000</v>
      </c>
      <c r="AE2523" s="2">
        <v>21536600000</v>
      </c>
      <c r="AF2523" s="2">
        <v>21772700000</v>
      </c>
      <c r="AG2523" s="2">
        <v>22008900000</v>
      </c>
      <c r="AH2523" s="2">
        <v>22245000000</v>
      </c>
    </row>
    <row r="2524" spans="1:34">
      <c r="A2524" t="s">
        <v>2542</v>
      </c>
      <c r="B2524" t="s">
        <v>19</v>
      </c>
      <c r="C2524" s="2">
        <v>507790000</v>
      </c>
      <c r="D2524" s="2">
        <v>190912000</v>
      </c>
      <c r="E2524" s="2">
        <v>283893000</v>
      </c>
      <c r="F2524" s="2">
        <v>380373000</v>
      </c>
      <c r="G2524" s="2">
        <v>432582000</v>
      </c>
      <c r="H2524" s="2">
        <v>486553000</v>
      </c>
      <c r="I2524" s="2">
        <v>544977000</v>
      </c>
      <c r="J2524" s="2">
        <v>603831000</v>
      </c>
      <c r="K2524" s="2">
        <v>637984000</v>
      </c>
      <c r="L2524" s="2">
        <v>673639000</v>
      </c>
      <c r="M2524" s="2">
        <v>706748000</v>
      </c>
      <c r="N2524" s="2">
        <v>740522000</v>
      </c>
      <c r="O2524" s="2">
        <v>750266000</v>
      </c>
      <c r="P2524" s="2">
        <v>760009000</v>
      </c>
      <c r="Q2524" s="2">
        <v>768779000</v>
      </c>
      <c r="R2524" s="2">
        <v>777548000</v>
      </c>
      <c r="S2524" s="2">
        <v>786317000</v>
      </c>
      <c r="T2524" s="2">
        <v>795087000</v>
      </c>
      <c r="U2524" s="2">
        <v>802882000</v>
      </c>
      <c r="V2524" s="2">
        <v>810677000</v>
      </c>
      <c r="W2524" s="2">
        <v>818472000</v>
      </c>
      <c r="X2524" s="2">
        <v>826267000</v>
      </c>
      <c r="Y2524" s="2">
        <v>835036000</v>
      </c>
      <c r="Z2524" s="2">
        <v>842831000</v>
      </c>
      <c r="AA2524" s="2">
        <v>851600000</v>
      </c>
      <c r="AB2524" s="2">
        <v>861344000</v>
      </c>
      <c r="AC2524" s="2">
        <v>870113000</v>
      </c>
      <c r="AD2524" s="2">
        <v>878883000</v>
      </c>
      <c r="AE2524" s="2">
        <v>888626000</v>
      </c>
      <c r="AF2524" s="2">
        <v>898370000</v>
      </c>
      <c r="AG2524" s="2">
        <v>908114000</v>
      </c>
      <c r="AH2524" s="2">
        <v>917857000</v>
      </c>
    </row>
    <row r="2525" spans="1:34">
      <c r="A2525" t="s">
        <v>2543</v>
      </c>
      <c r="B2525" t="s">
        <v>19</v>
      </c>
      <c r="C2525" s="2">
        <v>1737920000</v>
      </c>
      <c r="D2525" s="2">
        <v>653398000</v>
      </c>
      <c r="E2525" s="2">
        <v>971628000</v>
      </c>
      <c r="F2525" s="2">
        <v>1301830000</v>
      </c>
      <c r="G2525" s="2">
        <v>1480520000</v>
      </c>
      <c r="H2525" s="2">
        <v>1665230000</v>
      </c>
      <c r="I2525" s="2">
        <v>1865190000</v>
      </c>
      <c r="J2525" s="2">
        <v>2066620000</v>
      </c>
      <c r="K2525" s="2">
        <v>2183510000</v>
      </c>
      <c r="L2525" s="2">
        <v>2305540000</v>
      </c>
      <c r="M2525" s="2">
        <v>2418860000</v>
      </c>
      <c r="N2525" s="2">
        <v>2534450000</v>
      </c>
      <c r="O2525" s="2">
        <v>2567800000</v>
      </c>
      <c r="P2525" s="2">
        <v>2601140000</v>
      </c>
      <c r="Q2525" s="2">
        <v>2631160000</v>
      </c>
      <c r="R2525" s="2">
        <v>2661170000</v>
      </c>
      <c r="S2525" s="2">
        <v>2691180000</v>
      </c>
      <c r="T2525" s="2">
        <v>2721200000</v>
      </c>
      <c r="U2525" s="2">
        <v>2747870000</v>
      </c>
      <c r="V2525" s="2">
        <v>2774550000</v>
      </c>
      <c r="W2525" s="2">
        <v>2801230000</v>
      </c>
      <c r="X2525" s="2">
        <v>2827910000</v>
      </c>
      <c r="Y2525" s="2">
        <v>2857920000</v>
      </c>
      <c r="Z2525" s="2">
        <v>2884600000</v>
      </c>
      <c r="AA2525" s="2">
        <v>2914610000</v>
      </c>
      <c r="AB2525" s="2">
        <v>2947960000</v>
      </c>
      <c r="AC2525" s="2">
        <v>2977980000</v>
      </c>
      <c r="AD2525" s="2">
        <v>3007990000</v>
      </c>
      <c r="AE2525" s="2">
        <v>3041340000</v>
      </c>
      <c r="AF2525" s="2">
        <v>3074690000</v>
      </c>
      <c r="AG2525" s="2">
        <v>3108030000</v>
      </c>
      <c r="AH2525" s="2">
        <v>3141380000</v>
      </c>
    </row>
    <row r="2526" spans="1:34">
      <c r="A2526" t="s">
        <v>2544</v>
      </c>
      <c r="B2526" t="s">
        <v>19</v>
      </c>
      <c r="C2526" s="2">
        <v>143325000</v>
      </c>
      <c r="D2526" s="2">
        <v>53885100</v>
      </c>
      <c r="E2526" s="2">
        <v>80129200</v>
      </c>
      <c r="F2526" s="2">
        <v>107361000</v>
      </c>
      <c r="G2526" s="2">
        <v>122097000</v>
      </c>
      <c r="H2526" s="2">
        <v>137330000</v>
      </c>
      <c r="I2526" s="2">
        <v>153821000</v>
      </c>
      <c r="J2526" s="2">
        <v>170432000</v>
      </c>
      <c r="K2526" s="2">
        <v>180072000</v>
      </c>
      <c r="L2526" s="2">
        <v>190136000</v>
      </c>
      <c r="M2526" s="2">
        <v>199481000</v>
      </c>
      <c r="N2526" s="2">
        <v>209013000</v>
      </c>
      <c r="O2526" s="2">
        <v>211764000</v>
      </c>
      <c r="P2526" s="2">
        <v>214514000</v>
      </c>
      <c r="Q2526" s="2">
        <v>216989000</v>
      </c>
      <c r="R2526" s="2">
        <v>219464000</v>
      </c>
      <c r="S2526" s="2">
        <v>221939000</v>
      </c>
      <c r="T2526" s="2">
        <v>224414000</v>
      </c>
      <c r="U2526" s="2">
        <v>226615000</v>
      </c>
      <c r="V2526" s="2">
        <v>228815000</v>
      </c>
      <c r="W2526" s="2">
        <v>231015000</v>
      </c>
      <c r="X2526" s="2">
        <v>233215000</v>
      </c>
      <c r="Y2526" s="2">
        <v>235690000</v>
      </c>
      <c r="Z2526" s="2">
        <v>237890000</v>
      </c>
      <c r="AA2526" s="2">
        <v>240365000</v>
      </c>
      <c r="AB2526" s="2">
        <v>243116000</v>
      </c>
      <c r="AC2526" s="2">
        <v>245591000</v>
      </c>
      <c r="AD2526" s="2">
        <v>248066000</v>
      </c>
      <c r="AE2526" s="2">
        <v>250816000</v>
      </c>
      <c r="AF2526" s="2">
        <v>253566000</v>
      </c>
      <c r="AG2526" s="2">
        <v>256316000</v>
      </c>
      <c r="AH2526" s="2">
        <v>259067000</v>
      </c>
    </row>
    <row r="2527" spans="1:34">
      <c r="A2527" t="s">
        <v>2545</v>
      </c>
      <c r="B2527" t="s">
        <v>19</v>
      </c>
      <c r="C2527" s="2">
        <v>124321000</v>
      </c>
      <c r="D2527" s="2">
        <v>46740400</v>
      </c>
      <c r="E2527" s="2">
        <v>69504800</v>
      </c>
      <c r="F2527" s="2">
        <v>93125700</v>
      </c>
      <c r="G2527" s="2">
        <v>105908000</v>
      </c>
      <c r="H2527" s="2">
        <v>119122000</v>
      </c>
      <c r="I2527" s="2">
        <v>133425000</v>
      </c>
      <c r="J2527" s="2">
        <v>147835000</v>
      </c>
      <c r="K2527" s="2">
        <v>156196000</v>
      </c>
      <c r="L2527" s="2">
        <v>164925000</v>
      </c>
      <c r="M2527" s="2">
        <v>173031000</v>
      </c>
      <c r="N2527" s="2">
        <v>181300000</v>
      </c>
      <c r="O2527" s="2">
        <v>183686000</v>
      </c>
      <c r="P2527" s="2">
        <v>186071000</v>
      </c>
      <c r="Q2527" s="2">
        <v>188218000</v>
      </c>
      <c r="R2527" s="2">
        <v>190365000</v>
      </c>
      <c r="S2527" s="2">
        <v>192512000</v>
      </c>
      <c r="T2527" s="2">
        <v>194659000</v>
      </c>
      <c r="U2527" s="2">
        <v>196568000</v>
      </c>
      <c r="V2527" s="2">
        <v>198476000</v>
      </c>
      <c r="W2527" s="2">
        <v>200384000</v>
      </c>
      <c r="X2527" s="2">
        <v>202293000</v>
      </c>
      <c r="Y2527" s="2">
        <v>204440000</v>
      </c>
      <c r="Z2527" s="2">
        <v>206348000</v>
      </c>
      <c r="AA2527" s="2">
        <v>208495000</v>
      </c>
      <c r="AB2527" s="2">
        <v>210881000</v>
      </c>
      <c r="AC2527" s="2">
        <v>213028000</v>
      </c>
      <c r="AD2527" s="2">
        <v>215175000</v>
      </c>
      <c r="AE2527" s="2">
        <v>217560000</v>
      </c>
      <c r="AF2527" s="2">
        <v>219946000</v>
      </c>
      <c r="AG2527" s="2">
        <v>222331000</v>
      </c>
      <c r="AH2527" s="2">
        <v>224717000</v>
      </c>
    </row>
    <row r="2528" spans="1:34">
      <c r="A2528" t="s">
        <v>2546</v>
      </c>
      <c r="B2528" t="s">
        <v>19</v>
      </c>
      <c r="C2528" s="2">
        <v>369461000</v>
      </c>
      <c r="D2528" s="2">
        <v>138905000</v>
      </c>
      <c r="E2528" s="2">
        <v>206557000</v>
      </c>
      <c r="F2528" s="2">
        <v>276754000</v>
      </c>
      <c r="G2528" s="2">
        <v>314741000</v>
      </c>
      <c r="H2528" s="2">
        <v>354009000</v>
      </c>
      <c r="I2528" s="2">
        <v>396518000</v>
      </c>
      <c r="J2528" s="2">
        <v>439339000</v>
      </c>
      <c r="K2528" s="2">
        <v>464188000</v>
      </c>
      <c r="L2528" s="2">
        <v>490130000</v>
      </c>
      <c r="M2528" s="2">
        <v>514220000</v>
      </c>
      <c r="N2528" s="2">
        <v>538794000</v>
      </c>
      <c r="O2528" s="2">
        <v>545883000</v>
      </c>
      <c r="P2528" s="2">
        <v>552972000</v>
      </c>
      <c r="Q2528" s="2">
        <v>559353000</v>
      </c>
      <c r="R2528" s="2">
        <v>565733000</v>
      </c>
      <c r="S2528" s="2">
        <v>572114000</v>
      </c>
      <c r="T2528" s="2">
        <v>578494000</v>
      </c>
      <c r="U2528" s="2">
        <v>584166000</v>
      </c>
      <c r="V2528" s="2">
        <v>589837000</v>
      </c>
      <c r="W2528" s="2">
        <v>595509000</v>
      </c>
      <c r="X2528" s="2">
        <v>601180000</v>
      </c>
      <c r="Y2528" s="2">
        <v>607561000</v>
      </c>
      <c r="Z2528" s="2">
        <v>613232000</v>
      </c>
      <c r="AA2528" s="2">
        <v>619613000</v>
      </c>
      <c r="AB2528" s="2">
        <v>626702000</v>
      </c>
      <c r="AC2528" s="2">
        <v>633082000</v>
      </c>
      <c r="AD2528" s="2">
        <v>639463000</v>
      </c>
      <c r="AE2528" s="2">
        <v>646552000</v>
      </c>
      <c r="AF2528" s="2">
        <v>653642000</v>
      </c>
      <c r="AG2528" s="2">
        <v>660731000</v>
      </c>
      <c r="AH2528" s="2">
        <v>667820000</v>
      </c>
    </row>
    <row r="2529" spans="1:34">
      <c r="A2529" t="s">
        <v>2547</v>
      </c>
      <c r="B2529" t="s">
        <v>19</v>
      </c>
      <c r="C2529" s="2">
        <v>28634000</v>
      </c>
      <c r="D2529" s="2">
        <v>10765400</v>
      </c>
      <c r="E2529" s="2">
        <v>16008600</v>
      </c>
      <c r="F2529" s="2">
        <v>21449000</v>
      </c>
      <c r="G2529" s="2">
        <v>24393100</v>
      </c>
      <c r="H2529" s="2">
        <v>27436400</v>
      </c>
      <c r="I2529" s="2">
        <v>30731000</v>
      </c>
      <c r="J2529" s="2">
        <v>34049700</v>
      </c>
      <c r="K2529" s="2">
        <v>35975600</v>
      </c>
      <c r="L2529" s="2">
        <v>37986100</v>
      </c>
      <c r="M2529" s="2">
        <v>39853100</v>
      </c>
      <c r="N2529" s="2">
        <v>41757600</v>
      </c>
      <c r="O2529" s="2">
        <v>42307100</v>
      </c>
      <c r="P2529" s="2">
        <v>42856500</v>
      </c>
      <c r="Q2529" s="2">
        <v>43351000</v>
      </c>
      <c r="R2529" s="2">
        <v>43845500</v>
      </c>
      <c r="S2529" s="2">
        <v>44340000</v>
      </c>
      <c r="T2529" s="2">
        <v>44834500</v>
      </c>
      <c r="U2529" s="2">
        <v>45274100</v>
      </c>
      <c r="V2529" s="2">
        <v>45713600</v>
      </c>
      <c r="W2529" s="2">
        <v>46153200</v>
      </c>
      <c r="X2529" s="2">
        <v>46592700</v>
      </c>
      <c r="Y2529" s="2">
        <v>47087200</v>
      </c>
      <c r="Z2529" s="2">
        <v>47526800</v>
      </c>
      <c r="AA2529" s="2">
        <v>48021300</v>
      </c>
      <c r="AB2529" s="2">
        <v>48570700</v>
      </c>
      <c r="AC2529" s="2">
        <v>49065200</v>
      </c>
      <c r="AD2529" s="2">
        <v>49559700</v>
      </c>
      <c r="AE2529" s="2">
        <v>50109200</v>
      </c>
      <c r="AF2529" s="2">
        <v>50658600</v>
      </c>
      <c r="AG2529" s="2">
        <v>51208000</v>
      </c>
      <c r="AH2529" s="2">
        <v>51757500</v>
      </c>
    </row>
    <row r="2530" spans="1:34">
      <c r="A2530" t="s">
        <v>2548</v>
      </c>
      <c r="B2530" t="s">
        <v>19</v>
      </c>
      <c r="C2530" s="2">
        <v>25029000</v>
      </c>
      <c r="D2530" s="2">
        <v>9410050</v>
      </c>
      <c r="E2530" s="2">
        <v>13993100</v>
      </c>
      <c r="F2530" s="2">
        <v>18748600</v>
      </c>
      <c r="G2530" s="2">
        <v>21322000</v>
      </c>
      <c r="H2530" s="2">
        <v>23982200</v>
      </c>
      <c r="I2530" s="2">
        <v>26861900</v>
      </c>
      <c r="J2530" s="2">
        <v>29762900</v>
      </c>
      <c r="K2530" s="2">
        <v>31446300</v>
      </c>
      <c r="L2530" s="2">
        <v>33203700</v>
      </c>
      <c r="M2530" s="2">
        <v>34835600</v>
      </c>
      <c r="N2530" s="2">
        <v>36500400</v>
      </c>
      <c r="O2530" s="2">
        <v>36980600</v>
      </c>
      <c r="P2530" s="2">
        <v>37460900</v>
      </c>
      <c r="Q2530" s="2">
        <v>37893100</v>
      </c>
      <c r="R2530" s="2">
        <v>38325400</v>
      </c>
      <c r="S2530" s="2">
        <v>38757600</v>
      </c>
      <c r="T2530" s="2">
        <v>39189900</v>
      </c>
      <c r="U2530" s="2">
        <v>39574100</v>
      </c>
      <c r="V2530" s="2">
        <v>39958300</v>
      </c>
      <c r="W2530" s="2">
        <v>40342500</v>
      </c>
      <c r="X2530" s="2">
        <v>40726700</v>
      </c>
      <c r="Y2530" s="2">
        <v>41159000</v>
      </c>
      <c r="Z2530" s="2">
        <v>41543200</v>
      </c>
      <c r="AA2530" s="2">
        <v>41975400</v>
      </c>
      <c r="AB2530" s="2">
        <v>42455700</v>
      </c>
      <c r="AC2530" s="2">
        <v>42887900</v>
      </c>
      <c r="AD2530" s="2">
        <v>43320200</v>
      </c>
      <c r="AE2530" s="2">
        <v>43800400</v>
      </c>
      <c r="AF2530" s="2">
        <v>44280700</v>
      </c>
      <c r="AG2530" s="2">
        <v>44761000</v>
      </c>
      <c r="AH2530" s="2">
        <v>45241300</v>
      </c>
    </row>
    <row r="2531" spans="1:34">
      <c r="A2531" t="s">
        <v>2549</v>
      </c>
      <c r="B2531" t="s">
        <v>19</v>
      </c>
      <c r="C2531" s="2">
        <v>154500000</v>
      </c>
      <c r="D2531" s="2">
        <v>58086700</v>
      </c>
      <c r="E2531" s="2">
        <v>86377200</v>
      </c>
      <c r="F2531" s="2">
        <v>115732000</v>
      </c>
      <c r="G2531" s="2">
        <v>131617000</v>
      </c>
      <c r="H2531" s="2">
        <v>148038000</v>
      </c>
      <c r="I2531" s="2">
        <v>165814000</v>
      </c>
      <c r="J2531" s="2">
        <v>183722000</v>
      </c>
      <c r="K2531" s="2">
        <v>194113000</v>
      </c>
      <c r="L2531" s="2">
        <v>204961000</v>
      </c>
      <c r="M2531" s="2">
        <v>215035000</v>
      </c>
      <c r="N2531" s="2">
        <v>225311000</v>
      </c>
      <c r="O2531" s="2">
        <v>228276000</v>
      </c>
      <c r="P2531" s="2">
        <v>231240000</v>
      </c>
      <c r="Q2531" s="2">
        <v>233908000</v>
      </c>
      <c r="R2531" s="2">
        <v>236576000</v>
      </c>
      <c r="S2531" s="2">
        <v>239245000</v>
      </c>
      <c r="T2531" s="2">
        <v>241913000</v>
      </c>
      <c r="U2531" s="2">
        <v>244284000</v>
      </c>
      <c r="V2531" s="2">
        <v>246656000</v>
      </c>
      <c r="W2531" s="2">
        <v>249028000</v>
      </c>
      <c r="X2531" s="2">
        <v>251400000</v>
      </c>
      <c r="Y2531" s="2">
        <v>254068000</v>
      </c>
      <c r="Z2531" s="2">
        <v>256439000</v>
      </c>
      <c r="AA2531" s="2">
        <v>259108000</v>
      </c>
      <c r="AB2531" s="2">
        <v>262072000</v>
      </c>
      <c r="AC2531" s="2">
        <v>264740000</v>
      </c>
      <c r="AD2531" s="2">
        <v>267409000</v>
      </c>
      <c r="AE2531" s="2">
        <v>270373000</v>
      </c>
      <c r="AF2531" s="2">
        <v>273338000</v>
      </c>
      <c r="AG2531" s="2">
        <v>276302000</v>
      </c>
      <c r="AH2531" s="2">
        <v>279267000</v>
      </c>
    </row>
    <row r="2532" spans="1:34">
      <c r="A2532" t="s">
        <v>2550</v>
      </c>
      <c r="B2532" t="s">
        <v>19</v>
      </c>
      <c r="C2532" s="2">
        <v>30900000</v>
      </c>
      <c r="D2532" s="2">
        <v>11617300</v>
      </c>
      <c r="E2532" s="2">
        <v>17275400</v>
      </c>
      <c r="F2532" s="2">
        <v>23146400</v>
      </c>
      <c r="G2532" s="2">
        <v>26323500</v>
      </c>
      <c r="H2532" s="2">
        <v>29607700</v>
      </c>
      <c r="I2532" s="2">
        <v>33162900</v>
      </c>
      <c r="J2532" s="2">
        <v>36744300</v>
      </c>
      <c r="K2532" s="2">
        <v>38822500</v>
      </c>
      <c r="L2532" s="2">
        <v>40992200</v>
      </c>
      <c r="M2532" s="2">
        <v>43007000</v>
      </c>
      <c r="N2532" s="2">
        <v>45062200</v>
      </c>
      <c r="O2532" s="2">
        <v>45655100</v>
      </c>
      <c r="P2532" s="2">
        <v>46248000</v>
      </c>
      <c r="Q2532" s="2">
        <v>46781700</v>
      </c>
      <c r="R2532" s="2">
        <v>47315300</v>
      </c>
      <c r="S2532" s="2">
        <v>47848900</v>
      </c>
      <c r="T2532" s="2">
        <v>48382600</v>
      </c>
      <c r="U2532" s="2">
        <v>48856900</v>
      </c>
      <c r="V2532" s="2">
        <v>49331200</v>
      </c>
      <c r="W2532" s="2">
        <v>49805600</v>
      </c>
      <c r="X2532" s="2">
        <v>50279900</v>
      </c>
      <c r="Y2532" s="2">
        <v>50813500</v>
      </c>
      <c r="Z2532" s="2">
        <v>51287900</v>
      </c>
      <c r="AA2532" s="2">
        <v>51821500</v>
      </c>
      <c r="AB2532" s="2">
        <v>52414400</v>
      </c>
      <c r="AC2532" s="2">
        <v>52948100</v>
      </c>
      <c r="AD2532" s="2">
        <v>53481700</v>
      </c>
      <c r="AE2532" s="2">
        <v>54074600</v>
      </c>
      <c r="AF2532" s="2">
        <v>54667500</v>
      </c>
      <c r="AG2532" s="2">
        <v>55260500</v>
      </c>
      <c r="AH2532" s="2">
        <v>55853400</v>
      </c>
    </row>
    <row r="2533" spans="1:34">
      <c r="A2533" t="s">
        <v>2551</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row>
    <row r="2534" spans="1:34">
      <c r="A2534" t="s">
        <v>2552</v>
      </c>
      <c r="B2534" t="s">
        <v>19</v>
      </c>
      <c r="C2534" s="2">
        <v>14841000000000</v>
      </c>
      <c r="D2534" s="2">
        <v>8896020000000</v>
      </c>
      <c r="E2534" s="2">
        <v>10471900000000</v>
      </c>
      <c r="F2534" s="2">
        <v>11241000000000</v>
      </c>
      <c r="G2534" s="2">
        <v>11047300000000</v>
      </c>
      <c r="H2534" s="2">
        <v>11695600000000</v>
      </c>
      <c r="I2534" s="2">
        <v>12699800000000</v>
      </c>
      <c r="J2534" s="2">
        <v>14261000000000</v>
      </c>
      <c r="K2534" s="2">
        <v>14932200000000</v>
      </c>
      <c r="L2534" s="2">
        <v>15881800000000</v>
      </c>
      <c r="M2534" s="2">
        <v>16182000000000</v>
      </c>
      <c r="N2534" s="2">
        <v>16344900000000</v>
      </c>
      <c r="O2534" s="2">
        <v>16627200000000</v>
      </c>
      <c r="P2534" s="2">
        <v>16431000000000</v>
      </c>
      <c r="Q2534" s="2">
        <v>16910200000000</v>
      </c>
      <c r="R2534" s="2">
        <v>17315200000000</v>
      </c>
      <c r="S2534" s="2">
        <v>16608900000000</v>
      </c>
      <c r="T2534" s="2">
        <v>16640600000000</v>
      </c>
      <c r="U2534" s="2">
        <v>17264600000000</v>
      </c>
      <c r="V2534" s="2">
        <v>17177900000000</v>
      </c>
      <c r="W2534" s="2">
        <v>17232300000000</v>
      </c>
      <c r="X2534" s="2">
        <v>17346300000000</v>
      </c>
      <c r="Y2534" s="2">
        <v>16690500000000</v>
      </c>
      <c r="Z2534" s="2">
        <v>17370400000000</v>
      </c>
      <c r="AA2534" s="2">
        <v>17326700000000</v>
      </c>
      <c r="AB2534" s="2">
        <v>17216000000000</v>
      </c>
      <c r="AC2534" s="2">
        <v>17018400000000</v>
      </c>
      <c r="AD2534" s="2">
        <v>17727700000000</v>
      </c>
      <c r="AE2534" s="2">
        <v>17418600000000</v>
      </c>
      <c r="AF2534" s="2">
        <v>18035500000000</v>
      </c>
      <c r="AG2534" s="2">
        <v>17934200000000</v>
      </c>
      <c r="AH2534" s="2">
        <v>17897700000000</v>
      </c>
    </row>
    <row r="2535" spans="1:34">
      <c r="A2535" t="s">
        <v>2553</v>
      </c>
      <c r="B2535" t="s">
        <v>19</v>
      </c>
      <c r="C2535" s="2">
        <v>102674000000</v>
      </c>
      <c r="D2535" s="2">
        <v>61544700000</v>
      </c>
      <c r="E2535" s="2">
        <v>72446800000</v>
      </c>
      <c r="F2535" s="2">
        <v>77767600000</v>
      </c>
      <c r="G2535" s="2">
        <v>76427800000</v>
      </c>
      <c r="H2535" s="2">
        <v>80913100000</v>
      </c>
      <c r="I2535" s="2">
        <v>87860400000</v>
      </c>
      <c r="J2535" s="2">
        <v>98660800000</v>
      </c>
      <c r="K2535" s="2">
        <v>103305000000</v>
      </c>
      <c r="L2535" s="2">
        <v>109874000000</v>
      </c>
      <c r="M2535" s="2">
        <v>111951000000</v>
      </c>
      <c r="N2535" s="2">
        <v>113078000000</v>
      </c>
      <c r="O2535" s="2">
        <v>115031000000</v>
      </c>
      <c r="P2535" s="2">
        <v>113673000000</v>
      </c>
      <c r="Q2535" s="2">
        <v>116988000000</v>
      </c>
      <c r="R2535" s="2">
        <v>119791000000</v>
      </c>
      <c r="S2535" s="2">
        <v>114904000000</v>
      </c>
      <c r="T2535" s="2">
        <v>115124000000</v>
      </c>
      <c r="U2535" s="2">
        <v>119441000000</v>
      </c>
      <c r="V2535" s="2">
        <v>118840000000</v>
      </c>
      <c r="W2535" s="2">
        <v>119217000000</v>
      </c>
      <c r="X2535" s="2">
        <v>120006000000</v>
      </c>
      <c r="Y2535" s="2">
        <v>115469000000</v>
      </c>
      <c r="Z2535" s="2">
        <v>120172000000</v>
      </c>
      <c r="AA2535" s="2">
        <v>119870000000</v>
      </c>
      <c r="AB2535" s="2">
        <v>119104000000</v>
      </c>
      <c r="AC2535" s="2">
        <v>117737000000</v>
      </c>
      <c r="AD2535" s="2">
        <v>122644000000</v>
      </c>
      <c r="AE2535" s="2">
        <v>120506000000</v>
      </c>
      <c r="AF2535" s="2">
        <v>124774000000</v>
      </c>
      <c r="AG2535" s="2">
        <v>124073000000</v>
      </c>
      <c r="AH2535" s="2">
        <v>123820000000</v>
      </c>
    </row>
    <row r="2536" spans="1:34">
      <c r="A2536" t="s">
        <v>2554</v>
      </c>
      <c r="B2536" t="s">
        <v>19</v>
      </c>
      <c r="C2536" s="2">
        <v>14801100000</v>
      </c>
      <c r="D2536" s="2">
        <v>8872090000</v>
      </c>
      <c r="E2536" s="2">
        <v>10443700000</v>
      </c>
      <c r="F2536" s="2">
        <v>11210700000</v>
      </c>
      <c r="G2536" s="2">
        <v>11017600000</v>
      </c>
      <c r="H2536" s="2">
        <v>11664200000</v>
      </c>
      <c r="I2536" s="2">
        <v>12665700000</v>
      </c>
      <c r="J2536" s="2">
        <v>14222600000</v>
      </c>
      <c r="K2536" s="2">
        <v>14892100000</v>
      </c>
      <c r="L2536" s="2">
        <v>15839100000</v>
      </c>
      <c r="M2536" s="2">
        <v>16138400000</v>
      </c>
      <c r="N2536" s="2">
        <v>16301000000</v>
      </c>
      <c r="O2536" s="2">
        <v>16582500000</v>
      </c>
      <c r="P2536" s="2">
        <v>16386800000</v>
      </c>
      <c r="Q2536" s="2">
        <v>16864700000</v>
      </c>
      <c r="R2536" s="2">
        <v>17268700000</v>
      </c>
      <c r="S2536" s="2">
        <v>16564200000</v>
      </c>
      <c r="T2536" s="2">
        <v>16595900000</v>
      </c>
      <c r="U2536" s="2">
        <v>17218200000</v>
      </c>
      <c r="V2536" s="2">
        <v>17131700000</v>
      </c>
      <c r="W2536" s="2">
        <v>17185900000</v>
      </c>
      <c r="X2536" s="2">
        <v>17299700000</v>
      </c>
      <c r="Y2536" s="2">
        <v>16645600000</v>
      </c>
      <c r="Z2536" s="2">
        <v>17323600000</v>
      </c>
      <c r="AA2536" s="2">
        <v>17280100000</v>
      </c>
      <c r="AB2536" s="2">
        <v>17169700000</v>
      </c>
      <c r="AC2536" s="2">
        <v>16972600000</v>
      </c>
      <c r="AD2536" s="2">
        <v>17680000000</v>
      </c>
      <c r="AE2536" s="2">
        <v>17371800000</v>
      </c>
      <c r="AF2536" s="2">
        <v>17987000000</v>
      </c>
      <c r="AG2536" s="2">
        <v>17885900000</v>
      </c>
      <c r="AH2536" s="2">
        <v>17849500000</v>
      </c>
    </row>
    <row r="2537" spans="1:34">
      <c r="A2537" t="s">
        <v>2555</v>
      </c>
      <c r="B2537" t="s">
        <v>19</v>
      </c>
      <c r="C2537" s="2">
        <v>12970400000</v>
      </c>
      <c r="D2537" s="2">
        <v>7774720000</v>
      </c>
      <c r="E2537" s="2">
        <v>9151950000</v>
      </c>
      <c r="F2537" s="2">
        <v>9824100000</v>
      </c>
      <c r="G2537" s="2">
        <v>9654840000</v>
      </c>
      <c r="H2537" s="2">
        <v>10221500000</v>
      </c>
      <c r="I2537" s="2">
        <v>11099100000</v>
      </c>
      <c r="J2537" s="2">
        <v>12463500000</v>
      </c>
      <c r="K2537" s="2">
        <v>13050100000</v>
      </c>
      <c r="L2537" s="2">
        <v>13880000000</v>
      </c>
      <c r="M2537" s="2">
        <v>14142300000</v>
      </c>
      <c r="N2537" s="2">
        <v>14284700000</v>
      </c>
      <c r="O2537" s="2">
        <v>14531400000</v>
      </c>
      <c r="P2537" s="2">
        <v>14359900000</v>
      </c>
      <c r="Q2537" s="2">
        <v>14778700000</v>
      </c>
      <c r="R2537" s="2">
        <v>15132700000</v>
      </c>
      <c r="S2537" s="2">
        <v>14515400000</v>
      </c>
      <c r="T2537" s="2">
        <v>14543100000</v>
      </c>
      <c r="U2537" s="2">
        <v>15088500000</v>
      </c>
      <c r="V2537" s="2">
        <v>15012700000</v>
      </c>
      <c r="W2537" s="2">
        <v>15060200000</v>
      </c>
      <c r="X2537" s="2">
        <v>15159900000</v>
      </c>
      <c r="Y2537" s="2">
        <v>14586700000</v>
      </c>
      <c r="Z2537" s="2">
        <v>15180900000</v>
      </c>
      <c r="AA2537" s="2">
        <v>15142700000</v>
      </c>
      <c r="AB2537" s="2">
        <v>15046000000</v>
      </c>
      <c r="AC2537" s="2">
        <v>14873300000</v>
      </c>
      <c r="AD2537" s="2">
        <v>15493200000</v>
      </c>
      <c r="AE2537" s="2">
        <v>15223100000</v>
      </c>
      <c r="AF2537" s="2">
        <v>15762200000</v>
      </c>
      <c r="AG2537" s="2">
        <v>15673700000</v>
      </c>
      <c r="AH2537" s="2">
        <v>15641700000</v>
      </c>
    </row>
    <row r="2538" spans="1:34">
      <c r="A2538" t="s">
        <v>2556</v>
      </c>
      <c r="B2538" t="s">
        <v>19</v>
      </c>
      <c r="C2538" s="2">
        <v>6544280000</v>
      </c>
      <c r="D2538" s="2">
        <v>3922780000</v>
      </c>
      <c r="E2538" s="2">
        <v>4617670000</v>
      </c>
      <c r="F2538" s="2">
        <v>4956810000</v>
      </c>
      <c r="G2538" s="2">
        <v>4871400000</v>
      </c>
      <c r="H2538" s="2">
        <v>5157290000</v>
      </c>
      <c r="I2538" s="2">
        <v>5600100000</v>
      </c>
      <c r="J2538" s="2">
        <v>6288510000</v>
      </c>
      <c r="K2538" s="2">
        <v>6584490000</v>
      </c>
      <c r="L2538" s="2">
        <v>7003230000</v>
      </c>
      <c r="M2538" s="2">
        <v>7135580000</v>
      </c>
      <c r="N2538" s="2">
        <v>7207450000</v>
      </c>
      <c r="O2538" s="2">
        <v>7331900000</v>
      </c>
      <c r="P2538" s="2">
        <v>7245380000</v>
      </c>
      <c r="Q2538" s="2">
        <v>7456680000</v>
      </c>
      <c r="R2538" s="2">
        <v>7635300000</v>
      </c>
      <c r="S2538" s="2">
        <v>7323820000</v>
      </c>
      <c r="T2538" s="2">
        <v>7337830000</v>
      </c>
      <c r="U2538" s="2">
        <v>7612980000</v>
      </c>
      <c r="V2538" s="2">
        <v>7574730000</v>
      </c>
      <c r="W2538" s="2">
        <v>7598710000</v>
      </c>
      <c r="X2538" s="2">
        <v>7649010000</v>
      </c>
      <c r="Y2538" s="2">
        <v>7359820000</v>
      </c>
      <c r="Z2538" s="2">
        <v>7659610000</v>
      </c>
      <c r="AA2538" s="2">
        <v>7640340000</v>
      </c>
      <c r="AB2538" s="2">
        <v>7591550000</v>
      </c>
      <c r="AC2538" s="2">
        <v>7504400000</v>
      </c>
      <c r="AD2538" s="2">
        <v>7817190000</v>
      </c>
      <c r="AE2538" s="2">
        <v>7680890000</v>
      </c>
      <c r="AF2538" s="2">
        <v>7952900000</v>
      </c>
      <c r="AG2538" s="2">
        <v>7908230000</v>
      </c>
      <c r="AH2538" s="2">
        <v>7892130000</v>
      </c>
    </row>
    <row r="2539" spans="1:34">
      <c r="A2539" t="s">
        <v>2557</v>
      </c>
      <c r="B2539" t="s">
        <v>19</v>
      </c>
      <c r="C2539" s="2">
        <v>4203120000</v>
      </c>
      <c r="D2539" s="2">
        <v>2519430000</v>
      </c>
      <c r="E2539" s="2">
        <v>2965730000</v>
      </c>
      <c r="F2539" s="2">
        <v>3183550000</v>
      </c>
      <c r="G2539" s="2">
        <v>3128700000</v>
      </c>
      <c r="H2539" s="2">
        <v>3312310000</v>
      </c>
      <c r="I2539" s="2">
        <v>3596710000</v>
      </c>
      <c r="J2539" s="2">
        <v>4038840000</v>
      </c>
      <c r="K2539" s="2">
        <v>4228940000</v>
      </c>
      <c r="L2539" s="2">
        <v>4497880000</v>
      </c>
      <c r="M2539" s="2">
        <v>4582880000</v>
      </c>
      <c r="N2539" s="2">
        <v>4629040000</v>
      </c>
      <c r="O2539" s="2">
        <v>4708970000</v>
      </c>
      <c r="P2539" s="2">
        <v>4653400000</v>
      </c>
      <c r="Q2539" s="2">
        <v>4789110000</v>
      </c>
      <c r="R2539" s="2">
        <v>4903830000</v>
      </c>
      <c r="S2539" s="2">
        <v>4703780000</v>
      </c>
      <c r="T2539" s="2">
        <v>4712770000</v>
      </c>
      <c r="U2539" s="2">
        <v>4889490000</v>
      </c>
      <c r="V2539" s="2">
        <v>4864920000</v>
      </c>
      <c r="W2539" s="2">
        <v>4880330000</v>
      </c>
      <c r="X2539" s="2">
        <v>4912640000</v>
      </c>
      <c r="Y2539" s="2">
        <v>4726900000</v>
      </c>
      <c r="Z2539" s="2">
        <v>4919450000</v>
      </c>
      <c r="AA2539" s="2">
        <v>4907070000</v>
      </c>
      <c r="AB2539" s="2">
        <v>4875730000</v>
      </c>
      <c r="AC2539" s="2">
        <v>4819760000</v>
      </c>
      <c r="AD2539" s="2">
        <v>5020650000</v>
      </c>
      <c r="AE2539" s="2">
        <v>4933110000</v>
      </c>
      <c r="AF2539" s="2">
        <v>5107810000</v>
      </c>
      <c r="AG2539" s="2">
        <v>5079120000</v>
      </c>
      <c r="AH2539" s="2">
        <v>5068780000</v>
      </c>
    </row>
    <row r="2540" spans="1:34">
      <c r="A2540" t="s">
        <v>2558</v>
      </c>
      <c r="B2540" t="s">
        <v>19</v>
      </c>
      <c r="C2540" s="2">
        <v>6795060000</v>
      </c>
      <c r="D2540" s="2">
        <v>4073100000</v>
      </c>
      <c r="E2540" s="2">
        <v>4794610000</v>
      </c>
      <c r="F2540" s="2">
        <v>5146750000</v>
      </c>
      <c r="G2540" s="2">
        <v>5058080000</v>
      </c>
      <c r="H2540" s="2">
        <v>5354920000</v>
      </c>
      <c r="I2540" s="2">
        <v>5814700000</v>
      </c>
      <c r="J2540" s="2">
        <v>6529480000</v>
      </c>
      <c r="K2540" s="2">
        <v>6836810000</v>
      </c>
      <c r="L2540" s="2">
        <v>7271590000</v>
      </c>
      <c r="M2540" s="2">
        <v>7409010000</v>
      </c>
      <c r="N2540" s="2">
        <v>7483640000</v>
      </c>
      <c r="O2540" s="2">
        <v>7612860000</v>
      </c>
      <c r="P2540" s="2">
        <v>7523020000</v>
      </c>
      <c r="Q2540" s="2">
        <v>7742420000</v>
      </c>
      <c r="R2540" s="2">
        <v>7927880000</v>
      </c>
      <c r="S2540" s="2">
        <v>7604470000</v>
      </c>
      <c r="T2540" s="2">
        <v>7619010000</v>
      </c>
      <c r="U2540" s="2">
        <v>7904710000</v>
      </c>
      <c r="V2540" s="2">
        <v>7864990000</v>
      </c>
      <c r="W2540" s="2">
        <v>7889890000</v>
      </c>
      <c r="X2540" s="2">
        <v>7942120000</v>
      </c>
      <c r="Y2540" s="2">
        <v>7641840000</v>
      </c>
      <c r="Z2540" s="2">
        <v>7953130000</v>
      </c>
      <c r="AA2540" s="2">
        <v>7933120000</v>
      </c>
      <c r="AB2540" s="2">
        <v>7882450000</v>
      </c>
      <c r="AC2540" s="2">
        <v>7791970000</v>
      </c>
      <c r="AD2540" s="2">
        <v>8116740000</v>
      </c>
      <c r="AE2540" s="2">
        <v>7975220000</v>
      </c>
      <c r="AF2540" s="2">
        <v>8257650000</v>
      </c>
      <c r="AG2540" s="2">
        <v>8211270000</v>
      </c>
      <c r="AH2540" s="2">
        <v>8194550000</v>
      </c>
    </row>
    <row r="2541" spans="1:34">
      <c r="A2541" t="s">
        <v>2559</v>
      </c>
      <c r="B2541" t="s">
        <v>19</v>
      </c>
      <c r="C2541" s="2">
        <v>190898000</v>
      </c>
      <c r="D2541" s="2">
        <v>114428000</v>
      </c>
      <c r="E2541" s="2">
        <v>134698000</v>
      </c>
      <c r="F2541" s="2">
        <v>144591000</v>
      </c>
      <c r="G2541" s="2">
        <v>142100000</v>
      </c>
      <c r="H2541" s="2">
        <v>150439000</v>
      </c>
      <c r="I2541" s="2">
        <v>163356000</v>
      </c>
      <c r="J2541" s="2">
        <v>183437000</v>
      </c>
      <c r="K2541" s="2">
        <v>192071000</v>
      </c>
      <c r="L2541" s="2">
        <v>204285000</v>
      </c>
      <c r="M2541" s="2">
        <v>208146000</v>
      </c>
      <c r="N2541" s="2">
        <v>210243000</v>
      </c>
      <c r="O2541" s="2">
        <v>213873000</v>
      </c>
      <c r="P2541" s="2">
        <v>211349000</v>
      </c>
      <c r="Q2541" s="2">
        <v>217513000</v>
      </c>
      <c r="R2541" s="2">
        <v>222723000</v>
      </c>
      <c r="S2541" s="2">
        <v>213637000</v>
      </c>
      <c r="T2541" s="2">
        <v>214046000</v>
      </c>
      <c r="U2541" s="2">
        <v>222072000</v>
      </c>
      <c r="V2541" s="2">
        <v>220956000</v>
      </c>
      <c r="W2541" s="2">
        <v>221656000</v>
      </c>
      <c r="X2541" s="2">
        <v>223123000</v>
      </c>
      <c r="Y2541" s="2">
        <v>214687000</v>
      </c>
      <c r="Z2541" s="2">
        <v>223432000</v>
      </c>
      <c r="AA2541" s="2">
        <v>222870000</v>
      </c>
      <c r="AB2541" s="2">
        <v>221447000</v>
      </c>
      <c r="AC2541" s="2">
        <v>218905000</v>
      </c>
      <c r="AD2541" s="2">
        <v>228029000</v>
      </c>
      <c r="AE2541" s="2">
        <v>224053000</v>
      </c>
      <c r="AF2541" s="2">
        <v>231988000</v>
      </c>
      <c r="AG2541" s="2">
        <v>230685000</v>
      </c>
      <c r="AH2541" s="2">
        <v>230215000</v>
      </c>
    </row>
    <row r="2542" spans="1:34">
      <c r="A2542" t="s">
        <v>2560</v>
      </c>
      <c r="B2542" t="s">
        <v>19</v>
      </c>
      <c r="C2542" s="2">
        <v>757861000</v>
      </c>
      <c r="D2542" s="2">
        <v>454278000</v>
      </c>
      <c r="E2542" s="2">
        <v>534749000</v>
      </c>
      <c r="F2542" s="2">
        <v>574023000</v>
      </c>
      <c r="G2542" s="2">
        <v>564133000</v>
      </c>
      <c r="H2542" s="2">
        <v>597241000</v>
      </c>
      <c r="I2542" s="2">
        <v>648520000</v>
      </c>
      <c r="J2542" s="2">
        <v>728241000</v>
      </c>
      <c r="K2542" s="2">
        <v>762518000</v>
      </c>
      <c r="L2542" s="2">
        <v>811009000</v>
      </c>
      <c r="M2542" s="2">
        <v>826336000</v>
      </c>
      <c r="N2542" s="2">
        <v>834659000</v>
      </c>
      <c r="O2542" s="2">
        <v>849071000</v>
      </c>
      <c r="P2542" s="2">
        <v>839051000</v>
      </c>
      <c r="Q2542" s="2">
        <v>863522000</v>
      </c>
      <c r="R2542" s="2">
        <v>884206000</v>
      </c>
      <c r="S2542" s="2">
        <v>848135000</v>
      </c>
      <c r="T2542" s="2">
        <v>849757000</v>
      </c>
      <c r="U2542" s="2">
        <v>881622000</v>
      </c>
      <c r="V2542" s="2">
        <v>877191000</v>
      </c>
      <c r="W2542" s="2">
        <v>879969000</v>
      </c>
      <c r="X2542" s="2">
        <v>885794000</v>
      </c>
      <c r="Y2542" s="2">
        <v>852304000</v>
      </c>
      <c r="Z2542" s="2">
        <v>887022000</v>
      </c>
      <c r="AA2542" s="2">
        <v>884790000</v>
      </c>
      <c r="AB2542" s="2">
        <v>879139000</v>
      </c>
      <c r="AC2542" s="2">
        <v>869047000</v>
      </c>
      <c r="AD2542" s="2">
        <v>905270000</v>
      </c>
      <c r="AE2542" s="2">
        <v>889485000</v>
      </c>
      <c r="AF2542" s="2">
        <v>920986000</v>
      </c>
      <c r="AG2542" s="2">
        <v>915813000</v>
      </c>
      <c r="AH2542" s="2">
        <v>913948000</v>
      </c>
    </row>
    <row r="2543" spans="1:34">
      <c r="A2543" t="s">
        <v>2561</v>
      </c>
      <c r="B2543" t="s">
        <v>19</v>
      </c>
      <c r="C2543" s="2">
        <v>592851000</v>
      </c>
      <c r="D2543" s="2">
        <v>355367000</v>
      </c>
      <c r="E2543" s="2">
        <v>418317000</v>
      </c>
      <c r="F2543" s="2">
        <v>449040000</v>
      </c>
      <c r="G2543" s="2">
        <v>441304000</v>
      </c>
      <c r="H2543" s="2">
        <v>467203000</v>
      </c>
      <c r="I2543" s="2">
        <v>507317000</v>
      </c>
      <c r="J2543" s="2">
        <v>569680000</v>
      </c>
      <c r="K2543" s="2">
        <v>596494000</v>
      </c>
      <c r="L2543" s="2">
        <v>634427000</v>
      </c>
      <c r="M2543" s="2">
        <v>646417000</v>
      </c>
      <c r="N2543" s="2">
        <v>652927000</v>
      </c>
      <c r="O2543" s="2">
        <v>664202000</v>
      </c>
      <c r="P2543" s="2">
        <v>656363000</v>
      </c>
      <c r="Q2543" s="2">
        <v>675506000</v>
      </c>
      <c r="R2543" s="2">
        <v>691687000</v>
      </c>
      <c r="S2543" s="2">
        <v>663470000</v>
      </c>
      <c r="T2543" s="2">
        <v>664738000</v>
      </c>
      <c r="U2543" s="2">
        <v>689665000</v>
      </c>
      <c r="V2543" s="2">
        <v>686199000</v>
      </c>
      <c r="W2543" s="2">
        <v>688372000</v>
      </c>
      <c r="X2543" s="2">
        <v>692929000</v>
      </c>
      <c r="Y2543" s="2">
        <v>666731000</v>
      </c>
      <c r="Z2543" s="2">
        <v>693890000</v>
      </c>
      <c r="AA2543" s="2">
        <v>692143000</v>
      </c>
      <c r="AB2543" s="2">
        <v>687723000</v>
      </c>
      <c r="AC2543" s="2">
        <v>679828000</v>
      </c>
      <c r="AD2543" s="2">
        <v>708164000</v>
      </c>
      <c r="AE2543" s="2">
        <v>695817000</v>
      </c>
      <c r="AF2543" s="2">
        <v>720458000</v>
      </c>
      <c r="AG2543" s="2">
        <v>716412000</v>
      </c>
      <c r="AH2543" s="2">
        <v>714953000</v>
      </c>
    </row>
    <row r="2544" spans="1:34">
      <c r="A2544" t="s">
        <v>2562</v>
      </c>
      <c r="B2544" t="s">
        <v>19</v>
      </c>
      <c r="C2544" s="2">
        <v>118570000</v>
      </c>
      <c r="D2544" s="2">
        <v>71073400</v>
      </c>
      <c r="E2544" s="2">
        <v>83663500</v>
      </c>
      <c r="F2544" s="2">
        <v>89808100</v>
      </c>
      <c r="G2544" s="2">
        <v>88260700</v>
      </c>
      <c r="H2544" s="2">
        <v>93440500</v>
      </c>
      <c r="I2544" s="2">
        <v>101463000</v>
      </c>
      <c r="J2544" s="2">
        <v>113936000</v>
      </c>
      <c r="K2544" s="2">
        <v>119299000</v>
      </c>
      <c r="L2544" s="2">
        <v>126885000</v>
      </c>
      <c r="M2544" s="2">
        <v>129283000</v>
      </c>
      <c r="N2544" s="2">
        <v>130585000</v>
      </c>
      <c r="O2544" s="2">
        <v>132840000</v>
      </c>
      <c r="P2544" s="2">
        <v>131273000</v>
      </c>
      <c r="Q2544" s="2">
        <v>135101000</v>
      </c>
      <c r="R2544" s="2">
        <v>138337000</v>
      </c>
      <c r="S2544" s="2">
        <v>132694000</v>
      </c>
      <c r="T2544" s="2">
        <v>132948000</v>
      </c>
      <c r="U2544" s="2">
        <v>137933000</v>
      </c>
      <c r="V2544" s="2">
        <v>137240000</v>
      </c>
      <c r="W2544" s="2">
        <v>137674000</v>
      </c>
      <c r="X2544" s="2">
        <v>138586000</v>
      </c>
      <c r="Y2544" s="2">
        <v>133346000</v>
      </c>
      <c r="Z2544" s="2">
        <v>138778000</v>
      </c>
      <c r="AA2544" s="2">
        <v>138429000</v>
      </c>
      <c r="AB2544" s="2">
        <v>137545000</v>
      </c>
      <c r="AC2544" s="2">
        <v>135966000</v>
      </c>
      <c r="AD2544" s="2">
        <v>141633000</v>
      </c>
      <c r="AE2544" s="2">
        <v>139163000</v>
      </c>
      <c r="AF2544" s="2">
        <v>144092000</v>
      </c>
      <c r="AG2544" s="2">
        <v>143282000</v>
      </c>
      <c r="AH2544" s="2">
        <v>142991000</v>
      </c>
    </row>
    <row r="2545" spans="1:34">
      <c r="A2545" t="s">
        <v>2563</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row>
    <row r="2546" spans="1:34">
      <c r="A2546" t="s">
        <v>2564</v>
      </c>
      <c r="B2546" t="s">
        <v>19</v>
      </c>
      <c r="C2546" s="2">
        <v>24584000000</v>
      </c>
      <c r="D2546" s="2">
        <v>22037100000</v>
      </c>
      <c r="E2546" s="2">
        <v>17015200000</v>
      </c>
      <c r="F2546" s="2">
        <v>17306300000</v>
      </c>
      <c r="G2546" s="2">
        <v>17433600000</v>
      </c>
      <c r="H2546" s="2">
        <v>17598500000</v>
      </c>
      <c r="I2546" s="2">
        <v>17785300000</v>
      </c>
      <c r="J2546" s="2">
        <v>17951600000</v>
      </c>
      <c r="K2546" s="2">
        <v>12050700000</v>
      </c>
      <c r="L2546" s="2">
        <v>12118200000</v>
      </c>
      <c r="M2546" s="2">
        <v>12135900000</v>
      </c>
      <c r="N2546" s="2">
        <v>12147000000</v>
      </c>
      <c r="O2546" s="2">
        <v>12147000000</v>
      </c>
      <c r="P2546" s="2">
        <v>12147000000</v>
      </c>
      <c r="Q2546" s="2">
        <v>12147000000</v>
      </c>
      <c r="R2546" s="2">
        <v>12147000000</v>
      </c>
      <c r="S2546" s="2">
        <v>12147000000</v>
      </c>
      <c r="T2546" s="2">
        <v>12147000000</v>
      </c>
      <c r="U2546" s="2">
        <v>12147000000</v>
      </c>
      <c r="V2546" s="2">
        <v>12147000000</v>
      </c>
      <c r="W2546" s="2">
        <v>12147000000</v>
      </c>
      <c r="X2546" s="2">
        <v>12147000000</v>
      </c>
      <c r="Y2546" s="2">
        <v>12147000000</v>
      </c>
      <c r="Z2546" s="2">
        <v>12147000000</v>
      </c>
      <c r="AA2546" s="2">
        <v>12147000000</v>
      </c>
      <c r="AB2546" s="2">
        <v>12147000000</v>
      </c>
      <c r="AC2546" s="2">
        <v>12147000000</v>
      </c>
      <c r="AD2546" s="2">
        <v>12147000000</v>
      </c>
      <c r="AE2546" s="2">
        <v>12147000000</v>
      </c>
      <c r="AF2546" s="2">
        <v>12147000000</v>
      </c>
      <c r="AG2546" s="2">
        <v>12147000000</v>
      </c>
      <c r="AH2546" s="2">
        <v>12147000000</v>
      </c>
    </row>
    <row r="2547" spans="1:34">
      <c r="A2547" t="s">
        <v>2565</v>
      </c>
      <c r="B2547" t="s">
        <v>19</v>
      </c>
      <c r="C2547" s="2">
        <v>13174000</v>
      </c>
      <c r="D2547" s="2">
        <v>11809200</v>
      </c>
      <c r="E2547" s="2">
        <v>9118050</v>
      </c>
      <c r="F2547" s="2">
        <v>9274050</v>
      </c>
      <c r="G2547" s="2">
        <v>9342270</v>
      </c>
      <c r="H2547" s="2">
        <v>9430640</v>
      </c>
      <c r="I2547" s="2">
        <v>9530720</v>
      </c>
      <c r="J2547" s="2">
        <v>9619820</v>
      </c>
      <c r="K2547" s="2">
        <v>6457680</v>
      </c>
      <c r="L2547" s="2">
        <v>6493880</v>
      </c>
      <c r="M2547" s="2">
        <v>6503370</v>
      </c>
      <c r="N2547" s="2">
        <v>6509310</v>
      </c>
      <c r="O2547" s="2">
        <v>6509310</v>
      </c>
      <c r="P2547" s="2">
        <v>6509310</v>
      </c>
      <c r="Q2547" s="2">
        <v>6509310</v>
      </c>
      <c r="R2547" s="2">
        <v>6509310</v>
      </c>
      <c r="S2547" s="2">
        <v>6509310</v>
      </c>
      <c r="T2547" s="2">
        <v>6509310</v>
      </c>
      <c r="U2547" s="2">
        <v>6509310</v>
      </c>
      <c r="V2547" s="2">
        <v>6509310</v>
      </c>
      <c r="W2547" s="2">
        <v>6509310</v>
      </c>
      <c r="X2547" s="2">
        <v>6509310</v>
      </c>
      <c r="Y2547" s="2">
        <v>6509310</v>
      </c>
      <c r="Z2547" s="2">
        <v>6509310</v>
      </c>
      <c r="AA2547" s="2">
        <v>6509310</v>
      </c>
      <c r="AB2547" s="2">
        <v>6509310</v>
      </c>
      <c r="AC2547" s="2">
        <v>6509310</v>
      </c>
      <c r="AD2547" s="2">
        <v>6509310</v>
      </c>
      <c r="AE2547" s="2">
        <v>6509310</v>
      </c>
      <c r="AF2547" s="2">
        <v>6509310</v>
      </c>
      <c r="AG2547" s="2">
        <v>6509310</v>
      </c>
      <c r="AH2547" s="2">
        <v>6509310</v>
      </c>
    </row>
    <row r="2548" spans="1:34">
      <c r="A2548" t="s">
        <v>2566</v>
      </c>
      <c r="B2548" t="s">
        <v>19</v>
      </c>
      <c r="C2548" s="2">
        <v>206947000</v>
      </c>
      <c r="D2548" s="2">
        <v>185507000</v>
      </c>
      <c r="E2548" s="2">
        <v>143233000</v>
      </c>
      <c r="F2548" s="2">
        <v>145684000</v>
      </c>
      <c r="G2548" s="2">
        <v>146755000</v>
      </c>
      <c r="H2548" s="2">
        <v>148143000</v>
      </c>
      <c r="I2548" s="2">
        <v>149715000</v>
      </c>
      <c r="J2548" s="2">
        <v>151115000</v>
      </c>
      <c r="K2548" s="2">
        <v>101442000</v>
      </c>
      <c r="L2548" s="2">
        <v>102011000</v>
      </c>
      <c r="M2548" s="2">
        <v>102160000</v>
      </c>
      <c r="N2548" s="2">
        <v>102253000</v>
      </c>
      <c r="O2548" s="2">
        <v>102253000</v>
      </c>
      <c r="P2548" s="2">
        <v>102253000</v>
      </c>
      <c r="Q2548" s="2">
        <v>102253000</v>
      </c>
      <c r="R2548" s="2">
        <v>102253000</v>
      </c>
      <c r="S2548" s="2">
        <v>102253000</v>
      </c>
      <c r="T2548" s="2">
        <v>102253000</v>
      </c>
      <c r="U2548" s="2">
        <v>102253000</v>
      </c>
      <c r="V2548" s="2">
        <v>102253000</v>
      </c>
      <c r="W2548" s="2">
        <v>102253000</v>
      </c>
      <c r="X2548" s="2">
        <v>102253000</v>
      </c>
      <c r="Y2548" s="2">
        <v>102253000</v>
      </c>
      <c r="Z2548" s="2">
        <v>102253000</v>
      </c>
      <c r="AA2548" s="2">
        <v>102253000</v>
      </c>
      <c r="AB2548" s="2">
        <v>102253000</v>
      </c>
      <c r="AC2548" s="2">
        <v>102253000</v>
      </c>
      <c r="AD2548" s="2">
        <v>102253000</v>
      </c>
      <c r="AE2548" s="2">
        <v>102253000</v>
      </c>
      <c r="AF2548" s="2">
        <v>102253000</v>
      </c>
      <c r="AG2548" s="2">
        <v>102253000</v>
      </c>
      <c r="AH2548" s="2">
        <v>102253000</v>
      </c>
    </row>
    <row r="2549" spans="1:34">
      <c r="A2549" t="s">
        <v>2567</v>
      </c>
      <c r="B2549" t="s">
        <v>19</v>
      </c>
      <c r="C2549" s="2">
        <v>184969000</v>
      </c>
      <c r="D2549" s="2">
        <v>165806000</v>
      </c>
      <c r="E2549" s="2">
        <v>128021000</v>
      </c>
      <c r="F2549" s="2">
        <v>130212000</v>
      </c>
      <c r="G2549" s="2">
        <v>131170000</v>
      </c>
      <c r="H2549" s="2">
        <v>132410000</v>
      </c>
      <c r="I2549" s="2">
        <v>133815000</v>
      </c>
      <c r="J2549" s="2">
        <v>135067000</v>
      </c>
      <c r="K2549" s="2">
        <v>90668700</v>
      </c>
      <c r="L2549" s="2">
        <v>91177000</v>
      </c>
      <c r="M2549" s="2">
        <v>91310200</v>
      </c>
      <c r="N2549" s="2">
        <v>91393600</v>
      </c>
      <c r="O2549" s="2">
        <v>91393600</v>
      </c>
      <c r="P2549" s="2">
        <v>91393600</v>
      </c>
      <c r="Q2549" s="2">
        <v>91393600</v>
      </c>
      <c r="R2549" s="2">
        <v>91393600</v>
      </c>
      <c r="S2549" s="2">
        <v>91393600</v>
      </c>
      <c r="T2549" s="2">
        <v>91393600</v>
      </c>
      <c r="U2549" s="2">
        <v>91393600</v>
      </c>
      <c r="V2549" s="2">
        <v>91393600</v>
      </c>
      <c r="W2549" s="2">
        <v>91393600</v>
      </c>
      <c r="X2549" s="2">
        <v>91393600</v>
      </c>
      <c r="Y2549" s="2">
        <v>91393600</v>
      </c>
      <c r="Z2549" s="2">
        <v>91393600</v>
      </c>
      <c r="AA2549" s="2">
        <v>91393600</v>
      </c>
      <c r="AB2549" s="2">
        <v>91393600</v>
      </c>
      <c r="AC2549" s="2">
        <v>91393600</v>
      </c>
      <c r="AD2549" s="2">
        <v>91393600</v>
      </c>
      <c r="AE2549" s="2">
        <v>91393600</v>
      </c>
      <c r="AF2549" s="2">
        <v>91393600</v>
      </c>
      <c r="AG2549" s="2">
        <v>91393600</v>
      </c>
      <c r="AH2549" s="2">
        <v>91393600</v>
      </c>
    </row>
    <row r="2550" spans="1:34">
      <c r="A2550" t="s">
        <v>2568</v>
      </c>
      <c r="B2550" t="s">
        <v>19</v>
      </c>
      <c r="C2550" s="2">
        <v>23720400</v>
      </c>
      <c r="D2550" s="2">
        <v>21263000</v>
      </c>
      <c r="E2550" s="2">
        <v>16417500</v>
      </c>
      <c r="F2550" s="2">
        <v>16698400</v>
      </c>
      <c r="G2550" s="2">
        <v>16821200</v>
      </c>
      <c r="H2550" s="2">
        <v>16980300</v>
      </c>
      <c r="I2550" s="2">
        <v>17160500</v>
      </c>
      <c r="J2550" s="2">
        <v>17320900</v>
      </c>
      <c r="K2550" s="2">
        <v>11627400</v>
      </c>
      <c r="L2550" s="2">
        <v>11692500</v>
      </c>
      <c r="M2550" s="2">
        <v>11709600</v>
      </c>
      <c r="N2550" s="2">
        <v>11720300</v>
      </c>
      <c r="O2550" s="2">
        <v>11720300</v>
      </c>
      <c r="P2550" s="2">
        <v>11720300</v>
      </c>
      <c r="Q2550" s="2">
        <v>11720300</v>
      </c>
      <c r="R2550" s="2">
        <v>11720300</v>
      </c>
      <c r="S2550" s="2">
        <v>11720300</v>
      </c>
      <c r="T2550" s="2">
        <v>11720300</v>
      </c>
      <c r="U2550" s="2">
        <v>11720300</v>
      </c>
      <c r="V2550" s="2">
        <v>11720300</v>
      </c>
      <c r="W2550" s="2">
        <v>11720300</v>
      </c>
      <c r="X2550" s="2">
        <v>11720300</v>
      </c>
      <c r="Y2550" s="2">
        <v>11720300</v>
      </c>
      <c r="Z2550" s="2">
        <v>11720300</v>
      </c>
      <c r="AA2550" s="2">
        <v>11720300</v>
      </c>
      <c r="AB2550" s="2">
        <v>11720300</v>
      </c>
      <c r="AC2550" s="2">
        <v>11720300</v>
      </c>
      <c r="AD2550" s="2">
        <v>11720300</v>
      </c>
      <c r="AE2550" s="2">
        <v>11720300</v>
      </c>
      <c r="AF2550" s="2">
        <v>11720300</v>
      </c>
      <c r="AG2550" s="2">
        <v>11720300</v>
      </c>
      <c r="AH2550" s="2">
        <v>11720300</v>
      </c>
    </row>
    <row r="2551" spans="1:34">
      <c r="A2551" t="s">
        <v>2569</v>
      </c>
      <c r="B2551" t="s">
        <v>19</v>
      </c>
      <c r="C2551" s="2">
        <v>16138000</v>
      </c>
      <c r="D2551" s="2">
        <v>14466100</v>
      </c>
      <c r="E2551" s="2">
        <v>11169500</v>
      </c>
      <c r="F2551" s="2">
        <v>11360600</v>
      </c>
      <c r="G2551" s="2">
        <v>11444200</v>
      </c>
      <c r="H2551" s="2">
        <v>11552400</v>
      </c>
      <c r="I2551" s="2">
        <v>11675000</v>
      </c>
      <c r="J2551" s="2">
        <v>11784200</v>
      </c>
      <c r="K2551" s="2">
        <v>7910580</v>
      </c>
      <c r="L2551" s="2">
        <v>7954930</v>
      </c>
      <c r="M2551" s="2">
        <v>7966560</v>
      </c>
      <c r="N2551" s="2">
        <v>7973830</v>
      </c>
      <c r="O2551" s="2">
        <v>7973830</v>
      </c>
      <c r="P2551" s="2">
        <v>7973830</v>
      </c>
      <c r="Q2551" s="2">
        <v>7973830</v>
      </c>
      <c r="R2551" s="2">
        <v>7973830</v>
      </c>
      <c r="S2551" s="2">
        <v>7973830</v>
      </c>
      <c r="T2551" s="2">
        <v>7973830</v>
      </c>
      <c r="U2551" s="2">
        <v>7973830</v>
      </c>
      <c r="V2551" s="2">
        <v>7973830</v>
      </c>
      <c r="W2551" s="2">
        <v>7973830</v>
      </c>
      <c r="X2551" s="2">
        <v>7973830</v>
      </c>
      <c r="Y2551" s="2">
        <v>7973830</v>
      </c>
      <c r="Z2551" s="2">
        <v>7973830</v>
      </c>
      <c r="AA2551" s="2">
        <v>7973830</v>
      </c>
      <c r="AB2551" s="2">
        <v>7973830</v>
      </c>
      <c r="AC2551" s="2">
        <v>7973830</v>
      </c>
      <c r="AD2551" s="2">
        <v>7973830</v>
      </c>
      <c r="AE2551" s="2">
        <v>7973830</v>
      </c>
      <c r="AF2551" s="2">
        <v>7973830</v>
      </c>
      <c r="AG2551" s="2">
        <v>7973830</v>
      </c>
      <c r="AH2551" s="2">
        <v>7973830</v>
      </c>
    </row>
    <row r="2552" spans="1:34">
      <c r="A2552" t="s">
        <v>2570</v>
      </c>
      <c r="B2552" t="s">
        <v>19</v>
      </c>
      <c r="C2552" s="2">
        <v>65283200</v>
      </c>
      <c r="D2552" s="2">
        <v>58519900</v>
      </c>
      <c r="E2552" s="2">
        <v>45184100</v>
      </c>
      <c r="F2552" s="2">
        <v>45957200</v>
      </c>
      <c r="G2552" s="2">
        <v>46295200</v>
      </c>
      <c r="H2552" s="2">
        <v>46733200</v>
      </c>
      <c r="I2552" s="2">
        <v>47229100</v>
      </c>
      <c r="J2552" s="2">
        <v>47670600</v>
      </c>
      <c r="K2552" s="2">
        <v>32000800</v>
      </c>
      <c r="L2552" s="2">
        <v>32180200</v>
      </c>
      <c r="M2552" s="2">
        <v>32227200</v>
      </c>
      <c r="N2552" s="2">
        <v>32256600</v>
      </c>
      <c r="O2552" s="2">
        <v>32256600</v>
      </c>
      <c r="P2552" s="2">
        <v>32256600</v>
      </c>
      <c r="Q2552" s="2">
        <v>32256600</v>
      </c>
      <c r="R2552" s="2">
        <v>32256600</v>
      </c>
      <c r="S2552" s="2">
        <v>32256600</v>
      </c>
      <c r="T2552" s="2">
        <v>32256600</v>
      </c>
      <c r="U2552" s="2">
        <v>32256600</v>
      </c>
      <c r="V2552" s="2">
        <v>32256600</v>
      </c>
      <c r="W2552" s="2">
        <v>32256600</v>
      </c>
      <c r="X2552" s="2">
        <v>32256600</v>
      </c>
      <c r="Y2552" s="2">
        <v>32256600</v>
      </c>
      <c r="Z2552" s="2">
        <v>32256600</v>
      </c>
      <c r="AA2552" s="2">
        <v>32256600</v>
      </c>
      <c r="AB2552" s="2">
        <v>32256600</v>
      </c>
      <c r="AC2552" s="2">
        <v>32256600</v>
      </c>
      <c r="AD2552" s="2">
        <v>32256600</v>
      </c>
      <c r="AE2552" s="2">
        <v>32256600</v>
      </c>
      <c r="AF2552" s="2">
        <v>32256600</v>
      </c>
      <c r="AG2552" s="2">
        <v>32256600</v>
      </c>
      <c r="AH2552" s="2">
        <v>32256600</v>
      </c>
    </row>
    <row r="2553" spans="1:34">
      <c r="A2553" t="s">
        <v>2571</v>
      </c>
      <c r="B2553" t="s">
        <v>19</v>
      </c>
      <c r="C2553">
        <v>792400</v>
      </c>
      <c r="D2553">
        <v>710307</v>
      </c>
      <c r="E2553">
        <v>548440</v>
      </c>
      <c r="F2553">
        <v>557823</v>
      </c>
      <c r="G2553">
        <v>561926</v>
      </c>
      <c r="H2553">
        <v>567242</v>
      </c>
      <c r="I2553">
        <v>573261</v>
      </c>
      <c r="J2553">
        <v>578621</v>
      </c>
      <c r="K2553">
        <v>388421</v>
      </c>
      <c r="L2553">
        <v>390599</v>
      </c>
      <c r="M2553">
        <v>391170</v>
      </c>
      <c r="N2553">
        <v>391527</v>
      </c>
      <c r="O2553">
        <v>391527</v>
      </c>
      <c r="P2553">
        <v>391527</v>
      </c>
      <c r="Q2553">
        <v>391527</v>
      </c>
      <c r="R2553">
        <v>391527</v>
      </c>
      <c r="S2553">
        <v>391527</v>
      </c>
      <c r="T2553">
        <v>391527</v>
      </c>
      <c r="U2553">
        <v>391527</v>
      </c>
      <c r="V2553">
        <v>391527</v>
      </c>
      <c r="W2553">
        <v>391527</v>
      </c>
      <c r="X2553">
        <v>391527</v>
      </c>
      <c r="Y2553">
        <v>391527</v>
      </c>
      <c r="Z2553">
        <v>391527</v>
      </c>
      <c r="AA2553">
        <v>391527</v>
      </c>
      <c r="AB2553">
        <v>391527</v>
      </c>
      <c r="AC2553">
        <v>391527</v>
      </c>
      <c r="AD2553">
        <v>391527</v>
      </c>
      <c r="AE2553">
        <v>391527</v>
      </c>
      <c r="AF2553">
        <v>391527</v>
      </c>
      <c r="AG2553">
        <v>391527</v>
      </c>
      <c r="AH2553">
        <v>391527</v>
      </c>
    </row>
    <row r="2554" spans="1:34">
      <c r="A2554" t="s">
        <v>2572</v>
      </c>
      <c r="B2554" t="s">
        <v>19</v>
      </c>
      <c r="C2554" s="2">
        <v>3700000</v>
      </c>
      <c r="D2554" s="2">
        <v>3316680</v>
      </c>
      <c r="E2554" s="2">
        <v>2560860</v>
      </c>
      <c r="F2554" s="2">
        <v>2604670</v>
      </c>
      <c r="G2554" s="2">
        <v>2623840</v>
      </c>
      <c r="H2554" s="2">
        <v>2648660</v>
      </c>
      <c r="I2554" s="2">
        <v>2676760</v>
      </c>
      <c r="J2554" s="2">
        <v>2701790</v>
      </c>
      <c r="K2554" s="2">
        <v>1813680</v>
      </c>
      <c r="L2554" s="2">
        <v>1823850</v>
      </c>
      <c r="M2554" s="2">
        <v>1826510</v>
      </c>
      <c r="N2554" s="2">
        <v>1828180</v>
      </c>
      <c r="O2554" s="2">
        <v>1828180</v>
      </c>
      <c r="P2554" s="2">
        <v>1828180</v>
      </c>
      <c r="Q2554" s="2">
        <v>1828180</v>
      </c>
      <c r="R2554" s="2">
        <v>1828180</v>
      </c>
      <c r="S2554" s="2">
        <v>1828180</v>
      </c>
      <c r="T2554" s="2">
        <v>1828180</v>
      </c>
      <c r="U2554" s="2">
        <v>1828180</v>
      </c>
      <c r="V2554" s="2">
        <v>1828180</v>
      </c>
      <c r="W2554" s="2">
        <v>1828180</v>
      </c>
      <c r="X2554" s="2">
        <v>1828180</v>
      </c>
      <c r="Y2554" s="2">
        <v>1828180</v>
      </c>
      <c r="Z2554" s="2">
        <v>1828180</v>
      </c>
      <c r="AA2554" s="2">
        <v>1828180</v>
      </c>
      <c r="AB2554" s="2">
        <v>1828180</v>
      </c>
      <c r="AC2554" s="2">
        <v>1828180</v>
      </c>
      <c r="AD2554" s="2">
        <v>1828180</v>
      </c>
      <c r="AE2554" s="2">
        <v>1828180</v>
      </c>
      <c r="AF2554" s="2">
        <v>1828180</v>
      </c>
      <c r="AG2554" s="2">
        <v>1828180</v>
      </c>
      <c r="AH2554" s="2">
        <v>1828180</v>
      </c>
    </row>
    <row r="2555" spans="1:34">
      <c r="A2555" t="s">
        <v>2573</v>
      </c>
      <c r="B2555" t="s">
        <v>19</v>
      </c>
      <c r="C2555" s="2">
        <v>1200000</v>
      </c>
      <c r="D2555" s="2">
        <v>1075680</v>
      </c>
      <c r="E2555">
        <v>830550</v>
      </c>
      <c r="F2555">
        <v>844759</v>
      </c>
      <c r="G2555">
        <v>850974</v>
      </c>
      <c r="H2555">
        <v>859023</v>
      </c>
      <c r="I2555">
        <v>868139</v>
      </c>
      <c r="J2555">
        <v>876255</v>
      </c>
      <c r="K2555">
        <v>588220</v>
      </c>
      <c r="L2555">
        <v>591518</v>
      </c>
      <c r="M2555">
        <v>592383</v>
      </c>
      <c r="N2555">
        <v>592924</v>
      </c>
      <c r="O2555">
        <v>592924</v>
      </c>
      <c r="P2555">
        <v>592924</v>
      </c>
      <c r="Q2555">
        <v>592924</v>
      </c>
      <c r="R2555">
        <v>592924</v>
      </c>
      <c r="S2555">
        <v>592924</v>
      </c>
      <c r="T2555">
        <v>592924</v>
      </c>
      <c r="U2555">
        <v>592924</v>
      </c>
      <c r="V2555">
        <v>592924</v>
      </c>
      <c r="W2555">
        <v>592924</v>
      </c>
      <c r="X2555">
        <v>592924</v>
      </c>
      <c r="Y2555">
        <v>592924</v>
      </c>
      <c r="Z2555">
        <v>592924</v>
      </c>
      <c r="AA2555">
        <v>592924</v>
      </c>
      <c r="AB2555">
        <v>592924</v>
      </c>
      <c r="AC2555">
        <v>592924</v>
      </c>
      <c r="AD2555">
        <v>592924</v>
      </c>
      <c r="AE2555">
        <v>592924</v>
      </c>
      <c r="AF2555">
        <v>592924</v>
      </c>
      <c r="AG2555">
        <v>592924</v>
      </c>
      <c r="AH2555">
        <v>592924</v>
      </c>
    </row>
    <row r="2556" spans="1:34">
      <c r="A2556" t="s">
        <v>2574</v>
      </c>
      <c r="B2556" t="s">
        <v>19</v>
      </c>
      <c r="C2556">
        <v>240000</v>
      </c>
      <c r="D2556">
        <v>215136</v>
      </c>
      <c r="E2556">
        <v>166110</v>
      </c>
      <c r="F2556">
        <v>168952</v>
      </c>
      <c r="G2556">
        <v>170195</v>
      </c>
      <c r="H2556">
        <v>171805</v>
      </c>
      <c r="I2556">
        <v>173628</v>
      </c>
      <c r="J2556">
        <v>175251</v>
      </c>
      <c r="K2556">
        <v>117644</v>
      </c>
      <c r="L2556">
        <v>118304</v>
      </c>
      <c r="M2556">
        <v>118477</v>
      </c>
      <c r="N2556">
        <v>118585</v>
      </c>
      <c r="O2556">
        <v>118585</v>
      </c>
      <c r="P2556">
        <v>118585</v>
      </c>
      <c r="Q2556">
        <v>118585</v>
      </c>
      <c r="R2556">
        <v>118585</v>
      </c>
      <c r="S2556">
        <v>118585</v>
      </c>
      <c r="T2556">
        <v>118585</v>
      </c>
      <c r="U2556">
        <v>118585</v>
      </c>
      <c r="V2556">
        <v>118585</v>
      </c>
      <c r="W2556">
        <v>118585</v>
      </c>
      <c r="X2556">
        <v>118585</v>
      </c>
      <c r="Y2556">
        <v>118585</v>
      </c>
      <c r="Z2556">
        <v>118585</v>
      </c>
      <c r="AA2556">
        <v>118585</v>
      </c>
      <c r="AB2556">
        <v>118585</v>
      </c>
      <c r="AC2556">
        <v>118585</v>
      </c>
      <c r="AD2556">
        <v>118585</v>
      </c>
      <c r="AE2556">
        <v>118585</v>
      </c>
      <c r="AF2556">
        <v>118585</v>
      </c>
      <c r="AG2556">
        <v>118585</v>
      </c>
      <c r="AH2556">
        <v>118585</v>
      </c>
    </row>
    <row r="2557" spans="1:34">
      <c r="A2557" t="s">
        <v>2575</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row>
    <row r="2558" spans="1:34">
      <c r="A2558" t="s">
        <v>2576</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row>
    <row r="2559" spans="1:34">
      <c r="A2559" t="s">
        <v>2577</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row>
    <row r="2560" spans="1:34">
      <c r="A2560" t="s">
        <v>2578</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row>
    <row r="2561" spans="1:34">
      <c r="A2561" t="s">
        <v>2579</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row>
    <row r="2562" spans="1:34">
      <c r="A2562" t="s">
        <v>2580</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row>
    <row r="2563" spans="1:34">
      <c r="A2563" t="s">
        <v>2581</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row>
    <row r="2564" spans="1:34">
      <c r="A2564" t="s">
        <v>2582</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row>
    <row r="2565" spans="1:34">
      <c r="A2565" t="s">
        <v>2583</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row>
    <row r="2566" spans="1:34">
      <c r="A2566" t="s">
        <v>2584</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row>
    <row r="2567" spans="1:34">
      <c r="A2567" t="s">
        <v>2585</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row>
    <row r="2568" spans="1:34">
      <c r="A2568" t="s">
        <v>2586</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row>
    <row r="2569" spans="1:34">
      <c r="A2569" t="s">
        <v>2587</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row>
    <row r="2570" spans="1:34">
      <c r="A2570" t="s">
        <v>2588</v>
      </c>
      <c r="B2570" t="s">
        <v>19</v>
      </c>
      <c r="C2570" s="2">
        <v>12292000000</v>
      </c>
      <c r="D2570" s="2">
        <v>11018500000</v>
      </c>
      <c r="E2570" s="2">
        <v>5671730000</v>
      </c>
      <c r="F2570" s="2">
        <v>5768770000</v>
      </c>
      <c r="G2570" s="2">
        <v>5811210000</v>
      </c>
      <c r="H2570" s="2">
        <v>5866170000</v>
      </c>
      <c r="I2570" s="2">
        <v>5928420000</v>
      </c>
      <c r="J2570" s="2">
        <v>5983850000</v>
      </c>
      <c r="K2570" s="2">
        <v>6025340000</v>
      </c>
      <c r="L2570" s="2">
        <v>6059120000</v>
      </c>
      <c r="M2570" s="2">
        <v>6067970000</v>
      </c>
      <c r="N2570" s="2">
        <v>6073510000</v>
      </c>
      <c r="O2570" s="2">
        <v>6073510000</v>
      </c>
      <c r="P2570" s="2">
        <v>6073510000</v>
      </c>
      <c r="Q2570" s="2">
        <v>6073510000</v>
      </c>
      <c r="R2570" s="2">
        <v>6073510000</v>
      </c>
      <c r="S2570" s="2">
        <v>6073510000</v>
      </c>
      <c r="T2570" s="2">
        <v>6073510000</v>
      </c>
      <c r="U2570" s="2">
        <v>6073510000</v>
      </c>
      <c r="V2570" s="2">
        <v>6073510000</v>
      </c>
      <c r="W2570" s="2">
        <v>6073510000</v>
      </c>
      <c r="X2570" s="2">
        <v>6073510000</v>
      </c>
      <c r="Y2570" s="2">
        <v>6073510000</v>
      </c>
      <c r="Z2570" s="2">
        <v>6073510000</v>
      </c>
      <c r="AA2570" s="2">
        <v>6073510000</v>
      </c>
      <c r="AB2570" s="2">
        <v>6073510000</v>
      </c>
      <c r="AC2570" s="2">
        <v>6073510000</v>
      </c>
      <c r="AD2570" s="2">
        <v>6073510000</v>
      </c>
      <c r="AE2570" s="2">
        <v>6073510000</v>
      </c>
      <c r="AF2570" s="2">
        <v>6073510000</v>
      </c>
      <c r="AG2570" s="2">
        <v>6073510000</v>
      </c>
      <c r="AH2570" s="2">
        <v>6073510000</v>
      </c>
    </row>
    <row r="2571" spans="1:34">
      <c r="A2571" t="s">
        <v>2589</v>
      </c>
      <c r="B2571" t="s">
        <v>19</v>
      </c>
      <c r="C2571" s="2">
        <v>6912200</v>
      </c>
      <c r="D2571" s="2">
        <v>6196100</v>
      </c>
      <c r="E2571" s="2">
        <v>3189400</v>
      </c>
      <c r="F2571" s="2">
        <v>3243970</v>
      </c>
      <c r="G2571" s="2">
        <v>3267830</v>
      </c>
      <c r="H2571" s="2">
        <v>3298740</v>
      </c>
      <c r="I2571" s="2">
        <v>3333750</v>
      </c>
      <c r="J2571" s="2">
        <v>3364920</v>
      </c>
      <c r="K2571" s="2">
        <v>3388250</v>
      </c>
      <c r="L2571" s="2">
        <v>3407240</v>
      </c>
      <c r="M2571" s="2">
        <v>3412220</v>
      </c>
      <c r="N2571" s="2">
        <v>3415340</v>
      </c>
      <c r="O2571" s="2">
        <v>3415340</v>
      </c>
      <c r="P2571" s="2">
        <v>3415340</v>
      </c>
      <c r="Q2571" s="2">
        <v>3415340</v>
      </c>
      <c r="R2571" s="2">
        <v>3415340</v>
      </c>
      <c r="S2571" s="2">
        <v>3415340</v>
      </c>
      <c r="T2571" s="2">
        <v>3415340</v>
      </c>
      <c r="U2571" s="2">
        <v>3415340</v>
      </c>
      <c r="V2571" s="2">
        <v>3415340</v>
      </c>
      <c r="W2571" s="2">
        <v>3415340</v>
      </c>
      <c r="X2571" s="2">
        <v>3415340</v>
      </c>
      <c r="Y2571" s="2">
        <v>3415340</v>
      </c>
      <c r="Z2571" s="2">
        <v>3415340</v>
      </c>
      <c r="AA2571" s="2">
        <v>3415340</v>
      </c>
      <c r="AB2571" s="2">
        <v>3415340</v>
      </c>
      <c r="AC2571" s="2">
        <v>3415340</v>
      </c>
      <c r="AD2571" s="2">
        <v>3415340</v>
      </c>
      <c r="AE2571" s="2">
        <v>3415340</v>
      </c>
      <c r="AF2571" s="2">
        <v>3415340</v>
      </c>
      <c r="AG2571" s="2">
        <v>3415340</v>
      </c>
      <c r="AH2571" s="2">
        <v>3415340</v>
      </c>
    </row>
    <row r="2572" spans="1:34">
      <c r="A2572" t="s">
        <v>2590</v>
      </c>
      <c r="B2572" t="s">
        <v>19</v>
      </c>
      <c r="C2572" s="2">
        <v>151860000</v>
      </c>
      <c r="D2572" s="2">
        <v>136127000</v>
      </c>
      <c r="E2572" s="2">
        <v>70070600</v>
      </c>
      <c r="F2572" s="2">
        <v>71269400</v>
      </c>
      <c r="G2572" s="2">
        <v>71793700</v>
      </c>
      <c r="H2572" s="2">
        <v>72472800</v>
      </c>
      <c r="I2572" s="2">
        <v>73241900</v>
      </c>
      <c r="J2572" s="2">
        <v>73926700</v>
      </c>
      <c r="K2572" s="2">
        <v>74439200</v>
      </c>
      <c r="L2572" s="2">
        <v>74856500</v>
      </c>
      <c r="M2572" s="2">
        <v>74965900</v>
      </c>
      <c r="N2572" s="2">
        <v>75034400</v>
      </c>
      <c r="O2572" s="2">
        <v>75034400</v>
      </c>
      <c r="P2572" s="2">
        <v>75034400</v>
      </c>
      <c r="Q2572" s="2">
        <v>75034400</v>
      </c>
      <c r="R2572" s="2">
        <v>75034400</v>
      </c>
      <c r="S2572" s="2">
        <v>75034400</v>
      </c>
      <c r="T2572" s="2">
        <v>75034400</v>
      </c>
      <c r="U2572" s="2">
        <v>75034400</v>
      </c>
      <c r="V2572" s="2">
        <v>75034400</v>
      </c>
      <c r="W2572" s="2">
        <v>75034400</v>
      </c>
      <c r="X2572" s="2">
        <v>75034400</v>
      </c>
      <c r="Y2572" s="2">
        <v>75034400</v>
      </c>
      <c r="Z2572" s="2">
        <v>75034400</v>
      </c>
      <c r="AA2572" s="2">
        <v>75034400</v>
      </c>
      <c r="AB2572" s="2">
        <v>75034400</v>
      </c>
      <c r="AC2572" s="2">
        <v>75034400</v>
      </c>
      <c r="AD2572" s="2">
        <v>75034400</v>
      </c>
      <c r="AE2572" s="2">
        <v>75034400</v>
      </c>
      <c r="AF2572" s="2">
        <v>75034400</v>
      </c>
      <c r="AG2572" s="2">
        <v>75034400</v>
      </c>
      <c r="AH2572" s="2">
        <v>75034400</v>
      </c>
    </row>
    <row r="2573" spans="1:34">
      <c r="A2573" t="s">
        <v>2591</v>
      </c>
      <c r="B2573" t="s">
        <v>19</v>
      </c>
      <c r="C2573" s="2">
        <v>41028000</v>
      </c>
      <c r="D2573" s="2">
        <v>36777500</v>
      </c>
      <c r="E2573" s="2">
        <v>18931000</v>
      </c>
      <c r="F2573" s="2">
        <v>19254900</v>
      </c>
      <c r="G2573" s="2">
        <v>19396500</v>
      </c>
      <c r="H2573" s="2">
        <v>19580000</v>
      </c>
      <c r="I2573" s="2">
        <v>19787800</v>
      </c>
      <c r="J2573" s="2">
        <v>19972800</v>
      </c>
      <c r="K2573" s="2">
        <v>20111300</v>
      </c>
      <c r="L2573" s="2">
        <v>20224000</v>
      </c>
      <c r="M2573" s="2">
        <v>20253600</v>
      </c>
      <c r="N2573" s="2">
        <v>20272100</v>
      </c>
      <c r="O2573" s="2">
        <v>20272100</v>
      </c>
      <c r="P2573" s="2">
        <v>20272100</v>
      </c>
      <c r="Q2573" s="2">
        <v>20272100</v>
      </c>
      <c r="R2573" s="2">
        <v>20272100</v>
      </c>
      <c r="S2573" s="2">
        <v>20272100</v>
      </c>
      <c r="T2573" s="2">
        <v>20272100</v>
      </c>
      <c r="U2573" s="2">
        <v>20272100</v>
      </c>
      <c r="V2573" s="2">
        <v>20272100</v>
      </c>
      <c r="W2573" s="2">
        <v>20272100</v>
      </c>
      <c r="X2573" s="2">
        <v>20272100</v>
      </c>
      <c r="Y2573" s="2">
        <v>20272100</v>
      </c>
      <c r="Z2573" s="2">
        <v>20272100</v>
      </c>
      <c r="AA2573" s="2">
        <v>20272100</v>
      </c>
      <c r="AB2573" s="2">
        <v>20272100</v>
      </c>
      <c r="AC2573" s="2">
        <v>20272100</v>
      </c>
      <c r="AD2573" s="2">
        <v>20272100</v>
      </c>
      <c r="AE2573" s="2">
        <v>20272100</v>
      </c>
      <c r="AF2573" s="2">
        <v>20272100</v>
      </c>
      <c r="AG2573" s="2">
        <v>20272100</v>
      </c>
      <c r="AH2573" s="2">
        <v>20272100</v>
      </c>
    </row>
    <row r="2574" spans="1:34">
      <c r="A2574" t="s">
        <v>2592</v>
      </c>
      <c r="B2574" t="s">
        <v>19</v>
      </c>
      <c r="C2574" s="2">
        <v>16086200</v>
      </c>
      <c r="D2574" s="2">
        <v>14419700</v>
      </c>
      <c r="E2574" s="2">
        <v>7422440</v>
      </c>
      <c r="F2574" s="2">
        <v>7549430</v>
      </c>
      <c r="G2574" s="2">
        <v>7604960</v>
      </c>
      <c r="H2574" s="2">
        <v>7676900</v>
      </c>
      <c r="I2574" s="2">
        <v>7758360</v>
      </c>
      <c r="J2574" s="2">
        <v>7830900</v>
      </c>
      <c r="K2574" s="2">
        <v>7885190</v>
      </c>
      <c r="L2574" s="2">
        <v>7929400</v>
      </c>
      <c r="M2574" s="2">
        <v>7940990</v>
      </c>
      <c r="N2574" s="2">
        <v>7948240</v>
      </c>
      <c r="O2574" s="2">
        <v>7948240</v>
      </c>
      <c r="P2574" s="2">
        <v>7948240</v>
      </c>
      <c r="Q2574" s="2">
        <v>7948240</v>
      </c>
      <c r="R2574" s="2">
        <v>7948240</v>
      </c>
      <c r="S2574" s="2">
        <v>7948240</v>
      </c>
      <c r="T2574" s="2">
        <v>7948240</v>
      </c>
      <c r="U2574" s="2">
        <v>7948240</v>
      </c>
      <c r="V2574" s="2">
        <v>7948240</v>
      </c>
      <c r="W2574" s="2">
        <v>7948240</v>
      </c>
      <c r="X2574" s="2">
        <v>7948240</v>
      </c>
      <c r="Y2574" s="2">
        <v>7948240</v>
      </c>
      <c r="Z2574" s="2">
        <v>7948240</v>
      </c>
      <c r="AA2574" s="2">
        <v>7948240</v>
      </c>
      <c r="AB2574" s="2">
        <v>7948240</v>
      </c>
      <c r="AC2574" s="2">
        <v>7948240</v>
      </c>
      <c r="AD2574" s="2">
        <v>7948240</v>
      </c>
      <c r="AE2574" s="2">
        <v>7948240</v>
      </c>
      <c r="AF2574" s="2">
        <v>7948240</v>
      </c>
      <c r="AG2574" s="2">
        <v>7948240</v>
      </c>
      <c r="AH2574" s="2">
        <v>7948240</v>
      </c>
    </row>
    <row r="2575" spans="1:34">
      <c r="A2575" t="s">
        <v>2593</v>
      </c>
      <c r="B2575" t="s">
        <v>19</v>
      </c>
      <c r="C2575" s="2">
        <v>12033400</v>
      </c>
      <c r="D2575" s="2">
        <v>10786700</v>
      </c>
      <c r="E2575" s="2">
        <v>5552410</v>
      </c>
      <c r="F2575" s="2">
        <v>5647400</v>
      </c>
      <c r="G2575" s="2">
        <v>5688950</v>
      </c>
      <c r="H2575" s="2">
        <v>5742760</v>
      </c>
      <c r="I2575" s="2">
        <v>5803700</v>
      </c>
      <c r="J2575" s="2">
        <v>5857960</v>
      </c>
      <c r="K2575" s="2">
        <v>5898580</v>
      </c>
      <c r="L2575" s="2">
        <v>5931650</v>
      </c>
      <c r="M2575" s="2">
        <v>5940310</v>
      </c>
      <c r="N2575" s="2">
        <v>5945740</v>
      </c>
      <c r="O2575" s="2">
        <v>5945740</v>
      </c>
      <c r="P2575" s="2">
        <v>5945740</v>
      </c>
      <c r="Q2575" s="2">
        <v>5945740</v>
      </c>
      <c r="R2575" s="2">
        <v>5945740</v>
      </c>
      <c r="S2575" s="2">
        <v>5945740</v>
      </c>
      <c r="T2575" s="2">
        <v>5945740</v>
      </c>
      <c r="U2575" s="2">
        <v>5945740</v>
      </c>
      <c r="V2575" s="2">
        <v>5945740</v>
      </c>
      <c r="W2575" s="2">
        <v>5945740</v>
      </c>
      <c r="X2575" s="2">
        <v>5945740</v>
      </c>
      <c r="Y2575" s="2">
        <v>5945740</v>
      </c>
      <c r="Z2575" s="2">
        <v>5945740</v>
      </c>
      <c r="AA2575" s="2">
        <v>5945740</v>
      </c>
      <c r="AB2575" s="2">
        <v>5945740</v>
      </c>
      <c r="AC2575" s="2">
        <v>5945740</v>
      </c>
      <c r="AD2575" s="2">
        <v>5945740</v>
      </c>
      <c r="AE2575" s="2">
        <v>5945740</v>
      </c>
      <c r="AF2575" s="2">
        <v>5945740</v>
      </c>
      <c r="AG2575" s="2">
        <v>5945740</v>
      </c>
      <c r="AH2575" s="2">
        <v>5945740</v>
      </c>
    </row>
    <row r="2576" spans="1:34">
      <c r="A2576" t="s">
        <v>2594</v>
      </c>
      <c r="B2576" t="s">
        <v>19</v>
      </c>
      <c r="C2576" s="2">
        <v>22778400</v>
      </c>
      <c r="D2576" s="2">
        <v>20418600</v>
      </c>
      <c r="E2576" s="2">
        <v>10510300</v>
      </c>
      <c r="F2576" s="2">
        <v>10690100</v>
      </c>
      <c r="G2576" s="2">
        <v>10768800</v>
      </c>
      <c r="H2576" s="2">
        <v>10870700</v>
      </c>
      <c r="I2576" s="2">
        <v>10986000</v>
      </c>
      <c r="J2576" s="2">
        <v>11088700</v>
      </c>
      <c r="K2576" s="2">
        <v>11165600</v>
      </c>
      <c r="L2576" s="2">
        <v>11228200</v>
      </c>
      <c r="M2576" s="2">
        <v>11244600</v>
      </c>
      <c r="N2576" s="2">
        <v>11254900</v>
      </c>
      <c r="O2576" s="2">
        <v>11254900</v>
      </c>
      <c r="P2576" s="2">
        <v>11254900</v>
      </c>
      <c r="Q2576" s="2">
        <v>11254900</v>
      </c>
      <c r="R2576" s="2">
        <v>11254900</v>
      </c>
      <c r="S2576" s="2">
        <v>11254900</v>
      </c>
      <c r="T2576" s="2">
        <v>11254900</v>
      </c>
      <c r="U2576" s="2">
        <v>11254900</v>
      </c>
      <c r="V2576" s="2">
        <v>11254900</v>
      </c>
      <c r="W2576" s="2">
        <v>11254900</v>
      </c>
      <c r="X2576" s="2">
        <v>11254900</v>
      </c>
      <c r="Y2576" s="2">
        <v>11254900</v>
      </c>
      <c r="Z2576" s="2">
        <v>11254900</v>
      </c>
      <c r="AA2576" s="2">
        <v>11254900</v>
      </c>
      <c r="AB2576" s="2">
        <v>11254900</v>
      </c>
      <c r="AC2576" s="2">
        <v>11254900</v>
      </c>
      <c r="AD2576" s="2">
        <v>11254900</v>
      </c>
      <c r="AE2576" s="2">
        <v>11254900</v>
      </c>
      <c r="AF2576" s="2">
        <v>11254900</v>
      </c>
      <c r="AG2576" s="2">
        <v>11254900</v>
      </c>
      <c r="AH2576" s="2">
        <v>11254900</v>
      </c>
    </row>
    <row r="2577" spans="1:34">
      <c r="A2577" t="s">
        <v>2595</v>
      </c>
      <c r="B2577" t="s">
        <v>19</v>
      </c>
      <c r="C2577">
        <v>433800</v>
      </c>
      <c r="D2577">
        <v>388858</v>
      </c>
      <c r="E2577">
        <v>200162</v>
      </c>
      <c r="F2577">
        <v>203587</v>
      </c>
      <c r="G2577">
        <v>205085</v>
      </c>
      <c r="H2577">
        <v>207025</v>
      </c>
      <c r="I2577">
        <v>209221</v>
      </c>
      <c r="J2577">
        <v>211178</v>
      </c>
      <c r="K2577">
        <v>212642</v>
      </c>
      <c r="L2577">
        <v>213834</v>
      </c>
      <c r="M2577">
        <v>214146</v>
      </c>
      <c r="N2577">
        <v>214342</v>
      </c>
      <c r="O2577">
        <v>214342</v>
      </c>
      <c r="P2577">
        <v>214342</v>
      </c>
      <c r="Q2577">
        <v>214342</v>
      </c>
      <c r="R2577">
        <v>214342</v>
      </c>
      <c r="S2577">
        <v>214342</v>
      </c>
      <c r="T2577">
        <v>214342</v>
      </c>
      <c r="U2577">
        <v>214342</v>
      </c>
      <c r="V2577">
        <v>214342</v>
      </c>
      <c r="W2577">
        <v>214342</v>
      </c>
      <c r="X2577">
        <v>214342</v>
      </c>
      <c r="Y2577">
        <v>214342</v>
      </c>
      <c r="Z2577">
        <v>214342</v>
      </c>
      <c r="AA2577">
        <v>214342</v>
      </c>
      <c r="AB2577">
        <v>214342</v>
      </c>
      <c r="AC2577">
        <v>214342</v>
      </c>
      <c r="AD2577">
        <v>214342</v>
      </c>
      <c r="AE2577">
        <v>214342</v>
      </c>
      <c r="AF2577">
        <v>214342</v>
      </c>
      <c r="AG2577">
        <v>214342</v>
      </c>
      <c r="AH2577">
        <v>214342</v>
      </c>
    </row>
    <row r="2578" spans="1:34">
      <c r="A2578" t="s">
        <v>2596</v>
      </c>
      <c r="B2578" t="s">
        <v>19</v>
      </c>
      <c r="C2578" s="2">
        <v>2110200</v>
      </c>
      <c r="D2578" s="2">
        <v>1891580</v>
      </c>
      <c r="E2578">
        <v>973681</v>
      </c>
      <c r="F2578">
        <v>990340</v>
      </c>
      <c r="G2578">
        <v>997625</v>
      </c>
      <c r="H2578" s="2">
        <v>1007060</v>
      </c>
      <c r="I2578" s="2">
        <v>1017750</v>
      </c>
      <c r="J2578" s="2">
        <v>1027260</v>
      </c>
      <c r="K2578" s="2">
        <v>1034390</v>
      </c>
      <c r="L2578" s="2">
        <v>1040180</v>
      </c>
      <c r="M2578" s="2">
        <v>1041700</v>
      </c>
      <c r="N2578" s="2">
        <v>1042660</v>
      </c>
      <c r="O2578" s="2">
        <v>1042660</v>
      </c>
      <c r="P2578" s="2">
        <v>1042660</v>
      </c>
      <c r="Q2578" s="2">
        <v>1042660</v>
      </c>
      <c r="R2578" s="2">
        <v>1042660</v>
      </c>
      <c r="S2578" s="2">
        <v>1042660</v>
      </c>
      <c r="T2578" s="2">
        <v>1042660</v>
      </c>
      <c r="U2578" s="2">
        <v>1042660</v>
      </c>
      <c r="V2578" s="2">
        <v>1042660</v>
      </c>
      <c r="W2578" s="2">
        <v>1042660</v>
      </c>
      <c r="X2578" s="2">
        <v>1042660</v>
      </c>
      <c r="Y2578" s="2">
        <v>1042660</v>
      </c>
      <c r="Z2578" s="2">
        <v>1042660</v>
      </c>
      <c r="AA2578" s="2">
        <v>1042660</v>
      </c>
      <c r="AB2578" s="2">
        <v>1042660</v>
      </c>
      <c r="AC2578" s="2">
        <v>1042660</v>
      </c>
      <c r="AD2578" s="2">
        <v>1042660</v>
      </c>
      <c r="AE2578" s="2">
        <v>1042660</v>
      </c>
      <c r="AF2578" s="2">
        <v>1042660</v>
      </c>
      <c r="AG2578" s="2">
        <v>1042660</v>
      </c>
      <c r="AH2578" s="2">
        <v>1042660</v>
      </c>
    </row>
    <row r="2579" spans="1:34">
      <c r="A2579" t="s">
        <v>2597</v>
      </c>
      <c r="B2579" t="s">
        <v>19</v>
      </c>
      <c r="C2579">
        <v>600000</v>
      </c>
      <c r="D2579">
        <v>537840</v>
      </c>
      <c r="E2579">
        <v>276850</v>
      </c>
      <c r="F2579">
        <v>281586</v>
      </c>
      <c r="G2579">
        <v>283658</v>
      </c>
      <c r="H2579">
        <v>286341</v>
      </c>
      <c r="I2579">
        <v>289380</v>
      </c>
      <c r="J2579">
        <v>292085</v>
      </c>
      <c r="K2579">
        <v>294110</v>
      </c>
      <c r="L2579">
        <v>295759</v>
      </c>
      <c r="M2579">
        <v>296191</v>
      </c>
      <c r="N2579">
        <v>296462</v>
      </c>
      <c r="O2579">
        <v>296462</v>
      </c>
      <c r="P2579">
        <v>296462</v>
      </c>
      <c r="Q2579">
        <v>296462</v>
      </c>
      <c r="R2579">
        <v>296462</v>
      </c>
      <c r="S2579">
        <v>296462</v>
      </c>
      <c r="T2579">
        <v>296462</v>
      </c>
      <c r="U2579">
        <v>296462</v>
      </c>
      <c r="V2579">
        <v>296462</v>
      </c>
      <c r="W2579">
        <v>296462</v>
      </c>
      <c r="X2579">
        <v>296462</v>
      </c>
      <c r="Y2579">
        <v>296462</v>
      </c>
      <c r="Z2579">
        <v>296462</v>
      </c>
      <c r="AA2579">
        <v>296462</v>
      </c>
      <c r="AB2579">
        <v>296462</v>
      </c>
      <c r="AC2579">
        <v>296462</v>
      </c>
      <c r="AD2579">
        <v>296462</v>
      </c>
      <c r="AE2579">
        <v>296462</v>
      </c>
      <c r="AF2579">
        <v>296462</v>
      </c>
      <c r="AG2579">
        <v>296462</v>
      </c>
      <c r="AH2579">
        <v>296462</v>
      </c>
    </row>
    <row r="2580" spans="1:34">
      <c r="A2580" t="s">
        <v>2598</v>
      </c>
      <c r="B2580" t="s">
        <v>19</v>
      </c>
      <c r="C2580">
        <v>120000</v>
      </c>
      <c r="D2580">
        <v>107568</v>
      </c>
      <c r="E2580">
        <v>55370</v>
      </c>
      <c r="F2580">
        <v>56317.3</v>
      </c>
      <c r="G2580">
        <v>56731.6</v>
      </c>
      <c r="H2580">
        <v>57268.2</v>
      </c>
      <c r="I2580">
        <v>57875.9</v>
      </c>
      <c r="J2580">
        <v>58417</v>
      </c>
      <c r="K2580">
        <v>58822</v>
      </c>
      <c r="L2580">
        <v>59151.8</v>
      </c>
      <c r="M2580">
        <v>59238.3</v>
      </c>
      <c r="N2580">
        <v>59292.4</v>
      </c>
      <c r="O2580">
        <v>59292.4</v>
      </c>
      <c r="P2580">
        <v>59292.4</v>
      </c>
      <c r="Q2580">
        <v>59292.4</v>
      </c>
      <c r="R2580">
        <v>59292.4</v>
      </c>
      <c r="S2580">
        <v>59292.4</v>
      </c>
      <c r="T2580">
        <v>59292.4</v>
      </c>
      <c r="U2580">
        <v>59292.4</v>
      </c>
      <c r="V2580">
        <v>59292.4</v>
      </c>
      <c r="W2580">
        <v>59292.4</v>
      </c>
      <c r="X2580">
        <v>59292.4</v>
      </c>
      <c r="Y2580">
        <v>59292.4</v>
      </c>
      <c r="Z2580">
        <v>59292.4</v>
      </c>
      <c r="AA2580">
        <v>59292.4</v>
      </c>
      <c r="AB2580">
        <v>59292.4</v>
      </c>
      <c r="AC2580">
        <v>59292.4</v>
      </c>
      <c r="AD2580">
        <v>59292.4</v>
      </c>
      <c r="AE2580">
        <v>59292.4</v>
      </c>
      <c r="AF2580">
        <v>59292.4</v>
      </c>
      <c r="AG2580">
        <v>59292.4</v>
      </c>
      <c r="AH2580">
        <v>59292.4</v>
      </c>
    </row>
    <row r="2581" spans="1:34">
      <c r="A2581" t="s">
        <v>2599</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row>
    <row r="2582" spans="1:34">
      <c r="A2582" t="s">
        <v>2600</v>
      </c>
      <c r="B2582" t="s">
        <v>19</v>
      </c>
      <c r="C2582" s="2">
        <v>682521000000</v>
      </c>
      <c r="D2582" s="2">
        <v>659598000000</v>
      </c>
      <c r="E2582" s="2">
        <v>703330000000</v>
      </c>
      <c r="F2582" s="2">
        <v>743851000000</v>
      </c>
      <c r="G2582" s="2">
        <v>772796000000</v>
      </c>
      <c r="H2582" s="2">
        <v>799237000000</v>
      </c>
      <c r="I2582" s="2">
        <v>821869000000</v>
      </c>
      <c r="J2582" s="2">
        <v>841574000000</v>
      </c>
      <c r="K2582" s="2">
        <v>858522000000</v>
      </c>
      <c r="L2582" s="2">
        <v>875920000000</v>
      </c>
      <c r="M2582" s="2">
        <v>889766000000</v>
      </c>
      <c r="N2582" s="2">
        <v>904831000000</v>
      </c>
      <c r="O2582" s="2">
        <v>917050000000</v>
      </c>
      <c r="P2582" s="2">
        <v>928121000000</v>
      </c>
      <c r="Q2582" s="2">
        <v>939041000000</v>
      </c>
      <c r="R2582" s="2">
        <v>950488000000</v>
      </c>
      <c r="S2582" s="2">
        <v>962727000000</v>
      </c>
      <c r="T2582" s="2">
        <v>972329000000</v>
      </c>
      <c r="U2582" s="2">
        <v>981931000000</v>
      </c>
      <c r="V2582" s="2">
        <v>991477000000</v>
      </c>
      <c r="W2582" s="2">
        <v>1001960000000</v>
      </c>
      <c r="X2582" s="2">
        <v>1013110000000</v>
      </c>
      <c r="Y2582" s="2">
        <v>1023350000000</v>
      </c>
      <c r="Z2582" s="2">
        <v>1036190000000</v>
      </c>
      <c r="AA2582" s="2">
        <v>1046980000000</v>
      </c>
      <c r="AB2582" s="2">
        <v>1059030000000</v>
      </c>
      <c r="AC2582" s="2">
        <v>1071120000000</v>
      </c>
      <c r="AD2582" s="2">
        <v>1085160000000</v>
      </c>
      <c r="AE2582" s="2">
        <v>1096970000000</v>
      </c>
      <c r="AF2582" s="2">
        <v>1108740000000</v>
      </c>
      <c r="AG2582" s="2">
        <v>1122780000000</v>
      </c>
      <c r="AH2582" s="2">
        <v>1132610000000</v>
      </c>
    </row>
    <row r="2583" spans="1:34">
      <c r="A2583" t="s">
        <v>2601</v>
      </c>
      <c r="B2583" t="s">
        <v>19</v>
      </c>
      <c r="C2583" s="2">
        <v>522396000</v>
      </c>
      <c r="D2583" s="2">
        <v>504851000</v>
      </c>
      <c r="E2583" s="2">
        <v>538323000</v>
      </c>
      <c r="F2583" s="2">
        <v>569338000</v>
      </c>
      <c r="G2583" s="2">
        <v>591492000</v>
      </c>
      <c r="H2583" s="2">
        <v>611730000</v>
      </c>
      <c r="I2583" s="2">
        <v>629052000</v>
      </c>
      <c r="J2583" s="2">
        <v>644134000</v>
      </c>
      <c r="K2583" s="2">
        <v>657106000</v>
      </c>
      <c r="L2583" s="2">
        <v>670422000</v>
      </c>
      <c r="M2583" s="2">
        <v>681020000</v>
      </c>
      <c r="N2583" s="2">
        <v>692550000</v>
      </c>
      <c r="O2583" s="2">
        <v>701903000</v>
      </c>
      <c r="P2583" s="2">
        <v>710376000</v>
      </c>
      <c r="Q2583" s="2">
        <v>718735000</v>
      </c>
      <c r="R2583" s="2">
        <v>727496000</v>
      </c>
      <c r="S2583" s="2">
        <v>736863000</v>
      </c>
      <c r="T2583" s="2">
        <v>744213000</v>
      </c>
      <c r="U2583" s="2">
        <v>751562000</v>
      </c>
      <c r="V2583" s="2">
        <v>758868000</v>
      </c>
      <c r="W2583" s="2">
        <v>766895000</v>
      </c>
      <c r="X2583" s="2">
        <v>775426000</v>
      </c>
      <c r="Y2583" s="2">
        <v>783266000</v>
      </c>
      <c r="Z2583" s="2">
        <v>793094000</v>
      </c>
      <c r="AA2583" s="2">
        <v>801351000</v>
      </c>
      <c r="AB2583" s="2">
        <v>810574000</v>
      </c>
      <c r="AC2583" s="2">
        <v>819826000</v>
      </c>
      <c r="AD2583" s="2">
        <v>830576000</v>
      </c>
      <c r="AE2583" s="2">
        <v>839612000</v>
      </c>
      <c r="AF2583" s="2">
        <v>848618000</v>
      </c>
      <c r="AG2583" s="2">
        <v>859369000</v>
      </c>
      <c r="AH2583" s="2">
        <v>866891000</v>
      </c>
    </row>
    <row r="2584" spans="1:34">
      <c r="A2584" t="s">
        <v>2602</v>
      </c>
      <c r="B2584" t="s">
        <v>19</v>
      </c>
      <c r="C2584" s="2">
        <v>2370990000</v>
      </c>
      <c r="D2584" s="2">
        <v>2291360000</v>
      </c>
      <c r="E2584" s="2">
        <v>2443280000</v>
      </c>
      <c r="F2584" s="2">
        <v>2584040000</v>
      </c>
      <c r="G2584" s="2">
        <v>2684590000</v>
      </c>
      <c r="H2584" s="2">
        <v>2776440000</v>
      </c>
      <c r="I2584" s="2">
        <v>2855070000</v>
      </c>
      <c r="J2584" s="2">
        <v>2923520000</v>
      </c>
      <c r="K2584" s="2">
        <v>2982390000</v>
      </c>
      <c r="L2584" s="2">
        <v>3042830000</v>
      </c>
      <c r="M2584" s="2">
        <v>3090930000</v>
      </c>
      <c r="N2584" s="2">
        <v>3143260000</v>
      </c>
      <c r="O2584" s="2">
        <v>3185710000</v>
      </c>
      <c r="P2584" s="2">
        <v>3224170000</v>
      </c>
      <c r="Q2584" s="2">
        <v>3262110000</v>
      </c>
      <c r="R2584" s="2">
        <v>3301870000</v>
      </c>
      <c r="S2584" s="2">
        <v>3344390000</v>
      </c>
      <c r="T2584" s="2">
        <v>3377740000</v>
      </c>
      <c r="U2584" s="2">
        <v>3411100000</v>
      </c>
      <c r="V2584" s="2">
        <v>3444260000</v>
      </c>
      <c r="W2584" s="2">
        <v>3480690000</v>
      </c>
      <c r="X2584" s="2">
        <v>3519410000</v>
      </c>
      <c r="Y2584" s="2">
        <v>3554990000</v>
      </c>
      <c r="Z2584" s="2">
        <v>3599600000</v>
      </c>
      <c r="AA2584" s="2">
        <v>3637080000</v>
      </c>
      <c r="AB2584" s="2">
        <v>3678940000</v>
      </c>
      <c r="AC2584" s="2">
        <v>3720930000</v>
      </c>
      <c r="AD2584" s="2">
        <v>3769720000</v>
      </c>
      <c r="AE2584" s="2">
        <v>3810730000</v>
      </c>
      <c r="AF2584" s="2">
        <v>3851610000</v>
      </c>
      <c r="AG2584" s="2">
        <v>3900400000</v>
      </c>
      <c r="AH2584" s="2">
        <v>3934540000</v>
      </c>
    </row>
    <row r="2585" spans="1:34">
      <c r="A2585" t="s">
        <v>2603</v>
      </c>
      <c r="B2585" t="s">
        <v>19</v>
      </c>
      <c r="C2585" s="2">
        <v>1348610000</v>
      </c>
      <c r="D2585" s="2">
        <v>1303310000</v>
      </c>
      <c r="E2585" s="2">
        <v>1389720000</v>
      </c>
      <c r="F2585" s="2">
        <v>1469790000</v>
      </c>
      <c r="G2585" s="2">
        <v>1526980000</v>
      </c>
      <c r="H2585" s="2">
        <v>1579230000</v>
      </c>
      <c r="I2585" s="2">
        <v>1623950000</v>
      </c>
      <c r="J2585" s="2">
        <v>1662880000</v>
      </c>
      <c r="K2585" s="2">
        <v>1696370000</v>
      </c>
      <c r="L2585" s="2">
        <v>1730750000</v>
      </c>
      <c r="M2585" s="2">
        <v>1758100000</v>
      </c>
      <c r="N2585" s="2">
        <v>1787870000</v>
      </c>
      <c r="O2585" s="2">
        <v>1812020000</v>
      </c>
      <c r="P2585" s="2">
        <v>1833890000</v>
      </c>
      <c r="Q2585" s="2">
        <v>1855470000</v>
      </c>
      <c r="R2585" s="2">
        <v>1878090000</v>
      </c>
      <c r="S2585" s="2">
        <v>1902270000</v>
      </c>
      <c r="T2585" s="2">
        <v>1921240000</v>
      </c>
      <c r="U2585" s="2">
        <v>1940220000</v>
      </c>
      <c r="V2585" s="2">
        <v>1959080000</v>
      </c>
      <c r="W2585" s="2">
        <v>1979800000</v>
      </c>
      <c r="X2585" s="2">
        <v>2001820000</v>
      </c>
      <c r="Y2585" s="2">
        <v>2022060000</v>
      </c>
      <c r="Z2585" s="2">
        <v>2047430000</v>
      </c>
      <c r="AA2585" s="2">
        <v>2068750000</v>
      </c>
      <c r="AB2585" s="2">
        <v>2092560000</v>
      </c>
      <c r="AC2585" s="2">
        <v>2116440000</v>
      </c>
      <c r="AD2585" s="2">
        <v>2144200000</v>
      </c>
      <c r="AE2585" s="2">
        <v>2167520000</v>
      </c>
      <c r="AF2585" s="2">
        <v>2190770000</v>
      </c>
      <c r="AG2585" s="2">
        <v>2218530000</v>
      </c>
      <c r="AH2585" s="2">
        <v>2237950000</v>
      </c>
    </row>
    <row r="2586" spans="1:34">
      <c r="A2586" t="s">
        <v>2604</v>
      </c>
      <c r="B2586" t="s">
        <v>19</v>
      </c>
      <c r="C2586" s="2">
        <v>308889000</v>
      </c>
      <c r="D2586" s="2">
        <v>298515000</v>
      </c>
      <c r="E2586" s="2">
        <v>318306000</v>
      </c>
      <c r="F2586" s="2">
        <v>336645000</v>
      </c>
      <c r="G2586" s="2">
        <v>349745000</v>
      </c>
      <c r="H2586" s="2">
        <v>361711000</v>
      </c>
      <c r="I2586" s="2">
        <v>371954000</v>
      </c>
      <c r="J2586" s="2">
        <v>380872000</v>
      </c>
      <c r="K2586" s="2">
        <v>388542000</v>
      </c>
      <c r="L2586" s="2">
        <v>396416000</v>
      </c>
      <c r="M2586" s="2">
        <v>402682000</v>
      </c>
      <c r="N2586" s="2">
        <v>409500000</v>
      </c>
      <c r="O2586" s="2">
        <v>415030000</v>
      </c>
      <c r="P2586" s="2">
        <v>420040000</v>
      </c>
      <c r="Q2586" s="2">
        <v>424983000</v>
      </c>
      <c r="R2586" s="2">
        <v>430163000</v>
      </c>
      <c r="S2586" s="2">
        <v>435702000</v>
      </c>
      <c r="T2586" s="2">
        <v>440048000</v>
      </c>
      <c r="U2586" s="2">
        <v>444393000</v>
      </c>
      <c r="V2586" s="2">
        <v>448713000</v>
      </c>
      <c r="W2586" s="2">
        <v>453460000</v>
      </c>
      <c r="X2586" s="2">
        <v>458504000</v>
      </c>
      <c r="Y2586" s="2">
        <v>463139000</v>
      </c>
      <c r="Z2586" s="2">
        <v>468951000</v>
      </c>
      <c r="AA2586" s="2">
        <v>473833000</v>
      </c>
      <c r="AB2586" s="2">
        <v>479287000</v>
      </c>
      <c r="AC2586" s="2">
        <v>484757000</v>
      </c>
      <c r="AD2586" s="2">
        <v>491114000</v>
      </c>
      <c r="AE2586" s="2">
        <v>496456000</v>
      </c>
      <c r="AF2586" s="2">
        <v>501782000</v>
      </c>
      <c r="AG2586" s="2">
        <v>508139000</v>
      </c>
      <c r="AH2586" s="2">
        <v>512586000</v>
      </c>
    </row>
    <row r="2587" spans="1:34">
      <c r="A2587" t="s">
        <v>2605</v>
      </c>
      <c r="B2587" t="s">
        <v>19</v>
      </c>
      <c r="C2587" s="2">
        <v>257317000</v>
      </c>
      <c r="D2587" s="2">
        <v>248675000</v>
      </c>
      <c r="E2587" s="2">
        <v>265162000</v>
      </c>
      <c r="F2587" s="2">
        <v>280439000</v>
      </c>
      <c r="G2587" s="2">
        <v>291351000</v>
      </c>
      <c r="H2587" s="2">
        <v>301320000</v>
      </c>
      <c r="I2587" s="2">
        <v>309852000</v>
      </c>
      <c r="J2587" s="2">
        <v>317281000</v>
      </c>
      <c r="K2587" s="2">
        <v>323671000</v>
      </c>
      <c r="L2587" s="2">
        <v>330230000</v>
      </c>
      <c r="M2587" s="2">
        <v>335450000</v>
      </c>
      <c r="N2587" s="2">
        <v>341130000</v>
      </c>
      <c r="O2587" s="2">
        <v>345737000</v>
      </c>
      <c r="P2587" s="2">
        <v>349910000</v>
      </c>
      <c r="Q2587" s="2">
        <v>354027000</v>
      </c>
      <c r="R2587" s="2">
        <v>358343000</v>
      </c>
      <c r="S2587" s="2">
        <v>362957000</v>
      </c>
      <c r="T2587" s="2">
        <v>366577000</v>
      </c>
      <c r="U2587" s="2">
        <v>370197000</v>
      </c>
      <c r="V2587" s="2">
        <v>373796000</v>
      </c>
      <c r="W2587" s="2">
        <v>377750000</v>
      </c>
      <c r="X2587" s="2">
        <v>381952000</v>
      </c>
      <c r="Y2587" s="2">
        <v>385813000</v>
      </c>
      <c r="Z2587" s="2">
        <v>390655000</v>
      </c>
      <c r="AA2587" s="2">
        <v>394722000</v>
      </c>
      <c r="AB2587" s="2">
        <v>399265000</v>
      </c>
      <c r="AC2587" s="2">
        <v>403822000</v>
      </c>
      <c r="AD2587" s="2">
        <v>409117000</v>
      </c>
      <c r="AE2587" s="2">
        <v>413568000</v>
      </c>
      <c r="AF2587" s="2">
        <v>418004000</v>
      </c>
      <c r="AG2587" s="2">
        <v>423300000</v>
      </c>
      <c r="AH2587" s="2">
        <v>427005000</v>
      </c>
    </row>
    <row r="2588" spans="1:34">
      <c r="A2588" t="s">
        <v>2606</v>
      </c>
      <c r="B2588" t="s">
        <v>19</v>
      </c>
      <c r="C2588" s="2">
        <v>1287680000</v>
      </c>
      <c r="D2588" s="2">
        <v>1244440000</v>
      </c>
      <c r="E2588" s="2">
        <v>1326940000</v>
      </c>
      <c r="F2588" s="2">
        <v>1403390000</v>
      </c>
      <c r="G2588" s="2">
        <v>1458000000</v>
      </c>
      <c r="H2588" s="2">
        <v>1507890000</v>
      </c>
      <c r="I2588" s="2">
        <v>1550590000</v>
      </c>
      <c r="J2588" s="2">
        <v>1587760000</v>
      </c>
      <c r="K2588" s="2">
        <v>1619740000</v>
      </c>
      <c r="L2588" s="2">
        <v>1652560000</v>
      </c>
      <c r="M2588" s="2">
        <v>1678680000</v>
      </c>
      <c r="N2588" s="2">
        <v>1707110000</v>
      </c>
      <c r="O2588" s="2">
        <v>1730160000</v>
      </c>
      <c r="P2588" s="2">
        <v>1751050000</v>
      </c>
      <c r="Q2588" s="2">
        <v>1771650000</v>
      </c>
      <c r="R2588" s="2">
        <v>1793250000</v>
      </c>
      <c r="S2588" s="2">
        <v>1816340000</v>
      </c>
      <c r="T2588" s="2">
        <v>1834450000</v>
      </c>
      <c r="U2588" s="2">
        <v>1852570000</v>
      </c>
      <c r="V2588" s="2">
        <v>1870580000</v>
      </c>
      <c r="W2588" s="2">
        <v>1890360000</v>
      </c>
      <c r="X2588" s="2">
        <v>1911390000</v>
      </c>
      <c r="Y2588" s="2">
        <v>1930720000</v>
      </c>
      <c r="Z2588" s="2">
        <v>1954940000</v>
      </c>
      <c r="AA2588" s="2">
        <v>1975300000</v>
      </c>
      <c r="AB2588" s="2">
        <v>1998030000</v>
      </c>
      <c r="AC2588" s="2">
        <v>2020830000</v>
      </c>
      <c r="AD2588" s="2">
        <v>2047330000</v>
      </c>
      <c r="AE2588" s="2">
        <v>2069610000</v>
      </c>
      <c r="AF2588" s="2">
        <v>2091810000</v>
      </c>
      <c r="AG2588" s="2">
        <v>2118310000</v>
      </c>
      <c r="AH2588" s="2">
        <v>2136850000</v>
      </c>
    </row>
    <row r="2589" spans="1:34">
      <c r="A2589" t="s">
        <v>2607</v>
      </c>
      <c r="B2589" t="s">
        <v>19</v>
      </c>
      <c r="C2589" s="2">
        <v>16013600</v>
      </c>
      <c r="D2589" s="2">
        <v>15475800</v>
      </c>
      <c r="E2589" s="2">
        <v>16501800</v>
      </c>
      <c r="F2589" s="2">
        <v>17452500</v>
      </c>
      <c r="G2589" s="2">
        <v>18131700</v>
      </c>
      <c r="H2589" s="2">
        <v>18752000</v>
      </c>
      <c r="I2589" s="2">
        <v>19283000</v>
      </c>
      <c r="J2589" s="2">
        <v>19745300</v>
      </c>
      <c r="K2589" s="2">
        <v>20143000</v>
      </c>
      <c r="L2589" s="2">
        <v>20551200</v>
      </c>
      <c r="M2589" s="2">
        <v>20876000</v>
      </c>
      <c r="N2589" s="2">
        <v>21229500</v>
      </c>
      <c r="O2589" s="2">
        <v>21516200</v>
      </c>
      <c r="P2589" s="2">
        <v>21776000</v>
      </c>
      <c r="Q2589" s="2">
        <v>22032200</v>
      </c>
      <c r="R2589" s="2">
        <v>22300800</v>
      </c>
      <c r="S2589" s="2">
        <v>22587900</v>
      </c>
      <c r="T2589" s="2">
        <v>22813200</v>
      </c>
      <c r="U2589" s="2">
        <v>23038500</v>
      </c>
      <c r="V2589" s="2">
        <v>23262400</v>
      </c>
      <c r="W2589" s="2">
        <v>23508500</v>
      </c>
      <c r="X2589" s="2">
        <v>23770000</v>
      </c>
      <c r="Y2589" s="2">
        <v>24010300</v>
      </c>
      <c r="Z2589" s="2">
        <v>24311600</v>
      </c>
      <c r="AA2589" s="2">
        <v>24564700</v>
      </c>
      <c r="AB2589" s="2">
        <v>24847400</v>
      </c>
      <c r="AC2589" s="2">
        <v>25131000</v>
      </c>
      <c r="AD2589" s="2">
        <v>25460600</v>
      </c>
      <c r="AE2589" s="2">
        <v>25737600</v>
      </c>
      <c r="AF2589" s="2">
        <v>26013600</v>
      </c>
      <c r="AG2589" s="2">
        <v>26343200</v>
      </c>
      <c r="AH2589" s="2">
        <v>26573800</v>
      </c>
    </row>
    <row r="2590" spans="1:34">
      <c r="A2590" t="s">
        <v>2608</v>
      </c>
      <c r="B2590" t="s">
        <v>19</v>
      </c>
      <c r="C2590" s="2">
        <v>76991900</v>
      </c>
      <c r="D2590" s="2">
        <v>74406100</v>
      </c>
      <c r="E2590" s="2">
        <v>79339200</v>
      </c>
      <c r="F2590" s="2">
        <v>83910200</v>
      </c>
      <c r="G2590" s="2">
        <v>87175300</v>
      </c>
      <c r="H2590" s="2">
        <v>90158000</v>
      </c>
      <c r="I2590" s="2">
        <v>92711000</v>
      </c>
      <c r="J2590" s="2">
        <v>94933800</v>
      </c>
      <c r="K2590" s="2">
        <v>96845600</v>
      </c>
      <c r="L2590" s="2">
        <v>98808200</v>
      </c>
      <c r="M2590" s="2">
        <v>100370000</v>
      </c>
      <c r="N2590" s="2">
        <v>102070000</v>
      </c>
      <c r="O2590" s="2">
        <v>103448000</v>
      </c>
      <c r="P2590" s="2">
        <v>104697000</v>
      </c>
      <c r="Q2590" s="2">
        <v>105929000</v>
      </c>
      <c r="R2590" s="2">
        <v>107220000</v>
      </c>
      <c r="S2590" s="2">
        <v>108600000</v>
      </c>
      <c r="T2590" s="2">
        <v>109684000</v>
      </c>
      <c r="U2590" s="2">
        <v>110767000</v>
      </c>
      <c r="V2590" s="2">
        <v>111844000</v>
      </c>
      <c r="W2590" s="2">
        <v>113027000</v>
      </c>
      <c r="X2590" s="2">
        <v>114284000</v>
      </c>
      <c r="Y2590" s="2">
        <v>115439000</v>
      </c>
      <c r="Z2590" s="2">
        <v>116888000</v>
      </c>
      <c r="AA2590" s="2">
        <v>118105000</v>
      </c>
      <c r="AB2590" s="2">
        <v>119464000</v>
      </c>
      <c r="AC2590" s="2">
        <v>120828000</v>
      </c>
      <c r="AD2590" s="2">
        <v>122412000</v>
      </c>
      <c r="AE2590" s="2">
        <v>123744000</v>
      </c>
      <c r="AF2590" s="2">
        <v>125071000</v>
      </c>
      <c r="AG2590" s="2">
        <v>126656000</v>
      </c>
      <c r="AH2590" s="2">
        <v>127764000</v>
      </c>
    </row>
    <row r="2591" spans="1:34">
      <c r="A2591" t="s">
        <v>2609</v>
      </c>
      <c r="B2591" t="s">
        <v>19</v>
      </c>
      <c r="C2591" s="2">
        <v>33315400</v>
      </c>
      <c r="D2591" s="2">
        <v>32196500</v>
      </c>
      <c r="E2591" s="2">
        <v>34331100</v>
      </c>
      <c r="F2591" s="2">
        <v>36309000</v>
      </c>
      <c r="G2591" s="2">
        <v>37721900</v>
      </c>
      <c r="H2591" s="2">
        <v>39012500</v>
      </c>
      <c r="I2591" s="2">
        <v>40117300</v>
      </c>
      <c r="J2591" s="2">
        <v>41079100</v>
      </c>
      <c r="K2591" s="2">
        <v>41906400</v>
      </c>
      <c r="L2591" s="2">
        <v>42755600</v>
      </c>
      <c r="M2591" s="2">
        <v>43431400</v>
      </c>
      <c r="N2591" s="2">
        <v>44166800</v>
      </c>
      <c r="O2591" s="2">
        <v>44763300</v>
      </c>
      <c r="P2591" s="2">
        <v>45303700</v>
      </c>
      <c r="Q2591" s="2">
        <v>45836700</v>
      </c>
      <c r="R2591" s="2">
        <v>46395500</v>
      </c>
      <c r="S2591" s="2">
        <v>46992800</v>
      </c>
      <c r="T2591" s="2">
        <v>47461500</v>
      </c>
      <c r="U2591" s="2">
        <v>47930200</v>
      </c>
      <c r="V2591" s="2">
        <v>48396200</v>
      </c>
      <c r="W2591" s="2">
        <v>48908100</v>
      </c>
      <c r="X2591" s="2">
        <v>49452200</v>
      </c>
      <c r="Y2591" s="2">
        <v>49952100</v>
      </c>
      <c r="Z2591" s="2">
        <v>50578900</v>
      </c>
      <c r="AA2591" s="2">
        <v>51105500</v>
      </c>
      <c r="AB2591" s="2">
        <v>51693700</v>
      </c>
      <c r="AC2591" s="2">
        <v>52283700</v>
      </c>
      <c r="AD2591" s="2">
        <v>52969300</v>
      </c>
      <c r="AE2591" s="2">
        <v>53545500</v>
      </c>
      <c r="AF2591" s="2">
        <v>54119900</v>
      </c>
      <c r="AG2591" s="2">
        <v>54805500</v>
      </c>
      <c r="AH2591" s="2">
        <v>55285300</v>
      </c>
    </row>
    <row r="2592" spans="1:34">
      <c r="A2592" t="s">
        <v>2610</v>
      </c>
      <c r="B2592" t="s">
        <v>19</v>
      </c>
      <c r="C2592" s="2">
        <v>6663080</v>
      </c>
      <c r="D2592" s="2">
        <v>6439290</v>
      </c>
      <c r="E2592" s="2">
        <v>6866220</v>
      </c>
      <c r="F2592" s="2">
        <v>7261810</v>
      </c>
      <c r="G2592" s="2">
        <v>7544380</v>
      </c>
      <c r="H2592" s="2">
        <v>7802510</v>
      </c>
      <c r="I2592" s="2">
        <v>8023450</v>
      </c>
      <c r="J2592" s="2">
        <v>8215820</v>
      </c>
      <c r="K2592" s="2">
        <v>8381270</v>
      </c>
      <c r="L2592" s="2">
        <v>8551120</v>
      </c>
      <c r="M2592" s="2">
        <v>8686290</v>
      </c>
      <c r="N2592" s="2">
        <v>8833360</v>
      </c>
      <c r="O2592" s="2">
        <v>8952650</v>
      </c>
      <c r="P2592" s="2">
        <v>9060730</v>
      </c>
      <c r="Q2592" s="2">
        <v>9167340</v>
      </c>
      <c r="R2592" s="2">
        <v>9279090</v>
      </c>
      <c r="S2592" s="2">
        <v>9398570</v>
      </c>
      <c r="T2592" s="2">
        <v>9492310</v>
      </c>
      <c r="U2592" s="2">
        <v>9586050</v>
      </c>
      <c r="V2592" s="2">
        <v>9679240</v>
      </c>
      <c r="W2592" s="2">
        <v>9781620</v>
      </c>
      <c r="X2592" s="2">
        <v>9890430</v>
      </c>
      <c r="Y2592" s="2">
        <v>9990420</v>
      </c>
      <c r="Z2592" s="2">
        <v>10115800</v>
      </c>
      <c r="AA2592" s="2">
        <v>10221100</v>
      </c>
      <c r="AB2592" s="2">
        <v>10338700</v>
      </c>
      <c r="AC2592" s="2">
        <v>10456700</v>
      </c>
      <c r="AD2592" s="2">
        <v>10593900</v>
      </c>
      <c r="AE2592" s="2">
        <v>10709100</v>
      </c>
      <c r="AF2592" s="2">
        <v>10824000</v>
      </c>
      <c r="AG2592" s="2">
        <v>10961100</v>
      </c>
      <c r="AH2592" s="2">
        <v>11057100</v>
      </c>
    </row>
    <row r="2593" spans="1:34">
      <c r="A2593" t="s">
        <v>2611</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row>
    <row r="2594" spans="1:34">
      <c r="A2594" t="s">
        <v>2612</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row>
    <row r="2595" spans="1:34">
      <c r="A2595" t="s">
        <v>2613</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row>
    <row r="2596" spans="1:34">
      <c r="A2596" t="s">
        <v>2614</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row>
    <row r="2597" spans="1:34">
      <c r="A2597" t="s">
        <v>2615</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row>
    <row r="2598" spans="1:34">
      <c r="A2598" t="s">
        <v>2616</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row>
    <row r="2599" spans="1:34">
      <c r="A2599" t="s">
        <v>2617</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row>
    <row r="2600" spans="1:34">
      <c r="A2600" t="s">
        <v>2618</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row>
    <row r="2601" spans="1:34">
      <c r="A2601" t="s">
        <v>2619</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row>
    <row r="2602" spans="1:34">
      <c r="A2602" t="s">
        <v>2620</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row>
    <row r="2603" spans="1:34">
      <c r="A2603" t="s">
        <v>2621</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row>
    <row r="2604" spans="1:34">
      <c r="A2604" t="s">
        <v>2622</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row>
    <row r="2605" spans="1:34">
      <c r="A2605" t="s">
        <v>2623</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row>
    <row r="2606" spans="1:34">
      <c r="A2606" t="s">
        <v>2624</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row>
    <row r="2607" spans="1:34">
      <c r="A2607" t="s">
        <v>2625</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row>
    <row r="2608" spans="1:34">
      <c r="A2608" t="s">
        <v>2626</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row>
    <row r="2609" spans="1:34">
      <c r="A2609" t="s">
        <v>2627</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row>
    <row r="2610" spans="1:34">
      <c r="A2610" t="s">
        <v>2628</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row>
    <row r="2611" spans="1:34">
      <c r="A2611" t="s">
        <v>2629</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row>
    <row r="2612" spans="1:34">
      <c r="A2612" t="s">
        <v>2630</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row>
    <row r="2613" spans="1:34">
      <c r="A2613" t="s">
        <v>2631</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row>
    <row r="2614" spans="1:34">
      <c r="A2614" t="s">
        <v>2632</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row>
    <row r="2615" spans="1:34">
      <c r="A2615" t="s">
        <v>2633</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row>
    <row r="2616" spans="1:34">
      <c r="A2616" t="s">
        <v>2634</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row>
    <row r="2617" spans="1:34">
      <c r="A2617" t="s">
        <v>2635</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row>
    <row r="2618" spans="1:34">
      <c r="A2618" t="s">
        <v>2636</v>
      </c>
      <c r="B2618" t="s">
        <v>19</v>
      </c>
      <c r="C2618" s="2">
        <v>5254830000000</v>
      </c>
      <c r="D2618" s="2">
        <v>4512100000000</v>
      </c>
      <c r="E2618" s="2">
        <v>5149930000000</v>
      </c>
      <c r="F2618" s="2">
        <v>5289960000000</v>
      </c>
      <c r="G2618" s="2">
        <v>5352120000000</v>
      </c>
      <c r="H2618" s="2">
        <v>5432080000000</v>
      </c>
      <c r="I2618" s="2">
        <v>5525290000000</v>
      </c>
      <c r="J2618" s="2">
        <v>5612850000000</v>
      </c>
      <c r="K2618" s="2">
        <v>5681890000000</v>
      </c>
      <c r="L2618" s="2">
        <v>5750100000000</v>
      </c>
      <c r="M2618" s="2">
        <v>5794910000000</v>
      </c>
      <c r="N2618" s="2">
        <v>5842720000000</v>
      </c>
      <c r="O2618" s="2">
        <v>5891310000000</v>
      </c>
      <c r="P2618" s="2">
        <v>5976340000000</v>
      </c>
      <c r="Q2618" s="2">
        <v>6012780000000</v>
      </c>
      <c r="R2618" s="2">
        <v>6061370000000</v>
      </c>
      <c r="S2618" s="2">
        <v>6109950000000</v>
      </c>
      <c r="T2618" s="2">
        <v>6152470000000</v>
      </c>
      <c r="U2618" s="2">
        <v>6213200000000</v>
      </c>
      <c r="V2618" s="2">
        <v>6267870000000</v>
      </c>
      <c r="W2618" s="2">
        <v>6322530000000</v>
      </c>
      <c r="X2618" s="2">
        <v>6371120000000</v>
      </c>
      <c r="Y2618" s="2">
        <v>6419700000000</v>
      </c>
      <c r="Z2618" s="2">
        <v>6462220000000</v>
      </c>
      <c r="AA2618" s="2">
        <v>6516880000000</v>
      </c>
      <c r="AB2618" s="2">
        <v>6565470000000</v>
      </c>
      <c r="AC2618" s="2">
        <v>6620130000000</v>
      </c>
      <c r="AD2618" s="2">
        <v>6674790000000</v>
      </c>
      <c r="AE2618" s="2">
        <v>6723380000000</v>
      </c>
      <c r="AF2618" s="2">
        <v>6778040000000</v>
      </c>
      <c r="AG2618" s="2">
        <v>6838780000000</v>
      </c>
      <c r="AH2618" s="2">
        <v>6893440000000</v>
      </c>
    </row>
    <row r="2619" spans="1:34">
      <c r="A2619" t="s">
        <v>2637</v>
      </c>
      <c r="B2619" t="s">
        <v>19</v>
      </c>
      <c r="C2619" s="2">
        <v>21496400000</v>
      </c>
      <c r="D2619" s="2">
        <v>18458000000</v>
      </c>
      <c r="E2619" s="2">
        <v>21067300000</v>
      </c>
      <c r="F2619" s="2">
        <v>21640100000</v>
      </c>
      <c r="G2619" s="2">
        <v>21894400000</v>
      </c>
      <c r="H2619" s="2">
        <v>22221500000</v>
      </c>
      <c r="I2619" s="2">
        <v>22602800000</v>
      </c>
      <c r="J2619" s="2">
        <v>22961000000</v>
      </c>
      <c r="K2619" s="2">
        <v>23243400000</v>
      </c>
      <c r="L2619" s="2">
        <v>23522500000</v>
      </c>
      <c r="M2619" s="2">
        <v>23705800000</v>
      </c>
      <c r="N2619" s="2">
        <v>23901300000</v>
      </c>
      <c r="O2619" s="2">
        <v>24100100000</v>
      </c>
      <c r="P2619" s="2">
        <v>24447900000</v>
      </c>
      <c r="Q2619" s="2">
        <v>24597000000</v>
      </c>
      <c r="R2619" s="2">
        <v>24795800000</v>
      </c>
      <c r="S2619" s="2">
        <v>24994500000</v>
      </c>
      <c r="T2619" s="2">
        <v>25168500000</v>
      </c>
      <c r="U2619" s="2">
        <v>25416900000</v>
      </c>
      <c r="V2619" s="2">
        <v>25640500000</v>
      </c>
      <c r="W2619" s="2">
        <v>25864100000</v>
      </c>
      <c r="X2619" s="2">
        <v>26062900000</v>
      </c>
      <c r="Y2619" s="2">
        <v>26261700000</v>
      </c>
      <c r="Z2619" s="2">
        <v>26435600000</v>
      </c>
      <c r="AA2619" s="2">
        <v>26659200000</v>
      </c>
      <c r="AB2619" s="2">
        <v>26858000000</v>
      </c>
      <c r="AC2619" s="2">
        <v>27081600000</v>
      </c>
      <c r="AD2619" s="2">
        <v>27305200000</v>
      </c>
      <c r="AE2619" s="2">
        <v>27503900000</v>
      </c>
      <c r="AF2619" s="2">
        <v>27727500000</v>
      </c>
      <c r="AG2619" s="2">
        <v>27976000000</v>
      </c>
      <c r="AH2619" s="2">
        <v>28199600000</v>
      </c>
    </row>
    <row r="2620" spans="1:34">
      <c r="A2620" t="s">
        <v>2638</v>
      </c>
      <c r="B2620" t="s">
        <v>19</v>
      </c>
      <c r="C2620" s="2">
        <v>14121800000</v>
      </c>
      <c r="D2620" s="2">
        <v>12125800000</v>
      </c>
      <c r="E2620" s="2">
        <v>13839900000</v>
      </c>
      <c r="F2620" s="2">
        <v>14216200000</v>
      </c>
      <c r="G2620" s="2">
        <v>14383200000</v>
      </c>
      <c r="H2620" s="2">
        <v>14598100000</v>
      </c>
      <c r="I2620" s="2">
        <v>14848600000</v>
      </c>
      <c r="J2620" s="2">
        <v>15083900000</v>
      </c>
      <c r="K2620" s="2">
        <v>15269500000</v>
      </c>
      <c r="L2620" s="2">
        <v>15452800000</v>
      </c>
      <c r="M2620" s="2">
        <v>15573200000</v>
      </c>
      <c r="N2620" s="2">
        <v>15701700000</v>
      </c>
      <c r="O2620" s="2">
        <v>15832200000</v>
      </c>
      <c r="P2620" s="2">
        <v>16060700000</v>
      </c>
      <c r="Q2620" s="2">
        <v>16158700000</v>
      </c>
      <c r="R2620" s="2">
        <v>16289300000</v>
      </c>
      <c r="S2620" s="2">
        <v>16419800000</v>
      </c>
      <c r="T2620" s="2">
        <v>16534100000</v>
      </c>
      <c r="U2620" s="2">
        <v>16697300000</v>
      </c>
      <c r="V2620" s="2">
        <v>16844200000</v>
      </c>
      <c r="W2620" s="2">
        <v>16991100000</v>
      </c>
      <c r="X2620" s="2">
        <v>17121700000</v>
      </c>
      <c r="Y2620" s="2">
        <v>17252200000</v>
      </c>
      <c r="Z2620" s="2">
        <v>17366500000</v>
      </c>
      <c r="AA2620" s="2">
        <v>17513400000</v>
      </c>
      <c r="AB2620" s="2">
        <v>17644000000</v>
      </c>
      <c r="AC2620" s="2">
        <v>17790900000</v>
      </c>
      <c r="AD2620" s="2">
        <v>17937800000</v>
      </c>
      <c r="AE2620" s="2">
        <v>18068300000</v>
      </c>
      <c r="AF2620" s="2">
        <v>18215200000</v>
      </c>
      <c r="AG2620" s="2">
        <v>18378500000</v>
      </c>
      <c r="AH2620" s="2">
        <v>18525400000</v>
      </c>
    </row>
    <row r="2621" spans="1:34">
      <c r="A2621" t="s">
        <v>2639</v>
      </c>
      <c r="B2621" t="s">
        <v>19</v>
      </c>
      <c r="C2621" s="2">
        <v>8420130000</v>
      </c>
      <c r="D2621" s="2">
        <v>7230000000</v>
      </c>
      <c r="E2621" s="2">
        <v>8252040000</v>
      </c>
      <c r="F2621" s="2">
        <v>8476420000</v>
      </c>
      <c r="G2621" s="2">
        <v>8576020000</v>
      </c>
      <c r="H2621" s="2">
        <v>8704140000</v>
      </c>
      <c r="I2621" s="2">
        <v>8853500000</v>
      </c>
      <c r="J2621" s="2">
        <v>8993810000</v>
      </c>
      <c r="K2621" s="2">
        <v>9104430000</v>
      </c>
      <c r="L2621" s="2">
        <v>9213730000</v>
      </c>
      <c r="M2621" s="2">
        <v>9285530000</v>
      </c>
      <c r="N2621" s="2">
        <v>9362140000</v>
      </c>
      <c r="O2621" s="2">
        <v>9439990000</v>
      </c>
      <c r="P2621" s="2">
        <v>9576240000</v>
      </c>
      <c r="Q2621" s="2">
        <v>9634630000</v>
      </c>
      <c r="R2621" s="2">
        <v>9712490000</v>
      </c>
      <c r="S2621" s="2">
        <v>9790340000</v>
      </c>
      <c r="T2621" s="2">
        <v>9858470000</v>
      </c>
      <c r="U2621" s="2">
        <v>9955790000</v>
      </c>
      <c r="V2621" s="2">
        <v>10043400000</v>
      </c>
      <c r="W2621" s="2">
        <v>10131000000</v>
      </c>
      <c r="X2621" s="2">
        <v>10208800000</v>
      </c>
      <c r="Y2621" s="2">
        <v>10286700000</v>
      </c>
      <c r="Z2621" s="2">
        <v>10354800000</v>
      </c>
      <c r="AA2621" s="2">
        <v>10442400000</v>
      </c>
      <c r="AB2621" s="2">
        <v>10520200000</v>
      </c>
      <c r="AC2621" s="2">
        <v>10607800000</v>
      </c>
      <c r="AD2621" s="2">
        <v>10695400000</v>
      </c>
      <c r="AE2621" s="2">
        <v>10773300000</v>
      </c>
      <c r="AF2621" s="2">
        <v>10860900000</v>
      </c>
      <c r="AG2621" s="2">
        <v>10958200000</v>
      </c>
      <c r="AH2621" s="2">
        <v>11045800000</v>
      </c>
    </row>
    <row r="2622" spans="1:34">
      <c r="A2622" t="s">
        <v>2640</v>
      </c>
      <c r="B2622" t="s">
        <v>19</v>
      </c>
      <c r="C2622" s="2">
        <v>1729070000</v>
      </c>
      <c r="D2622" s="2">
        <v>1484670000</v>
      </c>
      <c r="E2622" s="2">
        <v>1694550000</v>
      </c>
      <c r="F2622" s="2">
        <v>1740630000</v>
      </c>
      <c r="G2622" s="2">
        <v>1761080000</v>
      </c>
      <c r="H2622" s="2">
        <v>1787390000</v>
      </c>
      <c r="I2622" s="2">
        <v>1818060000</v>
      </c>
      <c r="J2622" s="2">
        <v>1846870000</v>
      </c>
      <c r="K2622" s="2">
        <v>1869590000</v>
      </c>
      <c r="L2622" s="2">
        <v>1892030000</v>
      </c>
      <c r="M2622" s="2">
        <v>1906780000</v>
      </c>
      <c r="N2622" s="2">
        <v>1922510000</v>
      </c>
      <c r="O2622" s="2">
        <v>1938500000</v>
      </c>
      <c r="P2622" s="2">
        <v>1966470000</v>
      </c>
      <c r="Q2622" s="2">
        <v>1978460000</v>
      </c>
      <c r="R2622" s="2">
        <v>1994450000</v>
      </c>
      <c r="S2622" s="2">
        <v>2010440000</v>
      </c>
      <c r="T2622" s="2">
        <v>2024430000</v>
      </c>
      <c r="U2622" s="2">
        <v>2044410000</v>
      </c>
      <c r="V2622" s="2">
        <v>2062400000</v>
      </c>
      <c r="W2622" s="2">
        <v>2080390000</v>
      </c>
      <c r="X2622" s="2">
        <v>2096370000</v>
      </c>
      <c r="Y2622" s="2">
        <v>2112360000</v>
      </c>
      <c r="Z2622" s="2">
        <v>2126350000</v>
      </c>
      <c r="AA2622" s="2">
        <v>2144340000</v>
      </c>
      <c r="AB2622" s="2">
        <v>2160320000</v>
      </c>
      <c r="AC2622" s="2">
        <v>2178310000</v>
      </c>
      <c r="AD2622" s="2">
        <v>2196300000</v>
      </c>
      <c r="AE2622" s="2">
        <v>2212280000</v>
      </c>
      <c r="AF2622" s="2">
        <v>2230270000</v>
      </c>
      <c r="AG2622" s="2">
        <v>2250250000</v>
      </c>
      <c r="AH2622" s="2">
        <v>2268240000</v>
      </c>
    </row>
    <row r="2623" spans="1:34">
      <c r="A2623" t="s">
        <v>2641</v>
      </c>
      <c r="B2623" t="s">
        <v>19</v>
      </c>
      <c r="C2623" s="2">
        <v>1474620000</v>
      </c>
      <c r="D2623" s="2">
        <v>1266190000</v>
      </c>
      <c r="E2623" s="2">
        <v>1445180000</v>
      </c>
      <c r="F2623" s="2">
        <v>1484480000</v>
      </c>
      <c r="G2623" s="2">
        <v>1501920000</v>
      </c>
      <c r="H2623" s="2">
        <v>1524360000</v>
      </c>
      <c r="I2623" s="2">
        <v>1550520000</v>
      </c>
      <c r="J2623" s="2">
        <v>1575090000</v>
      </c>
      <c r="K2623" s="2">
        <v>1594460000</v>
      </c>
      <c r="L2623" s="2">
        <v>1613600000</v>
      </c>
      <c r="M2623" s="2">
        <v>1626180000</v>
      </c>
      <c r="N2623" s="2">
        <v>1639590000</v>
      </c>
      <c r="O2623" s="2">
        <v>1653230000</v>
      </c>
      <c r="P2623" s="2">
        <v>1677090000</v>
      </c>
      <c r="Q2623" s="2">
        <v>1687320000</v>
      </c>
      <c r="R2623" s="2">
        <v>1700950000</v>
      </c>
      <c r="S2623" s="2">
        <v>1714580000</v>
      </c>
      <c r="T2623" s="2">
        <v>1726520000</v>
      </c>
      <c r="U2623" s="2">
        <v>1743560000</v>
      </c>
      <c r="V2623" s="2">
        <v>1758900000</v>
      </c>
      <c r="W2623" s="2">
        <v>1774240000</v>
      </c>
      <c r="X2623" s="2">
        <v>1787870000</v>
      </c>
      <c r="Y2623" s="2">
        <v>1801510000</v>
      </c>
      <c r="Z2623" s="2">
        <v>1813440000</v>
      </c>
      <c r="AA2623" s="2">
        <v>1828780000</v>
      </c>
      <c r="AB2623" s="2">
        <v>1842410000</v>
      </c>
      <c r="AC2623" s="2">
        <v>1857750000</v>
      </c>
      <c r="AD2623" s="2">
        <v>1873090000</v>
      </c>
      <c r="AE2623" s="2">
        <v>1886730000</v>
      </c>
      <c r="AF2623" s="2">
        <v>1902060000</v>
      </c>
      <c r="AG2623" s="2">
        <v>1919110000</v>
      </c>
      <c r="AH2623" s="2">
        <v>1934450000</v>
      </c>
    </row>
    <row r="2624" spans="1:34">
      <c r="A2624" t="s">
        <v>2642</v>
      </c>
      <c r="B2624" t="s">
        <v>19</v>
      </c>
      <c r="C2624" s="2">
        <v>6271080000</v>
      </c>
      <c r="D2624" s="2">
        <v>5384710000</v>
      </c>
      <c r="E2624" s="2">
        <v>6145900000</v>
      </c>
      <c r="F2624" s="2">
        <v>6313010000</v>
      </c>
      <c r="G2624" s="2">
        <v>6387190000</v>
      </c>
      <c r="H2624" s="2">
        <v>6482610000</v>
      </c>
      <c r="I2624" s="2">
        <v>6593850000</v>
      </c>
      <c r="J2624" s="2">
        <v>6698340000</v>
      </c>
      <c r="K2624" s="2">
        <v>6780740000</v>
      </c>
      <c r="L2624" s="2">
        <v>6862140000</v>
      </c>
      <c r="M2624" s="2">
        <v>6915610000</v>
      </c>
      <c r="N2624" s="2">
        <v>6972670000</v>
      </c>
      <c r="O2624" s="2">
        <v>7030650000</v>
      </c>
      <c r="P2624" s="2">
        <v>7132130000</v>
      </c>
      <c r="Q2624" s="2">
        <v>7175610000</v>
      </c>
      <c r="R2624" s="2">
        <v>7233600000</v>
      </c>
      <c r="S2624" s="2">
        <v>7291580000</v>
      </c>
      <c r="T2624" s="2">
        <v>7342320000</v>
      </c>
      <c r="U2624" s="2">
        <v>7414800000</v>
      </c>
      <c r="V2624" s="2">
        <v>7480030000</v>
      </c>
      <c r="W2624" s="2">
        <v>7545270000</v>
      </c>
      <c r="X2624" s="2">
        <v>7603250000</v>
      </c>
      <c r="Y2624" s="2">
        <v>7661240000</v>
      </c>
      <c r="Z2624" s="2">
        <v>7711970000</v>
      </c>
      <c r="AA2624" s="2">
        <v>7777210000</v>
      </c>
      <c r="AB2624" s="2">
        <v>7835190000</v>
      </c>
      <c r="AC2624" s="2">
        <v>7900420000</v>
      </c>
      <c r="AD2624" s="2">
        <v>7965660000</v>
      </c>
      <c r="AE2624" s="2">
        <v>8023640000</v>
      </c>
      <c r="AF2624" s="2">
        <v>8088870000</v>
      </c>
      <c r="AG2624" s="2">
        <v>8161350000</v>
      </c>
      <c r="AH2624" s="2">
        <v>8226590000</v>
      </c>
    </row>
    <row r="2625" spans="1:34">
      <c r="A2625" t="s">
        <v>2643</v>
      </c>
      <c r="B2625" t="s">
        <v>19</v>
      </c>
      <c r="C2625" s="2">
        <v>111578000</v>
      </c>
      <c r="D2625" s="2">
        <v>95806800</v>
      </c>
      <c r="E2625" s="2">
        <v>109350000</v>
      </c>
      <c r="F2625" s="2">
        <v>112323000</v>
      </c>
      <c r="G2625" s="2">
        <v>113643000</v>
      </c>
      <c r="H2625" s="2">
        <v>115341000</v>
      </c>
      <c r="I2625" s="2">
        <v>117320000</v>
      </c>
      <c r="J2625" s="2">
        <v>119179000</v>
      </c>
      <c r="K2625" s="2">
        <v>120645000</v>
      </c>
      <c r="L2625" s="2">
        <v>122094000</v>
      </c>
      <c r="M2625" s="2">
        <v>123045000</v>
      </c>
      <c r="N2625" s="2">
        <v>124060000</v>
      </c>
      <c r="O2625" s="2">
        <v>125092000</v>
      </c>
      <c r="P2625" s="2">
        <v>126897000</v>
      </c>
      <c r="Q2625" s="2">
        <v>127671000</v>
      </c>
      <c r="R2625" s="2">
        <v>128703000</v>
      </c>
      <c r="S2625" s="2">
        <v>129735000</v>
      </c>
      <c r="T2625" s="2">
        <v>130637000</v>
      </c>
      <c r="U2625" s="2">
        <v>131927000</v>
      </c>
      <c r="V2625" s="2">
        <v>133088000</v>
      </c>
      <c r="W2625" s="2">
        <v>134248000</v>
      </c>
      <c r="X2625" s="2">
        <v>135280000</v>
      </c>
      <c r="Y2625" s="2">
        <v>136312000</v>
      </c>
      <c r="Z2625" s="2">
        <v>137214000</v>
      </c>
      <c r="AA2625" s="2">
        <v>138375000</v>
      </c>
      <c r="AB2625" s="2">
        <v>139407000</v>
      </c>
      <c r="AC2625" s="2">
        <v>140567000</v>
      </c>
      <c r="AD2625" s="2">
        <v>141728000</v>
      </c>
      <c r="AE2625" s="2">
        <v>142760000</v>
      </c>
      <c r="AF2625" s="2">
        <v>143920000</v>
      </c>
      <c r="AG2625" s="2">
        <v>145210000</v>
      </c>
      <c r="AH2625" s="2">
        <v>146371000</v>
      </c>
    </row>
    <row r="2626" spans="1:34">
      <c r="A2626" t="s">
        <v>2644</v>
      </c>
      <c r="B2626" t="s">
        <v>19</v>
      </c>
      <c r="C2626" s="2">
        <v>541130000</v>
      </c>
      <c r="D2626" s="2">
        <v>464645000</v>
      </c>
      <c r="E2626" s="2">
        <v>530327000</v>
      </c>
      <c r="F2626" s="2">
        <v>544747000</v>
      </c>
      <c r="G2626" s="2">
        <v>551148000</v>
      </c>
      <c r="H2626" s="2">
        <v>559382000</v>
      </c>
      <c r="I2626" s="2">
        <v>568981000</v>
      </c>
      <c r="J2626" s="2">
        <v>577998000</v>
      </c>
      <c r="K2626" s="2">
        <v>585107000</v>
      </c>
      <c r="L2626" s="2">
        <v>592132000</v>
      </c>
      <c r="M2626" s="2">
        <v>596746000</v>
      </c>
      <c r="N2626" s="2">
        <v>601669000</v>
      </c>
      <c r="O2626" s="2">
        <v>606672000</v>
      </c>
      <c r="P2626" s="2">
        <v>615429000</v>
      </c>
      <c r="Q2626" s="2">
        <v>619181000</v>
      </c>
      <c r="R2626" s="2">
        <v>624185000</v>
      </c>
      <c r="S2626" s="2">
        <v>629188000</v>
      </c>
      <c r="T2626" s="2">
        <v>633566000</v>
      </c>
      <c r="U2626" s="2">
        <v>639821000</v>
      </c>
      <c r="V2626" s="2">
        <v>645449000</v>
      </c>
      <c r="W2626" s="2">
        <v>651078000</v>
      </c>
      <c r="X2626" s="2">
        <v>656082000</v>
      </c>
      <c r="Y2626" s="2">
        <v>661085000</v>
      </c>
      <c r="Z2626" s="2">
        <v>665463000</v>
      </c>
      <c r="AA2626" s="2">
        <v>671092000</v>
      </c>
      <c r="AB2626" s="2">
        <v>676096000</v>
      </c>
      <c r="AC2626" s="2">
        <v>681725000</v>
      </c>
      <c r="AD2626" s="2">
        <v>687354000</v>
      </c>
      <c r="AE2626" s="2">
        <v>692357000</v>
      </c>
      <c r="AF2626" s="2">
        <v>697986000</v>
      </c>
      <c r="AG2626" s="2">
        <v>704240000</v>
      </c>
      <c r="AH2626" s="2">
        <v>709869000</v>
      </c>
    </row>
    <row r="2627" spans="1:34">
      <c r="A2627" t="s">
        <v>2645</v>
      </c>
      <c r="B2627" t="s">
        <v>19</v>
      </c>
      <c r="C2627" s="2">
        <v>256500000</v>
      </c>
      <c r="D2627" s="2">
        <v>220245000</v>
      </c>
      <c r="E2627" s="2">
        <v>251380000</v>
      </c>
      <c r="F2627" s="2">
        <v>258215000</v>
      </c>
      <c r="G2627" s="2">
        <v>261249000</v>
      </c>
      <c r="H2627" s="2">
        <v>265152000</v>
      </c>
      <c r="I2627" s="2">
        <v>269702000</v>
      </c>
      <c r="J2627" s="2">
        <v>273976000</v>
      </c>
      <c r="K2627" s="2">
        <v>277346000</v>
      </c>
      <c r="L2627" s="2">
        <v>280675000</v>
      </c>
      <c r="M2627" s="2">
        <v>282863000</v>
      </c>
      <c r="N2627" s="2">
        <v>285196000</v>
      </c>
      <c r="O2627" s="2">
        <v>287568000</v>
      </c>
      <c r="P2627" s="2">
        <v>291718000</v>
      </c>
      <c r="Q2627" s="2">
        <v>293497000</v>
      </c>
      <c r="R2627" s="2">
        <v>295869000</v>
      </c>
      <c r="S2627" s="2">
        <v>298241000</v>
      </c>
      <c r="T2627" s="2">
        <v>300316000</v>
      </c>
      <c r="U2627" s="2">
        <v>303280000</v>
      </c>
      <c r="V2627" s="2">
        <v>305949000</v>
      </c>
      <c r="W2627" s="2">
        <v>308617000</v>
      </c>
      <c r="X2627" s="2">
        <v>310988000</v>
      </c>
      <c r="Y2627" s="2">
        <v>313360000</v>
      </c>
      <c r="Z2627" s="2">
        <v>315435000</v>
      </c>
      <c r="AA2627" s="2">
        <v>318103000</v>
      </c>
      <c r="AB2627" s="2">
        <v>320475000</v>
      </c>
      <c r="AC2627" s="2">
        <v>323143000</v>
      </c>
      <c r="AD2627" s="2">
        <v>325811000</v>
      </c>
      <c r="AE2627" s="2">
        <v>328183000</v>
      </c>
      <c r="AF2627" s="2">
        <v>330851000</v>
      </c>
      <c r="AG2627" s="2">
        <v>333816000</v>
      </c>
      <c r="AH2627" s="2">
        <v>336484000</v>
      </c>
    </row>
    <row r="2628" spans="1:34">
      <c r="A2628" t="s">
        <v>2646</v>
      </c>
      <c r="B2628" t="s">
        <v>19</v>
      </c>
      <c r="C2628" s="2">
        <v>51300000</v>
      </c>
      <c r="D2628" s="2">
        <v>44049100</v>
      </c>
      <c r="E2628" s="2">
        <v>50275900</v>
      </c>
      <c r="F2628" s="2">
        <v>51643000</v>
      </c>
      <c r="G2628" s="2">
        <v>52249800</v>
      </c>
      <c r="H2628" s="2">
        <v>53030400</v>
      </c>
      <c r="I2628" s="2">
        <v>53940300</v>
      </c>
      <c r="J2628" s="2">
        <v>54795200</v>
      </c>
      <c r="K2628" s="2">
        <v>55469200</v>
      </c>
      <c r="L2628" s="2">
        <v>56135100</v>
      </c>
      <c r="M2628" s="2">
        <v>56572500</v>
      </c>
      <c r="N2628" s="2">
        <v>57039200</v>
      </c>
      <c r="O2628" s="2">
        <v>57513600</v>
      </c>
      <c r="P2628" s="2">
        <v>58343700</v>
      </c>
      <c r="Q2628" s="2">
        <v>58699400</v>
      </c>
      <c r="R2628" s="2">
        <v>59173800</v>
      </c>
      <c r="S2628" s="2">
        <v>59648100</v>
      </c>
      <c r="T2628" s="2">
        <v>60063200</v>
      </c>
      <c r="U2628" s="2">
        <v>60656100</v>
      </c>
      <c r="V2628" s="2">
        <v>61189700</v>
      </c>
      <c r="W2628" s="2">
        <v>61723300</v>
      </c>
      <c r="X2628" s="2">
        <v>62197700</v>
      </c>
      <c r="Y2628" s="2">
        <v>62672000</v>
      </c>
      <c r="Z2628" s="2">
        <v>63087100</v>
      </c>
      <c r="AA2628" s="2">
        <v>63620700</v>
      </c>
      <c r="AB2628" s="2">
        <v>64095000</v>
      </c>
      <c r="AC2628" s="2">
        <v>64628700</v>
      </c>
      <c r="AD2628" s="2">
        <v>65162300</v>
      </c>
      <c r="AE2628" s="2">
        <v>65636600</v>
      </c>
      <c r="AF2628" s="2">
        <v>66170300</v>
      </c>
      <c r="AG2628" s="2">
        <v>66763200</v>
      </c>
      <c r="AH2628" s="2">
        <v>67296800</v>
      </c>
    </row>
    <row r="2629" spans="1:34">
      <c r="A2629" t="s">
        <v>2647</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row>
    <row r="2630" spans="1:34">
      <c r="A2630" t="s">
        <v>2648</v>
      </c>
      <c r="B2630" t="s">
        <v>19</v>
      </c>
      <c r="C2630" s="2">
        <v>5629740000000</v>
      </c>
      <c r="D2630" s="2">
        <v>5255850000000</v>
      </c>
      <c r="E2630" s="2">
        <v>5592330000000</v>
      </c>
      <c r="F2630" s="2">
        <v>5676470000000</v>
      </c>
      <c r="G2630" s="2">
        <v>6258670000000</v>
      </c>
      <c r="H2630" s="2">
        <v>5396880000000</v>
      </c>
      <c r="I2630" s="2">
        <v>5596430000000</v>
      </c>
      <c r="J2630" s="2">
        <v>5924010000000</v>
      </c>
      <c r="K2630" s="2">
        <v>5971110000000</v>
      </c>
      <c r="L2630" s="2">
        <v>5544090000000</v>
      </c>
      <c r="M2630" s="2">
        <v>5709960000000</v>
      </c>
      <c r="N2630" s="2">
        <v>5933820000000</v>
      </c>
      <c r="O2630" s="2">
        <v>6194980000000</v>
      </c>
      <c r="P2630" s="2">
        <v>6182840000000</v>
      </c>
      <c r="Q2630" s="2">
        <v>6267870000000</v>
      </c>
      <c r="R2630" s="2">
        <v>6170690000000</v>
      </c>
      <c r="S2630" s="2">
        <v>6425780000000</v>
      </c>
      <c r="T2630" s="2">
        <v>6322530000000</v>
      </c>
      <c r="U2630" s="2">
        <v>6201060000000</v>
      </c>
      <c r="V2630" s="2">
        <v>6711230000000</v>
      </c>
      <c r="W2630" s="2">
        <v>6917730000000</v>
      </c>
      <c r="X2630" s="2">
        <v>6310380000000</v>
      </c>
      <c r="Y2630" s="2">
        <v>6601910000000</v>
      </c>
      <c r="Z2630" s="2">
        <v>6061370000000</v>
      </c>
      <c r="AA2630" s="2">
        <v>6170690000000</v>
      </c>
      <c r="AB2630" s="2">
        <v>6486510000000</v>
      </c>
      <c r="AC2630" s="2">
        <v>6784110000000</v>
      </c>
      <c r="AD2630" s="2">
        <v>7057420000000</v>
      </c>
      <c r="AE2630" s="2">
        <v>6844850000000</v>
      </c>
      <c r="AF2630" s="2">
        <v>6638350000000</v>
      </c>
      <c r="AG2630" s="2">
        <v>6298230000000</v>
      </c>
      <c r="AH2630" s="2">
        <v>7324660000000</v>
      </c>
    </row>
    <row r="2631" spans="1:34">
      <c r="A2631" t="s">
        <v>2649</v>
      </c>
      <c r="B2631" t="s">
        <v>19</v>
      </c>
      <c r="C2631" s="2">
        <v>48732500000</v>
      </c>
      <c r="D2631" s="2">
        <v>45496000000</v>
      </c>
      <c r="E2631" s="2">
        <v>48408700000</v>
      </c>
      <c r="F2631" s="2">
        <v>49137000000</v>
      </c>
      <c r="G2631" s="2">
        <v>54176700000</v>
      </c>
      <c r="H2631" s="2">
        <v>46716800000</v>
      </c>
      <c r="I2631" s="2">
        <v>48444200000</v>
      </c>
      <c r="J2631" s="2">
        <v>51279800000</v>
      </c>
      <c r="K2631" s="2">
        <v>51687500000</v>
      </c>
      <c r="L2631" s="2">
        <v>47991100000</v>
      </c>
      <c r="M2631" s="2">
        <v>49426900000</v>
      </c>
      <c r="N2631" s="2">
        <v>51364700000</v>
      </c>
      <c r="O2631" s="2">
        <v>53625400000</v>
      </c>
      <c r="P2631" s="2">
        <v>53520300000</v>
      </c>
      <c r="Q2631" s="2">
        <v>54256300000</v>
      </c>
      <c r="R2631" s="2">
        <v>53415100000</v>
      </c>
      <c r="S2631" s="2">
        <v>55623200000</v>
      </c>
      <c r="T2631" s="2">
        <v>54729500000</v>
      </c>
      <c r="U2631" s="2">
        <v>53678000000</v>
      </c>
      <c r="V2631" s="2">
        <v>58094200000</v>
      </c>
      <c r="W2631" s="2">
        <v>59881700000</v>
      </c>
      <c r="X2631" s="2">
        <v>54624300000</v>
      </c>
      <c r="Y2631" s="2">
        <v>57147900000</v>
      </c>
      <c r="Z2631" s="2">
        <v>52468800000</v>
      </c>
      <c r="AA2631" s="2">
        <v>53415100000</v>
      </c>
      <c r="AB2631" s="2">
        <v>56149000000</v>
      </c>
      <c r="AC2631" s="2">
        <v>58725100000</v>
      </c>
      <c r="AD2631" s="2">
        <v>61090900000</v>
      </c>
      <c r="AE2631" s="2">
        <v>59250800000</v>
      </c>
      <c r="AF2631" s="2">
        <v>57463300000</v>
      </c>
      <c r="AG2631" s="2">
        <v>54519200000</v>
      </c>
      <c r="AH2631" s="2">
        <v>63404200000</v>
      </c>
    </row>
    <row r="2632" spans="1:34">
      <c r="A2632" t="s">
        <v>2650</v>
      </c>
      <c r="B2632" t="s">
        <v>19</v>
      </c>
      <c r="C2632" s="2">
        <v>21086900000</v>
      </c>
      <c r="D2632" s="2">
        <v>19686400000</v>
      </c>
      <c r="E2632" s="2">
        <v>20946700000</v>
      </c>
      <c r="F2632" s="2">
        <v>21261900000</v>
      </c>
      <c r="G2632" s="2">
        <v>23442600000</v>
      </c>
      <c r="H2632" s="2">
        <v>20214700000</v>
      </c>
      <c r="I2632" s="2">
        <v>20962100000</v>
      </c>
      <c r="J2632" s="2">
        <v>22189100000</v>
      </c>
      <c r="K2632" s="2">
        <v>22365500000</v>
      </c>
      <c r="L2632" s="2">
        <v>20766100000</v>
      </c>
      <c r="M2632" s="2">
        <v>21387400000</v>
      </c>
      <c r="N2632" s="2">
        <v>22225900000</v>
      </c>
      <c r="O2632" s="2">
        <v>23204100000</v>
      </c>
      <c r="P2632" s="2">
        <v>23158600000</v>
      </c>
      <c r="Q2632" s="2">
        <v>23477100000</v>
      </c>
      <c r="R2632" s="2">
        <v>23113100000</v>
      </c>
      <c r="S2632" s="2">
        <v>24068500000</v>
      </c>
      <c r="T2632" s="2">
        <v>23681800000</v>
      </c>
      <c r="U2632" s="2">
        <v>23226800000</v>
      </c>
      <c r="V2632" s="2">
        <v>25137700000</v>
      </c>
      <c r="W2632" s="2">
        <v>25911200000</v>
      </c>
      <c r="X2632" s="2">
        <v>23636300000</v>
      </c>
      <c r="Y2632" s="2">
        <v>24728300000</v>
      </c>
      <c r="Z2632" s="2">
        <v>22703600000</v>
      </c>
      <c r="AA2632" s="2">
        <v>23113100000</v>
      </c>
      <c r="AB2632" s="2">
        <v>24296000000</v>
      </c>
      <c r="AC2632" s="2">
        <v>25410700000</v>
      </c>
      <c r="AD2632" s="2">
        <v>26434400000</v>
      </c>
      <c r="AE2632" s="2">
        <v>25638200000</v>
      </c>
      <c r="AF2632" s="2">
        <v>24864800000</v>
      </c>
      <c r="AG2632" s="2">
        <v>23590800000</v>
      </c>
      <c r="AH2632" s="2">
        <v>27435400000</v>
      </c>
    </row>
    <row r="2633" spans="1:34">
      <c r="A2633" t="s">
        <v>2651</v>
      </c>
      <c r="B2633" t="s">
        <v>19</v>
      </c>
      <c r="C2633" s="2">
        <v>11941700000</v>
      </c>
      <c r="D2633" s="2">
        <v>11148600000</v>
      </c>
      <c r="E2633" s="2">
        <v>11862400000</v>
      </c>
      <c r="F2633" s="2">
        <v>12040800000</v>
      </c>
      <c r="G2633" s="2">
        <v>13275800000</v>
      </c>
      <c r="H2633" s="2">
        <v>11447800000</v>
      </c>
      <c r="I2633" s="2">
        <v>11871100000</v>
      </c>
      <c r="J2633" s="2">
        <v>12565900000</v>
      </c>
      <c r="K2633" s="2">
        <v>12665800000</v>
      </c>
      <c r="L2633" s="2">
        <v>11760000000</v>
      </c>
      <c r="M2633" s="2">
        <v>12111900000</v>
      </c>
      <c r="N2633" s="2">
        <v>12586700000</v>
      </c>
      <c r="O2633" s="2">
        <v>13140700000</v>
      </c>
      <c r="P2633" s="2">
        <v>13114900000</v>
      </c>
      <c r="Q2633" s="2">
        <v>13295300000</v>
      </c>
      <c r="R2633" s="2">
        <v>13089200000</v>
      </c>
      <c r="S2633" s="2">
        <v>13630300000</v>
      </c>
      <c r="T2633" s="2">
        <v>13411200000</v>
      </c>
      <c r="U2633" s="2">
        <v>13153600000</v>
      </c>
      <c r="V2633" s="2">
        <v>14235800000</v>
      </c>
      <c r="W2633" s="2">
        <v>14673800000</v>
      </c>
      <c r="X2633" s="2">
        <v>13385500000</v>
      </c>
      <c r="Y2633" s="2">
        <v>14003900000</v>
      </c>
      <c r="Z2633" s="2">
        <v>12857300000</v>
      </c>
      <c r="AA2633" s="2">
        <v>13089200000</v>
      </c>
      <c r="AB2633" s="2">
        <v>13759100000</v>
      </c>
      <c r="AC2633" s="2">
        <v>14390400000</v>
      </c>
      <c r="AD2633" s="2">
        <v>14970100000</v>
      </c>
      <c r="AE2633" s="2">
        <v>14519200000</v>
      </c>
      <c r="AF2633" s="2">
        <v>14081200000</v>
      </c>
      <c r="AG2633" s="2">
        <v>13359700000</v>
      </c>
      <c r="AH2633" s="2">
        <v>15536900000</v>
      </c>
    </row>
    <row r="2634" spans="1:34">
      <c r="A2634" t="s">
        <v>2652</v>
      </c>
      <c r="B2634" t="s">
        <v>19</v>
      </c>
      <c r="C2634" s="2">
        <v>4630840000</v>
      </c>
      <c r="D2634" s="2">
        <v>4323290000</v>
      </c>
      <c r="E2634" s="2">
        <v>4600070000</v>
      </c>
      <c r="F2634" s="2">
        <v>4669280000</v>
      </c>
      <c r="G2634" s="2">
        <v>5148180000</v>
      </c>
      <c r="H2634" s="2">
        <v>4439300000</v>
      </c>
      <c r="I2634" s="2">
        <v>4603440000</v>
      </c>
      <c r="J2634" s="2">
        <v>4872900000</v>
      </c>
      <c r="K2634" s="2">
        <v>4911640000</v>
      </c>
      <c r="L2634" s="2">
        <v>4560390000</v>
      </c>
      <c r="M2634" s="2">
        <v>4696830000</v>
      </c>
      <c r="N2634" s="2">
        <v>4880970000</v>
      </c>
      <c r="O2634" s="2">
        <v>5095790000</v>
      </c>
      <c r="P2634" s="2">
        <v>5085800000</v>
      </c>
      <c r="Q2634" s="2">
        <v>5155740000</v>
      </c>
      <c r="R2634" s="2">
        <v>5075810000</v>
      </c>
      <c r="S2634" s="2">
        <v>5285640000</v>
      </c>
      <c r="T2634" s="2">
        <v>5200710000</v>
      </c>
      <c r="U2634" s="2">
        <v>5100790000</v>
      </c>
      <c r="V2634" s="2">
        <v>5520440000</v>
      </c>
      <c r="W2634" s="2">
        <v>5690300000</v>
      </c>
      <c r="X2634" s="2">
        <v>5190710000</v>
      </c>
      <c r="Y2634" s="2">
        <v>5430520000</v>
      </c>
      <c r="Z2634" s="2">
        <v>4985880000</v>
      </c>
      <c r="AA2634" s="2">
        <v>5075810000</v>
      </c>
      <c r="AB2634" s="2">
        <v>5335590000</v>
      </c>
      <c r="AC2634" s="2">
        <v>5580390000</v>
      </c>
      <c r="AD2634" s="2">
        <v>5805210000</v>
      </c>
      <c r="AE2634" s="2">
        <v>5630350000</v>
      </c>
      <c r="AF2634" s="2">
        <v>5460490000</v>
      </c>
      <c r="AG2634" s="2">
        <v>5180720000</v>
      </c>
      <c r="AH2634" s="2">
        <v>6025020000</v>
      </c>
    </row>
    <row r="2635" spans="1:34">
      <c r="A2635" t="s">
        <v>2653</v>
      </c>
      <c r="B2635" t="s">
        <v>19</v>
      </c>
      <c r="C2635" s="2">
        <v>3306940000</v>
      </c>
      <c r="D2635" s="2">
        <v>3087320000</v>
      </c>
      <c r="E2635" s="2">
        <v>3284970000</v>
      </c>
      <c r="F2635" s="2">
        <v>3334390000</v>
      </c>
      <c r="G2635" s="2">
        <v>3676380000</v>
      </c>
      <c r="H2635" s="2">
        <v>3170160000</v>
      </c>
      <c r="I2635" s="2">
        <v>3287380000</v>
      </c>
      <c r="J2635" s="2">
        <v>3479800000</v>
      </c>
      <c r="K2635" s="2">
        <v>3507470000</v>
      </c>
      <c r="L2635" s="2">
        <v>3256640000</v>
      </c>
      <c r="M2635" s="2">
        <v>3354070000</v>
      </c>
      <c r="N2635" s="2">
        <v>3485570000</v>
      </c>
      <c r="O2635" s="2">
        <v>3638970000</v>
      </c>
      <c r="P2635" s="2">
        <v>3631840000</v>
      </c>
      <c r="Q2635" s="2">
        <v>3681780000</v>
      </c>
      <c r="R2635" s="2">
        <v>3624700000</v>
      </c>
      <c r="S2635" s="2">
        <v>3774540000</v>
      </c>
      <c r="T2635" s="2">
        <v>3713890000</v>
      </c>
      <c r="U2635" s="2">
        <v>3642540000</v>
      </c>
      <c r="V2635" s="2">
        <v>3942220000</v>
      </c>
      <c r="W2635" s="2">
        <v>4063520000</v>
      </c>
      <c r="X2635" s="2">
        <v>3706760000</v>
      </c>
      <c r="Y2635" s="2">
        <v>3878000000</v>
      </c>
      <c r="Z2635" s="2">
        <v>3560490000</v>
      </c>
      <c r="AA2635" s="2">
        <v>3624700000</v>
      </c>
      <c r="AB2635" s="2">
        <v>3810220000</v>
      </c>
      <c r="AC2635" s="2">
        <v>3985030000</v>
      </c>
      <c r="AD2635" s="2">
        <v>4145580000</v>
      </c>
      <c r="AE2635" s="2">
        <v>4020710000</v>
      </c>
      <c r="AF2635" s="2">
        <v>3899410000</v>
      </c>
      <c r="AG2635" s="2">
        <v>3699620000</v>
      </c>
      <c r="AH2635" s="2">
        <v>4302550000</v>
      </c>
    </row>
    <row r="2636" spans="1:34">
      <c r="A2636" t="s">
        <v>2654</v>
      </c>
      <c r="B2636" t="s">
        <v>19</v>
      </c>
      <c r="C2636" s="2">
        <v>9210930000</v>
      </c>
      <c r="D2636" s="2">
        <v>8599200000</v>
      </c>
      <c r="E2636" s="2">
        <v>9149720000</v>
      </c>
      <c r="F2636" s="2">
        <v>9287390000</v>
      </c>
      <c r="G2636" s="2">
        <v>10239900000</v>
      </c>
      <c r="H2636" s="2">
        <v>8829950000</v>
      </c>
      <c r="I2636" s="2">
        <v>9156440000</v>
      </c>
      <c r="J2636" s="2">
        <v>9692400000</v>
      </c>
      <c r="K2636" s="2">
        <v>9769460000</v>
      </c>
      <c r="L2636" s="2">
        <v>9070810000</v>
      </c>
      <c r="M2636" s="2">
        <v>9342190000</v>
      </c>
      <c r="N2636" s="2">
        <v>9708450000</v>
      </c>
      <c r="O2636" s="2">
        <v>10135700000</v>
      </c>
      <c r="P2636" s="2">
        <v>10115900000</v>
      </c>
      <c r="Q2636" s="2">
        <v>10255000000</v>
      </c>
      <c r="R2636" s="2">
        <v>10096000000</v>
      </c>
      <c r="S2636" s="2">
        <v>10513300000</v>
      </c>
      <c r="T2636" s="2">
        <v>10344400000</v>
      </c>
      <c r="U2636" s="2">
        <v>10145700000</v>
      </c>
      <c r="V2636" s="2">
        <v>10980400000</v>
      </c>
      <c r="W2636" s="2">
        <v>11318200000</v>
      </c>
      <c r="X2636" s="2">
        <v>10324500000</v>
      </c>
      <c r="Y2636" s="2">
        <v>10801500000</v>
      </c>
      <c r="Z2636" s="2">
        <v>9917130000</v>
      </c>
      <c r="AA2636" s="2">
        <v>10096000000</v>
      </c>
      <c r="AB2636" s="2">
        <v>10612700000</v>
      </c>
      <c r="AC2636" s="2">
        <v>11099600000</v>
      </c>
      <c r="AD2636" s="2">
        <v>11546800000</v>
      </c>
      <c r="AE2636" s="2">
        <v>11199000000</v>
      </c>
      <c r="AF2636" s="2">
        <v>10861100000</v>
      </c>
      <c r="AG2636" s="2">
        <v>10304700000</v>
      </c>
      <c r="AH2636" s="2">
        <v>11984000000</v>
      </c>
    </row>
    <row r="2637" spans="1:34">
      <c r="A2637" t="s">
        <v>2655</v>
      </c>
      <c r="B2637" t="s">
        <v>19</v>
      </c>
      <c r="C2637" s="2">
        <v>157094000</v>
      </c>
      <c r="D2637" s="2">
        <v>146661000</v>
      </c>
      <c r="E2637" s="2">
        <v>156050000</v>
      </c>
      <c r="F2637" s="2">
        <v>158398000</v>
      </c>
      <c r="G2637" s="2">
        <v>174644000</v>
      </c>
      <c r="H2637" s="2">
        <v>150596000</v>
      </c>
      <c r="I2637" s="2">
        <v>156165000</v>
      </c>
      <c r="J2637" s="2">
        <v>165306000</v>
      </c>
      <c r="K2637" s="2">
        <v>166620000</v>
      </c>
      <c r="L2637" s="2">
        <v>154704000</v>
      </c>
      <c r="M2637" s="2">
        <v>159333000</v>
      </c>
      <c r="N2637" s="2">
        <v>165579000</v>
      </c>
      <c r="O2637" s="2">
        <v>172867000</v>
      </c>
      <c r="P2637" s="2">
        <v>172528000</v>
      </c>
      <c r="Q2637" s="2">
        <v>174901000</v>
      </c>
      <c r="R2637" s="2">
        <v>172189000</v>
      </c>
      <c r="S2637" s="2">
        <v>179307000</v>
      </c>
      <c r="T2637" s="2">
        <v>176426000</v>
      </c>
      <c r="U2637" s="2">
        <v>173036000</v>
      </c>
      <c r="V2637" s="2">
        <v>187272000</v>
      </c>
      <c r="W2637" s="2">
        <v>193035000</v>
      </c>
      <c r="X2637" s="2">
        <v>176087000</v>
      </c>
      <c r="Y2637" s="2">
        <v>184222000</v>
      </c>
      <c r="Z2637" s="2">
        <v>169138000</v>
      </c>
      <c r="AA2637" s="2">
        <v>172189000</v>
      </c>
      <c r="AB2637" s="2">
        <v>181002000</v>
      </c>
      <c r="AC2637" s="2">
        <v>189306000</v>
      </c>
      <c r="AD2637" s="2">
        <v>196933000</v>
      </c>
      <c r="AE2637" s="2">
        <v>191001000</v>
      </c>
      <c r="AF2637" s="2">
        <v>185239000</v>
      </c>
      <c r="AG2637" s="2">
        <v>175748000</v>
      </c>
      <c r="AH2637" s="2">
        <v>204390000</v>
      </c>
    </row>
    <row r="2638" spans="1:34">
      <c r="A2638" t="s">
        <v>2656</v>
      </c>
      <c r="B2638" t="s">
        <v>19</v>
      </c>
      <c r="C2638" s="2">
        <v>886505000</v>
      </c>
      <c r="D2638" s="2">
        <v>827629000</v>
      </c>
      <c r="E2638" s="2">
        <v>880614000</v>
      </c>
      <c r="F2638" s="2">
        <v>893864000</v>
      </c>
      <c r="G2638" s="2">
        <v>985542000</v>
      </c>
      <c r="H2638" s="2">
        <v>849837000</v>
      </c>
      <c r="I2638" s="2">
        <v>881260000</v>
      </c>
      <c r="J2638" s="2">
        <v>932844000</v>
      </c>
      <c r="K2638" s="2">
        <v>940260000</v>
      </c>
      <c r="L2638" s="2">
        <v>873019000</v>
      </c>
      <c r="M2638" s="2">
        <v>899138000</v>
      </c>
      <c r="N2638" s="2">
        <v>934389000</v>
      </c>
      <c r="O2638" s="2">
        <v>975513000</v>
      </c>
      <c r="P2638" s="2">
        <v>973601000</v>
      </c>
      <c r="Q2638" s="2">
        <v>986990000</v>
      </c>
      <c r="R2638" s="2">
        <v>971688000</v>
      </c>
      <c r="S2638" s="2">
        <v>1011860000</v>
      </c>
      <c r="T2638" s="2">
        <v>995597000</v>
      </c>
      <c r="U2638" s="2">
        <v>976470000</v>
      </c>
      <c r="V2638" s="2">
        <v>1056810000</v>
      </c>
      <c r="W2638" s="2">
        <v>1089320000</v>
      </c>
      <c r="X2638" s="2">
        <v>993685000</v>
      </c>
      <c r="Y2638" s="2">
        <v>1039590000</v>
      </c>
      <c r="Z2638" s="2">
        <v>954473000</v>
      </c>
      <c r="AA2638" s="2">
        <v>971688000</v>
      </c>
      <c r="AB2638" s="2">
        <v>1021420000</v>
      </c>
      <c r="AC2638" s="2">
        <v>1068280000</v>
      </c>
      <c r="AD2638" s="2">
        <v>1111320000</v>
      </c>
      <c r="AE2638" s="2">
        <v>1077850000</v>
      </c>
      <c r="AF2638" s="2">
        <v>1045330000</v>
      </c>
      <c r="AG2638" s="2">
        <v>991772000</v>
      </c>
      <c r="AH2638" s="2">
        <v>1153400000</v>
      </c>
    </row>
    <row r="2639" spans="1:34">
      <c r="A2639" t="s">
        <v>2657</v>
      </c>
      <c r="B2639" t="s">
        <v>19</v>
      </c>
      <c r="C2639" s="2">
        <v>274800000</v>
      </c>
      <c r="D2639" s="2">
        <v>256550000</v>
      </c>
      <c r="E2639" s="2">
        <v>272974000</v>
      </c>
      <c r="F2639" s="2">
        <v>277081000</v>
      </c>
      <c r="G2639" s="2">
        <v>305500000</v>
      </c>
      <c r="H2639" s="2">
        <v>263434000</v>
      </c>
      <c r="I2639" s="2">
        <v>273174000</v>
      </c>
      <c r="J2639" s="2">
        <v>289164000</v>
      </c>
      <c r="K2639" s="2">
        <v>291463000</v>
      </c>
      <c r="L2639" s="2">
        <v>270620000</v>
      </c>
      <c r="M2639" s="2">
        <v>278716000</v>
      </c>
      <c r="N2639" s="2">
        <v>289643000</v>
      </c>
      <c r="O2639" s="2">
        <v>302391000</v>
      </c>
      <c r="P2639" s="2">
        <v>301798000</v>
      </c>
      <c r="Q2639" s="2">
        <v>305949000</v>
      </c>
      <c r="R2639" s="2">
        <v>301205000</v>
      </c>
      <c r="S2639" s="2">
        <v>313657000</v>
      </c>
      <c r="T2639" s="2">
        <v>308617000</v>
      </c>
      <c r="U2639" s="2">
        <v>302687000</v>
      </c>
      <c r="V2639" s="2">
        <v>327590000</v>
      </c>
      <c r="W2639" s="2">
        <v>337670000</v>
      </c>
      <c r="X2639" s="2">
        <v>308024000</v>
      </c>
      <c r="Y2639" s="2">
        <v>322254000</v>
      </c>
      <c r="Z2639" s="2">
        <v>295869000</v>
      </c>
      <c r="AA2639" s="2">
        <v>301205000</v>
      </c>
      <c r="AB2639" s="2">
        <v>316621000</v>
      </c>
      <c r="AC2639" s="2">
        <v>331148000</v>
      </c>
      <c r="AD2639" s="2">
        <v>344489000</v>
      </c>
      <c r="AE2639" s="2">
        <v>334112000</v>
      </c>
      <c r="AF2639" s="2">
        <v>324033000</v>
      </c>
      <c r="AG2639" s="2">
        <v>307431000</v>
      </c>
      <c r="AH2639" s="2">
        <v>357533000</v>
      </c>
    </row>
    <row r="2640" spans="1:34">
      <c r="A2640" t="s">
        <v>2658</v>
      </c>
      <c r="B2640" t="s">
        <v>19</v>
      </c>
      <c r="C2640" s="2">
        <v>54960000</v>
      </c>
      <c r="D2640" s="2">
        <v>51309900</v>
      </c>
      <c r="E2640" s="2">
        <v>54594800</v>
      </c>
      <c r="F2640" s="2">
        <v>55416200</v>
      </c>
      <c r="G2640" s="2">
        <v>61099900</v>
      </c>
      <c r="H2640" s="2">
        <v>52686800</v>
      </c>
      <c r="I2640" s="2">
        <v>54634900</v>
      </c>
      <c r="J2640" s="2">
        <v>57832900</v>
      </c>
      <c r="K2640" s="2">
        <v>58292600</v>
      </c>
      <c r="L2640" s="2">
        <v>54123900</v>
      </c>
      <c r="M2640" s="2">
        <v>55743200</v>
      </c>
      <c r="N2640" s="2">
        <v>57928600</v>
      </c>
      <c r="O2640" s="2">
        <v>60478200</v>
      </c>
      <c r="P2640" s="2">
        <v>60359600</v>
      </c>
      <c r="Q2640" s="2">
        <v>61189700</v>
      </c>
      <c r="R2640" s="2">
        <v>60241000</v>
      </c>
      <c r="S2640" s="2">
        <v>62731300</v>
      </c>
      <c r="T2640" s="2">
        <v>61723300</v>
      </c>
      <c r="U2640" s="2">
        <v>60537500</v>
      </c>
      <c r="V2640" s="2">
        <v>65518000</v>
      </c>
      <c r="W2640" s="2">
        <v>67534000</v>
      </c>
      <c r="X2640" s="2">
        <v>61604800</v>
      </c>
      <c r="Y2640" s="2">
        <v>64450800</v>
      </c>
      <c r="Z2640" s="2">
        <v>59173800</v>
      </c>
      <c r="AA2640" s="2">
        <v>60241000</v>
      </c>
      <c r="AB2640" s="2">
        <v>63324200</v>
      </c>
      <c r="AC2640" s="2">
        <v>66229600</v>
      </c>
      <c r="AD2640" s="2">
        <v>68897700</v>
      </c>
      <c r="AE2640" s="2">
        <v>66822500</v>
      </c>
      <c r="AF2640" s="2">
        <v>64806500</v>
      </c>
      <c r="AG2640" s="2">
        <v>61486200</v>
      </c>
      <c r="AH2640" s="2">
        <v>71506600</v>
      </c>
    </row>
    <row r="2641" spans="1:34">
      <c r="A2641" t="s">
        <v>2659</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row>
    <row r="2642" spans="1:34">
      <c r="A2642" t="s">
        <v>2660</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row>
    <row r="2643" spans="1:34">
      <c r="A2643" t="s">
        <v>2661</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row>
    <row r="2644" spans="1:34">
      <c r="A2644" t="s">
        <v>2662</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row>
    <row r="2645" spans="1:34">
      <c r="A2645" t="s">
        <v>2663</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row>
    <row r="2646" spans="1:34">
      <c r="A2646" t="s">
        <v>2664</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row>
    <row r="2647" spans="1:34">
      <c r="A2647" t="s">
        <v>2665</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row>
    <row r="2648" spans="1:34">
      <c r="A2648" t="s">
        <v>2666</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row>
    <row r="2649" spans="1:34">
      <c r="A2649" t="s">
        <v>2667</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row>
    <row r="2650" spans="1:34">
      <c r="A2650" t="s">
        <v>2668</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row>
    <row r="2651" spans="1:34">
      <c r="A2651" t="s">
        <v>2669</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row>
    <row r="2652" spans="1:34">
      <c r="A2652" t="s">
        <v>2670</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row>
    <row r="2653" spans="1:34">
      <c r="A2653" t="s">
        <v>2671</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row>
    <row r="2654" spans="1:34">
      <c r="A2654" t="s">
        <v>2672</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row>
    <row r="2655" spans="1:34">
      <c r="A2655" t="s">
        <v>2673</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row>
    <row r="2656" spans="1:34">
      <c r="A2656" t="s">
        <v>2674</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row>
    <row r="2657" spans="1:34">
      <c r="A2657" t="s">
        <v>2675</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row>
    <row r="2658" spans="1:34">
      <c r="A2658" t="s">
        <v>2676</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row>
    <row r="2659" spans="1:34">
      <c r="A2659" t="s">
        <v>2677</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row>
    <row r="2660" spans="1:34">
      <c r="A2660" t="s">
        <v>2678</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row>
    <row r="2661" spans="1:34">
      <c r="A2661" t="s">
        <v>2679</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row>
    <row r="2662" spans="1:34">
      <c r="A2662" t="s">
        <v>2680</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row>
    <row r="2663" spans="1:34">
      <c r="A2663" t="s">
        <v>2681</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row>
    <row r="2664" spans="1:34">
      <c r="A2664" t="s">
        <v>2682</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row>
    <row r="2665" spans="1:34">
      <c r="A2665" t="s">
        <v>2683</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row>
    <row r="2666" spans="1:34">
      <c r="A2666" t="s">
        <v>2684</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row>
    <row r="2667" spans="1:34">
      <c r="A2667" t="s">
        <v>2685</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row>
    <row r="2668" spans="1:34">
      <c r="A2668" t="s">
        <v>2686</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row>
    <row r="2669" spans="1:34">
      <c r="A2669" t="s">
        <v>2687</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row>
    <row r="2670" spans="1:34">
      <c r="A2670" t="s">
        <v>2688</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row>
    <row r="2671" spans="1:34">
      <c r="A2671" t="s">
        <v>2689</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row>
    <row r="2672" spans="1:34">
      <c r="A2672" t="s">
        <v>2690</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row>
    <row r="2673" spans="1:34">
      <c r="A2673" t="s">
        <v>2691</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row>
    <row r="2674" spans="1:34">
      <c r="A2674" t="s">
        <v>2692</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row>
    <row r="2675" spans="1:34">
      <c r="A2675" t="s">
        <v>2693</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row>
    <row r="2676" spans="1:34">
      <c r="A2676" t="s">
        <v>2694</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row>
    <row r="2677" spans="1:34">
      <c r="A2677" t="s">
        <v>2695</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row>
    <row r="2678" spans="1:34">
      <c r="A2678" t="s">
        <v>2696</v>
      </c>
      <c r="B2678" t="s">
        <v>19</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row>
    <row r="2679" spans="1:34">
      <c r="A2679" t="s">
        <v>2697</v>
      </c>
      <c r="B2679" t="s">
        <v>19</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row>
    <row r="2680" spans="1:34">
      <c r="A2680" t="s">
        <v>2698</v>
      </c>
      <c r="B2680" t="s">
        <v>19</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row>
    <row r="2681" spans="1:34">
      <c r="A2681" t="s">
        <v>2699</v>
      </c>
      <c r="B2681" t="s">
        <v>19</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row>
    <row r="2682" spans="1:34">
      <c r="A2682" t="s">
        <v>2700</v>
      </c>
      <c r="B2682" t="s">
        <v>19</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row>
    <row r="2683" spans="1:34">
      <c r="A2683" t="s">
        <v>2701</v>
      </c>
      <c r="B2683" t="s">
        <v>19</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row>
    <row r="2684" spans="1:34">
      <c r="A2684" t="s">
        <v>2702</v>
      </c>
      <c r="B2684" t="s">
        <v>19</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row>
    <row r="2685" spans="1:34">
      <c r="A2685" t="s">
        <v>2703</v>
      </c>
      <c r="B2685" t="s">
        <v>19</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row>
    <row r="2686" spans="1:34">
      <c r="A2686" t="s">
        <v>2704</v>
      </c>
      <c r="B2686" t="s">
        <v>19</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row>
    <row r="2687" spans="1:34">
      <c r="A2687" t="s">
        <v>2705</v>
      </c>
      <c r="B2687" t="s">
        <v>19</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row>
    <row r="2688" spans="1:34">
      <c r="A2688" t="s">
        <v>2706</v>
      </c>
      <c r="B2688" t="s">
        <v>19</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row>
    <row r="2689" spans="1:34">
      <c r="A2689" t="s">
        <v>2707</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row>
    <row r="2690" spans="1:34">
      <c r="A2690" t="s">
        <v>2708</v>
      </c>
      <c r="B2690" t="s">
        <v>19</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row>
    <row r="2691" spans="1:34">
      <c r="A2691" t="s">
        <v>2709</v>
      </c>
      <c r="B2691" t="s">
        <v>19</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row>
    <row r="2692" spans="1:34">
      <c r="A2692" t="s">
        <v>2710</v>
      </c>
      <c r="B2692" t="s">
        <v>19</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row>
    <row r="2693" spans="1:34">
      <c r="A2693" t="s">
        <v>2711</v>
      </c>
      <c r="B2693" t="s">
        <v>19</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row>
    <row r="2694" spans="1:34">
      <c r="A2694" t="s">
        <v>2712</v>
      </c>
      <c r="B2694" t="s">
        <v>19</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row>
    <row r="2695" spans="1:34">
      <c r="A2695" t="s">
        <v>2713</v>
      </c>
      <c r="B2695" t="s">
        <v>19</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row>
    <row r="2696" spans="1:34">
      <c r="A2696" t="s">
        <v>2714</v>
      </c>
      <c r="B2696" t="s">
        <v>19</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row>
    <row r="2697" spans="1:34">
      <c r="A2697" t="s">
        <v>2715</v>
      </c>
      <c r="B2697" t="s">
        <v>19</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row>
    <row r="2698" spans="1:34">
      <c r="A2698" t="s">
        <v>2716</v>
      </c>
      <c r="B2698" t="s">
        <v>19</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row>
    <row r="2699" spans="1:34">
      <c r="A2699" t="s">
        <v>2717</v>
      </c>
      <c r="B2699" t="s">
        <v>19</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row>
    <row r="2700" spans="1:34">
      <c r="A2700" t="s">
        <v>2718</v>
      </c>
      <c r="B2700" t="s">
        <v>19</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row>
    <row r="2701" spans="1:34">
      <c r="A2701" t="s">
        <v>2719</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row>
    <row r="2702" spans="1:34">
      <c r="A2702" t="s">
        <v>2720</v>
      </c>
      <c r="B2702" t="s">
        <v>19</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row>
    <row r="2703" spans="1:34">
      <c r="A2703" t="s">
        <v>2721</v>
      </c>
      <c r="B2703" t="s">
        <v>19</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row>
    <row r="2704" spans="1:34">
      <c r="A2704" t="s">
        <v>2722</v>
      </c>
      <c r="B2704" t="s">
        <v>19</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row>
    <row r="2705" spans="1:34">
      <c r="A2705" t="s">
        <v>2723</v>
      </c>
      <c r="B2705" t="s">
        <v>19</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row>
    <row r="2706" spans="1:34">
      <c r="A2706" t="s">
        <v>2724</v>
      </c>
      <c r="B2706" t="s">
        <v>19</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row>
    <row r="2707" spans="1:34">
      <c r="A2707" t="s">
        <v>2725</v>
      </c>
      <c r="B2707" t="s">
        <v>19</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row>
    <row r="2708" spans="1:34">
      <c r="A2708" t="s">
        <v>2726</v>
      </c>
      <c r="B2708" t="s">
        <v>19</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row>
    <row r="2709" spans="1:34">
      <c r="A2709" t="s">
        <v>2727</v>
      </c>
      <c r="B2709" t="s">
        <v>19</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row>
    <row r="2710" spans="1:34">
      <c r="A2710" t="s">
        <v>2728</v>
      </c>
      <c r="B2710" t="s">
        <v>19</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row>
    <row r="2711" spans="1:34">
      <c r="A2711" t="s">
        <v>2729</v>
      </c>
      <c r="B2711" t="s">
        <v>19</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row>
    <row r="2712" spans="1:34">
      <c r="A2712" t="s">
        <v>2730</v>
      </c>
      <c r="B2712" t="s">
        <v>19</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row>
    <row r="2713" spans="1:34">
      <c r="A2713" t="s">
        <v>2731</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row>
    <row r="2714" spans="1:34">
      <c r="A2714" t="s">
        <v>2732</v>
      </c>
      <c r="B2714" t="s">
        <v>19</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row>
    <row r="2715" spans="1:34">
      <c r="A2715" t="s">
        <v>2733</v>
      </c>
      <c r="B2715" t="s">
        <v>19</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row>
    <row r="2716" spans="1:34">
      <c r="A2716" t="s">
        <v>2734</v>
      </c>
      <c r="B2716" t="s">
        <v>19</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row>
    <row r="2717" spans="1:34">
      <c r="A2717" t="s">
        <v>2735</v>
      </c>
      <c r="B2717" t="s">
        <v>19</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row>
    <row r="2718" spans="1:34">
      <c r="A2718" t="s">
        <v>2736</v>
      </c>
      <c r="B2718" t="s">
        <v>19</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row>
    <row r="2719" spans="1:34">
      <c r="A2719" t="s">
        <v>2737</v>
      </c>
      <c r="B2719" t="s">
        <v>19</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row>
    <row r="2720" spans="1:34">
      <c r="A2720" t="s">
        <v>2738</v>
      </c>
      <c r="B2720" t="s">
        <v>19</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row>
    <row r="2721" spans="1:34">
      <c r="A2721" t="s">
        <v>2739</v>
      </c>
      <c r="B2721" t="s">
        <v>19</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row>
    <row r="2722" spans="1:34">
      <c r="A2722" t="s">
        <v>2740</v>
      </c>
      <c r="B2722" t="s">
        <v>19</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row>
    <row r="2723" spans="1:34">
      <c r="A2723" t="s">
        <v>2741</v>
      </c>
      <c r="B2723" t="s">
        <v>19</v>
      </c>
      <c r="C2723">
        <v>0</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row>
    <row r="2724" spans="1:34">
      <c r="A2724" t="s">
        <v>2742</v>
      </c>
      <c r="B2724" t="s">
        <v>19</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row>
    <row r="2725" spans="1:34">
      <c r="A2725" t="s">
        <v>2743</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row>
    <row r="2726" spans="1:34">
      <c r="A2726" t="s">
        <v>2744</v>
      </c>
      <c r="B2726" t="s">
        <v>19</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row>
    <row r="2727" spans="1:34">
      <c r="A2727" t="s">
        <v>2745</v>
      </c>
      <c r="B2727" t="s">
        <v>19</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row>
    <row r="2728" spans="1:34">
      <c r="A2728" t="s">
        <v>2746</v>
      </c>
      <c r="B2728" t="s">
        <v>19</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row>
    <row r="2729" spans="1:34">
      <c r="A2729" t="s">
        <v>2747</v>
      </c>
      <c r="B2729" t="s">
        <v>19</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row>
    <row r="2730" spans="1:34">
      <c r="A2730" t="s">
        <v>2748</v>
      </c>
      <c r="B2730" t="s">
        <v>19</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row>
    <row r="2731" spans="1:34">
      <c r="A2731" t="s">
        <v>2749</v>
      </c>
      <c r="B2731" t="s">
        <v>19</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row>
    <row r="2732" spans="1:34">
      <c r="A2732" t="s">
        <v>2750</v>
      </c>
      <c r="B2732" t="s">
        <v>19</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row>
    <row r="2733" spans="1:34">
      <c r="A2733" t="s">
        <v>2751</v>
      </c>
      <c r="B2733" t="s">
        <v>19</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row>
    <row r="2734" spans="1:34">
      <c r="A2734" t="s">
        <v>2752</v>
      </c>
      <c r="B2734" t="s">
        <v>19</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row>
    <row r="2735" spans="1:34">
      <c r="A2735" t="s">
        <v>2753</v>
      </c>
      <c r="B2735" t="s">
        <v>19</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row>
    <row r="2736" spans="1:34">
      <c r="A2736" t="s">
        <v>2754</v>
      </c>
      <c r="B2736" t="s">
        <v>19</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row>
    <row r="2737" spans="1:34">
      <c r="A2737" t="s">
        <v>2755</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row>
    <row r="2738" spans="1:34">
      <c r="A2738" t="s">
        <v>2756</v>
      </c>
      <c r="B2738" t="s">
        <v>19</v>
      </c>
      <c r="C2738" s="2">
        <v>88864000000000</v>
      </c>
      <c r="D2738" s="2">
        <v>78466800000000</v>
      </c>
      <c r="E2738" s="2">
        <v>82008600000000</v>
      </c>
      <c r="F2738" s="2">
        <v>84869700000000</v>
      </c>
      <c r="G2738" s="2">
        <v>86610700000000</v>
      </c>
      <c r="H2738" s="2">
        <v>88534500000000</v>
      </c>
      <c r="I2738" s="2">
        <v>90540100000000</v>
      </c>
      <c r="J2738" s="2">
        <v>92422100000000</v>
      </c>
      <c r="K2738" s="2">
        <v>93900700000000</v>
      </c>
      <c r="L2738" s="2">
        <v>95270100000000</v>
      </c>
      <c r="M2738" s="2">
        <v>96218100000000</v>
      </c>
      <c r="N2738" s="2">
        <v>97082700000000</v>
      </c>
      <c r="O2738" s="2">
        <v>97732200000000</v>
      </c>
      <c r="P2738" s="2">
        <v>98357100000000</v>
      </c>
      <c r="Q2738" s="2">
        <v>99011900000000</v>
      </c>
      <c r="R2738" s="2">
        <v>99711300000000</v>
      </c>
      <c r="S2738" s="2">
        <v>100173000000000</v>
      </c>
      <c r="T2738" s="2">
        <v>101254000000000</v>
      </c>
      <c r="U2738" s="2">
        <v>102316000000000</v>
      </c>
      <c r="V2738" s="2">
        <v>103392000000000</v>
      </c>
      <c r="W2738" s="2">
        <v>104447000000000</v>
      </c>
      <c r="X2738" s="2">
        <v>105579000000000</v>
      </c>
      <c r="Y2738" s="2">
        <v>106733000000000</v>
      </c>
      <c r="Z2738" s="2">
        <v>107851000000000</v>
      </c>
      <c r="AA2738" s="2">
        <v>108994000000000</v>
      </c>
      <c r="AB2738" s="2">
        <v>110180000000000</v>
      </c>
      <c r="AC2738" s="2">
        <v>111384000000000</v>
      </c>
      <c r="AD2738" s="2">
        <v>112582000000000</v>
      </c>
      <c r="AE2738" s="2">
        <v>113749000000000</v>
      </c>
      <c r="AF2738" s="2">
        <v>114941000000000</v>
      </c>
      <c r="AG2738" s="2">
        <v>116164000000000</v>
      </c>
      <c r="AH2738" s="2">
        <v>117354000000000</v>
      </c>
    </row>
    <row r="2739" spans="1:34">
      <c r="A2739" t="s">
        <v>2757</v>
      </c>
      <c r="B2739" t="s">
        <v>19</v>
      </c>
      <c r="C2739" s="2">
        <v>4860150000</v>
      </c>
      <c r="D2739" s="2">
        <v>3857520000</v>
      </c>
      <c r="E2739" s="2">
        <v>4003300000</v>
      </c>
      <c r="F2739" s="2">
        <v>4160990000</v>
      </c>
      <c r="G2739" s="2">
        <v>4212080000</v>
      </c>
      <c r="H2739" s="2">
        <v>4268280000</v>
      </c>
      <c r="I2739" s="2">
        <v>4320800000</v>
      </c>
      <c r="J2739" s="2">
        <v>4360500000</v>
      </c>
      <c r="K2739" s="2">
        <v>4349420000</v>
      </c>
      <c r="L2739" s="2">
        <v>4334670000</v>
      </c>
      <c r="M2739" s="2">
        <v>4297730000</v>
      </c>
      <c r="N2739" s="2">
        <v>4255480000</v>
      </c>
      <c r="O2739" s="2">
        <v>4185750000</v>
      </c>
      <c r="P2739" s="2">
        <v>4111980000</v>
      </c>
      <c r="Q2739" s="2">
        <v>4044660000</v>
      </c>
      <c r="R2739" s="2">
        <v>3989660000</v>
      </c>
      <c r="S2739" s="2">
        <v>3880620000</v>
      </c>
      <c r="T2739" s="2">
        <v>3904010000</v>
      </c>
      <c r="U2739" s="2">
        <v>3922370000</v>
      </c>
      <c r="V2739" s="2">
        <v>3940140000</v>
      </c>
      <c r="W2739" s="2">
        <v>3953080000</v>
      </c>
      <c r="X2739" s="2">
        <v>3981400000</v>
      </c>
      <c r="Y2739" s="2">
        <v>4015770000</v>
      </c>
      <c r="Z2739" s="2">
        <v>4041480000</v>
      </c>
      <c r="AA2739" s="2">
        <v>4071210000</v>
      </c>
      <c r="AB2739" s="2">
        <v>4115100000</v>
      </c>
      <c r="AC2739" s="2">
        <v>4160990000</v>
      </c>
      <c r="AD2739" s="2">
        <v>4204680000</v>
      </c>
      <c r="AE2739" s="2">
        <v>4241910000</v>
      </c>
      <c r="AF2739" s="2">
        <v>4283370000</v>
      </c>
      <c r="AG2739" s="2">
        <v>4324440000</v>
      </c>
      <c r="AH2739" s="2">
        <v>4362900000</v>
      </c>
    </row>
    <row r="2740" spans="1:34">
      <c r="A2740" t="s">
        <v>2758</v>
      </c>
      <c r="B2740" t="s">
        <v>19</v>
      </c>
      <c r="C2740" s="2">
        <v>94126700000</v>
      </c>
      <c r="D2740" s="2">
        <v>74789500000</v>
      </c>
      <c r="E2740" s="2">
        <v>77766200000</v>
      </c>
      <c r="F2740" s="2">
        <v>80915000000</v>
      </c>
      <c r="G2740" s="2">
        <v>81909400000</v>
      </c>
      <c r="H2740" s="2">
        <v>82975800000</v>
      </c>
      <c r="I2740" s="2">
        <v>83971400000</v>
      </c>
      <c r="J2740" s="2">
        <v>84685100000</v>
      </c>
      <c r="K2740" s="2">
        <v>84369300000</v>
      </c>
      <c r="L2740" s="2">
        <v>83945000000</v>
      </c>
      <c r="M2740" s="2">
        <v>83056000000</v>
      </c>
      <c r="N2740" s="2">
        <v>82043200000</v>
      </c>
      <c r="O2740" s="2">
        <v>80429500000</v>
      </c>
      <c r="P2740" s="2">
        <v>78744300000</v>
      </c>
      <c r="Q2740" s="2">
        <v>77168600000</v>
      </c>
      <c r="R2740" s="2">
        <v>75817200000</v>
      </c>
      <c r="S2740" s="2">
        <v>73436100000</v>
      </c>
      <c r="T2740" s="2">
        <v>73685200000</v>
      </c>
      <c r="U2740" s="2">
        <v>73865600000</v>
      </c>
      <c r="V2740" s="2">
        <v>74045400000</v>
      </c>
      <c r="W2740" s="2">
        <v>74149300000</v>
      </c>
      <c r="X2740" s="2">
        <v>74551900000</v>
      </c>
      <c r="Y2740" s="2">
        <v>75067400000</v>
      </c>
      <c r="Z2740" s="2">
        <v>75433700000</v>
      </c>
      <c r="AA2740" s="2">
        <v>75877100000</v>
      </c>
      <c r="AB2740" s="2">
        <v>76576700000</v>
      </c>
      <c r="AC2740" s="2">
        <v>77317600000</v>
      </c>
      <c r="AD2740" s="2">
        <v>78018800000</v>
      </c>
      <c r="AE2740" s="2">
        <v>78610500000</v>
      </c>
      <c r="AF2740" s="2">
        <v>79277600000</v>
      </c>
      <c r="AG2740" s="2">
        <v>79942600000</v>
      </c>
      <c r="AH2740" s="2">
        <v>80571200000</v>
      </c>
    </row>
    <row r="2741" spans="1:34">
      <c r="A2741" t="s">
        <v>2759</v>
      </c>
      <c r="B2741" t="s">
        <v>19</v>
      </c>
      <c r="C2741" s="2">
        <v>112358000000</v>
      </c>
      <c r="D2741" s="2">
        <v>89473600000</v>
      </c>
      <c r="E2741" s="2">
        <v>93151900000</v>
      </c>
      <c r="F2741" s="2">
        <v>96993000000</v>
      </c>
      <c r="G2741" s="2">
        <v>98195100000</v>
      </c>
      <c r="H2741" s="2">
        <v>99464000000</v>
      </c>
      <c r="I2741" s="2">
        <v>100650000000</v>
      </c>
      <c r="J2741" s="2">
        <v>101476000000</v>
      </c>
      <c r="K2741" s="2">
        <v>101045000000</v>
      </c>
      <c r="L2741" s="2">
        <v>100451000000</v>
      </c>
      <c r="M2741" s="2">
        <v>99279800000</v>
      </c>
      <c r="N2741" s="2">
        <v>97946200000</v>
      </c>
      <c r="O2741" s="2">
        <v>95849800000</v>
      </c>
      <c r="P2741" s="2">
        <v>93674900000</v>
      </c>
      <c r="Q2741" s="2">
        <v>91620100000</v>
      </c>
      <c r="R2741" s="2">
        <v>89827100000</v>
      </c>
      <c r="S2741" s="2">
        <v>86824200000</v>
      </c>
      <c r="T2741" s="2">
        <v>86995200000</v>
      </c>
      <c r="U2741" s="2">
        <v>87106900000</v>
      </c>
      <c r="V2741" s="2">
        <v>87223400000</v>
      </c>
      <c r="W2741" s="2">
        <v>87256700000</v>
      </c>
      <c r="X2741" s="2">
        <v>87649700000</v>
      </c>
      <c r="Y2741" s="2">
        <v>88177000000</v>
      </c>
      <c r="Z2741" s="2">
        <v>88535500000</v>
      </c>
      <c r="AA2741" s="2">
        <v>88989200000</v>
      </c>
      <c r="AB2741" s="2">
        <v>89734500000</v>
      </c>
      <c r="AC2741" s="2">
        <v>90535700000</v>
      </c>
      <c r="AD2741" s="2">
        <v>91288200000</v>
      </c>
      <c r="AE2741" s="2">
        <v>91920400000</v>
      </c>
      <c r="AF2741" s="2">
        <v>92640800000</v>
      </c>
      <c r="AG2741" s="2">
        <v>93358800000</v>
      </c>
      <c r="AH2741" s="2">
        <v>94042400000</v>
      </c>
    </row>
    <row r="2742" spans="1:34">
      <c r="A2742" t="s">
        <v>2760</v>
      </c>
      <c r="B2742" t="s">
        <v>19</v>
      </c>
      <c r="C2742" s="2">
        <v>21130000000</v>
      </c>
      <c r="D2742" s="2">
        <v>17016900000</v>
      </c>
      <c r="E2742" s="2">
        <v>17816700000</v>
      </c>
      <c r="F2742" s="2">
        <v>18616700000</v>
      </c>
      <c r="G2742" s="2">
        <v>18856500000</v>
      </c>
      <c r="H2742" s="2">
        <v>19090600000</v>
      </c>
      <c r="I2742" s="2">
        <v>19311200000</v>
      </c>
      <c r="J2742" s="2">
        <v>19440600000</v>
      </c>
      <c r="K2742" s="2">
        <v>19296300000</v>
      </c>
      <c r="L2742" s="2">
        <v>19100800000</v>
      </c>
      <c r="M2742" s="2">
        <v>18774800000</v>
      </c>
      <c r="N2742" s="2">
        <v>18404600000</v>
      </c>
      <c r="O2742" s="2">
        <v>17847500000</v>
      </c>
      <c r="P2742" s="2">
        <v>17282100000</v>
      </c>
      <c r="Q2742" s="2">
        <v>16729100000</v>
      </c>
      <c r="R2742" s="2">
        <v>16219400000</v>
      </c>
      <c r="S2742" s="2">
        <v>15500800000</v>
      </c>
      <c r="T2742" s="2">
        <v>15411200000</v>
      </c>
      <c r="U2742" s="2">
        <v>15332000000</v>
      </c>
      <c r="V2742" s="2">
        <v>15259100000</v>
      </c>
      <c r="W2742" s="2">
        <v>15178000000</v>
      </c>
      <c r="X2742" s="2">
        <v>15167100000</v>
      </c>
      <c r="Y2742" s="2">
        <v>15181100000</v>
      </c>
      <c r="Z2742" s="2">
        <v>15172400000</v>
      </c>
      <c r="AA2742" s="2">
        <v>15184300000</v>
      </c>
      <c r="AB2742" s="2">
        <v>15237500000</v>
      </c>
      <c r="AC2742" s="2">
        <v>15307300000</v>
      </c>
      <c r="AD2742" s="2">
        <v>15366800000</v>
      </c>
      <c r="AE2742" s="2">
        <v>15413900000</v>
      </c>
      <c r="AF2742" s="2">
        <v>15475400000</v>
      </c>
      <c r="AG2742" s="2">
        <v>15537000000</v>
      </c>
      <c r="AH2742" s="2">
        <v>15600700000</v>
      </c>
    </row>
    <row r="2743" spans="1:34">
      <c r="A2743" t="s">
        <v>2761</v>
      </c>
      <c r="B2743" t="s">
        <v>19</v>
      </c>
      <c r="C2743" s="2">
        <v>8557770000</v>
      </c>
      <c r="D2743" s="2">
        <v>6839540000</v>
      </c>
      <c r="E2743" s="2">
        <v>7135320000</v>
      </c>
      <c r="F2743" s="2">
        <v>7439370000</v>
      </c>
      <c r="G2743" s="2">
        <v>7532620000</v>
      </c>
      <c r="H2743" s="2">
        <v>7628120000</v>
      </c>
      <c r="I2743" s="2">
        <v>7717580000</v>
      </c>
      <c r="J2743" s="2">
        <v>7775940000</v>
      </c>
      <c r="K2743" s="2">
        <v>7731940000</v>
      </c>
      <c r="L2743" s="2">
        <v>7673220000</v>
      </c>
      <c r="M2743" s="2">
        <v>7567060000</v>
      </c>
      <c r="N2743" s="2">
        <v>7446370000</v>
      </c>
      <c r="O2743" s="2">
        <v>7260700000</v>
      </c>
      <c r="P2743" s="2">
        <v>7069990000</v>
      </c>
      <c r="Q2743" s="2">
        <v>6886810000</v>
      </c>
      <c r="R2743" s="2">
        <v>6722490000</v>
      </c>
      <c r="S2743" s="2">
        <v>6468690000</v>
      </c>
      <c r="T2743" s="2">
        <v>6462010000</v>
      </c>
      <c r="U2743" s="2">
        <v>6454100000</v>
      </c>
      <c r="V2743" s="2">
        <v>6447480000</v>
      </c>
      <c r="W2743" s="2">
        <v>6435870000</v>
      </c>
      <c r="X2743" s="2">
        <v>6451960000</v>
      </c>
      <c r="Y2743" s="2">
        <v>6478120000</v>
      </c>
      <c r="Z2743" s="2">
        <v>6492980000</v>
      </c>
      <c r="AA2743" s="2">
        <v>6515380000</v>
      </c>
      <c r="AB2743" s="2">
        <v>6557920000</v>
      </c>
      <c r="AC2743" s="2">
        <v>6605490000</v>
      </c>
      <c r="AD2743" s="2">
        <v>6649290000</v>
      </c>
      <c r="AE2743" s="2">
        <v>6685560000</v>
      </c>
      <c r="AF2743" s="2">
        <v>6728100000</v>
      </c>
      <c r="AG2743" s="2">
        <v>6770670000</v>
      </c>
      <c r="AH2743" s="2">
        <v>6812010000</v>
      </c>
    </row>
    <row r="2744" spans="1:34">
      <c r="A2744" t="s">
        <v>2762</v>
      </c>
      <c r="B2744" t="s">
        <v>19</v>
      </c>
      <c r="C2744" s="2">
        <v>72792200000</v>
      </c>
      <c r="D2744" s="2">
        <v>58902000000</v>
      </c>
      <c r="E2744" s="2">
        <v>61810800000</v>
      </c>
      <c r="F2744" s="2">
        <v>64677100000</v>
      </c>
      <c r="G2744" s="2">
        <v>65523300000</v>
      </c>
      <c r="H2744" s="2">
        <v>66324500000</v>
      </c>
      <c r="I2744" s="2">
        <v>67081800000</v>
      </c>
      <c r="J2744" s="2">
        <v>67492000000</v>
      </c>
      <c r="K2744" s="2">
        <v>66906700000</v>
      </c>
      <c r="L2744" s="2">
        <v>66115600000</v>
      </c>
      <c r="M2744" s="2">
        <v>64844700000</v>
      </c>
      <c r="N2744" s="2">
        <v>63402000000</v>
      </c>
      <c r="O2744" s="2">
        <v>61254300000</v>
      </c>
      <c r="P2744" s="2">
        <v>59087400000</v>
      </c>
      <c r="Q2744" s="2">
        <v>56948700000</v>
      </c>
      <c r="R2744" s="2">
        <v>54951400000</v>
      </c>
      <c r="S2744" s="2">
        <v>52261200000</v>
      </c>
      <c r="T2744" s="2">
        <v>51782200000</v>
      </c>
      <c r="U2744" s="2">
        <v>51369600000</v>
      </c>
      <c r="V2744" s="2">
        <v>50985800000</v>
      </c>
      <c r="W2744" s="2">
        <v>50584100000</v>
      </c>
      <c r="X2744" s="2">
        <v>50428400000</v>
      </c>
      <c r="Y2744" s="2">
        <v>50357600000</v>
      </c>
      <c r="Z2744" s="2">
        <v>50221300000</v>
      </c>
      <c r="AA2744" s="2">
        <v>50160200000</v>
      </c>
      <c r="AB2744" s="2">
        <v>50222300000</v>
      </c>
      <c r="AC2744" s="2">
        <v>50350200000</v>
      </c>
      <c r="AD2744" s="2">
        <v>50440700000</v>
      </c>
      <c r="AE2744" s="2">
        <v>50502900000</v>
      </c>
      <c r="AF2744" s="2">
        <v>50612100000</v>
      </c>
      <c r="AG2744" s="2">
        <v>50721900000</v>
      </c>
      <c r="AH2744" s="2">
        <v>50851000000</v>
      </c>
    </row>
    <row r="2745" spans="1:34">
      <c r="A2745" t="s">
        <v>2763</v>
      </c>
      <c r="B2745" t="s">
        <v>19</v>
      </c>
      <c r="C2745" s="2">
        <v>320443000</v>
      </c>
      <c r="D2745" s="2">
        <v>253442000</v>
      </c>
      <c r="E2745" s="2">
        <v>263869000</v>
      </c>
      <c r="F2745" s="2">
        <v>274710000</v>
      </c>
      <c r="G2745" s="2">
        <v>277996000</v>
      </c>
      <c r="H2745" s="2">
        <v>281450000</v>
      </c>
      <c r="I2745" s="2">
        <v>284644000</v>
      </c>
      <c r="J2745" s="2">
        <v>286790000</v>
      </c>
      <c r="K2745" s="2">
        <v>285256000</v>
      </c>
      <c r="L2745" s="2">
        <v>283303000</v>
      </c>
      <c r="M2745" s="2">
        <v>279649000</v>
      </c>
      <c r="N2745" s="2">
        <v>275506000</v>
      </c>
      <c r="O2745" s="2">
        <v>269088000</v>
      </c>
      <c r="P2745" s="2">
        <v>262427000</v>
      </c>
      <c r="Q2745" s="2">
        <v>256090000</v>
      </c>
      <c r="R2745" s="2">
        <v>250434000</v>
      </c>
      <c r="S2745" s="2">
        <v>241250000</v>
      </c>
      <c r="T2745" s="2">
        <v>241326000</v>
      </c>
      <c r="U2745" s="2">
        <v>241233000</v>
      </c>
      <c r="V2745" s="2">
        <v>241190000</v>
      </c>
      <c r="W2745" s="2">
        <v>240986000</v>
      </c>
      <c r="X2745" s="2">
        <v>241780000</v>
      </c>
      <c r="Y2745" s="2">
        <v>242918000</v>
      </c>
      <c r="Z2745" s="2">
        <v>243641000</v>
      </c>
      <c r="AA2745" s="2">
        <v>244588000</v>
      </c>
      <c r="AB2745" s="2">
        <v>246368000</v>
      </c>
      <c r="AC2745" s="2">
        <v>248250000</v>
      </c>
      <c r="AD2745" s="2">
        <v>250040000</v>
      </c>
      <c r="AE2745" s="2">
        <v>251506000</v>
      </c>
      <c r="AF2745" s="2">
        <v>253185000</v>
      </c>
      <c r="AG2745" s="2">
        <v>254905000</v>
      </c>
      <c r="AH2745" s="2">
        <v>256555000</v>
      </c>
    </row>
    <row r="2746" spans="1:34">
      <c r="A2746" t="s">
        <v>2764</v>
      </c>
      <c r="B2746" t="s">
        <v>19</v>
      </c>
      <c r="C2746" s="2">
        <v>848337000</v>
      </c>
      <c r="D2746" s="2">
        <v>673955000</v>
      </c>
      <c r="E2746" s="2">
        <v>699710000</v>
      </c>
      <c r="F2746" s="2">
        <v>727634000</v>
      </c>
      <c r="G2746" s="2">
        <v>736574000</v>
      </c>
      <c r="H2746" s="2">
        <v>746284000</v>
      </c>
      <c r="I2746" s="2">
        <v>755361000</v>
      </c>
      <c r="J2746" s="2">
        <v>762051000</v>
      </c>
      <c r="K2746" s="2">
        <v>759289000</v>
      </c>
      <c r="L2746" s="2">
        <v>756115000</v>
      </c>
      <c r="M2746" s="2">
        <v>748918000</v>
      </c>
      <c r="N2746" s="2">
        <v>740701000</v>
      </c>
      <c r="O2746" s="2">
        <v>727395000</v>
      </c>
      <c r="P2746" s="2">
        <v>713415000</v>
      </c>
      <c r="Q2746" s="2">
        <v>700491000</v>
      </c>
      <c r="R2746" s="2">
        <v>689651000</v>
      </c>
      <c r="S2746" s="2">
        <v>669479000</v>
      </c>
      <c r="T2746" s="2">
        <v>672659000</v>
      </c>
      <c r="U2746" s="2">
        <v>675092000</v>
      </c>
      <c r="V2746" s="2">
        <v>677470000</v>
      </c>
      <c r="W2746" s="2">
        <v>679082000</v>
      </c>
      <c r="X2746" s="2">
        <v>683377000</v>
      </c>
      <c r="Y2746" s="2">
        <v>688710000</v>
      </c>
      <c r="Z2746" s="2">
        <v>692613000</v>
      </c>
      <c r="AA2746" s="2">
        <v>697217000</v>
      </c>
      <c r="AB2746" s="2">
        <v>704205000</v>
      </c>
      <c r="AC2746" s="2">
        <v>711557000</v>
      </c>
      <c r="AD2746" s="2">
        <v>718536000</v>
      </c>
      <c r="AE2746" s="2">
        <v>724459000</v>
      </c>
      <c r="AF2746" s="2">
        <v>731092000</v>
      </c>
      <c r="AG2746" s="2">
        <v>737678000</v>
      </c>
      <c r="AH2746" s="2">
        <v>743873000</v>
      </c>
    </row>
    <row r="2747" spans="1:34">
      <c r="A2747" t="s">
        <v>2765</v>
      </c>
      <c r="B2747" t="s">
        <v>19</v>
      </c>
      <c r="C2747" s="2">
        <v>1981450000</v>
      </c>
      <c r="D2747" s="2">
        <v>1596650000</v>
      </c>
      <c r="E2747" s="2">
        <v>1676030000</v>
      </c>
      <c r="F2747" s="2">
        <v>1753710000</v>
      </c>
      <c r="G2747" s="2">
        <v>1776220000</v>
      </c>
      <c r="H2747" s="2">
        <v>1797400000</v>
      </c>
      <c r="I2747" s="2">
        <v>1817280000</v>
      </c>
      <c r="J2747" s="2">
        <v>1827630000</v>
      </c>
      <c r="K2747" s="2">
        <v>1810860000</v>
      </c>
      <c r="L2747" s="2">
        <v>1788260000</v>
      </c>
      <c r="M2747" s="2">
        <v>1752370000</v>
      </c>
      <c r="N2747" s="2">
        <v>1711690000</v>
      </c>
      <c r="O2747" s="2">
        <v>1651400000</v>
      </c>
      <c r="P2747" s="2">
        <v>1590510000</v>
      </c>
      <c r="Q2747" s="2">
        <v>1530320000</v>
      </c>
      <c r="R2747" s="2">
        <v>1473720000</v>
      </c>
      <c r="S2747" s="2">
        <v>1397960000</v>
      </c>
      <c r="T2747" s="2">
        <v>1383260000</v>
      </c>
      <c r="U2747" s="2">
        <v>1370380000</v>
      </c>
      <c r="V2747" s="2">
        <v>1358430000</v>
      </c>
      <c r="W2747" s="2">
        <v>1346280000</v>
      </c>
      <c r="X2747" s="2">
        <v>1340730000</v>
      </c>
      <c r="Y2747" s="2">
        <v>1337350000</v>
      </c>
      <c r="Z2747" s="2">
        <v>1332440000</v>
      </c>
      <c r="AA2747" s="2">
        <v>1329400000</v>
      </c>
      <c r="AB2747" s="2">
        <v>1329710000</v>
      </c>
      <c r="AC2747" s="2">
        <v>1331600000</v>
      </c>
      <c r="AD2747" s="2">
        <v>1332640000</v>
      </c>
      <c r="AE2747" s="2">
        <v>1333000000</v>
      </c>
      <c r="AF2747" s="2">
        <v>1334490000</v>
      </c>
      <c r="AG2747" s="2">
        <v>1336180000</v>
      </c>
      <c r="AH2747" s="2">
        <v>1338510000</v>
      </c>
    </row>
    <row r="2748" spans="1:34">
      <c r="A2748" t="s">
        <v>2766</v>
      </c>
      <c r="B2748" t="s">
        <v>19</v>
      </c>
      <c r="C2748" s="2">
        <v>297997000</v>
      </c>
      <c r="D2748" s="2">
        <v>238734000</v>
      </c>
      <c r="E2748" s="2">
        <v>250323000</v>
      </c>
      <c r="F2748" s="2">
        <v>261709000</v>
      </c>
      <c r="G2748" s="2">
        <v>264988000</v>
      </c>
      <c r="H2748" s="2">
        <v>268114000</v>
      </c>
      <c r="I2748" s="2">
        <v>271028000</v>
      </c>
      <c r="J2748" s="2">
        <v>272574000</v>
      </c>
      <c r="K2748" s="2">
        <v>270138000</v>
      </c>
      <c r="L2748" s="2">
        <v>266889000</v>
      </c>
      <c r="M2748" s="2">
        <v>261687000</v>
      </c>
      <c r="N2748" s="2">
        <v>255796000</v>
      </c>
      <c r="O2748" s="2">
        <v>247049000</v>
      </c>
      <c r="P2748" s="2">
        <v>238183000</v>
      </c>
      <c r="Q2748" s="2">
        <v>229446000</v>
      </c>
      <c r="R2748" s="2">
        <v>221238000</v>
      </c>
      <c r="S2748" s="2">
        <v>210054000</v>
      </c>
      <c r="T2748" s="2">
        <v>208047000</v>
      </c>
      <c r="U2748" s="2">
        <v>206244000</v>
      </c>
      <c r="V2748" s="2">
        <v>204581000</v>
      </c>
      <c r="W2748" s="2">
        <v>202899000</v>
      </c>
      <c r="X2748" s="2">
        <v>202188000</v>
      </c>
      <c r="Y2748" s="2">
        <v>201788000</v>
      </c>
      <c r="Z2748" s="2">
        <v>201158000</v>
      </c>
      <c r="AA2748" s="2">
        <v>200779000</v>
      </c>
      <c r="AB2748" s="2">
        <v>200949000</v>
      </c>
      <c r="AC2748" s="2">
        <v>201310000</v>
      </c>
      <c r="AD2748" s="2">
        <v>201571000</v>
      </c>
      <c r="AE2748" s="2">
        <v>201703000</v>
      </c>
      <c r="AF2748" s="2">
        <v>201995000</v>
      </c>
      <c r="AG2748" s="2">
        <v>202336000</v>
      </c>
      <c r="AH2748" s="2">
        <v>202759000</v>
      </c>
    </row>
    <row r="2749" spans="1:34">
      <c r="A2749" t="s">
        <v>2767</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row>
    <row r="2750" spans="1:34">
      <c r="A2750" t="s">
        <v>2768</v>
      </c>
      <c r="B2750" t="s">
        <v>19</v>
      </c>
      <c r="C2750" s="2">
        <v>396539000000000</v>
      </c>
      <c r="D2750" s="2">
        <v>372252000000000</v>
      </c>
      <c r="E2750" s="2">
        <v>383906000000000</v>
      </c>
      <c r="F2750" s="2">
        <v>397589000000000</v>
      </c>
      <c r="G2750" s="2">
        <v>401739000000000</v>
      </c>
      <c r="H2750" s="2">
        <v>408827000000000</v>
      </c>
      <c r="I2750" s="2">
        <v>416038000000000</v>
      </c>
      <c r="J2750" s="2">
        <v>423115000000000</v>
      </c>
      <c r="K2750" s="2">
        <v>423286000000000</v>
      </c>
      <c r="L2750" s="2">
        <v>427395000000000</v>
      </c>
      <c r="M2750" s="2">
        <v>428499000000000</v>
      </c>
      <c r="N2750" s="2">
        <v>424867000000000</v>
      </c>
      <c r="O2750" s="2">
        <v>424646000000000</v>
      </c>
      <c r="P2750" s="2">
        <v>426702000000000</v>
      </c>
      <c r="Q2750" s="2">
        <v>425410000000000</v>
      </c>
      <c r="R2750" s="2">
        <v>430001000000000</v>
      </c>
      <c r="S2750" s="2">
        <v>431012000000000</v>
      </c>
      <c r="T2750" s="2">
        <v>430623000000000</v>
      </c>
      <c r="U2750" s="2">
        <v>435732000000000</v>
      </c>
      <c r="V2750" s="2">
        <v>436880000000000</v>
      </c>
      <c r="W2750" s="2">
        <v>438706000000000</v>
      </c>
      <c r="X2750" s="2">
        <v>441106000000000</v>
      </c>
      <c r="Y2750" s="2">
        <v>443576000000000</v>
      </c>
      <c r="Z2750" s="2">
        <v>444904000000000</v>
      </c>
      <c r="AA2750" s="2">
        <v>446257000000000</v>
      </c>
      <c r="AB2750" s="2">
        <v>447754000000000</v>
      </c>
      <c r="AC2750" s="2">
        <v>449594000000000</v>
      </c>
      <c r="AD2750" s="2">
        <v>449426000000000</v>
      </c>
      <c r="AE2750" s="2">
        <v>452832000000000</v>
      </c>
      <c r="AF2750" s="2">
        <v>455479000000000</v>
      </c>
      <c r="AG2750" s="2">
        <v>457202000000000</v>
      </c>
      <c r="AH2750" s="2">
        <v>457522000000000</v>
      </c>
    </row>
    <row r="2751" spans="1:34">
      <c r="A2751" t="s">
        <v>2769</v>
      </c>
      <c r="B2751" t="s">
        <v>19</v>
      </c>
      <c r="C2751" s="2">
        <v>3862420000000</v>
      </c>
      <c r="D2751" s="2">
        <v>3584190000000</v>
      </c>
      <c r="E2751" s="2">
        <v>3696220000000</v>
      </c>
      <c r="F2751" s="2">
        <v>3827300000000</v>
      </c>
      <c r="G2751" s="2">
        <v>3862550000000</v>
      </c>
      <c r="H2751" s="2">
        <v>3929440000000</v>
      </c>
      <c r="I2751" s="2">
        <v>3994520000000</v>
      </c>
      <c r="J2751" s="2">
        <v>4066520000000</v>
      </c>
      <c r="K2751" s="2">
        <v>4071220000000</v>
      </c>
      <c r="L2751" s="2">
        <v>4115200000000</v>
      </c>
      <c r="M2751" s="2">
        <v>4124220000000</v>
      </c>
      <c r="N2751" s="2">
        <v>4084420000000</v>
      </c>
      <c r="O2751" s="2">
        <v>4083140000000</v>
      </c>
      <c r="P2751" s="2">
        <v>4106730000000</v>
      </c>
      <c r="Q2751" s="2">
        <v>4097120000000</v>
      </c>
      <c r="R2751" s="2">
        <v>4145430000000</v>
      </c>
      <c r="S2751" s="2">
        <v>4157320000000</v>
      </c>
      <c r="T2751" s="2">
        <v>4152930000000</v>
      </c>
      <c r="U2751" s="2">
        <v>4205360000000</v>
      </c>
      <c r="V2751" s="2">
        <v>4217200000000</v>
      </c>
      <c r="W2751" s="2">
        <v>4234440000000</v>
      </c>
      <c r="X2751" s="2">
        <v>4264520000000</v>
      </c>
      <c r="Y2751" s="2">
        <v>4291910000000</v>
      </c>
      <c r="Z2751" s="2">
        <v>4309470000000</v>
      </c>
      <c r="AA2751" s="2">
        <v>4326830000000</v>
      </c>
      <c r="AB2751" s="2">
        <v>4343490000000</v>
      </c>
      <c r="AC2751" s="2">
        <v>4363930000000</v>
      </c>
      <c r="AD2751" s="2">
        <v>4362590000000</v>
      </c>
      <c r="AE2751" s="2">
        <v>4405700000000</v>
      </c>
      <c r="AF2751" s="2">
        <v>4438140000000</v>
      </c>
      <c r="AG2751" s="2">
        <v>4460720000000</v>
      </c>
      <c r="AH2751" s="2">
        <v>4466670000000</v>
      </c>
    </row>
    <row r="2752" spans="1:34">
      <c r="A2752" t="s">
        <v>2770</v>
      </c>
      <c r="B2752" t="s">
        <v>19</v>
      </c>
      <c r="C2752" s="2">
        <v>1522630000000</v>
      </c>
      <c r="D2752" s="2">
        <v>1403980000000</v>
      </c>
      <c r="E2752" s="2">
        <v>1443120000000</v>
      </c>
      <c r="F2752" s="2">
        <v>1489200000000</v>
      </c>
      <c r="G2752" s="2">
        <v>1499490000000</v>
      </c>
      <c r="H2752" s="2">
        <v>1521940000000</v>
      </c>
      <c r="I2752" s="2">
        <v>1544070000000</v>
      </c>
      <c r="J2752" s="2">
        <v>1569830000000</v>
      </c>
      <c r="K2752" s="2">
        <v>1573300000000</v>
      </c>
      <c r="L2752" s="2">
        <v>1590770000000</v>
      </c>
      <c r="M2752" s="2">
        <v>1593770000000</v>
      </c>
      <c r="N2752" s="2">
        <v>1581850000000</v>
      </c>
      <c r="O2752" s="2">
        <v>1581750000000</v>
      </c>
      <c r="P2752" s="2">
        <v>1589850000000</v>
      </c>
      <c r="Q2752" s="2">
        <v>1586870000000</v>
      </c>
      <c r="R2752" s="2">
        <v>1603280000000</v>
      </c>
      <c r="S2752" s="2">
        <v>1607510000000</v>
      </c>
      <c r="T2752" s="2">
        <v>1606720000000</v>
      </c>
      <c r="U2752" s="2">
        <v>1624800000000</v>
      </c>
      <c r="V2752" s="2">
        <v>1629450000000</v>
      </c>
      <c r="W2752" s="2">
        <v>1636190000000</v>
      </c>
      <c r="X2752" s="2">
        <v>1647150000000</v>
      </c>
      <c r="Y2752" s="2">
        <v>1657790000000</v>
      </c>
      <c r="Z2752" s="2">
        <v>1664940000000</v>
      </c>
      <c r="AA2752" s="2">
        <v>1672060000000</v>
      </c>
      <c r="AB2752" s="2">
        <v>1677950000000</v>
      </c>
      <c r="AC2752" s="2">
        <v>1685300000000</v>
      </c>
      <c r="AD2752" s="2">
        <v>1684930000000</v>
      </c>
      <c r="AE2752" s="2">
        <v>1700670000000</v>
      </c>
      <c r="AF2752" s="2">
        <v>1713080000000</v>
      </c>
      <c r="AG2752" s="2">
        <v>1722230000000</v>
      </c>
      <c r="AH2752" s="2">
        <v>1726970000000</v>
      </c>
    </row>
    <row r="2753" spans="1:34">
      <c r="A2753" t="s">
        <v>2771</v>
      </c>
      <c r="B2753" t="s">
        <v>19</v>
      </c>
      <c r="C2753" s="2">
        <v>1491420000000</v>
      </c>
      <c r="D2753" s="2">
        <v>1381890000000</v>
      </c>
      <c r="E2753" s="2">
        <v>1424490000000</v>
      </c>
      <c r="F2753" s="2">
        <v>1473780000000</v>
      </c>
      <c r="G2753" s="2">
        <v>1486530000000</v>
      </c>
      <c r="H2753" s="2">
        <v>1511420000000</v>
      </c>
      <c r="I2753" s="2">
        <v>1535720000000</v>
      </c>
      <c r="J2753" s="2">
        <v>1562870000000</v>
      </c>
      <c r="K2753" s="2">
        <v>1565060000000</v>
      </c>
      <c r="L2753" s="2">
        <v>1582040000000</v>
      </c>
      <c r="M2753" s="2">
        <v>1585400000000</v>
      </c>
      <c r="N2753" s="2">
        <v>1570950000000</v>
      </c>
      <c r="O2753" s="2">
        <v>1570550000000</v>
      </c>
      <c r="P2753" s="2">
        <v>1579350000000</v>
      </c>
      <c r="Q2753" s="2">
        <v>1575810000000</v>
      </c>
      <c r="R2753" s="2">
        <v>1593810000000</v>
      </c>
      <c r="S2753" s="2">
        <v>1598280000000</v>
      </c>
      <c r="T2753" s="2">
        <v>1596810000000</v>
      </c>
      <c r="U2753" s="2">
        <v>1616400000000</v>
      </c>
      <c r="V2753" s="2">
        <v>1620960000000</v>
      </c>
      <c r="W2753" s="2">
        <v>1627590000000</v>
      </c>
      <c r="X2753" s="2">
        <v>1638940000000</v>
      </c>
      <c r="Y2753" s="2">
        <v>1649470000000</v>
      </c>
      <c r="Z2753" s="2">
        <v>1656280000000</v>
      </c>
      <c r="AA2753" s="2">
        <v>1663020000000</v>
      </c>
      <c r="AB2753" s="2">
        <v>1669280000000</v>
      </c>
      <c r="AC2753" s="2">
        <v>1676980000000</v>
      </c>
      <c r="AD2753" s="2">
        <v>1676500000000</v>
      </c>
      <c r="AE2753" s="2">
        <v>1692790000000</v>
      </c>
      <c r="AF2753" s="2">
        <v>1705200000000</v>
      </c>
      <c r="AG2753" s="2">
        <v>1713940000000</v>
      </c>
      <c r="AH2753" s="2">
        <v>1716810000000</v>
      </c>
    </row>
    <row r="2754" spans="1:34">
      <c r="A2754" t="s">
        <v>2772</v>
      </c>
      <c r="B2754" t="s">
        <v>19</v>
      </c>
      <c r="C2754" s="2">
        <v>218547000000</v>
      </c>
      <c r="D2754" s="2">
        <v>197291000000</v>
      </c>
      <c r="E2754" s="2">
        <v>201145000000</v>
      </c>
      <c r="F2754" s="2">
        <v>205148000000</v>
      </c>
      <c r="G2754" s="2">
        <v>205003000000</v>
      </c>
      <c r="H2754" s="2">
        <v>206446000000</v>
      </c>
      <c r="I2754" s="2">
        <v>207983000000</v>
      </c>
      <c r="J2754" s="2">
        <v>210510000000</v>
      </c>
      <c r="K2754" s="2">
        <v>211838000000</v>
      </c>
      <c r="L2754" s="2">
        <v>214435000000</v>
      </c>
      <c r="M2754" s="2">
        <v>214617000000</v>
      </c>
      <c r="N2754" s="2">
        <v>214611000000</v>
      </c>
      <c r="O2754" s="2">
        <v>214780000000</v>
      </c>
      <c r="P2754" s="2">
        <v>215421000000</v>
      </c>
      <c r="Q2754" s="2">
        <v>215413000000</v>
      </c>
      <c r="R2754" s="2">
        <v>216554000000</v>
      </c>
      <c r="S2754" s="2">
        <v>216963000000</v>
      </c>
      <c r="T2754" s="2">
        <v>217294000000</v>
      </c>
      <c r="U2754" s="2">
        <v>218707000000</v>
      </c>
      <c r="V2754" s="2">
        <v>219381000000</v>
      </c>
      <c r="W2754" s="2">
        <v>220303000000</v>
      </c>
      <c r="X2754" s="2">
        <v>221559000000</v>
      </c>
      <c r="Y2754" s="2">
        <v>223011000000</v>
      </c>
      <c r="Z2754" s="2">
        <v>224184000000</v>
      </c>
      <c r="AA2754" s="2">
        <v>225362000000</v>
      </c>
      <c r="AB2754" s="2">
        <v>225909000000</v>
      </c>
      <c r="AC2754" s="2">
        <v>226652000000</v>
      </c>
      <c r="AD2754" s="2">
        <v>226674000000</v>
      </c>
      <c r="AE2754" s="2">
        <v>228444000000</v>
      </c>
      <c r="AF2754" s="2">
        <v>230090000000</v>
      </c>
      <c r="AG2754" s="2">
        <v>231549000000</v>
      </c>
      <c r="AH2754" s="2">
        <v>233298000000</v>
      </c>
    </row>
    <row r="2755" spans="1:34">
      <c r="A2755" t="s">
        <v>2773</v>
      </c>
      <c r="B2755" t="s">
        <v>19</v>
      </c>
      <c r="C2755" s="2">
        <v>188866000000</v>
      </c>
      <c r="D2755" s="2">
        <v>170475000000</v>
      </c>
      <c r="E2755" s="2">
        <v>173485000000</v>
      </c>
      <c r="F2755" s="2">
        <v>176970000000</v>
      </c>
      <c r="G2755" s="2">
        <v>176849000000</v>
      </c>
      <c r="H2755" s="2">
        <v>178113000000</v>
      </c>
      <c r="I2755" s="2">
        <v>179453000000</v>
      </c>
      <c r="J2755" s="2">
        <v>181651000000</v>
      </c>
      <c r="K2755" s="2">
        <v>182784000000</v>
      </c>
      <c r="L2755" s="2">
        <v>185033000000</v>
      </c>
      <c r="M2755" s="2">
        <v>185190000000</v>
      </c>
      <c r="N2755" s="2">
        <v>185162000000</v>
      </c>
      <c r="O2755" s="2">
        <v>185308000000</v>
      </c>
      <c r="P2755" s="2">
        <v>185874000000</v>
      </c>
      <c r="Q2755" s="2">
        <v>185863000000</v>
      </c>
      <c r="R2755" s="2">
        <v>186873000000</v>
      </c>
      <c r="S2755" s="2">
        <v>187232000000</v>
      </c>
      <c r="T2755" s="2">
        <v>187515000000</v>
      </c>
      <c r="U2755" s="2">
        <v>188760000000</v>
      </c>
      <c r="V2755" s="2">
        <v>189346000000</v>
      </c>
      <c r="W2755" s="2">
        <v>190148000000</v>
      </c>
      <c r="X2755" s="2">
        <v>191248000000</v>
      </c>
      <c r="Y2755" s="2">
        <v>192511000000</v>
      </c>
      <c r="Z2755" s="2">
        <v>193530000000</v>
      </c>
      <c r="AA2755" s="2">
        <v>194552000000</v>
      </c>
      <c r="AB2755" s="2">
        <v>195033000000</v>
      </c>
      <c r="AC2755" s="2">
        <v>195684000000</v>
      </c>
      <c r="AD2755" s="2">
        <v>195702000000</v>
      </c>
      <c r="AE2755" s="2">
        <v>197250000000</v>
      </c>
      <c r="AF2755" s="2">
        <v>198684000000</v>
      </c>
      <c r="AG2755" s="2">
        <v>199953000000</v>
      </c>
      <c r="AH2755" s="2">
        <v>201458000000</v>
      </c>
    </row>
    <row r="2756" spans="1:34">
      <c r="A2756" t="s">
        <v>2774</v>
      </c>
      <c r="B2756" t="s">
        <v>19</v>
      </c>
      <c r="C2756" s="2">
        <v>266918000000</v>
      </c>
      <c r="D2756" s="2">
        <v>248311000000</v>
      </c>
      <c r="E2756" s="2">
        <v>257197000000</v>
      </c>
      <c r="F2756" s="2">
        <v>265688000000</v>
      </c>
      <c r="G2756" s="2">
        <v>267595000000</v>
      </c>
      <c r="H2756" s="2">
        <v>271561000000</v>
      </c>
      <c r="I2756" s="2">
        <v>275758000000</v>
      </c>
      <c r="J2756" s="2">
        <v>280143000000</v>
      </c>
      <c r="K2756" s="2">
        <v>280368000000</v>
      </c>
      <c r="L2756" s="2">
        <v>283216000000</v>
      </c>
      <c r="M2756" s="2">
        <v>283762000000</v>
      </c>
      <c r="N2756" s="2">
        <v>281801000000</v>
      </c>
      <c r="O2756" s="2">
        <v>281731000000</v>
      </c>
      <c r="P2756" s="2">
        <v>282963000000</v>
      </c>
      <c r="Q2756" s="2">
        <v>282150000000</v>
      </c>
      <c r="R2756" s="2">
        <v>284952000000</v>
      </c>
      <c r="S2756" s="2">
        <v>285602000000</v>
      </c>
      <c r="T2756" s="2">
        <v>285369000000</v>
      </c>
      <c r="U2756" s="2">
        <v>288406000000</v>
      </c>
      <c r="V2756" s="2">
        <v>289094000000</v>
      </c>
      <c r="W2756" s="2">
        <v>290291000000</v>
      </c>
      <c r="X2756" s="2">
        <v>291615000000</v>
      </c>
      <c r="Y2756" s="2">
        <v>293387000000</v>
      </c>
      <c r="Z2756" s="2">
        <v>294356000000</v>
      </c>
      <c r="AA2756" s="2">
        <v>295357000000</v>
      </c>
      <c r="AB2756" s="2">
        <v>296258000000</v>
      </c>
      <c r="AC2756" s="2">
        <v>297407000000</v>
      </c>
      <c r="AD2756" s="2">
        <v>297341000000</v>
      </c>
      <c r="AE2756" s="2">
        <v>299504000000</v>
      </c>
      <c r="AF2756" s="2">
        <v>301344000000</v>
      </c>
      <c r="AG2756" s="2">
        <v>302658000000</v>
      </c>
      <c r="AH2756" s="2">
        <v>303497000000</v>
      </c>
    </row>
    <row r="2757" spans="1:34">
      <c r="A2757" t="s">
        <v>2775</v>
      </c>
      <c r="B2757" t="s">
        <v>19</v>
      </c>
      <c r="C2757" s="2">
        <v>9380360000</v>
      </c>
      <c r="D2757" s="2">
        <v>8558490000</v>
      </c>
      <c r="E2757" s="2">
        <v>8714340000</v>
      </c>
      <c r="F2757" s="2">
        <v>8922390000</v>
      </c>
      <c r="G2757" s="2">
        <v>8931130000</v>
      </c>
      <c r="H2757" s="2">
        <v>9009740000</v>
      </c>
      <c r="I2757" s="2">
        <v>9099040000</v>
      </c>
      <c r="J2757" s="2">
        <v>9214740000</v>
      </c>
      <c r="K2757" s="2">
        <v>9250490000</v>
      </c>
      <c r="L2757" s="2">
        <v>9356020000</v>
      </c>
      <c r="M2757" s="2">
        <v>9366120000</v>
      </c>
      <c r="N2757" s="2">
        <v>9352680000</v>
      </c>
      <c r="O2757" s="2">
        <v>9357340000</v>
      </c>
      <c r="P2757" s="2">
        <v>9385340000</v>
      </c>
      <c r="Q2757" s="2">
        <v>9372160000</v>
      </c>
      <c r="R2757" s="2">
        <v>9432960000</v>
      </c>
      <c r="S2757" s="2">
        <v>9450400000</v>
      </c>
      <c r="T2757" s="2">
        <v>9457870000</v>
      </c>
      <c r="U2757" s="2">
        <v>9528190000</v>
      </c>
      <c r="V2757" s="2">
        <v>9553940000</v>
      </c>
      <c r="W2757" s="2">
        <v>9595930000</v>
      </c>
      <c r="X2757" s="2">
        <v>9636690000</v>
      </c>
      <c r="Y2757" s="2">
        <v>9698690000</v>
      </c>
      <c r="Z2757" s="2">
        <v>9740540000</v>
      </c>
      <c r="AA2757" s="2">
        <v>9783530000</v>
      </c>
      <c r="AB2757" s="2">
        <v>9807040000</v>
      </c>
      <c r="AC2757" s="2">
        <v>9838780000</v>
      </c>
      <c r="AD2757" s="2">
        <v>9838930000</v>
      </c>
      <c r="AE2757" s="2">
        <v>9904090000</v>
      </c>
      <c r="AF2757" s="2">
        <v>9968320000</v>
      </c>
      <c r="AG2757" s="2">
        <v>10022900000</v>
      </c>
      <c r="AH2757" s="2">
        <v>10089600000</v>
      </c>
    </row>
    <row r="2758" spans="1:34">
      <c r="A2758" t="s">
        <v>2776</v>
      </c>
      <c r="B2758" t="s">
        <v>19</v>
      </c>
      <c r="C2758" s="2">
        <v>60449500000</v>
      </c>
      <c r="D2758" s="2">
        <v>54389600000</v>
      </c>
      <c r="E2758" s="2">
        <v>55260700000</v>
      </c>
      <c r="F2758" s="2">
        <v>56293500000</v>
      </c>
      <c r="G2758" s="2">
        <v>56208300000</v>
      </c>
      <c r="H2758" s="2">
        <v>56563100000</v>
      </c>
      <c r="I2758" s="2">
        <v>56938800000</v>
      </c>
      <c r="J2758" s="2">
        <v>57613500000</v>
      </c>
      <c r="K2758" s="2">
        <v>58008900000</v>
      </c>
      <c r="L2758" s="2">
        <v>58736800000</v>
      </c>
      <c r="M2758" s="2">
        <v>58779700000</v>
      </c>
      <c r="N2758" s="2">
        <v>58814000000</v>
      </c>
      <c r="O2758" s="2">
        <v>58867100000</v>
      </c>
      <c r="P2758" s="2">
        <v>59038800000</v>
      </c>
      <c r="Q2758" s="2">
        <v>59054200000</v>
      </c>
      <c r="R2758" s="2">
        <v>59346100000</v>
      </c>
      <c r="S2758" s="2">
        <v>59457900000</v>
      </c>
      <c r="T2758" s="2">
        <v>59563000000</v>
      </c>
      <c r="U2758" s="2">
        <v>59932300000</v>
      </c>
      <c r="V2758" s="2">
        <v>60123300000</v>
      </c>
      <c r="W2758" s="2">
        <v>60378300000</v>
      </c>
      <c r="X2758" s="2">
        <v>60736700000</v>
      </c>
      <c r="Y2758" s="2">
        <v>61141200000</v>
      </c>
      <c r="Z2758" s="2">
        <v>61478500000</v>
      </c>
      <c r="AA2758" s="2">
        <v>61816400000</v>
      </c>
      <c r="AB2758" s="2">
        <v>61965500000</v>
      </c>
      <c r="AC2758" s="2">
        <v>62168800000</v>
      </c>
      <c r="AD2758" s="2">
        <v>62176700000</v>
      </c>
      <c r="AE2758" s="2">
        <v>62673900000</v>
      </c>
      <c r="AF2758" s="2">
        <v>63137700000</v>
      </c>
      <c r="AG2758" s="2">
        <v>63555000000</v>
      </c>
      <c r="AH2758" s="2">
        <v>64065700000</v>
      </c>
    </row>
    <row r="2759" spans="1:34">
      <c r="A2759" t="s">
        <v>2777</v>
      </c>
      <c r="B2759" t="s">
        <v>19</v>
      </c>
      <c r="C2759" s="2">
        <v>11389000000000</v>
      </c>
      <c r="D2759" s="2">
        <v>10388800000000</v>
      </c>
      <c r="E2759" s="2">
        <v>10784200000000</v>
      </c>
      <c r="F2759" s="2">
        <v>11059400000000</v>
      </c>
      <c r="G2759" s="2">
        <v>11231900000000</v>
      </c>
      <c r="H2759" s="2">
        <v>11430300000000</v>
      </c>
      <c r="I2759" s="2">
        <v>11644600000000</v>
      </c>
      <c r="J2759" s="2">
        <v>11795300000000</v>
      </c>
      <c r="K2759" s="2">
        <v>11922500000000</v>
      </c>
      <c r="L2759" s="2">
        <v>12035200000000</v>
      </c>
      <c r="M2759" s="2">
        <v>12098600000000</v>
      </c>
      <c r="N2759" s="2">
        <v>12155400000000</v>
      </c>
      <c r="O2759" s="2">
        <v>12148400000000</v>
      </c>
      <c r="P2759" s="2">
        <v>12144900000000</v>
      </c>
      <c r="Q2759" s="2">
        <v>12137800000000</v>
      </c>
      <c r="R2759" s="2">
        <v>12130800000000</v>
      </c>
      <c r="S2759" s="2">
        <v>12127300000000</v>
      </c>
      <c r="T2759" s="2">
        <v>12173200000000</v>
      </c>
      <c r="U2759" s="2">
        <v>12219200000000</v>
      </c>
      <c r="V2759" s="2">
        <v>12265100000000</v>
      </c>
      <c r="W2759" s="2">
        <v>12314600000000</v>
      </c>
      <c r="X2759" s="2">
        <v>12360500000000</v>
      </c>
      <c r="Y2759" s="2">
        <v>12367600000000</v>
      </c>
      <c r="Z2759" s="2">
        <v>12378200000000</v>
      </c>
      <c r="AA2759" s="2">
        <v>12388800000000</v>
      </c>
      <c r="AB2759" s="2">
        <v>12399400000000</v>
      </c>
      <c r="AC2759" s="2">
        <v>12406500000000</v>
      </c>
      <c r="AD2759" s="2">
        <v>12403000000000</v>
      </c>
      <c r="AE2759" s="2">
        <v>12396000000000</v>
      </c>
      <c r="AF2759" s="2">
        <v>12389000000000</v>
      </c>
      <c r="AG2759" s="2">
        <v>12385500000000</v>
      </c>
      <c r="AH2759" s="2">
        <v>12378500000000</v>
      </c>
    </row>
    <row r="2760" spans="1:34">
      <c r="A2760" t="s">
        <v>2778</v>
      </c>
      <c r="B2760" t="s">
        <v>19</v>
      </c>
      <c r="C2760" s="2">
        <v>1663770000</v>
      </c>
      <c r="D2760" s="2">
        <v>1573350000</v>
      </c>
      <c r="E2760" s="2">
        <v>1614230000</v>
      </c>
      <c r="F2760" s="2">
        <v>1670210000</v>
      </c>
      <c r="G2760" s="2">
        <v>1679700000</v>
      </c>
      <c r="H2760" s="2">
        <v>1701800000</v>
      </c>
      <c r="I2760" s="2">
        <v>1730250000</v>
      </c>
      <c r="J2760" s="2">
        <v>1753720000</v>
      </c>
      <c r="K2760" s="2">
        <v>1748630000</v>
      </c>
      <c r="L2760" s="2">
        <v>1763520000</v>
      </c>
      <c r="M2760" s="2">
        <v>1766600000</v>
      </c>
      <c r="N2760" s="2">
        <v>1758620000</v>
      </c>
      <c r="O2760" s="2">
        <v>1757940000</v>
      </c>
      <c r="P2760" s="2">
        <v>1762200000</v>
      </c>
      <c r="Q2760" s="2">
        <v>1752610000</v>
      </c>
      <c r="R2760" s="2">
        <v>1768390000</v>
      </c>
      <c r="S2760" s="2">
        <v>1770980000</v>
      </c>
      <c r="T2760" s="2">
        <v>1768680000</v>
      </c>
      <c r="U2760" s="2">
        <v>1784900000</v>
      </c>
      <c r="V2760" s="2">
        <v>1787360000</v>
      </c>
      <c r="W2760" s="2">
        <v>1795880000</v>
      </c>
      <c r="X2760" s="2">
        <v>1794170000</v>
      </c>
      <c r="Y2760" s="2">
        <v>1804420000</v>
      </c>
      <c r="Z2760" s="2">
        <v>1806490000</v>
      </c>
      <c r="AA2760" s="2">
        <v>1809340000</v>
      </c>
      <c r="AB2760" s="2">
        <v>1812850000</v>
      </c>
      <c r="AC2760" s="2">
        <v>1817710000</v>
      </c>
      <c r="AD2760" s="2">
        <v>1817370000</v>
      </c>
      <c r="AE2760" s="2">
        <v>1821020000</v>
      </c>
      <c r="AF2760" s="2">
        <v>1827730000</v>
      </c>
      <c r="AG2760" s="2">
        <v>1832160000</v>
      </c>
      <c r="AH2760" s="2">
        <v>1839930000</v>
      </c>
    </row>
    <row r="2761" spans="1:34">
      <c r="A2761" t="s">
        <v>2779</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row>
    <row r="2762" spans="1:34">
      <c r="A2762" t="s">
        <v>2780</v>
      </c>
      <c r="B2762" t="s">
        <v>19</v>
      </c>
      <c r="C2762" s="2">
        <v>81198200000000</v>
      </c>
      <c r="D2762" s="2">
        <v>73576400000000</v>
      </c>
      <c r="E2762" s="2">
        <v>74445600000000</v>
      </c>
      <c r="F2762" s="2">
        <v>75849200000000</v>
      </c>
      <c r="G2762" s="2">
        <v>77345200000000</v>
      </c>
      <c r="H2762" s="2">
        <v>78746500000000</v>
      </c>
      <c r="I2762" s="2">
        <v>80040600000000</v>
      </c>
      <c r="J2762" s="2">
        <v>81172400000000</v>
      </c>
      <c r="K2762" s="2">
        <v>82158000000000</v>
      </c>
      <c r="L2762" s="2">
        <v>83038700000000</v>
      </c>
      <c r="M2762" s="2">
        <v>83627000000000</v>
      </c>
      <c r="N2762" s="2">
        <v>84202700000000</v>
      </c>
      <c r="O2762" s="2">
        <v>84500700000000</v>
      </c>
      <c r="P2762" s="2">
        <v>84448800000000</v>
      </c>
      <c r="Q2762" s="2">
        <v>84255600000000</v>
      </c>
      <c r="R2762" s="2">
        <v>84156300000000</v>
      </c>
      <c r="S2762" s="2">
        <v>84340900000000</v>
      </c>
      <c r="T2762" s="2">
        <v>84791700000000</v>
      </c>
      <c r="U2762" s="2">
        <v>85389100000000</v>
      </c>
      <c r="V2762" s="2">
        <v>86040000000000</v>
      </c>
      <c r="W2762" s="2">
        <v>86699200000000</v>
      </c>
      <c r="X2762" s="2">
        <v>87401200000000</v>
      </c>
      <c r="Y2762" s="2">
        <v>88056200000000</v>
      </c>
      <c r="Z2762" s="2">
        <v>88711900000000</v>
      </c>
      <c r="AA2762" s="2">
        <v>89343700000000</v>
      </c>
      <c r="AB2762" s="2">
        <v>89982200000000</v>
      </c>
      <c r="AC2762" s="2">
        <v>90596100000000</v>
      </c>
      <c r="AD2762" s="2">
        <v>91177600000000</v>
      </c>
      <c r="AE2762" s="2">
        <v>91663200000000</v>
      </c>
      <c r="AF2762" s="2">
        <v>92184600000000</v>
      </c>
      <c r="AG2762" s="2">
        <v>92627300000000</v>
      </c>
      <c r="AH2762" s="2">
        <v>92974300000000</v>
      </c>
    </row>
    <row r="2763" spans="1:34">
      <c r="A2763" t="s">
        <v>2781</v>
      </c>
      <c r="B2763" t="s">
        <v>19</v>
      </c>
      <c r="C2763" s="2">
        <v>13549400000</v>
      </c>
      <c r="D2763" s="2">
        <v>12472000000</v>
      </c>
      <c r="E2763" s="2">
        <v>12100600000</v>
      </c>
      <c r="F2763" s="2">
        <v>12147100000</v>
      </c>
      <c r="G2763" s="2">
        <v>12363500000</v>
      </c>
      <c r="H2763" s="2">
        <v>12547700000</v>
      </c>
      <c r="I2763" s="2">
        <v>12630500000</v>
      </c>
      <c r="J2763" s="2">
        <v>12655100000</v>
      </c>
      <c r="K2763" s="2">
        <v>12679300000</v>
      </c>
      <c r="L2763" s="2">
        <v>12691500000</v>
      </c>
      <c r="M2763" s="2">
        <v>12668100000</v>
      </c>
      <c r="N2763" s="2">
        <v>12647700000</v>
      </c>
      <c r="O2763" s="2">
        <v>12517200000</v>
      </c>
      <c r="P2763" s="2">
        <v>12204700000</v>
      </c>
      <c r="Q2763" s="2">
        <v>11820000000</v>
      </c>
      <c r="R2763" s="2">
        <v>11483400000</v>
      </c>
      <c r="S2763" s="2">
        <v>11291400000</v>
      </c>
      <c r="T2763" s="2">
        <v>11223300000</v>
      </c>
      <c r="U2763" s="2">
        <v>11229800000</v>
      </c>
      <c r="V2763" s="2">
        <v>11265000000</v>
      </c>
      <c r="W2763" s="2">
        <v>11305800000</v>
      </c>
      <c r="X2763" s="2">
        <v>11366500000</v>
      </c>
      <c r="Y2763" s="2">
        <v>11411000000</v>
      </c>
      <c r="Z2763" s="2">
        <v>11454600000</v>
      </c>
      <c r="AA2763" s="2">
        <v>11492900000</v>
      </c>
      <c r="AB2763" s="2">
        <v>11527700000</v>
      </c>
      <c r="AC2763" s="2">
        <v>11551400000</v>
      </c>
      <c r="AD2763" s="2">
        <v>11563900000</v>
      </c>
      <c r="AE2763" s="2">
        <v>11539100000</v>
      </c>
      <c r="AF2763" s="2">
        <v>11519200000</v>
      </c>
      <c r="AG2763" s="2">
        <v>11466800000</v>
      </c>
      <c r="AH2763" s="2">
        <v>11368300000</v>
      </c>
    </row>
    <row r="2764" spans="1:34">
      <c r="A2764" t="s">
        <v>2782</v>
      </c>
      <c r="B2764" t="s">
        <v>19</v>
      </c>
      <c r="C2764" s="2">
        <v>339292000000</v>
      </c>
      <c r="D2764" s="2">
        <v>311014000000</v>
      </c>
      <c r="E2764" s="2">
        <v>301483000000</v>
      </c>
      <c r="F2764" s="2">
        <v>302501000000</v>
      </c>
      <c r="G2764" s="2">
        <v>308092000000</v>
      </c>
      <c r="H2764" s="2">
        <v>312560000000</v>
      </c>
      <c r="I2764" s="2">
        <v>314634000000</v>
      </c>
      <c r="J2764" s="2">
        <v>315315000000</v>
      </c>
      <c r="K2764" s="2">
        <v>315897000000</v>
      </c>
      <c r="L2764" s="2">
        <v>316165000000</v>
      </c>
      <c r="M2764" s="2">
        <v>315536000000</v>
      </c>
      <c r="N2764" s="2">
        <v>315001000000</v>
      </c>
      <c r="O2764" s="2">
        <v>311810000000</v>
      </c>
      <c r="P2764" s="2">
        <v>304291000000</v>
      </c>
      <c r="Q2764" s="2">
        <v>295075000000</v>
      </c>
      <c r="R2764" s="2">
        <v>286980000000</v>
      </c>
      <c r="S2764" s="2">
        <v>282338000000</v>
      </c>
      <c r="T2764" s="2">
        <v>280713000000</v>
      </c>
      <c r="U2764" s="2">
        <v>280872000000</v>
      </c>
      <c r="V2764" s="2">
        <v>281735000000</v>
      </c>
      <c r="W2764" s="2">
        <v>282698000000</v>
      </c>
      <c r="X2764" s="2">
        <v>284146000000</v>
      </c>
      <c r="Y2764" s="2">
        <v>285168000000</v>
      </c>
      <c r="Z2764" s="2">
        <v>286201000000</v>
      </c>
      <c r="AA2764" s="2">
        <v>287047000000</v>
      </c>
      <c r="AB2764" s="2">
        <v>287843000000</v>
      </c>
      <c r="AC2764" s="2">
        <v>288368000000</v>
      </c>
      <c r="AD2764" s="2">
        <v>288600000000</v>
      </c>
      <c r="AE2764" s="2">
        <v>287906000000</v>
      </c>
      <c r="AF2764" s="2">
        <v>287372000000</v>
      </c>
      <c r="AG2764" s="2">
        <v>286022000000</v>
      </c>
      <c r="AH2764" s="2">
        <v>283558000000</v>
      </c>
    </row>
    <row r="2765" spans="1:34">
      <c r="A2765" t="s">
        <v>2783</v>
      </c>
      <c r="B2765" t="s">
        <v>19</v>
      </c>
      <c r="C2765" s="2">
        <v>93914300000</v>
      </c>
      <c r="D2765" s="2">
        <v>86044500000</v>
      </c>
      <c r="E2765" s="2">
        <v>83106900000</v>
      </c>
      <c r="F2765" s="2">
        <v>83164400000</v>
      </c>
      <c r="G2765" s="2">
        <v>84726100000</v>
      </c>
      <c r="H2765" s="2">
        <v>85820400000</v>
      </c>
      <c r="I2765" s="2">
        <v>86317400000</v>
      </c>
      <c r="J2765" s="2">
        <v>86472300000</v>
      </c>
      <c r="K2765" s="2">
        <v>86584000000</v>
      </c>
      <c r="L2765" s="2">
        <v>86616800000</v>
      </c>
      <c r="M2765" s="2">
        <v>86394600000</v>
      </c>
      <c r="N2765" s="2">
        <v>86210700000</v>
      </c>
      <c r="O2765" s="2">
        <v>85364400000</v>
      </c>
      <c r="P2765" s="2">
        <v>83407000000</v>
      </c>
      <c r="Q2765" s="2">
        <v>81022900000</v>
      </c>
      <c r="R2765" s="2">
        <v>78912000000</v>
      </c>
      <c r="S2765" s="2">
        <v>77686400000</v>
      </c>
      <c r="T2765" s="2">
        <v>77266300000</v>
      </c>
      <c r="U2765" s="2">
        <v>77303400000</v>
      </c>
      <c r="V2765" s="2">
        <v>77524900000</v>
      </c>
      <c r="W2765" s="2">
        <v>77766400000</v>
      </c>
      <c r="X2765" s="2">
        <v>78131700000</v>
      </c>
      <c r="Y2765" s="2">
        <v>78366600000</v>
      </c>
      <c r="Z2765" s="2">
        <v>78627300000</v>
      </c>
      <c r="AA2765" s="2">
        <v>78813500000</v>
      </c>
      <c r="AB2765" s="2">
        <v>78999900000</v>
      </c>
      <c r="AC2765" s="2">
        <v>79112700000</v>
      </c>
      <c r="AD2765" s="2">
        <v>79147600000</v>
      </c>
      <c r="AE2765" s="2">
        <v>78927600000</v>
      </c>
      <c r="AF2765" s="2">
        <v>78765300000</v>
      </c>
      <c r="AG2765" s="2">
        <v>78367500000</v>
      </c>
      <c r="AH2765" s="2">
        <v>77688400000</v>
      </c>
    </row>
    <row r="2766" spans="1:34">
      <c r="A2766" t="s">
        <v>2784</v>
      </c>
      <c r="B2766" t="s">
        <v>19</v>
      </c>
      <c r="C2766" s="2">
        <v>39578200000</v>
      </c>
      <c r="D2766" s="2">
        <v>36025000000</v>
      </c>
      <c r="E2766" s="2">
        <v>34688800000</v>
      </c>
      <c r="F2766" s="2">
        <v>34645000000</v>
      </c>
      <c r="G2766" s="2">
        <v>35336300000</v>
      </c>
      <c r="H2766" s="2">
        <v>35745000000</v>
      </c>
      <c r="I2766" s="2">
        <v>35939900000</v>
      </c>
      <c r="J2766" s="2">
        <v>36010300000</v>
      </c>
      <c r="K2766" s="2">
        <v>36044100000</v>
      </c>
      <c r="L2766" s="2">
        <v>36043400000</v>
      </c>
      <c r="M2766" s="2">
        <v>35932900000</v>
      </c>
      <c r="N2766" s="2">
        <v>35844700000</v>
      </c>
      <c r="O2766" s="2">
        <v>35508500000</v>
      </c>
      <c r="P2766" s="2">
        <v>34760900000</v>
      </c>
      <c r="Q2766" s="2">
        <v>33861000000</v>
      </c>
      <c r="R2766" s="2">
        <v>33054500000</v>
      </c>
      <c r="S2766" s="2">
        <v>32578400000</v>
      </c>
      <c r="T2766" s="2">
        <v>32421500000</v>
      </c>
      <c r="U2766" s="2">
        <v>32435100000</v>
      </c>
      <c r="V2766" s="2">
        <v>32521700000</v>
      </c>
      <c r="W2766" s="2">
        <v>32608600000</v>
      </c>
      <c r="X2766" s="2">
        <v>32743300000</v>
      </c>
      <c r="Y2766" s="2">
        <v>32816700000</v>
      </c>
      <c r="Z2766" s="2">
        <v>32911400000</v>
      </c>
      <c r="AA2766" s="2">
        <v>32960900000</v>
      </c>
      <c r="AB2766" s="2">
        <v>33020000000</v>
      </c>
      <c r="AC2766" s="2">
        <v>33049400000</v>
      </c>
      <c r="AD2766" s="2">
        <v>33044100000</v>
      </c>
      <c r="AE2766" s="2">
        <v>32933500000</v>
      </c>
      <c r="AF2766" s="2">
        <v>32856100000</v>
      </c>
      <c r="AG2766" s="2">
        <v>32677100000</v>
      </c>
      <c r="AH2766" s="2">
        <v>32392200000</v>
      </c>
    </row>
    <row r="2767" spans="1:34">
      <c r="A2767" t="s">
        <v>2785</v>
      </c>
      <c r="B2767" t="s">
        <v>19</v>
      </c>
      <c r="C2767" s="2">
        <v>25628100000</v>
      </c>
      <c r="D2767" s="2">
        <v>23424500000</v>
      </c>
      <c r="E2767" s="2">
        <v>22662000000</v>
      </c>
      <c r="F2767" s="2">
        <v>22708800000</v>
      </c>
      <c r="G2767" s="2">
        <v>23141000000</v>
      </c>
      <c r="H2767" s="2">
        <v>23456800000</v>
      </c>
      <c r="I2767" s="2">
        <v>23605500000</v>
      </c>
      <c r="J2767" s="2">
        <v>23656700000</v>
      </c>
      <c r="K2767" s="2">
        <v>23694600000</v>
      </c>
      <c r="L2767" s="2">
        <v>23708700000</v>
      </c>
      <c r="M2767" s="2">
        <v>23654100000</v>
      </c>
      <c r="N2767" s="2">
        <v>23608900000</v>
      </c>
      <c r="O2767" s="2">
        <v>23375500000</v>
      </c>
      <c r="P2767" s="2">
        <v>22835100000</v>
      </c>
      <c r="Q2767" s="2">
        <v>22176400000</v>
      </c>
      <c r="R2767" s="2">
        <v>21594500000</v>
      </c>
      <c r="S2767" s="2">
        <v>21258000000</v>
      </c>
      <c r="T2767" s="2">
        <v>21142400000</v>
      </c>
      <c r="U2767" s="2">
        <v>21153500000</v>
      </c>
      <c r="V2767" s="2">
        <v>21215900000</v>
      </c>
      <c r="W2767" s="2">
        <v>21283200000</v>
      </c>
      <c r="X2767" s="2">
        <v>21385500000</v>
      </c>
      <c r="Y2767" s="2">
        <v>21453200000</v>
      </c>
      <c r="Z2767" s="2">
        <v>21525800000</v>
      </c>
      <c r="AA2767" s="2">
        <v>21579300000</v>
      </c>
      <c r="AB2767" s="2">
        <v>21632300000</v>
      </c>
      <c r="AC2767" s="2">
        <v>21665300000</v>
      </c>
      <c r="AD2767" s="2">
        <v>21675800000</v>
      </c>
      <c r="AE2767" s="2">
        <v>21617000000</v>
      </c>
      <c r="AF2767" s="2">
        <v>21573500000</v>
      </c>
      <c r="AG2767" s="2">
        <v>21467200000</v>
      </c>
      <c r="AH2767" s="2">
        <v>21281600000</v>
      </c>
    </row>
    <row r="2768" spans="1:34">
      <c r="A2768" t="s">
        <v>2786</v>
      </c>
      <c r="B2768" t="s">
        <v>19</v>
      </c>
      <c r="C2768" s="2">
        <v>49001200000</v>
      </c>
      <c r="D2768" s="2">
        <v>43795800000</v>
      </c>
      <c r="E2768" s="2">
        <v>41359900000</v>
      </c>
      <c r="F2768" s="2">
        <v>40740100000</v>
      </c>
      <c r="G2768" s="2">
        <v>41721300000</v>
      </c>
      <c r="H2768" s="2">
        <v>41839300000</v>
      </c>
      <c r="I2768" s="2">
        <v>41913900000</v>
      </c>
      <c r="J2768" s="2">
        <v>41964100000</v>
      </c>
      <c r="K2768" s="2">
        <v>41886400000</v>
      </c>
      <c r="L2768" s="2">
        <v>41775200000</v>
      </c>
      <c r="M2768" s="2">
        <v>41510400000</v>
      </c>
      <c r="N2768" s="2">
        <v>41311100000</v>
      </c>
      <c r="O2768" s="2">
        <v>41016900000</v>
      </c>
      <c r="P2768" s="2">
        <v>40527900000</v>
      </c>
      <c r="Q2768" s="2">
        <v>40004300000</v>
      </c>
      <c r="R2768" s="2">
        <v>39469500000</v>
      </c>
      <c r="S2768" s="2">
        <v>39099700000</v>
      </c>
      <c r="T2768" s="2">
        <v>39014900000</v>
      </c>
      <c r="U2768" s="2">
        <v>39014500000</v>
      </c>
      <c r="V2768" s="2">
        <v>39073800000</v>
      </c>
      <c r="W2768" s="2">
        <v>39095200000</v>
      </c>
      <c r="X2768" s="2">
        <v>39145900000</v>
      </c>
      <c r="Y2768" s="2">
        <v>39081500000</v>
      </c>
      <c r="Z2768" s="2">
        <v>39111500000</v>
      </c>
      <c r="AA2768" s="2">
        <v>39006400000</v>
      </c>
      <c r="AB2768" s="2">
        <v>38965400000</v>
      </c>
      <c r="AC2768" s="2">
        <v>38894400000</v>
      </c>
      <c r="AD2768" s="2">
        <v>38778800000</v>
      </c>
      <c r="AE2768" s="2">
        <v>38542100000</v>
      </c>
      <c r="AF2768" s="2">
        <v>38395400000</v>
      </c>
      <c r="AG2768" s="2">
        <v>38100300000</v>
      </c>
      <c r="AH2768" s="2">
        <v>37756500000</v>
      </c>
    </row>
    <row r="2769" spans="1:34">
      <c r="A2769" t="s">
        <v>2787</v>
      </c>
      <c r="B2769" t="s">
        <v>19</v>
      </c>
      <c r="C2769" s="2">
        <v>604095000</v>
      </c>
      <c r="D2769" s="2">
        <v>546834000</v>
      </c>
      <c r="E2769" s="2">
        <v>529309000</v>
      </c>
      <c r="F2769" s="2">
        <v>530939000</v>
      </c>
      <c r="G2769" s="2">
        <v>541788000</v>
      </c>
      <c r="H2769" s="2">
        <v>549339000</v>
      </c>
      <c r="I2769" s="2">
        <v>553237000</v>
      </c>
      <c r="J2769" s="2">
        <v>554896000</v>
      </c>
      <c r="K2769" s="2">
        <v>555945000</v>
      </c>
      <c r="L2769" s="2">
        <v>556326000</v>
      </c>
      <c r="M2769" s="2">
        <v>555096000</v>
      </c>
      <c r="N2769" s="2">
        <v>554120000</v>
      </c>
      <c r="O2769" s="2">
        <v>548758000</v>
      </c>
      <c r="P2769" s="2">
        <v>536698000</v>
      </c>
      <c r="Q2769" s="2">
        <v>522098000</v>
      </c>
      <c r="R2769" s="2">
        <v>509143000</v>
      </c>
      <c r="S2769" s="2">
        <v>501617000</v>
      </c>
      <c r="T2769" s="2">
        <v>499092000</v>
      </c>
      <c r="U2769" s="2">
        <v>499371000</v>
      </c>
      <c r="V2769" s="2">
        <v>500845000</v>
      </c>
      <c r="W2769" s="2">
        <v>502315000</v>
      </c>
      <c r="X2769" s="2">
        <v>504601000</v>
      </c>
      <c r="Y2769" s="2">
        <v>506045000</v>
      </c>
      <c r="Z2769" s="2">
        <v>507634000</v>
      </c>
      <c r="AA2769" s="2">
        <v>508656000</v>
      </c>
      <c r="AB2769" s="2">
        <v>509764000</v>
      </c>
      <c r="AC2769" s="2">
        <v>510412000</v>
      </c>
      <c r="AD2769" s="2">
        <v>510460000</v>
      </c>
      <c r="AE2769" s="2">
        <v>508912000</v>
      </c>
      <c r="AF2769" s="2">
        <v>507808000</v>
      </c>
      <c r="AG2769" s="2">
        <v>505265000</v>
      </c>
      <c r="AH2769" s="2">
        <v>500891000</v>
      </c>
    </row>
    <row r="2770" spans="1:34">
      <c r="A2770" t="s">
        <v>2788</v>
      </c>
      <c r="B2770" t="s">
        <v>19</v>
      </c>
      <c r="C2770" s="2">
        <v>2754530000</v>
      </c>
      <c r="D2770" s="2">
        <v>2529800000</v>
      </c>
      <c r="E2770" s="2">
        <v>2452900000</v>
      </c>
      <c r="F2770" s="2">
        <v>2461670000</v>
      </c>
      <c r="G2770" s="2">
        <v>2506410000</v>
      </c>
      <c r="H2770" s="2">
        <v>2543190000</v>
      </c>
      <c r="I2770" s="2">
        <v>2560010000</v>
      </c>
      <c r="J2770" s="2">
        <v>2565290000</v>
      </c>
      <c r="K2770" s="2">
        <v>2570100000</v>
      </c>
      <c r="L2770" s="2">
        <v>2572410000</v>
      </c>
      <c r="M2770" s="2">
        <v>2567460000</v>
      </c>
      <c r="N2770" s="2">
        <v>2563190000</v>
      </c>
      <c r="O2770" s="2">
        <v>2537020000</v>
      </c>
      <c r="P2770" s="2">
        <v>2474870000</v>
      </c>
      <c r="Q2770" s="2">
        <v>2398540000</v>
      </c>
      <c r="R2770" s="2">
        <v>2331630000</v>
      </c>
      <c r="S2770" s="2">
        <v>2293340000</v>
      </c>
      <c r="T2770" s="2">
        <v>2279850000</v>
      </c>
      <c r="U2770" s="2">
        <v>2281160000</v>
      </c>
      <c r="V2770" s="2">
        <v>2288220000</v>
      </c>
      <c r="W2770" s="2">
        <v>2296250000</v>
      </c>
      <c r="X2770" s="2">
        <v>2308270000</v>
      </c>
      <c r="Y2770" s="2">
        <v>2316900000</v>
      </c>
      <c r="Z2770" s="2">
        <v>2325500000</v>
      </c>
      <c r="AA2770" s="2">
        <v>2332790000</v>
      </c>
      <c r="AB2770" s="2">
        <v>2339520000</v>
      </c>
      <c r="AC2770" s="2">
        <v>2344020000</v>
      </c>
      <c r="AD2770" s="2">
        <v>2346210000</v>
      </c>
      <c r="AE2770" s="2">
        <v>2340840000</v>
      </c>
      <c r="AF2770" s="2">
        <v>2336640000</v>
      </c>
      <c r="AG2770" s="2">
        <v>2325820000</v>
      </c>
      <c r="AH2770" s="2">
        <v>2305810000</v>
      </c>
    </row>
    <row r="2771" spans="1:34">
      <c r="A2771" t="s">
        <v>2789</v>
      </c>
      <c r="B2771" t="s">
        <v>19</v>
      </c>
      <c r="C2771" s="2">
        <v>1426430000</v>
      </c>
      <c r="D2771" s="2">
        <v>1251440000</v>
      </c>
      <c r="E2771" s="2">
        <v>1183410000</v>
      </c>
      <c r="F2771" s="2">
        <v>1168140000</v>
      </c>
      <c r="G2771" s="2">
        <v>1199620000</v>
      </c>
      <c r="H2771" s="2">
        <v>1203820000</v>
      </c>
      <c r="I2771" s="2">
        <v>1207880000</v>
      </c>
      <c r="J2771" s="2">
        <v>1211410000</v>
      </c>
      <c r="K2771" s="2">
        <v>1209940000</v>
      </c>
      <c r="L2771" s="2">
        <v>1207000000</v>
      </c>
      <c r="M2771" s="2">
        <v>1199630000</v>
      </c>
      <c r="N2771" s="2">
        <v>1194290000</v>
      </c>
      <c r="O2771" s="2">
        <v>1186270000</v>
      </c>
      <c r="P2771" s="2">
        <v>1174770000</v>
      </c>
      <c r="Q2771" s="2">
        <v>1163290000</v>
      </c>
      <c r="R2771" s="2">
        <v>1150820000</v>
      </c>
      <c r="S2771" s="2">
        <v>1141720000</v>
      </c>
      <c r="T2771" s="2">
        <v>1140080000</v>
      </c>
      <c r="U2771" s="2">
        <v>1140160000</v>
      </c>
      <c r="V2771" s="2">
        <v>1141940000</v>
      </c>
      <c r="W2771" s="2">
        <v>1142090000</v>
      </c>
      <c r="X2771" s="2">
        <v>1143090000</v>
      </c>
      <c r="Y2771" s="2">
        <v>1140630000</v>
      </c>
      <c r="Z2771" s="2">
        <v>1141020000</v>
      </c>
      <c r="AA2771" s="2">
        <v>1137000000</v>
      </c>
      <c r="AB2771" s="2">
        <v>1135240000</v>
      </c>
      <c r="AC2771" s="2">
        <v>1132680000</v>
      </c>
      <c r="AD2771" s="2">
        <v>1128480000</v>
      </c>
      <c r="AE2771" s="2">
        <v>1120920000</v>
      </c>
      <c r="AF2771" s="2">
        <v>1116340000</v>
      </c>
      <c r="AG2771" s="2">
        <v>1107620000</v>
      </c>
      <c r="AH2771" s="2">
        <v>1097610000</v>
      </c>
    </row>
    <row r="2772" spans="1:34">
      <c r="A2772" t="s">
        <v>2790</v>
      </c>
      <c r="B2772" t="s">
        <v>19</v>
      </c>
      <c r="C2772" s="2">
        <v>191836000</v>
      </c>
      <c r="D2772" s="2">
        <v>165215000</v>
      </c>
      <c r="E2772" s="2">
        <v>156268000</v>
      </c>
      <c r="F2772" s="2">
        <v>154462000</v>
      </c>
      <c r="G2772" s="2">
        <v>159082000</v>
      </c>
      <c r="H2772" s="2">
        <v>159673000</v>
      </c>
      <c r="I2772" s="2">
        <v>160426000</v>
      </c>
      <c r="J2772" s="2">
        <v>161153000</v>
      </c>
      <c r="K2772" s="2">
        <v>161034000</v>
      </c>
      <c r="L2772" s="2">
        <v>160656000</v>
      </c>
      <c r="M2772" s="2">
        <v>159686000</v>
      </c>
      <c r="N2772" s="2">
        <v>159010000</v>
      </c>
      <c r="O2772" s="2">
        <v>158022000</v>
      </c>
      <c r="P2772" s="2">
        <v>156898000</v>
      </c>
      <c r="Q2772" s="2">
        <v>155930000</v>
      </c>
      <c r="R2772" s="2">
        <v>154726000</v>
      </c>
      <c r="S2772" s="2">
        <v>153750000</v>
      </c>
      <c r="T2772" s="2">
        <v>153654000</v>
      </c>
      <c r="U2772" s="2">
        <v>153673000</v>
      </c>
      <c r="V2772" s="2">
        <v>153910000</v>
      </c>
      <c r="W2772" s="2">
        <v>153855000</v>
      </c>
      <c r="X2772" s="2">
        <v>153909000</v>
      </c>
      <c r="Y2772" s="2">
        <v>153478000</v>
      </c>
      <c r="Z2772" s="2">
        <v>153454000</v>
      </c>
      <c r="AA2772" s="2">
        <v>152763000</v>
      </c>
      <c r="AB2772" s="2">
        <v>152436000</v>
      </c>
      <c r="AC2772" s="2">
        <v>152009000</v>
      </c>
      <c r="AD2772" s="2">
        <v>151322000</v>
      </c>
      <c r="AE2772" s="2">
        <v>150203000</v>
      </c>
      <c r="AF2772" s="2">
        <v>149538000</v>
      </c>
      <c r="AG2772" s="2">
        <v>148338000</v>
      </c>
      <c r="AH2772" s="2">
        <v>146993000</v>
      </c>
    </row>
    <row r="2773" spans="1:34">
      <c r="A2773" t="s">
        <v>2791</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row>
    <row r="2774" spans="1:34">
      <c r="A2774" t="s">
        <v>2792</v>
      </c>
      <c r="B2774" t="s">
        <v>19</v>
      </c>
      <c r="C2774" s="2">
        <v>205409000000000</v>
      </c>
      <c r="D2774" s="2">
        <v>183480000000000</v>
      </c>
      <c r="E2774" s="2">
        <v>199059000000000</v>
      </c>
      <c r="F2774" s="2">
        <v>210987000000000</v>
      </c>
      <c r="G2774" s="2">
        <v>220143000000000</v>
      </c>
      <c r="H2774" s="2">
        <v>228223000000000</v>
      </c>
      <c r="I2774" s="2">
        <v>235010000000000</v>
      </c>
      <c r="J2774" s="2">
        <v>240151000000000</v>
      </c>
      <c r="K2774" s="2">
        <v>245195000000000</v>
      </c>
      <c r="L2774" s="2">
        <v>249791000000000</v>
      </c>
      <c r="M2774" s="2">
        <v>253841000000000</v>
      </c>
      <c r="N2774" s="2">
        <v>257945000000000</v>
      </c>
      <c r="O2774" s="2">
        <v>260174000000000</v>
      </c>
      <c r="P2774" s="2">
        <v>262448000000000</v>
      </c>
      <c r="Q2774" s="2">
        <v>264335000000000</v>
      </c>
      <c r="R2774" s="2">
        <v>266390000000000</v>
      </c>
      <c r="S2774" s="2">
        <v>268622000000000</v>
      </c>
      <c r="T2774" s="2">
        <v>270859000000000</v>
      </c>
      <c r="U2774" s="2">
        <v>273148000000000</v>
      </c>
      <c r="V2774" s="2">
        <v>275390000000000</v>
      </c>
      <c r="W2774" s="2">
        <v>277844000000000</v>
      </c>
      <c r="X2774" s="2">
        <v>280388000000000</v>
      </c>
      <c r="Y2774" s="2">
        <v>282855000000000</v>
      </c>
      <c r="Z2774" s="2">
        <v>285763000000000</v>
      </c>
      <c r="AA2774" s="2">
        <v>288279000000000</v>
      </c>
      <c r="AB2774" s="2">
        <v>291066000000000</v>
      </c>
      <c r="AC2774" s="2">
        <v>293830000000000</v>
      </c>
      <c r="AD2774" s="2">
        <v>296836000000000</v>
      </c>
      <c r="AE2774" s="2">
        <v>299424000000000</v>
      </c>
      <c r="AF2774" s="2">
        <v>302139000000000</v>
      </c>
      <c r="AG2774" s="2">
        <v>305421000000000</v>
      </c>
      <c r="AH2774" s="2">
        <v>308034000000000</v>
      </c>
    </row>
    <row r="2775" spans="1:34">
      <c r="A2775" t="s">
        <v>2793</v>
      </c>
      <c r="B2775" t="s">
        <v>19</v>
      </c>
      <c r="C2775" s="2">
        <v>101730000000</v>
      </c>
      <c r="D2775" s="2">
        <v>90387700000</v>
      </c>
      <c r="E2775" s="2">
        <v>99222600000</v>
      </c>
      <c r="F2775" s="2">
        <v>105970000000</v>
      </c>
      <c r="G2775" s="2">
        <v>111256000000</v>
      </c>
      <c r="H2775" s="2">
        <v>115805000000</v>
      </c>
      <c r="I2775" s="2">
        <v>119271000000</v>
      </c>
      <c r="J2775" s="2">
        <v>121050000000</v>
      </c>
      <c r="K2775" s="2">
        <v>123229000000</v>
      </c>
      <c r="L2775" s="2">
        <v>125215000000</v>
      </c>
      <c r="M2775" s="2">
        <v>127266000000</v>
      </c>
      <c r="N2775" s="2">
        <v>129398000000</v>
      </c>
      <c r="O2775" s="2">
        <v>131387000000</v>
      </c>
      <c r="P2775" s="2">
        <v>133289000000</v>
      </c>
      <c r="Q2775" s="2">
        <v>134889000000</v>
      </c>
      <c r="R2775" s="2">
        <v>136594000000</v>
      </c>
      <c r="S2775" s="2">
        <v>138546000000</v>
      </c>
      <c r="T2775" s="2">
        <v>140374000000</v>
      </c>
      <c r="U2775" s="2">
        <v>142204000000</v>
      </c>
      <c r="V2775" s="2">
        <v>144018000000</v>
      </c>
      <c r="W2775" s="2">
        <v>146045000000</v>
      </c>
      <c r="X2775" s="2">
        <v>148165000000</v>
      </c>
      <c r="Y2775" s="2">
        <v>150154000000</v>
      </c>
      <c r="Z2775" s="2">
        <v>152436000000</v>
      </c>
      <c r="AA2775" s="2">
        <v>154445000000</v>
      </c>
      <c r="AB2775" s="2">
        <v>156655000000</v>
      </c>
      <c r="AC2775" s="2">
        <v>158833000000</v>
      </c>
      <c r="AD2775" s="2">
        <v>161450000000</v>
      </c>
      <c r="AE2775" s="2">
        <v>163674000000</v>
      </c>
      <c r="AF2775" s="2">
        <v>166078000000</v>
      </c>
      <c r="AG2775" s="2">
        <v>168931000000</v>
      </c>
      <c r="AH2775" s="2">
        <v>171297000000</v>
      </c>
    </row>
    <row r="2776" spans="1:34">
      <c r="A2776" t="s">
        <v>2794</v>
      </c>
      <c r="B2776" t="s">
        <v>19</v>
      </c>
      <c r="C2776" s="2">
        <v>212375000000</v>
      </c>
      <c r="D2776" s="2">
        <v>189596000000</v>
      </c>
      <c r="E2776" s="2">
        <v>207984000000</v>
      </c>
      <c r="F2776" s="2">
        <v>222155000000</v>
      </c>
      <c r="G2776" s="2">
        <v>233398000000</v>
      </c>
      <c r="H2776" s="2">
        <v>243106000000</v>
      </c>
      <c r="I2776" s="2">
        <v>250450000000</v>
      </c>
      <c r="J2776" s="2">
        <v>253924000000</v>
      </c>
      <c r="K2776" s="2">
        <v>258428000000</v>
      </c>
      <c r="L2776" s="2">
        <v>262437000000</v>
      </c>
      <c r="M2776" s="2">
        <v>266760000000</v>
      </c>
      <c r="N2776" s="2">
        <v>271236000000</v>
      </c>
      <c r="O2776" s="2">
        <v>275510000000</v>
      </c>
      <c r="P2776" s="2">
        <v>279501000000</v>
      </c>
      <c r="Q2776" s="2">
        <v>282845000000</v>
      </c>
      <c r="R2776" s="2">
        <v>286393000000</v>
      </c>
      <c r="S2776" s="2">
        <v>290532000000</v>
      </c>
      <c r="T2776" s="2">
        <v>294414000000</v>
      </c>
      <c r="U2776" s="2">
        <v>298259000000</v>
      </c>
      <c r="V2776" s="2">
        <v>302083000000</v>
      </c>
      <c r="W2776" s="2">
        <v>306383000000</v>
      </c>
      <c r="X2776" s="2">
        <v>310889000000</v>
      </c>
      <c r="Y2776" s="2">
        <v>315117000000</v>
      </c>
      <c r="Z2776" s="2">
        <v>319930000000</v>
      </c>
      <c r="AA2776" s="2">
        <v>324171000000</v>
      </c>
      <c r="AB2776" s="2">
        <v>328826000000</v>
      </c>
      <c r="AC2776" s="2">
        <v>333389000000</v>
      </c>
      <c r="AD2776" s="2">
        <v>338909000000</v>
      </c>
      <c r="AE2776" s="2">
        <v>343546000000</v>
      </c>
      <c r="AF2776" s="2">
        <v>348595000000</v>
      </c>
      <c r="AG2776" s="2">
        <v>354600000000</v>
      </c>
      <c r="AH2776" s="2">
        <v>359595000000</v>
      </c>
    </row>
    <row r="2777" spans="1:34">
      <c r="A2777" t="s">
        <v>2795</v>
      </c>
      <c r="B2777" t="s">
        <v>19</v>
      </c>
      <c r="C2777" s="2">
        <v>211428000000</v>
      </c>
      <c r="D2777" s="2">
        <v>188463000000</v>
      </c>
      <c r="E2777" s="2">
        <v>206762000000</v>
      </c>
      <c r="F2777" s="2">
        <v>220859000000</v>
      </c>
      <c r="G2777" s="2">
        <v>232014000000</v>
      </c>
      <c r="H2777" s="2">
        <v>241665000000</v>
      </c>
      <c r="I2777" s="2">
        <v>248976000000</v>
      </c>
      <c r="J2777" s="2">
        <v>252442000000</v>
      </c>
      <c r="K2777" s="2">
        <v>256908000000</v>
      </c>
      <c r="L2777" s="2">
        <v>260875000000</v>
      </c>
      <c r="M2777" s="2">
        <v>265158000000</v>
      </c>
      <c r="N2777" s="2">
        <v>269591000000</v>
      </c>
      <c r="O2777" s="2">
        <v>273792000000</v>
      </c>
      <c r="P2777" s="2">
        <v>277712000000</v>
      </c>
      <c r="Q2777" s="2">
        <v>280991000000</v>
      </c>
      <c r="R2777" s="2">
        <v>284476000000</v>
      </c>
      <c r="S2777" s="2">
        <v>288542000000</v>
      </c>
      <c r="T2777" s="2">
        <v>292364000000</v>
      </c>
      <c r="U2777" s="2">
        <v>296142000000</v>
      </c>
      <c r="V2777" s="2">
        <v>299897000000</v>
      </c>
      <c r="W2777" s="2">
        <v>304123000000</v>
      </c>
      <c r="X2777" s="2">
        <v>308561000000</v>
      </c>
      <c r="Y2777" s="2">
        <v>312715000000</v>
      </c>
      <c r="Z2777" s="2">
        <v>317457000000</v>
      </c>
      <c r="AA2777" s="2">
        <v>321622000000</v>
      </c>
      <c r="AB2777" s="2">
        <v>326198000000</v>
      </c>
      <c r="AC2777" s="2">
        <v>330678000000</v>
      </c>
      <c r="AD2777" s="2">
        <v>336109000000</v>
      </c>
      <c r="AE2777" s="2">
        <v>340667000000</v>
      </c>
      <c r="AF2777" s="2">
        <v>345626000000</v>
      </c>
      <c r="AG2777" s="2">
        <v>351539000000</v>
      </c>
      <c r="AH2777" s="2">
        <v>356435000000</v>
      </c>
    </row>
    <row r="2778" spans="1:34">
      <c r="A2778" t="s">
        <v>2796</v>
      </c>
      <c r="B2778" t="s">
        <v>19</v>
      </c>
      <c r="C2778" s="2">
        <v>29871500000</v>
      </c>
      <c r="D2778" s="2">
        <v>26362800000</v>
      </c>
      <c r="E2778" s="2">
        <v>28897200000</v>
      </c>
      <c r="F2778" s="2">
        <v>30881800000</v>
      </c>
      <c r="G2778" s="2">
        <v>32375500000</v>
      </c>
      <c r="H2778" s="2">
        <v>33683400000</v>
      </c>
      <c r="I2778" s="2">
        <v>34719400000</v>
      </c>
      <c r="J2778" s="2">
        <v>35351400000</v>
      </c>
      <c r="K2778" s="2">
        <v>36025500000</v>
      </c>
      <c r="L2778" s="2">
        <v>36654700000</v>
      </c>
      <c r="M2778" s="2">
        <v>37265000000</v>
      </c>
      <c r="N2778" s="2">
        <v>37904500000</v>
      </c>
      <c r="O2778" s="2">
        <v>38441000000</v>
      </c>
      <c r="P2778" s="2">
        <v>38962700000</v>
      </c>
      <c r="Q2778" s="2">
        <v>39408300000</v>
      </c>
      <c r="R2778" s="2">
        <v>39887700000</v>
      </c>
      <c r="S2778" s="2">
        <v>40418300000</v>
      </c>
      <c r="T2778" s="2">
        <v>40924400000</v>
      </c>
      <c r="U2778" s="2">
        <v>41426100000</v>
      </c>
      <c r="V2778" s="2">
        <v>41924700000</v>
      </c>
      <c r="W2778" s="2">
        <v>42474900000</v>
      </c>
      <c r="X2778" s="2">
        <v>43056000000</v>
      </c>
      <c r="Y2778" s="2">
        <v>43598200000</v>
      </c>
      <c r="Z2778" s="2">
        <v>44234100000</v>
      </c>
      <c r="AA2778" s="2">
        <v>44786200000</v>
      </c>
      <c r="AB2778" s="2">
        <v>45394600000</v>
      </c>
      <c r="AC2778" s="2">
        <v>45992200000</v>
      </c>
      <c r="AD2778" s="2">
        <v>46708000000</v>
      </c>
      <c r="AE2778" s="2">
        <v>47329700000</v>
      </c>
      <c r="AF2778" s="2">
        <v>47984200000</v>
      </c>
      <c r="AG2778" s="2">
        <v>48770400000</v>
      </c>
      <c r="AH2778" s="2">
        <v>49414300000</v>
      </c>
    </row>
    <row r="2779" spans="1:34">
      <c r="A2779" t="s">
        <v>2797</v>
      </c>
      <c r="B2779" t="s">
        <v>19</v>
      </c>
      <c r="C2779" s="2">
        <v>22425200000</v>
      </c>
      <c r="D2779" s="2">
        <v>19899500000</v>
      </c>
      <c r="E2779" s="2">
        <v>21825400000</v>
      </c>
      <c r="F2779" s="2">
        <v>23318700000</v>
      </c>
      <c r="G2779" s="2">
        <v>24466800000</v>
      </c>
      <c r="H2779" s="2">
        <v>25459800000</v>
      </c>
      <c r="I2779" s="2">
        <v>26232000000</v>
      </c>
      <c r="J2779" s="2">
        <v>26676000000</v>
      </c>
      <c r="K2779" s="2">
        <v>27178600000</v>
      </c>
      <c r="L2779" s="2">
        <v>27647200000</v>
      </c>
      <c r="M2779" s="2">
        <v>28109300000</v>
      </c>
      <c r="N2779" s="2">
        <v>28592600000</v>
      </c>
      <c r="O2779" s="2">
        <v>29023500000</v>
      </c>
      <c r="P2779" s="2">
        <v>29441400000</v>
      </c>
      <c r="Q2779" s="2">
        <v>29797600000</v>
      </c>
      <c r="R2779" s="2">
        <v>30177700000</v>
      </c>
      <c r="S2779" s="2">
        <v>30603900000</v>
      </c>
      <c r="T2779" s="2">
        <v>31005300000</v>
      </c>
      <c r="U2779" s="2">
        <v>31407200000</v>
      </c>
      <c r="V2779" s="2">
        <v>31806600000</v>
      </c>
      <c r="W2779" s="2">
        <v>32248800000</v>
      </c>
      <c r="X2779" s="2">
        <v>32711400000</v>
      </c>
      <c r="Y2779" s="2">
        <v>33146100000</v>
      </c>
      <c r="Z2779" s="2">
        <v>33648900000</v>
      </c>
      <c r="AA2779" s="2">
        <v>34091300000</v>
      </c>
      <c r="AB2779" s="2">
        <v>34576600000</v>
      </c>
      <c r="AC2779" s="2">
        <v>35055900000</v>
      </c>
      <c r="AD2779" s="2">
        <v>35627100000</v>
      </c>
      <c r="AE2779" s="2">
        <v>36121600000</v>
      </c>
      <c r="AF2779" s="2">
        <v>36648500000</v>
      </c>
      <c r="AG2779" s="2">
        <v>37274000000</v>
      </c>
      <c r="AH2779" s="2">
        <v>37794900000</v>
      </c>
    </row>
    <row r="2780" spans="1:34">
      <c r="A2780" t="s">
        <v>2798</v>
      </c>
      <c r="B2780" t="s">
        <v>19</v>
      </c>
      <c r="C2780" s="2">
        <v>133527000000</v>
      </c>
      <c r="D2780" s="2">
        <v>117313000000</v>
      </c>
      <c r="E2780" s="2">
        <v>128675000000</v>
      </c>
      <c r="F2780" s="2">
        <v>137466000000</v>
      </c>
      <c r="G2780" s="2">
        <v>144026000000</v>
      </c>
      <c r="H2780" s="2">
        <v>149763000000</v>
      </c>
      <c r="I2780" s="2">
        <v>154317000000</v>
      </c>
      <c r="J2780" s="2">
        <v>157161000000</v>
      </c>
      <c r="K2780" s="2">
        <v>160129000000</v>
      </c>
      <c r="L2780" s="2">
        <v>162920000000</v>
      </c>
      <c r="M2780" s="2">
        <v>165580000000</v>
      </c>
      <c r="N2780" s="2">
        <v>168372000000</v>
      </c>
      <c r="O2780" s="2">
        <v>170674000000</v>
      </c>
      <c r="P2780" s="2">
        <v>172942000000</v>
      </c>
      <c r="Q2780" s="2">
        <v>174873000000</v>
      </c>
      <c r="R2780" s="2">
        <v>176964000000</v>
      </c>
      <c r="S2780" s="2">
        <v>179260000000</v>
      </c>
      <c r="T2780" s="2">
        <v>181441000000</v>
      </c>
      <c r="U2780" s="2">
        <v>183617000000</v>
      </c>
      <c r="V2780" s="2">
        <v>185773000000</v>
      </c>
      <c r="W2780" s="2">
        <v>188148000000</v>
      </c>
      <c r="X2780" s="2">
        <v>190657000000</v>
      </c>
      <c r="Y2780" s="2">
        <v>192990000000</v>
      </c>
      <c r="Z2780" s="2">
        <v>195749000000</v>
      </c>
      <c r="AA2780" s="2">
        <v>198129000000</v>
      </c>
      <c r="AB2780" s="2">
        <v>200771000000</v>
      </c>
      <c r="AC2780" s="2">
        <v>203369000000</v>
      </c>
      <c r="AD2780" s="2">
        <v>206485000000</v>
      </c>
      <c r="AE2780" s="2">
        <v>209187000000</v>
      </c>
      <c r="AF2780" s="2">
        <v>212023000000</v>
      </c>
      <c r="AG2780" s="2">
        <v>215440000000</v>
      </c>
      <c r="AH2780" s="2">
        <v>218206000000</v>
      </c>
    </row>
    <row r="2781" spans="1:34">
      <c r="A2781" t="s">
        <v>2799</v>
      </c>
      <c r="B2781" t="s">
        <v>19</v>
      </c>
      <c r="C2781" s="2">
        <v>869731000</v>
      </c>
      <c r="D2781" s="2">
        <v>751517000</v>
      </c>
      <c r="E2781" s="2">
        <v>825945000</v>
      </c>
      <c r="F2781" s="2">
        <v>881934000</v>
      </c>
      <c r="G2781" s="2">
        <v>920411000</v>
      </c>
      <c r="H2781" s="2">
        <v>953146000</v>
      </c>
      <c r="I2781" s="2">
        <v>980835000</v>
      </c>
      <c r="J2781" s="2">
        <v>1006680000</v>
      </c>
      <c r="K2781" s="2">
        <v>1028480000</v>
      </c>
      <c r="L2781" s="2">
        <v>1051710000</v>
      </c>
      <c r="M2781" s="2">
        <v>1069140000</v>
      </c>
      <c r="N2781" s="2">
        <v>1088020000</v>
      </c>
      <c r="O2781" s="2">
        <v>1101550000</v>
      </c>
      <c r="P2781" s="2">
        <v>1117270000</v>
      </c>
      <c r="Q2781" s="2">
        <v>1131270000</v>
      </c>
      <c r="R2781" s="2">
        <v>1146640000</v>
      </c>
      <c r="S2781" s="2">
        <v>1161570000</v>
      </c>
      <c r="T2781" s="2">
        <v>1175450000</v>
      </c>
      <c r="U2781" s="2">
        <v>1190360000</v>
      </c>
      <c r="V2781" s="2">
        <v>1205000000</v>
      </c>
      <c r="W2781" s="2">
        <v>1220320000</v>
      </c>
      <c r="X2781" s="2">
        <v>1236020000</v>
      </c>
      <c r="Y2781" s="2">
        <v>1250900000</v>
      </c>
      <c r="Z2781" s="2">
        <v>1269190000</v>
      </c>
      <c r="AA2781" s="2">
        <v>1285190000</v>
      </c>
      <c r="AB2781" s="2">
        <v>1303030000</v>
      </c>
      <c r="AC2781" s="2">
        <v>1321280000</v>
      </c>
      <c r="AD2781" s="2">
        <v>1341880000</v>
      </c>
      <c r="AE2781" s="2">
        <v>1361400000</v>
      </c>
      <c r="AF2781" s="2">
        <v>1380920000</v>
      </c>
      <c r="AG2781" s="2">
        <v>1403750000</v>
      </c>
      <c r="AH2781" s="2">
        <v>1422640000</v>
      </c>
    </row>
    <row r="2782" spans="1:34">
      <c r="A2782" t="s">
        <v>2800</v>
      </c>
      <c r="B2782" t="s">
        <v>19</v>
      </c>
      <c r="C2782" s="2">
        <v>4098270000</v>
      </c>
      <c r="D2782" s="2">
        <v>3684440000</v>
      </c>
      <c r="E2782" s="2">
        <v>4036800000</v>
      </c>
      <c r="F2782" s="2">
        <v>4314180000</v>
      </c>
      <c r="G2782" s="2">
        <v>4535530000</v>
      </c>
      <c r="H2782" s="2">
        <v>4726790000</v>
      </c>
      <c r="I2782" s="2">
        <v>4872110000</v>
      </c>
      <c r="J2782" s="2">
        <v>4942150000</v>
      </c>
      <c r="K2782" s="2">
        <v>5033070000</v>
      </c>
      <c r="L2782" s="2">
        <v>5114320000</v>
      </c>
      <c r="M2782" s="2">
        <v>5201740000</v>
      </c>
      <c r="N2782" s="2">
        <v>5292390000</v>
      </c>
      <c r="O2782" s="2">
        <v>5379520000</v>
      </c>
      <c r="P2782" s="2">
        <v>5460470000</v>
      </c>
      <c r="Q2782" s="2">
        <v>5529110000</v>
      </c>
      <c r="R2782" s="2">
        <v>5601250000</v>
      </c>
      <c r="S2782" s="2">
        <v>5685370000</v>
      </c>
      <c r="T2782" s="2">
        <v>5764580000</v>
      </c>
      <c r="U2782" s="2">
        <v>5842720000</v>
      </c>
      <c r="V2782" s="2">
        <v>5920800000</v>
      </c>
      <c r="W2782" s="2">
        <v>6008370000</v>
      </c>
      <c r="X2782" s="2">
        <v>6099860000</v>
      </c>
      <c r="Y2782" s="2">
        <v>6186250000</v>
      </c>
      <c r="Z2782" s="2">
        <v>6283830000</v>
      </c>
      <c r="AA2782" s="2">
        <v>6370770000</v>
      </c>
      <c r="AB2782" s="2">
        <v>6465120000</v>
      </c>
      <c r="AC2782" s="2">
        <v>6557820000</v>
      </c>
      <c r="AD2782" s="2">
        <v>6669030000</v>
      </c>
      <c r="AE2782" s="2">
        <v>6763590000</v>
      </c>
      <c r="AF2782" s="2">
        <v>6866280000</v>
      </c>
      <c r="AG2782" s="2">
        <v>6987670000</v>
      </c>
      <c r="AH2782" s="2">
        <v>7090620000</v>
      </c>
    </row>
    <row r="2783" spans="1:34">
      <c r="A2783" t="s">
        <v>2801</v>
      </c>
      <c r="B2783" t="s">
        <v>19</v>
      </c>
      <c r="C2783" s="2">
        <v>3551530000</v>
      </c>
      <c r="D2783" s="2">
        <v>3020870000</v>
      </c>
      <c r="E2783" s="2">
        <v>3321380000</v>
      </c>
      <c r="F2783" s="2">
        <v>3546500000</v>
      </c>
      <c r="G2783" s="2">
        <v>3692360000</v>
      </c>
      <c r="H2783" s="2">
        <v>3818260000</v>
      </c>
      <c r="I2783" s="2">
        <v>3929360000</v>
      </c>
      <c r="J2783" s="2">
        <v>4045640000</v>
      </c>
      <c r="K2783" s="2">
        <v>4135210000</v>
      </c>
      <c r="L2783" s="2">
        <v>4232710000</v>
      </c>
      <c r="M2783" s="2">
        <v>4301100000</v>
      </c>
      <c r="N2783" s="2">
        <v>4375820000</v>
      </c>
      <c r="O2783" s="2">
        <v>4421330000</v>
      </c>
      <c r="P2783" s="2">
        <v>4478360000</v>
      </c>
      <c r="Q2783" s="2">
        <v>4529620000</v>
      </c>
      <c r="R2783" s="2">
        <v>4587240000</v>
      </c>
      <c r="S2783" s="2">
        <v>4639800000</v>
      </c>
      <c r="T2783" s="2">
        <v>4689270000</v>
      </c>
      <c r="U2783" s="2">
        <v>4743100000</v>
      </c>
      <c r="V2783" s="2">
        <v>4795570000</v>
      </c>
      <c r="W2783" s="2">
        <v>4849170000</v>
      </c>
      <c r="X2783" s="2">
        <v>4904680000</v>
      </c>
      <c r="Y2783" s="2">
        <v>4956590000</v>
      </c>
      <c r="Z2783" s="2">
        <v>5023560000</v>
      </c>
      <c r="AA2783" s="2">
        <v>5080460000</v>
      </c>
      <c r="AB2783" s="2">
        <v>5145080000</v>
      </c>
      <c r="AC2783" s="2">
        <v>5211340000</v>
      </c>
      <c r="AD2783" s="2">
        <v>5285730000</v>
      </c>
      <c r="AE2783" s="2">
        <v>5358180000</v>
      </c>
      <c r="AF2783" s="2">
        <v>5428050000</v>
      </c>
      <c r="AG2783" s="2">
        <v>5511150000</v>
      </c>
      <c r="AH2783" s="2">
        <v>5577230000</v>
      </c>
    </row>
    <row r="2784" spans="1:34">
      <c r="A2784" t="s">
        <v>2802</v>
      </c>
      <c r="B2784" t="s">
        <v>19</v>
      </c>
      <c r="C2784" s="2">
        <v>65009300000</v>
      </c>
      <c r="D2784" s="2">
        <v>60304200000</v>
      </c>
      <c r="E2784" s="2">
        <v>64616200000</v>
      </c>
      <c r="F2784" s="2">
        <v>68256600000</v>
      </c>
      <c r="G2784" s="2">
        <v>71338800000</v>
      </c>
      <c r="H2784" s="2">
        <v>74614800000</v>
      </c>
      <c r="I2784" s="2">
        <v>77998700000</v>
      </c>
      <c r="J2784" s="2">
        <v>81793100000</v>
      </c>
      <c r="K2784" s="2">
        <v>85440000000</v>
      </c>
      <c r="L2784" s="2">
        <v>88982200000</v>
      </c>
      <c r="M2784" s="2">
        <v>92212000000</v>
      </c>
      <c r="N2784" s="2">
        <v>95400300000</v>
      </c>
      <c r="O2784" s="2">
        <v>98834500000</v>
      </c>
      <c r="P2784" s="2">
        <v>102309000000</v>
      </c>
      <c r="Q2784" s="2">
        <v>105746000000</v>
      </c>
      <c r="R2784" s="2">
        <v>109185000000</v>
      </c>
      <c r="S2784" s="2">
        <v>112658000000</v>
      </c>
      <c r="T2784" s="2">
        <v>116728000000</v>
      </c>
      <c r="U2784" s="2">
        <v>120836000000</v>
      </c>
      <c r="V2784" s="2">
        <v>124906000000</v>
      </c>
      <c r="W2784" s="2">
        <v>129014000000</v>
      </c>
      <c r="X2784" s="2">
        <v>133084000000</v>
      </c>
      <c r="Y2784" s="2">
        <v>137937000000</v>
      </c>
      <c r="Z2784" s="2">
        <v>142792000000</v>
      </c>
      <c r="AA2784" s="2">
        <v>147646000000</v>
      </c>
      <c r="AB2784" s="2">
        <v>152464000000</v>
      </c>
      <c r="AC2784" s="2">
        <v>157320000000</v>
      </c>
      <c r="AD2784" s="2">
        <v>163071000000</v>
      </c>
      <c r="AE2784" s="2">
        <v>168822000000</v>
      </c>
      <c r="AF2784" s="2">
        <v>174573000000</v>
      </c>
      <c r="AG2784" s="2">
        <v>180325000000</v>
      </c>
      <c r="AH2784" s="2">
        <v>186075000000</v>
      </c>
    </row>
    <row r="2785" spans="1:34">
      <c r="A2785" t="s">
        <v>2803</v>
      </c>
      <c r="B2785" t="s">
        <v>19</v>
      </c>
      <c r="C2785" s="2">
        <v>211700000000000</v>
      </c>
      <c r="D2785" s="2">
        <v>197298000000000</v>
      </c>
      <c r="E2785" s="2">
        <v>209483000000000</v>
      </c>
      <c r="F2785" s="2">
        <v>219919000000000</v>
      </c>
      <c r="G2785" s="2">
        <v>229007000000000</v>
      </c>
      <c r="H2785" s="2">
        <v>238045000000000</v>
      </c>
      <c r="I2785" s="2">
        <v>247323000000000</v>
      </c>
      <c r="J2785" s="2">
        <v>256645000000000</v>
      </c>
      <c r="K2785" s="2">
        <v>265287000000000</v>
      </c>
      <c r="L2785" s="2">
        <v>272690000000000</v>
      </c>
      <c r="M2785" s="2">
        <v>279210000000000</v>
      </c>
      <c r="N2785" s="2">
        <v>285295000000000</v>
      </c>
      <c r="O2785" s="2">
        <v>291027000000000</v>
      </c>
      <c r="P2785" s="2">
        <v>296561000000000</v>
      </c>
      <c r="Q2785" s="2">
        <v>301699000000000</v>
      </c>
      <c r="R2785" s="2">
        <v>306739000000000</v>
      </c>
      <c r="S2785" s="2">
        <v>311482000000000</v>
      </c>
      <c r="T2785" s="2">
        <v>316127000000000</v>
      </c>
      <c r="U2785" s="2">
        <v>320475000000000</v>
      </c>
      <c r="V2785" s="2">
        <v>324626000000000</v>
      </c>
      <c r="W2785" s="2">
        <v>328578000000000</v>
      </c>
      <c r="X2785" s="2">
        <v>332235000000000</v>
      </c>
      <c r="Y2785" s="2">
        <v>335694000000000</v>
      </c>
      <c r="Z2785" s="2">
        <v>338955000000000</v>
      </c>
      <c r="AA2785" s="2">
        <v>342018000000000</v>
      </c>
      <c r="AB2785" s="2">
        <v>344884000000000</v>
      </c>
      <c r="AC2785" s="2">
        <v>347453000000000</v>
      </c>
      <c r="AD2785" s="2">
        <v>349825000000000</v>
      </c>
      <c r="AE2785" s="2">
        <v>351999000000000</v>
      </c>
      <c r="AF2785" s="2">
        <v>353975000000000</v>
      </c>
      <c r="AG2785" s="2">
        <v>355655000000000</v>
      </c>
      <c r="AH2785" s="2">
        <v>357138000000000</v>
      </c>
    </row>
    <row r="2786" spans="1:34">
      <c r="A2786" t="s">
        <v>2804</v>
      </c>
      <c r="B2786" t="s">
        <v>19</v>
      </c>
      <c r="C2786" s="2">
        <v>15206100000000</v>
      </c>
      <c r="D2786" s="2">
        <v>13379300000000</v>
      </c>
      <c r="E2786" s="2">
        <v>14198000000000</v>
      </c>
      <c r="F2786" s="2">
        <v>14885900000000</v>
      </c>
      <c r="G2786" s="2">
        <v>15150100000000</v>
      </c>
      <c r="H2786" s="2">
        <v>15455300000000</v>
      </c>
      <c r="I2786" s="2">
        <v>15757900000000</v>
      </c>
      <c r="J2786" s="2">
        <v>16161800000000</v>
      </c>
      <c r="K2786" s="2">
        <v>16349300000000</v>
      </c>
      <c r="L2786" s="2">
        <v>16514300000000</v>
      </c>
      <c r="M2786" s="2">
        <v>16620600000000</v>
      </c>
      <c r="N2786" s="2">
        <v>16738700000000</v>
      </c>
      <c r="O2786" s="2">
        <v>16740100000000</v>
      </c>
      <c r="P2786" s="2">
        <v>16743600000000</v>
      </c>
      <c r="Q2786" s="2">
        <v>16778400000000</v>
      </c>
      <c r="R2786" s="2">
        <v>16818800000000</v>
      </c>
      <c r="S2786" s="2">
        <v>16851200000000</v>
      </c>
      <c r="T2786" s="2">
        <v>16877000000000</v>
      </c>
      <c r="U2786" s="2">
        <v>16903400000000</v>
      </c>
      <c r="V2786" s="2">
        <v>16921700000000</v>
      </c>
      <c r="W2786" s="2">
        <v>16960900000000</v>
      </c>
      <c r="X2786" s="2">
        <v>17020500000000</v>
      </c>
      <c r="Y2786" s="2">
        <v>17070300000000</v>
      </c>
      <c r="Z2786" s="2">
        <v>17122400000000</v>
      </c>
      <c r="AA2786" s="2">
        <v>17168300000000</v>
      </c>
      <c r="AB2786" s="2">
        <v>17213400000000</v>
      </c>
      <c r="AC2786" s="2">
        <v>17245900000000</v>
      </c>
      <c r="AD2786" s="2">
        <v>17283800000000</v>
      </c>
      <c r="AE2786" s="2">
        <v>17327900000000</v>
      </c>
      <c r="AF2786" s="2">
        <v>17363200000000</v>
      </c>
      <c r="AG2786" s="2">
        <v>17401400000000</v>
      </c>
      <c r="AH2786" s="2">
        <v>17412300000000</v>
      </c>
    </row>
    <row r="2787" spans="1:34">
      <c r="A2787" t="s">
        <v>2805</v>
      </c>
      <c r="B2787" t="s">
        <v>19</v>
      </c>
      <c r="C2787" s="2">
        <v>1876270000</v>
      </c>
      <c r="D2787" s="2">
        <v>1760300000</v>
      </c>
      <c r="E2787" s="2">
        <v>1848950000</v>
      </c>
      <c r="F2787" s="2">
        <v>1915830000</v>
      </c>
      <c r="G2787" s="2">
        <v>1939050000</v>
      </c>
      <c r="H2787" s="2">
        <v>1967900000</v>
      </c>
      <c r="I2787" s="2">
        <v>1997220000</v>
      </c>
      <c r="J2787" s="2">
        <v>2035390000</v>
      </c>
      <c r="K2787" s="2">
        <v>2053080000</v>
      </c>
      <c r="L2787" s="2">
        <v>2067900000</v>
      </c>
      <c r="M2787" s="2">
        <v>2075490000</v>
      </c>
      <c r="N2787" s="2">
        <v>2083170000</v>
      </c>
      <c r="O2787" s="2">
        <v>2082300000</v>
      </c>
      <c r="P2787" s="2">
        <v>2082310000</v>
      </c>
      <c r="Q2787" s="2">
        <v>2084880000</v>
      </c>
      <c r="R2787" s="2">
        <v>2088630000</v>
      </c>
      <c r="S2787" s="2">
        <v>2091320000</v>
      </c>
      <c r="T2787" s="2">
        <v>2093050000</v>
      </c>
      <c r="U2787" s="2">
        <v>2094970000</v>
      </c>
      <c r="V2787" s="2">
        <v>2096480000</v>
      </c>
      <c r="W2787" s="2">
        <v>2099760000</v>
      </c>
      <c r="X2787" s="2">
        <v>2106500000</v>
      </c>
      <c r="Y2787" s="2">
        <v>2111850000</v>
      </c>
      <c r="Z2787" s="2">
        <v>2117460000</v>
      </c>
      <c r="AA2787" s="2">
        <v>2122230000</v>
      </c>
      <c r="AB2787" s="2">
        <v>2126510000</v>
      </c>
      <c r="AC2787" s="2">
        <v>2129450000</v>
      </c>
      <c r="AD2787" s="2">
        <v>2132650000</v>
      </c>
      <c r="AE2787" s="2">
        <v>2136810000</v>
      </c>
      <c r="AF2787" s="2">
        <v>2140210000</v>
      </c>
      <c r="AG2787" s="2">
        <v>2144090000</v>
      </c>
      <c r="AH2787" s="2">
        <v>2143830000</v>
      </c>
    </row>
    <row r="2788" spans="1:34">
      <c r="A2788" t="s">
        <v>2806</v>
      </c>
      <c r="B2788" t="s">
        <v>19</v>
      </c>
      <c r="C2788" s="2">
        <v>24195300000</v>
      </c>
      <c r="D2788" s="2">
        <v>21962800000</v>
      </c>
      <c r="E2788" s="2">
        <v>23191000000</v>
      </c>
      <c r="F2788" s="2">
        <v>24184400000</v>
      </c>
      <c r="G2788" s="2">
        <v>24562000000</v>
      </c>
      <c r="H2788" s="2">
        <v>25001500000</v>
      </c>
      <c r="I2788" s="2">
        <v>25441200000</v>
      </c>
      <c r="J2788" s="2">
        <v>26019600000</v>
      </c>
      <c r="K2788" s="2">
        <v>26292400000</v>
      </c>
      <c r="L2788" s="2">
        <v>26529300000</v>
      </c>
      <c r="M2788" s="2">
        <v>26671300000</v>
      </c>
      <c r="N2788" s="2">
        <v>26828300000</v>
      </c>
      <c r="O2788" s="2">
        <v>26829200000</v>
      </c>
      <c r="P2788" s="2">
        <v>26834400000</v>
      </c>
      <c r="Q2788" s="2">
        <v>26884000000</v>
      </c>
      <c r="R2788" s="2">
        <v>26945200000</v>
      </c>
      <c r="S2788" s="2">
        <v>26994700000</v>
      </c>
      <c r="T2788" s="2">
        <v>27033900000</v>
      </c>
      <c r="U2788" s="2">
        <v>27074800000</v>
      </c>
      <c r="V2788" s="2">
        <v>27105500000</v>
      </c>
      <c r="W2788" s="2">
        <v>27166200000</v>
      </c>
      <c r="X2788" s="2">
        <v>27259200000</v>
      </c>
      <c r="Y2788" s="2">
        <v>27337100000</v>
      </c>
      <c r="Z2788" s="2">
        <v>27417900000</v>
      </c>
      <c r="AA2788" s="2">
        <v>27489600000</v>
      </c>
      <c r="AB2788" s="2">
        <v>27560700000</v>
      </c>
      <c r="AC2788" s="2">
        <v>27612300000</v>
      </c>
      <c r="AD2788" s="2">
        <v>27671900000</v>
      </c>
      <c r="AE2788" s="2">
        <v>27741600000</v>
      </c>
      <c r="AF2788" s="2">
        <v>27798000000</v>
      </c>
      <c r="AG2788" s="2">
        <v>27859400000</v>
      </c>
      <c r="AH2788" s="2">
        <v>27876600000</v>
      </c>
    </row>
    <row r="2789" spans="1:34">
      <c r="A2789" t="s">
        <v>2807</v>
      </c>
      <c r="B2789" t="s">
        <v>19</v>
      </c>
      <c r="C2789" s="2">
        <v>33960500000</v>
      </c>
      <c r="D2789" s="2">
        <v>30378600000</v>
      </c>
      <c r="E2789" s="2">
        <v>32155100000</v>
      </c>
      <c r="F2789" s="2">
        <v>33634100000</v>
      </c>
      <c r="G2789" s="2">
        <v>34219400000</v>
      </c>
      <c r="H2789" s="2">
        <v>34881400000</v>
      </c>
      <c r="I2789" s="2">
        <v>35540100000</v>
      </c>
      <c r="J2789" s="2">
        <v>36408400000</v>
      </c>
      <c r="K2789" s="2">
        <v>36822500000</v>
      </c>
      <c r="L2789" s="2">
        <v>37187400000</v>
      </c>
      <c r="M2789" s="2">
        <v>37417100000</v>
      </c>
      <c r="N2789" s="2">
        <v>37678500000</v>
      </c>
      <c r="O2789" s="2">
        <v>37690000000</v>
      </c>
      <c r="P2789" s="2">
        <v>37701600000</v>
      </c>
      <c r="Q2789" s="2">
        <v>37783600000</v>
      </c>
      <c r="R2789" s="2">
        <v>37879700000</v>
      </c>
      <c r="S2789" s="2">
        <v>37961400000</v>
      </c>
      <c r="T2789" s="2">
        <v>38030200000</v>
      </c>
      <c r="U2789" s="2">
        <v>38101200000</v>
      </c>
      <c r="V2789" s="2">
        <v>38154200000</v>
      </c>
      <c r="W2789" s="2">
        <v>38254700000</v>
      </c>
      <c r="X2789" s="2">
        <v>38389900000</v>
      </c>
      <c r="Y2789" s="2">
        <v>38506500000</v>
      </c>
      <c r="Z2789" s="2">
        <v>38626700000</v>
      </c>
      <c r="AA2789" s="2">
        <v>38735600000</v>
      </c>
      <c r="AB2789" s="2">
        <v>38848900000</v>
      </c>
      <c r="AC2789" s="2">
        <v>38932900000</v>
      </c>
      <c r="AD2789" s="2">
        <v>39032000000</v>
      </c>
      <c r="AE2789" s="2">
        <v>39143500000</v>
      </c>
      <c r="AF2789" s="2">
        <v>39233400000</v>
      </c>
      <c r="AG2789" s="2">
        <v>39329500000</v>
      </c>
      <c r="AH2789" s="2">
        <v>39371100000</v>
      </c>
    </row>
    <row r="2790" spans="1:34">
      <c r="A2790" t="s">
        <v>2808</v>
      </c>
      <c r="B2790" t="s">
        <v>19</v>
      </c>
      <c r="C2790" s="2">
        <v>419005000000</v>
      </c>
      <c r="D2790" s="2">
        <v>379840000000</v>
      </c>
      <c r="E2790" s="2">
        <v>401127000000</v>
      </c>
      <c r="F2790" s="2">
        <v>418204000000</v>
      </c>
      <c r="G2790" s="2">
        <v>424463000000</v>
      </c>
      <c r="H2790" s="2">
        <v>431939000000</v>
      </c>
      <c r="I2790" s="2">
        <v>439426000000</v>
      </c>
      <c r="J2790" s="2">
        <v>449331000000</v>
      </c>
      <c r="K2790" s="2">
        <v>453908000000</v>
      </c>
      <c r="L2790" s="2">
        <v>457854000000</v>
      </c>
      <c r="M2790" s="2">
        <v>460188000000</v>
      </c>
      <c r="N2790" s="2">
        <v>462690000000</v>
      </c>
      <c r="O2790" s="2">
        <v>462601000000</v>
      </c>
      <c r="P2790" s="2">
        <v>462645000000</v>
      </c>
      <c r="Q2790" s="2">
        <v>463407000000</v>
      </c>
      <c r="R2790" s="2">
        <v>464375000000</v>
      </c>
      <c r="S2790" s="2">
        <v>465109000000</v>
      </c>
      <c r="T2790" s="2">
        <v>465641000000</v>
      </c>
      <c r="U2790" s="2">
        <v>466202000000</v>
      </c>
      <c r="V2790" s="2">
        <v>466605000000</v>
      </c>
      <c r="W2790" s="2">
        <v>467493000000</v>
      </c>
      <c r="X2790" s="2">
        <v>469065000000</v>
      </c>
      <c r="Y2790" s="2">
        <v>470341000000</v>
      </c>
      <c r="Z2790" s="2">
        <v>471679000000</v>
      </c>
      <c r="AA2790" s="2">
        <v>472836000000</v>
      </c>
      <c r="AB2790" s="2">
        <v>473917000000</v>
      </c>
      <c r="AC2790" s="2">
        <v>474675000000</v>
      </c>
      <c r="AD2790" s="2">
        <v>475535000000</v>
      </c>
      <c r="AE2790" s="2">
        <v>476588000000</v>
      </c>
      <c r="AF2790" s="2">
        <v>477437000000</v>
      </c>
      <c r="AG2790" s="2">
        <v>478380000000</v>
      </c>
      <c r="AH2790" s="2">
        <v>478477000000</v>
      </c>
    </row>
    <row r="2791" spans="1:34">
      <c r="A2791" t="s">
        <v>2809</v>
      </c>
      <c r="B2791" t="s">
        <v>19</v>
      </c>
      <c r="C2791" s="2">
        <v>56558000000</v>
      </c>
      <c r="D2791" s="2">
        <v>51226700000</v>
      </c>
      <c r="E2791" s="2">
        <v>54105500000</v>
      </c>
      <c r="F2791" s="2">
        <v>56419400000</v>
      </c>
      <c r="G2791" s="2">
        <v>57270300000</v>
      </c>
      <c r="H2791" s="2">
        <v>58284200000</v>
      </c>
      <c r="I2791" s="2">
        <v>59299200000</v>
      </c>
      <c r="J2791" s="2">
        <v>60642200000</v>
      </c>
      <c r="K2791" s="2">
        <v>61263500000</v>
      </c>
      <c r="L2791" s="2">
        <v>61799600000</v>
      </c>
      <c r="M2791" s="2">
        <v>62118000000</v>
      </c>
      <c r="N2791" s="2">
        <v>62460300000</v>
      </c>
      <c r="O2791" s="2">
        <v>62449500000</v>
      </c>
      <c r="P2791" s="2">
        <v>62455900000</v>
      </c>
      <c r="Q2791" s="2">
        <v>62560200000</v>
      </c>
      <c r="R2791" s="2">
        <v>62692100000</v>
      </c>
      <c r="S2791" s="2">
        <v>62792500000</v>
      </c>
      <c r="T2791" s="2">
        <v>62866100000</v>
      </c>
      <c r="U2791" s="2">
        <v>62943400000</v>
      </c>
      <c r="V2791" s="2">
        <v>62999000000</v>
      </c>
      <c r="W2791" s="2">
        <v>63120700000</v>
      </c>
      <c r="X2791" s="2">
        <v>63333400000</v>
      </c>
      <c r="Y2791" s="2">
        <v>63506500000</v>
      </c>
      <c r="Z2791" s="2">
        <v>63687900000</v>
      </c>
      <c r="AA2791" s="2">
        <v>63845000000</v>
      </c>
      <c r="AB2791" s="2">
        <v>63992600000</v>
      </c>
      <c r="AC2791" s="2">
        <v>64096400000</v>
      </c>
      <c r="AD2791" s="2">
        <v>64214300000</v>
      </c>
      <c r="AE2791" s="2">
        <v>64358100000</v>
      </c>
      <c r="AF2791" s="2">
        <v>64473900000</v>
      </c>
      <c r="AG2791" s="2">
        <v>64602500000</v>
      </c>
      <c r="AH2791" s="2">
        <v>64617600000</v>
      </c>
    </row>
    <row r="2792" spans="1:34">
      <c r="A2792" t="s">
        <v>2810</v>
      </c>
      <c r="B2792" t="s">
        <v>19</v>
      </c>
      <c r="C2792" s="2">
        <v>26437600000</v>
      </c>
      <c r="D2792" s="2">
        <v>21589700000</v>
      </c>
      <c r="E2792" s="2">
        <v>23216200000</v>
      </c>
      <c r="F2792" s="2">
        <v>24765400000</v>
      </c>
      <c r="G2792" s="2">
        <v>25488800000</v>
      </c>
      <c r="H2792" s="2">
        <v>26219200000</v>
      </c>
      <c r="I2792" s="2">
        <v>26929600000</v>
      </c>
      <c r="J2792" s="2">
        <v>27871700000</v>
      </c>
      <c r="K2792" s="2">
        <v>28345000000</v>
      </c>
      <c r="L2792" s="2">
        <v>28785200000</v>
      </c>
      <c r="M2792" s="2">
        <v>29110100000</v>
      </c>
      <c r="N2792" s="2">
        <v>29513100000</v>
      </c>
      <c r="O2792" s="2">
        <v>29573400000</v>
      </c>
      <c r="P2792" s="2">
        <v>29604000000</v>
      </c>
      <c r="Q2792" s="2">
        <v>29729300000</v>
      </c>
      <c r="R2792" s="2">
        <v>29855300000</v>
      </c>
      <c r="S2792" s="2">
        <v>29980100000</v>
      </c>
      <c r="T2792" s="2">
        <v>30104000000</v>
      </c>
      <c r="U2792" s="2">
        <v>30227900000</v>
      </c>
      <c r="V2792" s="2">
        <v>30320500000</v>
      </c>
      <c r="W2792" s="2">
        <v>30476300000</v>
      </c>
      <c r="X2792" s="2">
        <v>30605000000</v>
      </c>
      <c r="Y2792" s="2">
        <v>30732200000</v>
      </c>
      <c r="Z2792" s="2">
        <v>30859800000</v>
      </c>
      <c r="AA2792" s="2">
        <v>30986500000</v>
      </c>
      <c r="AB2792" s="2">
        <v>31143100000</v>
      </c>
      <c r="AC2792" s="2">
        <v>31267800000</v>
      </c>
      <c r="AD2792" s="2">
        <v>31423400000</v>
      </c>
      <c r="AE2792" s="2">
        <v>31579800000</v>
      </c>
      <c r="AF2792" s="2">
        <v>31705000000</v>
      </c>
      <c r="AG2792" s="2">
        <v>31830500000</v>
      </c>
      <c r="AH2792" s="2">
        <v>31952200000</v>
      </c>
    </row>
    <row r="2793" spans="1:34">
      <c r="A2793" t="s">
        <v>2811</v>
      </c>
      <c r="B2793" t="s">
        <v>19</v>
      </c>
      <c r="C2793" s="2">
        <v>151565000</v>
      </c>
      <c r="D2793" s="2">
        <v>131066000</v>
      </c>
      <c r="E2793" s="2">
        <v>139479000</v>
      </c>
      <c r="F2793" s="2">
        <v>146679000</v>
      </c>
      <c r="G2793" s="2">
        <v>149457000</v>
      </c>
      <c r="H2793" s="2">
        <v>152656000</v>
      </c>
      <c r="I2793" s="2">
        <v>155813000</v>
      </c>
      <c r="J2793" s="2">
        <v>160056000</v>
      </c>
      <c r="K2793" s="2">
        <v>162012000</v>
      </c>
      <c r="L2793" s="2">
        <v>163745000</v>
      </c>
      <c r="M2793" s="2">
        <v>164895000</v>
      </c>
      <c r="N2793" s="2">
        <v>166177000</v>
      </c>
      <c r="O2793" s="2">
        <v>166197000</v>
      </c>
      <c r="P2793" s="2">
        <v>166233000</v>
      </c>
      <c r="Q2793" s="2">
        <v>166598000</v>
      </c>
      <c r="R2793" s="2">
        <v>167012000</v>
      </c>
      <c r="S2793" s="2">
        <v>167342000</v>
      </c>
      <c r="T2793" s="2">
        <v>167605000</v>
      </c>
      <c r="U2793" s="2">
        <v>167872000</v>
      </c>
      <c r="V2793" s="2">
        <v>168049000</v>
      </c>
      <c r="W2793" s="2">
        <v>168446000</v>
      </c>
      <c r="X2793" s="2">
        <v>169047000</v>
      </c>
      <c r="Y2793" s="2">
        <v>169548000</v>
      </c>
      <c r="Z2793" s="2">
        <v>170073000</v>
      </c>
      <c r="AA2793" s="2">
        <v>170536000</v>
      </c>
      <c r="AB2793" s="2">
        <v>170988000</v>
      </c>
      <c r="AC2793" s="2">
        <v>171311000</v>
      </c>
      <c r="AD2793" s="2">
        <v>171693000</v>
      </c>
      <c r="AE2793" s="2">
        <v>172134000</v>
      </c>
      <c r="AF2793" s="2">
        <v>172485000</v>
      </c>
      <c r="AG2793" s="2">
        <v>172864000</v>
      </c>
      <c r="AH2793" s="2">
        <v>172973000</v>
      </c>
    </row>
    <row r="2794" spans="1:34">
      <c r="A2794" t="s">
        <v>2812</v>
      </c>
      <c r="B2794" t="s">
        <v>19</v>
      </c>
      <c r="C2794" s="2">
        <v>448957000</v>
      </c>
      <c r="D2794" s="2">
        <v>412816000</v>
      </c>
      <c r="E2794" s="2">
        <v>434980000</v>
      </c>
      <c r="F2794" s="2">
        <v>452388000</v>
      </c>
      <c r="G2794" s="2">
        <v>458699000</v>
      </c>
      <c r="H2794" s="2">
        <v>466297000</v>
      </c>
      <c r="I2794" s="2">
        <v>473946000</v>
      </c>
      <c r="J2794" s="2">
        <v>483993000</v>
      </c>
      <c r="K2794" s="2">
        <v>488662000</v>
      </c>
      <c r="L2794" s="2">
        <v>492654000</v>
      </c>
      <c r="M2794" s="2">
        <v>494910000</v>
      </c>
      <c r="N2794" s="2">
        <v>497304000</v>
      </c>
      <c r="O2794" s="2">
        <v>497188000</v>
      </c>
      <c r="P2794" s="2">
        <v>497228000</v>
      </c>
      <c r="Q2794" s="2">
        <v>497987000</v>
      </c>
      <c r="R2794" s="2">
        <v>498990000</v>
      </c>
      <c r="S2794" s="2">
        <v>499748000</v>
      </c>
      <c r="T2794" s="2">
        <v>500291000</v>
      </c>
      <c r="U2794" s="2">
        <v>500871000</v>
      </c>
      <c r="V2794" s="2">
        <v>501305000</v>
      </c>
      <c r="W2794" s="2">
        <v>502228000</v>
      </c>
      <c r="X2794" s="2">
        <v>503893000</v>
      </c>
      <c r="Y2794" s="2">
        <v>505243000</v>
      </c>
      <c r="Z2794" s="2">
        <v>506654000</v>
      </c>
      <c r="AA2794" s="2">
        <v>507874000</v>
      </c>
      <c r="AB2794" s="2">
        <v>509015000</v>
      </c>
      <c r="AC2794" s="2">
        <v>509816000</v>
      </c>
      <c r="AD2794" s="2">
        <v>510716000</v>
      </c>
      <c r="AE2794" s="2">
        <v>511828000</v>
      </c>
      <c r="AF2794" s="2">
        <v>512729000</v>
      </c>
      <c r="AG2794" s="2">
        <v>513735000</v>
      </c>
      <c r="AH2794" s="2">
        <v>513821000</v>
      </c>
    </row>
    <row r="2795" spans="1:34">
      <c r="A2795" t="s">
        <v>2813</v>
      </c>
      <c r="B2795" t="s">
        <v>19</v>
      </c>
      <c r="C2795" s="2">
        <v>2485050000000</v>
      </c>
      <c r="D2795" s="2">
        <v>2216320000000</v>
      </c>
      <c r="E2795" s="2">
        <v>2230630000000</v>
      </c>
      <c r="F2795" s="2">
        <v>2216870000000</v>
      </c>
      <c r="G2795" s="2">
        <v>2180860000000</v>
      </c>
      <c r="H2795" s="2">
        <v>2149010000000</v>
      </c>
      <c r="I2795" s="2">
        <v>2118430000000</v>
      </c>
      <c r="J2795" s="2">
        <v>2074980000000</v>
      </c>
      <c r="K2795" s="2">
        <v>2025650000000</v>
      </c>
      <c r="L2795" s="2">
        <v>1972940000000</v>
      </c>
      <c r="M2795" s="2">
        <v>1911660000000</v>
      </c>
      <c r="N2795" s="2">
        <v>1848830000000</v>
      </c>
      <c r="O2795" s="2">
        <v>1832950000000</v>
      </c>
      <c r="P2795" s="2">
        <v>1816720000000</v>
      </c>
      <c r="Q2795" s="2">
        <v>1800840000000</v>
      </c>
      <c r="R2795" s="2">
        <v>1784610000000</v>
      </c>
      <c r="S2795" s="2">
        <v>1768730000000</v>
      </c>
      <c r="T2795" s="2">
        <v>1752500000000</v>
      </c>
      <c r="U2795" s="2">
        <v>1736620000000</v>
      </c>
      <c r="V2795" s="2">
        <v>1720390000000</v>
      </c>
      <c r="W2795" s="2">
        <v>1704510000000</v>
      </c>
      <c r="X2795" s="2">
        <v>1688280000000</v>
      </c>
      <c r="Y2795" s="2">
        <v>1678760000000</v>
      </c>
      <c r="Z2795" s="2">
        <v>1669230000000</v>
      </c>
      <c r="AA2795" s="2">
        <v>1659360000000</v>
      </c>
      <c r="AB2795" s="2">
        <v>1649830000000</v>
      </c>
      <c r="AC2795" s="2">
        <v>1640310000000</v>
      </c>
      <c r="AD2795" s="2">
        <v>1627250000000</v>
      </c>
      <c r="AE2795" s="2">
        <v>1614550000000</v>
      </c>
      <c r="AF2795" s="2">
        <v>1601500000000</v>
      </c>
      <c r="AG2795" s="2">
        <v>1588800000000</v>
      </c>
      <c r="AH2795" s="2">
        <v>1575740000000</v>
      </c>
    </row>
    <row r="2796" spans="1:34">
      <c r="A2796" t="s">
        <v>2814</v>
      </c>
      <c r="B2796" t="s">
        <v>19</v>
      </c>
      <c r="C2796" s="2">
        <v>169904000</v>
      </c>
      <c r="D2796" s="2">
        <v>140358000</v>
      </c>
      <c r="E2796" s="2">
        <v>150569000</v>
      </c>
      <c r="F2796" s="2">
        <v>159931000</v>
      </c>
      <c r="G2796" s="2">
        <v>163936000</v>
      </c>
      <c r="H2796" s="2">
        <v>168226000</v>
      </c>
      <c r="I2796" s="2">
        <v>172414000</v>
      </c>
      <c r="J2796" s="2">
        <v>178037000</v>
      </c>
      <c r="K2796" s="2">
        <v>180730000</v>
      </c>
      <c r="L2796" s="2">
        <v>183189000</v>
      </c>
      <c r="M2796" s="2">
        <v>184962000</v>
      </c>
      <c r="N2796" s="2">
        <v>187062000</v>
      </c>
      <c r="O2796" s="2">
        <v>187260000</v>
      </c>
      <c r="P2796" s="2">
        <v>187374000</v>
      </c>
      <c r="Q2796" s="2">
        <v>187991000</v>
      </c>
      <c r="R2796" s="2">
        <v>188629000</v>
      </c>
      <c r="S2796" s="2">
        <v>189208000</v>
      </c>
      <c r="T2796" s="2">
        <v>189744000</v>
      </c>
      <c r="U2796" s="2">
        <v>190279000</v>
      </c>
      <c r="V2796" s="2">
        <v>190656000</v>
      </c>
      <c r="W2796" s="2">
        <v>191367000</v>
      </c>
      <c r="X2796" s="2">
        <v>192119000</v>
      </c>
      <c r="Y2796" s="2">
        <v>192806000</v>
      </c>
      <c r="Z2796" s="2">
        <v>193510000</v>
      </c>
      <c r="AA2796" s="2">
        <v>194172000</v>
      </c>
      <c r="AB2796" s="2">
        <v>194915000</v>
      </c>
      <c r="AC2796" s="2">
        <v>195481000</v>
      </c>
      <c r="AD2796" s="2">
        <v>196179000</v>
      </c>
      <c r="AE2796" s="2">
        <v>196913000</v>
      </c>
      <c r="AF2796" s="2">
        <v>197496000</v>
      </c>
      <c r="AG2796" s="2">
        <v>198097000</v>
      </c>
      <c r="AH2796" s="2">
        <v>198527000</v>
      </c>
    </row>
    <row r="2797" spans="1:34">
      <c r="A2797" t="s">
        <v>2815</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row>
    <row r="2798" spans="1:34">
      <c r="A2798" t="s">
        <v>2816</v>
      </c>
      <c r="B2798" t="s">
        <v>19</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row>
    <row r="2799" spans="1:34">
      <c r="A2799" t="s">
        <v>2817</v>
      </c>
      <c r="B2799" t="s">
        <v>19</v>
      </c>
      <c r="C2799" s="2">
        <v>156472000000</v>
      </c>
      <c r="D2799" s="2">
        <v>141270000000</v>
      </c>
      <c r="E2799" s="2">
        <v>146473000000</v>
      </c>
      <c r="F2799" s="2">
        <v>150035000000</v>
      </c>
      <c r="G2799" s="2">
        <v>152202000000</v>
      </c>
      <c r="H2799" s="2">
        <v>154715000000</v>
      </c>
      <c r="I2799" s="2">
        <v>157442000000</v>
      </c>
      <c r="J2799" s="2">
        <v>159940000000</v>
      </c>
      <c r="K2799" s="2">
        <v>162083000000</v>
      </c>
      <c r="L2799" s="2">
        <v>164031000000</v>
      </c>
      <c r="M2799" s="2">
        <v>165312000000</v>
      </c>
      <c r="N2799" s="2">
        <v>166505000000</v>
      </c>
      <c r="O2799" s="2">
        <v>167477000000</v>
      </c>
      <c r="P2799" s="2">
        <v>168450000000</v>
      </c>
      <c r="Q2799" s="2">
        <v>169353000000</v>
      </c>
      <c r="R2799" s="2">
        <v>170256000000</v>
      </c>
      <c r="S2799" s="2">
        <v>171159000000</v>
      </c>
      <c r="T2799" s="2">
        <v>172062000000</v>
      </c>
      <c r="U2799" s="2">
        <v>172896000000</v>
      </c>
      <c r="V2799" s="2">
        <v>173729000000</v>
      </c>
      <c r="W2799" s="2">
        <v>174563000000</v>
      </c>
      <c r="X2799" s="2">
        <v>175396000000</v>
      </c>
      <c r="Y2799" s="2">
        <v>176160000000</v>
      </c>
      <c r="Z2799" s="2">
        <v>176924000000</v>
      </c>
      <c r="AA2799" s="2">
        <v>177689000000</v>
      </c>
      <c r="AB2799" s="2">
        <v>178383000000</v>
      </c>
      <c r="AC2799" s="2">
        <v>179147000000</v>
      </c>
      <c r="AD2799" s="2">
        <v>179842000000</v>
      </c>
      <c r="AE2799" s="2">
        <v>180606000000</v>
      </c>
      <c r="AF2799" s="2">
        <v>181301000000</v>
      </c>
      <c r="AG2799" s="2">
        <v>181995000000</v>
      </c>
      <c r="AH2799" s="2">
        <v>182690000000</v>
      </c>
    </row>
    <row r="2800" spans="1:34">
      <c r="A2800" t="s">
        <v>2818</v>
      </c>
      <c r="B2800" t="s">
        <v>19</v>
      </c>
      <c r="C2800" s="2">
        <v>1182300000000</v>
      </c>
      <c r="D2800" s="2">
        <v>1067430000000</v>
      </c>
      <c r="E2800" s="2">
        <v>1106750000000</v>
      </c>
      <c r="F2800" s="2">
        <v>1133660000000</v>
      </c>
      <c r="G2800" s="2">
        <v>1150040000000</v>
      </c>
      <c r="H2800" s="2">
        <v>1169020000000</v>
      </c>
      <c r="I2800" s="2">
        <v>1189630000000</v>
      </c>
      <c r="J2800" s="2">
        <v>1208510000000</v>
      </c>
      <c r="K2800" s="2">
        <v>1224700000000</v>
      </c>
      <c r="L2800" s="2">
        <v>1239420000000</v>
      </c>
      <c r="M2800" s="2">
        <v>1249090000000</v>
      </c>
      <c r="N2800" s="2">
        <v>1258110000000</v>
      </c>
      <c r="O2800" s="2">
        <v>1265450000000</v>
      </c>
      <c r="P2800" s="2">
        <v>1272800000000</v>
      </c>
      <c r="Q2800" s="2">
        <v>1279630000000</v>
      </c>
      <c r="R2800" s="2">
        <v>1286450000000</v>
      </c>
      <c r="S2800" s="2">
        <v>1293270000000</v>
      </c>
      <c r="T2800" s="2">
        <v>1300100000000</v>
      </c>
      <c r="U2800" s="2">
        <v>1306390000000</v>
      </c>
      <c r="V2800" s="2">
        <v>1312690000000</v>
      </c>
      <c r="W2800" s="2">
        <v>1318990000000</v>
      </c>
      <c r="X2800" s="2">
        <v>1325290000000</v>
      </c>
      <c r="Y2800" s="2">
        <v>1331060000000</v>
      </c>
      <c r="Z2800" s="2">
        <v>1336840000000</v>
      </c>
      <c r="AA2800" s="2">
        <v>1342610000000</v>
      </c>
      <c r="AB2800" s="2">
        <v>1347860000000</v>
      </c>
      <c r="AC2800" s="2">
        <v>1353630000000</v>
      </c>
      <c r="AD2800" s="2">
        <v>1358880000000</v>
      </c>
      <c r="AE2800" s="2">
        <v>1364650000000</v>
      </c>
      <c r="AF2800" s="2">
        <v>1369900000000</v>
      </c>
      <c r="AG2800" s="2">
        <v>1375150000000</v>
      </c>
      <c r="AH2800" s="2">
        <v>1380400000000</v>
      </c>
    </row>
    <row r="2801" spans="1:34">
      <c r="A2801" t="s">
        <v>2819</v>
      </c>
      <c r="B2801" t="s">
        <v>19</v>
      </c>
      <c r="C2801" s="2">
        <v>73693100000</v>
      </c>
      <c r="D2801" s="2">
        <v>66533300000</v>
      </c>
      <c r="E2801" s="2">
        <v>68984000000</v>
      </c>
      <c r="F2801" s="2">
        <v>70661400000</v>
      </c>
      <c r="G2801" s="2">
        <v>71682100000</v>
      </c>
      <c r="H2801" s="2">
        <v>72865700000</v>
      </c>
      <c r="I2801" s="2">
        <v>74149800000</v>
      </c>
      <c r="J2801" s="2">
        <v>75326600000</v>
      </c>
      <c r="K2801" s="2">
        <v>76335700000</v>
      </c>
      <c r="L2801" s="2">
        <v>77253200000</v>
      </c>
      <c r="M2801" s="2">
        <v>77856400000</v>
      </c>
      <c r="N2801" s="2">
        <v>78418200000</v>
      </c>
      <c r="O2801" s="2">
        <v>78876200000</v>
      </c>
      <c r="P2801" s="2">
        <v>79334200000</v>
      </c>
      <c r="Q2801" s="2">
        <v>79759500000</v>
      </c>
      <c r="R2801" s="2">
        <v>80184800000</v>
      </c>
      <c r="S2801" s="2">
        <v>80610100000</v>
      </c>
      <c r="T2801" s="2">
        <v>81035400000</v>
      </c>
      <c r="U2801" s="2">
        <v>81428000000</v>
      </c>
      <c r="V2801" s="2">
        <v>81820600000</v>
      </c>
      <c r="W2801" s="2">
        <v>82213200000</v>
      </c>
      <c r="X2801" s="2">
        <v>82605700000</v>
      </c>
      <c r="Y2801" s="2">
        <v>82965600000</v>
      </c>
      <c r="Z2801" s="2">
        <v>83325500000</v>
      </c>
      <c r="AA2801" s="2">
        <v>83685300000</v>
      </c>
      <c r="AB2801" s="2">
        <v>84012500000</v>
      </c>
      <c r="AC2801" s="2">
        <v>84372400000</v>
      </c>
      <c r="AD2801" s="2">
        <v>84699500000</v>
      </c>
      <c r="AE2801" s="2">
        <v>85059400000</v>
      </c>
      <c r="AF2801" s="2">
        <v>85386500000</v>
      </c>
      <c r="AG2801" s="2">
        <v>85713700000</v>
      </c>
      <c r="AH2801" s="2">
        <v>86040800000</v>
      </c>
    </row>
    <row r="2802" spans="1:34">
      <c r="A2802" t="s">
        <v>2820</v>
      </c>
      <c r="B2802" t="s">
        <v>19</v>
      </c>
      <c r="C2802" s="2">
        <v>206348000000</v>
      </c>
      <c r="D2802" s="2">
        <v>186300000000</v>
      </c>
      <c r="E2802" s="2">
        <v>193162000000</v>
      </c>
      <c r="F2802" s="2">
        <v>197859000000</v>
      </c>
      <c r="G2802" s="2">
        <v>200717000000</v>
      </c>
      <c r="H2802" s="2">
        <v>204031000000</v>
      </c>
      <c r="I2802" s="2">
        <v>207627000000</v>
      </c>
      <c r="J2802" s="2">
        <v>210922000000</v>
      </c>
      <c r="K2802" s="2">
        <v>213748000000</v>
      </c>
      <c r="L2802" s="2">
        <v>216317000000</v>
      </c>
      <c r="M2802" s="2">
        <v>218006000000</v>
      </c>
      <c r="N2802" s="2">
        <v>219579000000</v>
      </c>
      <c r="O2802" s="2">
        <v>220861000000</v>
      </c>
      <c r="P2802" s="2">
        <v>222144000000</v>
      </c>
      <c r="Q2802" s="2">
        <v>223335000000</v>
      </c>
      <c r="R2802" s="2">
        <v>224526000000</v>
      </c>
      <c r="S2802" s="2">
        <v>225716000000</v>
      </c>
      <c r="T2802" s="2">
        <v>226907000000</v>
      </c>
      <c r="U2802" s="2">
        <v>228007000000</v>
      </c>
      <c r="V2802" s="2">
        <v>229106000000</v>
      </c>
      <c r="W2802" s="2">
        <v>230205000000</v>
      </c>
      <c r="X2802" s="2">
        <v>231304000000</v>
      </c>
      <c r="Y2802" s="2">
        <v>232312000000</v>
      </c>
      <c r="Z2802" s="2">
        <v>233320000000</v>
      </c>
      <c r="AA2802" s="2">
        <v>234327000000</v>
      </c>
      <c r="AB2802" s="2">
        <v>235243000000</v>
      </c>
      <c r="AC2802" s="2">
        <v>236251000000</v>
      </c>
      <c r="AD2802" s="2">
        <v>237167000000</v>
      </c>
      <c r="AE2802" s="2">
        <v>238175000000</v>
      </c>
      <c r="AF2802" s="2">
        <v>239091000000</v>
      </c>
      <c r="AG2802" s="2">
        <v>240007000000</v>
      </c>
      <c r="AH2802" s="2">
        <v>240923000000</v>
      </c>
    </row>
    <row r="2803" spans="1:34">
      <c r="A2803" t="s">
        <v>2821</v>
      </c>
      <c r="B2803" t="s">
        <v>19</v>
      </c>
      <c r="C2803" s="2">
        <v>184223000000</v>
      </c>
      <c r="D2803" s="2">
        <v>166324000000</v>
      </c>
      <c r="E2803" s="2">
        <v>172451000000</v>
      </c>
      <c r="F2803" s="2">
        <v>176644000000</v>
      </c>
      <c r="G2803" s="2">
        <v>179196000000</v>
      </c>
      <c r="H2803" s="2">
        <v>182155000000</v>
      </c>
      <c r="I2803" s="2">
        <v>185365000000</v>
      </c>
      <c r="J2803" s="2">
        <v>188306000000</v>
      </c>
      <c r="K2803" s="2">
        <v>190829000000</v>
      </c>
      <c r="L2803" s="2">
        <v>193123000000</v>
      </c>
      <c r="M2803" s="2">
        <v>194631000000</v>
      </c>
      <c r="N2803" s="2">
        <v>196035000000</v>
      </c>
      <c r="O2803" s="2">
        <v>197180000000</v>
      </c>
      <c r="P2803" s="2">
        <v>198325000000</v>
      </c>
      <c r="Q2803" s="2">
        <v>199388000000</v>
      </c>
      <c r="R2803" s="2">
        <v>200451000000</v>
      </c>
      <c r="S2803" s="2">
        <v>201515000000</v>
      </c>
      <c r="T2803" s="2">
        <v>202578000000</v>
      </c>
      <c r="U2803" s="2">
        <v>203559000000</v>
      </c>
      <c r="V2803" s="2">
        <v>204541000000</v>
      </c>
      <c r="W2803" s="2">
        <v>205522000000</v>
      </c>
      <c r="X2803" s="2">
        <v>206503000000</v>
      </c>
      <c r="Y2803" s="2">
        <v>207403000000</v>
      </c>
      <c r="Z2803" s="2">
        <v>208303000000</v>
      </c>
      <c r="AA2803" s="2">
        <v>209202000000</v>
      </c>
      <c r="AB2803" s="2">
        <v>210020000000</v>
      </c>
      <c r="AC2803" s="2">
        <v>210920000000</v>
      </c>
      <c r="AD2803" s="2">
        <v>211738000000</v>
      </c>
      <c r="AE2803" s="2">
        <v>212637000000</v>
      </c>
      <c r="AF2803" s="2">
        <v>213455000000</v>
      </c>
      <c r="AG2803" s="2">
        <v>214273000000</v>
      </c>
      <c r="AH2803" s="2">
        <v>215091000000</v>
      </c>
    </row>
    <row r="2804" spans="1:34">
      <c r="A2804" t="s">
        <v>2822</v>
      </c>
      <c r="B2804" t="s">
        <v>19</v>
      </c>
      <c r="C2804" s="2">
        <v>22908000000</v>
      </c>
      <c r="D2804" s="2">
        <v>20682300000</v>
      </c>
      <c r="E2804" s="2">
        <v>21444100000</v>
      </c>
      <c r="F2804" s="2">
        <v>21965600000</v>
      </c>
      <c r="G2804" s="2">
        <v>22282900000</v>
      </c>
      <c r="H2804" s="2">
        <v>22650800000</v>
      </c>
      <c r="I2804" s="2">
        <v>23050000000</v>
      </c>
      <c r="J2804" s="2">
        <v>23415800000</v>
      </c>
      <c r="K2804" s="2">
        <v>23729500000</v>
      </c>
      <c r="L2804" s="2">
        <v>24014700000</v>
      </c>
      <c r="M2804" s="2">
        <v>24202200000</v>
      </c>
      <c r="N2804" s="2">
        <v>24376800000</v>
      </c>
      <c r="O2804" s="2">
        <v>24519200000</v>
      </c>
      <c r="P2804" s="2">
        <v>24661600000</v>
      </c>
      <c r="Q2804" s="2">
        <v>24793800000</v>
      </c>
      <c r="R2804" s="2">
        <v>24926000000</v>
      </c>
      <c r="S2804" s="2">
        <v>25058200000</v>
      </c>
      <c r="T2804" s="2">
        <v>25190400000</v>
      </c>
      <c r="U2804" s="2">
        <v>25312400000</v>
      </c>
      <c r="V2804" s="2">
        <v>25434500000</v>
      </c>
      <c r="W2804" s="2">
        <v>25556500000</v>
      </c>
      <c r="X2804" s="2">
        <v>25678600000</v>
      </c>
      <c r="Y2804" s="2">
        <v>25790400000</v>
      </c>
      <c r="Z2804" s="2">
        <v>25902300000</v>
      </c>
      <c r="AA2804" s="2">
        <v>26014200000</v>
      </c>
      <c r="AB2804" s="2">
        <v>26115900000</v>
      </c>
      <c r="AC2804" s="2">
        <v>26227700000</v>
      </c>
      <c r="AD2804" s="2">
        <v>26329400000</v>
      </c>
      <c r="AE2804" s="2">
        <v>26441300000</v>
      </c>
      <c r="AF2804" s="2">
        <v>26543000000</v>
      </c>
      <c r="AG2804" s="2">
        <v>26644700000</v>
      </c>
      <c r="AH2804" s="2">
        <v>26746400000</v>
      </c>
    </row>
    <row r="2805" spans="1:34">
      <c r="A2805" t="s">
        <v>2823</v>
      </c>
      <c r="B2805" t="s">
        <v>19</v>
      </c>
      <c r="C2805" s="2">
        <v>19402000000</v>
      </c>
      <c r="D2805" s="2">
        <v>17517000000</v>
      </c>
      <c r="E2805" s="2">
        <v>18162200000</v>
      </c>
      <c r="F2805" s="2">
        <v>18603900000</v>
      </c>
      <c r="G2805" s="2">
        <v>18872600000</v>
      </c>
      <c r="H2805" s="2">
        <v>19184200000</v>
      </c>
      <c r="I2805" s="2">
        <v>19522300000</v>
      </c>
      <c r="J2805" s="2">
        <v>19832100000</v>
      </c>
      <c r="K2805" s="2">
        <v>20097800000</v>
      </c>
      <c r="L2805" s="2">
        <v>20339400000</v>
      </c>
      <c r="M2805" s="2">
        <v>20498200000</v>
      </c>
      <c r="N2805" s="2">
        <v>20646100000</v>
      </c>
      <c r="O2805" s="2">
        <v>20766700000</v>
      </c>
      <c r="P2805" s="2">
        <v>20887300000</v>
      </c>
      <c r="Q2805" s="2">
        <v>20999200000</v>
      </c>
      <c r="R2805" s="2">
        <v>21111200000</v>
      </c>
      <c r="S2805" s="2">
        <v>21223200000</v>
      </c>
      <c r="T2805" s="2">
        <v>21335100000</v>
      </c>
      <c r="U2805" s="2">
        <v>21438500000</v>
      </c>
      <c r="V2805" s="2">
        <v>21541900000</v>
      </c>
      <c r="W2805" s="2">
        <v>21645200000</v>
      </c>
      <c r="X2805" s="2">
        <v>21748600000</v>
      </c>
      <c r="Y2805" s="2">
        <v>21843300000</v>
      </c>
      <c r="Z2805" s="2">
        <v>21938100000</v>
      </c>
      <c r="AA2805" s="2">
        <v>22032800000</v>
      </c>
      <c r="AB2805" s="2">
        <v>22119000000</v>
      </c>
      <c r="AC2805" s="2">
        <v>22213700000</v>
      </c>
      <c r="AD2805" s="2">
        <v>22299800000</v>
      </c>
      <c r="AE2805" s="2">
        <v>22394600000</v>
      </c>
      <c r="AF2805" s="2">
        <v>22480700000</v>
      </c>
      <c r="AG2805" s="2">
        <v>22566800000</v>
      </c>
      <c r="AH2805" s="2">
        <v>22653000000</v>
      </c>
    </row>
    <row r="2806" spans="1:34">
      <c r="A2806" t="s">
        <v>2824</v>
      </c>
      <c r="B2806" t="s">
        <v>19</v>
      </c>
      <c r="C2806" s="2">
        <v>69574500000</v>
      </c>
      <c r="D2806" s="2">
        <v>62814900000</v>
      </c>
      <c r="E2806" s="2">
        <v>65128600000</v>
      </c>
      <c r="F2806" s="2">
        <v>66712300000</v>
      </c>
      <c r="G2806" s="2">
        <v>67675900000</v>
      </c>
      <c r="H2806" s="2">
        <v>68793400000</v>
      </c>
      <c r="I2806" s="2">
        <v>70005800000</v>
      </c>
      <c r="J2806" s="2">
        <v>71116800000</v>
      </c>
      <c r="K2806" s="2">
        <v>72069400000</v>
      </c>
      <c r="L2806" s="2">
        <v>72935700000</v>
      </c>
      <c r="M2806" s="2">
        <v>73505200000</v>
      </c>
      <c r="N2806" s="2">
        <v>74035600000</v>
      </c>
      <c r="O2806" s="2">
        <v>74468000000</v>
      </c>
      <c r="P2806" s="2">
        <v>74900400000</v>
      </c>
      <c r="Q2806" s="2">
        <v>75301900000</v>
      </c>
      <c r="R2806" s="2">
        <v>75703500000</v>
      </c>
      <c r="S2806" s="2">
        <v>76105000000</v>
      </c>
      <c r="T2806" s="2">
        <v>76506500000</v>
      </c>
      <c r="U2806" s="2">
        <v>76877200000</v>
      </c>
      <c r="V2806" s="2">
        <v>77247800000</v>
      </c>
      <c r="W2806" s="2">
        <v>77618500000</v>
      </c>
      <c r="X2806" s="2">
        <v>77989100000</v>
      </c>
      <c r="Y2806" s="2">
        <v>78328800000</v>
      </c>
      <c r="Z2806" s="2">
        <v>78668600000</v>
      </c>
      <c r="AA2806" s="2">
        <v>79008400000</v>
      </c>
      <c r="AB2806" s="2">
        <v>79317200000</v>
      </c>
      <c r="AC2806" s="2">
        <v>79657000000</v>
      </c>
      <c r="AD2806" s="2">
        <v>79965800000</v>
      </c>
      <c r="AE2806" s="2">
        <v>80305600000</v>
      </c>
      <c r="AF2806" s="2">
        <v>80614500000</v>
      </c>
      <c r="AG2806" s="2">
        <v>80923300000</v>
      </c>
      <c r="AH2806" s="2">
        <v>81232200000</v>
      </c>
    </row>
    <row r="2807" spans="1:34">
      <c r="A2807" t="s">
        <v>2825</v>
      </c>
      <c r="B2807" t="s">
        <v>19</v>
      </c>
      <c r="C2807" s="2">
        <v>5317860000000</v>
      </c>
      <c r="D2807" s="2">
        <v>4805340000000</v>
      </c>
      <c r="E2807" s="2">
        <v>4996480000000</v>
      </c>
      <c r="F2807" s="2">
        <v>5132250000000</v>
      </c>
      <c r="G2807" s="2">
        <v>5220660000000</v>
      </c>
      <c r="H2807" s="2">
        <v>5321170000000</v>
      </c>
      <c r="I2807" s="2">
        <v>5425870000000</v>
      </c>
      <c r="J2807" s="2">
        <v>5535710000000</v>
      </c>
      <c r="K2807" s="2">
        <v>5633610000000</v>
      </c>
      <c r="L2807" s="2">
        <v>5721530000000</v>
      </c>
      <c r="M2807" s="2">
        <v>5789830000000</v>
      </c>
      <c r="N2807" s="2">
        <v>5851590000000</v>
      </c>
      <c r="O2807" s="2">
        <v>5915120000000</v>
      </c>
      <c r="P2807" s="2">
        <v>5978650000000</v>
      </c>
      <c r="Q2807" s="2">
        <v>6042170000000</v>
      </c>
      <c r="R2807" s="2">
        <v>6105700000000</v>
      </c>
      <c r="S2807" s="2">
        <v>6169230000000</v>
      </c>
      <c r="T2807" s="2">
        <v>6236280000000</v>
      </c>
      <c r="U2807" s="2">
        <v>6303340000000</v>
      </c>
      <c r="V2807" s="2">
        <v>6370400000000</v>
      </c>
      <c r="W2807" s="2">
        <v>6437460000000</v>
      </c>
      <c r="X2807" s="2">
        <v>6504510000000</v>
      </c>
      <c r="Y2807" s="2">
        <v>6571570000000</v>
      </c>
      <c r="Z2807" s="2">
        <v>6638630000000</v>
      </c>
      <c r="AA2807" s="2">
        <v>6709210000000</v>
      </c>
      <c r="AB2807" s="2">
        <v>6776270000000</v>
      </c>
      <c r="AC2807" s="2">
        <v>6843330000000</v>
      </c>
      <c r="AD2807" s="2">
        <v>6913910000000</v>
      </c>
      <c r="AE2807" s="2">
        <v>6980970000000</v>
      </c>
      <c r="AF2807" s="2">
        <v>7048030000000</v>
      </c>
      <c r="AG2807" s="2">
        <v>7118610000000</v>
      </c>
      <c r="AH2807" s="2">
        <v>7185670000000</v>
      </c>
    </row>
    <row r="2808" spans="1:34">
      <c r="A2808" t="s">
        <v>2826</v>
      </c>
      <c r="B2808" t="s">
        <v>19</v>
      </c>
      <c r="C2808" s="2">
        <v>22667900000</v>
      </c>
      <c r="D2808" s="2">
        <v>20427800000</v>
      </c>
      <c r="E2808" s="2">
        <v>21138100000</v>
      </c>
      <c r="F2808" s="2">
        <v>21609500000</v>
      </c>
      <c r="G2808" s="2">
        <v>21882700000</v>
      </c>
      <c r="H2808" s="2">
        <v>22201300000</v>
      </c>
      <c r="I2808" s="2">
        <v>22553400000</v>
      </c>
      <c r="J2808" s="2">
        <v>22870800000</v>
      </c>
      <c r="K2808" s="2">
        <v>23136700000</v>
      </c>
      <c r="L2808" s="2">
        <v>23374300000</v>
      </c>
      <c r="M2808" s="2">
        <v>23516500000</v>
      </c>
      <c r="N2808" s="2">
        <v>23646100000</v>
      </c>
      <c r="O2808" s="2">
        <v>23743000000</v>
      </c>
      <c r="P2808" s="2">
        <v>23836300000</v>
      </c>
      <c r="Q2808" s="2">
        <v>23933200000</v>
      </c>
      <c r="R2808" s="2">
        <v>24030200000</v>
      </c>
      <c r="S2808" s="2">
        <v>24127100000</v>
      </c>
      <c r="T2808" s="2">
        <v>24212900000</v>
      </c>
      <c r="U2808" s="2">
        <v>24298700000</v>
      </c>
      <c r="V2808" s="2">
        <v>24384400000</v>
      </c>
      <c r="W2808" s="2">
        <v>24470200000</v>
      </c>
      <c r="X2808" s="2">
        <v>24556000000</v>
      </c>
      <c r="Y2808" s="2">
        <v>24634300000</v>
      </c>
      <c r="Z2808" s="2">
        <v>24712600000</v>
      </c>
      <c r="AA2808" s="2">
        <v>24790900000</v>
      </c>
      <c r="AB2808" s="2">
        <v>24869200000</v>
      </c>
      <c r="AC2808" s="2">
        <v>24947500000</v>
      </c>
      <c r="AD2808" s="2">
        <v>25022100000</v>
      </c>
      <c r="AE2808" s="2">
        <v>25096700000</v>
      </c>
      <c r="AF2808" s="2">
        <v>25171300000</v>
      </c>
      <c r="AG2808" s="2">
        <v>25249600000</v>
      </c>
      <c r="AH2808" s="2">
        <v>25324200000</v>
      </c>
    </row>
    <row r="2809" spans="1:34">
      <c r="A2809" t="s">
        <v>2827</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row>
    <row r="2810" spans="1:34">
      <c r="A2810" t="s">
        <v>2828</v>
      </c>
      <c r="B2810" t="s">
        <v>19</v>
      </c>
      <c r="C2810" s="2">
        <v>67013200000000</v>
      </c>
      <c r="D2810" s="2">
        <v>58715100000000</v>
      </c>
      <c r="E2810" s="2">
        <v>61963100000000</v>
      </c>
      <c r="F2810" s="2">
        <v>64124600000000</v>
      </c>
      <c r="G2810" s="2">
        <v>65288700000000</v>
      </c>
      <c r="H2810" s="2">
        <v>66662100000000</v>
      </c>
      <c r="I2810" s="2">
        <v>68174600000000</v>
      </c>
      <c r="J2810" s="2">
        <v>69593300000000</v>
      </c>
      <c r="K2810" s="2">
        <v>70725600000000</v>
      </c>
      <c r="L2810" s="2">
        <v>71791200000000</v>
      </c>
      <c r="M2810" s="2">
        <v>72604100000000</v>
      </c>
      <c r="N2810" s="2">
        <v>73405300000000</v>
      </c>
      <c r="O2810" s="2">
        <v>74131800000000</v>
      </c>
      <c r="P2810" s="2">
        <v>74984500000000</v>
      </c>
      <c r="Q2810" s="2">
        <v>75616400000000</v>
      </c>
      <c r="R2810" s="2">
        <v>76313300000000</v>
      </c>
      <c r="S2810" s="2">
        <v>76988100000000</v>
      </c>
      <c r="T2810" s="2">
        <v>77628400000000</v>
      </c>
      <c r="U2810" s="2">
        <v>78282900000000</v>
      </c>
      <c r="V2810" s="2">
        <v>78934700000000</v>
      </c>
      <c r="W2810" s="2">
        <v>79591200000000</v>
      </c>
      <c r="X2810" s="2">
        <v>80229500000000</v>
      </c>
      <c r="Y2810" s="2">
        <v>80875200000000</v>
      </c>
      <c r="Z2810" s="2">
        <v>81500100000000</v>
      </c>
      <c r="AA2810" s="2">
        <v>82156900000000</v>
      </c>
      <c r="AB2810" s="2">
        <v>82835400000000</v>
      </c>
      <c r="AC2810" s="2">
        <v>83542200000000</v>
      </c>
      <c r="AD2810" s="2">
        <v>84236900000000</v>
      </c>
      <c r="AE2810" s="2">
        <v>84935200000000</v>
      </c>
      <c r="AF2810" s="2">
        <v>85667300000000</v>
      </c>
      <c r="AG2810" s="2">
        <v>86405300000000</v>
      </c>
      <c r="AH2810" s="2">
        <v>87142300000000</v>
      </c>
    </row>
    <row r="2811" spans="1:34">
      <c r="A2811" t="s">
        <v>2829</v>
      </c>
      <c r="B2811" t="s">
        <v>19</v>
      </c>
      <c r="C2811" s="2">
        <v>202353000000</v>
      </c>
      <c r="D2811" s="2">
        <v>177784000000</v>
      </c>
      <c r="E2811" s="2">
        <v>188040000000</v>
      </c>
      <c r="F2811" s="2">
        <v>194536000000</v>
      </c>
      <c r="G2811" s="2">
        <v>197980000000</v>
      </c>
      <c r="H2811" s="2">
        <v>202092000000</v>
      </c>
      <c r="I2811" s="2">
        <v>206639000000</v>
      </c>
      <c r="J2811" s="2">
        <v>210879000000</v>
      </c>
      <c r="K2811" s="2">
        <v>214292000000</v>
      </c>
      <c r="L2811" s="2">
        <v>217504000000</v>
      </c>
      <c r="M2811" s="2">
        <v>219978000000</v>
      </c>
      <c r="N2811" s="2">
        <v>222408000000</v>
      </c>
      <c r="O2811" s="2">
        <v>224714000000</v>
      </c>
      <c r="P2811" s="2">
        <v>227477000000</v>
      </c>
      <c r="Q2811" s="2">
        <v>229449000000</v>
      </c>
      <c r="R2811" s="2">
        <v>231661000000</v>
      </c>
      <c r="S2811" s="2">
        <v>233801000000</v>
      </c>
      <c r="T2811" s="2">
        <v>235822000000</v>
      </c>
      <c r="U2811" s="2">
        <v>237917000000</v>
      </c>
      <c r="V2811" s="2">
        <v>240012000000</v>
      </c>
      <c r="W2811" s="2">
        <v>242082000000</v>
      </c>
      <c r="X2811" s="2">
        <v>244127000000</v>
      </c>
      <c r="Y2811" s="2">
        <v>246197000000</v>
      </c>
      <c r="Z2811" s="2">
        <v>248194000000</v>
      </c>
      <c r="AA2811" s="2">
        <v>250335000000</v>
      </c>
      <c r="AB2811" s="2">
        <v>252524000000</v>
      </c>
      <c r="AC2811" s="2">
        <v>254808000000</v>
      </c>
      <c r="AD2811" s="2">
        <v>257092000000</v>
      </c>
      <c r="AE2811" s="2">
        <v>259374000000</v>
      </c>
      <c r="AF2811" s="2">
        <v>261754000000</v>
      </c>
      <c r="AG2811" s="2">
        <v>264181000000</v>
      </c>
      <c r="AH2811" s="2">
        <v>266607000000</v>
      </c>
    </row>
    <row r="2812" spans="1:34">
      <c r="A2812" t="s">
        <v>2830</v>
      </c>
      <c r="B2812" t="s">
        <v>19</v>
      </c>
      <c r="C2812" s="2">
        <v>25571200000</v>
      </c>
      <c r="D2812" s="2">
        <v>22586300000</v>
      </c>
      <c r="E2812" s="2">
        <v>24695700000</v>
      </c>
      <c r="F2812" s="2">
        <v>25348900000</v>
      </c>
      <c r="G2812" s="2">
        <v>25660100000</v>
      </c>
      <c r="H2812" s="2">
        <v>26058500000</v>
      </c>
      <c r="I2812" s="2">
        <v>26513000000</v>
      </c>
      <c r="J2812" s="2">
        <v>26931400000</v>
      </c>
      <c r="K2812" s="2">
        <v>27278900000</v>
      </c>
      <c r="L2812" s="2">
        <v>27608600000</v>
      </c>
      <c r="M2812" s="2">
        <v>27838300000</v>
      </c>
      <c r="N2812" s="2">
        <v>28067200000</v>
      </c>
      <c r="O2812" s="2">
        <v>28317600000</v>
      </c>
      <c r="P2812" s="2">
        <v>28685300000</v>
      </c>
      <c r="Q2812" s="2">
        <v>28884800000</v>
      </c>
      <c r="R2812" s="2">
        <v>29129200000</v>
      </c>
      <c r="S2812" s="2">
        <v>29370600000</v>
      </c>
      <c r="T2812" s="2">
        <v>29587400000</v>
      </c>
      <c r="U2812" s="2">
        <v>29855300000</v>
      </c>
      <c r="V2812" s="2">
        <v>30108000000</v>
      </c>
      <c r="W2812" s="2">
        <v>30357400000</v>
      </c>
      <c r="X2812" s="2">
        <v>30592700000</v>
      </c>
      <c r="Y2812" s="2">
        <v>30829000000</v>
      </c>
      <c r="Z2812" s="2">
        <v>31047000000</v>
      </c>
      <c r="AA2812" s="2">
        <v>31301600000</v>
      </c>
      <c r="AB2812" s="2">
        <v>31547200000</v>
      </c>
      <c r="AC2812" s="2">
        <v>31812000000</v>
      </c>
      <c r="AD2812" s="2">
        <v>32079000000</v>
      </c>
      <c r="AE2812" s="2">
        <v>32328500000</v>
      </c>
      <c r="AF2812" s="2">
        <v>32601700000</v>
      </c>
      <c r="AG2812" s="2">
        <v>32889900000</v>
      </c>
      <c r="AH2812" s="2">
        <v>33165000000</v>
      </c>
    </row>
    <row r="2813" spans="1:34">
      <c r="A2813" t="s">
        <v>2831</v>
      </c>
      <c r="B2813" t="s">
        <v>19</v>
      </c>
      <c r="C2813" s="2">
        <v>37979900000</v>
      </c>
      <c r="D2813" s="2">
        <v>33647900000</v>
      </c>
      <c r="E2813" s="2">
        <v>35830300000</v>
      </c>
      <c r="F2813" s="2">
        <v>36923800000</v>
      </c>
      <c r="G2813" s="2">
        <v>37486600000</v>
      </c>
      <c r="H2813" s="2">
        <v>38176800000</v>
      </c>
      <c r="I2813" s="2">
        <v>38946800000</v>
      </c>
      <c r="J2813" s="2">
        <v>39658400000</v>
      </c>
      <c r="K2813" s="2">
        <v>40244200000</v>
      </c>
      <c r="L2813" s="2">
        <v>40793100000</v>
      </c>
      <c r="M2813" s="2">
        <v>41203300000</v>
      </c>
      <c r="N2813" s="2">
        <v>41603700000</v>
      </c>
      <c r="O2813" s="2">
        <v>42012400000</v>
      </c>
      <c r="P2813" s="2">
        <v>42529600000</v>
      </c>
      <c r="Q2813" s="2">
        <v>42872000000</v>
      </c>
      <c r="R2813" s="2">
        <v>43265100000</v>
      </c>
      <c r="S2813" s="2">
        <v>43648100000</v>
      </c>
      <c r="T2813" s="2">
        <v>44003600000</v>
      </c>
      <c r="U2813" s="2">
        <v>44390500000</v>
      </c>
      <c r="V2813" s="2">
        <v>44771000000</v>
      </c>
      <c r="W2813" s="2">
        <v>45145900000</v>
      </c>
      <c r="X2813" s="2">
        <v>45513300000</v>
      </c>
      <c r="Y2813" s="2">
        <v>45884100000</v>
      </c>
      <c r="Z2813" s="2">
        <v>46238500000</v>
      </c>
      <c r="AA2813" s="2">
        <v>46625700000</v>
      </c>
      <c r="AB2813" s="2">
        <v>47017700000</v>
      </c>
      <c r="AC2813" s="2">
        <v>47429400000</v>
      </c>
      <c r="AD2813" s="2">
        <v>47843400000</v>
      </c>
      <c r="AE2813" s="2">
        <v>48248700000</v>
      </c>
      <c r="AF2813" s="2">
        <v>48678300000</v>
      </c>
      <c r="AG2813" s="2">
        <v>49118700000</v>
      </c>
      <c r="AH2813" s="2">
        <v>49555000000</v>
      </c>
    </row>
    <row r="2814" spans="1:34">
      <c r="A2814" t="s">
        <v>2832</v>
      </c>
      <c r="B2814" t="s">
        <v>19</v>
      </c>
      <c r="C2814" s="2">
        <v>3749990000</v>
      </c>
      <c r="D2814" s="2">
        <v>3257000000</v>
      </c>
      <c r="E2814" s="2">
        <v>3554220000</v>
      </c>
      <c r="F2814" s="2">
        <v>3668590000</v>
      </c>
      <c r="G2814" s="2">
        <v>3725920000</v>
      </c>
      <c r="H2814" s="2">
        <v>3795720000</v>
      </c>
      <c r="I2814" s="2">
        <v>3874220000</v>
      </c>
      <c r="J2814" s="2">
        <v>3947750000</v>
      </c>
      <c r="K2814" s="2">
        <v>4006220000</v>
      </c>
      <c r="L2814" s="2">
        <v>4062280000</v>
      </c>
      <c r="M2814" s="2">
        <v>4103380000</v>
      </c>
      <c r="N2814" s="2">
        <v>4144960000</v>
      </c>
      <c r="O2814" s="2">
        <v>4184790000</v>
      </c>
      <c r="P2814" s="2">
        <v>4240050000</v>
      </c>
      <c r="Q2814" s="2">
        <v>4272710000</v>
      </c>
      <c r="R2814" s="2">
        <v>4311480000</v>
      </c>
      <c r="S2814" s="2">
        <v>4349420000</v>
      </c>
      <c r="T2814" s="2">
        <v>4384350000</v>
      </c>
      <c r="U2814" s="2">
        <v>4425240000</v>
      </c>
      <c r="V2814" s="2">
        <v>4464400000</v>
      </c>
      <c r="W2814" s="2">
        <v>4503320000</v>
      </c>
      <c r="X2814" s="2">
        <v>4540210000</v>
      </c>
      <c r="Y2814" s="2">
        <v>4577370000</v>
      </c>
      <c r="Z2814" s="2">
        <v>4611980000</v>
      </c>
      <c r="AA2814" s="2">
        <v>4651690000</v>
      </c>
      <c r="AB2814" s="2">
        <v>4690150000</v>
      </c>
      <c r="AC2814" s="2">
        <v>4731420000</v>
      </c>
      <c r="AD2814" s="2">
        <v>4772650000</v>
      </c>
      <c r="AE2814" s="2">
        <v>4812210000</v>
      </c>
      <c r="AF2814" s="2">
        <v>4854500000</v>
      </c>
      <c r="AG2814" s="2">
        <v>4899100000</v>
      </c>
      <c r="AH2814" s="2">
        <v>4941940000</v>
      </c>
    </row>
    <row r="2815" spans="1:34">
      <c r="A2815" t="s">
        <v>2833</v>
      </c>
      <c r="B2815" t="s">
        <v>19</v>
      </c>
      <c r="C2815" s="2">
        <v>3247150000</v>
      </c>
      <c r="D2815" s="2">
        <v>2822590000</v>
      </c>
      <c r="E2815" s="2">
        <v>3077740000</v>
      </c>
      <c r="F2815" s="2">
        <v>3176430000</v>
      </c>
      <c r="G2815" s="2">
        <v>3225920000</v>
      </c>
      <c r="H2815" s="2">
        <v>3286220000</v>
      </c>
      <c r="I2815" s="2">
        <v>3354020000</v>
      </c>
      <c r="J2815" s="2">
        <v>3417490000</v>
      </c>
      <c r="K2815" s="2">
        <v>3468050000</v>
      </c>
      <c r="L2815" s="2">
        <v>3516470000</v>
      </c>
      <c r="M2815" s="2">
        <v>3551980000</v>
      </c>
      <c r="N2815" s="2">
        <v>3587850000</v>
      </c>
      <c r="O2815" s="2">
        <v>3622330000</v>
      </c>
      <c r="P2815" s="2">
        <v>3670050000</v>
      </c>
      <c r="Q2815" s="2">
        <v>3698330000</v>
      </c>
      <c r="R2815" s="2">
        <v>3731880000</v>
      </c>
      <c r="S2815" s="2">
        <v>3764710000</v>
      </c>
      <c r="T2815" s="2">
        <v>3794940000</v>
      </c>
      <c r="U2815" s="2">
        <v>3830250000</v>
      </c>
      <c r="V2815" s="2">
        <v>3864090000</v>
      </c>
      <c r="W2815" s="2">
        <v>3897730000</v>
      </c>
      <c r="X2815" s="2">
        <v>3929630000</v>
      </c>
      <c r="Y2815" s="2">
        <v>3961770000</v>
      </c>
      <c r="Z2815" s="2">
        <v>3991730000</v>
      </c>
      <c r="AA2815" s="2">
        <v>4026050000</v>
      </c>
      <c r="AB2815" s="2">
        <v>4059330000</v>
      </c>
      <c r="AC2815" s="2">
        <v>4095040000</v>
      </c>
      <c r="AD2815" s="2">
        <v>4130710000</v>
      </c>
      <c r="AE2815" s="2">
        <v>4164950000</v>
      </c>
      <c r="AF2815" s="2">
        <v>4201550000</v>
      </c>
      <c r="AG2815" s="2">
        <v>4240130000</v>
      </c>
      <c r="AH2815" s="2">
        <v>4277210000</v>
      </c>
    </row>
    <row r="2816" spans="1:34">
      <c r="A2816" t="s">
        <v>2834</v>
      </c>
      <c r="B2816" t="s">
        <v>19</v>
      </c>
      <c r="C2816" s="2">
        <v>10660900000</v>
      </c>
      <c r="D2816" s="2">
        <v>9154340000</v>
      </c>
      <c r="E2816" s="2">
        <v>10124300000</v>
      </c>
      <c r="F2816" s="2">
        <v>10460800000</v>
      </c>
      <c r="G2816" s="2">
        <v>10627400000</v>
      </c>
      <c r="H2816" s="2">
        <v>10829400000</v>
      </c>
      <c r="I2816" s="2">
        <v>11057300000</v>
      </c>
      <c r="J2816" s="2">
        <v>11272300000</v>
      </c>
      <c r="K2816" s="2">
        <v>11440200000</v>
      </c>
      <c r="L2816" s="2">
        <v>11603000000</v>
      </c>
      <c r="M2816" s="2">
        <v>11721400000</v>
      </c>
      <c r="N2816" s="2">
        <v>11843400000</v>
      </c>
      <c r="O2816" s="2">
        <v>11956000000</v>
      </c>
      <c r="P2816" s="2">
        <v>12119700000</v>
      </c>
      <c r="Q2816" s="2">
        <v>12211100000</v>
      </c>
      <c r="R2816" s="2">
        <v>12321500000</v>
      </c>
      <c r="S2816" s="2">
        <v>12429700000</v>
      </c>
      <c r="T2816" s="2">
        <v>12529000000</v>
      </c>
      <c r="U2816" s="2">
        <v>12649500000</v>
      </c>
      <c r="V2816" s="2">
        <v>12763500000</v>
      </c>
      <c r="W2816" s="2">
        <v>12877300000</v>
      </c>
      <c r="X2816" s="2">
        <v>12983300000</v>
      </c>
      <c r="Y2816" s="2">
        <v>13090000000</v>
      </c>
      <c r="Z2816" s="2">
        <v>13188000000</v>
      </c>
      <c r="AA2816" s="2">
        <v>13303400000</v>
      </c>
      <c r="AB2816" s="2">
        <v>13412500000</v>
      </c>
      <c r="AC2816" s="2">
        <v>13531000000</v>
      </c>
      <c r="AD2816" s="2">
        <v>13648900000</v>
      </c>
      <c r="AE2816" s="2">
        <v>13760900000</v>
      </c>
      <c r="AF2816" s="2">
        <v>13881100000</v>
      </c>
      <c r="AG2816" s="2">
        <v>14009800000</v>
      </c>
      <c r="AH2816" s="2">
        <v>14131500000</v>
      </c>
    </row>
    <row r="2817" spans="1:34">
      <c r="A2817" t="s">
        <v>2835</v>
      </c>
      <c r="B2817" t="s">
        <v>19</v>
      </c>
      <c r="C2817" s="2">
        <v>456433000</v>
      </c>
      <c r="D2817" s="2">
        <v>392480000</v>
      </c>
      <c r="E2817" s="2">
        <v>422297000</v>
      </c>
      <c r="F2817" s="2">
        <v>438434000</v>
      </c>
      <c r="G2817" s="2">
        <v>446935000</v>
      </c>
      <c r="H2817" s="2">
        <v>456918000</v>
      </c>
      <c r="I2817" s="2">
        <v>467978000</v>
      </c>
      <c r="J2817" s="2">
        <v>478432000</v>
      </c>
      <c r="K2817" s="2">
        <v>486559000</v>
      </c>
      <c r="L2817" s="2">
        <v>494348000</v>
      </c>
      <c r="M2817" s="2">
        <v>500346000</v>
      </c>
      <c r="N2817" s="2">
        <v>506404000</v>
      </c>
      <c r="O2817" s="2">
        <v>511712000</v>
      </c>
      <c r="P2817" s="2">
        <v>518386000</v>
      </c>
      <c r="Q2817" s="2">
        <v>522899000</v>
      </c>
      <c r="R2817" s="2">
        <v>528028000</v>
      </c>
      <c r="S2817" s="2">
        <v>532993000</v>
      </c>
      <c r="T2817" s="2">
        <v>537690000</v>
      </c>
      <c r="U2817" s="2">
        <v>542734000</v>
      </c>
      <c r="V2817" s="2">
        <v>547703000</v>
      </c>
      <c r="W2817" s="2">
        <v>552658000</v>
      </c>
      <c r="X2817" s="2">
        <v>557444000</v>
      </c>
      <c r="Y2817" s="2">
        <v>562284000</v>
      </c>
      <c r="Z2817" s="2">
        <v>566886000</v>
      </c>
      <c r="AA2817" s="2">
        <v>571965000</v>
      </c>
      <c r="AB2817" s="2">
        <v>576998000</v>
      </c>
      <c r="AC2817" s="2">
        <v>582326000</v>
      </c>
      <c r="AD2817" s="2">
        <v>587612000</v>
      </c>
      <c r="AE2817" s="2">
        <v>592865000</v>
      </c>
      <c r="AF2817" s="2">
        <v>598330000</v>
      </c>
      <c r="AG2817" s="2">
        <v>604020000</v>
      </c>
      <c r="AH2817" s="2">
        <v>609595000</v>
      </c>
    </row>
    <row r="2818" spans="1:34">
      <c r="A2818" t="s">
        <v>2836</v>
      </c>
      <c r="B2818" t="s">
        <v>19</v>
      </c>
      <c r="C2818" s="2">
        <v>991351000</v>
      </c>
      <c r="D2818" s="2">
        <v>869002000</v>
      </c>
      <c r="E2818" s="2">
        <v>951885000</v>
      </c>
      <c r="F2818" s="2">
        <v>979022000</v>
      </c>
      <c r="G2818" s="2">
        <v>992170000</v>
      </c>
      <c r="H2818" s="2">
        <v>1008670000</v>
      </c>
      <c r="I2818" s="2">
        <v>1027400000</v>
      </c>
      <c r="J2818" s="2">
        <v>1044790000</v>
      </c>
      <c r="K2818" s="2">
        <v>1058940000</v>
      </c>
      <c r="L2818" s="2">
        <v>1072450000</v>
      </c>
      <c r="M2818" s="2">
        <v>1082030000</v>
      </c>
      <c r="N2818" s="2">
        <v>1091670000</v>
      </c>
      <c r="O2818" s="2">
        <v>1101640000</v>
      </c>
      <c r="P2818" s="2">
        <v>1116120000</v>
      </c>
      <c r="Q2818" s="2">
        <v>1124130000</v>
      </c>
      <c r="R2818" s="2">
        <v>1133860000</v>
      </c>
      <c r="S2818" s="2">
        <v>1143450000</v>
      </c>
      <c r="T2818" s="2">
        <v>1152130000</v>
      </c>
      <c r="U2818" s="2">
        <v>1162730000</v>
      </c>
      <c r="V2818" s="2">
        <v>1172750000</v>
      </c>
      <c r="W2818" s="2">
        <v>1182680000</v>
      </c>
      <c r="X2818" s="2">
        <v>1192030000</v>
      </c>
      <c r="Y2818" s="2">
        <v>1201430000</v>
      </c>
      <c r="Z2818" s="2">
        <v>1210100000</v>
      </c>
      <c r="AA2818" s="2">
        <v>1220220000</v>
      </c>
      <c r="AB2818" s="2">
        <v>1229950000</v>
      </c>
      <c r="AC2818" s="2">
        <v>1240450000</v>
      </c>
      <c r="AD2818" s="2">
        <v>1251000000</v>
      </c>
      <c r="AE2818" s="2">
        <v>1260920000</v>
      </c>
      <c r="AF2818" s="2">
        <v>1271700000</v>
      </c>
      <c r="AG2818" s="2">
        <v>1283110000</v>
      </c>
      <c r="AH2818" s="2">
        <v>1293990000</v>
      </c>
    </row>
    <row r="2819" spans="1:34">
      <c r="A2819" t="s">
        <v>2837</v>
      </c>
      <c r="B2819" t="s">
        <v>19</v>
      </c>
      <c r="C2819" s="2">
        <v>10623600000000</v>
      </c>
      <c r="D2819" s="2">
        <v>9561330000000</v>
      </c>
      <c r="E2819" s="2">
        <v>9866410000000</v>
      </c>
      <c r="F2819" s="2">
        <v>10058700000000</v>
      </c>
      <c r="G2819" s="2">
        <v>10156400000000</v>
      </c>
      <c r="H2819" s="2">
        <v>10276300000000</v>
      </c>
      <c r="I2819" s="2">
        <v>10413000000000</v>
      </c>
      <c r="J2819" s="2">
        <v>10517300000000</v>
      </c>
      <c r="K2819" s="2">
        <v>10600800000000</v>
      </c>
      <c r="L2819" s="2">
        <v>10667300000000</v>
      </c>
      <c r="M2819" s="2">
        <v>10693500000000</v>
      </c>
      <c r="N2819" s="2">
        <v>10710300000000</v>
      </c>
      <c r="O2819" s="2">
        <v>10706800000000</v>
      </c>
      <c r="P2819" s="2">
        <v>10703300000000</v>
      </c>
      <c r="Q2819" s="2">
        <v>10699800000000</v>
      </c>
      <c r="R2819" s="2">
        <v>10696300000000</v>
      </c>
      <c r="S2819" s="2">
        <v>10692800000000</v>
      </c>
      <c r="T2819" s="2">
        <v>10682200000000</v>
      </c>
      <c r="U2819" s="2">
        <v>10668100000000</v>
      </c>
      <c r="V2819" s="2">
        <v>10654000000000</v>
      </c>
      <c r="W2819" s="2">
        <v>10643500000000</v>
      </c>
      <c r="X2819" s="2">
        <v>10629400000000</v>
      </c>
      <c r="Y2819" s="2">
        <v>10601200000000</v>
      </c>
      <c r="Z2819" s="2">
        <v>10573000000000</v>
      </c>
      <c r="AA2819" s="2">
        <v>10544700000000</v>
      </c>
      <c r="AB2819" s="2">
        <v>10516500000000</v>
      </c>
      <c r="AC2819" s="2">
        <v>10488300000000</v>
      </c>
      <c r="AD2819" s="2">
        <v>10453100000000</v>
      </c>
      <c r="AE2819" s="2">
        <v>10417800000000</v>
      </c>
      <c r="AF2819" s="2">
        <v>10382500000000</v>
      </c>
      <c r="AG2819" s="2">
        <v>10347300000000</v>
      </c>
      <c r="AH2819" s="2">
        <v>10312000000000</v>
      </c>
    </row>
    <row r="2820" spans="1:34">
      <c r="A2820" t="s">
        <v>2838</v>
      </c>
      <c r="B2820" t="s">
        <v>19</v>
      </c>
      <c r="C2820" s="2">
        <v>1057770000000</v>
      </c>
      <c r="D2820" s="2">
        <v>961363000000</v>
      </c>
      <c r="E2820" s="2">
        <v>1002610000000</v>
      </c>
      <c r="F2820" s="2">
        <v>1032880000000</v>
      </c>
      <c r="G2820" s="2">
        <v>1053680000000</v>
      </c>
      <c r="H2820" s="2">
        <v>1077340000000</v>
      </c>
      <c r="I2820" s="2">
        <v>1102250000000</v>
      </c>
      <c r="J2820" s="2">
        <v>1125420000000</v>
      </c>
      <c r="K2820" s="2">
        <v>1146180000000</v>
      </c>
      <c r="L2820" s="2">
        <v>1165260000000</v>
      </c>
      <c r="M2820" s="2">
        <v>1180000000000</v>
      </c>
      <c r="N2820" s="2">
        <v>1194140000000</v>
      </c>
      <c r="O2820" s="2">
        <v>1198240000000</v>
      </c>
      <c r="P2820" s="2">
        <v>1201980000000</v>
      </c>
      <c r="Q2820" s="2">
        <v>1205710000000</v>
      </c>
      <c r="R2820" s="2">
        <v>1209820000000</v>
      </c>
      <c r="S2820" s="2">
        <v>1213550000000</v>
      </c>
      <c r="T2820" s="2">
        <v>1217290000000</v>
      </c>
      <c r="U2820" s="2">
        <v>1221020000000</v>
      </c>
      <c r="V2820" s="2">
        <v>1224750000000</v>
      </c>
      <c r="W2820" s="2">
        <v>1228490000000</v>
      </c>
      <c r="X2820" s="2">
        <v>1232220000000</v>
      </c>
      <c r="Y2820" s="2">
        <v>1235210000000</v>
      </c>
      <c r="Z2820" s="2">
        <v>1238200000000</v>
      </c>
      <c r="AA2820" s="2">
        <v>1241190000000</v>
      </c>
      <c r="AB2820" s="2">
        <v>1244170000000</v>
      </c>
      <c r="AC2820" s="2">
        <v>1247160000000</v>
      </c>
      <c r="AD2820" s="2">
        <v>1250150000000</v>
      </c>
      <c r="AE2820" s="2">
        <v>1252760000000</v>
      </c>
      <c r="AF2820" s="2">
        <v>1255750000000</v>
      </c>
      <c r="AG2820" s="2">
        <v>1258370000000</v>
      </c>
      <c r="AH2820" s="2">
        <v>1261360000000</v>
      </c>
    </row>
    <row r="2821" spans="1:34">
      <c r="A2821" t="s">
        <v>2839</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row>
    <row r="2822" spans="1:34">
      <c r="A2822" t="s">
        <v>2840</v>
      </c>
      <c r="B2822" t="s">
        <v>19</v>
      </c>
      <c r="C2822" s="2">
        <v>349261000000000</v>
      </c>
      <c r="D2822" s="2">
        <v>315595000000000</v>
      </c>
      <c r="E2822" s="2">
        <v>329652000000000</v>
      </c>
      <c r="F2822" s="2">
        <v>339413000000000</v>
      </c>
      <c r="G2822" s="2">
        <v>344878000000000</v>
      </c>
      <c r="H2822" s="2">
        <v>349669000000000</v>
      </c>
      <c r="I2822" s="2">
        <v>356662000000000</v>
      </c>
      <c r="J2822" s="2">
        <v>360320000000000</v>
      </c>
      <c r="K2822" s="2">
        <v>364806000000000</v>
      </c>
      <c r="L2822" s="2">
        <v>368881000000000</v>
      </c>
      <c r="M2822" s="2">
        <v>372794000000000</v>
      </c>
      <c r="N2822" s="2">
        <v>374707000000000</v>
      </c>
      <c r="O2822" s="2">
        <v>378857000000000</v>
      </c>
      <c r="P2822" s="2">
        <v>381807000000000</v>
      </c>
      <c r="Q2822" s="2">
        <v>385183000000000</v>
      </c>
      <c r="R2822" s="2">
        <v>387772000000000</v>
      </c>
      <c r="S2822" s="2">
        <v>390099000000000</v>
      </c>
      <c r="T2822" s="2">
        <v>393145000000000</v>
      </c>
      <c r="U2822" s="2">
        <v>396211000000000</v>
      </c>
      <c r="V2822" s="2">
        <v>400214000000000</v>
      </c>
      <c r="W2822" s="2">
        <v>402321000000000</v>
      </c>
      <c r="X2822" s="2">
        <v>405395000000000</v>
      </c>
      <c r="Y2822" s="2">
        <v>409400000000000</v>
      </c>
      <c r="Z2822" s="2">
        <v>413162000000000</v>
      </c>
      <c r="AA2822" s="2">
        <v>417077000000000</v>
      </c>
      <c r="AB2822" s="2">
        <v>420525000000000</v>
      </c>
      <c r="AC2822" s="2">
        <v>425202000000000</v>
      </c>
      <c r="AD2822" s="2">
        <v>430047000000000</v>
      </c>
      <c r="AE2822" s="2">
        <v>433985000000000</v>
      </c>
      <c r="AF2822" s="2">
        <v>438065000000000</v>
      </c>
      <c r="AG2822" s="2">
        <v>440511000000000</v>
      </c>
      <c r="AH2822" s="2">
        <v>445878000000000</v>
      </c>
    </row>
    <row r="2823" spans="1:34">
      <c r="A2823" t="s">
        <v>2841</v>
      </c>
      <c r="B2823" t="s">
        <v>19</v>
      </c>
      <c r="C2823" s="2">
        <v>2467900000000</v>
      </c>
      <c r="D2823" s="2">
        <v>2246560000000</v>
      </c>
      <c r="E2823" s="2">
        <v>2340780000000</v>
      </c>
      <c r="F2823" s="2">
        <v>2406650000000</v>
      </c>
      <c r="G2823" s="2">
        <v>2441020000000</v>
      </c>
      <c r="H2823" s="2">
        <v>2466140000000</v>
      </c>
      <c r="I2823" s="2">
        <v>2508460000000</v>
      </c>
      <c r="J2823" s="2">
        <v>2522760000000</v>
      </c>
      <c r="K2823" s="2">
        <v>2544980000000</v>
      </c>
      <c r="L2823" s="2">
        <v>2566290000000</v>
      </c>
      <c r="M2823" s="2">
        <v>2588160000000</v>
      </c>
      <c r="N2823" s="2">
        <v>2596260000000</v>
      </c>
      <c r="O2823" s="2">
        <v>2627430000000</v>
      </c>
      <c r="P2823" s="2">
        <v>2646660000000</v>
      </c>
      <c r="Q2823" s="2">
        <v>2670190000000</v>
      </c>
      <c r="R2823" s="2">
        <v>2688500000000</v>
      </c>
      <c r="S2823" s="2">
        <v>2705470000000</v>
      </c>
      <c r="T2823" s="2">
        <v>2727130000000</v>
      </c>
      <c r="U2823" s="2">
        <v>2746880000000</v>
      </c>
      <c r="V2823" s="2">
        <v>2776160000000</v>
      </c>
      <c r="W2823" s="2">
        <v>2791550000000</v>
      </c>
      <c r="X2823" s="2">
        <v>2812220000000</v>
      </c>
      <c r="Y2823" s="2">
        <v>2842640000000</v>
      </c>
      <c r="Z2823" s="2">
        <v>2868870000000</v>
      </c>
      <c r="AA2823" s="2">
        <v>2895340000000</v>
      </c>
      <c r="AB2823" s="2">
        <v>2923560000000</v>
      </c>
      <c r="AC2823" s="2">
        <v>2958690000000</v>
      </c>
      <c r="AD2823" s="2">
        <v>2994880000000</v>
      </c>
      <c r="AE2823" s="2">
        <v>3023800000000</v>
      </c>
      <c r="AF2823" s="2">
        <v>3056400000000</v>
      </c>
      <c r="AG2823" s="2">
        <v>3075400000000</v>
      </c>
      <c r="AH2823" s="2">
        <v>3116280000000</v>
      </c>
    </row>
    <row r="2824" spans="1:34">
      <c r="A2824" t="s">
        <v>2842</v>
      </c>
      <c r="B2824" t="s">
        <v>19</v>
      </c>
      <c r="C2824" s="2">
        <v>440723000000</v>
      </c>
      <c r="D2824" s="2">
        <v>402666000000</v>
      </c>
      <c r="E2824" s="2">
        <v>420117000000</v>
      </c>
      <c r="F2824" s="2">
        <v>431960000000</v>
      </c>
      <c r="G2824" s="2">
        <v>439964000000</v>
      </c>
      <c r="H2824" s="2">
        <v>442491000000</v>
      </c>
      <c r="I2824" s="2">
        <v>450135000000</v>
      </c>
      <c r="J2824" s="2">
        <v>452571000000</v>
      </c>
      <c r="K2824" s="2">
        <v>456508000000</v>
      </c>
      <c r="L2824" s="2">
        <v>458797000000</v>
      </c>
      <c r="M2824" s="2">
        <v>463056000000</v>
      </c>
      <c r="N2824" s="2">
        <v>464766000000</v>
      </c>
      <c r="O2824" s="2">
        <v>470480000000</v>
      </c>
      <c r="P2824" s="2">
        <v>473792000000</v>
      </c>
      <c r="Q2824" s="2">
        <v>477990000000</v>
      </c>
      <c r="R2824" s="2">
        <v>480616000000</v>
      </c>
      <c r="S2824" s="2">
        <v>484092000000</v>
      </c>
      <c r="T2824" s="2">
        <v>487631000000</v>
      </c>
      <c r="U2824" s="2">
        <v>490617000000</v>
      </c>
      <c r="V2824" s="2">
        <v>496800000000</v>
      </c>
      <c r="W2824" s="2">
        <v>499699000000</v>
      </c>
      <c r="X2824" s="2">
        <v>501843000000</v>
      </c>
      <c r="Y2824" s="2">
        <v>507974000000</v>
      </c>
      <c r="Z2824" s="2">
        <v>511138000000</v>
      </c>
      <c r="AA2824" s="2">
        <v>515857000000</v>
      </c>
      <c r="AB2824" s="2">
        <v>521312000000</v>
      </c>
      <c r="AC2824" s="2">
        <v>528073000000</v>
      </c>
      <c r="AD2824" s="2">
        <v>534858000000</v>
      </c>
      <c r="AE2824" s="2">
        <v>539435000000</v>
      </c>
      <c r="AF2824" s="2">
        <v>544274000000</v>
      </c>
      <c r="AG2824" s="2">
        <v>546662000000</v>
      </c>
      <c r="AH2824" s="2">
        <v>556031000000</v>
      </c>
    </row>
    <row r="2825" spans="1:34">
      <c r="A2825" t="s">
        <v>2843</v>
      </c>
      <c r="B2825" t="s">
        <v>19</v>
      </c>
      <c r="C2825" s="2">
        <v>398854000000</v>
      </c>
      <c r="D2825" s="2">
        <v>362801000000</v>
      </c>
      <c r="E2825" s="2">
        <v>379316000000</v>
      </c>
      <c r="F2825" s="2">
        <v>390463000000</v>
      </c>
      <c r="G2825" s="2">
        <v>397887000000</v>
      </c>
      <c r="H2825" s="2">
        <v>401738000000</v>
      </c>
      <c r="I2825" s="2">
        <v>408745000000</v>
      </c>
      <c r="J2825" s="2">
        <v>410088000000</v>
      </c>
      <c r="K2825" s="2">
        <v>414107000000</v>
      </c>
      <c r="L2825" s="2">
        <v>416592000000</v>
      </c>
      <c r="M2825" s="2">
        <v>420764000000</v>
      </c>
      <c r="N2825" s="2">
        <v>421837000000</v>
      </c>
      <c r="O2825" s="2">
        <v>426502000000</v>
      </c>
      <c r="P2825" s="2">
        <v>429826000000</v>
      </c>
      <c r="Q2825" s="2">
        <v>433682000000</v>
      </c>
      <c r="R2825" s="2">
        <v>435843000000</v>
      </c>
      <c r="S2825" s="2">
        <v>438557000000</v>
      </c>
      <c r="T2825" s="2">
        <v>441923000000</v>
      </c>
      <c r="U2825" s="2">
        <v>444831000000</v>
      </c>
      <c r="V2825" s="2">
        <v>449828000000</v>
      </c>
      <c r="W2825" s="2">
        <v>451691000000</v>
      </c>
      <c r="X2825" s="2">
        <v>454468000000</v>
      </c>
      <c r="Y2825" s="2">
        <v>459868000000</v>
      </c>
      <c r="Z2825" s="2">
        <v>463445000000</v>
      </c>
      <c r="AA2825" s="2">
        <v>467795000000</v>
      </c>
      <c r="AB2825" s="2">
        <v>471845000000</v>
      </c>
      <c r="AC2825" s="2">
        <v>477709000000</v>
      </c>
      <c r="AD2825" s="2">
        <v>483643000000</v>
      </c>
      <c r="AE2825" s="2">
        <v>488301000000</v>
      </c>
      <c r="AF2825" s="2">
        <v>492449000000</v>
      </c>
      <c r="AG2825" s="2">
        <v>494708000000</v>
      </c>
      <c r="AH2825" s="2">
        <v>502110000000</v>
      </c>
    </row>
    <row r="2826" spans="1:34">
      <c r="A2826" t="s">
        <v>2844</v>
      </c>
      <c r="B2826" t="s">
        <v>19</v>
      </c>
      <c r="C2826" s="2">
        <v>166475000000</v>
      </c>
      <c r="D2826" s="2">
        <v>149594000000</v>
      </c>
      <c r="E2826" s="2">
        <v>156971000000</v>
      </c>
      <c r="F2826" s="2">
        <v>161760000000</v>
      </c>
      <c r="G2826" s="2">
        <v>165052000000</v>
      </c>
      <c r="H2826" s="2">
        <v>166946000000</v>
      </c>
      <c r="I2826" s="2">
        <v>170113000000</v>
      </c>
      <c r="J2826" s="2">
        <v>170717000000</v>
      </c>
      <c r="K2826" s="2">
        <v>172752000000</v>
      </c>
      <c r="L2826" s="2">
        <v>173913000000</v>
      </c>
      <c r="M2826" s="2">
        <v>175951000000</v>
      </c>
      <c r="N2826" s="2">
        <v>176333000000</v>
      </c>
      <c r="O2826" s="2">
        <v>178222000000</v>
      </c>
      <c r="P2826" s="2">
        <v>179805000000</v>
      </c>
      <c r="Q2826" s="2">
        <v>181529000000</v>
      </c>
      <c r="R2826" s="2">
        <v>182320000000</v>
      </c>
      <c r="S2826" s="2">
        <v>183343000000</v>
      </c>
      <c r="T2826" s="2">
        <v>184723000000</v>
      </c>
      <c r="U2826" s="2">
        <v>186032000000</v>
      </c>
      <c r="V2826" s="2">
        <v>188090000000</v>
      </c>
      <c r="W2826" s="2">
        <v>188574000000</v>
      </c>
      <c r="X2826" s="2">
        <v>189809000000</v>
      </c>
      <c r="Y2826" s="2">
        <v>192042000000</v>
      </c>
      <c r="Z2826" s="2">
        <v>193621000000</v>
      </c>
      <c r="AA2826" s="2">
        <v>195607000000</v>
      </c>
      <c r="AB2826" s="2">
        <v>196931000000</v>
      </c>
      <c r="AC2826" s="2">
        <v>199386000000</v>
      </c>
      <c r="AD2826" s="2">
        <v>201939000000</v>
      </c>
      <c r="AE2826" s="2">
        <v>203998000000</v>
      </c>
      <c r="AF2826" s="2">
        <v>205485000000</v>
      </c>
      <c r="AG2826" s="2">
        <v>206225000000</v>
      </c>
      <c r="AH2826" s="2">
        <v>209369000000</v>
      </c>
    </row>
    <row r="2827" spans="1:34">
      <c r="A2827" t="s">
        <v>2845</v>
      </c>
      <c r="B2827" t="s">
        <v>19</v>
      </c>
      <c r="C2827" s="2">
        <v>103162000000</v>
      </c>
      <c r="D2827" s="2">
        <v>93489700000</v>
      </c>
      <c r="E2827" s="2">
        <v>97671600000</v>
      </c>
      <c r="F2827" s="2">
        <v>100488000000</v>
      </c>
      <c r="G2827" s="2">
        <v>102222000000</v>
      </c>
      <c r="H2827" s="2">
        <v>103154000000</v>
      </c>
      <c r="I2827" s="2">
        <v>105013000000</v>
      </c>
      <c r="J2827" s="2">
        <v>105592000000</v>
      </c>
      <c r="K2827" s="2">
        <v>106640000000</v>
      </c>
      <c r="L2827" s="2">
        <v>107391000000</v>
      </c>
      <c r="M2827" s="2">
        <v>108451000000</v>
      </c>
      <c r="N2827" s="2">
        <v>108791000000</v>
      </c>
      <c r="O2827" s="2">
        <v>110084000000</v>
      </c>
      <c r="P2827" s="2">
        <v>110942000000</v>
      </c>
      <c r="Q2827" s="2">
        <v>111962000000</v>
      </c>
      <c r="R2827" s="2">
        <v>112608000000</v>
      </c>
      <c r="S2827" s="2">
        <v>113329000000</v>
      </c>
      <c r="T2827" s="2">
        <v>114190000000</v>
      </c>
      <c r="U2827" s="2">
        <v>114983000000</v>
      </c>
      <c r="V2827" s="2">
        <v>116304000000</v>
      </c>
      <c r="W2827" s="2">
        <v>116857000000</v>
      </c>
      <c r="X2827" s="2">
        <v>117572000000</v>
      </c>
      <c r="Y2827" s="2">
        <v>118920000000</v>
      </c>
      <c r="Z2827" s="2">
        <v>119871000000</v>
      </c>
      <c r="AA2827" s="2">
        <v>121032000000</v>
      </c>
      <c r="AB2827" s="2">
        <v>122129000000</v>
      </c>
      <c r="AC2827" s="2">
        <v>123655000000</v>
      </c>
      <c r="AD2827" s="2">
        <v>125228000000</v>
      </c>
      <c r="AE2827" s="2">
        <v>126411000000</v>
      </c>
      <c r="AF2827" s="2">
        <v>127570000000</v>
      </c>
      <c r="AG2827" s="2">
        <v>128178000000</v>
      </c>
      <c r="AH2827" s="2">
        <v>130138000000</v>
      </c>
    </row>
    <row r="2828" spans="1:34">
      <c r="A2828" t="s">
        <v>2846</v>
      </c>
      <c r="B2828" t="s">
        <v>19</v>
      </c>
      <c r="C2828" s="2">
        <v>194977000000</v>
      </c>
      <c r="D2828" s="2">
        <v>168549000000</v>
      </c>
      <c r="E2828" s="2">
        <v>180562000000</v>
      </c>
      <c r="F2828" s="2">
        <v>187329000000</v>
      </c>
      <c r="G2828" s="2">
        <v>194323000000</v>
      </c>
      <c r="H2828" s="2">
        <v>197334000000</v>
      </c>
      <c r="I2828" s="2">
        <v>202109000000</v>
      </c>
      <c r="J2828" s="2">
        <v>201662000000</v>
      </c>
      <c r="K2828" s="2">
        <v>205869000000</v>
      </c>
      <c r="L2828" s="2">
        <v>206418000000</v>
      </c>
      <c r="M2828" s="2">
        <v>210686000000</v>
      </c>
      <c r="N2828" s="2">
        <v>210582000000</v>
      </c>
      <c r="O2828" s="2">
        <v>212083000000</v>
      </c>
      <c r="P2828" s="2">
        <v>214914000000</v>
      </c>
      <c r="Q2828" s="2">
        <v>217405000000</v>
      </c>
      <c r="R2828" s="2">
        <v>216891000000</v>
      </c>
      <c r="S2828" s="2">
        <v>217651000000</v>
      </c>
      <c r="T2828" s="2">
        <v>219015000000</v>
      </c>
      <c r="U2828" s="2">
        <v>220516000000</v>
      </c>
      <c r="V2828" s="2">
        <v>223157000000</v>
      </c>
      <c r="W2828" s="2">
        <v>221854000000</v>
      </c>
      <c r="X2828" s="2">
        <v>222862000000</v>
      </c>
      <c r="Y2828" s="2">
        <v>226040000000</v>
      </c>
      <c r="Z2828" s="2">
        <v>227351000000</v>
      </c>
      <c r="AA2828" s="2">
        <v>230367000000</v>
      </c>
      <c r="AB2828" s="2">
        <v>229941000000</v>
      </c>
      <c r="AC2828" s="2">
        <v>233079000000</v>
      </c>
      <c r="AD2828" s="2">
        <v>236437000000</v>
      </c>
      <c r="AE2828" s="2">
        <v>239250000000</v>
      </c>
      <c r="AF2828" s="2">
        <v>238667000000</v>
      </c>
      <c r="AG2828" s="2">
        <v>237773000000</v>
      </c>
      <c r="AH2828" s="2">
        <v>242643000000</v>
      </c>
    </row>
    <row r="2829" spans="1:34">
      <c r="A2829" t="s">
        <v>2847</v>
      </c>
      <c r="B2829" t="s">
        <v>19</v>
      </c>
      <c r="C2829" s="2">
        <v>3415560000</v>
      </c>
      <c r="D2829" s="2">
        <v>3064170000</v>
      </c>
      <c r="E2829" s="2">
        <v>3202530000</v>
      </c>
      <c r="F2829" s="2">
        <v>3293010000</v>
      </c>
      <c r="G2829" s="2">
        <v>3345830000</v>
      </c>
      <c r="H2829" s="2">
        <v>3369130000</v>
      </c>
      <c r="I2829" s="2">
        <v>3435820000</v>
      </c>
      <c r="J2829" s="2">
        <v>3469600000</v>
      </c>
      <c r="K2829" s="2">
        <v>3507620000</v>
      </c>
      <c r="L2829" s="2">
        <v>3535800000</v>
      </c>
      <c r="M2829" s="2">
        <v>3573090000</v>
      </c>
      <c r="N2829" s="2">
        <v>3588620000</v>
      </c>
      <c r="O2829" s="2">
        <v>3636790000</v>
      </c>
      <c r="P2829" s="2">
        <v>3666290000</v>
      </c>
      <c r="Q2829" s="2">
        <v>3702450000</v>
      </c>
      <c r="R2829" s="2">
        <v>3726530000</v>
      </c>
      <c r="S2829" s="2">
        <v>3752050000</v>
      </c>
      <c r="T2829" s="2">
        <v>3778740000</v>
      </c>
      <c r="U2829" s="2">
        <v>3806780000</v>
      </c>
      <c r="V2829" s="2">
        <v>3854940000</v>
      </c>
      <c r="W2829" s="2">
        <v>3875830000</v>
      </c>
      <c r="X2829" s="2">
        <v>3895280000</v>
      </c>
      <c r="Y2829" s="2">
        <v>3938850000</v>
      </c>
      <c r="Z2829" s="2">
        <v>3968110000</v>
      </c>
      <c r="AA2829" s="2">
        <v>4010190000</v>
      </c>
      <c r="AB2829" s="2">
        <v>4047930000</v>
      </c>
      <c r="AC2829" s="2">
        <v>4100540000</v>
      </c>
      <c r="AD2829" s="2">
        <v>4156590000</v>
      </c>
      <c r="AE2829" s="2">
        <v>4193620000</v>
      </c>
      <c r="AF2829" s="2">
        <v>4232560000</v>
      </c>
      <c r="AG2829" s="2">
        <v>4249590000</v>
      </c>
      <c r="AH2829" s="2">
        <v>4323920000</v>
      </c>
    </row>
    <row r="2830" spans="1:34">
      <c r="A2830" t="s">
        <v>2848</v>
      </c>
      <c r="B2830" t="s">
        <v>19</v>
      </c>
      <c r="C2830" s="2">
        <v>20073900000</v>
      </c>
      <c r="D2830" s="2">
        <v>18327500000</v>
      </c>
      <c r="E2830" s="2">
        <v>19102100000</v>
      </c>
      <c r="F2830" s="2">
        <v>19633200000</v>
      </c>
      <c r="G2830" s="2">
        <v>19964000000</v>
      </c>
      <c r="H2830" s="2">
        <v>20084700000</v>
      </c>
      <c r="I2830" s="2">
        <v>20432500000</v>
      </c>
      <c r="J2830" s="2">
        <v>20563800000</v>
      </c>
      <c r="K2830" s="2">
        <v>20738600000</v>
      </c>
      <c r="L2830" s="2">
        <v>20862300000</v>
      </c>
      <c r="M2830" s="2">
        <v>21047300000</v>
      </c>
      <c r="N2830" s="2">
        <v>21129600000</v>
      </c>
      <c r="O2830" s="2">
        <v>21396900000</v>
      </c>
      <c r="P2830" s="2">
        <v>21545600000</v>
      </c>
      <c r="Q2830" s="2">
        <v>21737100000</v>
      </c>
      <c r="R2830" s="2">
        <v>21871000000</v>
      </c>
      <c r="S2830" s="2">
        <v>22029100000</v>
      </c>
      <c r="T2830" s="2">
        <v>22192400000</v>
      </c>
      <c r="U2830" s="2">
        <v>22334900000</v>
      </c>
      <c r="V2830" s="2">
        <v>22611800000</v>
      </c>
      <c r="W2830" s="2">
        <v>22753300000</v>
      </c>
      <c r="X2830" s="2">
        <v>22861700000</v>
      </c>
      <c r="Y2830" s="2">
        <v>23131600000</v>
      </c>
      <c r="Z2830" s="2">
        <v>23288600000</v>
      </c>
      <c r="AA2830" s="2">
        <v>23504200000</v>
      </c>
      <c r="AB2830" s="2">
        <v>23759200000</v>
      </c>
      <c r="AC2830" s="2">
        <v>24064000000</v>
      </c>
      <c r="AD2830" s="2">
        <v>24372600000</v>
      </c>
      <c r="AE2830" s="2">
        <v>24582100000</v>
      </c>
      <c r="AF2830" s="2">
        <v>24821500000</v>
      </c>
      <c r="AG2830" s="2">
        <v>24943400000</v>
      </c>
      <c r="AH2830" s="2">
        <v>25356800000</v>
      </c>
    </row>
    <row r="2831" spans="1:34">
      <c r="A2831" t="s">
        <v>2849</v>
      </c>
      <c r="B2831" t="s">
        <v>19</v>
      </c>
      <c r="C2831" s="2">
        <v>20910300000</v>
      </c>
      <c r="D2831" s="2">
        <v>18446700000</v>
      </c>
      <c r="E2831" s="2">
        <v>19242900000</v>
      </c>
      <c r="F2831" s="2">
        <v>19712900000</v>
      </c>
      <c r="G2831" s="2">
        <v>20006500000</v>
      </c>
      <c r="H2831" s="2">
        <v>20250300000</v>
      </c>
      <c r="I2831" s="2">
        <v>20589100000</v>
      </c>
      <c r="J2831" s="2">
        <v>20749800000</v>
      </c>
      <c r="K2831" s="2">
        <v>21002200000</v>
      </c>
      <c r="L2831" s="2">
        <v>21151300000</v>
      </c>
      <c r="M2831" s="2">
        <v>21332100000</v>
      </c>
      <c r="N2831" s="2">
        <v>21358700000</v>
      </c>
      <c r="O2831" s="2">
        <v>21460900000</v>
      </c>
      <c r="P2831" s="2">
        <v>21581300000</v>
      </c>
      <c r="Q2831" s="2">
        <v>21698300000</v>
      </c>
      <c r="R2831" s="2">
        <v>21726500000</v>
      </c>
      <c r="S2831" s="2">
        <v>21768600000</v>
      </c>
      <c r="T2831" s="2">
        <v>21839300000</v>
      </c>
      <c r="U2831" s="2">
        <v>21928500000</v>
      </c>
      <c r="V2831" s="2">
        <v>22045500000</v>
      </c>
      <c r="W2831" s="2">
        <v>22028800000</v>
      </c>
      <c r="X2831" s="2">
        <v>22102600000</v>
      </c>
      <c r="Y2831" s="2">
        <v>22224300000</v>
      </c>
      <c r="Z2831" s="2">
        <v>22321000000</v>
      </c>
      <c r="AA2831" s="2">
        <v>22462800000</v>
      </c>
      <c r="AB2831" s="2">
        <v>22480800000</v>
      </c>
      <c r="AC2831" s="2">
        <v>22622200000</v>
      </c>
      <c r="AD2831" s="2">
        <v>22781700000</v>
      </c>
      <c r="AE2831" s="2">
        <v>22911500000</v>
      </c>
      <c r="AF2831" s="2">
        <v>22954500000</v>
      </c>
      <c r="AG2831" s="2">
        <v>22958600000</v>
      </c>
      <c r="AH2831" s="2">
        <v>23156600000</v>
      </c>
    </row>
    <row r="2832" spans="1:34">
      <c r="A2832" t="s">
        <v>2850</v>
      </c>
      <c r="B2832" t="s">
        <v>19</v>
      </c>
      <c r="C2832" s="2">
        <v>15623200000</v>
      </c>
      <c r="D2832" s="2">
        <v>13946900000</v>
      </c>
      <c r="E2832" s="2">
        <v>14396300000</v>
      </c>
      <c r="F2832" s="2">
        <v>14663300000</v>
      </c>
      <c r="G2832" s="2">
        <v>14790200000</v>
      </c>
      <c r="H2832" s="2">
        <v>14936500000</v>
      </c>
      <c r="I2832" s="2">
        <v>15116400000</v>
      </c>
      <c r="J2832" s="2">
        <v>15259800000</v>
      </c>
      <c r="K2832" s="2">
        <v>15383500000</v>
      </c>
      <c r="L2832" s="2">
        <v>15477400000</v>
      </c>
      <c r="M2832" s="2">
        <v>15523600000</v>
      </c>
      <c r="N2832" s="2">
        <v>15540900000</v>
      </c>
      <c r="O2832" s="2">
        <v>15559700000</v>
      </c>
      <c r="P2832" s="2">
        <v>15578800000</v>
      </c>
      <c r="Q2832" s="2">
        <v>15598100000</v>
      </c>
      <c r="R2832" s="2">
        <v>15604800000</v>
      </c>
      <c r="S2832" s="2">
        <v>15612200000</v>
      </c>
      <c r="T2832" s="2">
        <v>15622900000</v>
      </c>
      <c r="U2832" s="2">
        <v>15638200000</v>
      </c>
      <c r="V2832" s="2">
        <v>15657900000</v>
      </c>
      <c r="W2832" s="2">
        <v>15657200000</v>
      </c>
      <c r="X2832" s="2">
        <v>15668200000</v>
      </c>
      <c r="Y2832" s="2">
        <v>15686400000</v>
      </c>
      <c r="Z2832" s="2">
        <v>15701900000</v>
      </c>
      <c r="AA2832" s="2">
        <v>15725600000</v>
      </c>
      <c r="AB2832" s="2">
        <v>15729800000</v>
      </c>
      <c r="AC2832" s="2">
        <v>15752700000</v>
      </c>
      <c r="AD2832" s="2">
        <v>15779300000</v>
      </c>
      <c r="AE2832" s="2">
        <v>15799100000</v>
      </c>
      <c r="AF2832" s="2">
        <v>15807900000</v>
      </c>
      <c r="AG2832" s="2">
        <v>15808600000</v>
      </c>
      <c r="AH2832" s="2">
        <v>15842300000</v>
      </c>
    </row>
    <row r="2833" spans="1:34">
      <c r="A2833" t="s">
        <v>2851</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row>
    <row r="2834" spans="1:34">
      <c r="A2834" t="s">
        <v>7</v>
      </c>
      <c r="B2834" t="s">
        <v>19</v>
      </c>
      <c r="C2834">
        <v>1951.83</v>
      </c>
      <c r="D2834">
        <v>1671.1</v>
      </c>
      <c r="E2834">
        <v>1726.39</v>
      </c>
      <c r="F2834">
        <v>1748.94</v>
      </c>
      <c r="G2834">
        <v>1745.62</v>
      </c>
      <c r="H2834">
        <v>1745.12</v>
      </c>
      <c r="I2834">
        <v>1744.1</v>
      </c>
      <c r="J2834">
        <v>1746.1</v>
      </c>
      <c r="K2834">
        <v>1734.56</v>
      </c>
      <c r="L2834">
        <v>1717.51</v>
      </c>
      <c r="M2834">
        <v>1689.95</v>
      </c>
      <c r="N2834">
        <v>1660.95</v>
      </c>
      <c r="O2834">
        <v>1627.62</v>
      </c>
      <c r="P2834">
        <v>1592.96</v>
      </c>
      <c r="Q2834">
        <v>1559.54</v>
      </c>
      <c r="R2834">
        <v>1526.42</v>
      </c>
      <c r="S2834">
        <v>1493.18</v>
      </c>
      <c r="T2834">
        <v>1459.78</v>
      </c>
      <c r="U2834">
        <v>1427.36</v>
      </c>
      <c r="V2834">
        <v>1395.26</v>
      </c>
      <c r="W2834">
        <v>1364.52</v>
      </c>
      <c r="X2834">
        <v>1337.22</v>
      </c>
      <c r="Y2834">
        <v>1312.85</v>
      </c>
      <c r="Z2834">
        <v>1290.51</v>
      </c>
      <c r="AA2834">
        <v>1272.3</v>
      </c>
      <c r="AB2834">
        <v>1257.19</v>
      </c>
      <c r="AC2834">
        <v>1245.94</v>
      </c>
      <c r="AD2834">
        <v>1237.04</v>
      </c>
      <c r="AE2834">
        <v>1231.43</v>
      </c>
      <c r="AF2834">
        <v>1228.07</v>
      </c>
      <c r="AG2834">
        <v>1226.67</v>
      </c>
      <c r="AH2834">
        <v>1226.1600000000001</v>
      </c>
    </row>
    <row r="2835" spans="1:34">
      <c r="A2835" t="s">
        <v>8</v>
      </c>
      <c r="B2835" t="s">
        <v>19</v>
      </c>
      <c r="C2835">
        <v>1621.12</v>
      </c>
      <c r="D2835">
        <v>1333.08</v>
      </c>
      <c r="E2835">
        <v>1496.47</v>
      </c>
      <c r="F2835">
        <v>1498.94</v>
      </c>
      <c r="G2835">
        <v>1518.93</v>
      </c>
      <c r="H2835">
        <v>1496.69</v>
      </c>
      <c r="I2835">
        <v>1457.79</v>
      </c>
      <c r="J2835">
        <v>1486.42</v>
      </c>
      <c r="K2835">
        <v>1499.44</v>
      </c>
      <c r="L2835">
        <v>1503</v>
      </c>
      <c r="M2835">
        <v>1487.81</v>
      </c>
      <c r="N2835">
        <v>1473.6</v>
      </c>
      <c r="O2835">
        <v>1472.49</v>
      </c>
      <c r="P2835">
        <v>1475.12</v>
      </c>
      <c r="Q2835">
        <v>1485.41</v>
      </c>
      <c r="R2835">
        <v>1487.27</v>
      </c>
      <c r="S2835">
        <v>1485.75</v>
      </c>
      <c r="T2835">
        <v>1483.69</v>
      </c>
      <c r="U2835">
        <v>1482.61</v>
      </c>
      <c r="V2835">
        <v>1476.8</v>
      </c>
      <c r="W2835">
        <v>1478.58</v>
      </c>
      <c r="X2835">
        <v>1479.3</v>
      </c>
      <c r="Y2835">
        <v>1477.07</v>
      </c>
      <c r="Z2835">
        <v>1475.28</v>
      </c>
      <c r="AA2835">
        <v>1477.75</v>
      </c>
      <c r="AB2835">
        <v>1480.73</v>
      </c>
      <c r="AC2835">
        <v>1476.07</v>
      </c>
      <c r="AD2835">
        <v>1483.14</v>
      </c>
      <c r="AE2835">
        <v>1486.03</v>
      </c>
      <c r="AF2835">
        <v>1489.15</v>
      </c>
      <c r="AG2835">
        <v>1491.42</v>
      </c>
      <c r="AH2835">
        <v>1498.99</v>
      </c>
    </row>
    <row r="2836" spans="1:34">
      <c r="A2836" t="s">
        <v>9</v>
      </c>
      <c r="B2836" t="s">
        <v>19</v>
      </c>
      <c r="C2836">
        <v>11.972200000000001</v>
      </c>
      <c r="D2836">
        <v>10.9961</v>
      </c>
      <c r="E2836">
        <v>11.082000000000001</v>
      </c>
      <c r="F2836">
        <v>11.2043</v>
      </c>
      <c r="G2836">
        <v>11.2371</v>
      </c>
      <c r="H2836">
        <v>11.275399999999999</v>
      </c>
      <c r="I2836">
        <v>11.2919</v>
      </c>
      <c r="J2836">
        <v>11.2926</v>
      </c>
      <c r="K2836">
        <v>11.2866</v>
      </c>
      <c r="L2836">
        <v>11.2859</v>
      </c>
      <c r="M2836">
        <v>11.273199999999999</v>
      </c>
      <c r="N2836">
        <v>11.261699999999999</v>
      </c>
      <c r="O2836">
        <v>11.259499999999999</v>
      </c>
      <c r="P2836">
        <v>11.264200000000001</v>
      </c>
      <c r="Q2836">
        <v>11.260899999999999</v>
      </c>
      <c r="R2836">
        <v>11.253399999999999</v>
      </c>
      <c r="S2836">
        <v>11.2592</v>
      </c>
      <c r="T2836">
        <v>11.2782</v>
      </c>
      <c r="U2836">
        <v>11.289099999999999</v>
      </c>
      <c r="V2836">
        <v>11.302199999999999</v>
      </c>
      <c r="W2836">
        <v>11.3209</v>
      </c>
      <c r="X2836">
        <v>11.3453</v>
      </c>
      <c r="Y2836">
        <v>11.371499999999999</v>
      </c>
      <c r="Z2836">
        <v>11.398999999999999</v>
      </c>
      <c r="AA2836">
        <v>11.427899999999999</v>
      </c>
      <c r="AB2836">
        <v>11.461499999999999</v>
      </c>
      <c r="AC2836">
        <v>11.495799999999999</v>
      </c>
      <c r="AD2836">
        <v>11.527100000000001</v>
      </c>
      <c r="AE2836">
        <v>11.5595</v>
      </c>
      <c r="AF2836">
        <v>11.5932</v>
      </c>
      <c r="AG2836">
        <v>11.6274</v>
      </c>
      <c r="AH2836">
        <v>11.6614</v>
      </c>
    </row>
    <row r="2837" spans="1:34">
      <c r="A2837" t="s">
        <v>10</v>
      </c>
      <c r="B2837" t="s">
        <v>19</v>
      </c>
      <c r="C2837">
        <v>-1056.9100000000001</v>
      </c>
      <c r="D2837">
        <v>-1096.2</v>
      </c>
      <c r="E2837">
        <v>-1076.44</v>
      </c>
      <c r="F2837">
        <v>-1066.72</v>
      </c>
      <c r="G2837">
        <v>-1056.99</v>
      </c>
      <c r="H2837">
        <v>-1047.24</v>
      </c>
      <c r="I2837">
        <v>-1027.54</v>
      </c>
      <c r="J2837">
        <v>-998.16700000000003</v>
      </c>
      <c r="K2837">
        <v>-972.822</v>
      </c>
      <c r="L2837">
        <v>-943.47799999999995</v>
      </c>
      <c r="M2837">
        <v>-914.10699999999997</v>
      </c>
      <c r="N2837">
        <v>-884.76199999999994</v>
      </c>
      <c r="O2837">
        <v>-883.76199999999994</v>
      </c>
      <c r="P2837">
        <v>-883.76199999999994</v>
      </c>
      <c r="Q2837">
        <v>-882.76199999999994</v>
      </c>
      <c r="R2837">
        <v>-882.76199999999994</v>
      </c>
      <c r="S2837">
        <v>-882.76199999999994</v>
      </c>
      <c r="T2837">
        <v>-881.76199999999994</v>
      </c>
      <c r="U2837">
        <v>-881.81700000000001</v>
      </c>
      <c r="V2837">
        <v>-881.81700000000001</v>
      </c>
      <c r="W2837">
        <v>-880.81700000000001</v>
      </c>
      <c r="X2837">
        <v>-880.81700000000001</v>
      </c>
      <c r="Y2837">
        <v>-880.81700000000001</v>
      </c>
      <c r="Z2837">
        <v>-879.81700000000001</v>
      </c>
      <c r="AA2837">
        <v>-879.84500000000003</v>
      </c>
      <c r="AB2837">
        <v>-879.84500000000003</v>
      </c>
      <c r="AC2837">
        <v>-878.87099999999998</v>
      </c>
      <c r="AD2837">
        <v>-878.87099999999998</v>
      </c>
      <c r="AE2837">
        <v>-877.87099999999998</v>
      </c>
      <c r="AF2837">
        <v>-877.87099999999998</v>
      </c>
      <c r="AG2837">
        <v>-877.87099999999998</v>
      </c>
      <c r="AH2837">
        <v>-876.899</v>
      </c>
    </row>
    <row r="2838" spans="1:34">
      <c r="A2838" t="s">
        <v>11</v>
      </c>
      <c r="B2838" t="s">
        <v>19</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row>
    <row r="2839" spans="1:34">
      <c r="A2839" t="s">
        <v>12</v>
      </c>
      <c r="B2839" t="s">
        <v>19</v>
      </c>
      <c r="C2839">
        <v>905.82399999999996</v>
      </c>
      <c r="D2839">
        <v>830.58299999999997</v>
      </c>
      <c r="E2839">
        <v>867.69200000000001</v>
      </c>
      <c r="F2839">
        <v>895.846</v>
      </c>
      <c r="G2839">
        <v>916.64800000000002</v>
      </c>
      <c r="H2839">
        <v>938.77</v>
      </c>
      <c r="I2839">
        <v>961.99099999999999</v>
      </c>
      <c r="J2839">
        <v>982.78399999999999</v>
      </c>
      <c r="K2839">
        <v>1001.29</v>
      </c>
      <c r="L2839">
        <v>1017.32</v>
      </c>
      <c r="M2839">
        <v>1029.51</v>
      </c>
      <c r="N2839">
        <v>1040.78</v>
      </c>
      <c r="O2839">
        <v>1048.98</v>
      </c>
      <c r="P2839">
        <v>1057.0899999999999</v>
      </c>
      <c r="Q2839">
        <v>1064.68</v>
      </c>
      <c r="R2839">
        <v>1072.2</v>
      </c>
      <c r="S2839">
        <v>1079.51</v>
      </c>
      <c r="T2839">
        <v>1088.79</v>
      </c>
      <c r="U2839">
        <v>1097.78</v>
      </c>
      <c r="V2839">
        <v>1106.56</v>
      </c>
      <c r="W2839">
        <v>1115.27</v>
      </c>
      <c r="X2839">
        <v>1123.56</v>
      </c>
      <c r="Y2839">
        <v>1130.8800000000001</v>
      </c>
      <c r="Z2839">
        <v>1138.08</v>
      </c>
      <c r="AA2839">
        <v>1145.0899999999999</v>
      </c>
      <c r="AB2839">
        <v>1151.8800000000001</v>
      </c>
      <c r="AC2839">
        <v>1158.31</v>
      </c>
      <c r="AD2839">
        <v>1163.97</v>
      </c>
      <c r="AE2839">
        <v>1169.3</v>
      </c>
      <c r="AF2839">
        <v>1174.45</v>
      </c>
      <c r="AG2839">
        <v>1179.43</v>
      </c>
      <c r="AH2839">
        <v>1184.08</v>
      </c>
    </row>
    <row r="2840" spans="1:34">
      <c r="A2840" t="s">
        <v>13</v>
      </c>
      <c r="B2840" t="s">
        <v>19</v>
      </c>
      <c r="C2840">
        <v>872.39400000000001</v>
      </c>
      <c r="D2840">
        <v>794.71900000000005</v>
      </c>
      <c r="E2840">
        <v>829.67499999999995</v>
      </c>
      <c r="F2840">
        <v>861.22500000000002</v>
      </c>
      <c r="G2840">
        <v>876.64800000000002</v>
      </c>
      <c r="H2840">
        <v>892.97799999999995</v>
      </c>
      <c r="I2840">
        <v>910.05899999999997</v>
      </c>
      <c r="J2840">
        <v>922.18899999999996</v>
      </c>
      <c r="K2840">
        <v>927.94500000000005</v>
      </c>
      <c r="L2840">
        <v>937.36500000000001</v>
      </c>
      <c r="M2840">
        <v>943.44200000000001</v>
      </c>
      <c r="N2840">
        <v>942.798</v>
      </c>
      <c r="O2840">
        <v>947.83500000000004</v>
      </c>
      <c r="P2840">
        <v>953.63</v>
      </c>
      <c r="Q2840">
        <v>955.98199999999997</v>
      </c>
      <c r="R2840">
        <v>963.86099999999999</v>
      </c>
      <c r="S2840">
        <v>968.02099999999996</v>
      </c>
      <c r="T2840">
        <v>971.81299999999999</v>
      </c>
      <c r="U2840">
        <v>981.46600000000001</v>
      </c>
      <c r="V2840">
        <v>988.03399999999999</v>
      </c>
      <c r="W2840">
        <v>993.55100000000004</v>
      </c>
      <c r="X2840">
        <v>1000.89</v>
      </c>
      <c r="Y2840">
        <v>1009.23</v>
      </c>
      <c r="Z2840">
        <v>1016.58</v>
      </c>
      <c r="AA2840">
        <v>1023.68</v>
      </c>
      <c r="AB2840">
        <v>1030.81</v>
      </c>
      <c r="AC2840">
        <v>1039.49</v>
      </c>
      <c r="AD2840">
        <v>1046.9100000000001</v>
      </c>
      <c r="AE2840">
        <v>1056.57</v>
      </c>
      <c r="AF2840">
        <v>1065.76</v>
      </c>
      <c r="AG2840">
        <v>1072.8</v>
      </c>
      <c r="AH2840">
        <v>1080.6199999999999</v>
      </c>
    </row>
    <row r="2841" spans="1:34">
      <c r="A2841" t="s">
        <v>14</v>
      </c>
      <c r="B2841" t="s">
        <v>19</v>
      </c>
      <c r="C2841">
        <v>645.64200000000005</v>
      </c>
      <c r="D2841">
        <v>581.94299999999998</v>
      </c>
      <c r="E2841">
        <v>604.70699999999999</v>
      </c>
      <c r="F2841">
        <v>620.303</v>
      </c>
      <c r="G2841">
        <v>629.73099999999999</v>
      </c>
      <c r="H2841">
        <v>640.75099999999998</v>
      </c>
      <c r="I2841">
        <v>652.71</v>
      </c>
      <c r="J2841">
        <v>663.20899999999995</v>
      </c>
      <c r="K2841">
        <v>672.19299999999998</v>
      </c>
      <c r="L2841">
        <v>680.19100000000003</v>
      </c>
      <c r="M2841">
        <v>685.65700000000004</v>
      </c>
      <c r="N2841">
        <v>690.68600000000004</v>
      </c>
      <c r="O2841">
        <v>692.41300000000001</v>
      </c>
      <c r="P2841">
        <v>694.17</v>
      </c>
      <c r="Q2841">
        <v>695.70100000000002</v>
      </c>
      <c r="R2841">
        <v>697.39800000000002</v>
      </c>
      <c r="S2841">
        <v>698.97299999999996</v>
      </c>
      <c r="T2841">
        <v>700.31600000000003</v>
      </c>
      <c r="U2841">
        <v>701.57399999999996</v>
      </c>
      <c r="V2841">
        <v>702.83</v>
      </c>
      <c r="W2841">
        <v>704.18899999999996</v>
      </c>
      <c r="X2841">
        <v>705.43100000000004</v>
      </c>
      <c r="Y2841">
        <v>706.08699999999999</v>
      </c>
      <c r="Z2841">
        <v>706.72299999999996</v>
      </c>
      <c r="AA2841">
        <v>707.39099999999996</v>
      </c>
      <c r="AB2841">
        <v>708.08100000000002</v>
      </c>
      <c r="AC2841">
        <v>708.79899999999998</v>
      </c>
      <c r="AD2841">
        <v>709.30799999999999</v>
      </c>
      <c r="AE2841">
        <v>709.72199999999998</v>
      </c>
      <c r="AF2841">
        <v>710.26900000000001</v>
      </c>
      <c r="AG2841">
        <v>710.72299999999996</v>
      </c>
      <c r="AH2841">
        <v>711.27499999999998</v>
      </c>
    </row>
    <row r="2842" spans="1:34">
      <c r="A2842" t="s">
        <v>15</v>
      </c>
      <c r="B2842" t="s">
        <v>19</v>
      </c>
      <c r="C2842">
        <v>160.70599999999999</v>
      </c>
      <c r="D2842">
        <v>145.19900000000001</v>
      </c>
      <c r="E2842">
        <v>150.93199999999999</v>
      </c>
      <c r="F2842">
        <v>154.99</v>
      </c>
      <c r="G2842">
        <v>157.619</v>
      </c>
      <c r="H2842">
        <v>160.61099999999999</v>
      </c>
      <c r="I2842">
        <v>163.73599999999999</v>
      </c>
      <c r="J2842">
        <v>166.989</v>
      </c>
      <c r="K2842">
        <v>169.88</v>
      </c>
      <c r="L2842">
        <v>172.477</v>
      </c>
      <c r="M2842">
        <v>174.47399999999999</v>
      </c>
      <c r="N2842">
        <v>176.28200000000001</v>
      </c>
      <c r="O2842">
        <v>178.12299999999999</v>
      </c>
      <c r="P2842">
        <v>179.96199999999999</v>
      </c>
      <c r="Q2842">
        <v>181.8</v>
      </c>
      <c r="R2842">
        <v>183.63800000000001</v>
      </c>
      <c r="S2842">
        <v>185.476</v>
      </c>
      <c r="T2842">
        <v>187.41</v>
      </c>
      <c r="U2842">
        <v>189.34100000000001</v>
      </c>
      <c r="V2842">
        <v>191.27199999999999</v>
      </c>
      <c r="W2842">
        <v>193.203</v>
      </c>
      <c r="X2842">
        <v>195.13499999999999</v>
      </c>
      <c r="Y2842">
        <v>197.06100000000001</v>
      </c>
      <c r="Z2842">
        <v>198.988</v>
      </c>
      <c r="AA2842">
        <v>201.01300000000001</v>
      </c>
      <c r="AB2842">
        <v>202.93700000000001</v>
      </c>
      <c r="AC2842">
        <v>204.864</v>
      </c>
      <c r="AD2842">
        <v>206.886</v>
      </c>
      <c r="AE2842">
        <v>208.81200000000001</v>
      </c>
      <c r="AF2842">
        <v>210.73500000000001</v>
      </c>
      <c r="AG2842">
        <v>212.75800000000001</v>
      </c>
      <c r="AH2842">
        <v>214.68100000000001</v>
      </c>
    </row>
    <row r="2843" spans="1:34">
      <c r="A2843" t="s">
        <v>16</v>
      </c>
      <c r="B2843" t="s">
        <v>19</v>
      </c>
      <c r="C2843">
        <v>590.68499999999995</v>
      </c>
      <c r="D2843">
        <v>559.17200000000003</v>
      </c>
      <c r="E2843">
        <v>560.15700000000004</v>
      </c>
      <c r="F2843">
        <v>562.43100000000004</v>
      </c>
      <c r="G2843">
        <v>562.11900000000003</v>
      </c>
      <c r="H2843">
        <v>562</v>
      </c>
      <c r="I2843">
        <v>561.43399999999997</v>
      </c>
      <c r="J2843">
        <v>560.50699999999995</v>
      </c>
      <c r="K2843">
        <v>559.22699999999998</v>
      </c>
      <c r="L2843">
        <v>558.18799999999999</v>
      </c>
      <c r="M2843">
        <v>557.15599999999995</v>
      </c>
      <c r="N2843">
        <v>555.92700000000002</v>
      </c>
      <c r="O2843">
        <v>555.17499999999995</v>
      </c>
      <c r="P2843">
        <v>554.59900000000005</v>
      </c>
      <c r="Q2843">
        <v>553.81299999999999</v>
      </c>
      <c r="R2843">
        <v>552.88099999999997</v>
      </c>
      <c r="S2843">
        <v>552.33600000000001</v>
      </c>
      <c r="T2843">
        <v>552.07500000000005</v>
      </c>
      <c r="U2843">
        <v>551.55700000000002</v>
      </c>
      <c r="V2843">
        <v>551.12900000000002</v>
      </c>
      <c r="W2843">
        <v>550.64099999999996</v>
      </c>
      <c r="X2843">
        <v>550.42899999999997</v>
      </c>
      <c r="Y2843">
        <v>550.18399999999997</v>
      </c>
      <c r="Z2843">
        <v>549.97900000000004</v>
      </c>
      <c r="AA2843">
        <v>549.80399999999997</v>
      </c>
      <c r="AB2843">
        <v>549.74800000000005</v>
      </c>
      <c r="AC2843">
        <v>549.60799999999995</v>
      </c>
      <c r="AD2843">
        <v>549.58000000000004</v>
      </c>
      <c r="AE2843">
        <v>549.38499999999999</v>
      </c>
      <c r="AF2843">
        <v>549.40599999999995</v>
      </c>
      <c r="AG2843">
        <v>549.33900000000006</v>
      </c>
      <c r="AH2843">
        <v>549.298</v>
      </c>
    </row>
    <row r="2844" spans="1:34">
      <c r="A2844" t="s">
        <v>3124</v>
      </c>
      <c r="B2844" t="s">
        <v>19</v>
      </c>
      <c r="C2844" s="2">
        <v>961836000</v>
      </c>
      <c r="D2844" s="2">
        <v>676611000</v>
      </c>
      <c r="E2844" s="2">
        <v>858092000</v>
      </c>
      <c r="F2844" s="2">
        <v>831542000</v>
      </c>
      <c r="G2844" s="2">
        <v>850518000</v>
      </c>
      <c r="H2844" s="2">
        <v>863597000</v>
      </c>
      <c r="I2844" s="2">
        <v>865102000</v>
      </c>
      <c r="J2844" s="2">
        <v>917068000</v>
      </c>
      <c r="K2844" s="2">
        <v>943433000</v>
      </c>
      <c r="L2844" s="2">
        <v>955030000</v>
      </c>
      <c r="M2844" s="2">
        <v>938506000</v>
      </c>
      <c r="N2844" s="2">
        <v>916698000</v>
      </c>
      <c r="O2844" s="2">
        <v>914036000</v>
      </c>
      <c r="P2844" s="2">
        <v>919004000</v>
      </c>
      <c r="Q2844" s="2">
        <v>932892000</v>
      </c>
      <c r="R2844" s="2">
        <v>938496000</v>
      </c>
      <c r="S2844" s="2">
        <v>937902000</v>
      </c>
      <c r="T2844" s="2">
        <v>934847000</v>
      </c>
      <c r="U2844" s="2">
        <v>934011000</v>
      </c>
      <c r="V2844" s="2">
        <v>929936000</v>
      </c>
      <c r="W2844" s="2">
        <v>932525000</v>
      </c>
      <c r="X2844" s="2">
        <v>934376000</v>
      </c>
      <c r="Y2844" s="2">
        <v>931143000</v>
      </c>
      <c r="Z2844" s="2">
        <v>932361000</v>
      </c>
      <c r="AA2844" s="2">
        <v>934762000</v>
      </c>
      <c r="AB2844" s="2">
        <v>938728000</v>
      </c>
      <c r="AC2844" s="2">
        <v>937585000</v>
      </c>
      <c r="AD2844" s="2">
        <v>945022000</v>
      </c>
      <c r="AE2844" s="2">
        <v>953277000</v>
      </c>
      <c r="AF2844" s="2">
        <v>958667000</v>
      </c>
      <c r="AG2844" s="2">
        <v>960893000</v>
      </c>
      <c r="AH2844" s="2">
        <v>968325000</v>
      </c>
    </row>
    <row r="2845" spans="1:34">
      <c r="A2845" t="s">
        <v>3127</v>
      </c>
      <c r="B2845" t="s">
        <v>19</v>
      </c>
      <c r="C2845" s="2">
        <v>1276750000</v>
      </c>
      <c r="D2845" s="2">
        <v>1290620000</v>
      </c>
      <c r="E2845" s="2">
        <v>1236610000</v>
      </c>
      <c r="F2845" s="2">
        <v>1330530000</v>
      </c>
      <c r="G2845" s="2">
        <v>1334310000</v>
      </c>
      <c r="H2845" s="2">
        <v>1237980000</v>
      </c>
      <c r="I2845" s="2">
        <v>1124570000</v>
      </c>
      <c r="J2845" s="2">
        <v>1058530000</v>
      </c>
      <c r="K2845" s="2">
        <v>1020940000</v>
      </c>
      <c r="L2845" s="2">
        <v>998330000</v>
      </c>
      <c r="M2845" s="2">
        <v>1002840000</v>
      </c>
      <c r="N2845" s="2">
        <v>1023880000</v>
      </c>
      <c r="O2845" s="2">
        <v>1027620000</v>
      </c>
      <c r="P2845" s="2">
        <v>1019360000</v>
      </c>
      <c r="Q2845" s="2">
        <v>1007400000</v>
      </c>
      <c r="R2845" s="2">
        <v>995680000</v>
      </c>
      <c r="S2845" s="2">
        <v>992968000</v>
      </c>
      <c r="T2845" s="2">
        <v>995327000</v>
      </c>
      <c r="U2845" s="2">
        <v>994409000</v>
      </c>
      <c r="V2845" s="2">
        <v>989162000</v>
      </c>
      <c r="W2845" s="2">
        <v>986006000</v>
      </c>
      <c r="X2845" s="2">
        <v>983791000</v>
      </c>
      <c r="Y2845" s="2">
        <v>988169000</v>
      </c>
      <c r="Z2845" s="2">
        <v>981130000</v>
      </c>
      <c r="AA2845" s="2">
        <v>981811000</v>
      </c>
      <c r="AB2845" s="2">
        <v>978923000</v>
      </c>
      <c r="AC2845" s="2">
        <v>970000000</v>
      </c>
      <c r="AD2845" s="2">
        <v>965559000</v>
      </c>
      <c r="AE2845" s="2">
        <v>948391000</v>
      </c>
      <c r="AF2845" s="2">
        <v>937286000</v>
      </c>
      <c r="AG2845" s="2">
        <v>931876000</v>
      </c>
      <c r="AH2845" s="2">
        <v>923831000</v>
      </c>
    </row>
    <row r="2846" spans="1:34">
      <c r="A2846" t="s">
        <v>3128</v>
      </c>
      <c r="B2846" t="s">
        <v>19</v>
      </c>
      <c r="C2846" s="2">
        <v>796476000</v>
      </c>
      <c r="D2846" s="2">
        <v>796476000</v>
      </c>
      <c r="E2846" s="2">
        <v>768788000</v>
      </c>
      <c r="F2846" s="2">
        <v>768788000</v>
      </c>
      <c r="G2846" s="2">
        <v>768788000</v>
      </c>
      <c r="H2846" s="2">
        <v>768788000</v>
      </c>
      <c r="I2846" s="2">
        <v>750330000</v>
      </c>
      <c r="J2846" s="2">
        <v>685724000</v>
      </c>
      <c r="K2846" s="2">
        <v>685724000</v>
      </c>
      <c r="L2846" s="2">
        <v>685724000</v>
      </c>
      <c r="M2846" s="2">
        <v>685724000</v>
      </c>
      <c r="N2846" s="2">
        <v>685724000</v>
      </c>
      <c r="O2846" s="2">
        <v>685724000</v>
      </c>
      <c r="P2846" s="2">
        <v>685724000</v>
      </c>
      <c r="Q2846" s="2">
        <v>676495000</v>
      </c>
      <c r="R2846" s="2">
        <v>667266000</v>
      </c>
      <c r="S2846" s="2">
        <v>667266000</v>
      </c>
      <c r="T2846" s="2">
        <v>667266000</v>
      </c>
      <c r="U2846" s="2">
        <v>667266000</v>
      </c>
      <c r="V2846" s="2">
        <v>667266000</v>
      </c>
      <c r="W2846" s="2">
        <v>667266000</v>
      </c>
      <c r="X2846" s="2">
        <v>658037000</v>
      </c>
      <c r="Y2846" s="2">
        <v>658037000</v>
      </c>
      <c r="Z2846" s="2">
        <v>658037000</v>
      </c>
      <c r="AA2846" s="2">
        <v>648807000</v>
      </c>
      <c r="AB2846" s="2">
        <v>648807000</v>
      </c>
      <c r="AC2846" s="2">
        <v>648807000</v>
      </c>
      <c r="AD2846" s="2">
        <v>648807000</v>
      </c>
      <c r="AE2846" s="2">
        <v>648807000</v>
      </c>
      <c r="AF2846" s="2">
        <v>648807000</v>
      </c>
      <c r="AG2846" s="2">
        <v>648807000</v>
      </c>
      <c r="AH2846" s="2">
        <v>648807000</v>
      </c>
    </row>
    <row r="2847" spans="1:34">
      <c r="A2847" t="s">
        <v>3129</v>
      </c>
      <c r="B2847" t="s">
        <v>19</v>
      </c>
      <c r="C2847" s="2">
        <v>292442000</v>
      </c>
      <c r="D2847" s="2">
        <v>293024000</v>
      </c>
      <c r="E2847" s="2">
        <v>293162000</v>
      </c>
      <c r="F2847" s="2">
        <v>293222000</v>
      </c>
      <c r="G2847" s="2">
        <v>294561000</v>
      </c>
      <c r="H2847" s="2">
        <v>295386000</v>
      </c>
      <c r="I2847" s="2">
        <v>296329000</v>
      </c>
      <c r="J2847" s="2">
        <v>297205000</v>
      </c>
      <c r="K2847" s="2">
        <v>298007000</v>
      </c>
      <c r="L2847" s="2">
        <v>298716000</v>
      </c>
      <c r="M2847" s="2">
        <v>299174000</v>
      </c>
      <c r="N2847" s="2">
        <v>299876000</v>
      </c>
      <c r="O2847" s="2">
        <v>300334000</v>
      </c>
      <c r="P2847" s="2">
        <v>300738000</v>
      </c>
      <c r="Q2847" s="2">
        <v>301146000</v>
      </c>
      <c r="R2847" s="2">
        <v>301554000</v>
      </c>
      <c r="S2847" s="2">
        <v>301958000</v>
      </c>
      <c r="T2847" s="2">
        <v>302358000</v>
      </c>
      <c r="U2847" s="2">
        <v>302757000</v>
      </c>
      <c r="V2847" s="2">
        <v>303153000</v>
      </c>
      <c r="W2847" s="2">
        <v>303545000</v>
      </c>
      <c r="X2847" s="2">
        <v>303941000</v>
      </c>
      <c r="Y2847" s="2">
        <v>304332000</v>
      </c>
      <c r="Z2847" s="2">
        <v>304720000</v>
      </c>
      <c r="AA2847" s="2">
        <v>305108000</v>
      </c>
      <c r="AB2847" s="2">
        <v>305198000</v>
      </c>
      <c r="AC2847" s="2">
        <v>305581000</v>
      </c>
      <c r="AD2847" s="2">
        <v>305961000</v>
      </c>
      <c r="AE2847" s="2">
        <v>306326000</v>
      </c>
      <c r="AF2847" s="2">
        <v>306697000</v>
      </c>
      <c r="AG2847" s="2">
        <v>307069000</v>
      </c>
      <c r="AH2847" s="2">
        <v>307436000</v>
      </c>
    </row>
    <row r="2848" spans="1:34">
      <c r="A2848" t="s">
        <v>3130</v>
      </c>
      <c r="B2848" t="s">
        <v>19</v>
      </c>
      <c r="C2848" s="2">
        <v>300932000</v>
      </c>
      <c r="D2848" s="2">
        <v>300705000</v>
      </c>
      <c r="E2848" s="2">
        <v>300914000</v>
      </c>
      <c r="F2848" s="2">
        <v>301069000</v>
      </c>
      <c r="G2848" s="2">
        <v>308286000</v>
      </c>
      <c r="H2848" s="2">
        <v>412220000</v>
      </c>
      <c r="I2848" s="2">
        <v>496561000</v>
      </c>
      <c r="J2848" s="2">
        <v>544347000</v>
      </c>
      <c r="K2848" s="2">
        <v>565359000</v>
      </c>
      <c r="L2848" s="2">
        <v>587051000</v>
      </c>
      <c r="M2848" s="2">
        <v>605317000</v>
      </c>
      <c r="N2848" s="2">
        <v>617983000</v>
      </c>
      <c r="O2848" s="2">
        <v>628775000</v>
      </c>
      <c r="P2848" s="2">
        <v>639942000</v>
      </c>
      <c r="Q2848" s="2">
        <v>651500000</v>
      </c>
      <c r="R2848" s="2">
        <v>665376000</v>
      </c>
      <c r="S2848" s="2">
        <v>677852000</v>
      </c>
      <c r="T2848" s="2">
        <v>691610000</v>
      </c>
      <c r="U2848" s="2">
        <v>705895000</v>
      </c>
      <c r="V2848" s="2">
        <v>721772000</v>
      </c>
      <c r="W2848" s="2">
        <v>736253000</v>
      </c>
      <c r="X2848" s="2">
        <v>753257000</v>
      </c>
      <c r="Y2848" s="2">
        <v>770371000</v>
      </c>
      <c r="Z2848" s="2">
        <v>787238000</v>
      </c>
      <c r="AA2848" s="2">
        <v>806613000</v>
      </c>
      <c r="AB2848" s="2">
        <v>824433000</v>
      </c>
      <c r="AC2848" s="2">
        <v>845574000</v>
      </c>
      <c r="AD2848" s="2">
        <v>864055000</v>
      </c>
      <c r="AE2848" s="2">
        <v>885622000</v>
      </c>
      <c r="AF2848" s="2">
        <v>904499000</v>
      </c>
      <c r="AG2848" s="2">
        <v>925587000</v>
      </c>
      <c r="AH2848" s="2">
        <v>944504000</v>
      </c>
    </row>
    <row r="2849" spans="1:34">
      <c r="A2849" t="s">
        <v>3131</v>
      </c>
      <c r="B2849" t="s">
        <v>19</v>
      </c>
      <c r="C2849" s="2">
        <v>105735000</v>
      </c>
      <c r="D2849" s="2">
        <v>136912000</v>
      </c>
      <c r="E2849" s="2">
        <v>171428000</v>
      </c>
      <c r="F2849" s="2">
        <v>192753000</v>
      </c>
      <c r="G2849" s="2">
        <v>204816000</v>
      </c>
      <c r="H2849" s="2">
        <v>227749000</v>
      </c>
      <c r="I2849" s="2">
        <v>321209000</v>
      </c>
      <c r="J2849" s="2">
        <v>396853000</v>
      </c>
      <c r="K2849" s="2">
        <v>425474000</v>
      </c>
      <c r="L2849" s="2">
        <v>467840000</v>
      </c>
      <c r="M2849" s="2">
        <v>517927000</v>
      </c>
      <c r="N2849" s="2">
        <v>557906000</v>
      </c>
      <c r="O2849" s="2">
        <v>603033000</v>
      </c>
      <c r="P2849" s="2">
        <v>651746000</v>
      </c>
      <c r="Q2849" s="2">
        <v>707537000</v>
      </c>
      <c r="R2849" s="2">
        <v>771903000</v>
      </c>
      <c r="S2849" s="2">
        <v>833910000</v>
      </c>
      <c r="T2849" s="2">
        <v>891744000</v>
      </c>
      <c r="U2849" s="2">
        <v>956395000</v>
      </c>
      <c r="V2849" s="2">
        <v>1023630000</v>
      </c>
      <c r="W2849" s="2">
        <v>1079170000</v>
      </c>
      <c r="X2849" s="2">
        <v>1146840000</v>
      </c>
      <c r="Y2849" s="2">
        <v>1198460000</v>
      </c>
      <c r="Z2849" s="2">
        <v>1256350000</v>
      </c>
      <c r="AA2849" s="2">
        <v>1309440000</v>
      </c>
      <c r="AB2849" s="2">
        <v>1353190000</v>
      </c>
      <c r="AC2849" s="2">
        <v>1407190000</v>
      </c>
      <c r="AD2849" s="2">
        <v>1444230000</v>
      </c>
      <c r="AE2849" s="2">
        <v>1489150000</v>
      </c>
      <c r="AF2849" s="2">
        <v>1528910000</v>
      </c>
      <c r="AG2849" s="2">
        <v>1567460000</v>
      </c>
      <c r="AH2849" s="2">
        <v>1600800000</v>
      </c>
    </row>
    <row r="2850" spans="1:34">
      <c r="A2850" t="s">
        <v>3132</v>
      </c>
      <c r="B2850" t="s">
        <v>19</v>
      </c>
      <c r="C2850" s="2">
        <v>3634420</v>
      </c>
      <c r="D2850" s="2">
        <v>3634420</v>
      </c>
      <c r="E2850" s="2">
        <v>4470750</v>
      </c>
      <c r="F2850" s="2">
        <v>4470750</v>
      </c>
      <c r="G2850" s="2">
        <v>4470750</v>
      </c>
      <c r="H2850" s="2">
        <v>4470750</v>
      </c>
      <c r="I2850" s="2">
        <v>4470750</v>
      </c>
      <c r="J2850" s="2">
        <v>4470750</v>
      </c>
      <c r="K2850" s="2">
        <v>4470750</v>
      </c>
      <c r="L2850" s="2">
        <v>4470750</v>
      </c>
      <c r="M2850" s="2">
        <v>4470750</v>
      </c>
      <c r="N2850" s="2">
        <v>4470750</v>
      </c>
      <c r="O2850" s="2">
        <v>4470750</v>
      </c>
      <c r="P2850" s="2">
        <v>4470750</v>
      </c>
      <c r="Q2850" s="2">
        <v>4470750</v>
      </c>
      <c r="R2850" s="2">
        <v>4470750</v>
      </c>
      <c r="S2850" s="2">
        <v>4470750</v>
      </c>
      <c r="T2850" s="2">
        <v>4470750</v>
      </c>
      <c r="U2850" s="2">
        <v>4470750</v>
      </c>
      <c r="V2850" s="2">
        <v>4470750</v>
      </c>
      <c r="W2850" s="2">
        <v>4470750</v>
      </c>
      <c r="X2850" s="2">
        <v>4470750</v>
      </c>
      <c r="Y2850" s="2">
        <v>4470750</v>
      </c>
      <c r="Z2850" s="2">
        <v>4470750</v>
      </c>
      <c r="AA2850" s="2">
        <v>4470750</v>
      </c>
      <c r="AB2850" s="2">
        <v>4470750</v>
      </c>
      <c r="AC2850" s="2">
        <v>4470750</v>
      </c>
      <c r="AD2850" s="2">
        <v>4470750</v>
      </c>
      <c r="AE2850" s="2">
        <v>4470750</v>
      </c>
      <c r="AF2850" s="2">
        <v>4470750</v>
      </c>
      <c r="AG2850" s="2">
        <v>4470750</v>
      </c>
      <c r="AH2850" s="2">
        <v>4470750</v>
      </c>
    </row>
    <row r="2851" spans="1:34">
      <c r="A2851" t="s">
        <v>3133</v>
      </c>
      <c r="B2851" t="s">
        <v>19</v>
      </c>
      <c r="C2851" s="2">
        <v>10296200</v>
      </c>
      <c r="D2851" s="2">
        <v>7103250</v>
      </c>
      <c r="E2851" s="2">
        <v>8948310</v>
      </c>
      <c r="F2851" s="2">
        <v>8757760</v>
      </c>
      <c r="G2851" s="2">
        <v>9738580</v>
      </c>
      <c r="H2851" s="2">
        <v>11352100</v>
      </c>
      <c r="I2851" s="2">
        <v>15085600</v>
      </c>
      <c r="J2851" s="2">
        <v>18485600</v>
      </c>
      <c r="K2851" s="2">
        <v>20640000</v>
      </c>
      <c r="L2851" s="2">
        <v>21523700</v>
      </c>
      <c r="M2851" s="2">
        <v>21396000</v>
      </c>
      <c r="N2851" s="2">
        <v>20251400</v>
      </c>
      <c r="O2851" s="2">
        <v>19698600</v>
      </c>
      <c r="P2851" s="2">
        <v>19993000</v>
      </c>
      <c r="Q2851" s="2">
        <v>21262500</v>
      </c>
      <c r="R2851" s="2">
        <v>22139600</v>
      </c>
      <c r="S2851" s="2">
        <v>22090700</v>
      </c>
      <c r="T2851" s="2">
        <v>22129700</v>
      </c>
      <c r="U2851" s="2">
        <v>22739600</v>
      </c>
      <c r="V2851" s="2">
        <v>23296500</v>
      </c>
      <c r="W2851" s="2">
        <v>23274100</v>
      </c>
      <c r="X2851" s="2">
        <v>23433100</v>
      </c>
      <c r="Y2851" s="2">
        <v>23307800</v>
      </c>
      <c r="Z2851" s="2">
        <v>23408400</v>
      </c>
      <c r="AA2851" s="2">
        <v>23617000</v>
      </c>
      <c r="AB2851" s="2">
        <v>23983700</v>
      </c>
      <c r="AC2851" s="2">
        <v>24048900</v>
      </c>
      <c r="AD2851" s="2">
        <v>24799900</v>
      </c>
      <c r="AE2851" s="2">
        <v>25697900</v>
      </c>
      <c r="AF2851" s="2">
        <v>26336400</v>
      </c>
      <c r="AG2851" s="2">
        <v>26613400</v>
      </c>
      <c r="AH2851" s="2">
        <v>27632800</v>
      </c>
    </row>
    <row r="2852" spans="1:34">
      <c r="A2852" t="s">
        <v>3134</v>
      </c>
      <c r="B2852" t="s">
        <v>19</v>
      </c>
      <c r="C2852" s="2">
        <v>15945000</v>
      </c>
      <c r="D2852" s="2">
        <v>15945000</v>
      </c>
      <c r="E2852" s="2">
        <v>16384400</v>
      </c>
      <c r="F2852" s="2">
        <v>16384400</v>
      </c>
      <c r="G2852" s="2">
        <v>16384400</v>
      </c>
      <c r="H2852" s="2">
        <v>16384400</v>
      </c>
      <c r="I2852" s="2">
        <v>16384400</v>
      </c>
      <c r="J2852" s="2">
        <v>16384400</v>
      </c>
      <c r="K2852" s="2">
        <v>16384400</v>
      </c>
      <c r="L2852" s="2">
        <v>16384400</v>
      </c>
      <c r="M2852" s="2">
        <v>16384400</v>
      </c>
      <c r="N2852" s="2">
        <v>16384400</v>
      </c>
      <c r="O2852" s="2">
        <v>16384400</v>
      </c>
      <c r="P2852" s="2">
        <v>16384400</v>
      </c>
      <c r="Q2852" s="2">
        <v>16384400</v>
      </c>
      <c r="R2852" s="2">
        <v>16384400</v>
      </c>
      <c r="S2852" s="2">
        <v>16384400</v>
      </c>
      <c r="T2852" s="2">
        <v>16384400</v>
      </c>
      <c r="U2852" s="2">
        <v>16384400</v>
      </c>
      <c r="V2852" s="2">
        <v>16384400</v>
      </c>
      <c r="W2852" s="2">
        <v>16384400</v>
      </c>
      <c r="X2852" s="2">
        <v>16384400</v>
      </c>
      <c r="Y2852" s="2">
        <v>16384400</v>
      </c>
      <c r="Z2852" s="2">
        <v>16384400</v>
      </c>
      <c r="AA2852" s="2">
        <v>16384400</v>
      </c>
      <c r="AB2852" s="2">
        <v>16384400</v>
      </c>
      <c r="AC2852" s="2">
        <v>16384400</v>
      </c>
      <c r="AD2852" s="2">
        <v>16384400</v>
      </c>
      <c r="AE2852" s="2">
        <v>16384400</v>
      </c>
      <c r="AF2852" s="2">
        <v>16384400</v>
      </c>
      <c r="AG2852" s="2">
        <v>16384400</v>
      </c>
      <c r="AH2852" s="2">
        <v>16384400</v>
      </c>
    </row>
    <row r="2853" spans="1:34">
      <c r="A2853" t="s">
        <v>3135</v>
      </c>
      <c r="B2853" t="s">
        <v>19</v>
      </c>
      <c r="C2853" s="2">
        <v>14728700</v>
      </c>
      <c r="D2853" s="2">
        <v>14657100</v>
      </c>
      <c r="E2853" s="2">
        <v>14491000</v>
      </c>
      <c r="F2853" s="2">
        <v>14358900</v>
      </c>
      <c r="G2853" s="2">
        <v>14296400</v>
      </c>
      <c r="H2853" s="2">
        <v>14227300</v>
      </c>
      <c r="I2853" s="2">
        <v>14146500</v>
      </c>
      <c r="J2853" s="2">
        <v>14088100</v>
      </c>
      <c r="K2853" s="2">
        <v>14061100</v>
      </c>
      <c r="L2853" s="2">
        <v>14047400</v>
      </c>
      <c r="M2853" s="2">
        <v>14002700</v>
      </c>
      <c r="N2853" s="2">
        <v>13991500</v>
      </c>
      <c r="O2853" s="2">
        <v>13965600</v>
      </c>
      <c r="P2853" s="2">
        <v>13918400</v>
      </c>
      <c r="Q2853" s="2">
        <v>13886400</v>
      </c>
      <c r="R2853" s="2">
        <v>13871100</v>
      </c>
      <c r="S2853" s="2">
        <v>13845700</v>
      </c>
      <c r="T2853" s="2">
        <v>13845700</v>
      </c>
      <c r="U2853" s="2">
        <v>13844700</v>
      </c>
      <c r="V2853" s="2">
        <v>13836100</v>
      </c>
      <c r="W2853" s="2">
        <v>13836100</v>
      </c>
      <c r="X2853" s="2">
        <v>13836100</v>
      </c>
      <c r="Y2853" s="2">
        <v>13831000</v>
      </c>
      <c r="Z2853" s="2">
        <v>13830000</v>
      </c>
      <c r="AA2853" s="2">
        <v>13830000</v>
      </c>
      <c r="AB2853" s="2">
        <v>13830000</v>
      </c>
      <c r="AC2853" s="2">
        <v>13830000</v>
      </c>
      <c r="AD2853" s="2">
        <v>13830000</v>
      </c>
      <c r="AE2853" s="2">
        <v>13830000</v>
      </c>
      <c r="AF2853" s="2">
        <v>13827900</v>
      </c>
      <c r="AG2853" s="2">
        <v>13826900</v>
      </c>
      <c r="AH2853" s="2">
        <v>13826900</v>
      </c>
    </row>
    <row r="2854" spans="1:34">
      <c r="A2854" t="s">
        <v>3136</v>
      </c>
      <c r="B2854" t="s">
        <v>19</v>
      </c>
      <c r="C2854" s="2">
        <v>214423000</v>
      </c>
      <c r="D2854" s="2">
        <v>211863000</v>
      </c>
      <c r="E2854" s="2">
        <v>212080000</v>
      </c>
      <c r="F2854" s="2">
        <v>207621000</v>
      </c>
      <c r="G2854" s="2">
        <v>206674000</v>
      </c>
      <c r="H2854" s="2">
        <v>205514000</v>
      </c>
      <c r="I2854" s="2">
        <v>203377000</v>
      </c>
      <c r="J2854" s="2">
        <v>201144000</v>
      </c>
      <c r="K2854" s="2">
        <v>200109000</v>
      </c>
      <c r="L2854" s="2">
        <v>199622000</v>
      </c>
      <c r="M2854" s="2">
        <v>200475000</v>
      </c>
      <c r="N2854" s="2">
        <v>203301000</v>
      </c>
      <c r="O2854" s="2">
        <v>205283000</v>
      </c>
      <c r="P2854" s="2">
        <v>207598000</v>
      </c>
      <c r="Q2854" s="2">
        <v>208823000</v>
      </c>
      <c r="R2854" s="2">
        <v>209550000</v>
      </c>
      <c r="S2854" s="2">
        <v>210318000</v>
      </c>
      <c r="T2854" s="2">
        <v>211466000</v>
      </c>
      <c r="U2854" s="2">
        <v>212131000</v>
      </c>
      <c r="V2854" s="2">
        <v>212528000</v>
      </c>
      <c r="W2854" s="2">
        <v>213797000</v>
      </c>
      <c r="X2854" s="2">
        <v>213857000</v>
      </c>
      <c r="Y2854" s="2">
        <v>213754000</v>
      </c>
      <c r="Z2854" s="2">
        <v>213814000</v>
      </c>
      <c r="AA2854" s="2">
        <v>214056000</v>
      </c>
      <c r="AB2854" s="2">
        <v>214600000</v>
      </c>
      <c r="AC2854" s="2">
        <v>215083000</v>
      </c>
      <c r="AD2854" s="2">
        <v>217562000</v>
      </c>
      <c r="AE2854" s="2">
        <v>219194000</v>
      </c>
      <c r="AF2854" s="2">
        <v>223068000</v>
      </c>
      <c r="AG2854" s="2">
        <v>227964000</v>
      </c>
      <c r="AH2854" s="2">
        <v>233827000</v>
      </c>
    </row>
    <row r="2855" spans="1:34">
      <c r="A2855" t="s">
        <v>3137</v>
      </c>
      <c r="B2855" t="s">
        <v>19</v>
      </c>
      <c r="C2855" s="2">
        <v>21098600</v>
      </c>
      <c r="D2855" s="2">
        <v>17411300</v>
      </c>
      <c r="E2855" s="2">
        <v>20144300</v>
      </c>
      <c r="F2855" s="2">
        <v>20493900</v>
      </c>
      <c r="G2855" s="2">
        <v>22038400</v>
      </c>
      <c r="H2855" s="2">
        <v>23975300</v>
      </c>
      <c r="I2855" s="2">
        <v>28064300</v>
      </c>
      <c r="J2855" s="2">
        <v>30700600</v>
      </c>
      <c r="K2855" s="2">
        <v>32206900</v>
      </c>
      <c r="L2855" s="2">
        <v>33236800</v>
      </c>
      <c r="M2855" s="2">
        <v>33131800</v>
      </c>
      <c r="N2855" s="2">
        <v>32189100</v>
      </c>
      <c r="O2855" s="2">
        <v>32002300</v>
      </c>
      <c r="P2855" s="2">
        <v>32247700</v>
      </c>
      <c r="Q2855" s="2">
        <v>33024900</v>
      </c>
      <c r="R2855" s="2">
        <v>33753200</v>
      </c>
      <c r="S2855" s="2">
        <v>33994800</v>
      </c>
      <c r="T2855" s="2">
        <v>34035000</v>
      </c>
      <c r="U2855" s="2">
        <v>34271400</v>
      </c>
      <c r="V2855" s="2">
        <v>34739400</v>
      </c>
      <c r="W2855" s="2">
        <v>34993400</v>
      </c>
      <c r="X2855" s="2">
        <v>35125500</v>
      </c>
      <c r="Y2855" s="2">
        <v>35029000</v>
      </c>
      <c r="Z2855" s="2">
        <v>35116300</v>
      </c>
      <c r="AA2855" s="2">
        <v>35291300</v>
      </c>
      <c r="AB2855" s="2">
        <v>35589200</v>
      </c>
      <c r="AC2855" s="2">
        <v>35647600</v>
      </c>
      <c r="AD2855" s="2">
        <v>36246600</v>
      </c>
      <c r="AE2855" s="2">
        <v>36976000</v>
      </c>
      <c r="AF2855" s="2">
        <v>37498100</v>
      </c>
      <c r="AG2855" s="2">
        <v>37726500</v>
      </c>
      <c r="AH2855" s="2">
        <v>38555400</v>
      </c>
    </row>
    <row r="2856" spans="1:34">
      <c r="A2856" t="s">
        <v>3138</v>
      </c>
      <c r="B2856" t="s">
        <v>19</v>
      </c>
      <c r="C2856">
        <v>122193</v>
      </c>
      <c r="D2856">
        <v>122193</v>
      </c>
      <c r="E2856">
        <v>165555</v>
      </c>
      <c r="F2856">
        <v>252805</v>
      </c>
      <c r="G2856" s="2">
        <v>3750320</v>
      </c>
      <c r="H2856" s="2">
        <v>3757590</v>
      </c>
      <c r="I2856" s="2">
        <v>3772130</v>
      </c>
      <c r="J2856" s="2">
        <v>3779410</v>
      </c>
      <c r="K2856" s="2">
        <v>3786680</v>
      </c>
      <c r="L2856" s="2">
        <v>3793950</v>
      </c>
      <c r="M2856" s="2">
        <v>3801220</v>
      </c>
      <c r="N2856" s="2">
        <v>3808490</v>
      </c>
      <c r="O2856" s="2">
        <v>3808490</v>
      </c>
      <c r="P2856" s="2">
        <v>3815760</v>
      </c>
      <c r="Q2856" s="2">
        <v>3823030</v>
      </c>
      <c r="R2856" s="2">
        <v>3823030</v>
      </c>
      <c r="S2856" s="2">
        <v>3830300</v>
      </c>
      <c r="T2856" s="2">
        <v>3830300</v>
      </c>
      <c r="U2856" s="2">
        <v>3837570</v>
      </c>
      <c r="V2856" s="2">
        <v>3837570</v>
      </c>
      <c r="W2856" s="2">
        <v>3844840</v>
      </c>
      <c r="X2856" s="2">
        <v>3844840</v>
      </c>
      <c r="Y2856" s="2">
        <v>3852110</v>
      </c>
      <c r="Z2856" s="2">
        <v>3852110</v>
      </c>
      <c r="AA2856" s="2">
        <v>3859380</v>
      </c>
      <c r="AB2856" s="2">
        <v>3859380</v>
      </c>
      <c r="AC2856" s="2">
        <v>3859380</v>
      </c>
      <c r="AD2856" s="2">
        <v>3866660</v>
      </c>
      <c r="AE2856" s="2">
        <v>3866660</v>
      </c>
      <c r="AF2856" s="2">
        <v>3866660</v>
      </c>
      <c r="AG2856" s="2">
        <v>3873930</v>
      </c>
      <c r="AH2856" s="2">
        <v>3873930</v>
      </c>
    </row>
    <row r="2857" spans="1:34">
      <c r="A2857" t="s">
        <v>3139</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row>
    <row r="2858" spans="1:34">
      <c r="A2858" t="s">
        <v>3140</v>
      </c>
      <c r="B2858" t="s">
        <v>19</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row>
    <row r="2859" spans="1:34">
      <c r="A2859" t="s">
        <v>3141</v>
      </c>
      <c r="B2859" t="s">
        <v>19</v>
      </c>
      <c r="C2859" s="2">
        <v>14270000</v>
      </c>
      <c r="D2859" s="2">
        <v>14270000</v>
      </c>
      <c r="E2859" s="2">
        <v>14270000</v>
      </c>
      <c r="F2859" s="2">
        <v>14270000</v>
      </c>
      <c r="G2859" s="2">
        <v>14270000</v>
      </c>
      <c r="H2859" s="2">
        <v>14270000</v>
      </c>
      <c r="I2859" s="2">
        <v>14270000</v>
      </c>
      <c r="J2859" s="2">
        <v>14270000</v>
      </c>
      <c r="K2859" s="2">
        <v>14270000</v>
      </c>
      <c r="L2859" s="2">
        <v>14270000</v>
      </c>
      <c r="M2859" s="2">
        <v>14270000</v>
      </c>
      <c r="N2859" s="2">
        <v>14270000</v>
      </c>
      <c r="O2859" s="2">
        <v>14270000</v>
      </c>
      <c r="P2859" s="2">
        <v>14270000</v>
      </c>
      <c r="Q2859" s="2">
        <v>14270000</v>
      </c>
      <c r="R2859" s="2">
        <v>14270000</v>
      </c>
      <c r="S2859" s="2">
        <v>14270000</v>
      </c>
      <c r="T2859" s="2">
        <v>14270000</v>
      </c>
      <c r="U2859" s="2">
        <v>14270000</v>
      </c>
      <c r="V2859" s="2">
        <v>14270000</v>
      </c>
      <c r="W2859" s="2">
        <v>14270000</v>
      </c>
      <c r="X2859" s="2">
        <v>14270000</v>
      </c>
      <c r="Y2859" s="2">
        <v>14270000</v>
      </c>
      <c r="Z2859" s="2">
        <v>14270000</v>
      </c>
      <c r="AA2859" s="2">
        <v>14270000</v>
      </c>
      <c r="AB2859" s="2">
        <v>14270000</v>
      </c>
      <c r="AC2859" s="2">
        <v>14270000</v>
      </c>
      <c r="AD2859" s="2">
        <v>14270000</v>
      </c>
      <c r="AE2859" s="2">
        <v>14270000</v>
      </c>
      <c r="AF2859" s="2">
        <v>14270000</v>
      </c>
      <c r="AG2859" s="2">
        <v>14270000</v>
      </c>
      <c r="AH2859" s="2">
        <v>14270000</v>
      </c>
    </row>
    <row r="2860" spans="1:34">
      <c r="A2860" t="s">
        <v>4067</v>
      </c>
      <c r="B2860" t="s">
        <v>19</v>
      </c>
      <c r="C2860" s="2">
        <v>1923640000000000</v>
      </c>
      <c r="D2860" s="2">
        <v>1646950000000000</v>
      </c>
      <c r="E2860" s="2">
        <v>1701480000000000</v>
      </c>
      <c r="F2860" s="2">
        <v>1723870000000000</v>
      </c>
      <c r="G2860" s="2">
        <v>1720870000000000</v>
      </c>
      <c r="H2860" s="2">
        <v>1720690000000000</v>
      </c>
      <c r="I2860" s="2">
        <v>1720040000000000</v>
      </c>
      <c r="J2860" s="2">
        <v>1722320000000000</v>
      </c>
      <c r="K2860" s="2">
        <v>1711190000000000</v>
      </c>
      <c r="L2860" s="2">
        <v>1694600000000000</v>
      </c>
      <c r="M2860" s="2">
        <v>1667690000000000</v>
      </c>
      <c r="N2860" s="2">
        <v>1639410000000000</v>
      </c>
      <c r="O2860" s="2">
        <v>1606830000000000</v>
      </c>
      <c r="P2860" s="2">
        <v>1572940000000000</v>
      </c>
      <c r="Q2860" s="2">
        <v>1540250000000000</v>
      </c>
      <c r="R2860" s="2">
        <v>1507870000000000</v>
      </c>
      <c r="S2860" s="2">
        <v>1475370000000000</v>
      </c>
      <c r="T2860" s="2">
        <v>1442630000000000</v>
      </c>
      <c r="U2860" s="2">
        <v>1410890000000000</v>
      </c>
      <c r="V2860" s="2">
        <v>1379460000000000</v>
      </c>
      <c r="W2860" s="2">
        <v>1349370000000000</v>
      </c>
      <c r="X2860" s="2">
        <v>1322660000000000</v>
      </c>
      <c r="Y2860" s="2">
        <v>1298850000000000</v>
      </c>
      <c r="Z2860" s="2">
        <v>1276960000000000</v>
      </c>
      <c r="AA2860" s="2">
        <v>1259150000000000</v>
      </c>
      <c r="AB2860" s="2">
        <v>1244360000000000</v>
      </c>
      <c r="AC2860" s="2">
        <v>1233380000000000</v>
      </c>
      <c r="AD2860" s="2">
        <v>1224640000000000</v>
      </c>
      <c r="AE2860" s="2">
        <v>1219150000000000</v>
      </c>
      <c r="AF2860" s="2">
        <v>1215870000000000</v>
      </c>
      <c r="AG2860" s="2">
        <v>1214520000000000</v>
      </c>
      <c r="AH2860" s="2">
        <v>1214020000000000</v>
      </c>
    </row>
    <row r="2861" spans="1:34">
      <c r="A2861" t="s">
        <v>4068</v>
      </c>
      <c r="B2861" t="s">
        <v>19</v>
      </c>
      <c r="C2861" s="2">
        <v>1660490000000</v>
      </c>
      <c r="D2861" s="2">
        <v>1420790000000</v>
      </c>
      <c r="E2861" s="2">
        <v>1466220000000</v>
      </c>
      <c r="F2861" s="2">
        <v>1479420000000</v>
      </c>
      <c r="G2861" s="2">
        <v>1464300000000</v>
      </c>
      <c r="H2861" s="2">
        <v>1449680000000</v>
      </c>
      <c r="I2861" s="2">
        <v>1432770000000</v>
      </c>
      <c r="J2861" s="2">
        <v>1418190000000</v>
      </c>
      <c r="K2861" s="2">
        <v>1398950000000</v>
      </c>
      <c r="L2861" s="2">
        <v>1375840000000</v>
      </c>
      <c r="M2861" s="2">
        <v>1343820000000</v>
      </c>
      <c r="N2861" s="2">
        <v>1310260000000</v>
      </c>
      <c r="O2861" s="2">
        <v>1272800000000</v>
      </c>
      <c r="P2861" s="2">
        <v>1234090000000</v>
      </c>
      <c r="Q2861" s="2">
        <v>1197080000000</v>
      </c>
      <c r="R2861" s="2">
        <v>1159600000000</v>
      </c>
      <c r="S2861" s="2">
        <v>1122520000000</v>
      </c>
      <c r="T2861" s="2">
        <v>1086400000000</v>
      </c>
      <c r="U2861" s="2">
        <v>1050780000000</v>
      </c>
      <c r="V2861" s="2">
        <v>1015670000000</v>
      </c>
      <c r="W2861" s="2">
        <v>981894000000</v>
      </c>
      <c r="X2861" s="2">
        <v>950987000000</v>
      </c>
      <c r="Y2861" s="2">
        <v>922917000000</v>
      </c>
      <c r="Z2861" s="2">
        <v>897659000000</v>
      </c>
      <c r="AA2861" s="2">
        <v>876361000000</v>
      </c>
      <c r="AB2861" s="2">
        <v>858587000000</v>
      </c>
      <c r="AC2861" s="2">
        <v>844535000000</v>
      </c>
      <c r="AD2861" s="2">
        <v>833612000000</v>
      </c>
      <c r="AE2861" s="2">
        <v>825665000000</v>
      </c>
      <c r="AF2861" s="2">
        <v>819948000000</v>
      </c>
      <c r="AG2861" s="2">
        <v>816205000000</v>
      </c>
      <c r="AH2861" s="2">
        <v>813690000000</v>
      </c>
    </row>
    <row r="2862" spans="1:34">
      <c r="A2862" t="s">
        <v>4069</v>
      </c>
      <c r="B2862" t="s">
        <v>19</v>
      </c>
      <c r="C2862" s="2">
        <v>18212200000000</v>
      </c>
      <c r="D2862" s="2">
        <v>15586800000000</v>
      </c>
      <c r="E2862" s="2">
        <v>16079800000000</v>
      </c>
      <c r="F2862" s="2">
        <v>16200900000000</v>
      </c>
      <c r="G2862" s="2">
        <v>16005200000000</v>
      </c>
      <c r="H2862" s="2">
        <v>15810800000000</v>
      </c>
      <c r="I2862" s="2">
        <v>15587600000000</v>
      </c>
      <c r="J2862" s="2">
        <v>15394000000000</v>
      </c>
      <c r="K2862" s="2">
        <v>15153600000000</v>
      </c>
      <c r="L2862" s="2">
        <v>14873500000000</v>
      </c>
      <c r="M2862" s="2">
        <v>14491800000000</v>
      </c>
      <c r="N2862" s="2">
        <v>14090000000000</v>
      </c>
      <c r="O2862" s="2">
        <v>13648700000000</v>
      </c>
      <c r="P2862" s="2">
        <v>13193600000000</v>
      </c>
      <c r="Q2862" s="2">
        <v>12760200000000</v>
      </c>
      <c r="R2862" s="2">
        <v>12321700000000</v>
      </c>
      <c r="S2862" s="2">
        <v>11891300000000</v>
      </c>
      <c r="T2862" s="2">
        <v>11478200000000</v>
      </c>
      <c r="U2862" s="2">
        <v>11069300000000</v>
      </c>
      <c r="V2862" s="2">
        <v>10667800000000</v>
      </c>
      <c r="W2862" s="2">
        <v>10282700000000</v>
      </c>
      <c r="X2862" s="2">
        <v>9930170000000</v>
      </c>
      <c r="Y2862" s="2">
        <v>9609180000000</v>
      </c>
      <c r="Z2862" s="2">
        <v>9326200000000</v>
      </c>
      <c r="AA2862" s="2">
        <v>9088110000000</v>
      </c>
      <c r="AB2862" s="2">
        <v>8893170000000</v>
      </c>
      <c r="AC2862" s="2">
        <v>8739700000000</v>
      </c>
      <c r="AD2862" s="2">
        <v>8627410000000</v>
      </c>
      <c r="AE2862" s="2">
        <v>8547210000000</v>
      </c>
      <c r="AF2862" s="2">
        <v>8491410000000</v>
      </c>
      <c r="AG2862" s="2">
        <v>8459110000000</v>
      </c>
      <c r="AH2862" s="2">
        <v>8442590000000</v>
      </c>
    </row>
    <row r="2863" spans="1:34">
      <c r="A2863" t="s">
        <v>4070</v>
      </c>
      <c r="B2863" t="s">
        <v>19</v>
      </c>
      <c r="C2863" s="2">
        <v>4708810000000</v>
      </c>
      <c r="D2863" s="2">
        <v>4011590000000</v>
      </c>
      <c r="E2863" s="2">
        <v>4139940000000</v>
      </c>
      <c r="F2863" s="2">
        <v>4212840000000</v>
      </c>
      <c r="G2863" s="2">
        <v>4215240000000</v>
      </c>
      <c r="H2863" s="2">
        <v>4224110000000</v>
      </c>
      <c r="I2863" s="2">
        <v>4229600000000</v>
      </c>
      <c r="J2863" s="2">
        <v>4239440000000</v>
      </c>
      <c r="K2863" s="2">
        <v>4227340000000</v>
      </c>
      <c r="L2863" s="2">
        <v>4199960000000</v>
      </c>
      <c r="M2863" s="2">
        <v>4156880000000</v>
      </c>
      <c r="N2863" s="2">
        <v>4116190000000</v>
      </c>
      <c r="O2863" s="2">
        <v>4060240000000</v>
      </c>
      <c r="P2863" s="2">
        <v>4001620000000</v>
      </c>
      <c r="Q2863" s="2">
        <v>3944880000000</v>
      </c>
      <c r="R2863" s="2">
        <v>3889240000000</v>
      </c>
      <c r="S2863" s="2">
        <v>3829870000000</v>
      </c>
      <c r="T2863" s="2">
        <v>3763560000000</v>
      </c>
      <c r="U2863" s="2">
        <v>3702390000000</v>
      </c>
      <c r="V2863" s="2">
        <v>3641800000000</v>
      </c>
      <c r="W2863" s="2">
        <v>3583230000000</v>
      </c>
      <c r="X2863" s="2">
        <v>3533520000000</v>
      </c>
      <c r="Y2863" s="2">
        <v>3493020000000</v>
      </c>
      <c r="Z2863" s="2">
        <v>3448880000000</v>
      </c>
      <c r="AA2863" s="2">
        <v>3415240000000</v>
      </c>
      <c r="AB2863" s="2">
        <v>3384760000000</v>
      </c>
      <c r="AC2863" s="2">
        <v>3364720000000</v>
      </c>
      <c r="AD2863" s="2">
        <v>3342130000000</v>
      </c>
      <c r="AE2863" s="2">
        <v>3327520000000</v>
      </c>
      <c r="AF2863" s="2">
        <v>3317100000000</v>
      </c>
      <c r="AG2863" s="2">
        <v>3310320000000</v>
      </c>
      <c r="AH2863" s="2">
        <v>3302800000000</v>
      </c>
    </row>
    <row r="2864" spans="1:34">
      <c r="A2864" t="s">
        <v>4071</v>
      </c>
      <c r="B2864" t="s">
        <v>19</v>
      </c>
      <c r="C2864" s="2">
        <v>280034000000</v>
      </c>
      <c r="D2864" s="2">
        <v>239383000000</v>
      </c>
      <c r="E2864" s="2">
        <v>247499000000</v>
      </c>
      <c r="F2864" s="2">
        <v>251681000000</v>
      </c>
      <c r="G2864" s="2">
        <v>251500000000</v>
      </c>
      <c r="H2864" s="2">
        <v>251621000000</v>
      </c>
      <c r="I2864" s="2">
        <v>251554000000</v>
      </c>
      <c r="J2864" s="2">
        <v>251519000000</v>
      </c>
      <c r="K2864" s="2">
        <v>250364000000</v>
      </c>
      <c r="L2864" s="2">
        <v>248414000000</v>
      </c>
      <c r="M2864" s="2">
        <v>245243000000</v>
      </c>
      <c r="N2864" s="2">
        <v>242111000000</v>
      </c>
      <c r="O2864" s="2">
        <v>238155000000</v>
      </c>
      <c r="P2864" s="2">
        <v>234040000000</v>
      </c>
      <c r="Q2864" s="2">
        <v>230034000000</v>
      </c>
      <c r="R2864" s="2">
        <v>226107000000</v>
      </c>
      <c r="S2864" s="2">
        <v>222049000000</v>
      </c>
      <c r="T2864" s="2">
        <v>217697000000</v>
      </c>
      <c r="U2864" s="2">
        <v>213610000000</v>
      </c>
      <c r="V2864" s="2">
        <v>209528000000</v>
      </c>
      <c r="W2864" s="2">
        <v>205596000000</v>
      </c>
      <c r="X2864" s="2">
        <v>202151000000</v>
      </c>
      <c r="Y2864" s="2">
        <v>199210000000</v>
      </c>
      <c r="Z2864" s="2">
        <v>196239000000</v>
      </c>
      <c r="AA2864" s="2">
        <v>193880000000</v>
      </c>
      <c r="AB2864" s="2">
        <v>191798000000</v>
      </c>
      <c r="AC2864" s="2">
        <v>190305000000</v>
      </c>
      <c r="AD2864" s="2">
        <v>188819000000</v>
      </c>
      <c r="AE2864" s="2">
        <v>187802000000</v>
      </c>
      <c r="AF2864" s="2">
        <v>187063000000</v>
      </c>
      <c r="AG2864" s="2">
        <v>186576000000</v>
      </c>
      <c r="AH2864" s="2">
        <v>186086000000</v>
      </c>
    </row>
    <row r="2865" spans="1:34">
      <c r="A2865" t="s">
        <v>4072</v>
      </c>
      <c r="B2865" t="s">
        <v>19</v>
      </c>
      <c r="C2865" s="2">
        <v>159540000000</v>
      </c>
      <c r="D2865" s="2">
        <v>136129000000</v>
      </c>
      <c r="E2865" s="2">
        <v>140710000000</v>
      </c>
      <c r="F2865" s="2">
        <v>143449000000</v>
      </c>
      <c r="G2865" s="2">
        <v>143839000000</v>
      </c>
      <c r="H2865" s="2">
        <v>144483000000</v>
      </c>
      <c r="I2865" s="2">
        <v>145103000000</v>
      </c>
      <c r="J2865" s="2">
        <v>145697000000</v>
      </c>
      <c r="K2865" s="2">
        <v>145579000000</v>
      </c>
      <c r="L2865" s="2">
        <v>144921000000</v>
      </c>
      <c r="M2865" s="2">
        <v>143738000000</v>
      </c>
      <c r="N2865" s="2">
        <v>142711000000</v>
      </c>
      <c r="O2865" s="2">
        <v>141114000000</v>
      </c>
      <c r="P2865" s="2">
        <v>139446000000</v>
      </c>
      <c r="Q2865" s="2">
        <v>137810000000</v>
      </c>
      <c r="R2865" s="2">
        <v>136238000000</v>
      </c>
      <c r="S2865" s="2">
        <v>134533000000</v>
      </c>
      <c r="T2865" s="2">
        <v>132518000000</v>
      </c>
      <c r="U2865" s="2">
        <v>130738000000</v>
      </c>
      <c r="V2865" s="2">
        <v>128945000000</v>
      </c>
      <c r="W2865" s="2">
        <v>127224000000</v>
      </c>
      <c r="X2865" s="2">
        <v>125776000000</v>
      </c>
      <c r="Y2865" s="2">
        <v>124650000000</v>
      </c>
      <c r="Z2865" s="2">
        <v>123336000000</v>
      </c>
      <c r="AA2865" s="2">
        <v>122377000000</v>
      </c>
      <c r="AB2865" s="2">
        <v>121480000000</v>
      </c>
      <c r="AC2865" s="2">
        <v>120950000000</v>
      </c>
      <c r="AD2865" s="2">
        <v>120253000000</v>
      </c>
      <c r="AE2865" s="2">
        <v>119836000000</v>
      </c>
      <c r="AF2865" s="2">
        <v>119549000000</v>
      </c>
      <c r="AG2865" s="2">
        <v>119375000000</v>
      </c>
      <c r="AH2865" s="2">
        <v>119153000000</v>
      </c>
    </row>
    <row r="2866" spans="1:34">
      <c r="A2866" t="s">
        <v>4073</v>
      </c>
      <c r="B2866" t="s">
        <v>19</v>
      </c>
      <c r="C2866" s="2">
        <v>210084000000</v>
      </c>
      <c r="D2866" s="2">
        <v>179240000000</v>
      </c>
      <c r="E2866" s="2">
        <v>185307000000</v>
      </c>
      <c r="F2866" s="2">
        <v>188186000000</v>
      </c>
      <c r="G2866" s="2">
        <v>188396000000</v>
      </c>
      <c r="H2866" s="2">
        <v>189177000000</v>
      </c>
      <c r="I2866" s="2">
        <v>191454000000</v>
      </c>
      <c r="J2866" s="2">
        <v>191850000000</v>
      </c>
      <c r="K2866" s="2">
        <v>192378000000</v>
      </c>
      <c r="L2866" s="2">
        <v>191023000000</v>
      </c>
      <c r="M2866" s="2">
        <v>190513000000</v>
      </c>
      <c r="N2866" s="2">
        <v>192213000000</v>
      </c>
      <c r="O2866" s="2">
        <v>191363000000</v>
      </c>
      <c r="P2866" s="2">
        <v>190606000000</v>
      </c>
      <c r="Q2866" s="2">
        <v>189727000000</v>
      </c>
      <c r="R2866" s="2">
        <v>188994000000</v>
      </c>
      <c r="S2866" s="2">
        <v>188035000000</v>
      </c>
      <c r="T2866" s="2">
        <v>185359000000</v>
      </c>
      <c r="U2866" s="2">
        <v>184561000000</v>
      </c>
      <c r="V2866" s="2">
        <v>183332000000</v>
      </c>
      <c r="W2866" s="2">
        <v>182447000000</v>
      </c>
      <c r="X2866" s="2">
        <v>181422000000</v>
      </c>
      <c r="Y2866" s="2">
        <v>181549000000</v>
      </c>
      <c r="Z2866" s="2">
        <v>180141000000</v>
      </c>
      <c r="AA2866" s="2">
        <v>179719000000</v>
      </c>
      <c r="AB2866" s="2">
        <v>178744000000</v>
      </c>
      <c r="AC2866" s="2">
        <v>179302000000</v>
      </c>
      <c r="AD2866" s="2">
        <v>178142000000</v>
      </c>
      <c r="AE2866" s="2">
        <v>177971000000</v>
      </c>
      <c r="AF2866" s="2">
        <v>177878000000</v>
      </c>
      <c r="AG2866" s="2">
        <v>177734000000</v>
      </c>
      <c r="AH2866" s="2">
        <v>177541000000</v>
      </c>
    </row>
    <row r="2867" spans="1:34">
      <c r="A2867" t="s">
        <v>4074</v>
      </c>
      <c r="B2867" t="s">
        <v>19</v>
      </c>
      <c r="C2867" s="2">
        <v>63034700000</v>
      </c>
      <c r="D2867" s="2">
        <v>53578300000</v>
      </c>
      <c r="E2867" s="2">
        <v>55290900000</v>
      </c>
      <c r="F2867" s="2">
        <v>56550000000</v>
      </c>
      <c r="G2867" s="2">
        <v>56923700000</v>
      </c>
      <c r="H2867" s="2">
        <v>57419700000</v>
      </c>
      <c r="I2867" s="2">
        <v>57834700000</v>
      </c>
      <c r="J2867" s="2">
        <v>58377900000</v>
      </c>
      <c r="K2867" s="2">
        <v>58514300000</v>
      </c>
      <c r="L2867" s="2">
        <v>58464000000</v>
      </c>
      <c r="M2867" s="2">
        <v>58206500000</v>
      </c>
      <c r="N2867" s="2">
        <v>57940900000</v>
      </c>
      <c r="O2867" s="2">
        <v>57518700000</v>
      </c>
      <c r="P2867" s="2">
        <v>57063100000</v>
      </c>
      <c r="Q2867" s="2">
        <v>56621000000</v>
      </c>
      <c r="R2867" s="2">
        <v>56204400000</v>
      </c>
      <c r="S2867" s="2">
        <v>55703200000</v>
      </c>
      <c r="T2867" s="2">
        <v>55096400000</v>
      </c>
      <c r="U2867" s="2">
        <v>54516400000</v>
      </c>
      <c r="V2867" s="2">
        <v>53954700000</v>
      </c>
      <c r="W2867" s="2">
        <v>53396500000</v>
      </c>
      <c r="X2867" s="2">
        <v>52982700000</v>
      </c>
      <c r="Y2867" s="2">
        <v>52667600000</v>
      </c>
      <c r="Z2867" s="2">
        <v>52276300000</v>
      </c>
      <c r="AA2867" s="2">
        <v>51996200000</v>
      </c>
      <c r="AB2867" s="2">
        <v>51736900000</v>
      </c>
      <c r="AC2867" s="2">
        <v>51570200000</v>
      </c>
      <c r="AD2867" s="2">
        <v>51352700000</v>
      </c>
      <c r="AE2867" s="2">
        <v>51212700000</v>
      </c>
      <c r="AF2867" s="2">
        <v>51118300000</v>
      </c>
      <c r="AG2867" s="2">
        <v>51065000000</v>
      </c>
      <c r="AH2867" s="2">
        <v>50971700000</v>
      </c>
    </row>
    <row r="2868" spans="1:34">
      <c r="A2868" t="s">
        <v>4075</v>
      </c>
      <c r="B2868" t="s">
        <v>19</v>
      </c>
      <c r="C2868" s="2">
        <v>50035300000</v>
      </c>
      <c r="D2868" s="2">
        <v>42755000000</v>
      </c>
      <c r="E2868" s="2">
        <v>44207500000</v>
      </c>
      <c r="F2868" s="2">
        <v>44971000000</v>
      </c>
      <c r="G2868" s="2">
        <v>44975000000</v>
      </c>
      <c r="H2868" s="2">
        <v>45041500000</v>
      </c>
      <c r="I2868" s="2">
        <v>45118600000</v>
      </c>
      <c r="J2868" s="2">
        <v>45142800000</v>
      </c>
      <c r="K2868" s="2">
        <v>44990200000</v>
      </c>
      <c r="L2868" s="2">
        <v>44658200000</v>
      </c>
      <c r="M2868" s="2">
        <v>44160000000</v>
      </c>
      <c r="N2868" s="2">
        <v>43732200000</v>
      </c>
      <c r="O2868" s="2">
        <v>43101200000</v>
      </c>
      <c r="P2868" s="2">
        <v>42446200000</v>
      </c>
      <c r="Q2868" s="2">
        <v>41801400000</v>
      </c>
      <c r="R2868" s="2">
        <v>41175000000</v>
      </c>
      <c r="S2868" s="2">
        <v>40518300000</v>
      </c>
      <c r="T2868" s="2">
        <v>39761000000</v>
      </c>
      <c r="U2868" s="2">
        <v>39098700000</v>
      </c>
      <c r="V2868" s="2">
        <v>38424000000</v>
      </c>
      <c r="W2868" s="2">
        <v>37780900000</v>
      </c>
      <c r="X2868" s="2">
        <v>37210500000</v>
      </c>
      <c r="Y2868" s="2">
        <v>36751600000</v>
      </c>
      <c r="Z2868" s="2">
        <v>36238700000</v>
      </c>
      <c r="AA2868" s="2">
        <v>35849000000</v>
      </c>
      <c r="AB2868" s="2">
        <v>35483300000</v>
      </c>
      <c r="AC2868" s="2">
        <v>35252600000</v>
      </c>
      <c r="AD2868" s="2">
        <v>34968500000</v>
      </c>
      <c r="AE2868" s="2">
        <v>34785700000</v>
      </c>
      <c r="AF2868" s="2">
        <v>34648800000</v>
      </c>
      <c r="AG2868" s="2">
        <v>34549800000</v>
      </c>
      <c r="AH2868" s="2">
        <v>34446100000</v>
      </c>
    </row>
    <row r="2869" spans="1:34">
      <c r="A2869" t="s">
        <v>4076</v>
      </c>
      <c r="B2869" t="s">
        <v>19</v>
      </c>
      <c r="C2869" s="2">
        <v>77479800000</v>
      </c>
      <c r="D2869" s="2">
        <v>66324700000</v>
      </c>
      <c r="E2869" s="2">
        <v>68414700000</v>
      </c>
      <c r="F2869" s="2">
        <v>69321300000</v>
      </c>
      <c r="G2869" s="2">
        <v>69333100000</v>
      </c>
      <c r="H2869" s="2">
        <v>69505600000</v>
      </c>
      <c r="I2869" s="2">
        <v>69705200000</v>
      </c>
      <c r="J2869" s="2">
        <v>70098700000</v>
      </c>
      <c r="K2869" s="2">
        <v>69674500000</v>
      </c>
      <c r="L2869" s="2">
        <v>68989800000</v>
      </c>
      <c r="M2869" s="2">
        <v>67879000000</v>
      </c>
      <c r="N2869" s="2">
        <v>66701100000</v>
      </c>
      <c r="O2869" s="2">
        <v>65362500000</v>
      </c>
      <c r="P2869" s="2">
        <v>63962800000</v>
      </c>
      <c r="Q2869" s="2">
        <v>62612800000</v>
      </c>
      <c r="R2869" s="2">
        <v>61276400000</v>
      </c>
      <c r="S2869" s="2">
        <v>59933900000</v>
      </c>
      <c r="T2869" s="2">
        <v>58579100000</v>
      </c>
      <c r="U2869" s="2">
        <v>57263500000</v>
      </c>
      <c r="V2869" s="2">
        <v>55962500000</v>
      </c>
      <c r="W2869" s="2">
        <v>54717700000</v>
      </c>
      <c r="X2869" s="2">
        <v>53609000000</v>
      </c>
      <c r="Y2869" s="2">
        <v>52613100000</v>
      </c>
      <c r="Z2869" s="2">
        <v>51701900000</v>
      </c>
      <c r="AA2869" s="2">
        <v>50952700000</v>
      </c>
      <c r="AB2869" s="2">
        <v>50326800000</v>
      </c>
      <c r="AC2869" s="2">
        <v>49855600000</v>
      </c>
      <c r="AD2869" s="2">
        <v>49481400000</v>
      </c>
      <c r="AE2869" s="2">
        <v>49246100000</v>
      </c>
      <c r="AF2869" s="2">
        <v>49098200000</v>
      </c>
      <c r="AG2869" s="2">
        <v>49023600000</v>
      </c>
      <c r="AH2869" s="2">
        <v>48991200000</v>
      </c>
    </row>
    <row r="2870" spans="1:34">
      <c r="A2870" t="s">
        <v>4077</v>
      </c>
      <c r="B2870" t="s">
        <v>19</v>
      </c>
      <c r="C2870" s="2">
        <v>15491300000</v>
      </c>
      <c r="D2870" s="2">
        <v>13260800000</v>
      </c>
      <c r="E2870" s="2">
        <v>13678600000</v>
      </c>
      <c r="F2870" s="2">
        <v>13859600000</v>
      </c>
      <c r="G2870" s="2">
        <v>13861800000</v>
      </c>
      <c r="H2870" s="2">
        <v>13896100000</v>
      </c>
      <c r="I2870" s="2">
        <v>13935800000</v>
      </c>
      <c r="J2870" s="2">
        <v>14014200000</v>
      </c>
      <c r="K2870" s="2">
        <v>13929100000</v>
      </c>
      <c r="L2870" s="2">
        <v>13791800000</v>
      </c>
      <c r="M2870" s="2">
        <v>13569300000</v>
      </c>
      <c r="N2870" s="2">
        <v>13333200000</v>
      </c>
      <c r="O2870" s="2">
        <v>13064900000</v>
      </c>
      <c r="P2870" s="2">
        <v>12784300000</v>
      </c>
      <c r="Q2870" s="2">
        <v>12513400000</v>
      </c>
      <c r="R2870" s="2">
        <v>12245100000</v>
      </c>
      <c r="S2870" s="2">
        <v>11975500000</v>
      </c>
      <c r="T2870" s="2">
        <v>11703300000</v>
      </c>
      <c r="U2870" s="2">
        <v>11438800000</v>
      </c>
      <c r="V2870" s="2">
        <v>11177100000</v>
      </c>
      <c r="W2870" s="2">
        <v>10926500000</v>
      </c>
      <c r="X2870" s="2">
        <v>10703100000</v>
      </c>
      <c r="Y2870" s="2">
        <v>10502100000</v>
      </c>
      <c r="Z2870" s="2">
        <v>10318000000</v>
      </c>
      <c r="AA2870" s="2">
        <v>10166200000</v>
      </c>
      <c r="AB2870" s="2">
        <v>10039100000</v>
      </c>
      <c r="AC2870" s="2">
        <v>9942810000</v>
      </c>
      <c r="AD2870" s="2">
        <v>9865910000</v>
      </c>
      <c r="AE2870" s="2">
        <v>9816900000</v>
      </c>
      <c r="AF2870" s="2">
        <v>9785510000</v>
      </c>
      <c r="AG2870" s="2">
        <v>9768740000</v>
      </c>
      <c r="AH2870" s="2">
        <v>9760440000</v>
      </c>
    </row>
    <row r="2871" spans="1:34">
      <c r="A2871" t="s">
        <v>4078</v>
      </c>
      <c r="B2871" t="s">
        <v>19</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row>
    <row r="2872" spans="1:34">
      <c r="A2872" t="s">
        <v>4079</v>
      </c>
      <c r="B2872" t="s">
        <v>19</v>
      </c>
      <c r="C2872" s="2">
        <v>1617970000000000</v>
      </c>
      <c r="D2872" s="2">
        <v>1330870000000000</v>
      </c>
      <c r="E2872" s="2">
        <v>1493640000000000</v>
      </c>
      <c r="F2872" s="2">
        <v>1496220000000000</v>
      </c>
      <c r="G2872" s="2">
        <v>1516140000000000</v>
      </c>
      <c r="H2872" s="2">
        <v>1493830000000000</v>
      </c>
      <c r="I2872" s="2">
        <v>1454890000000000</v>
      </c>
      <c r="J2872" s="2">
        <v>1483330000000000</v>
      </c>
      <c r="K2872" s="2">
        <v>1496250000000000</v>
      </c>
      <c r="L2872" s="2">
        <v>1499770000000000</v>
      </c>
      <c r="M2872" s="2">
        <v>1484640000000000</v>
      </c>
      <c r="N2872" s="2">
        <v>1470500000000000</v>
      </c>
      <c r="O2872" s="2">
        <v>1469400000000000</v>
      </c>
      <c r="P2872" s="2">
        <v>1472010000000000</v>
      </c>
      <c r="Q2872" s="2">
        <v>1482250000000000</v>
      </c>
      <c r="R2872" s="2">
        <v>1484090000000000</v>
      </c>
      <c r="S2872" s="2">
        <v>1482570000000000</v>
      </c>
      <c r="T2872" s="2">
        <v>1480520000000000</v>
      </c>
      <c r="U2872" s="2">
        <v>1479440000000000</v>
      </c>
      <c r="V2872" s="2">
        <v>1473640000000000</v>
      </c>
      <c r="W2872" s="2">
        <v>1475420000000000</v>
      </c>
      <c r="X2872" s="2">
        <v>1476130000000000</v>
      </c>
      <c r="Y2872" s="2">
        <v>1473910000000000</v>
      </c>
      <c r="Z2872" s="2">
        <v>1472110000000000</v>
      </c>
      <c r="AA2872" s="2">
        <v>1474580000000000</v>
      </c>
      <c r="AB2872" s="2">
        <v>1477540000000000</v>
      </c>
      <c r="AC2872" s="2">
        <v>1472880000000000</v>
      </c>
      <c r="AD2872" s="2">
        <v>1479920000000000</v>
      </c>
      <c r="AE2872" s="2">
        <v>1482780000000000</v>
      </c>
      <c r="AF2872" s="2">
        <v>1485880000000000</v>
      </c>
      <c r="AG2872" s="2">
        <v>1488150000000000</v>
      </c>
      <c r="AH2872" s="2">
        <v>1495690000000000</v>
      </c>
    </row>
    <row r="2873" spans="1:34">
      <c r="A2873" t="s">
        <v>4080</v>
      </c>
      <c r="B2873" t="s">
        <v>19</v>
      </c>
      <c r="C2873" s="2">
        <v>30252700000</v>
      </c>
      <c r="D2873" s="2">
        <v>26559100000</v>
      </c>
      <c r="E2873" s="2">
        <v>28562700000</v>
      </c>
      <c r="F2873" s="2">
        <v>28719100000</v>
      </c>
      <c r="G2873" s="2">
        <v>29003400000</v>
      </c>
      <c r="H2873" s="2">
        <v>28611900000</v>
      </c>
      <c r="I2873" s="2">
        <v>28048500000</v>
      </c>
      <c r="J2873" s="2">
        <v>28408000000</v>
      </c>
      <c r="K2873" s="2">
        <v>28583300000</v>
      </c>
      <c r="L2873" s="2">
        <v>28624300000</v>
      </c>
      <c r="M2873" s="2">
        <v>28442100000</v>
      </c>
      <c r="N2873" s="2">
        <v>28272100000</v>
      </c>
      <c r="O2873" s="2">
        <v>28254500000</v>
      </c>
      <c r="P2873" s="2">
        <v>28291800000</v>
      </c>
      <c r="Q2873" s="2">
        <v>28451400000</v>
      </c>
      <c r="R2873" s="2">
        <v>28492100000</v>
      </c>
      <c r="S2873" s="2">
        <v>28473200000</v>
      </c>
      <c r="T2873" s="2">
        <v>28461800000</v>
      </c>
      <c r="U2873" s="2">
        <v>28475500000</v>
      </c>
      <c r="V2873" s="2">
        <v>28419100000</v>
      </c>
      <c r="W2873" s="2">
        <v>28444900000</v>
      </c>
      <c r="X2873" s="2">
        <v>28462700000</v>
      </c>
      <c r="Y2873" s="2">
        <v>28443900000</v>
      </c>
      <c r="Z2873" s="2">
        <v>28419700000</v>
      </c>
      <c r="AA2873" s="2">
        <v>28466600000</v>
      </c>
      <c r="AB2873" s="2">
        <v>28519900000</v>
      </c>
      <c r="AC2873" s="2">
        <v>28456100000</v>
      </c>
      <c r="AD2873" s="2">
        <v>28575900000</v>
      </c>
      <c r="AE2873" s="2">
        <v>28625000000</v>
      </c>
      <c r="AF2873" s="2">
        <v>28682700000</v>
      </c>
      <c r="AG2873" s="2">
        <v>28729100000</v>
      </c>
      <c r="AH2873" s="2">
        <v>28865600000</v>
      </c>
    </row>
    <row r="2874" spans="1:34">
      <c r="A2874" t="s">
        <v>4081</v>
      </c>
      <c r="B2874" t="s">
        <v>19</v>
      </c>
      <c r="C2874" s="2">
        <v>491253000000</v>
      </c>
      <c r="D2874" s="2">
        <v>390490000000</v>
      </c>
      <c r="E2874" s="2">
        <v>451843000000</v>
      </c>
      <c r="F2874" s="2">
        <v>446867000000</v>
      </c>
      <c r="G2874" s="2">
        <v>454600000000</v>
      </c>
      <c r="H2874" s="2">
        <v>455746000000</v>
      </c>
      <c r="I2874" s="2">
        <v>454200000000</v>
      </c>
      <c r="J2874" s="2">
        <v>471756000000</v>
      </c>
      <c r="K2874" s="2">
        <v>480857000000</v>
      </c>
      <c r="L2874" s="2">
        <v>484650000000</v>
      </c>
      <c r="M2874" s="2">
        <v>479168000000</v>
      </c>
      <c r="N2874" s="2">
        <v>471851000000</v>
      </c>
      <c r="O2874" s="2">
        <v>470810000000</v>
      </c>
      <c r="P2874" s="2">
        <v>472532000000</v>
      </c>
      <c r="Q2874" s="2">
        <v>477948000000</v>
      </c>
      <c r="R2874" s="2">
        <v>480226000000</v>
      </c>
      <c r="S2874" s="2">
        <v>480007000000</v>
      </c>
      <c r="T2874" s="2">
        <v>479239000000</v>
      </c>
      <c r="U2874" s="2">
        <v>479505000000</v>
      </c>
      <c r="V2874" s="2">
        <v>478461000000</v>
      </c>
      <c r="W2874" s="2">
        <v>479373000000</v>
      </c>
      <c r="X2874" s="2">
        <v>480093000000</v>
      </c>
      <c r="Y2874" s="2">
        <v>479118000000</v>
      </c>
      <c r="Z2874" s="2">
        <v>479302000000</v>
      </c>
      <c r="AA2874" s="2">
        <v>480425000000</v>
      </c>
      <c r="AB2874" s="2">
        <v>482076000000</v>
      </c>
      <c r="AC2874" s="2">
        <v>481352000000</v>
      </c>
      <c r="AD2874" s="2">
        <v>484621000000</v>
      </c>
      <c r="AE2874" s="2">
        <v>487607000000</v>
      </c>
      <c r="AF2874" s="2">
        <v>489816000000</v>
      </c>
      <c r="AG2874" s="2">
        <v>490942000000</v>
      </c>
      <c r="AH2874" s="2">
        <v>494527000000</v>
      </c>
    </row>
    <row r="2875" spans="1:34">
      <c r="A2875" t="s">
        <v>4082</v>
      </c>
      <c r="B2875" t="s">
        <v>19</v>
      </c>
      <c r="C2875" s="2">
        <v>929159000000</v>
      </c>
      <c r="D2875" s="2">
        <v>726804000000</v>
      </c>
      <c r="E2875" s="2">
        <v>850243000000</v>
      </c>
      <c r="F2875" s="2">
        <v>839305000000</v>
      </c>
      <c r="G2875" s="2">
        <v>853950000000</v>
      </c>
      <c r="H2875" s="2">
        <v>855448000000</v>
      </c>
      <c r="I2875" s="2">
        <v>849429000000</v>
      </c>
      <c r="J2875" s="2">
        <v>882263000000</v>
      </c>
      <c r="K2875" s="2">
        <v>898916000000</v>
      </c>
      <c r="L2875" s="2">
        <v>905935000000</v>
      </c>
      <c r="M2875" s="2">
        <v>894760000000</v>
      </c>
      <c r="N2875" s="2">
        <v>880773000000</v>
      </c>
      <c r="O2875" s="2">
        <v>879121000000</v>
      </c>
      <c r="P2875" s="2">
        <v>882296000000</v>
      </c>
      <c r="Q2875" s="2">
        <v>892068000000</v>
      </c>
      <c r="R2875" s="2">
        <v>895882000000</v>
      </c>
      <c r="S2875" s="2">
        <v>895460000000</v>
      </c>
      <c r="T2875" s="2">
        <v>893818000000</v>
      </c>
      <c r="U2875" s="2">
        <v>893728000000</v>
      </c>
      <c r="V2875" s="2">
        <v>891054000000</v>
      </c>
      <c r="W2875" s="2">
        <v>892954000000</v>
      </c>
      <c r="X2875" s="2">
        <v>894279000000</v>
      </c>
      <c r="Y2875" s="2">
        <v>892371000000</v>
      </c>
      <c r="Z2875" s="2">
        <v>892709000000</v>
      </c>
      <c r="AA2875" s="2">
        <v>894773000000</v>
      </c>
      <c r="AB2875" s="2">
        <v>897781000000</v>
      </c>
      <c r="AC2875" s="2">
        <v>896320000000</v>
      </c>
      <c r="AD2875" s="2">
        <v>902220000000</v>
      </c>
      <c r="AE2875" s="2">
        <v>907523000000</v>
      </c>
      <c r="AF2875" s="2">
        <v>911423000000</v>
      </c>
      <c r="AG2875" s="2">
        <v>913423000000</v>
      </c>
      <c r="AH2875" s="2">
        <v>919682000000</v>
      </c>
    </row>
    <row r="2876" spans="1:34">
      <c r="A2876" t="s">
        <v>4083</v>
      </c>
      <c r="B2876" t="s">
        <v>19</v>
      </c>
      <c r="C2876" s="2">
        <v>108782000000</v>
      </c>
      <c r="D2876" s="2">
        <v>87554300000</v>
      </c>
      <c r="E2876" s="2">
        <v>100167000000</v>
      </c>
      <c r="F2876" s="2">
        <v>99527300000</v>
      </c>
      <c r="G2876" s="2">
        <v>101084000000</v>
      </c>
      <c r="H2876" s="2">
        <v>100643000000</v>
      </c>
      <c r="I2876" s="2">
        <v>99342200000</v>
      </c>
      <c r="J2876" s="2">
        <v>102426000000</v>
      </c>
      <c r="K2876" s="2">
        <v>103976000000</v>
      </c>
      <c r="L2876" s="2">
        <v>104584000000</v>
      </c>
      <c r="M2876" s="2">
        <v>103444000000</v>
      </c>
      <c r="N2876" s="2">
        <v>102106000000</v>
      </c>
      <c r="O2876" s="2">
        <v>101957000000</v>
      </c>
      <c r="P2876" s="2">
        <v>102262000000</v>
      </c>
      <c r="Q2876" s="2">
        <v>103252000000</v>
      </c>
      <c r="R2876" s="2">
        <v>103604000000</v>
      </c>
      <c r="S2876" s="2">
        <v>103546000000</v>
      </c>
      <c r="T2876" s="2">
        <v>103399000000</v>
      </c>
      <c r="U2876" s="2">
        <v>103405000000</v>
      </c>
      <c r="V2876" s="2">
        <v>103109000000</v>
      </c>
      <c r="W2876" s="2">
        <v>103296000000</v>
      </c>
      <c r="X2876" s="2">
        <v>103425000000</v>
      </c>
      <c r="Y2876" s="2">
        <v>103248000000</v>
      </c>
      <c r="Z2876" s="2">
        <v>103241000000</v>
      </c>
      <c r="AA2876" s="2">
        <v>103468000000</v>
      </c>
      <c r="AB2876" s="2">
        <v>103779000000</v>
      </c>
      <c r="AC2876" s="2">
        <v>103572000000</v>
      </c>
      <c r="AD2876" s="2">
        <v>104202000000</v>
      </c>
      <c r="AE2876" s="2">
        <v>104683000000</v>
      </c>
      <c r="AF2876" s="2">
        <v>105068000000</v>
      </c>
      <c r="AG2876" s="2">
        <v>105290000000</v>
      </c>
      <c r="AH2876" s="2">
        <v>105969000000</v>
      </c>
    </row>
    <row r="2877" spans="1:34">
      <c r="A2877" t="s">
        <v>4084</v>
      </c>
      <c r="B2877" t="s">
        <v>19</v>
      </c>
      <c r="C2877" s="2">
        <v>90275000000</v>
      </c>
      <c r="D2877" s="2">
        <v>74031100000</v>
      </c>
      <c r="E2877" s="2">
        <v>83496400000</v>
      </c>
      <c r="F2877" s="2">
        <v>83277700000</v>
      </c>
      <c r="G2877" s="2">
        <v>84472400000</v>
      </c>
      <c r="H2877" s="2">
        <v>83795700000</v>
      </c>
      <c r="I2877" s="2">
        <v>82405400000</v>
      </c>
      <c r="J2877" s="2">
        <v>84545000000</v>
      </c>
      <c r="K2877" s="2">
        <v>85608100000</v>
      </c>
      <c r="L2877" s="2">
        <v>85996700000</v>
      </c>
      <c r="M2877" s="2">
        <v>85140500000</v>
      </c>
      <c r="N2877" s="2">
        <v>84193800000</v>
      </c>
      <c r="O2877" s="2">
        <v>84096700000</v>
      </c>
      <c r="P2877" s="2">
        <v>84311200000</v>
      </c>
      <c r="Q2877" s="2">
        <v>85039700000</v>
      </c>
      <c r="R2877" s="2">
        <v>85276600000</v>
      </c>
      <c r="S2877" s="2">
        <v>85224400000</v>
      </c>
      <c r="T2877" s="2">
        <v>85125200000</v>
      </c>
      <c r="U2877" s="2">
        <v>85133200000</v>
      </c>
      <c r="V2877" s="2">
        <v>84892500000</v>
      </c>
      <c r="W2877" s="2">
        <v>85030000000</v>
      </c>
      <c r="X2877" s="2">
        <v>85121700000</v>
      </c>
      <c r="Y2877" s="2">
        <v>85000000000</v>
      </c>
      <c r="Z2877" s="2">
        <v>84969700000</v>
      </c>
      <c r="AA2877" s="2">
        <v>85148600000</v>
      </c>
      <c r="AB2877" s="2">
        <v>85380600000</v>
      </c>
      <c r="AC2877" s="2">
        <v>85193200000</v>
      </c>
      <c r="AD2877" s="2">
        <v>85675400000</v>
      </c>
      <c r="AE2877" s="2">
        <v>85996600000</v>
      </c>
      <c r="AF2877" s="2">
        <v>86273100000</v>
      </c>
      <c r="AG2877" s="2">
        <v>86446700000</v>
      </c>
      <c r="AH2877" s="2">
        <v>86970700000</v>
      </c>
    </row>
    <row r="2878" spans="1:34">
      <c r="A2878" t="s">
        <v>4085</v>
      </c>
      <c r="B2878" t="s">
        <v>19</v>
      </c>
      <c r="C2878" s="2">
        <v>1051150000000</v>
      </c>
      <c r="D2878" s="2">
        <v>762721000000</v>
      </c>
      <c r="E2878" s="2">
        <v>946094000000</v>
      </c>
      <c r="F2878" s="2">
        <v>920286000000</v>
      </c>
      <c r="G2878" s="2">
        <v>940904000000</v>
      </c>
      <c r="H2878" s="2">
        <v>955629000000</v>
      </c>
      <c r="I2878" s="2">
        <v>961165000000</v>
      </c>
      <c r="J2878" s="2">
        <v>1015660000000</v>
      </c>
      <c r="K2878" s="2">
        <v>1043590000000</v>
      </c>
      <c r="L2878" s="2">
        <v>1056310000000</v>
      </c>
      <c r="M2878" s="2">
        <v>1039810000000</v>
      </c>
      <c r="N2878" s="2">
        <v>1017190000000</v>
      </c>
      <c r="O2878" s="2">
        <v>1014370000000</v>
      </c>
      <c r="P2878" s="2">
        <v>1019600000000</v>
      </c>
      <c r="Q2878" s="2">
        <v>1034360000000</v>
      </c>
      <c r="R2878" s="2">
        <v>1040840000000</v>
      </c>
      <c r="S2878" s="2">
        <v>1040580000000</v>
      </c>
      <c r="T2878" s="2">
        <v>1037710000000</v>
      </c>
      <c r="U2878" s="2">
        <v>1037280000000</v>
      </c>
      <c r="V2878" s="2">
        <v>1033830000000</v>
      </c>
      <c r="W2878" s="2">
        <v>1036790000000</v>
      </c>
      <c r="X2878" s="2">
        <v>1038890000000</v>
      </c>
      <c r="Y2878" s="2">
        <v>1035690000000</v>
      </c>
      <c r="Z2878" s="2">
        <v>1037080000000</v>
      </c>
      <c r="AA2878" s="2">
        <v>1039790000000</v>
      </c>
      <c r="AB2878" s="2">
        <v>1044200000000</v>
      </c>
      <c r="AC2878" s="2">
        <v>1043210000000</v>
      </c>
      <c r="AD2878" s="2">
        <v>1051420000000</v>
      </c>
      <c r="AE2878" s="2">
        <v>1060560000000</v>
      </c>
      <c r="AF2878" s="2">
        <v>1066640000000</v>
      </c>
      <c r="AG2878" s="2">
        <v>1069260000000</v>
      </c>
      <c r="AH2878" s="2">
        <v>1077750000000</v>
      </c>
    </row>
    <row r="2879" spans="1:34">
      <c r="A2879" t="s">
        <v>4086</v>
      </c>
      <c r="B2879" t="s">
        <v>19</v>
      </c>
      <c r="C2879" s="2">
        <v>5112490000</v>
      </c>
      <c r="D2879" s="2">
        <v>4473430000</v>
      </c>
      <c r="E2879" s="2">
        <v>4811570000</v>
      </c>
      <c r="F2879" s="2">
        <v>4831000000</v>
      </c>
      <c r="G2879" s="2">
        <v>4874300000</v>
      </c>
      <c r="H2879" s="2">
        <v>4799630000</v>
      </c>
      <c r="I2879" s="2">
        <v>4687200000</v>
      </c>
      <c r="J2879" s="2">
        <v>4737170000</v>
      </c>
      <c r="K2879" s="2">
        <v>4759970000</v>
      </c>
      <c r="L2879" s="2">
        <v>4764020000</v>
      </c>
      <c r="M2879" s="2">
        <v>4730290000</v>
      </c>
      <c r="N2879" s="2">
        <v>4703400000</v>
      </c>
      <c r="O2879" s="2">
        <v>4700920000</v>
      </c>
      <c r="P2879" s="2">
        <v>4704320000</v>
      </c>
      <c r="Q2879" s="2">
        <v>4726480000</v>
      </c>
      <c r="R2879" s="2">
        <v>4730030000</v>
      </c>
      <c r="S2879" s="2">
        <v>4725750000</v>
      </c>
      <c r="T2879" s="2">
        <v>4723500000</v>
      </c>
      <c r="U2879" s="2">
        <v>4723640000</v>
      </c>
      <c r="V2879" s="2">
        <v>4711470000</v>
      </c>
      <c r="W2879" s="2">
        <v>4716140000</v>
      </c>
      <c r="X2879" s="2">
        <v>4718740000</v>
      </c>
      <c r="Y2879" s="2">
        <v>4715530000</v>
      </c>
      <c r="Z2879" s="2">
        <v>4711100000</v>
      </c>
      <c r="AA2879" s="2">
        <v>4718520000</v>
      </c>
      <c r="AB2879" s="2">
        <v>4726610000</v>
      </c>
      <c r="AC2879" s="2">
        <v>4715440000</v>
      </c>
      <c r="AD2879" s="2">
        <v>4733750000</v>
      </c>
      <c r="AE2879" s="2">
        <v>4739540000</v>
      </c>
      <c r="AF2879" s="2">
        <v>4747440000</v>
      </c>
      <c r="AG2879" s="2">
        <v>4754490000</v>
      </c>
      <c r="AH2879" s="2">
        <v>4774720000</v>
      </c>
    </row>
    <row r="2880" spans="1:34">
      <c r="A2880" t="s">
        <v>4087</v>
      </c>
      <c r="B2880" t="s">
        <v>19</v>
      </c>
      <c r="C2880" s="2">
        <v>17276900000</v>
      </c>
      <c r="D2880" s="2">
        <v>16280700000</v>
      </c>
      <c r="E2880" s="2">
        <v>16530400000</v>
      </c>
      <c r="F2880" s="2">
        <v>17003300000</v>
      </c>
      <c r="G2880" s="2">
        <v>17085600000</v>
      </c>
      <c r="H2880" s="2">
        <v>16444900000</v>
      </c>
      <c r="I2880" s="2">
        <v>15666900000</v>
      </c>
      <c r="J2880" s="2">
        <v>15414600000</v>
      </c>
      <c r="K2880" s="2">
        <v>15266700000</v>
      </c>
      <c r="L2880" s="2">
        <v>15156800000</v>
      </c>
      <c r="M2880" s="2">
        <v>15133700000</v>
      </c>
      <c r="N2880" s="2">
        <v>15210800000</v>
      </c>
      <c r="O2880" s="2">
        <v>15233600000</v>
      </c>
      <c r="P2880" s="2">
        <v>15214900000</v>
      </c>
      <c r="Q2880" s="2">
        <v>15211700000</v>
      </c>
      <c r="R2880" s="2">
        <v>15170400000</v>
      </c>
      <c r="S2880" s="2">
        <v>15153500000</v>
      </c>
      <c r="T2880" s="2">
        <v>15171200000</v>
      </c>
      <c r="U2880" s="2">
        <v>15179700000</v>
      </c>
      <c r="V2880" s="2">
        <v>15142300000</v>
      </c>
      <c r="W2880" s="2">
        <v>15139900000</v>
      </c>
      <c r="X2880" s="2">
        <v>15134000000</v>
      </c>
      <c r="Y2880" s="2">
        <v>15150300000</v>
      </c>
      <c r="Z2880" s="2">
        <v>15105400000</v>
      </c>
      <c r="AA2880" s="2">
        <v>15125100000</v>
      </c>
      <c r="AB2880" s="2">
        <v>15130600000</v>
      </c>
      <c r="AC2880" s="2">
        <v>15066900000</v>
      </c>
      <c r="AD2880" s="2">
        <v>15099200000</v>
      </c>
      <c r="AE2880" s="2">
        <v>15037200000</v>
      </c>
      <c r="AF2880" s="2">
        <v>15024000000</v>
      </c>
      <c r="AG2880" s="2">
        <v>15043000000</v>
      </c>
      <c r="AH2880" s="2">
        <v>15086100000</v>
      </c>
    </row>
    <row r="2881" spans="1:34">
      <c r="A2881" t="s">
        <v>4088</v>
      </c>
      <c r="B2881" t="s">
        <v>19</v>
      </c>
      <c r="C2881" s="2">
        <v>134173000000</v>
      </c>
      <c r="D2881" s="2">
        <v>100798000000</v>
      </c>
      <c r="E2881" s="2">
        <v>121718000000</v>
      </c>
      <c r="F2881" s="2">
        <v>119257000000</v>
      </c>
      <c r="G2881" s="2">
        <v>121649000000</v>
      </c>
      <c r="H2881" s="2">
        <v>122715000000</v>
      </c>
      <c r="I2881" s="2">
        <v>122573000000</v>
      </c>
      <c r="J2881" s="2">
        <v>128434000000</v>
      </c>
      <c r="K2881" s="2">
        <v>131412000000</v>
      </c>
      <c r="L2881" s="2">
        <v>132733000000</v>
      </c>
      <c r="M2881" s="2">
        <v>130859000000</v>
      </c>
      <c r="N2881" s="2">
        <v>128403000000</v>
      </c>
      <c r="O2881" s="2">
        <v>128123000000</v>
      </c>
      <c r="P2881" s="2">
        <v>128699000000</v>
      </c>
      <c r="Q2881" s="2">
        <v>130340000000</v>
      </c>
      <c r="R2881" s="2">
        <v>131017000000</v>
      </c>
      <c r="S2881" s="2">
        <v>130979000000</v>
      </c>
      <c r="T2881" s="2">
        <v>130670000000</v>
      </c>
      <c r="U2881" s="2">
        <v>130615000000</v>
      </c>
      <c r="V2881" s="2">
        <v>130181000000</v>
      </c>
      <c r="W2881" s="2">
        <v>130513000000</v>
      </c>
      <c r="X2881" s="2">
        <v>130742000000</v>
      </c>
      <c r="Y2881" s="2">
        <v>130399000000</v>
      </c>
      <c r="Z2881" s="2">
        <v>130513000000</v>
      </c>
      <c r="AA2881" s="2">
        <v>130833000000</v>
      </c>
      <c r="AB2881" s="2">
        <v>131327000000</v>
      </c>
      <c r="AC2881" s="2">
        <v>131157000000</v>
      </c>
      <c r="AD2881" s="2">
        <v>132096000000</v>
      </c>
      <c r="AE2881" s="2">
        <v>133051000000</v>
      </c>
      <c r="AF2881" s="2">
        <v>133712000000</v>
      </c>
      <c r="AG2881" s="2">
        <v>134019000000</v>
      </c>
      <c r="AH2881" s="2">
        <v>134992000000</v>
      </c>
    </row>
    <row r="2882" spans="1:34">
      <c r="A2882" t="s">
        <v>4089</v>
      </c>
      <c r="B2882" t="s">
        <v>19</v>
      </c>
      <c r="C2882" s="2">
        <v>18911300000</v>
      </c>
      <c r="D2882" s="2">
        <v>14053300000</v>
      </c>
      <c r="E2882" s="2">
        <v>17114800000</v>
      </c>
      <c r="F2882" s="2">
        <v>16731400000</v>
      </c>
      <c r="G2882" s="2">
        <v>17079400000</v>
      </c>
      <c r="H2882" s="2">
        <v>17266200000</v>
      </c>
      <c r="I2882" s="2">
        <v>17283800000</v>
      </c>
      <c r="J2882" s="2">
        <v>18158500000</v>
      </c>
      <c r="K2882" s="2">
        <v>18604300000</v>
      </c>
      <c r="L2882" s="2">
        <v>18803900000</v>
      </c>
      <c r="M2882" s="2">
        <v>18529700000</v>
      </c>
      <c r="N2882" s="2">
        <v>18164400000</v>
      </c>
      <c r="O2882" s="2">
        <v>18121800000</v>
      </c>
      <c r="P2882" s="2">
        <v>18207300000</v>
      </c>
      <c r="Q2882" s="2">
        <v>18449400000</v>
      </c>
      <c r="R2882" s="2">
        <v>18551500000</v>
      </c>
      <c r="S2882" s="2">
        <v>18546500000</v>
      </c>
      <c r="T2882" s="2">
        <v>18500400000</v>
      </c>
      <c r="U2882" s="2">
        <v>18492400000</v>
      </c>
      <c r="V2882" s="2">
        <v>18430900000</v>
      </c>
      <c r="W2882" s="2">
        <v>18479700000</v>
      </c>
      <c r="X2882" s="2">
        <v>18513700000</v>
      </c>
      <c r="Y2882" s="2">
        <v>18462500000</v>
      </c>
      <c r="Z2882" s="2">
        <v>18481300000</v>
      </c>
      <c r="AA2882" s="2">
        <v>18527500000</v>
      </c>
      <c r="AB2882" s="2">
        <v>18600200000</v>
      </c>
      <c r="AC2882" s="2">
        <v>18578200000</v>
      </c>
      <c r="AD2882" s="2">
        <v>18715200000</v>
      </c>
      <c r="AE2882" s="2">
        <v>18859000000</v>
      </c>
      <c r="AF2882" s="2">
        <v>18957200000</v>
      </c>
      <c r="AG2882" s="2">
        <v>19001600000</v>
      </c>
      <c r="AH2882" s="2">
        <v>19143500000</v>
      </c>
    </row>
    <row r="2883" spans="1:34">
      <c r="A2883" t="s">
        <v>4090</v>
      </c>
      <c r="B2883" t="s">
        <v>19</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row>
    <row r="2884" spans="1:34">
      <c r="A2884" t="s">
        <v>4091</v>
      </c>
      <c r="B2884" t="s">
        <v>19</v>
      </c>
      <c r="C2884" s="2">
        <v>339196000000000</v>
      </c>
      <c r="D2884" s="2">
        <v>328463000000000</v>
      </c>
      <c r="E2884" s="2">
        <v>322833000000000</v>
      </c>
      <c r="F2884" s="2">
        <v>321404000000000</v>
      </c>
      <c r="G2884" s="2">
        <v>319604000000000</v>
      </c>
      <c r="H2884" s="2">
        <v>317851000000000</v>
      </c>
      <c r="I2884" s="2">
        <v>315952000000000</v>
      </c>
      <c r="J2884" s="2">
        <v>313847000000000</v>
      </c>
      <c r="K2884" s="2">
        <v>311755000000000</v>
      </c>
      <c r="L2884" s="2">
        <v>309837000000000</v>
      </c>
      <c r="M2884" s="2">
        <v>308216000000000</v>
      </c>
      <c r="N2884" s="2">
        <v>306612000000000</v>
      </c>
      <c r="O2884" s="2">
        <v>305303000000000</v>
      </c>
      <c r="P2884" s="2">
        <v>304050000000000</v>
      </c>
      <c r="Q2884" s="2">
        <v>302787000000000</v>
      </c>
      <c r="R2884" s="2">
        <v>301515000000000</v>
      </c>
      <c r="S2884" s="2">
        <v>300381000000000</v>
      </c>
      <c r="T2884" s="2">
        <v>299439000000000</v>
      </c>
      <c r="U2884" s="2">
        <v>298370000000000</v>
      </c>
      <c r="V2884" s="2">
        <v>297367000000000</v>
      </c>
      <c r="W2884" s="2">
        <v>296328000000000</v>
      </c>
      <c r="X2884" s="2">
        <v>295399000000000</v>
      </c>
      <c r="Y2884" s="2">
        <v>294537000000000</v>
      </c>
      <c r="Z2884" s="2">
        <v>293661000000000</v>
      </c>
      <c r="AA2884" s="2">
        <v>292808000000000</v>
      </c>
      <c r="AB2884" s="2">
        <v>292024000000000</v>
      </c>
      <c r="AC2884" s="2">
        <v>291199000000000</v>
      </c>
      <c r="AD2884" s="2">
        <v>290506000000000</v>
      </c>
      <c r="AE2884" s="2">
        <v>289710000000000</v>
      </c>
      <c r="AF2884" s="2">
        <v>289029000000000</v>
      </c>
      <c r="AG2884" s="2">
        <v>288248000000000</v>
      </c>
      <c r="AH2884" s="2">
        <v>287526000000000</v>
      </c>
    </row>
    <row r="2885" spans="1:34">
      <c r="A2885" t="s">
        <v>4092</v>
      </c>
      <c r="B2885" t="s">
        <v>19</v>
      </c>
      <c r="C2885" s="2">
        <v>342569000000</v>
      </c>
      <c r="D2885" s="2">
        <v>321345000000</v>
      </c>
      <c r="E2885" s="2">
        <v>306564000000</v>
      </c>
      <c r="F2885" s="2">
        <v>301587000000</v>
      </c>
      <c r="G2885" s="2">
        <v>297380000000</v>
      </c>
      <c r="H2885" s="2">
        <v>293872000000</v>
      </c>
      <c r="I2885" s="2">
        <v>289991000000</v>
      </c>
      <c r="J2885" s="2">
        <v>286376000000</v>
      </c>
      <c r="K2885" s="2">
        <v>281967000000</v>
      </c>
      <c r="L2885" s="2">
        <v>278051000000</v>
      </c>
      <c r="M2885" s="2">
        <v>273965000000</v>
      </c>
      <c r="N2885" s="2">
        <v>269624000000</v>
      </c>
      <c r="O2885" s="2">
        <v>265447000000</v>
      </c>
      <c r="P2885" s="2">
        <v>261132000000</v>
      </c>
      <c r="Q2885" s="2">
        <v>257267000000</v>
      </c>
      <c r="R2885" s="2">
        <v>253246000000</v>
      </c>
      <c r="S2885" s="2">
        <v>249224000000</v>
      </c>
      <c r="T2885" s="2">
        <v>245148000000</v>
      </c>
      <c r="U2885" s="2">
        <v>241000000000</v>
      </c>
      <c r="V2885" s="2">
        <v>237143000000</v>
      </c>
      <c r="W2885" s="2">
        <v>233508000000</v>
      </c>
      <c r="X2885" s="2">
        <v>229590000000</v>
      </c>
      <c r="Y2885" s="2">
        <v>226040000000</v>
      </c>
      <c r="Z2885" s="2">
        <v>223161000000</v>
      </c>
      <c r="AA2885" s="2">
        <v>220498000000</v>
      </c>
      <c r="AB2885" s="2">
        <v>217918000000</v>
      </c>
      <c r="AC2885" s="2">
        <v>215786000000</v>
      </c>
      <c r="AD2885" s="2">
        <v>213587000000</v>
      </c>
      <c r="AE2885" s="2">
        <v>211534000000</v>
      </c>
      <c r="AF2885" s="2">
        <v>209633000000</v>
      </c>
      <c r="AG2885" s="2">
        <v>207717000000</v>
      </c>
      <c r="AH2885" s="2">
        <v>205520000000</v>
      </c>
    </row>
    <row r="2886" spans="1:34">
      <c r="A2886" t="s">
        <v>4093</v>
      </c>
      <c r="B2886" t="s">
        <v>19</v>
      </c>
      <c r="C2886" s="2">
        <v>2452700000000</v>
      </c>
      <c r="D2886" s="2">
        <v>2299800000000</v>
      </c>
      <c r="E2886" s="2">
        <v>2193180000000</v>
      </c>
      <c r="F2886" s="2">
        <v>2157210000000</v>
      </c>
      <c r="G2886" s="2">
        <v>2126830000000</v>
      </c>
      <c r="H2886" s="2">
        <v>2101520000000</v>
      </c>
      <c r="I2886" s="2">
        <v>2073520000000</v>
      </c>
      <c r="J2886" s="2">
        <v>2047470000000</v>
      </c>
      <c r="K2886" s="2">
        <v>2015670000000</v>
      </c>
      <c r="L2886" s="2">
        <v>1987430000000</v>
      </c>
      <c r="M2886" s="2">
        <v>1957950000000</v>
      </c>
      <c r="N2886" s="2">
        <v>1926620000000</v>
      </c>
      <c r="O2886" s="2">
        <v>1896450000000</v>
      </c>
      <c r="P2886" s="2">
        <v>1865280000000</v>
      </c>
      <c r="Q2886" s="2">
        <v>1837370000000</v>
      </c>
      <c r="R2886" s="2">
        <v>1808340000000</v>
      </c>
      <c r="S2886" s="2">
        <v>1779290000000</v>
      </c>
      <c r="T2886" s="2">
        <v>1749820000000</v>
      </c>
      <c r="U2886" s="2">
        <v>1719850000000</v>
      </c>
      <c r="V2886" s="2">
        <v>1691980000000</v>
      </c>
      <c r="W2886" s="2">
        <v>1665720000000</v>
      </c>
      <c r="X2886" s="2">
        <v>1637410000000</v>
      </c>
      <c r="Y2886" s="2">
        <v>1611750000000</v>
      </c>
      <c r="Z2886" s="2">
        <v>1590960000000</v>
      </c>
      <c r="AA2886" s="2">
        <v>1571730000000</v>
      </c>
      <c r="AB2886" s="2">
        <v>1553090000000</v>
      </c>
      <c r="AC2886" s="2">
        <v>1537710000000</v>
      </c>
      <c r="AD2886" s="2">
        <v>1521830000000</v>
      </c>
      <c r="AE2886" s="2">
        <v>1507010000000</v>
      </c>
      <c r="AF2886" s="2">
        <v>1493280000000</v>
      </c>
      <c r="AG2886" s="2">
        <v>1479460000000</v>
      </c>
      <c r="AH2886" s="2">
        <v>1463600000000</v>
      </c>
    </row>
    <row r="2887" spans="1:34">
      <c r="A2887" t="s">
        <v>4094</v>
      </c>
      <c r="B2887" t="s">
        <v>19</v>
      </c>
      <c r="C2887" s="2">
        <v>310601000000</v>
      </c>
      <c r="D2887" s="2">
        <v>299007000000</v>
      </c>
      <c r="E2887" s="2">
        <v>292330000000</v>
      </c>
      <c r="F2887" s="2">
        <v>290341000000</v>
      </c>
      <c r="G2887" s="2">
        <v>288187000000</v>
      </c>
      <c r="H2887" s="2">
        <v>286175000000</v>
      </c>
      <c r="I2887" s="2">
        <v>284013000000</v>
      </c>
      <c r="J2887" s="2">
        <v>281747000000</v>
      </c>
      <c r="K2887" s="2">
        <v>279400000000</v>
      </c>
      <c r="L2887" s="2">
        <v>277256000000</v>
      </c>
      <c r="M2887" s="2">
        <v>275318000000</v>
      </c>
      <c r="N2887" s="2">
        <v>273363000000</v>
      </c>
      <c r="O2887" s="2">
        <v>271654000000</v>
      </c>
      <c r="P2887" s="2">
        <v>269967000000</v>
      </c>
      <c r="Q2887" s="2">
        <v>268340000000</v>
      </c>
      <c r="R2887" s="2">
        <v>266689000000</v>
      </c>
      <c r="S2887" s="2">
        <v>265144000000</v>
      </c>
      <c r="T2887" s="2">
        <v>263738000000</v>
      </c>
      <c r="U2887" s="2">
        <v>262232000000</v>
      </c>
      <c r="V2887" s="2">
        <v>260819000000</v>
      </c>
      <c r="W2887" s="2">
        <v>259414000000</v>
      </c>
      <c r="X2887" s="2">
        <v>258058000000</v>
      </c>
      <c r="Y2887" s="2">
        <v>256805000000</v>
      </c>
      <c r="Z2887" s="2">
        <v>255636000000</v>
      </c>
      <c r="AA2887" s="2">
        <v>254515000000</v>
      </c>
      <c r="AB2887" s="2">
        <v>253461000000</v>
      </c>
      <c r="AC2887" s="2">
        <v>252439000000</v>
      </c>
      <c r="AD2887" s="2">
        <v>251510000000</v>
      </c>
      <c r="AE2887" s="2">
        <v>250526000000</v>
      </c>
      <c r="AF2887" s="2">
        <v>249650000000</v>
      </c>
      <c r="AG2887" s="2">
        <v>248696000000</v>
      </c>
      <c r="AH2887" s="2">
        <v>247749000000</v>
      </c>
    </row>
    <row r="2888" spans="1:34">
      <c r="A2888" t="s">
        <v>4095</v>
      </c>
      <c r="B2888" t="s">
        <v>19</v>
      </c>
      <c r="C2888" s="2">
        <v>419238000000</v>
      </c>
      <c r="D2888" s="2">
        <v>395197000000</v>
      </c>
      <c r="E2888" s="2">
        <v>378747000000</v>
      </c>
      <c r="F2888" s="2">
        <v>373385000000</v>
      </c>
      <c r="G2888" s="2">
        <v>368775000000</v>
      </c>
      <c r="H2888" s="2">
        <v>364911000000</v>
      </c>
      <c r="I2888" s="2">
        <v>360616000000</v>
      </c>
      <c r="J2888" s="2">
        <v>356555000000</v>
      </c>
      <c r="K2888" s="2">
        <v>351637000000</v>
      </c>
      <c r="L2888" s="2">
        <v>347263000000</v>
      </c>
      <c r="M2888" s="2">
        <v>342756000000</v>
      </c>
      <c r="N2888" s="2">
        <v>337963000000</v>
      </c>
      <c r="O2888" s="2">
        <v>333395000000</v>
      </c>
      <c r="P2888" s="2">
        <v>328687000000</v>
      </c>
      <c r="Q2888" s="2">
        <v>324451000000</v>
      </c>
      <c r="R2888" s="2">
        <v>320045000000</v>
      </c>
      <c r="S2888" s="2">
        <v>315661000000</v>
      </c>
      <c r="T2888" s="2">
        <v>311257000000</v>
      </c>
      <c r="U2888" s="2">
        <v>306746000000</v>
      </c>
      <c r="V2888" s="2">
        <v>302556000000</v>
      </c>
      <c r="W2888" s="2">
        <v>298590000000</v>
      </c>
      <c r="X2888" s="2">
        <v>294339000000</v>
      </c>
      <c r="Y2888" s="2">
        <v>290489000000</v>
      </c>
      <c r="Z2888" s="2">
        <v>287349000000</v>
      </c>
      <c r="AA2888" s="2">
        <v>284440000000</v>
      </c>
      <c r="AB2888" s="2">
        <v>281630000000</v>
      </c>
      <c r="AC2888" s="2">
        <v>279286000000</v>
      </c>
      <c r="AD2888" s="2">
        <v>276891000000</v>
      </c>
      <c r="AE2888" s="2">
        <v>274630000000</v>
      </c>
      <c r="AF2888" s="2">
        <v>272552000000</v>
      </c>
      <c r="AG2888" s="2">
        <v>270436000000</v>
      </c>
      <c r="AH2888" s="2">
        <v>268033000000</v>
      </c>
    </row>
    <row r="2889" spans="1:34">
      <c r="A2889" t="s">
        <v>4096</v>
      </c>
      <c r="B2889" t="s">
        <v>19</v>
      </c>
      <c r="C2889" s="2">
        <v>409989000000</v>
      </c>
      <c r="D2889" s="2">
        <v>386343000000</v>
      </c>
      <c r="E2889" s="2">
        <v>370139000000</v>
      </c>
      <c r="F2889" s="2">
        <v>364847000000</v>
      </c>
      <c r="G2889" s="2">
        <v>360305000000</v>
      </c>
      <c r="H2889" s="2">
        <v>356501000000</v>
      </c>
      <c r="I2889" s="2">
        <v>352273000000</v>
      </c>
      <c r="J2889" s="2">
        <v>348280000000</v>
      </c>
      <c r="K2889" s="2">
        <v>343439000000</v>
      </c>
      <c r="L2889" s="2">
        <v>339134000000</v>
      </c>
      <c r="M2889" s="2">
        <v>334694000000</v>
      </c>
      <c r="N2889" s="2">
        <v>329970000000</v>
      </c>
      <c r="O2889" s="2">
        <v>325465000000</v>
      </c>
      <c r="P2889" s="2">
        <v>320821000000</v>
      </c>
      <c r="Q2889" s="2">
        <v>316644000000</v>
      </c>
      <c r="R2889" s="2">
        <v>312300000000</v>
      </c>
      <c r="S2889" s="2">
        <v>307975000000</v>
      </c>
      <c r="T2889" s="2">
        <v>303627000000</v>
      </c>
      <c r="U2889" s="2">
        <v>299176000000</v>
      </c>
      <c r="V2889" s="2">
        <v>295041000000</v>
      </c>
      <c r="W2889" s="2">
        <v>291128000000</v>
      </c>
      <c r="X2889" s="2">
        <v>286933000000</v>
      </c>
      <c r="Y2889" s="2">
        <v>283133000000</v>
      </c>
      <c r="Z2889" s="2">
        <v>280036000000</v>
      </c>
      <c r="AA2889" s="2">
        <v>277167000000</v>
      </c>
      <c r="AB2889" s="2">
        <v>274395000000</v>
      </c>
      <c r="AC2889" s="2">
        <v>272085000000</v>
      </c>
      <c r="AD2889" s="2">
        <v>269723000000</v>
      </c>
      <c r="AE2889" s="2">
        <v>267494000000</v>
      </c>
      <c r="AF2889" s="2">
        <v>265446000000</v>
      </c>
      <c r="AG2889" s="2">
        <v>263361000000</v>
      </c>
      <c r="AH2889" s="2">
        <v>260992000000</v>
      </c>
    </row>
    <row r="2890" spans="1:34">
      <c r="A2890" t="s">
        <v>4097</v>
      </c>
      <c r="B2890" t="s">
        <v>19</v>
      </c>
      <c r="C2890" s="2">
        <v>25884200000</v>
      </c>
      <c r="D2890" s="2">
        <v>24433000000</v>
      </c>
      <c r="E2890" s="2">
        <v>23517000000</v>
      </c>
      <c r="F2890" s="2">
        <v>23089100000</v>
      </c>
      <c r="G2890" s="2">
        <v>22671000000</v>
      </c>
      <c r="H2890" s="2">
        <v>22279400000</v>
      </c>
      <c r="I2890" s="2">
        <v>21888900000</v>
      </c>
      <c r="J2890" s="2">
        <v>21515700000</v>
      </c>
      <c r="K2890" s="2">
        <v>21147800000</v>
      </c>
      <c r="L2890" s="2">
        <v>20809700000</v>
      </c>
      <c r="M2890" s="2">
        <v>20484700000</v>
      </c>
      <c r="N2890" s="2">
        <v>20174700000</v>
      </c>
      <c r="O2890" s="2">
        <v>19879800000</v>
      </c>
      <c r="P2890" s="2">
        <v>19586100000</v>
      </c>
      <c r="Q2890" s="2">
        <v>19309200000</v>
      </c>
      <c r="R2890" s="2">
        <v>19032300000</v>
      </c>
      <c r="S2890" s="2">
        <v>18762200000</v>
      </c>
      <c r="T2890" s="2">
        <v>18493800000</v>
      </c>
      <c r="U2890" s="2">
        <v>18229600000</v>
      </c>
      <c r="V2890" s="2">
        <v>17976500000</v>
      </c>
      <c r="W2890" s="2">
        <v>17734100000</v>
      </c>
      <c r="X2890" s="2">
        <v>17493600000</v>
      </c>
      <c r="Y2890" s="2">
        <v>17267000000</v>
      </c>
      <c r="Z2890" s="2">
        <v>17056800000</v>
      </c>
      <c r="AA2890" s="2">
        <v>16855200000</v>
      </c>
      <c r="AB2890" s="2">
        <v>16660600000</v>
      </c>
      <c r="AC2890" s="2">
        <v>16478600000</v>
      </c>
      <c r="AD2890" s="2">
        <v>16302500000</v>
      </c>
      <c r="AE2890" s="2">
        <v>16131400000</v>
      </c>
      <c r="AF2890" s="2">
        <v>15965700000</v>
      </c>
      <c r="AG2890" s="2">
        <v>15801500000</v>
      </c>
      <c r="AH2890" s="2">
        <v>15632500000</v>
      </c>
    </row>
    <row r="2891" spans="1:34">
      <c r="A2891" t="s">
        <v>4098</v>
      </c>
      <c r="B2891" t="s">
        <v>19</v>
      </c>
      <c r="C2891" s="2">
        <v>21414500000</v>
      </c>
      <c r="D2891" s="2">
        <v>20134500000</v>
      </c>
      <c r="E2891" s="2">
        <v>19251000000</v>
      </c>
      <c r="F2891" s="2">
        <v>18955200000</v>
      </c>
      <c r="G2891" s="2">
        <v>18702300000</v>
      </c>
      <c r="H2891" s="2">
        <v>18490000000</v>
      </c>
      <c r="I2891" s="2">
        <v>18255800000</v>
      </c>
      <c r="J2891" s="2">
        <v>18036000000</v>
      </c>
      <c r="K2891" s="2">
        <v>17770700000</v>
      </c>
      <c r="L2891" s="2">
        <v>17534500000</v>
      </c>
      <c r="M2891" s="2">
        <v>17289900000</v>
      </c>
      <c r="N2891" s="2">
        <v>17030400000</v>
      </c>
      <c r="O2891" s="2">
        <v>16781800000</v>
      </c>
      <c r="P2891" s="2">
        <v>16525300000</v>
      </c>
      <c r="Q2891" s="2">
        <v>16294800000</v>
      </c>
      <c r="R2891" s="2">
        <v>16055300000</v>
      </c>
      <c r="S2891" s="2">
        <v>15816500000</v>
      </c>
      <c r="T2891" s="2">
        <v>15575500000</v>
      </c>
      <c r="U2891" s="2">
        <v>15329800000</v>
      </c>
      <c r="V2891" s="2">
        <v>15101200000</v>
      </c>
      <c r="W2891" s="2">
        <v>14885300000</v>
      </c>
      <c r="X2891" s="2">
        <v>14653600000</v>
      </c>
      <c r="Y2891" s="2">
        <v>14443400000</v>
      </c>
      <c r="Z2891" s="2">
        <v>14272000000</v>
      </c>
      <c r="AA2891" s="2">
        <v>14113100000</v>
      </c>
      <c r="AB2891" s="2">
        <v>13959300000</v>
      </c>
      <c r="AC2891" s="2">
        <v>13831100000</v>
      </c>
      <c r="AD2891" s="2">
        <v>13699800000</v>
      </c>
      <c r="AE2891" s="2">
        <v>13576300000</v>
      </c>
      <c r="AF2891" s="2">
        <v>13462200000</v>
      </c>
      <c r="AG2891" s="2">
        <v>13346700000</v>
      </c>
      <c r="AH2891" s="2">
        <v>13215300000</v>
      </c>
    </row>
    <row r="2892" spans="1:34">
      <c r="A2892" t="s">
        <v>4099</v>
      </c>
      <c r="B2892" t="s">
        <v>19</v>
      </c>
      <c r="C2892" s="2">
        <v>222153000000</v>
      </c>
      <c r="D2892" s="2">
        <v>209627000000</v>
      </c>
      <c r="E2892" s="2">
        <v>201086000000</v>
      </c>
      <c r="F2892" s="2">
        <v>198337000000</v>
      </c>
      <c r="G2892" s="2">
        <v>195969000000</v>
      </c>
      <c r="H2892" s="2">
        <v>193986000000</v>
      </c>
      <c r="I2892" s="2">
        <v>191775000000</v>
      </c>
      <c r="J2892" s="2">
        <v>189677000000</v>
      </c>
      <c r="K2892" s="2">
        <v>187130000000</v>
      </c>
      <c r="L2892" s="2">
        <v>184867000000</v>
      </c>
      <c r="M2892" s="2">
        <v>182539000000</v>
      </c>
      <c r="N2892" s="2">
        <v>180059000000</v>
      </c>
      <c r="O2892" s="2">
        <v>177702000000</v>
      </c>
      <c r="P2892" s="2">
        <v>175272000000</v>
      </c>
      <c r="Q2892" s="2">
        <v>173086000000</v>
      </c>
      <c r="R2892" s="2">
        <v>170811000000</v>
      </c>
      <c r="S2892" s="2">
        <v>168549000000</v>
      </c>
      <c r="T2892" s="2">
        <v>166281000000</v>
      </c>
      <c r="U2892" s="2">
        <v>163953000000</v>
      </c>
      <c r="V2892" s="2">
        <v>161792000000</v>
      </c>
      <c r="W2892" s="2">
        <v>159745000000</v>
      </c>
      <c r="X2892" s="2">
        <v>157552000000</v>
      </c>
      <c r="Y2892" s="2">
        <v>155567000000</v>
      </c>
      <c r="Z2892" s="2">
        <v>153949000000</v>
      </c>
      <c r="AA2892" s="2">
        <v>152450000000</v>
      </c>
      <c r="AB2892" s="2">
        <v>151003000000</v>
      </c>
      <c r="AC2892" s="2">
        <v>149796000000</v>
      </c>
      <c r="AD2892" s="2">
        <v>148565000000</v>
      </c>
      <c r="AE2892" s="2">
        <v>147399000000</v>
      </c>
      <c r="AF2892" s="2">
        <v>146332000000</v>
      </c>
      <c r="AG2892" s="2">
        <v>145241000000</v>
      </c>
      <c r="AH2892" s="2">
        <v>144003000000</v>
      </c>
    </row>
    <row r="2893" spans="1:34">
      <c r="A2893" t="s">
        <v>4100</v>
      </c>
      <c r="B2893" t="s">
        <v>19</v>
      </c>
      <c r="C2893" s="2">
        <v>7972240000</v>
      </c>
      <c r="D2893" s="2">
        <v>7688400000</v>
      </c>
      <c r="E2893" s="2">
        <v>7536040000</v>
      </c>
      <c r="F2893" s="2">
        <v>7481740000</v>
      </c>
      <c r="G2893" s="2">
        <v>7418990000</v>
      </c>
      <c r="H2893" s="2">
        <v>7357730000</v>
      </c>
      <c r="I2893" s="2">
        <v>7294750000</v>
      </c>
      <c r="J2893" s="2">
        <v>7228660000</v>
      </c>
      <c r="K2893" s="2">
        <v>7165450000</v>
      </c>
      <c r="L2893" s="2">
        <v>7107340000</v>
      </c>
      <c r="M2893" s="2">
        <v>7056710000</v>
      </c>
      <c r="N2893" s="2">
        <v>7008910000</v>
      </c>
      <c r="O2893" s="2">
        <v>6967810000</v>
      </c>
      <c r="P2893" s="2">
        <v>6928340000</v>
      </c>
      <c r="Q2893" s="2">
        <v>6889140000</v>
      </c>
      <c r="R2893" s="2">
        <v>6850130000</v>
      </c>
      <c r="S2893" s="2">
        <v>6814360000</v>
      </c>
      <c r="T2893" s="2">
        <v>6782420000</v>
      </c>
      <c r="U2893" s="2">
        <v>6748770000</v>
      </c>
      <c r="V2893" s="2">
        <v>6716530000</v>
      </c>
      <c r="W2893" s="2">
        <v>6684100000</v>
      </c>
      <c r="X2893" s="2">
        <v>6654670000</v>
      </c>
      <c r="Y2893" s="2">
        <v>6626920000</v>
      </c>
      <c r="Z2893" s="2">
        <v>6598620000</v>
      </c>
      <c r="AA2893" s="2">
        <v>6571060000</v>
      </c>
      <c r="AB2893" s="2">
        <v>6545250000</v>
      </c>
      <c r="AC2893" s="2">
        <v>6518720000</v>
      </c>
      <c r="AD2893" s="2">
        <v>6495420000</v>
      </c>
      <c r="AE2893" s="2">
        <v>6470340000</v>
      </c>
      <c r="AF2893" s="2">
        <v>6447490000</v>
      </c>
      <c r="AG2893" s="2">
        <v>6423050000</v>
      </c>
      <c r="AH2893" s="2">
        <v>6400020000</v>
      </c>
    </row>
    <row r="2894" spans="1:34">
      <c r="A2894" t="s">
        <v>4101</v>
      </c>
      <c r="B2894" t="s">
        <v>19</v>
      </c>
      <c r="C2894" s="2">
        <v>1071930000</v>
      </c>
      <c r="D2894" s="2">
        <v>1029190000</v>
      </c>
      <c r="E2894" s="2">
        <v>1005740000</v>
      </c>
      <c r="F2894" s="2">
        <v>995440000</v>
      </c>
      <c r="G2894" s="2">
        <v>984050000</v>
      </c>
      <c r="H2894" s="2">
        <v>972930000</v>
      </c>
      <c r="I2894" s="2">
        <v>961810000</v>
      </c>
      <c r="J2894" s="2">
        <v>950550000</v>
      </c>
      <c r="K2894" s="2">
        <v>940040000</v>
      </c>
      <c r="L2894" s="2">
        <v>930350000</v>
      </c>
      <c r="M2894" s="2">
        <v>921730000</v>
      </c>
      <c r="N2894" s="2">
        <v>913830000</v>
      </c>
      <c r="O2894" s="2">
        <v>906780000</v>
      </c>
      <c r="P2894" s="2">
        <v>900000000</v>
      </c>
      <c r="Q2894" s="2">
        <v>893320000</v>
      </c>
      <c r="R2894" s="2">
        <v>886740000</v>
      </c>
      <c r="S2894" s="2">
        <v>880580000</v>
      </c>
      <c r="T2894" s="2">
        <v>874850000</v>
      </c>
      <c r="U2894" s="2">
        <v>869070000</v>
      </c>
      <c r="V2894" s="2">
        <v>863460000</v>
      </c>
      <c r="W2894" s="2">
        <v>857920000</v>
      </c>
      <c r="X2894" s="2">
        <v>852850000</v>
      </c>
      <c r="Y2894" s="2">
        <v>848010000</v>
      </c>
      <c r="Z2894" s="2">
        <v>843060000</v>
      </c>
      <c r="AA2894" s="2">
        <v>838240000</v>
      </c>
      <c r="AB2894" s="2">
        <v>833680000</v>
      </c>
      <c r="AC2894" s="2">
        <v>829040000</v>
      </c>
      <c r="AD2894" s="2">
        <v>824870000</v>
      </c>
      <c r="AE2894" s="2">
        <v>820530000</v>
      </c>
      <c r="AF2894" s="2">
        <v>816440000</v>
      </c>
      <c r="AG2894" s="2">
        <v>812230000</v>
      </c>
      <c r="AH2894" s="2">
        <v>808220000</v>
      </c>
    </row>
    <row r="2895" spans="1:34">
      <c r="A2895" t="s">
        <v>4102</v>
      </c>
      <c r="B2895" t="s">
        <v>19</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row>
    <row r="2896" spans="1:34">
      <c r="A2896" t="s">
        <v>4103</v>
      </c>
      <c r="B2896" t="s">
        <v>19</v>
      </c>
      <c r="C2896" s="2">
        <v>251906000000000</v>
      </c>
      <c r="D2896" s="2">
        <v>231148000000000</v>
      </c>
      <c r="E2896" s="2">
        <v>237946000000000</v>
      </c>
      <c r="F2896" s="2">
        <v>241728000000000</v>
      </c>
      <c r="G2896" s="2">
        <v>243268000000000</v>
      </c>
      <c r="H2896" s="2">
        <v>244946000000000</v>
      </c>
      <c r="I2896" s="2">
        <v>246323000000000</v>
      </c>
      <c r="J2896" s="2">
        <v>247539000000000</v>
      </c>
      <c r="K2896" s="2">
        <v>248395000000000</v>
      </c>
      <c r="L2896" s="2">
        <v>249315000000000</v>
      </c>
      <c r="M2896" s="2">
        <v>249948000000000</v>
      </c>
      <c r="N2896" s="2">
        <v>250367000000000</v>
      </c>
      <c r="O2896" s="2">
        <v>250971000000000</v>
      </c>
      <c r="P2896" s="2">
        <v>251698000000000</v>
      </c>
      <c r="Q2896" s="2">
        <v>252218000000000</v>
      </c>
      <c r="R2896" s="2">
        <v>252601000000000</v>
      </c>
      <c r="S2896" s="2">
        <v>253236000000000</v>
      </c>
      <c r="T2896" s="2">
        <v>253967000000000</v>
      </c>
      <c r="U2896" s="2">
        <v>254564000000000</v>
      </c>
      <c r="V2896" s="2">
        <v>255186000000000</v>
      </c>
      <c r="W2896" s="2">
        <v>255778000000000</v>
      </c>
      <c r="X2896" s="2">
        <v>256542000000000</v>
      </c>
      <c r="Y2896" s="2">
        <v>257201000000000</v>
      </c>
      <c r="Z2896" s="2">
        <v>257907000000000</v>
      </c>
      <c r="AA2896" s="2">
        <v>258619000000000</v>
      </c>
      <c r="AB2896" s="2">
        <v>259379000000000</v>
      </c>
      <c r="AC2896" s="2">
        <v>260091000000000</v>
      </c>
      <c r="AD2896" s="2">
        <v>260784000000000</v>
      </c>
      <c r="AE2896" s="2">
        <v>261410000000000</v>
      </c>
      <c r="AF2896" s="2">
        <v>262136000000000</v>
      </c>
      <c r="AG2896" s="2">
        <v>262876000000000</v>
      </c>
      <c r="AH2896" s="2">
        <v>263583000000000</v>
      </c>
    </row>
    <row r="2897" spans="1:34">
      <c r="A2897" t="s">
        <v>4104</v>
      </c>
      <c r="B2897" t="s">
        <v>19</v>
      </c>
      <c r="C2897" s="2">
        <v>19925700000</v>
      </c>
      <c r="D2897" s="2">
        <v>18216700000</v>
      </c>
      <c r="E2897" s="2">
        <v>18777800000</v>
      </c>
      <c r="F2897" s="2">
        <v>19078400000</v>
      </c>
      <c r="G2897" s="2">
        <v>19200500000</v>
      </c>
      <c r="H2897" s="2">
        <v>19332500000</v>
      </c>
      <c r="I2897" s="2">
        <v>19433400000</v>
      </c>
      <c r="J2897" s="2">
        <v>19523600000</v>
      </c>
      <c r="K2897" s="2">
        <v>19587200000</v>
      </c>
      <c r="L2897" s="2">
        <v>19659400000</v>
      </c>
      <c r="M2897" s="2">
        <v>19712800000</v>
      </c>
      <c r="N2897" s="2">
        <v>19749600000</v>
      </c>
      <c r="O2897" s="2">
        <v>19802800000</v>
      </c>
      <c r="P2897" s="2">
        <v>19866500000</v>
      </c>
      <c r="Q2897" s="2">
        <v>19912400000</v>
      </c>
      <c r="R2897" s="2">
        <v>19946500000</v>
      </c>
      <c r="S2897" s="2">
        <v>20002000000</v>
      </c>
      <c r="T2897" s="2">
        <v>20065900000</v>
      </c>
      <c r="U2897" s="2">
        <v>20118200000</v>
      </c>
      <c r="V2897" s="2">
        <v>20172100000</v>
      </c>
      <c r="W2897" s="2">
        <v>20224000000</v>
      </c>
      <c r="X2897" s="2">
        <v>20289200000</v>
      </c>
      <c r="Y2897" s="2">
        <v>20345400000</v>
      </c>
      <c r="Z2897" s="2">
        <v>20408500000</v>
      </c>
      <c r="AA2897" s="2">
        <v>20471300000</v>
      </c>
      <c r="AB2897" s="2">
        <v>20537100000</v>
      </c>
      <c r="AC2897" s="2">
        <v>20599500000</v>
      </c>
      <c r="AD2897" s="2">
        <v>20658400000</v>
      </c>
      <c r="AE2897" s="2">
        <v>20712100000</v>
      </c>
      <c r="AF2897" s="2">
        <v>20775000000</v>
      </c>
      <c r="AG2897" s="2">
        <v>20838500000</v>
      </c>
      <c r="AH2897" s="2">
        <v>20898200000</v>
      </c>
    </row>
    <row r="2898" spans="1:34">
      <c r="A2898" t="s">
        <v>4105</v>
      </c>
      <c r="B2898" t="s">
        <v>19</v>
      </c>
      <c r="C2898" s="2">
        <v>125154000000</v>
      </c>
      <c r="D2898" s="2">
        <v>114501000000</v>
      </c>
      <c r="E2898" s="2">
        <v>118011000000</v>
      </c>
      <c r="F2898" s="2">
        <v>119904000000</v>
      </c>
      <c r="G2898" s="2">
        <v>120670000000</v>
      </c>
      <c r="H2898" s="2">
        <v>121501000000</v>
      </c>
      <c r="I2898" s="2">
        <v>122144000000</v>
      </c>
      <c r="J2898" s="2">
        <v>122722000000</v>
      </c>
      <c r="K2898" s="2">
        <v>123132000000</v>
      </c>
      <c r="L2898" s="2">
        <v>123594000000</v>
      </c>
      <c r="M2898" s="2">
        <v>123933000000</v>
      </c>
      <c r="N2898" s="2">
        <v>124169000000</v>
      </c>
      <c r="O2898" s="2">
        <v>124505000000</v>
      </c>
      <c r="P2898" s="2">
        <v>124906000000</v>
      </c>
      <c r="Q2898" s="2">
        <v>125197000000</v>
      </c>
      <c r="R2898" s="2">
        <v>125413000000</v>
      </c>
      <c r="S2898" s="2">
        <v>125764000000</v>
      </c>
      <c r="T2898" s="2">
        <v>126165000000</v>
      </c>
      <c r="U2898" s="2">
        <v>126495000000</v>
      </c>
      <c r="V2898" s="2">
        <v>126834000000</v>
      </c>
      <c r="W2898" s="2">
        <v>127162000000</v>
      </c>
      <c r="X2898" s="2">
        <v>127572000000</v>
      </c>
      <c r="Y2898" s="2">
        <v>127926000000</v>
      </c>
      <c r="Z2898" s="2">
        <v>128321000000</v>
      </c>
      <c r="AA2898" s="2">
        <v>128714000000</v>
      </c>
      <c r="AB2898" s="2">
        <v>129127000000</v>
      </c>
      <c r="AC2898" s="2">
        <v>129519000000</v>
      </c>
      <c r="AD2898" s="2">
        <v>129890000000</v>
      </c>
      <c r="AE2898" s="2">
        <v>130229000000</v>
      </c>
      <c r="AF2898" s="2">
        <v>130623000000</v>
      </c>
      <c r="AG2898" s="2">
        <v>131022000000</v>
      </c>
      <c r="AH2898" s="2">
        <v>131399000000</v>
      </c>
    </row>
    <row r="2899" spans="1:34">
      <c r="A2899" t="s">
        <v>4106</v>
      </c>
      <c r="B2899" t="s">
        <v>19</v>
      </c>
      <c r="C2899" s="2">
        <v>195356000000</v>
      </c>
      <c r="D2899" s="2">
        <v>179275000000</v>
      </c>
      <c r="E2899" s="2">
        <v>184431000000</v>
      </c>
      <c r="F2899" s="2">
        <v>187309000000</v>
      </c>
      <c r="G2899" s="2">
        <v>188503000000</v>
      </c>
      <c r="H2899" s="2">
        <v>189797000000</v>
      </c>
      <c r="I2899" s="2">
        <v>190871000000</v>
      </c>
      <c r="J2899" s="2">
        <v>191780000000</v>
      </c>
      <c r="K2899" s="2">
        <v>192398000000</v>
      </c>
      <c r="L2899" s="2">
        <v>193047000000</v>
      </c>
      <c r="M2899" s="2">
        <v>193470000000</v>
      </c>
      <c r="N2899" s="2">
        <v>193723000000</v>
      </c>
      <c r="O2899" s="2">
        <v>194116000000</v>
      </c>
      <c r="P2899" s="2">
        <v>194612000000</v>
      </c>
      <c r="Q2899" s="2">
        <v>194946000000</v>
      </c>
      <c r="R2899" s="2">
        <v>195179000000</v>
      </c>
      <c r="S2899" s="2">
        <v>195606000000</v>
      </c>
      <c r="T2899" s="2">
        <v>196108000000</v>
      </c>
      <c r="U2899" s="2">
        <v>196510000000</v>
      </c>
      <c r="V2899" s="2">
        <v>196932000000</v>
      </c>
      <c r="W2899" s="2">
        <v>197333000000</v>
      </c>
      <c r="X2899" s="2">
        <v>197869000000</v>
      </c>
      <c r="Y2899" s="2">
        <v>198327000000</v>
      </c>
      <c r="Z2899" s="2">
        <v>198814000000</v>
      </c>
      <c r="AA2899" s="2">
        <v>199307000000</v>
      </c>
      <c r="AB2899" s="2">
        <v>199839000000</v>
      </c>
      <c r="AC2899" s="2">
        <v>200330000000</v>
      </c>
      <c r="AD2899" s="2">
        <v>200814000000</v>
      </c>
      <c r="AE2899" s="2">
        <v>201249000000</v>
      </c>
      <c r="AF2899" s="2">
        <v>201757000000</v>
      </c>
      <c r="AG2899" s="2">
        <v>202277000000</v>
      </c>
      <c r="AH2899" s="2">
        <v>202776000000</v>
      </c>
    </row>
    <row r="2900" spans="1:34">
      <c r="A2900" t="s">
        <v>4107</v>
      </c>
      <c r="B2900" t="s">
        <v>19</v>
      </c>
      <c r="C2900" s="2">
        <v>60204300000</v>
      </c>
      <c r="D2900" s="2">
        <v>54902800000</v>
      </c>
      <c r="E2900" s="2">
        <v>56654400000</v>
      </c>
      <c r="F2900" s="2">
        <v>57569600000</v>
      </c>
      <c r="G2900" s="2">
        <v>57938900000</v>
      </c>
      <c r="H2900" s="2">
        <v>58336700000</v>
      </c>
      <c r="I2900" s="2">
        <v>58624800000</v>
      </c>
      <c r="J2900" s="2">
        <v>58887700000</v>
      </c>
      <c r="K2900" s="2">
        <v>59074600000</v>
      </c>
      <c r="L2900" s="2">
        <v>59296600000</v>
      </c>
      <c r="M2900" s="2">
        <v>59469500000</v>
      </c>
      <c r="N2900" s="2">
        <v>59593300000</v>
      </c>
      <c r="O2900" s="2">
        <v>59770700000</v>
      </c>
      <c r="P2900" s="2">
        <v>59980300000</v>
      </c>
      <c r="Q2900" s="2">
        <v>60133900000</v>
      </c>
      <c r="R2900" s="2">
        <v>60249100000</v>
      </c>
      <c r="S2900" s="2">
        <v>60432500000</v>
      </c>
      <c r="T2900" s="2">
        <v>60642600000</v>
      </c>
      <c r="U2900" s="2">
        <v>60815200000</v>
      </c>
      <c r="V2900" s="2">
        <v>60991900000</v>
      </c>
      <c r="W2900" s="2">
        <v>61163500000</v>
      </c>
      <c r="X2900" s="2">
        <v>61374200000</v>
      </c>
      <c r="Y2900" s="2">
        <v>61555900000</v>
      </c>
      <c r="Z2900" s="2">
        <v>61765900000</v>
      </c>
      <c r="AA2900" s="2">
        <v>61972900000</v>
      </c>
      <c r="AB2900" s="2">
        <v>62187600000</v>
      </c>
      <c r="AC2900" s="2">
        <v>62393000000</v>
      </c>
      <c r="AD2900" s="2">
        <v>62583200000</v>
      </c>
      <c r="AE2900" s="2">
        <v>62757500000</v>
      </c>
      <c r="AF2900" s="2">
        <v>62962400000</v>
      </c>
      <c r="AG2900" s="2">
        <v>63168300000</v>
      </c>
      <c r="AH2900" s="2">
        <v>63360300000</v>
      </c>
    </row>
    <row r="2901" spans="1:34">
      <c r="A2901" t="s">
        <v>4108</v>
      </c>
      <c r="B2901" t="s">
        <v>19</v>
      </c>
      <c r="C2901" s="2">
        <v>56014700000</v>
      </c>
      <c r="D2901" s="2">
        <v>51070800000</v>
      </c>
      <c r="E2901" s="2">
        <v>52703900000</v>
      </c>
      <c r="F2901" s="2">
        <v>53555400000</v>
      </c>
      <c r="G2901" s="2">
        <v>53899100000</v>
      </c>
      <c r="H2901" s="2">
        <v>54269000000</v>
      </c>
      <c r="I2901" s="2">
        <v>54535700000</v>
      </c>
      <c r="J2901" s="2">
        <v>54779100000</v>
      </c>
      <c r="K2901" s="2">
        <v>54952100000</v>
      </c>
      <c r="L2901" s="2">
        <v>55158200000</v>
      </c>
      <c r="M2901" s="2">
        <v>55319300000</v>
      </c>
      <c r="N2901" s="2">
        <v>55434900000</v>
      </c>
      <c r="O2901" s="2">
        <v>55600400000</v>
      </c>
      <c r="P2901" s="2">
        <v>55796200000</v>
      </c>
      <c r="Q2901" s="2">
        <v>55939500000</v>
      </c>
      <c r="R2901" s="2">
        <v>56047100000</v>
      </c>
      <c r="S2901" s="2">
        <v>56218300000</v>
      </c>
      <c r="T2901" s="2">
        <v>56414500000</v>
      </c>
      <c r="U2901" s="2">
        <v>56575600000</v>
      </c>
      <c r="V2901" s="2">
        <v>56740500000</v>
      </c>
      <c r="W2901" s="2">
        <v>56900700000</v>
      </c>
      <c r="X2901" s="2">
        <v>57097300000</v>
      </c>
      <c r="Y2901" s="2">
        <v>57266800000</v>
      </c>
      <c r="Z2901" s="2">
        <v>57463100000</v>
      </c>
      <c r="AA2901" s="2">
        <v>57656600000</v>
      </c>
      <c r="AB2901" s="2">
        <v>57857000000</v>
      </c>
      <c r="AC2901" s="2">
        <v>58048800000</v>
      </c>
      <c r="AD2901" s="2">
        <v>58226200000</v>
      </c>
      <c r="AE2901" s="2">
        <v>58388800000</v>
      </c>
      <c r="AF2901" s="2">
        <v>58580100000</v>
      </c>
      <c r="AG2901" s="2">
        <v>58772300000</v>
      </c>
      <c r="AH2901" s="2">
        <v>58951300000</v>
      </c>
    </row>
    <row r="2902" spans="1:34">
      <c r="A2902" t="s">
        <v>4109</v>
      </c>
      <c r="B2902" t="s">
        <v>19</v>
      </c>
      <c r="C2902" s="2">
        <v>15044600000</v>
      </c>
      <c r="D2902" s="2">
        <v>14108900000</v>
      </c>
      <c r="E2902" s="2">
        <v>14365200000</v>
      </c>
      <c r="F2902" s="2">
        <v>14563000000</v>
      </c>
      <c r="G2902" s="2">
        <v>14653600000</v>
      </c>
      <c r="H2902" s="2">
        <v>14754300000</v>
      </c>
      <c r="I2902" s="2">
        <v>14874500000</v>
      </c>
      <c r="J2902" s="2">
        <v>14959900000</v>
      </c>
      <c r="K2902" s="2">
        <v>15011600000</v>
      </c>
      <c r="L2902" s="2">
        <v>15043000000</v>
      </c>
      <c r="M2902" s="2">
        <v>15039400000</v>
      </c>
      <c r="N2902" s="2">
        <v>15019700000</v>
      </c>
      <c r="O2902" s="2">
        <v>15002000000</v>
      </c>
      <c r="P2902" s="2">
        <v>14991200000</v>
      </c>
      <c r="Q2902" s="2">
        <v>14973700000</v>
      </c>
      <c r="R2902" s="2">
        <v>14954700000</v>
      </c>
      <c r="S2902" s="2">
        <v>14942900000</v>
      </c>
      <c r="T2902" s="2">
        <v>14934200000</v>
      </c>
      <c r="U2902" s="2">
        <v>14923400000</v>
      </c>
      <c r="V2902" s="2">
        <v>14915900000</v>
      </c>
      <c r="W2902" s="2">
        <v>14905500000</v>
      </c>
      <c r="X2902" s="2">
        <v>14907600000</v>
      </c>
      <c r="Y2902" s="2">
        <v>14908300000</v>
      </c>
      <c r="Z2902" s="2">
        <v>14894000000</v>
      </c>
      <c r="AA2902" s="2">
        <v>14884900000</v>
      </c>
      <c r="AB2902" s="2">
        <v>14882100000</v>
      </c>
      <c r="AC2902" s="2">
        <v>14873500000</v>
      </c>
      <c r="AD2902" s="2">
        <v>14875600000</v>
      </c>
      <c r="AE2902" s="2">
        <v>14874400000</v>
      </c>
      <c r="AF2902" s="2">
        <v>14872000000</v>
      </c>
      <c r="AG2902" s="2">
        <v>14872800000</v>
      </c>
      <c r="AH2902" s="2">
        <v>14878600000</v>
      </c>
    </row>
    <row r="2903" spans="1:34">
      <c r="A2903" t="s">
        <v>4110</v>
      </c>
      <c r="B2903" t="s">
        <v>19</v>
      </c>
      <c r="C2903" s="2">
        <v>2275950000</v>
      </c>
      <c r="D2903" s="2">
        <v>2080210000</v>
      </c>
      <c r="E2903" s="2">
        <v>2141880000</v>
      </c>
      <c r="F2903" s="2">
        <v>2174940000</v>
      </c>
      <c r="G2903" s="2">
        <v>2188880000</v>
      </c>
      <c r="H2903" s="2">
        <v>2203760000</v>
      </c>
      <c r="I2903" s="2">
        <v>2215330000</v>
      </c>
      <c r="J2903" s="2">
        <v>2224720000</v>
      </c>
      <c r="K2903" s="2">
        <v>2230860000</v>
      </c>
      <c r="L2903" s="2">
        <v>2237550000</v>
      </c>
      <c r="M2903" s="2">
        <v>2242100000</v>
      </c>
      <c r="N2903" s="2">
        <v>2244650000</v>
      </c>
      <c r="O2903" s="2">
        <v>2249020000</v>
      </c>
      <c r="P2903" s="2">
        <v>2254750000</v>
      </c>
      <c r="Q2903" s="2">
        <v>2258430000</v>
      </c>
      <c r="R2903" s="2">
        <v>2260870000</v>
      </c>
      <c r="S2903" s="2">
        <v>2265700000</v>
      </c>
      <c r="T2903" s="2">
        <v>2271570000</v>
      </c>
      <c r="U2903" s="2">
        <v>2276160000</v>
      </c>
      <c r="V2903" s="2">
        <v>2280950000</v>
      </c>
      <c r="W2903" s="2">
        <v>2285570000</v>
      </c>
      <c r="X2903" s="2">
        <v>2291730000</v>
      </c>
      <c r="Y2903" s="2">
        <v>2296960000</v>
      </c>
      <c r="Z2903" s="2">
        <v>2302820000</v>
      </c>
      <c r="AA2903" s="2">
        <v>2308710000</v>
      </c>
      <c r="AB2903" s="2">
        <v>2314930000</v>
      </c>
      <c r="AC2903" s="2">
        <v>2320700000</v>
      </c>
      <c r="AD2903" s="2">
        <v>2326220000</v>
      </c>
      <c r="AE2903" s="2">
        <v>2331190000</v>
      </c>
      <c r="AF2903" s="2">
        <v>2337140000</v>
      </c>
      <c r="AG2903" s="2">
        <v>2343190000</v>
      </c>
      <c r="AH2903" s="2">
        <v>2348900000</v>
      </c>
    </row>
    <row r="2904" spans="1:34">
      <c r="A2904" t="s">
        <v>4111</v>
      </c>
      <c r="B2904" t="s">
        <v>19</v>
      </c>
      <c r="C2904" s="2">
        <v>34880300000</v>
      </c>
      <c r="D2904" s="2">
        <v>31775200000</v>
      </c>
      <c r="E2904" s="2">
        <v>32812500000</v>
      </c>
      <c r="F2904" s="2">
        <v>33348700000</v>
      </c>
      <c r="G2904" s="2">
        <v>33562900000</v>
      </c>
      <c r="H2904" s="2">
        <v>33793700000</v>
      </c>
      <c r="I2904" s="2">
        <v>33956100000</v>
      </c>
      <c r="J2904" s="2">
        <v>34109000000</v>
      </c>
      <c r="K2904" s="2">
        <v>34219700000</v>
      </c>
      <c r="L2904" s="2">
        <v>34354500000</v>
      </c>
      <c r="M2904" s="2">
        <v>34462800000</v>
      </c>
      <c r="N2904" s="2">
        <v>34543300000</v>
      </c>
      <c r="O2904" s="2">
        <v>34656000000</v>
      </c>
      <c r="P2904" s="2">
        <v>34787000000</v>
      </c>
      <c r="Q2904" s="2">
        <v>34885000000</v>
      </c>
      <c r="R2904" s="2">
        <v>34959700000</v>
      </c>
      <c r="S2904" s="2">
        <v>35075000000</v>
      </c>
      <c r="T2904" s="2">
        <v>35205900000</v>
      </c>
      <c r="U2904" s="2">
        <v>35314300000</v>
      </c>
      <c r="V2904" s="2">
        <v>35424700000</v>
      </c>
      <c r="W2904" s="2">
        <v>35532300000</v>
      </c>
      <c r="X2904" s="2">
        <v>35662200000</v>
      </c>
      <c r="Y2904" s="2">
        <v>35774500000</v>
      </c>
      <c r="Z2904" s="2">
        <v>35905600000</v>
      </c>
      <c r="AA2904" s="2">
        <v>36034300000</v>
      </c>
      <c r="AB2904" s="2">
        <v>36167000000</v>
      </c>
      <c r="AC2904" s="2">
        <v>36294900000</v>
      </c>
      <c r="AD2904" s="2">
        <v>36412200000</v>
      </c>
      <c r="AE2904" s="2">
        <v>36520200000</v>
      </c>
      <c r="AF2904" s="2">
        <v>36646800000</v>
      </c>
      <c r="AG2904" s="2">
        <v>36773700000</v>
      </c>
      <c r="AH2904" s="2">
        <v>36891600000</v>
      </c>
    </row>
    <row r="2905" spans="1:34">
      <c r="A2905" t="s">
        <v>4112</v>
      </c>
      <c r="B2905" t="s">
        <v>19</v>
      </c>
      <c r="C2905" s="2">
        <v>6449770000</v>
      </c>
      <c r="D2905" s="2">
        <v>5960450000</v>
      </c>
      <c r="E2905" s="2">
        <v>6119750000</v>
      </c>
      <c r="F2905" s="2">
        <v>6215590000</v>
      </c>
      <c r="G2905" s="2">
        <v>6254870000</v>
      </c>
      <c r="H2905" s="2">
        <v>6298350000</v>
      </c>
      <c r="I2905" s="2">
        <v>6338610000</v>
      </c>
      <c r="J2905" s="2">
        <v>6373490000</v>
      </c>
      <c r="K2905" s="2">
        <v>6397910000</v>
      </c>
      <c r="L2905" s="2">
        <v>6421850000</v>
      </c>
      <c r="M2905" s="2">
        <v>6435870000</v>
      </c>
      <c r="N2905" s="2">
        <v>6444290000</v>
      </c>
      <c r="O2905" s="2">
        <v>6456300000</v>
      </c>
      <c r="P2905" s="2">
        <v>6470950000</v>
      </c>
      <c r="Q2905" s="2">
        <v>6481190000</v>
      </c>
      <c r="R2905" s="2">
        <v>6488610000</v>
      </c>
      <c r="S2905" s="2">
        <v>6501510000</v>
      </c>
      <c r="T2905" s="2">
        <v>6516320000</v>
      </c>
      <c r="U2905" s="2">
        <v>6528430000</v>
      </c>
      <c r="V2905" s="2">
        <v>6541330000</v>
      </c>
      <c r="W2905" s="2">
        <v>6553230000</v>
      </c>
      <c r="X2905" s="2">
        <v>6569790000</v>
      </c>
      <c r="Y2905" s="2">
        <v>6584070000</v>
      </c>
      <c r="Z2905" s="2">
        <v>6597570000</v>
      </c>
      <c r="AA2905" s="2">
        <v>6611660000</v>
      </c>
      <c r="AB2905" s="2">
        <v>6627500000</v>
      </c>
      <c r="AC2905" s="2">
        <v>6641810000</v>
      </c>
      <c r="AD2905" s="2">
        <v>6656990000</v>
      </c>
      <c r="AE2905" s="2">
        <v>6670330000</v>
      </c>
      <c r="AF2905" s="2">
        <v>6685500000</v>
      </c>
      <c r="AG2905" s="2">
        <v>6701260000</v>
      </c>
      <c r="AH2905" s="2">
        <v>6716910000</v>
      </c>
    </row>
    <row r="2906" spans="1:34">
      <c r="A2906" t="s">
        <v>4113</v>
      </c>
      <c r="B2906" t="s">
        <v>19</v>
      </c>
      <c r="C2906" s="2">
        <v>913410000</v>
      </c>
      <c r="D2906" s="2">
        <v>848790000</v>
      </c>
      <c r="E2906" s="2">
        <v>869400000</v>
      </c>
      <c r="F2906" s="2">
        <v>882720000</v>
      </c>
      <c r="G2906" s="2">
        <v>888260000</v>
      </c>
      <c r="H2906" s="2">
        <v>894450000</v>
      </c>
      <c r="I2906" s="2">
        <v>900720000</v>
      </c>
      <c r="J2906" s="2">
        <v>905980000</v>
      </c>
      <c r="K2906" s="2">
        <v>909600000</v>
      </c>
      <c r="L2906" s="2">
        <v>912840000</v>
      </c>
      <c r="M2906" s="2">
        <v>914400000</v>
      </c>
      <c r="N2906" s="2">
        <v>915140000</v>
      </c>
      <c r="O2906" s="2">
        <v>916250000</v>
      </c>
      <c r="P2906" s="2">
        <v>917700000</v>
      </c>
      <c r="Q2906" s="2">
        <v>918630000</v>
      </c>
      <c r="R2906" s="2">
        <v>919230000</v>
      </c>
      <c r="S2906" s="2">
        <v>920510000</v>
      </c>
      <c r="T2906" s="2">
        <v>922000000</v>
      </c>
      <c r="U2906" s="2">
        <v>923190000</v>
      </c>
      <c r="V2906" s="2">
        <v>924520000</v>
      </c>
      <c r="W2906" s="2">
        <v>925690000</v>
      </c>
      <c r="X2906" s="2">
        <v>927550000</v>
      </c>
      <c r="Y2906" s="2">
        <v>929140000</v>
      </c>
      <c r="Z2906" s="2">
        <v>930370000</v>
      </c>
      <c r="AA2906" s="2">
        <v>931760000</v>
      </c>
      <c r="AB2906" s="2">
        <v>933440000</v>
      </c>
      <c r="AC2906" s="2">
        <v>934870000</v>
      </c>
      <c r="AD2906" s="2">
        <v>936590000</v>
      </c>
      <c r="AE2906" s="2">
        <v>938050000</v>
      </c>
      <c r="AF2906" s="2">
        <v>939660000</v>
      </c>
      <c r="AG2906" s="2">
        <v>941400000</v>
      </c>
      <c r="AH2906" s="2">
        <v>943210000</v>
      </c>
    </row>
    <row r="2907" spans="1:34">
      <c r="A2907" t="s">
        <v>4114</v>
      </c>
      <c r="B2907" t="s">
        <v>19</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row>
    <row r="2908" spans="1:34">
      <c r="A2908" t="s">
        <v>4115</v>
      </c>
      <c r="B2908" t="s">
        <v>19</v>
      </c>
      <c r="C2908" s="2">
        <v>1203490000000000</v>
      </c>
      <c r="D2908" s="2">
        <v>1095460000000000</v>
      </c>
      <c r="E2908" s="2">
        <v>1145230000000000</v>
      </c>
      <c r="F2908" s="2">
        <v>1187720000000000</v>
      </c>
      <c r="G2908" s="2">
        <v>1211150000000000</v>
      </c>
      <c r="H2908" s="2">
        <v>1236120000000000</v>
      </c>
      <c r="I2908" s="2">
        <v>1262220000000000</v>
      </c>
      <c r="J2908" s="2">
        <v>1282930000000000</v>
      </c>
      <c r="K2908" s="2">
        <v>1296420000000000</v>
      </c>
      <c r="L2908" s="2">
        <v>1312680000000000</v>
      </c>
      <c r="M2908" s="2">
        <v>1324200000000000</v>
      </c>
      <c r="N2908" s="2">
        <v>1328950000000000</v>
      </c>
      <c r="O2908" s="2">
        <v>1336780000000000</v>
      </c>
      <c r="P2908" s="2">
        <v>1345490000000000</v>
      </c>
      <c r="Q2908" s="2">
        <v>1350590000000000</v>
      </c>
      <c r="R2908" s="2">
        <v>1361160000000000</v>
      </c>
      <c r="S2908" s="2">
        <v>1368090000000000</v>
      </c>
      <c r="T2908" s="2">
        <v>1375180000000000</v>
      </c>
      <c r="U2908" s="2">
        <v>1387980000000000</v>
      </c>
      <c r="V2908" s="2">
        <v>1397770000000000</v>
      </c>
      <c r="W2908" s="2">
        <v>1406570000000000</v>
      </c>
      <c r="X2908" s="2">
        <v>1417120000000000</v>
      </c>
      <c r="Y2908" s="2">
        <v>1428570000000000</v>
      </c>
      <c r="Z2908" s="2">
        <v>1439010000000000</v>
      </c>
      <c r="AA2908" s="2">
        <v>1449280000000000</v>
      </c>
      <c r="AB2908" s="2">
        <v>1459560000000000</v>
      </c>
      <c r="AC2908" s="2">
        <v>1471390000000000</v>
      </c>
      <c r="AD2908" s="2">
        <v>1481590000000000</v>
      </c>
      <c r="AE2908" s="2">
        <v>1493920000000000</v>
      </c>
      <c r="AF2908" s="2">
        <v>1505840000000000</v>
      </c>
      <c r="AG2908" s="2">
        <v>1515730000000000</v>
      </c>
      <c r="AH2908" s="2">
        <v>1526320000000000</v>
      </c>
    </row>
    <row r="2909" spans="1:34">
      <c r="A2909" t="s">
        <v>4116</v>
      </c>
      <c r="B2909" t="s">
        <v>19</v>
      </c>
      <c r="C2909" s="2">
        <v>6811160000000</v>
      </c>
      <c r="D2909" s="2">
        <v>6258280000000</v>
      </c>
      <c r="E2909" s="2">
        <v>6488680000000</v>
      </c>
      <c r="F2909" s="2">
        <v>6702720000000</v>
      </c>
      <c r="G2909" s="2">
        <v>6783530000000</v>
      </c>
      <c r="H2909" s="2">
        <v>6886980000000</v>
      </c>
      <c r="I2909" s="2">
        <v>7005280000000</v>
      </c>
      <c r="J2909" s="2">
        <v>7100210000000</v>
      </c>
      <c r="K2909" s="2">
        <v>7134890000000</v>
      </c>
      <c r="L2909" s="2">
        <v>7207330000000</v>
      </c>
      <c r="M2909" s="2">
        <v>7243980000000</v>
      </c>
      <c r="N2909" s="2">
        <v>7217980000000</v>
      </c>
      <c r="O2909" s="2">
        <v>7252930000000</v>
      </c>
      <c r="P2909" s="2">
        <v>7301000000000</v>
      </c>
      <c r="Q2909" s="2">
        <v>7318950000000</v>
      </c>
      <c r="R2909" s="2">
        <v>7390000000000</v>
      </c>
      <c r="S2909" s="2">
        <v>7423560000000</v>
      </c>
      <c r="T2909" s="2">
        <v>7445530000000</v>
      </c>
      <c r="U2909" s="2">
        <v>7522500000000</v>
      </c>
      <c r="V2909" s="2">
        <v>7568420000000</v>
      </c>
      <c r="W2909" s="2">
        <v>7606040000000</v>
      </c>
      <c r="X2909" s="2">
        <v>7661890000000</v>
      </c>
      <c r="Y2909" s="2">
        <v>7724600000000</v>
      </c>
      <c r="Z2909" s="2">
        <v>7773510000000</v>
      </c>
      <c r="AA2909" s="2">
        <v>7822320000000</v>
      </c>
      <c r="AB2909" s="2">
        <v>7872390000000</v>
      </c>
      <c r="AC2909" s="2">
        <v>7933250000000</v>
      </c>
      <c r="AD2909" s="2">
        <v>7973760000000</v>
      </c>
      <c r="AE2909" s="2">
        <v>8051070000000</v>
      </c>
      <c r="AF2909" s="2">
        <v>8121610000000</v>
      </c>
      <c r="AG2909" s="2">
        <v>8169160000000</v>
      </c>
      <c r="AH2909" s="2">
        <v>8221420000000</v>
      </c>
    </row>
    <row r="2910" spans="1:34">
      <c r="A2910" t="s">
        <v>4117</v>
      </c>
      <c r="B2910" t="s">
        <v>19</v>
      </c>
      <c r="C2910" s="2">
        <v>3841210000000</v>
      </c>
      <c r="D2910" s="2">
        <v>3494020000000</v>
      </c>
      <c r="E2910" s="2">
        <v>3605100000000</v>
      </c>
      <c r="F2910" s="2">
        <v>3709920000000</v>
      </c>
      <c r="G2910" s="2">
        <v>3763110000000</v>
      </c>
      <c r="H2910" s="2">
        <v>3823150000000</v>
      </c>
      <c r="I2910" s="2">
        <v>3884840000000</v>
      </c>
      <c r="J2910" s="2">
        <v>3937780000000</v>
      </c>
      <c r="K2910" s="2">
        <v>3966770000000</v>
      </c>
      <c r="L2910" s="2">
        <v>4005670000000</v>
      </c>
      <c r="M2910" s="2">
        <v>4025780000000</v>
      </c>
      <c r="N2910" s="2">
        <v>4027900000000</v>
      </c>
      <c r="O2910" s="2">
        <v>4040580000000</v>
      </c>
      <c r="P2910" s="2">
        <v>4054500000000</v>
      </c>
      <c r="Q2910" s="2">
        <v>4055340000000</v>
      </c>
      <c r="R2910" s="2">
        <v>4075610000000</v>
      </c>
      <c r="S2910" s="2">
        <v>4087540000000</v>
      </c>
      <c r="T2910" s="2">
        <v>4099880000000</v>
      </c>
      <c r="U2910" s="2">
        <v>4131740000000</v>
      </c>
      <c r="V2910" s="2">
        <v>4154020000000</v>
      </c>
      <c r="W2910" s="2">
        <v>4175630000000</v>
      </c>
      <c r="X2910" s="2">
        <v>4201720000000</v>
      </c>
      <c r="Y2910" s="2">
        <v>4230340000000</v>
      </c>
      <c r="Z2910" s="2">
        <v>4252950000000</v>
      </c>
      <c r="AA2910" s="2">
        <v>4276420000000</v>
      </c>
      <c r="AB2910" s="2">
        <v>4299480000000</v>
      </c>
      <c r="AC2910" s="2">
        <v>4325500000000</v>
      </c>
      <c r="AD2910" s="2">
        <v>4343950000000</v>
      </c>
      <c r="AE2910" s="2">
        <v>4374890000000</v>
      </c>
      <c r="AF2910" s="2">
        <v>4402900000000</v>
      </c>
      <c r="AG2910" s="2">
        <v>4425360000000</v>
      </c>
      <c r="AH2910" s="2">
        <v>4448160000000</v>
      </c>
    </row>
    <row r="2911" spans="1:34">
      <c r="A2911" t="s">
        <v>4118</v>
      </c>
      <c r="B2911" t="s">
        <v>19</v>
      </c>
      <c r="C2911" s="2">
        <v>2453610000000</v>
      </c>
      <c r="D2911" s="2">
        <v>2239240000000</v>
      </c>
      <c r="E2911" s="2">
        <v>2323800000000</v>
      </c>
      <c r="F2911" s="2">
        <v>2406480000000</v>
      </c>
      <c r="G2911" s="2">
        <v>2442750000000</v>
      </c>
      <c r="H2911" s="2">
        <v>2486030000000</v>
      </c>
      <c r="I2911" s="2">
        <v>2529040000000</v>
      </c>
      <c r="J2911" s="2">
        <v>2564740000000</v>
      </c>
      <c r="K2911" s="2">
        <v>2577100000000</v>
      </c>
      <c r="L2911" s="2">
        <v>2601810000000</v>
      </c>
      <c r="M2911" s="2">
        <v>2613470000000</v>
      </c>
      <c r="N2911" s="2">
        <v>2604240000000</v>
      </c>
      <c r="O2911" s="2">
        <v>2610630000000</v>
      </c>
      <c r="P2911" s="2">
        <v>2623530000000</v>
      </c>
      <c r="Q2911" s="2">
        <v>2623550000000</v>
      </c>
      <c r="R2911" s="2">
        <v>2644200000000</v>
      </c>
      <c r="S2911" s="2">
        <v>2652110000000</v>
      </c>
      <c r="T2911" s="2">
        <v>2658420000000</v>
      </c>
      <c r="U2911" s="2">
        <v>2685710000000</v>
      </c>
      <c r="V2911" s="2">
        <v>2700180000000</v>
      </c>
      <c r="W2911" s="2">
        <v>2714050000000</v>
      </c>
      <c r="X2911" s="2">
        <v>2734260000000</v>
      </c>
      <c r="Y2911" s="2">
        <v>2755950000000</v>
      </c>
      <c r="Z2911" s="2">
        <v>2772530000000</v>
      </c>
      <c r="AA2911" s="2">
        <v>2789290000000</v>
      </c>
      <c r="AB2911" s="2">
        <v>2805940000000</v>
      </c>
      <c r="AC2911" s="2">
        <v>2825750000000</v>
      </c>
      <c r="AD2911" s="2">
        <v>2838270000000</v>
      </c>
      <c r="AE2911" s="2">
        <v>2865060000000</v>
      </c>
      <c r="AF2911" s="2">
        <v>2887980000000</v>
      </c>
      <c r="AG2911" s="2">
        <v>2906080000000</v>
      </c>
      <c r="AH2911" s="2">
        <v>2922060000000</v>
      </c>
    </row>
    <row r="2912" spans="1:34">
      <c r="A2912" t="s">
        <v>4119</v>
      </c>
      <c r="B2912" t="s">
        <v>19</v>
      </c>
      <c r="C2912" s="2">
        <v>1104700000000</v>
      </c>
      <c r="D2912" s="2">
        <v>995686000000</v>
      </c>
      <c r="E2912" s="2">
        <v>1037360000000</v>
      </c>
      <c r="F2912" s="2">
        <v>1070780000000</v>
      </c>
      <c r="G2912" s="2">
        <v>1085530000000</v>
      </c>
      <c r="H2912" s="2">
        <v>1101680000000</v>
      </c>
      <c r="I2912" s="2">
        <v>1118990000000</v>
      </c>
      <c r="J2912" s="2">
        <v>1136230000000</v>
      </c>
      <c r="K2912" s="2">
        <v>1147620000000</v>
      </c>
      <c r="L2912" s="2">
        <v>1158380000000</v>
      </c>
      <c r="M2912" s="2">
        <v>1164840000000</v>
      </c>
      <c r="N2912" s="2">
        <v>1169510000000</v>
      </c>
      <c r="O2912" s="2">
        <v>1172450000000</v>
      </c>
      <c r="P2912" s="2">
        <v>1175260000000</v>
      </c>
      <c r="Q2912" s="2">
        <v>1177960000000</v>
      </c>
      <c r="R2912" s="2">
        <v>1181250000000</v>
      </c>
      <c r="S2912" s="2">
        <v>1183980000000</v>
      </c>
      <c r="T2912" s="2">
        <v>1187710000000</v>
      </c>
      <c r="U2912" s="2">
        <v>1192570000000</v>
      </c>
      <c r="V2912" s="2">
        <v>1197350000000</v>
      </c>
      <c r="W2912" s="2">
        <v>1201340000000</v>
      </c>
      <c r="X2912" s="2">
        <v>1207240000000</v>
      </c>
      <c r="Y2912" s="2">
        <v>1213880000000</v>
      </c>
      <c r="Z2912" s="2">
        <v>1219730000000</v>
      </c>
      <c r="AA2912" s="2">
        <v>1225710000000</v>
      </c>
      <c r="AB2912" s="2">
        <v>1230340000000</v>
      </c>
      <c r="AC2912" s="2">
        <v>1236050000000</v>
      </c>
      <c r="AD2912" s="2">
        <v>1241210000000</v>
      </c>
      <c r="AE2912" s="2">
        <v>1247690000000</v>
      </c>
      <c r="AF2912" s="2">
        <v>1253270000000</v>
      </c>
      <c r="AG2912" s="2">
        <v>1258040000000</v>
      </c>
      <c r="AH2912" s="2">
        <v>1264420000000</v>
      </c>
    </row>
    <row r="2913" spans="1:34">
      <c r="A2913" t="s">
        <v>4120</v>
      </c>
      <c r="B2913" t="s">
        <v>19</v>
      </c>
      <c r="C2913" s="2">
        <v>592668000000</v>
      </c>
      <c r="D2913" s="2">
        <v>534502000000</v>
      </c>
      <c r="E2913" s="2">
        <v>552414000000</v>
      </c>
      <c r="F2913" s="2">
        <v>567165000000</v>
      </c>
      <c r="G2913" s="2">
        <v>573904000000</v>
      </c>
      <c r="H2913" s="2">
        <v>581536000000</v>
      </c>
      <c r="I2913" s="2">
        <v>590038000000</v>
      </c>
      <c r="J2913" s="2">
        <v>597718000000</v>
      </c>
      <c r="K2913" s="2">
        <v>603589000000</v>
      </c>
      <c r="L2913" s="2">
        <v>609893000000</v>
      </c>
      <c r="M2913" s="2">
        <v>613272000000</v>
      </c>
      <c r="N2913" s="2">
        <v>615684000000</v>
      </c>
      <c r="O2913" s="2">
        <v>618303000000</v>
      </c>
      <c r="P2913" s="2">
        <v>620613000000</v>
      </c>
      <c r="Q2913" s="2">
        <v>622332000000</v>
      </c>
      <c r="R2913" s="2">
        <v>624852000000</v>
      </c>
      <c r="S2913" s="2">
        <v>626964000000</v>
      </c>
      <c r="T2913" s="2">
        <v>629553000000</v>
      </c>
      <c r="U2913" s="2">
        <v>633091000000</v>
      </c>
      <c r="V2913" s="2">
        <v>636524000000</v>
      </c>
      <c r="W2913" s="2">
        <v>639514000000</v>
      </c>
      <c r="X2913" s="2">
        <v>643134000000</v>
      </c>
      <c r="Y2913" s="2">
        <v>647380000000</v>
      </c>
      <c r="Z2913" s="2">
        <v>651050000000</v>
      </c>
      <c r="AA2913" s="2">
        <v>654844000000</v>
      </c>
      <c r="AB2913" s="2">
        <v>658001000000</v>
      </c>
      <c r="AC2913" s="2">
        <v>661777000000</v>
      </c>
      <c r="AD2913" s="2">
        <v>664965000000</v>
      </c>
      <c r="AE2913" s="2">
        <v>669246000000</v>
      </c>
      <c r="AF2913" s="2">
        <v>673335000000</v>
      </c>
      <c r="AG2913" s="2">
        <v>676758000000</v>
      </c>
      <c r="AH2913" s="2">
        <v>681470000000</v>
      </c>
    </row>
    <row r="2914" spans="1:34">
      <c r="A2914" t="s">
        <v>4121</v>
      </c>
      <c r="B2914" t="s">
        <v>19</v>
      </c>
      <c r="C2914" s="2">
        <v>777223000000</v>
      </c>
      <c r="D2914" s="2">
        <v>688298000000</v>
      </c>
      <c r="E2914" s="2">
        <v>724389000000</v>
      </c>
      <c r="F2914" s="2">
        <v>753092000000</v>
      </c>
      <c r="G2914" s="2">
        <v>771587000000</v>
      </c>
      <c r="H2914" s="2">
        <v>786521000000</v>
      </c>
      <c r="I2914" s="2">
        <v>802216000000</v>
      </c>
      <c r="J2914" s="2">
        <v>810982000000</v>
      </c>
      <c r="K2914" s="2">
        <v>818674000000</v>
      </c>
      <c r="L2914" s="2">
        <v>824848000000</v>
      </c>
      <c r="M2914" s="2">
        <v>831418000000</v>
      </c>
      <c r="N2914" s="2">
        <v>831200000000</v>
      </c>
      <c r="O2914" s="2">
        <v>832808000000</v>
      </c>
      <c r="P2914" s="2">
        <v>836820000000</v>
      </c>
      <c r="Q2914" s="2">
        <v>838115000000</v>
      </c>
      <c r="R2914" s="2">
        <v>840332000000</v>
      </c>
      <c r="S2914" s="2">
        <v>841342000000</v>
      </c>
      <c r="T2914" s="2">
        <v>844445000000</v>
      </c>
      <c r="U2914" s="2">
        <v>851113000000</v>
      </c>
      <c r="V2914" s="2">
        <v>856602000000</v>
      </c>
      <c r="W2914" s="2">
        <v>858883000000</v>
      </c>
      <c r="X2914" s="2">
        <v>863974000000</v>
      </c>
      <c r="Y2914" s="2">
        <v>871469000000</v>
      </c>
      <c r="Z2914" s="2">
        <v>876739000000</v>
      </c>
      <c r="AA2914" s="2">
        <v>883323000000</v>
      </c>
      <c r="AB2914" s="2">
        <v>886829000000</v>
      </c>
      <c r="AC2914" s="2">
        <v>894125000000</v>
      </c>
      <c r="AD2914" s="2">
        <v>900884000000</v>
      </c>
      <c r="AE2914" s="2">
        <v>908768000000</v>
      </c>
      <c r="AF2914" s="2">
        <v>913170000000</v>
      </c>
      <c r="AG2914" s="2">
        <v>917178000000</v>
      </c>
      <c r="AH2914" s="2">
        <v>925785000000</v>
      </c>
    </row>
    <row r="2915" spans="1:34">
      <c r="A2915" t="s">
        <v>4122</v>
      </c>
      <c r="B2915" t="s">
        <v>19</v>
      </c>
      <c r="C2915" s="2">
        <v>34600200000</v>
      </c>
      <c r="D2915" s="2">
        <v>31215000000</v>
      </c>
      <c r="E2915" s="2">
        <v>32260000000</v>
      </c>
      <c r="F2915" s="2">
        <v>33092000000</v>
      </c>
      <c r="G2915" s="2">
        <v>33486100000</v>
      </c>
      <c r="H2915" s="2">
        <v>33956600000</v>
      </c>
      <c r="I2915" s="2">
        <v>34499700000</v>
      </c>
      <c r="J2915" s="2">
        <v>35003300000</v>
      </c>
      <c r="K2915" s="2">
        <v>35374100000</v>
      </c>
      <c r="L2915" s="2">
        <v>35780600000</v>
      </c>
      <c r="M2915" s="2">
        <v>36006500000</v>
      </c>
      <c r="N2915" s="2">
        <v>36177600000</v>
      </c>
      <c r="O2915" s="2">
        <v>36358100000</v>
      </c>
      <c r="P2915" s="2">
        <v>36539900000</v>
      </c>
      <c r="Q2915" s="2">
        <v>36672800000</v>
      </c>
      <c r="R2915" s="2">
        <v>36872000000</v>
      </c>
      <c r="S2915" s="2">
        <v>37030400000</v>
      </c>
      <c r="T2915" s="2">
        <v>37192900000</v>
      </c>
      <c r="U2915" s="2">
        <v>37415000000</v>
      </c>
      <c r="V2915" s="2">
        <v>37613500000</v>
      </c>
      <c r="W2915" s="2">
        <v>37801700000</v>
      </c>
      <c r="X2915" s="2">
        <v>37989400000</v>
      </c>
      <c r="Y2915" s="2">
        <v>38212600000</v>
      </c>
      <c r="Z2915" s="2">
        <v>38404200000</v>
      </c>
      <c r="AA2915" s="2">
        <v>38607500000</v>
      </c>
      <c r="AB2915" s="2">
        <v>38781100000</v>
      </c>
      <c r="AC2915" s="2">
        <v>38986600000</v>
      </c>
      <c r="AD2915" s="2">
        <v>39157000000</v>
      </c>
      <c r="AE2915" s="2">
        <v>39379100000</v>
      </c>
      <c r="AF2915" s="2">
        <v>39594300000</v>
      </c>
      <c r="AG2915" s="2">
        <v>39780100000</v>
      </c>
      <c r="AH2915" s="2">
        <v>40029200000</v>
      </c>
    </row>
    <row r="2916" spans="1:34">
      <c r="A2916" t="s">
        <v>4123</v>
      </c>
      <c r="B2916" t="s">
        <v>19</v>
      </c>
      <c r="C2916" s="2">
        <v>159239000000</v>
      </c>
      <c r="D2916" s="2">
        <v>143702000000</v>
      </c>
      <c r="E2916" s="2">
        <v>148068000000</v>
      </c>
      <c r="F2916" s="2">
        <v>151574000000</v>
      </c>
      <c r="G2916" s="2">
        <v>153078000000</v>
      </c>
      <c r="H2916" s="2">
        <v>154932000000</v>
      </c>
      <c r="I2916" s="2">
        <v>157066000000</v>
      </c>
      <c r="J2916" s="2">
        <v>159092000000</v>
      </c>
      <c r="K2916" s="2">
        <v>160727000000</v>
      </c>
      <c r="L2916" s="2">
        <v>162543000000</v>
      </c>
      <c r="M2916" s="2">
        <v>163427000000</v>
      </c>
      <c r="N2916" s="2">
        <v>164164000000</v>
      </c>
      <c r="O2916" s="2">
        <v>164975000000</v>
      </c>
      <c r="P2916" s="2">
        <v>165747000000</v>
      </c>
      <c r="Q2916" s="2">
        <v>166344000000</v>
      </c>
      <c r="R2916" s="2">
        <v>167176000000</v>
      </c>
      <c r="S2916" s="2">
        <v>167883000000</v>
      </c>
      <c r="T2916" s="2">
        <v>168632000000</v>
      </c>
      <c r="U2916" s="2">
        <v>169607000000</v>
      </c>
      <c r="V2916" s="2">
        <v>170543000000</v>
      </c>
      <c r="W2916" s="2">
        <v>171419000000</v>
      </c>
      <c r="X2916" s="2">
        <v>172375000000</v>
      </c>
      <c r="Y2916" s="2">
        <v>173500000000</v>
      </c>
      <c r="Z2916" s="2">
        <v>174454000000</v>
      </c>
      <c r="AA2916" s="2">
        <v>175458000000</v>
      </c>
      <c r="AB2916" s="2">
        <v>176290000000</v>
      </c>
      <c r="AC2916" s="2">
        <v>177253000000</v>
      </c>
      <c r="AD2916" s="2">
        <v>178011000000</v>
      </c>
      <c r="AE2916" s="2">
        <v>179163000000</v>
      </c>
      <c r="AF2916" s="2">
        <v>180292000000</v>
      </c>
      <c r="AG2916" s="2">
        <v>181270000000</v>
      </c>
      <c r="AH2916" s="2">
        <v>182603000000</v>
      </c>
    </row>
    <row r="2917" spans="1:34">
      <c r="A2917" t="s">
        <v>4124</v>
      </c>
      <c r="B2917" t="s">
        <v>19</v>
      </c>
      <c r="C2917" s="2">
        <v>29843300000000</v>
      </c>
      <c r="D2917" s="2">
        <v>26996100000000</v>
      </c>
      <c r="E2917" s="2">
        <v>27903100000000</v>
      </c>
      <c r="F2917" s="2">
        <v>28493400000000</v>
      </c>
      <c r="G2917" s="2">
        <v>28816500000000</v>
      </c>
      <c r="H2917" s="2">
        <v>29203900000000</v>
      </c>
      <c r="I2917" s="2">
        <v>29629500000000</v>
      </c>
      <c r="J2917" s="2">
        <v>29951200000000</v>
      </c>
      <c r="K2917" s="2">
        <v>30210700000000</v>
      </c>
      <c r="L2917" s="2">
        <v>30425300000000</v>
      </c>
      <c r="M2917" s="2">
        <v>30522100000000</v>
      </c>
      <c r="N2917" s="2">
        <v>30594800000000</v>
      </c>
      <c r="O2917" s="2">
        <v>30632000000000</v>
      </c>
      <c r="P2917" s="2">
        <v>30672400000000</v>
      </c>
      <c r="Q2917" s="2">
        <v>30709500000000</v>
      </c>
      <c r="R2917" s="2">
        <v>30746400000000</v>
      </c>
      <c r="S2917" s="2">
        <v>30787000000000</v>
      </c>
      <c r="T2917" s="2">
        <v>30873300000000</v>
      </c>
      <c r="U2917" s="2">
        <v>30956500000000</v>
      </c>
      <c r="V2917" s="2">
        <v>31039300000000</v>
      </c>
      <c r="W2917" s="2">
        <v>31129400000000</v>
      </c>
      <c r="X2917" s="2">
        <v>31212100000000</v>
      </c>
      <c r="Y2917" s="2">
        <v>31248700000000</v>
      </c>
      <c r="Z2917" s="2">
        <v>31288800000000</v>
      </c>
      <c r="AA2917" s="2">
        <v>31332100000000</v>
      </c>
      <c r="AB2917" s="2">
        <v>31372200000000</v>
      </c>
      <c r="AC2917" s="2">
        <v>31408800000000</v>
      </c>
      <c r="AD2917" s="2">
        <v>31427800000000</v>
      </c>
      <c r="AE2917" s="2">
        <v>31440000000000</v>
      </c>
      <c r="AF2917" s="2">
        <v>31451900000000</v>
      </c>
      <c r="AG2917" s="2">
        <v>31471100000000</v>
      </c>
      <c r="AH2917" s="2">
        <v>31483100000000</v>
      </c>
    </row>
    <row r="2918" spans="1:34">
      <c r="A2918" t="s">
        <v>4125</v>
      </c>
      <c r="B2918" t="s">
        <v>19</v>
      </c>
      <c r="C2918" s="2">
        <v>1163400000000</v>
      </c>
      <c r="D2918" s="2">
        <v>1058160000000</v>
      </c>
      <c r="E2918" s="2">
        <v>1104930000000</v>
      </c>
      <c r="F2918" s="2">
        <v>1139650000000</v>
      </c>
      <c r="G2918" s="2">
        <v>1163960000000</v>
      </c>
      <c r="H2918" s="2">
        <v>1191390000000</v>
      </c>
      <c r="I2918" s="2">
        <v>1220250000000</v>
      </c>
      <c r="J2918" s="2">
        <v>1247710000000</v>
      </c>
      <c r="K2918" s="2">
        <v>1272500000000</v>
      </c>
      <c r="L2918" s="2">
        <v>1295460000000</v>
      </c>
      <c r="M2918" s="2">
        <v>1313630000000</v>
      </c>
      <c r="N2918" s="2">
        <v>1331090000000</v>
      </c>
      <c r="O2918" s="2">
        <v>1338730000000</v>
      </c>
      <c r="P2918" s="2">
        <v>1346050000000</v>
      </c>
      <c r="Q2918" s="2">
        <v>1353320000000</v>
      </c>
      <c r="R2918" s="2">
        <v>1360970000000</v>
      </c>
      <c r="S2918" s="2">
        <v>1368280000000</v>
      </c>
      <c r="T2918" s="2">
        <v>1376170000000</v>
      </c>
      <c r="U2918" s="2">
        <v>1384130000000</v>
      </c>
      <c r="V2918" s="2">
        <v>1392040000000</v>
      </c>
      <c r="W2918" s="2">
        <v>1399970000000</v>
      </c>
      <c r="X2918" s="2">
        <v>1407870000000</v>
      </c>
      <c r="Y2918" s="2">
        <v>1415820000000</v>
      </c>
      <c r="Z2918" s="2">
        <v>1423760000000</v>
      </c>
      <c r="AA2918" s="2">
        <v>1431700000000</v>
      </c>
      <c r="AB2918" s="2">
        <v>1439600000000</v>
      </c>
      <c r="AC2918" s="2">
        <v>1447550000000</v>
      </c>
      <c r="AD2918" s="2">
        <v>1456390000000</v>
      </c>
      <c r="AE2918" s="2">
        <v>1464850000000</v>
      </c>
      <c r="AF2918" s="2">
        <v>1473680000000</v>
      </c>
      <c r="AG2918" s="2">
        <v>1482130000000</v>
      </c>
      <c r="AH2918" s="2">
        <v>1490990000000</v>
      </c>
    </row>
    <row r="2919" spans="1:34">
      <c r="A2919" t="s">
        <v>4126</v>
      </c>
      <c r="B2919" t="s">
        <v>19</v>
      </c>
      <c r="C2919" s="2">
        <v>211700000000000</v>
      </c>
      <c r="D2919" s="2">
        <v>197298000000000</v>
      </c>
      <c r="E2919" s="2">
        <v>209483000000000</v>
      </c>
      <c r="F2919" s="2">
        <v>219919000000000</v>
      </c>
      <c r="G2919" s="2">
        <v>229007000000000</v>
      </c>
      <c r="H2919" s="2">
        <v>238045000000000</v>
      </c>
      <c r="I2919" s="2">
        <v>247323000000000</v>
      </c>
      <c r="J2919" s="2">
        <v>256645000000000</v>
      </c>
      <c r="K2919" s="2">
        <v>265287000000000</v>
      </c>
      <c r="L2919" s="2">
        <v>272690000000000</v>
      </c>
      <c r="M2919" s="2">
        <v>279210000000000</v>
      </c>
      <c r="N2919" s="2">
        <v>285295000000000</v>
      </c>
      <c r="O2919" s="2">
        <v>291027000000000</v>
      </c>
      <c r="P2919" s="2">
        <v>296561000000000</v>
      </c>
      <c r="Q2919" s="2">
        <v>301699000000000</v>
      </c>
      <c r="R2919" s="2">
        <v>306739000000000</v>
      </c>
      <c r="S2919" s="2">
        <v>311482000000000</v>
      </c>
      <c r="T2919" s="2">
        <v>316127000000000</v>
      </c>
      <c r="U2919" s="2">
        <v>320475000000000</v>
      </c>
      <c r="V2919" s="2">
        <v>324626000000000</v>
      </c>
      <c r="W2919" s="2">
        <v>328578000000000</v>
      </c>
      <c r="X2919" s="2">
        <v>332235000000000</v>
      </c>
      <c r="Y2919" s="2">
        <v>335694000000000</v>
      </c>
      <c r="Z2919" s="2">
        <v>338955000000000</v>
      </c>
      <c r="AA2919" s="2">
        <v>342018000000000</v>
      </c>
      <c r="AB2919" s="2">
        <v>344884000000000</v>
      </c>
      <c r="AC2919" s="2">
        <v>347453000000000</v>
      </c>
      <c r="AD2919" s="2">
        <v>349825000000000</v>
      </c>
      <c r="AE2919" s="2">
        <v>351999000000000</v>
      </c>
      <c r="AF2919" s="2">
        <v>353975000000000</v>
      </c>
      <c r="AG2919" s="2">
        <v>355655000000000</v>
      </c>
      <c r="AH2919" s="2">
        <v>357138000000000</v>
      </c>
    </row>
    <row r="2920" spans="1:34">
      <c r="A2920" t="s">
        <v>4127</v>
      </c>
      <c r="B2920" t="s">
        <v>19</v>
      </c>
      <c r="C2920" s="2">
        <v>12484100000000</v>
      </c>
      <c r="D2920" s="2">
        <v>11466200000000</v>
      </c>
      <c r="E2920" s="2">
        <v>11555800000000</v>
      </c>
      <c r="F2920" s="2">
        <v>11683300000000</v>
      </c>
      <c r="G2920" s="2">
        <v>11717500000000</v>
      </c>
      <c r="H2920" s="2">
        <v>11757500000000</v>
      </c>
      <c r="I2920" s="2">
        <v>11774600000000</v>
      </c>
      <c r="J2920" s="2">
        <v>11775500000000</v>
      </c>
      <c r="K2920" s="2">
        <v>11769200000000</v>
      </c>
      <c r="L2920" s="2">
        <v>11768500000000</v>
      </c>
      <c r="M2920" s="2">
        <v>11755300000000</v>
      </c>
      <c r="N2920" s="2">
        <v>11743300000000</v>
      </c>
      <c r="O2920" s="2">
        <v>11741000000000</v>
      </c>
      <c r="P2920" s="2">
        <v>11746000000000</v>
      </c>
      <c r="Q2920" s="2">
        <v>11742600000000</v>
      </c>
      <c r="R2920" s="2">
        <v>11734900000000</v>
      </c>
      <c r="S2920" s="2">
        <v>11741200000000</v>
      </c>
      <c r="T2920" s="2">
        <v>11761100000000</v>
      </c>
      <c r="U2920" s="2">
        <v>11772600000000</v>
      </c>
      <c r="V2920" s="2">
        <v>11786500000000</v>
      </c>
      <c r="W2920" s="2">
        <v>11806100000000</v>
      </c>
      <c r="X2920" s="2">
        <v>11831800000000</v>
      </c>
      <c r="Y2920" s="2">
        <v>11859300000000</v>
      </c>
      <c r="Z2920" s="2">
        <v>11888200000000</v>
      </c>
      <c r="AA2920" s="2">
        <v>11918500000000</v>
      </c>
      <c r="AB2920" s="2">
        <v>11953800000000</v>
      </c>
      <c r="AC2920" s="2">
        <v>11989800000000</v>
      </c>
      <c r="AD2920" s="2">
        <v>12022700000000</v>
      </c>
      <c r="AE2920" s="2">
        <v>12056800000000</v>
      </c>
      <c r="AF2920" s="2">
        <v>12092100000000</v>
      </c>
      <c r="AG2920" s="2">
        <v>12128000000000</v>
      </c>
      <c r="AH2920" s="2">
        <v>12163600000000</v>
      </c>
    </row>
    <row r="2921" spans="1:34">
      <c r="A2921" t="s">
        <v>4128</v>
      </c>
      <c r="B2921" t="s">
        <v>19</v>
      </c>
      <c r="C2921" s="2">
        <v>5057810000</v>
      </c>
      <c r="D2921" s="2">
        <v>4645270000</v>
      </c>
      <c r="E2921" s="2">
        <v>4681580000</v>
      </c>
      <c r="F2921" s="2">
        <v>4733220000</v>
      </c>
      <c r="G2921" s="2">
        <v>4747040000</v>
      </c>
      <c r="H2921" s="2">
        <v>4763260000</v>
      </c>
      <c r="I2921" s="2">
        <v>4770240000</v>
      </c>
      <c r="J2921" s="2">
        <v>4770640000</v>
      </c>
      <c r="K2921" s="2">
        <v>4768240000</v>
      </c>
      <c r="L2921" s="2">
        <v>4768140000</v>
      </c>
      <c r="M2921" s="2">
        <v>4763030000</v>
      </c>
      <c r="N2921" s="2">
        <v>4758540000</v>
      </c>
      <c r="O2921" s="2">
        <v>4758120000</v>
      </c>
      <c r="P2921" s="2">
        <v>4760810000</v>
      </c>
      <c r="Q2921" s="2">
        <v>4760250000</v>
      </c>
      <c r="R2921" s="2">
        <v>4758110000</v>
      </c>
      <c r="S2921" s="2">
        <v>4761770000</v>
      </c>
      <c r="T2921" s="2">
        <v>4771120000</v>
      </c>
      <c r="U2921" s="2">
        <v>4777230000</v>
      </c>
      <c r="V2921" s="2">
        <v>4784390000</v>
      </c>
      <c r="W2921" s="2">
        <v>4794020000</v>
      </c>
      <c r="X2921" s="2">
        <v>4806220000</v>
      </c>
      <c r="Y2921" s="2">
        <v>4819270000</v>
      </c>
      <c r="Z2921" s="2">
        <v>4832930000</v>
      </c>
      <c r="AA2921" s="2">
        <v>4847290000</v>
      </c>
      <c r="AB2921" s="2">
        <v>4863680000</v>
      </c>
      <c r="AC2921" s="2">
        <v>4880460000</v>
      </c>
      <c r="AD2921" s="2">
        <v>4895970000</v>
      </c>
      <c r="AE2921" s="2">
        <v>4912010000</v>
      </c>
      <c r="AF2921" s="2">
        <v>4928430000</v>
      </c>
      <c r="AG2921" s="2">
        <v>4945160000</v>
      </c>
      <c r="AH2921" s="2">
        <v>4961720000</v>
      </c>
    </row>
    <row r="2922" spans="1:34">
      <c r="A2922" t="s">
        <v>4129</v>
      </c>
      <c r="B2922" t="s">
        <v>19</v>
      </c>
      <c r="C2922" s="2">
        <v>88184700000</v>
      </c>
      <c r="D2922" s="2">
        <v>80994000000</v>
      </c>
      <c r="E2922" s="2">
        <v>81627100000</v>
      </c>
      <c r="F2922" s="2">
        <v>82527700000</v>
      </c>
      <c r="G2922" s="2">
        <v>82768900000</v>
      </c>
      <c r="H2922" s="2">
        <v>83051700000</v>
      </c>
      <c r="I2922" s="2">
        <v>83172800000</v>
      </c>
      <c r="J2922" s="2">
        <v>83178800000</v>
      </c>
      <c r="K2922" s="2">
        <v>83135200000</v>
      </c>
      <c r="L2922" s="2">
        <v>83130700000</v>
      </c>
      <c r="M2922" s="2">
        <v>83038000000</v>
      </c>
      <c r="N2922" s="2">
        <v>82954600000</v>
      </c>
      <c r="O2922" s="2">
        <v>82940400000</v>
      </c>
      <c r="P2922" s="2">
        <v>82978000000</v>
      </c>
      <c r="Q2922" s="2">
        <v>82956600000</v>
      </c>
      <c r="R2922" s="2">
        <v>82905500000</v>
      </c>
      <c r="S2922" s="2">
        <v>82953200000</v>
      </c>
      <c r="T2922" s="2">
        <v>83098200000</v>
      </c>
      <c r="U2922" s="2">
        <v>83184500000</v>
      </c>
      <c r="V2922" s="2">
        <v>83287500000</v>
      </c>
      <c r="W2922" s="2">
        <v>83431700000</v>
      </c>
      <c r="X2922" s="2">
        <v>83619100000</v>
      </c>
      <c r="Y2922" s="2">
        <v>83819900000</v>
      </c>
      <c r="Z2922" s="2">
        <v>84030400000</v>
      </c>
      <c r="AA2922" s="2">
        <v>84251800000</v>
      </c>
      <c r="AB2922" s="2">
        <v>84507600000</v>
      </c>
      <c r="AC2922" s="2">
        <v>84769700000</v>
      </c>
      <c r="AD2922" s="2">
        <v>85009200000</v>
      </c>
      <c r="AE2922" s="2">
        <v>85257200000</v>
      </c>
      <c r="AF2922" s="2">
        <v>85513700000</v>
      </c>
      <c r="AG2922" s="2">
        <v>85774800000</v>
      </c>
      <c r="AH2922" s="2">
        <v>86033500000</v>
      </c>
    </row>
    <row r="2923" spans="1:34">
      <c r="A2923" t="s">
        <v>4130</v>
      </c>
      <c r="B2923" t="s">
        <v>19</v>
      </c>
      <c r="C2923" s="2">
        <v>91435300000</v>
      </c>
      <c r="D2923" s="2">
        <v>83978500000</v>
      </c>
      <c r="E2923" s="2">
        <v>84634800000</v>
      </c>
      <c r="F2923" s="2">
        <v>85568600000</v>
      </c>
      <c r="G2923" s="2">
        <v>85818500000</v>
      </c>
      <c r="H2923" s="2">
        <v>86111800000</v>
      </c>
      <c r="I2923" s="2">
        <v>86237600000</v>
      </c>
      <c r="J2923" s="2">
        <v>86244400000</v>
      </c>
      <c r="K2923" s="2">
        <v>86200200000</v>
      </c>
      <c r="L2923" s="2">
        <v>86196900000</v>
      </c>
      <c r="M2923" s="2">
        <v>86102800000</v>
      </c>
      <c r="N2923" s="2">
        <v>86019100000</v>
      </c>
      <c r="O2923" s="2">
        <v>86008100000</v>
      </c>
      <c r="P2923" s="2">
        <v>86052100000</v>
      </c>
      <c r="Q2923" s="2">
        <v>86036200000</v>
      </c>
      <c r="R2923" s="2">
        <v>85990700000</v>
      </c>
      <c r="S2923" s="2">
        <v>86048900000</v>
      </c>
      <c r="T2923" s="2">
        <v>86209000000</v>
      </c>
      <c r="U2923" s="2">
        <v>86309400000</v>
      </c>
      <c r="V2923" s="2">
        <v>86428000000</v>
      </c>
      <c r="W2923" s="2">
        <v>86590300000</v>
      </c>
      <c r="X2923" s="2">
        <v>86798400000</v>
      </c>
      <c r="Y2923" s="2">
        <v>87021000000</v>
      </c>
      <c r="Z2923" s="2">
        <v>87254300000</v>
      </c>
      <c r="AA2923" s="2">
        <v>87499500000</v>
      </c>
      <c r="AB2923" s="2">
        <v>87781000000</v>
      </c>
      <c r="AC2923" s="2">
        <v>88069200000</v>
      </c>
      <c r="AD2923" s="2">
        <v>88334300000</v>
      </c>
      <c r="AE2923" s="2">
        <v>88608600000</v>
      </c>
      <c r="AF2923" s="2">
        <v>88890700000</v>
      </c>
      <c r="AG2923" s="2">
        <v>89177900000</v>
      </c>
      <c r="AH2923" s="2">
        <v>89462400000</v>
      </c>
    </row>
    <row r="2924" spans="1:34">
      <c r="A2924" t="s">
        <v>4131</v>
      </c>
      <c r="B2924" t="s">
        <v>19</v>
      </c>
      <c r="C2924" s="2">
        <v>16984400000</v>
      </c>
      <c r="D2924" s="2">
        <v>15601000000</v>
      </c>
      <c r="E2924" s="2">
        <v>15723000000</v>
      </c>
      <c r="F2924" s="2">
        <v>15896700000</v>
      </c>
      <c r="G2924" s="2">
        <v>15943400000</v>
      </c>
      <c r="H2924" s="2">
        <v>15997800000</v>
      </c>
      <c r="I2924" s="2">
        <v>16020700000</v>
      </c>
      <c r="J2924" s="2">
        <v>16021000000</v>
      </c>
      <c r="K2924" s="2">
        <v>16011200000</v>
      </c>
      <c r="L2924" s="2">
        <v>16008200000</v>
      </c>
      <c r="M2924" s="2">
        <v>15987400000</v>
      </c>
      <c r="N2924" s="2">
        <v>15967200000</v>
      </c>
      <c r="O2924" s="2">
        <v>15959000000</v>
      </c>
      <c r="P2924" s="2">
        <v>15958700000</v>
      </c>
      <c r="Q2924" s="2">
        <v>15945300000</v>
      </c>
      <c r="R2924" s="2">
        <v>15924400000</v>
      </c>
      <c r="S2924" s="2">
        <v>15920700000</v>
      </c>
      <c r="T2924" s="2">
        <v>15934100000</v>
      </c>
      <c r="U2924" s="2">
        <v>15934600000</v>
      </c>
      <c r="V2924" s="2">
        <v>15936900000</v>
      </c>
      <c r="W2924" s="2">
        <v>15945800000</v>
      </c>
      <c r="X2924" s="2">
        <v>15961600000</v>
      </c>
      <c r="Y2924" s="2">
        <v>15978800000</v>
      </c>
      <c r="Z2924" s="2">
        <v>15997100000</v>
      </c>
      <c r="AA2924" s="2">
        <v>16016500000</v>
      </c>
      <c r="AB2924" s="2">
        <v>16041900000</v>
      </c>
      <c r="AC2924" s="2">
        <v>16067900000</v>
      </c>
      <c r="AD2924" s="2">
        <v>16089300000</v>
      </c>
      <c r="AE2924" s="2">
        <v>16111600000</v>
      </c>
      <c r="AF2924" s="2">
        <v>16137100000</v>
      </c>
      <c r="AG2924" s="2">
        <v>16163000000</v>
      </c>
      <c r="AH2924" s="2">
        <v>16188700000</v>
      </c>
    </row>
    <row r="2925" spans="1:34">
      <c r="A2925" t="s">
        <v>4132</v>
      </c>
      <c r="B2925" t="s">
        <v>19</v>
      </c>
      <c r="C2925" s="2">
        <v>10753000000</v>
      </c>
      <c r="D2925" s="2">
        <v>9877160000</v>
      </c>
      <c r="E2925" s="2">
        <v>9954390000</v>
      </c>
      <c r="F2925" s="2">
        <v>10064400000</v>
      </c>
      <c r="G2925" s="2">
        <v>10093900000</v>
      </c>
      <c r="H2925" s="2">
        <v>10128400000</v>
      </c>
      <c r="I2925" s="2">
        <v>10142800000</v>
      </c>
      <c r="J2925" s="2">
        <v>10143000000</v>
      </c>
      <c r="K2925" s="2">
        <v>10136800000</v>
      </c>
      <c r="L2925" s="2">
        <v>10134800000</v>
      </c>
      <c r="M2925" s="2">
        <v>10121500000</v>
      </c>
      <c r="N2925" s="2">
        <v>10108600000</v>
      </c>
      <c r="O2925" s="2">
        <v>10103300000</v>
      </c>
      <c r="P2925" s="2">
        <v>10102900000</v>
      </c>
      <c r="Q2925" s="2">
        <v>10094100000</v>
      </c>
      <c r="R2925" s="2">
        <v>10080500000</v>
      </c>
      <c r="S2925" s="2">
        <v>10077800000</v>
      </c>
      <c r="T2925" s="2">
        <v>10085900000</v>
      </c>
      <c r="U2925" s="2">
        <v>10085700000</v>
      </c>
      <c r="V2925" s="2">
        <v>10086600000</v>
      </c>
      <c r="W2925" s="2">
        <v>10091700000</v>
      </c>
      <c r="X2925" s="2">
        <v>10101100000</v>
      </c>
      <c r="Y2925" s="2">
        <v>10111300000</v>
      </c>
      <c r="Z2925" s="2">
        <v>10122200000</v>
      </c>
      <c r="AA2925" s="2">
        <v>10133800000</v>
      </c>
      <c r="AB2925" s="2">
        <v>10149200000</v>
      </c>
      <c r="AC2925" s="2">
        <v>10164900000</v>
      </c>
      <c r="AD2925" s="2">
        <v>10177700000</v>
      </c>
      <c r="AE2925" s="2">
        <v>10191100000</v>
      </c>
      <c r="AF2925" s="2">
        <v>10206500000</v>
      </c>
      <c r="AG2925" s="2">
        <v>10222200000</v>
      </c>
      <c r="AH2925" s="2">
        <v>10237700000</v>
      </c>
    </row>
    <row r="2926" spans="1:34">
      <c r="A2926" t="s">
        <v>4133</v>
      </c>
      <c r="B2926" t="s">
        <v>19</v>
      </c>
      <c r="C2926" s="2">
        <v>31687200000</v>
      </c>
      <c r="D2926" s="2">
        <v>29105500000</v>
      </c>
      <c r="E2926" s="2">
        <v>29333100000</v>
      </c>
      <c r="F2926" s="2">
        <v>29657100000</v>
      </c>
      <c r="G2926" s="2">
        <v>29744000000</v>
      </c>
      <c r="H2926" s="2">
        <v>29845500000</v>
      </c>
      <c r="I2926" s="2">
        <v>29888400000</v>
      </c>
      <c r="J2926" s="2">
        <v>29889400000</v>
      </c>
      <c r="K2926" s="2">
        <v>29871700000</v>
      </c>
      <c r="L2926" s="2">
        <v>29867000000</v>
      </c>
      <c r="M2926" s="2">
        <v>29829500000</v>
      </c>
      <c r="N2926" s="2">
        <v>29793600000</v>
      </c>
      <c r="O2926" s="2">
        <v>29780700000</v>
      </c>
      <c r="P2926" s="2">
        <v>29783300000</v>
      </c>
      <c r="Q2926" s="2">
        <v>29762400000</v>
      </c>
      <c r="R2926" s="2">
        <v>29728100000</v>
      </c>
      <c r="S2926" s="2">
        <v>29726800000</v>
      </c>
      <c r="T2926" s="2">
        <v>29758100000</v>
      </c>
      <c r="U2926" s="2">
        <v>29766000000</v>
      </c>
      <c r="V2926" s="2">
        <v>29777800000</v>
      </c>
      <c r="W2926" s="2">
        <v>29802600000</v>
      </c>
      <c r="X2926" s="2">
        <v>29840800000</v>
      </c>
      <c r="Y2926" s="2">
        <v>29882200000</v>
      </c>
      <c r="Z2926" s="2">
        <v>29925800000</v>
      </c>
      <c r="AA2926" s="2">
        <v>29972100000</v>
      </c>
      <c r="AB2926" s="2">
        <v>30029800000</v>
      </c>
      <c r="AC2926" s="2">
        <v>30088900000</v>
      </c>
      <c r="AD2926" s="2">
        <v>30139500000</v>
      </c>
      <c r="AE2926" s="2">
        <v>30192100000</v>
      </c>
      <c r="AF2926" s="2">
        <v>30249900000</v>
      </c>
      <c r="AG2926" s="2">
        <v>30308800000</v>
      </c>
      <c r="AH2926" s="2">
        <v>30367100000</v>
      </c>
    </row>
    <row r="2927" spans="1:34">
      <c r="A2927" t="s">
        <v>4134</v>
      </c>
      <c r="B2927" t="s">
        <v>19</v>
      </c>
      <c r="C2927" s="2">
        <v>379810000</v>
      </c>
      <c r="D2927" s="2">
        <v>348880000</v>
      </c>
      <c r="E2927" s="2">
        <v>351610000</v>
      </c>
      <c r="F2927" s="2">
        <v>355490000</v>
      </c>
      <c r="G2927" s="2">
        <v>356530000</v>
      </c>
      <c r="H2927" s="2">
        <v>357750000</v>
      </c>
      <c r="I2927" s="2">
        <v>358260000</v>
      </c>
      <c r="J2927" s="2">
        <v>358270000</v>
      </c>
      <c r="K2927" s="2">
        <v>358040000</v>
      </c>
      <c r="L2927" s="2">
        <v>357970000</v>
      </c>
      <c r="M2927" s="2">
        <v>357490000</v>
      </c>
      <c r="N2927" s="2">
        <v>357030000</v>
      </c>
      <c r="O2927" s="2">
        <v>356830000</v>
      </c>
      <c r="P2927" s="2">
        <v>356790000</v>
      </c>
      <c r="Q2927" s="2">
        <v>356470000</v>
      </c>
      <c r="R2927" s="2">
        <v>355960000</v>
      </c>
      <c r="S2927" s="2">
        <v>355830000</v>
      </c>
      <c r="T2927" s="2">
        <v>356090000</v>
      </c>
      <c r="U2927" s="2">
        <v>356040000</v>
      </c>
      <c r="V2927" s="2">
        <v>356040000</v>
      </c>
      <c r="W2927" s="2">
        <v>356170000</v>
      </c>
      <c r="X2927" s="2">
        <v>356460000</v>
      </c>
      <c r="Y2927" s="2">
        <v>356770000</v>
      </c>
      <c r="Z2927" s="2">
        <v>357110000</v>
      </c>
      <c r="AA2927" s="2">
        <v>357460000</v>
      </c>
      <c r="AB2927" s="2">
        <v>357950000</v>
      </c>
      <c r="AC2927" s="2">
        <v>358450000</v>
      </c>
      <c r="AD2927" s="2">
        <v>358850000</v>
      </c>
      <c r="AE2927" s="2">
        <v>359260000</v>
      </c>
      <c r="AF2927" s="2">
        <v>359750000</v>
      </c>
      <c r="AG2927" s="2">
        <v>360250000</v>
      </c>
      <c r="AH2927" s="2">
        <v>360750000</v>
      </c>
    </row>
    <row r="2928" spans="1:34">
      <c r="A2928" t="s">
        <v>4135</v>
      </c>
      <c r="B2928" t="s">
        <v>19</v>
      </c>
      <c r="C2928" s="2">
        <v>2542290000</v>
      </c>
      <c r="D2928" s="2">
        <v>2335320000</v>
      </c>
      <c r="E2928" s="2">
        <v>2353590000</v>
      </c>
      <c r="F2928" s="2">
        <v>2379610000</v>
      </c>
      <c r="G2928" s="2">
        <v>2386600000</v>
      </c>
      <c r="H2928" s="2">
        <v>2394740000</v>
      </c>
      <c r="I2928" s="2">
        <v>2398140000</v>
      </c>
      <c r="J2928" s="2">
        <v>2398120000</v>
      </c>
      <c r="K2928" s="2">
        <v>2396560000</v>
      </c>
      <c r="L2928" s="2">
        <v>2395950000</v>
      </c>
      <c r="M2928" s="2">
        <v>2392630000</v>
      </c>
      <c r="N2928" s="2">
        <v>2389310000</v>
      </c>
      <c r="O2928" s="2">
        <v>2387710000</v>
      </c>
      <c r="P2928" s="2">
        <v>2387110000</v>
      </c>
      <c r="Q2928" s="2">
        <v>2384460000</v>
      </c>
      <c r="R2928" s="2">
        <v>2380530000</v>
      </c>
      <c r="S2928" s="2">
        <v>2379060000</v>
      </c>
      <c r="T2928" s="2">
        <v>2380030000</v>
      </c>
      <c r="U2928" s="2">
        <v>2378950000</v>
      </c>
      <c r="V2928" s="2">
        <v>2378040000</v>
      </c>
      <c r="W2928" s="2">
        <v>2378030000</v>
      </c>
      <c r="X2928" s="2">
        <v>2378940000</v>
      </c>
      <c r="Y2928" s="2">
        <v>2379990000</v>
      </c>
      <c r="Z2928" s="2">
        <v>2381130000</v>
      </c>
      <c r="AA2928" s="2">
        <v>2382390000</v>
      </c>
      <c r="AB2928" s="2">
        <v>2384480000</v>
      </c>
      <c r="AC2928" s="2">
        <v>2386630000</v>
      </c>
      <c r="AD2928" s="2">
        <v>2388070000</v>
      </c>
      <c r="AE2928" s="2">
        <v>2389600000</v>
      </c>
      <c r="AF2928" s="2">
        <v>2391690000</v>
      </c>
      <c r="AG2928" s="2">
        <v>2393840000</v>
      </c>
      <c r="AH2928" s="2">
        <v>2395950000</v>
      </c>
    </row>
    <row r="2929" spans="1:34">
      <c r="A2929" t="s">
        <v>4136</v>
      </c>
      <c r="B2929" t="s">
        <v>19</v>
      </c>
      <c r="C2929" s="2">
        <v>619910000</v>
      </c>
      <c r="D2929" s="2">
        <v>569440000</v>
      </c>
      <c r="E2929" s="2">
        <v>573890000</v>
      </c>
      <c r="F2929" s="2">
        <v>580240000</v>
      </c>
      <c r="G2929" s="2">
        <v>581940000</v>
      </c>
      <c r="H2929" s="2">
        <v>583930000</v>
      </c>
      <c r="I2929" s="2">
        <v>584760000</v>
      </c>
      <c r="J2929" s="2">
        <v>584750000</v>
      </c>
      <c r="K2929" s="2">
        <v>584380000</v>
      </c>
      <c r="L2929" s="2">
        <v>584230000</v>
      </c>
      <c r="M2929" s="2">
        <v>583430000</v>
      </c>
      <c r="N2929" s="2">
        <v>582620000</v>
      </c>
      <c r="O2929" s="2">
        <v>582240000</v>
      </c>
      <c r="P2929" s="2">
        <v>582110000</v>
      </c>
      <c r="Q2929" s="2">
        <v>581480000</v>
      </c>
      <c r="R2929" s="2">
        <v>580540000</v>
      </c>
      <c r="S2929" s="2">
        <v>580200000</v>
      </c>
      <c r="T2929" s="2">
        <v>580460000</v>
      </c>
      <c r="U2929" s="2">
        <v>580230000</v>
      </c>
      <c r="V2929" s="2">
        <v>580030000</v>
      </c>
      <c r="W2929" s="2">
        <v>580060000</v>
      </c>
      <c r="X2929" s="2">
        <v>580320000</v>
      </c>
      <c r="Y2929" s="2">
        <v>580610000</v>
      </c>
      <c r="Z2929" s="2">
        <v>580930000</v>
      </c>
      <c r="AA2929" s="2">
        <v>581280000</v>
      </c>
      <c r="AB2929" s="2">
        <v>581830000</v>
      </c>
      <c r="AC2929" s="2">
        <v>582390000</v>
      </c>
      <c r="AD2929" s="2">
        <v>582790000</v>
      </c>
      <c r="AE2929" s="2">
        <v>583200000</v>
      </c>
      <c r="AF2929" s="2">
        <v>583750000</v>
      </c>
      <c r="AG2929" s="2">
        <v>584320000</v>
      </c>
      <c r="AH2929" s="2">
        <v>584870000</v>
      </c>
    </row>
    <row r="2930" spans="1:34">
      <c r="A2930" t="s">
        <v>4137</v>
      </c>
      <c r="B2930" t="s">
        <v>19</v>
      </c>
      <c r="C2930" s="2">
        <v>84570000</v>
      </c>
      <c r="D2930" s="2">
        <v>77690000</v>
      </c>
      <c r="E2930" s="2">
        <v>78300000</v>
      </c>
      <c r="F2930" s="2">
        <v>79160000</v>
      </c>
      <c r="G2930" s="2">
        <v>79400000</v>
      </c>
      <c r="H2930" s="2">
        <v>79670000</v>
      </c>
      <c r="I2930" s="2">
        <v>79780000</v>
      </c>
      <c r="J2930" s="2">
        <v>79780000</v>
      </c>
      <c r="K2930" s="2">
        <v>79720000</v>
      </c>
      <c r="L2930" s="2">
        <v>79700000</v>
      </c>
      <c r="M2930" s="2">
        <v>79590000</v>
      </c>
      <c r="N2930" s="2">
        <v>79480000</v>
      </c>
      <c r="O2930" s="2">
        <v>79420000</v>
      </c>
      <c r="P2930" s="2">
        <v>79390000</v>
      </c>
      <c r="Q2930" s="2">
        <v>79290000</v>
      </c>
      <c r="R2930" s="2">
        <v>79150000</v>
      </c>
      <c r="S2930" s="2">
        <v>79090000</v>
      </c>
      <c r="T2930" s="2">
        <v>79110000</v>
      </c>
      <c r="U2930" s="2">
        <v>79060000</v>
      </c>
      <c r="V2930" s="2">
        <v>79020000</v>
      </c>
      <c r="W2930" s="2">
        <v>79000000</v>
      </c>
      <c r="X2930" s="2">
        <v>79010000</v>
      </c>
      <c r="Y2930" s="2">
        <v>79030000</v>
      </c>
      <c r="Z2930" s="2">
        <v>79050000</v>
      </c>
      <c r="AA2930" s="2">
        <v>79070000</v>
      </c>
      <c r="AB2930" s="2">
        <v>79120000</v>
      </c>
      <c r="AC2930" s="2">
        <v>79170000</v>
      </c>
      <c r="AD2930" s="2">
        <v>79190000</v>
      </c>
      <c r="AE2930" s="2">
        <v>79220000</v>
      </c>
      <c r="AF2930" s="2">
        <v>79270000</v>
      </c>
      <c r="AG2930" s="2">
        <v>79320000</v>
      </c>
      <c r="AH2930" s="2">
        <v>79370000</v>
      </c>
    </row>
    <row r="2931" spans="1:34">
      <c r="A2931" t="s">
        <v>4138</v>
      </c>
      <c r="B2931" t="s">
        <v>19</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row>
    <row r="2932" spans="1:34">
      <c r="A2932" t="s">
        <v>4139</v>
      </c>
      <c r="B2932" t="s">
        <v>19</v>
      </c>
      <c r="C2932" s="2">
        <v>-1080000000000000</v>
      </c>
      <c r="D2932" s="2">
        <v>-1120000000000000</v>
      </c>
      <c r="E2932" s="2">
        <v>-1100000000000000</v>
      </c>
      <c r="F2932" s="2">
        <v>-1090000000000000</v>
      </c>
      <c r="G2932" s="2">
        <v>-1080000000000000</v>
      </c>
      <c r="H2932" s="2">
        <v>-1070000000000000</v>
      </c>
      <c r="I2932" s="2">
        <v>-1050000000000000</v>
      </c>
      <c r="J2932" s="2">
        <v>-1020000000000000</v>
      </c>
      <c r="K2932" s="2">
        <v>-994000000000000</v>
      </c>
      <c r="L2932" s="2">
        <v>-964000000000000</v>
      </c>
      <c r="M2932" s="2">
        <v>-934000000000000</v>
      </c>
      <c r="N2932" s="2">
        <v>-904000000000000</v>
      </c>
      <c r="O2932" s="2">
        <v>-903000000000000</v>
      </c>
      <c r="P2932" s="2">
        <v>-903000000000000</v>
      </c>
      <c r="Q2932" s="2">
        <v>-902000000000000</v>
      </c>
      <c r="R2932" s="2">
        <v>-902000000000000</v>
      </c>
      <c r="S2932" s="2">
        <v>-902000000000000</v>
      </c>
      <c r="T2932" s="2">
        <v>-901000000000000</v>
      </c>
      <c r="U2932" s="2">
        <v>-901000000000000</v>
      </c>
      <c r="V2932" s="2">
        <v>-901000000000000</v>
      </c>
      <c r="W2932" s="2">
        <v>-900000000000000</v>
      </c>
      <c r="X2932" s="2">
        <v>-900000000000000</v>
      </c>
      <c r="Y2932" s="2">
        <v>-900000000000000</v>
      </c>
      <c r="Z2932" s="2">
        <v>-899000000000000</v>
      </c>
      <c r="AA2932" s="2">
        <v>-899000000000000</v>
      </c>
      <c r="AB2932" s="2">
        <v>-899000000000000</v>
      </c>
      <c r="AC2932" s="2">
        <v>-898000000000000</v>
      </c>
      <c r="AD2932" s="2">
        <v>-898000000000000</v>
      </c>
      <c r="AE2932" s="2">
        <v>-897000000000000</v>
      </c>
      <c r="AF2932" s="2">
        <v>-897000000000000</v>
      </c>
      <c r="AG2932" s="2">
        <v>-897000000000000</v>
      </c>
      <c r="AH2932" s="2">
        <v>-896000000000000</v>
      </c>
    </row>
    <row r="2933" spans="1:34">
      <c r="A2933" t="s">
        <v>4140</v>
      </c>
      <c r="B2933" t="s">
        <v>19</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row>
    <row r="2934" spans="1:34">
      <c r="A2934" t="s">
        <v>4141</v>
      </c>
      <c r="B2934" t="s">
        <v>19</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row>
    <row r="2935" spans="1:34">
      <c r="A2935" t="s">
        <v>4142</v>
      </c>
      <c r="B2935" t="s">
        <v>19</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row>
    <row r="2936" spans="1:34">
      <c r="A2936" t="s">
        <v>4143</v>
      </c>
      <c r="B2936" t="s">
        <v>19</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row>
    <row r="2937" spans="1:34">
      <c r="A2937" t="s">
        <v>4144</v>
      </c>
      <c r="B2937" t="s">
        <v>19</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row>
    <row r="2938" spans="1:34">
      <c r="A2938" t="s">
        <v>4145</v>
      </c>
      <c r="B2938" t="s">
        <v>19</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row>
    <row r="2939" spans="1:34">
      <c r="A2939" t="s">
        <v>4146</v>
      </c>
      <c r="B2939" t="s">
        <v>19</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row>
    <row r="2940" spans="1:34">
      <c r="A2940" t="s">
        <v>4147</v>
      </c>
      <c r="B2940" t="s">
        <v>19</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row>
    <row r="2941" spans="1:34">
      <c r="A2941" t="s">
        <v>4148</v>
      </c>
      <c r="B2941" t="s">
        <v>19</v>
      </c>
      <c r="C2941" s="2">
        <v>466000000000</v>
      </c>
      <c r="D2941" s="2">
        <v>480000000000</v>
      </c>
      <c r="E2941" s="2">
        <v>475000000000</v>
      </c>
      <c r="F2941" s="2">
        <v>470000000000</v>
      </c>
      <c r="G2941" s="2">
        <v>464000000000</v>
      </c>
      <c r="H2941" s="2">
        <v>459000000000</v>
      </c>
      <c r="I2941" s="2">
        <v>453000000000</v>
      </c>
      <c r="J2941" s="2">
        <v>440000000000</v>
      </c>
      <c r="K2941" s="2">
        <v>427000000000</v>
      </c>
      <c r="L2941" s="2">
        <v>414000000000</v>
      </c>
      <c r="M2941" s="2">
        <v>401000000000</v>
      </c>
      <c r="N2941" s="2">
        <v>388000000000</v>
      </c>
      <c r="O2941" s="2">
        <v>388000000000</v>
      </c>
      <c r="P2941" s="2">
        <v>388000000000</v>
      </c>
      <c r="Q2941" s="2">
        <v>388000000000</v>
      </c>
      <c r="R2941" s="2">
        <v>388000000000</v>
      </c>
      <c r="S2941" s="2">
        <v>388000000000</v>
      </c>
      <c r="T2941" s="2">
        <v>388000000000</v>
      </c>
      <c r="U2941" s="2">
        <v>387000000000</v>
      </c>
      <c r="V2941" s="2">
        <v>387000000000</v>
      </c>
      <c r="W2941" s="2">
        <v>387000000000</v>
      </c>
      <c r="X2941" s="2">
        <v>387000000000</v>
      </c>
      <c r="Y2941" s="2">
        <v>387000000000</v>
      </c>
      <c r="Z2941" s="2">
        <v>387000000000</v>
      </c>
      <c r="AA2941" s="2">
        <v>386000000000</v>
      </c>
      <c r="AB2941" s="2">
        <v>386000000000</v>
      </c>
      <c r="AC2941" s="2">
        <v>386000000000</v>
      </c>
      <c r="AD2941" s="2">
        <v>386000000000</v>
      </c>
      <c r="AE2941" s="2">
        <v>386000000000</v>
      </c>
      <c r="AF2941" s="2">
        <v>386000000000</v>
      </c>
      <c r="AG2941" s="2">
        <v>386000000000</v>
      </c>
      <c r="AH2941" s="2">
        <v>385000000000</v>
      </c>
    </row>
    <row r="2942" spans="1:34">
      <c r="A2942" t="s">
        <v>4149</v>
      </c>
      <c r="B2942" t="s">
        <v>19</v>
      </c>
      <c r="C2942" s="2">
        <v>37900000000</v>
      </c>
      <c r="D2942" s="2">
        <v>39100000000</v>
      </c>
      <c r="E2942" s="2">
        <v>38700000000</v>
      </c>
      <c r="F2942" s="2">
        <v>38200000000</v>
      </c>
      <c r="G2942" s="2">
        <v>37800000000</v>
      </c>
      <c r="H2942" s="2">
        <v>37400000000</v>
      </c>
      <c r="I2942" s="2">
        <v>36900000000</v>
      </c>
      <c r="J2942" s="2">
        <v>35900000000</v>
      </c>
      <c r="K2942" s="2">
        <v>34800000000</v>
      </c>
      <c r="L2942" s="2">
        <v>33700000000</v>
      </c>
      <c r="M2942" s="2">
        <v>32700000000</v>
      </c>
      <c r="N2942" s="2">
        <v>31600000000</v>
      </c>
      <c r="O2942" s="2">
        <v>31600000000</v>
      </c>
      <c r="P2942" s="2">
        <v>31600000000</v>
      </c>
      <c r="Q2942" s="2">
        <v>31600000000</v>
      </c>
      <c r="R2942" s="2">
        <v>31600000000</v>
      </c>
      <c r="S2942" s="2">
        <v>31600000000</v>
      </c>
      <c r="T2942" s="2">
        <v>31600000000</v>
      </c>
      <c r="U2942" s="2">
        <v>31500000000</v>
      </c>
      <c r="V2942" s="2">
        <v>31500000000</v>
      </c>
      <c r="W2942" s="2">
        <v>31500000000</v>
      </c>
      <c r="X2942" s="2">
        <v>31500000000</v>
      </c>
      <c r="Y2942" s="2">
        <v>31500000000</v>
      </c>
      <c r="Z2942" s="2">
        <v>31500000000</v>
      </c>
      <c r="AA2942" s="2">
        <v>31500000000</v>
      </c>
      <c r="AB2942" s="2">
        <v>31500000000</v>
      </c>
      <c r="AC2942" s="2">
        <v>31400000000</v>
      </c>
      <c r="AD2942" s="2">
        <v>31400000000</v>
      </c>
      <c r="AE2942" s="2">
        <v>31400000000</v>
      </c>
      <c r="AF2942" s="2">
        <v>31400000000</v>
      </c>
      <c r="AG2942" s="2">
        <v>31400000000</v>
      </c>
      <c r="AH2942" s="2">
        <v>31400000000</v>
      </c>
    </row>
    <row r="2943" spans="1:34">
      <c r="A2943" t="s">
        <v>4150</v>
      </c>
      <c r="B2943" t="s">
        <v>19</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row>
    <row r="2944" spans="1:34">
      <c r="A2944" t="s">
        <v>4151</v>
      </c>
      <c r="B2944" t="s">
        <v>19</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row>
    <row r="2945" spans="1:34">
      <c r="A2945" t="s">
        <v>4152</v>
      </c>
      <c r="B2945" t="s">
        <v>19</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row>
    <row r="2946" spans="1:34">
      <c r="A2946" t="s">
        <v>4153</v>
      </c>
      <c r="B2946" t="s">
        <v>19</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row>
    <row r="2947" spans="1:34">
      <c r="A2947" t="s">
        <v>4154</v>
      </c>
      <c r="B2947" t="s">
        <v>19</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row>
    <row r="2948" spans="1:34">
      <c r="A2948" t="s">
        <v>4155</v>
      </c>
      <c r="B2948" t="s">
        <v>19</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row>
    <row r="2949" spans="1:34">
      <c r="A2949" t="s">
        <v>4156</v>
      </c>
      <c r="B2949" t="s">
        <v>19</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row>
    <row r="2950" spans="1:34">
      <c r="A2950" t="s">
        <v>4157</v>
      </c>
      <c r="B2950" t="s">
        <v>19</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row>
    <row r="2951" spans="1:34">
      <c r="A2951" t="s">
        <v>4158</v>
      </c>
      <c r="B2951" t="s">
        <v>19</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row>
    <row r="2952" spans="1:34">
      <c r="A2952" t="s">
        <v>4159</v>
      </c>
      <c r="B2952" t="s">
        <v>19</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row>
    <row r="2953" spans="1:34">
      <c r="A2953" t="s">
        <v>4160</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row>
    <row r="2954" spans="1:34">
      <c r="A2954" t="s">
        <v>4161</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row>
    <row r="2955" spans="1:34">
      <c r="A2955" t="s">
        <v>4162</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row>
    <row r="2956" spans="1:34">
      <c r="A2956" t="s">
        <v>4201</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row>
    <row r="2957" spans="1:34">
      <c r="A2957" t="s">
        <v>4202</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row>
    <row r="2958" spans="1:34">
      <c r="A2958" t="s">
        <v>4203</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row>
    <row r="2959" spans="1:34">
      <c r="A2959" t="s">
        <v>4204</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row>
    <row r="2960" spans="1:34">
      <c r="A2960" t="s">
        <v>4205</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row>
    <row r="2961" spans="1:34">
      <c r="A2961" t="s">
        <v>4206</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row>
    <row r="2962" spans="1:34">
      <c r="A2962" t="s">
        <v>4207</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row>
    <row r="2963" spans="1:34">
      <c r="A2963" t="s">
        <v>4208</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row>
    <row r="2964" spans="1:34">
      <c r="A2964" t="s">
        <v>4209</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row>
    <row r="2965" spans="1:34">
      <c r="A2965" t="s">
        <v>4210</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row>
    <row r="2966" spans="1:34">
      <c r="A2966" t="s">
        <v>4211</v>
      </c>
      <c r="B2966" t="s">
        <v>19</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row>
    <row r="2967" spans="1:34">
      <c r="A2967" t="s">
        <v>4212</v>
      </c>
      <c r="B2967" t="s">
        <v>19</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row>
    <row r="2968" spans="1:34">
      <c r="A2968" t="s">
        <v>4213</v>
      </c>
      <c r="B2968" t="s">
        <v>19</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row>
    <row r="2969" spans="1:34">
      <c r="A2969" t="s">
        <v>4214</v>
      </c>
      <c r="B2969" t="s">
        <v>19</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row>
    <row r="2970" spans="1:34">
      <c r="A2970" t="s">
        <v>4215</v>
      </c>
      <c r="B2970" t="s">
        <v>19</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row>
    <row r="2971" spans="1:34">
      <c r="A2971" t="s">
        <v>4216</v>
      </c>
      <c r="B2971" t="s">
        <v>19</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row>
    <row r="2972" spans="1:34">
      <c r="A2972" t="s">
        <v>4217</v>
      </c>
      <c r="B2972" t="s">
        <v>19</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row>
    <row r="2973" spans="1:34">
      <c r="A2973" t="s">
        <v>4218</v>
      </c>
      <c r="B2973" t="s">
        <v>19</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row>
    <row r="2974" spans="1:34">
      <c r="A2974" t="s">
        <v>4219</v>
      </c>
      <c r="B2974" t="s">
        <v>19</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row>
    <row r="2975" spans="1:34">
      <c r="A2975" t="s">
        <v>4220</v>
      </c>
      <c r="B2975" t="s">
        <v>19</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row>
    <row r="2976" spans="1:34">
      <c r="A2976" t="s">
        <v>4221</v>
      </c>
      <c r="B2976" t="s">
        <v>19</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row>
    <row r="2977" spans="1:34">
      <c r="A2977" t="s">
        <v>4222</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row>
    <row r="2978" spans="1:34">
      <c r="A2978" t="s">
        <v>4223</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row>
    <row r="2979" spans="1:34">
      <c r="A2979" t="s">
        <v>4224</v>
      </c>
      <c r="B2979" t="s">
        <v>19</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row>
    <row r="2980" spans="1:34">
      <c r="A2980" t="s">
        <v>4225</v>
      </c>
      <c r="B2980" t="s">
        <v>19</v>
      </c>
      <c r="C2980" s="2">
        <v>222121000000000</v>
      </c>
      <c r="D2980" s="2">
        <v>216166000000000</v>
      </c>
      <c r="E2980" s="2">
        <v>213175000000000</v>
      </c>
      <c r="F2980" s="2">
        <v>212942000000000</v>
      </c>
      <c r="G2980" s="2">
        <v>212447000000000</v>
      </c>
      <c r="H2980" s="2">
        <v>211963000000000</v>
      </c>
      <c r="I2980" s="2">
        <v>211334000000000</v>
      </c>
      <c r="J2980" s="2">
        <v>210508000000000</v>
      </c>
      <c r="K2980" s="2">
        <v>209598000000000</v>
      </c>
      <c r="L2980" s="2">
        <v>208777000000000</v>
      </c>
      <c r="M2980" s="2">
        <v>208141000000000</v>
      </c>
      <c r="N2980" s="2">
        <v>207434000000000</v>
      </c>
      <c r="O2980" s="2">
        <v>206932000000000</v>
      </c>
      <c r="P2980" s="2">
        <v>206456000000000</v>
      </c>
      <c r="Q2980" s="2">
        <v>205964000000000</v>
      </c>
      <c r="R2980" s="2">
        <v>205452000000000</v>
      </c>
      <c r="S2980" s="2">
        <v>205017000000000</v>
      </c>
      <c r="T2980" s="2">
        <v>204747000000000</v>
      </c>
      <c r="U2980" s="2">
        <v>204338000000000</v>
      </c>
      <c r="V2980" s="2">
        <v>203984000000000</v>
      </c>
      <c r="W2980" s="2">
        <v>203576000000000</v>
      </c>
      <c r="X2980" s="2">
        <v>203228000000000</v>
      </c>
      <c r="Y2980" s="2">
        <v>202928000000000</v>
      </c>
      <c r="Z2980" s="2">
        <v>202632000000000</v>
      </c>
      <c r="AA2980" s="2">
        <v>202336000000000</v>
      </c>
      <c r="AB2980" s="2">
        <v>202088000000000</v>
      </c>
      <c r="AC2980" s="2">
        <v>201792000000000</v>
      </c>
      <c r="AD2980" s="2">
        <v>201597000000000</v>
      </c>
      <c r="AE2980" s="2">
        <v>201295000000000</v>
      </c>
      <c r="AF2980" s="2">
        <v>201105000000000</v>
      </c>
      <c r="AG2980" s="2">
        <v>200805000000000</v>
      </c>
      <c r="AH2980" s="2">
        <v>200562000000000</v>
      </c>
    </row>
    <row r="2981" spans="1:34">
      <c r="A2981" t="s">
        <v>4226</v>
      </c>
      <c r="B2981" t="s">
        <v>19</v>
      </c>
      <c r="C2981" s="2">
        <v>19951600000</v>
      </c>
      <c r="D2981" s="2">
        <v>19416700000</v>
      </c>
      <c r="E2981" s="2">
        <v>19148000000</v>
      </c>
      <c r="F2981" s="2">
        <v>19127000000</v>
      </c>
      <c r="G2981" s="2">
        <v>19082600000</v>
      </c>
      <c r="H2981" s="2">
        <v>19039200000</v>
      </c>
      <c r="I2981" s="2">
        <v>18982600000</v>
      </c>
      <c r="J2981" s="2">
        <v>18908400000</v>
      </c>
      <c r="K2981" s="2">
        <v>18826700000</v>
      </c>
      <c r="L2981" s="2">
        <v>18753000000</v>
      </c>
      <c r="M2981" s="2">
        <v>18695900000</v>
      </c>
      <c r="N2981" s="2">
        <v>18632300000</v>
      </c>
      <c r="O2981" s="2">
        <v>18587200000</v>
      </c>
      <c r="P2981" s="2">
        <v>18544500000</v>
      </c>
      <c r="Q2981" s="2">
        <v>18500300000</v>
      </c>
      <c r="R2981" s="2">
        <v>18454300000</v>
      </c>
      <c r="S2981" s="2">
        <v>18415200000</v>
      </c>
      <c r="T2981" s="2">
        <v>18391000000</v>
      </c>
      <c r="U2981" s="2">
        <v>18354300000</v>
      </c>
      <c r="V2981" s="2">
        <v>18322400000</v>
      </c>
      <c r="W2981" s="2">
        <v>18285800000</v>
      </c>
      <c r="X2981" s="2">
        <v>18254500000</v>
      </c>
      <c r="Y2981" s="2">
        <v>18227600000</v>
      </c>
      <c r="Z2981" s="2">
        <v>18201000000</v>
      </c>
      <c r="AA2981" s="2">
        <v>18174400000</v>
      </c>
      <c r="AB2981" s="2">
        <v>18152100000</v>
      </c>
      <c r="AC2981" s="2">
        <v>18125500000</v>
      </c>
      <c r="AD2981" s="2">
        <v>18108000000</v>
      </c>
      <c r="AE2981" s="2">
        <v>18080900000</v>
      </c>
      <c r="AF2981" s="2">
        <v>18063800000</v>
      </c>
      <c r="AG2981" s="2">
        <v>18036800000</v>
      </c>
      <c r="AH2981" s="2">
        <v>18015000000</v>
      </c>
    </row>
    <row r="2982" spans="1:34">
      <c r="A2982" t="s">
        <v>4227</v>
      </c>
      <c r="B2982" t="s">
        <v>19</v>
      </c>
      <c r="C2982" s="2">
        <v>122753000000</v>
      </c>
      <c r="D2982" s="2">
        <v>119462000000</v>
      </c>
      <c r="E2982" s="2">
        <v>117809000000</v>
      </c>
      <c r="F2982" s="2">
        <v>117680000000</v>
      </c>
      <c r="G2982" s="2">
        <v>117406000000</v>
      </c>
      <c r="H2982" s="2">
        <v>117139000000</v>
      </c>
      <c r="I2982" s="2">
        <v>116791000000</v>
      </c>
      <c r="J2982" s="2">
        <v>116335000000</v>
      </c>
      <c r="K2982" s="2">
        <v>115832000000</v>
      </c>
      <c r="L2982" s="2">
        <v>115378000000</v>
      </c>
      <c r="M2982" s="2">
        <v>115027000000</v>
      </c>
      <c r="N2982" s="2">
        <v>114636000000</v>
      </c>
      <c r="O2982" s="2">
        <v>114358000000</v>
      </c>
      <c r="P2982" s="2">
        <v>114096000000</v>
      </c>
      <c r="Q2982" s="2">
        <v>113824000000</v>
      </c>
      <c r="R2982" s="2">
        <v>113541000000</v>
      </c>
      <c r="S2982" s="2">
        <v>113300000000</v>
      </c>
      <c r="T2982" s="2">
        <v>113151000000</v>
      </c>
      <c r="U2982" s="2">
        <v>112925000000</v>
      </c>
      <c r="V2982" s="2">
        <v>112730000000</v>
      </c>
      <c r="W2982" s="2">
        <v>112504000000</v>
      </c>
      <c r="X2982" s="2">
        <v>112312000000</v>
      </c>
      <c r="Y2982" s="2">
        <v>112146000000</v>
      </c>
      <c r="Z2982" s="2">
        <v>111982000000</v>
      </c>
      <c r="AA2982" s="2">
        <v>111819000000</v>
      </c>
      <c r="AB2982" s="2">
        <v>111681000000</v>
      </c>
      <c r="AC2982" s="2">
        <v>111518000000</v>
      </c>
      <c r="AD2982" s="2">
        <v>111410000000</v>
      </c>
      <c r="AE2982" s="2">
        <v>111243000000</v>
      </c>
      <c r="AF2982" s="2">
        <v>111139000000</v>
      </c>
      <c r="AG2982" s="2">
        <v>110972000000</v>
      </c>
      <c r="AH2982" s="2">
        <v>110838000000</v>
      </c>
    </row>
    <row r="2983" spans="1:34">
      <c r="A2983" t="s">
        <v>4228</v>
      </c>
      <c r="B2983" t="s">
        <v>19</v>
      </c>
      <c r="C2983" s="2">
        <v>168852000000</v>
      </c>
      <c r="D2983" s="2">
        <v>164325000000</v>
      </c>
      <c r="E2983" s="2">
        <v>162051000000</v>
      </c>
      <c r="F2983" s="2">
        <v>161874000000</v>
      </c>
      <c r="G2983" s="2">
        <v>161497000000</v>
      </c>
      <c r="H2983" s="2">
        <v>161130000000</v>
      </c>
      <c r="I2983" s="2">
        <v>160651000000</v>
      </c>
      <c r="J2983" s="2">
        <v>160023000000</v>
      </c>
      <c r="K2983" s="2">
        <v>159332000000</v>
      </c>
      <c r="L2983" s="2">
        <v>158708000000</v>
      </c>
      <c r="M2983" s="2">
        <v>158224000000</v>
      </c>
      <c r="N2983" s="2">
        <v>157686000000</v>
      </c>
      <c r="O2983" s="2">
        <v>157305000000</v>
      </c>
      <c r="P2983" s="2">
        <v>156943000000</v>
      </c>
      <c r="Q2983" s="2">
        <v>156570000000</v>
      </c>
      <c r="R2983" s="2">
        <v>156180000000</v>
      </c>
      <c r="S2983" s="2">
        <v>155849000000</v>
      </c>
      <c r="T2983" s="2">
        <v>155644000000</v>
      </c>
      <c r="U2983" s="2">
        <v>155333000000</v>
      </c>
      <c r="V2983" s="2">
        <v>155064000000</v>
      </c>
      <c r="W2983" s="2">
        <v>154754000000</v>
      </c>
      <c r="X2983" s="2">
        <v>154489000000</v>
      </c>
      <c r="Y2983" s="2">
        <v>154261000000</v>
      </c>
      <c r="Z2983" s="2">
        <v>154036000000</v>
      </c>
      <c r="AA2983" s="2">
        <v>153811000000</v>
      </c>
      <c r="AB2983" s="2">
        <v>153622000000</v>
      </c>
      <c r="AC2983" s="2">
        <v>153398000000</v>
      </c>
      <c r="AD2983" s="2">
        <v>153249000000</v>
      </c>
      <c r="AE2983" s="2">
        <v>153020000000</v>
      </c>
      <c r="AF2983" s="2">
        <v>152876000000</v>
      </c>
      <c r="AG2983" s="2">
        <v>152647000000</v>
      </c>
      <c r="AH2983" s="2">
        <v>152463000000</v>
      </c>
    </row>
    <row r="2984" spans="1:34">
      <c r="A2984" t="s">
        <v>4229</v>
      </c>
      <c r="B2984" t="s">
        <v>19</v>
      </c>
      <c r="C2984" s="2">
        <v>65372200000</v>
      </c>
      <c r="D2984" s="2">
        <v>63619500000</v>
      </c>
      <c r="E2984" s="2">
        <v>62739300000</v>
      </c>
      <c r="F2984" s="2">
        <v>62670600000</v>
      </c>
      <c r="G2984" s="2">
        <v>62524900000</v>
      </c>
      <c r="H2984" s="2">
        <v>62382600000</v>
      </c>
      <c r="I2984" s="2">
        <v>62197300000</v>
      </c>
      <c r="J2984" s="2">
        <v>61954300000</v>
      </c>
      <c r="K2984" s="2">
        <v>61686500000</v>
      </c>
      <c r="L2984" s="2">
        <v>61444900000</v>
      </c>
      <c r="M2984" s="2">
        <v>61257800000</v>
      </c>
      <c r="N2984" s="2">
        <v>61049500000</v>
      </c>
      <c r="O2984" s="2">
        <v>60901700000</v>
      </c>
      <c r="P2984" s="2">
        <v>60761700000</v>
      </c>
      <c r="Q2984" s="2">
        <v>60617100000</v>
      </c>
      <c r="R2984" s="2">
        <v>60466200000</v>
      </c>
      <c r="S2984" s="2">
        <v>60338200000</v>
      </c>
      <c r="T2984" s="2">
        <v>60258800000</v>
      </c>
      <c r="U2984" s="2">
        <v>60138500000</v>
      </c>
      <c r="V2984" s="2">
        <v>60034300000</v>
      </c>
      <c r="W2984" s="2">
        <v>59914300000</v>
      </c>
      <c r="X2984" s="2">
        <v>59811700000</v>
      </c>
      <c r="Y2984" s="2">
        <v>59723400000</v>
      </c>
      <c r="Z2984" s="2">
        <v>59636400000</v>
      </c>
      <c r="AA2984" s="2">
        <v>59549300000</v>
      </c>
      <c r="AB2984" s="2">
        <v>59476100000</v>
      </c>
      <c r="AC2984" s="2">
        <v>59389000000</v>
      </c>
      <c r="AD2984" s="2">
        <v>59331600000</v>
      </c>
      <c r="AE2984" s="2">
        <v>59242800000</v>
      </c>
      <c r="AF2984" s="2">
        <v>59187000000</v>
      </c>
      <c r="AG2984" s="2">
        <v>59098500000</v>
      </c>
      <c r="AH2984" s="2">
        <v>59027000000</v>
      </c>
    </row>
    <row r="2985" spans="1:34">
      <c r="A2985" t="s">
        <v>4230</v>
      </c>
      <c r="B2985" t="s">
        <v>19</v>
      </c>
      <c r="C2985" s="2">
        <v>61211100000</v>
      </c>
      <c r="D2985" s="2">
        <v>59570000000</v>
      </c>
      <c r="E2985" s="2">
        <v>58745800000</v>
      </c>
      <c r="F2985" s="2">
        <v>58681400000</v>
      </c>
      <c r="G2985" s="2">
        <v>58545100000</v>
      </c>
      <c r="H2985" s="2">
        <v>58411800000</v>
      </c>
      <c r="I2985" s="2">
        <v>58238300000</v>
      </c>
      <c r="J2985" s="2">
        <v>58010700000</v>
      </c>
      <c r="K2985" s="2">
        <v>57760000000</v>
      </c>
      <c r="L2985" s="2">
        <v>57533800000</v>
      </c>
      <c r="M2985" s="2">
        <v>57358600000</v>
      </c>
      <c r="N2985" s="2">
        <v>57163500000</v>
      </c>
      <c r="O2985" s="2">
        <v>57025100000</v>
      </c>
      <c r="P2985" s="2">
        <v>56894100000</v>
      </c>
      <c r="Q2985" s="2">
        <v>56758600000</v>
      </c>
      <c r="R2985" s="2">
        <v>56617300000</v>
      </c>
      <c r="S2985" s="2">
        <v>56497500000</v>
      </c>
      <c r="T2985" s="2">
        <v>56423200000</v>
      </c>
      <c r="U2985" s="2">
        <v>56310500000</v>
      </c>
      <c r="V2985" s="2">
        <v>56212900000</v>
      </c>
      <c r="W2985" s="2">
        <v>56100600000</v>
      </c>
      <c r="X2985" s="2">
        <v>56004600000</v>
      </c>
      <c r="Y2985" s="2">
        <v>55921900000</v>
      </c>
      <c r="Z2985" s="2">
        <v>55840300000</v>
      </c>
      <c r="AA2985" s="2">
        <v>55758800000</v>
      </c>
      <c r="AB2985" s="2">
        <v>55690300000</v>
      </c>
      <c r="AC2985" s="2">
        <v>55608800000</v>
      </c>
      <c r="AD2985" s="2">
        <v>55555000000</v>
      </c>
      <c r="AE2985" s="2">
        <v>55471900000</v>
      </c>
      <c r="AF2985" s="2">
        <v>55419500000</v>
      </c>
      <c r="AG2985" s="2">
        <v>55336700000</v>
      </c>
      <c r="AH2985" s="2">
        <v>55269800000</v>
      </c>
    </row>
    <row r="2986" spans="1:34">
      <c r="A2986" t="s">
        <v>4231</v>
      </c>
      <c r="B2986" t="s">
        <v>19</v>
      </c>
      <c r="C2986" s="2">
        <v>1364710000</v>
      </c>
      <c r="D2986" s="2">
        <v>1328120000</v>
      </c>
      <c r="E2986" s="2">
        <v>1309750000</v>
      </c>
      <c r="F2986" s="2">
        <v>1308310000</v>
      </c>
      <c r="G2986" s="2">
        <v>1305270000</v>
      </c>
      <c r="H2986" s="2">
        <v>1302300000</v>
      </c>
      <c r="I2986" s="2">
        <v>1298430000</v>
      </c>
      <c r="J2986" s="2">
        <v>1293360000</v>
      </c>
      <c r="K2986" s="2">
        <v>1287770000</v>
      </c>
      <c r="L2986" s="2">
        <v>1282720000</v>
      </c>
      <c r="M2986" s="2">
        <v>1278820000</v>
      </c>
      <c r="N2986" s="2">
        <v>1274470000</v>
      </c>
      <c r="O2986" s="2">
        <v>1271390000</v>
      </c>
      <c r="P2986" s="2">
        <v>1268460000</v>
      </c>
      <c r="Q2986" s="2">
        <v>1265440000</v>
      </c>
      <c r="R2986" s="2">
        <v>1262290000</v>
      </c>
      <c r="S2986" s="2">
        <v>1259620000</v>
      </c>
      <c r="T2986" s="2">
        <v>1257960000</v>
      </c>
      <c r="U2986" s="2">
        <v>1255450000</v>
      </c>
      <c r="V2986" s="2">
        <v>1253280000</v>
      </c>
      <c r="W2986" s="2">
        <v>1250770000</v>
      </c>
      <c r="X2986" s="2">
        <v>1248630000</v>
      </c>
      <c r="Y2986" s="2">
        <v>1246790000</v>
      </c>
      <c r="Z2986" s="2">
        <v>1244970000</v>
      </c>
      <c r="AA2986" s="2">
        <v>1243150000</v>
      </c>
      <c r="AB2986" s="2">
        <v>1241620000</v>
      </c>
      <c r="AC2986" s="2">
        <v>1239810000</v>
      </c>
      <c r="AD2986" s="2">
        <v>1238610000</v>
      </c>
      <c r="AE2986" s="2">
        <v>1236750000</v>
      </c>
      <c r="AF2986" s="2">
        <v>1235590000</v>
      </c>
      <c r="AG2986" s="2">
        <v>1233740000</v>
      </c>
      <c r="AH2986" s="2">
        <v>1232250000</v>
      </c>
    </row>
    <row r="2987" spans="1:34">
      <c r="A2987" t="s">
        <v>4232</v>
      </c>
      <c r="B2987" t="s">
        <v>19</v>
      </c>
      <c r="C2987" s="2">
        <v>2231260000</v>
      </c>
      <c r="D2987" s="2">
        <v>2171440000</v>
      </c>
      <c r="E2987" s="2">
        <v>2141400000</v>
      </c>
      <c r="F2987" s="2">
        <v>2139050000</v>
      </c>
      <c r="G2987" s="2">
        <v>2134080000</v>
      </c>
      <c r="H2987" s="2">
        <v>2129220000</v>
      </c>
      <c r="I2987" s="2">
        <v>2122900000</v>
      </c>
      <c r="J2987" s="2">
        <v>2114600000</v>
      </c>
      <c r="K2987" s="2">
        <v>2105460000</v>
      </c>
      <c r="L2987" s="2">
        <v>2097220000</v>
      </c>
      <c r="M2987" s="2">
        <v>2090830000</v>
      </c>
      <c r="N2987" s="2">
        <v>2083720000</v>
      </c>
      <c r="O2987" s="2">
        <v>2078680000</v>
      </c>
      <c r="P2987" s="2">
        <v>2073900000</v>
      </c>
      <c r="Q2987" s="2">
        <v>2068960000</v>
      </c>
      <c r="R2987" s="2">
        <v>2063810000</v>
      </c>
      <c r="S2987" s="2">
        <v>2059440000</v>
      </c>
      <c r="T2987" s="2">
        <v>2056730000</v>
      </c>
      <c r="U2987" s="2">
        <v>2052630000</v>
      </c>
      <c r="V2987" s="2">
        <v>2049070000</v>
      </c>
      <c r="W2987" s="2">
        <v>2044970000</v>
      </c>
      <c r="X2987" s="2">
        <v>2041470000</v>
      </c>
      <c r="Y2987" s="2">
        <v>2038460000</v>
      </c>
      <c r="Z2987" s="2">
        <v>2035490000</v>
      </c>
      <c r="AA2987" s="2">
        <v>2032520000</v>
      </c>
      <c r="AB2987" s="2">
        <v>2030020000</v>
      </c>
      <c r="AC2987" s="2">
        <v>2027050000</v>
      </c>
      <c r="AD2987" s="2">
        <v>2025090000</v>
      </c>
      <c r="AE2987" s="2">
        <v>2022060000</v>
      </c>
      <c r="AF2987" s="2">
        <v>2020150000</v>
      </c>
      <c r="AG2987" s="2">
        <v>2017130000</v>
      </c>
      <c r="AH2987" s="2">
        <v>2014690000</v>
      </c>
    </row>
    <row r="2988" spans="1:34">
      <c r="A2988" t="s">
        <v>4233</v>
      </c>
      <c r="B2988" t="s">
        <v>19</v>
      </c>
      <c r="C2988" s="2">
        <v>39342200000</v>
      </c>
      <c r="D2988" s="2">
        <v>38287400000</v>
      </c>
      <c r="E2988" s="2">
        <v>37757700000</v>
      </c>
      <c r="F2988" s="2">
        <v>37716300000</v>
      </c>
      <c r="G2988" s="2">
        <v>37628700000</v>
      </c>
      <c r="H2988" s="2">
        <v>37543000000</v>
      </c>
      <c r="I2988" s="2">
        <v>37431500000</v>
      </c>
      <c r="J2988" s="2">
        <v>37285200000</v>
      </c>
      <c r="K2988" s="2">
        <v>37124100000</v>
      </c>
      <c r="L2988" s="2">
        <v>36978700000</v>
      </c>
      <c r="M2988" s="2">
        <v>36866100000</v>
      </c>
      <c r="N2988" s="2">
        <v>36740700000</v>
      </c>
      <c r="O2988" s="2">
        <v>36651800000</v>
      </c>
      <c r="P2988" s="2">
        <v>36567500000</v>
      </c>
      <c r="Q2988" s="2">
        <v>36480500000</v>
      </c>
      <c r="R2988" s="2">
        <v>36389700000</v>
      </c>
      <c r="S2988" s="2">
        <v>36312700000</v>
      </c>
      <c r="T2988" s="2">
        <v>36264900000</v>
      </c>
      <c r="U2988" s="2">
        <v>36192500000</v>
      </c>
      <c r="V2988" s="2">
        <v>36129700000</v>
      </c>
      <c r="W2988" s="2">
        <v>36057500000</v>
      </c>
      <c r="X2988" s="2">
        <v>35995800000</v>
      </c>
      <c r="Y2988" s="2">
        <v>35942700000</v>
      </c>
      <c r="Z2988" s="2">
        <v>35890300000</v>
      </c>
      <c r="AA2988" s="2">
        <v>35837900000</v>
      </c>
      <c r="AB2988" s="2">
        <v>35793800000</v>
      </c>
      <c r="AC2988" s="2">
        <v>35741400000</v>
      </c>
      <c r="AD2988" s="2">
        <v>35706900000</v>
      </c>
      <c r="AE2988" s="2">
        <v>35653400000</v>
      </c>
      <c r="AF2988" s="2">
        <v>35619800000</v>
      </c>
      <c r="AG2988" s="2">
        <v>35566600000</v>
      </c>
      <c r="AH2988" s="2">
        <v>35523600000</v>
      </c>
    </row>
    <row r="2989" spans="1:34">
      <c r="A2989" t="s">
        <v>4234</v>
      </c>
      <c r="B2989" t="s">
        <v>19</v>
      </c>
      <c r="C2989" s="2">
        <v>4186230000</v>
      </c>
      <c r="D2989" s="2">
        <v>4074000000</v>
      </c>
      <c r="E2989" s="2">
        <v>4017630000</v>
      </c>
      <c r="F2989" s="2">
        <v>4013230000</v>
      </c>
      <c r="G2989" s="2">
        <v>4003900000</v>
      </c>
      <c r="H2989" s="2">
        <v>3994790000</v>
      </c>
      <c r="I2989" s="2">
        <v>3982920000</v>
      </c>
      <c r="J2989" s="2">
        <v>3967360000</v>
      </c>
      <c r="K2989" s="2">
        <v>3950210000</v>
      </c>
      <c r="L2989" s="2">
        <v>3934740000</v>
      </c>
      <c r="M2989" s="2">
        <v>3922760000</v>
      </c>
      <c r="N2989" s="2">
        <v>3909420000</v>
      </c>
      <c r="O2989" s="2">
        <v>3899950000</v>
      </c>
      <c r="P2989" s="2">
        <v>3890990000</v>
      </c>
      <c r="Q2989" s="2">
        <v>3881730000</v>
      </c>
      <c r="R2989" s="2">
        <v>3872070000</v>
      </c>
      <c r="S2989" s="2">
        <v>3863870000</v>
      </c>
      <c r="T2989" s="2">
        <v>3858790000</v>
      </c>
      <c r="U2989" s="2">
        <v>3851080000</v>
      </c>
      <c r="V2989" s="2">
        <v>3844410000</v>
      </c>
      <c r="W2989" s="2">
        <v>3836720000</v>
      </c>
      <c r="X2989" s="2">
        <v>3830160000</v>
      </c>
      <c r="Y2989" s="2">
        <v>3824500000</v>
      </c>
      <c r="Z2989" s="2">
        <v>3818930000</v>
      </c>
      <c r="AA2989" s="2">
        <v>3813350000</v>
      </c>
      <c r="AB2989" s="2">
        <v>3808660000</v>
      </c>
      <c r="AC2989" s="2">
        <v>3803090000</v>
      </c>
      <c r="AD2989" s="2">
        <v>3799410000</v>
      </c>
      <c r="AE2989" s="2">
        <v>3793730000</v>
      </c>
      <c r="AF2989" s="2">
        <v>3790150000</v>
      </c>
      <c r="AG2989" s="2">
        <v>3784480000</v>
      </c>
      <c r="AH2989" s="2">
        <v>3779910000</v>
      </c>
    </row>
    <row r="2990" spans="1:34">
      <c r="A2990" t="s">
        <v>4235</v>
      </c>
      <c r="B2990" t="s">
        <v>19</v>
      </c>
      <c r="C2990" s="2">
        <v>418623000</v>
      </c>
      <c r="D2990" s="2">
        <v>407400000</v>
      </c>
      <c r="E2990" s="2">
        <v>401763000</v>
      </c>
      <c r="F2990" s="2">
        <v>401323000</v>
      </c>
      <c r="G2990" s="2">
        <v>400390000</v>
      </c>
      <c r="H2990" s="2">
        <v>399479000</v>
      </c>
      <c r="I2990" s="2">
        <v>398292000</v>
      </c>
      <c r="J2990" s="2">
        <v>396736000</v>
      </c>
      <c r="K2990" s="2">
        <v>395021000</v>
      </c>
      <c r="L2990" s="2">
        <v>393474000</v>
      </c>
      <c r="M2990" s="2">
        <v>392276000</v>
      </c>
      <c r="N2990" s="2">
        <v>390942000</v>
      </c>
      <c r="O2990" s="2">
        <v>389995000</v>
      </c>
      <c r="P2990" s="2">
        <v>389099000</v>
      </c>
      <c r="Q2990" s="2">
        <v>388173000</v>
      </c>
      <c r="R2990" s="2">
        <v>387207000</v>
      </c>
      <c r="S2990" s="2">
        <v>386387000</v>
      </c>
      <c r="T2990" s="2">
        <v>385879000</v>
      </c>
      <c r="U2990" s="2">
        <v>385108000</v>
      </c>
      <c r="V2990" s="2">
        <v>384441000</v>
      </c>
      <c r="W2990" s="2">
        <v>383672000</v>
      </c>
      <c r="X2990" s="2">
        <v>383016000</v>
      </c>
      <c r="Y2990" s="2">
        <v>382450000</v>
      </c>
      <c r="Z2990" s="2">
        <v>381893000</v>
      </c>
      <c r="AA2990" s="2">
        <v>381335000</v>
      </c>
      <c r="AB2990" s="2">
        <v>380866000</v>
      </c>
      <c r="AC2990" s="2">
        <v>380309000</v>
      </c>
      <c r="AD2990" s="2">
        <v>379941000</v>
      </c>
      <c r="AE2990" s="2">
        <v>379373000</v>
      </c>
      <c r="AF2990" s="2">
        <v>379015000</v>
      </c>
      <c r="AG2990" s="2">
        <v>378448000</v>
      </c>
      <c r="AH2990" s="2">
        <v>377991000</v>
      </c>
    </row>
    <row r="2991" spans="1:34">
      <c r="A2991" t="s">
        <v>4236</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row>
    <row r="2992" spans="1:34">
      <c r="A2992" t="s">
        <v>4237</v>
      </c>
      <c r="B2992" t="s">
        <v>19</v>
      </c>
      <c r="C2992" s="2">
        <v>26885200000000</v>
      </c>
      <c r="D2992" s="2">
        <v>25228800000000</v>
      </c>
      <c r="E2992" s="2">
        <v>24176800000000</v>
      </c>
      <c r="F2992" s="2">
        <v>23542000000000</v>
      </c>
      <c r="G2992" s="2">
        <v>22901900000000</v>
      </c>
      <c r="H2992" s="2">
        <v>22276400000000</v>
      </c>
      <c r="I2992" s="2">
        <v>21689000000000</v>
      </c>
      <c r="J2992" s="2">
        <v>21135000000000</v>
      </c>
      <c r="K2992" s="2">
        <v>20653300000000</v>
      </c>
      <c r="L2992" s="2">
        <v>20187200000000</v>
      </c>
      <c r="M2992" s="2">
        <v>19748100000000</v>
      </c>
      <c r="N2992" s="2">
        <v>19343300000000</v>
      </c>
      <c r="O2992" s="2">
        <v>18948200000000</v>
      </c>
      <c r="P2992" s="2">
        <v>18558500000000</v>
      </c>
      <c r="Q2992" s="2">
        <v>18174600000000</v>
      </c>
      <c r="R2992" s="2">
        <v>17805400000000</v>
      </c>
      <c r="S2992" s="2">
        <v>17449700000000</v>
      </c>
      <c r="T2992" s="2">
        <v>17101400000000</v>
      </c>
      <c r="U2992" s="2">
        <v>16767900000000</v>
      </c>
      <c r="V2992" s="2">
        <v>16442000000000</v>
      </c>
      <c r="W2992" s="2">
        <v>16124200000000</v>
      </c>
      <c r="X2992" s="2">
        <v>15830900000000</v>
      </c>
      <c r="Y2992" s="2">
        <v>15537800000000</v>
      </c>
      <c r="Z2992" s="2">
        <v>15237600000000</v>
      </c>
      <c r="AA2992" s="2">
        <v>14938300000000</v>
      </c>
      <c r="AB2992" s="2">
        <v>14648800000000</v>
      </c>
      <c r="AC2992" s="2">
        <v>14352400000000</v>
      </c>
      <c r="AD2992" s="2">
        <v>14073300000000</v>
      </c>
      <c r="AE2992" s="2">
        <v>13794800000000</v>
      </c>
      <c r="AF2992" s="2">
        <v>13517800000000</v>
      </c>
      <c r="AG2992" s="2">
        <v>13240900000000</v>
      </c>
      <c r="AH2992" s="2">
        <v>12972200000000</v>
      </c>
    </row>
    <row r="2993" spans="1:34">
      <c r="A2993" t="s">
        <v>4238</v>
      </c>
      <c r="B2993" t="s">
        <v>19</v>
      </c>
      <c r="C2993" s="2">
        <v>1494390000</v>
      </c>
      <c r="D2993" s="2">
        <v>1402320000</v>
      </c>
      <c r="E2993" s="2">
        <v>1343840000</v>
      </c>
      <c r="F2993" s="2">
        <v>1308560000</v>
      </c>
      <c r="G2993" s="2">
        <v>1272980000</v>
      </c>
      <c r="H2993" s="2">
        <v>1238220000</v>
      </c>
      <c r="I2993" s="2">
        <v>1205560000</v>
      </c>
      <c r="J2993" s="2">
        <v>1174770000</v>
      </c>
      <c r="K2993" s="2">
        <v>1148000000</v>
      </c>
      <c r="L2993" s="2">
        <v>1122090000</v>
      </c>
      <c r="M2993" s="2">
        <v>1097680000</v>
      </c>
      <c r="N2993" s="2">
        <v>1075180000</v>
      </c>
      <c r="O2993" s="2">
        <v>1053220000</v>
      </c>
      <c r="P2993" s="2">
        <v>1031560000</v>
      </c>
      <c r="Q2993" s="2">
        <v>1010220000</v>
      </c>
      <c r="R2993" s="2">
        <v>989697000</v>
      </c>
      <c r="S2993" s="2">
        <v>969926000</v>
      </c>
      <c r="T2993" s="2">
        <v>950566000</v>
      </c>
      <c r="U2993" s="2">
        <v>932031000</v>
      </c>
      <c r="V2993" s="2">
        <v>913916000</v>
      </c>
      <c r="W2993" s="2">
        <v>896252000</v>
      </c>
      <c r="X2993" s="2">
        <v>879948000</v>
      </c>
      <c r="Y2993" s="2">
        <v>863652000</v>
      </c>
      <c r="Z2993" s="2">
        <v>846970000</v>
      </c>
      <c r="AA2993" s="2">
        <v>830333000</v>
      </c>
      <c r="AB2993" s="2">
        <v>814238000</v>
      </c>
      <c r="AC2993" s="2">
        <v>797766000</v>
      </c>
      <c r="AD2993" s="2">
        <v>782251000</v>
      </c>
      <c r="AE2993" s="2">
        <v>766772000</v>
      </c>
      <c r="AF2993" s="2">
        <v>751376000</v>
      </c>
      <c r="AG2993" s="2">
        <v>735984000</v>
      </c>
      <c r="AH2993" s="2">
        <v>721048000</v>
      </c>
    </row>
    <row r="2994" spans="1:34">
      <c r="A2994" t="s">
        <v>4239</v>
      </c>
      <c r="B2994" t="s">
        <v>19</v>
      </c>
      <c r="C2994" s="2">
        <v>9328030000</v>
      </c>
      <c r="D2994" s="2">
        <v>8753330000</v>
      </c>
      <c r="E2994" s="2">
        <v>8388310000</v>
      </c>
      <c r="F2994" s="2">
        <v>8168070000</v>
      </c>
      <c r="G2994" s="2">
        <v>7945980000</v>
      </c>
      <c r="H2994" s="2">
        <v>7728990000</v>
      </c>
      <c r="I2994" s="2">
        <v>7525170000</v>
      </c>
      <c r="J2994" s="2">
        <v>7332970000</v>
      </c>
      <c r="K2994" s="2">
        <v>7165830000</v>
      </c>
      <c r="L2994" s="2">
        <v>7004110000</v>
      </c>
      <c r="M2994" s="2">
        <v>6851770000</v>
      </c>
      <c r="N2994" s="2">
        <v>6711290000</v>
      </c>
      <c r="O2994" s="2">
        <v>6574240000</v>
      </c>
      <c r="P2994" s="2">
        <v>6439010000</v>
      </c>
      <c r="Q2994" s="2">
        <v>6305800000</v>
      </c>
      <c r="R2994" s="2">
        <v>6177720000</v>
      </c>
      <c r="S2994" s="2">
        <v>6054310000</v>
      </c>
      <c r="T2994" s="2">
        <v>5933460000</v>
      </c>
      <c r="U2994" s="2">
        <v>5817770000</v>
      </c>
      <c r="V2994" s="2">
        <v>5704690000</v>
      </c>
      <c r="W2994" s="2">
        <v>5594430000</v>
      </c>
      <c r="X2994" s="2">
        <v>5492660000</v>
      </c>
      <c r="Y2994" s="2">
        <v>5390940000</v>
      </c>
      <c r="Z2994" s="2">
        <v>5286810000</v>
      </c>
      <c r="AA2994" s="2">
        <v>5182970000</v>
      </c>
      <c r="AB2994" s="2">
        <v>5082500000</v>
      </c>
      <c r="AC2994" s="2">
        <v>4979680000</v>
      </c>
      <c r="AD2994" s="2">
        <v>4882830000</v>
      </c>
      <c r="AE2994" s="2">
        <v>4786220000</v>
      </c>
      <c r="AF2994" s="2">
        <v>4690110000</v>
      </c>
      <c r="AG2994" s="2">
        <v>4594040000</v>
      </c>
      <c r="AH2994" s="2">
        <v>4500800000</v>
      </c>
    </row>
    <row r="2995" spans="1:34">
      <c r="A2995" t="s">
        <v>4240</v>
      </c>
      <c r="B2995" t="s">
        <v>19</v>
      </c>
      <c r="C2995" s="2">
        <v>27877600000</v>
      </c>
      <c r="D2995" s="2">
        <v>26160000000</v>
      </c>
      <c r="E2995" s="2">
        <v>25069200000</v>
      </c>
      <c r="F2995" s="2">
        <v>24410900000</v>
      </c>
      <c r="G2995" s="2">
        <v>23747200000</v>
      </c>
      <c r="H2995" s="2">
        <v>23098700000</v>
      </c>
      <c r="I2995" s="2">
        <v>22489600000</v>
      </c>
      <c r="J2995" s="2">
        <v>21915200000</v>
      </c>
      <c r="K2995" s="2">
        <v>21415700000</v>
      </c>
      <c r="L2995" s="2">
        <v>20932300000</v>
      </c>
      <c r="M2995" s="2">
        <v>20477100000</v>
      </c>
      <c r="N2995" s="2">
        <v>20057300000</v>
      </c>
      <c r="O2995" s="2">
        <v>19647700000</v>
      </c>
      <c r="P2995" s="2">
        <v>19243500000</v>
      </c>
      <c r="Q2995" s="2">
        <v>18845400000</v>
      </c>
      <c r="R2995" s="2">
        <v>18462600000</v>
      </c>
      <c r="S2995" s="2">
        <v>18093800000</v>
      </c>
      <c r="T2995" s="2">
        <v>17732600000</v>
      </c>
      <c r="U2995" s="2">
        <v>17386900000</v>
      </c>
      <c r="V2995" s="2">
        <v>17048900000</v>
      </c>
      <c r="W2995" s="2">
        <v>16719400000</v>
      </c>
      <c r="X2995" s="2">
        <v>16415300000</v>
      </c>
      <c r="Y2995" s="2">
        <v>16111300000</v>
      </c>
      <c r="Z2995" s="2">
        <v>15800100000</v>
      </c>
      <c r="AA2995" s="2">
        <v>15489700000</v>
      </c>
      <c r="AB2995" s="2">
        <v>15189500000</v>
      </c>
      <c r="AC2995" s="2">
        <v>14882200000</v>
      </c>
      <c r="AD2995" s="2">
        <v>14592800000</v>
      </c>
      <c r="AE2995" s="2">
        <v>14304000000</v>
      </c>
      <c r="AF2995" s="2">
        <v>14016800000</v>
      </c>
      <c r="AG2995" s="2">
        <v>13729700000</v>
      </c>
      <c r="AH2995" s="2">
        <v>13451000000</v>
      </c>
    </row>
    <row r="2996" spans="1:34">
      <c r="A2996" t="s">
        <v>4241</v>
      </c>
      <c r="B2996" t="s">
        <v>19</v>
      </c>
      <c r="C2996" s="2">
        <v>2721960000</v>
      </c>
      <c r="D2996" s="2">
        <v>2554260000</v>
      </c>
      <c r="E2996" s="2">
        <v>2447750000</v>
      </c>
      <c r="F2996" s="2">
        <v>2383480000</v>
      </c>
      <c r="G2996" s="2">
        <v>2318670000</v>
      </c>
      <c r="H2996" s="2">
        <v>2255350000</v>
      </c>
      <c r="I2996" s="2">
        <v>2195880000</v>
      </c>
      <c r="J2996" s="2">
        <v>2139790000</v>
      </c>
      <c r="K2996" s="2">
        <v>2091020000</v>
      </c>
      <c r="L2996" s="2">
        <v>2043830000</v>
      </c>
      <c r="M2996" s="2">
        <v>1999380000</v>
      </c>
      <c r="N2996" s="2">
        <v>1958390000</v>
      </c>
      <c r="O2996" s="2">
        <v>1918390000</v>
      </c>
      <c r="P2996" s="2">
        <v>1878930000</v>
      </c>
      <c r="Q2996" s="2">
        <v>1840060000</v>
      </c>
      <c r="R2996" s="2">
        <v>1802690000</v>
      </c>
      <c r="S2996" s="2">
        <v>1766680000</v>
      </c>
      <c r="T2996" s="2">
        <v>1731410000</v>
      </c>
      <c r="U2996" s="2">
        <v>1697650000</v>
      </c>
      <c r="V2996" s="2">
        <v>1664660000</v>
      </c>
      <c r="W2996" s="2">
        <v>1632480000</v>
      </c>
      <c r="X2996" s="2">
        <v>1602780000</v>
      </c>
      <c r="Y2996" s="2">
        <v>1573100000</v>
      </c>
      <c r="Z2996" s="2">
        <v>1542720000</v>
      </c>
      <c r="AA2996" s="2">
        <v>1512410000</v>
      </c>
      <c r="AB2996" s="2">
        <v>1483100000</v>
      </c>
      <c r="AC2996" s="2">
        <v>1453090000</v>
      </c>
      <c r="AD2996" s="2">
        <v>1424830000</v>
      </c>
      <c r="AE2996" s="2">
        <v>1396640000</v>
      </c>
      <c r="AF2996" s="2">
        <v>1368600000</v>
      </c>
      <c r="AG2996" s="2">
        <v>1340560000</v>
      </c>
      <c r="AH2996" s="2">
        <v>1313360000</v>
      </c>
    </row>
    <row r="2997" spans="1:34">
      <c r="A2997" t="s">
        <v>4242</v>
      </c>
      <c r="B2997" t="s">
        <v>19</v>
      </c>
      <c r="C2997" s="2">
        <v>2459510000</v>
      </c>
      <c r="D2997" s="2">
        <v>2307980000</v>
      </c>
      <c r="E2997" s="2">
        <v>2211730000</v>
      </c>
      <c r="F2997" s="2">
        <v>2153660000</v>
      </c>
      <c r="G2997" s="2">
        <v>2095110000</v>
      </c>
      <c r="H2997" s="2">
        <v>2037890000</v>
      </c>
      <c r="I2997" s="2">
        <v>1984150000</v>
      </c>
      <c r="J2997" s="2">
        <v>1933470000</v>
      </c>
      <c r="K2997" s="2">
        <v>1889410000</v>
      </c>
      <c r="L2997" s="2">
        <v>1846760000</v>
      </c>
      <c r="M2997" s="2">
        <v>1806600000</v>
      </c>
      <c r="N2997" s="2">
        <v>1769560000</v>
      </c>
      <c r="O2997" s="2">
        <v>1733420000</v>
      </c>
      <c r="P2997" s="2">
        <v>1697760000</v>
      </c>
      <c r="Q2997" s="2">
        <v>1662640000</v>
      </c>
      <c r="R2997" s="2">
        <v>1628870000</v>
      </c>
      <c r="S2997" s="2">
        <v>1596330000</v>
      </c>
      <c r="T2997" s="2">
        <v>1564470000</v>
      </c>
      <c r="U2997" s="2">
        <v>1533960000</v>
      </c>
      <c r="V2997" s="2">
        <v>1504150000</v>
      </c>
      <c r="W2997" s="2">
        <v>1475080000</v>
      </c>
      <c r="X2997" s="2">
        <v>1448240000</v>
      </c>
      <c r="Y2997" s="2">
        <v>1421420000</v>
      </c>
      <c r="Z2997" s="2">
        <v>1393970000</v>
      </c>
      <c r="AA2997" s="2">
        <v>1366590000</v>
      </c>
      <c r="AB2997" s="2">
        <v>1340100000</v>
      </c>
      <c r="AC2997" s="2">
        <v>1312990000</v>
      </c>
      <c r="AD2997" s="2">
        <v>1287450000</v>
      </c>
      <c r="AE2997" s="2">
        <v>1261980000</v>
      </c>
      <c r="AF2997" s="2">
        <v>1236640000</v>
      </c>
      <c r="AG2997" s="2">
        <v>1211300000</v>
      </c>
      <c r="AH2997" s="2">
        <v>1186720000</v>
      </c>
    </row>
    <row r="2998" spans="1:34">
      <c r="A2998" t="s">
        <v>4243</v>
      </c>
      <c r="B2998" t="s">
        <v>19</v>
      </c>
      <c r="C2998" s="2">
        <v>7185500000</v>
      </c>
      <c r="D2998" s="2">
        <v>6742800000</v>
      </c>
      <c r="E2998" s="2">
        <v>6461630000</v>
      </c>
      <c r="F2998" s="2">
        <v>6291970000</v>
      </c>
      <c r="G2998" s="2">
        <v>6120890000</v>
      </c>
      <c r="H2998" s="2">
        <v>5953740000</v>
      </c>
      <c r="I2998" s="2">
        <v>5796730000</v>
      </c>
      <c r="J2998" s="2">
        <v>5648680000</v>
      </c>
      <c r="K2998" s="2">
        <v>5519930000</v>
      </c>
      <c r="L2998" s="2">
        <v>5395350000</v>
      </c>
      <c r="M2998" s="2">
        <v>5278010000</v>
      </c>
      <c r="N2998" s="2">
        <v>5169800000</v>
      </c>
      <c r="O2998" s="2">
        <v>5064220000</v>
      </c>
      <c r="P2998" s="2">
        <v>4960050000</v>
      </c>
      <c r="Q2998" s="2">
        <v>4857440000</v>
      </c>
      <c r="R2998" s="2">
        <v>4758780000</v>
      </c>
      <c r="S2998" s="2">
        <v>4663710000</v>
      </c>
      <c r="T2998" s="2">
        <v>4570620000</v>
      </c>
      <c r="U2998" s="2">
        <v>4481500000</v>
      </c>
      <c r="V2998" s="2">
        <v>4394400000</v>
      </c>
      <c r="W2998" s="2">
        <v>4309460000</v>
      </c>
      <c r="X2998" s="2">
        <v>4231070000</v>
      </c>
      <c r="Y2998" s="2">
        <v>4152710000</v>
      </c>
      <c r="Z2998" s="2">
        <v>4072500000</v>
      </c>
      <c r="AA2998" s="2">
        <v>3992510000</v>
      </c>
      <c r="AB2998" s="2">
        <v>3915120000</v>
      </c>
      <c r="AC2998" s="2">
        <v>3835910000</v>
      </c>
      <c r="AD2998" s="2">
        <v>3761310000</v>
      </c>
      <c r="AE2998" s="2">
        <v>3686890000</v>
      </c>
      <c r="AF2998" s="2">
        <v>3612860000</v>
      </c>
      <c r="AG2998" s="2">
        <v>3538850000</v>
      </c>
      <c r="AH2998" s="2">
        <v>3467030000</v>
      </c>
    </row>
    <row r="2999" spans="1:34">
      <c r="A2999" t="s">
        <v>4244</v>
      </c>
      <c r="B2999" t="s">
        <v>19</v>
      </c>
      <c r="C2999" s="2">
        <v>328613000</v>
      </c>
      <c r="D2999" s="2">
        <v>308367000</v>
      </c>
      <c r="E2999" s="2">
        <v>295508000</v>
      </c>
      <c r="F2999" s="2">
        <v>287749000</v>
      </c>
      <c r="G2999" s="2">
        <v>279925000</v>
      </c>
      <c r="H2999" s="2">
        <v>272281000</v>
      </c>
      <c r="I2999" s="2">
        <v>265101000</v>
      </c>
      <c r="J2999" s="2">
        <v>258330000</v>
      </c>
      <c r="K2999" s="2">
        <v>252442000</v>
      </c>
      <c r="L2999" s="2">
        <v>246745000</v>
      </c>
      <c r="M2999" s="2">
        <v>241378000</v>
      </c>
      <c r="N2999" s="2">
        <v>236429000</v>
      </c>
      <c r="O2999" s="2">
        <v>231601000</v>
      </c>
      <c r="P2999" s="2">
        <v>226837000</v>
      </c>
      <c r="Q2999" s="2">
        <v>222144000</v>
      </c>
      <c r="R2999" s="2">
        <v>217632000</v>
      </c>
      <c r="S2999" s="2">
        <v>213285000</v>
      </c>
      <c r="T2999" s="2">
        <v>209027000</v>
      </c>
      <c r="U2999" s="2">
        <v>204952000</v>
      </c>
      <c r="V2999" s="2">
        <v>200968000</v>
      </c>
      <c r="W2999" s="2">
        <v>197084000</v>
      </c>
      <c r="X2999" s="2">
        <v>193499000</v>
      </c>
      <c r="Y2999" s="2">
        <v>189915000</v>
      </c>
      <c r="Z2999" s="2">
        <v>186247000</v>
      </c>
      <c r="AA2999" s="2">
        <v>182588000</v>
      </c>
      <c r="AB2999" s="2">
        <v>179049000</v>
      </c>
      <c r="AC2999" s="2">
        <v>175427000</v>
      </c>
      <c r="AD2999" s="2">
        <v>172015000</v>
      </c>
      <c r="AE2999" s="2">
        <v>168612000</v>
      </c>
      <c r="AF2999" s="2">
        <v>165226000</v>
      </c>
      <c r="AG2999" s="2">
        <v>161841000</v>
      </c>
      <c r="AH2999" s="2">
        <v>158557000</v>
      </c>
    </row>
    <row r="3000" spans="1:34">
      <c r="A3000" t="s">
        <v>4245</v>
      </c>
      <c r="B3000" t="s">
        <v>19</v>
      </c>
      <c r="C3000" s="2">
        <v>590340000</v>
      </c>
      <c r="D3000" s="2">
        <v>553969000</v>
      </c>
      <c r="E3000" s="2">
        <v>530869000</v>
      </c>
      <c r="F3000" s="2">
        <v>516930000</v>
      </c>
      <c r="G3000" s="2">
        <v>502875000</v>
      </c>
      <c r="H3000" s="2">
        <v>489142000</v>
      </c>
      <c r="I3000" s="2">
        <v>476243000</v>
      </c>
      <c r="J3000" s="2">
        <v>464079000</v>
      </c>
      <c r="K3000" s="2">
        <v>453502000</v>
      </c>
      <c r="L3000" s="2">
        <v>443267000</v>
      </c>
      <c r="M3000" s="2">
        <v>433626000</v>
      </c>
      <c r="N3000" s="2">
        <v>424736000</v>
      </c>
      <c r="O3000" s="2">
        <v>416062000</v>
      </c>
      <c r="P3000" s="2">
        <v>407504000</v>
      </c>
      <c r="Q3000" s="2">
        <v>399073000</v>
      </c>
      <c r="R3000" s="2">
        <v>390968000</v>
      </c>
      <c r="S3000" s="2">
        <v>383157000</v>
      </c>
      <c r="T3000" s="2">
        <v>375509000</v>
      </c>
      <c r="U3000" s="2">
        <v>368187000</v>
      </c>
      <c r="V3000" s="2">
        <v>361031000</v>
      </c>
      <c r="W3000" s="2">
        <v>354053000</v>
      </c>
      <c r="X3000" s="2">
        <v>347613000</v>
      </c>
      <c r="Y3000" s="2">
        <v>341175000</v>
      </c>
      <c r="Z3000" s="2">
        <v>334585000</v>
      </c>
      <c r="AA3000" s="2">
        <v>328013000</v>
      </c>
      <c r="AB3000" s="2">
        <v>321655000</v>
      </c>
      <c r="AC3000" s="2">
        <v>315148000</v>
      </c>
      <c r="AD3000" s="2">
        <v>309018000</v>
      </c>
      <c r="AE3000" s="2">
        <v>302904000</v>
      </c>
      <c r="AF3000" s="2">
        <v>296822000</v>
      </c>
      <c r="AG3000" s="2">
        <v>290741000</v>
      </c>
      <c r="AH3000" s="2">
        <v>284841000</v>
      </c>
    </row>
    <row r="3001" spans="1:34">
      <c r="A3001" t="s">
        <v>4246</v>
      </c>
      <c r="B3001" t="s">
        <v>19</v>
      </c>
      <c r="C3001" s="2">
        <v>1090530000</v>
      </c>
      <c r="D3001" s="2">
        <v>1023340000</v>
      </c>
      <c r="E3001" s="2">
        <v>980669000</v>
      </c>
      <c r="F3001" s="2">
        <v>954920000</v>
      </c>
      <c r="G3001" s="2">
        <v>928956000</v>
      </c>
      <c r="H3001" s="2">
        <v>903588000</v>
      </c>
      <c r="I3001" s="2">
        <v>879759000</v>
      </c>
      <c r="J3001" s="2">
        <v>857289000</v>
      </c>
      <c r="K3001" s="2">
        <v>837750000</v>
      </c>
      <c r="L3001" s="2">
        <v>818842000</v>
      </c>
      <c r="M3001" s="2">
        <v>801033000</v>
      </c>
      <c r="N3001" s="2">
        <v>784610000</v>
      </c>
      <c r="O3001" s="2">
        <v>768588000</v>
      </c>
      <c r="P3001" s="2">
        <v>752778000</v>
      </c>
      <c r="Q3001" s="2">
        <v>737205000</v>
      </c>
      <c r="R3001" s="2">
        <v>722231000</v>
      </c>
      <c r="S3001" s="2">
        <v>707803000</v>
      </c>
      <c r="T3001" s="2">
        <v>693675000</v>
      </c>
      <c r="U3001" s="2">
        <v>680149000</v>
      </c>
      <c r="V3001" s="2">
        <v>666929000</v>
      </c>
      <c r="W3001" s="2">
        <v>654039000</v>
      </c>
      <c r="X3001" s="2">
        <v>642141000</v>
      </c>
      <c r="Y3001" s="2">
        <v>630249000</v>
      </c>
      <c r="Z3001" s="2">
        <v>618076000</v>
      </c>
      <c r="AA3001" s="2">
        <v>605935000</v>
      </c>
      <c r="AB3001" s="2">
        <v>594190000</v>
      </c>
      <c r="AC3001" s="2">
        <v>582169000</v>
      </c>
      <c r="AD3001" s="2">
        <v>570847000</v>
      </c>
      <c r="AE3001" s="2">
        <v>559552000</v>
      </c>
      <c r="AF3001" s="2">
        <v>548316000</v>
      </c>
      <c r="AG3001" s="2">
        <v>537084000</v>
      </c>
      <c r="AH3001" s="2">
        <v>526184000</v>
      </c>
    </row>
    <row r="3002" spans="1:34">
      <c r="A3002" t="s">
        <v>4247</v>
      </c>
      <c r="B3002" t="s">
        <v>19</v>
      </c>
      <c r="C3002" s="2">
        <v>218106000</v>
      </c>
      <c r="D3002" s="2">
        <v>204669000</v>
      </c>
      <c r="E3002" s="2">
        <v>196134000</v>
      </c>
      <c r="F3002" s="2">
        <v>190984000</v>
      </c>
      <c r="G3002" s="2">
        <v>185791000</v>
      </c>
      <c r="H3002" s="2">
        <v>180718000</v>
      </c>
      <c r="I3002" s="2">
        <v>175952000</v>
      </c>
      <c r="J3002" s="2">
        <v>171458000</v>
      </c>
      <c r="K3002" s="2">
        <v>167550000</v>
      </c>
      <c r="L3002" s="2">
        <v>163768000</v>
      </c>
      <c r="M3002" s="2">
        <v>160207000</v>
      </c>
      <c r="N3002" s="2">
        <v>156922000</v>
      </c>
      <c r="O3002" s="2">
        <v>153718000</v>
      </c>
      <c r="P3002" s="2">
        <v>150556000</v>
      </c>
      <c r="Q3002" s="2">
        <v>147441000</v>
      </c>
      <c r="R3002" s="2">
        <v>144446000</v>
      </c>
      <c r="S3002" s="2">
        <v>141561000</v>
      </c>
      <c r="T3002" s="2">
        <v>138735000</v>
      </c>
      <c r="U3002" s="2">
        <v>136030000</v>
      </c>
      <c r="V3002" s="2">
        <v>133386000</v>
      </c>
      <c r="W3002" s="2">
        <v>130808000</v>
      </c>
      <c r="X3002" s="2">
        <v>128428000</v>
      </c>
      <c r="Y3002" s="2">
        <v>126050000</v>
      </c>
      <c r="Z3002" s="2">
        <v>123615000</v>
      </c>
      <c r="AA3002" s="2">
        <v>121187000</v>
      </c>
      <c r="AB3002" s="2">
        <v>118838000</v>
      </c>
      <c r="AC3002" s="2">
        <v>116434000</v>
      </c>
      <c r="AD3002" s="2">
        <v>114169000</v>
      </c>
      <c r="AE3002" s="2">
        <v>111910000</v>
      </c>
      <c r="AF3002" s="2">
        <v>109663000</v>
      </c>
      <c r="AG3002" s="2">
        <v>107417000</v>
      </c>
      <c r="AH3002" s="2">
        <v>105237000</v>
      </c>
    </row>
    <row r="3003" spans="1:34">
      <c r="A3003" t="s">
        <v>4248</v>
      </c>
      <c r="B3003" t="s">
        <v>19</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row>
    <row r="3004" spans="1:34">
      <c r="A3004" t="s">
        <v>4249</v>
      </c>
      <c r="B3004" t="s">
        <v>19</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row>
    <row r="3005" spans="1:34">
      <c r="A3005" t="s">
        <v>4250</v>
      </c>
      <c r="B3005" t="s">
        <v>19</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row>
    <row r="3006" spans="1:34">
      <c r="A3006" t="s">
        <v>4251</v>
      </c>
      <c r="B3006" t="s">
        <v>19</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row>
    <row r="3007" spans="1:34">
      <c r="A3007" t="s">
        <v>4252</v>
      </c>
      <c r="B3007" t="s">
        <v>19</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row>
    <row r="3008" spans="1:34">
      <c r="A3008" t="s">
        <v>4253</v>
      </c>
      <c r="B3008" t="s">
        <v>19</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row>
    <row r="3009" spans="1:34">
      <c r="A3009" t="s">
        <v>4254</v>
      </c>
      <c r="B3009" t="s">
        <v>19</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row>
    <row r="3010" spans="1:34">
      <c r="A3010" t="s">
        <v>4255</v>
      </c>
      <c r="B3010" t="s">
        <v>19</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row>
    <row r="3011" spans="1:34">
      <c r="A3011" t="s">
        <v>4256</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row>
    <row r="3012" spans="1:34">
      <c r="A3012" t="s">
        <v>4257</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row>
    <row r="3013" spans="1:34">
      <c r="A3013" t="s">
        <v>4258</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row>
    <row r="3014" spans="1:34">
      <c r="A3014" t="s">
        <v>4259</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row>
    <row r="3015" spans="1:34">
      <c r="A3015" t="s">
        <v>4260</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row>
    <row r="3016" spans="1:34">
      <c r="A3016" t="s">
        <v>4261</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row>
    <row r="3017" spans="1:34">
      <c r="A3017" t="s">
        <v>4262</v>
      </c>
      <c r="B3017" t="s">
        <v>19</v>
      </c>
      <c r="C3017" s="2">
        <v>252207000000</v>
      </c>
      <c r="D3017" s="2">
        <v>235849000000</v>
      </c>
      <c r="E3017" s="2">
        <v>224352000000</v>
      </c>
      <c r="F3017" s="2">
        <v>220432000000</v>
      </c>
      <c r="G3017" s="2">
        <v>217151000000</v>
      </c>
      <c r="H3017" s="2">
        <v>214428000000</v>
      </c>
      <c r="I3017" s="2">
        <v>211422000000</v>
      </c>
      <c r="J3017" s="2">
        <v>208634000000</v>
      </c>
      <c r="K3017" s="2">
        <v>205218000000</v>
      </c>
      <c r="L3017" s="2">
        <v>202199000000</v>
      </c>
      <c r="M3017" s="2">
        <v>199006000000</v>
      </c>
      <c r="N3017" s="2">
        <v>195628000000</v>
      </c>
      <c r="O3017" s="2">
        <v>192356000000</v>
      </c>
      <c r="P3017" s="2">
        <v>188966000000</v>
      </c>
      <c r="Q3017" s="2">
        <v>185932000000</v>
      </c>
      <c r="R3017" s="2">
        <v>182780000000</v>
      </c>
      <c r="S3017" s="2">
        <v>179628000000</v>
      </c>
      <c r="T3017" s="2">
        <v>176416000000</v>
      </c>
      <c r="U3017" s="2">
        <v>173144000000</v>
      </c>
      <c r="V3017" s="2">
        <v>170111000000</v>
      </c>
      <c r="W3017" s="2">
        <v>167256000000</v>
      </c>
      <c r="X3017" s="2">
        <v>164163000000</v>
      </c>
      <c r="Y3017" s="2">
        <v>161368000000</v>
      </c>
      <c r="Z3017" s="2">
        <v>159107000000</v>
      </c>
      <c r="AA3017" s="2">
        <v>157026000000</v>
      </c>
      <c r="AB3017" s="2">
        <v>155003000000</v>
      </c>
      <c r="AC3017" s="2">
        <v>153338000000</v>
      </c>
      <c r="AD3017" s="2">
        <v>151613000000</v>
      </c>
      <c r="AE3017" s="2">
        <v>150007000000</v>
      </c>
      <c r="AF3017" s="2">
        <v>148520000000</v>
      </c>
      <c r="AG3017" s="2">
        <v>147033000000</v>
      </c>
      <c r="AH3017" s="2">
        <v>145308000000</v>
      </c>
    </row>
    <row r="3018" spans="1:34">
      <c r="A3018" t="s">
        <v>4263</v>
      </c>
      <c r="B3018" t="s">
        <v>19</v>
      </c>
      <c r="C3018" s="2">
        <v>1826370000000</v>
      </c>
      <c r="D3018" s="2">
        <v>1707920000000</v>
      </c>
      <c r="E3018" s="2">
        <v>1624660000000</v>
      </c>
      <c r="F3018" s="2">
        <v>1596280000000</v>
      </c>
      <c r="G3018" s="2">
        <v>1572510000000</v>
      </c>
      <c r="H3018" s="2">
        <v>1552800000000</v>
      </c>
      <c r="I3018" s="2">
        <v>1531030000000</v>
      </c>
      <c r="J3018" s="2">
        <v>1510840000000</v>
      </c>
      <c r="K3018" s="2">
        <v>1486100000000</v>
      </c>
      <c r="L3018" s="2">
        <v>1464240000000</v>
      </c>
      <c r="M3018" s="2">
        <v>1441120000000</v>
      </c>
      <c r="N3018" s="2">
        <v>1416650000000</v>
      </c>
      <c r="O3018" s="2">
        <v>1392960000000</v>
      </c>
      <c r="P3018" s="2">
        <v>1368410000000</v>
      </c>
      <c r="Q3018" s="2">
        <v>1346440000000</v>
      </c>
      <c r="R3018" s="2">
        <v>1323610000000</v>
      </c>
      <c r="S3018" s="2">
        <v>1300780000000</v>
      </c>
      <c r="T3018" s="2">
        <v>1277530000000</v>
      </c>
      <c r="U3018" s="2">
        <v>1253840000000</v>
      </c>
      <c r="V3018" s="2">
        <v>1231870000000</v>
      </c>
      <c r="W3018" s="2">
        <v>1211190000000</v>
      </c>
      <c r="X3018" s="2">
        <v>1188800000000</v>
      </c>
      <c r="Y3018" s="2">
        <v>1168550000000</v>
      </c>
      <c r="Z3018" s="2">
        <v>1152190000000</v>
      </c>
      <c r="AA3018" s="2">
        <v>1137110000000</v>
      </c>
      <c r="AB3018" s="2">
        <v>1122470000000</v>
      </c>
      <c r="AC3018" s="2">
        <v>1110410000000</v>
      </c>
      <c r="AD3018" s="2">
        <v>1097910000000</v>
      </c>
      <c r="AE3018" s="2">
        <v>1086280000000</v>
      </c>
      <c r="AF3018" s="2">
        <v>1075520000000</v>
      </c>
      <c r="AG3018" s="2">
        <v>1064750000000</v>
      </c>
      <c r="AH3018" s="2">
        <v>1052260000000</v>
      </c>
    </row>
    <row r="3019" spans="1:34">
      <c r="A3019" t="s">
        <v>4264</v>
      </c>
      <c r="B3019" t="s">
        <v>19</v>
      </c>
      <c r="C3019" s="2">
        <v>36528000000</v>
      </c>
      <c r="D3019" s="2">
        <v>34158900000</v>
      </c>
      <c r="E3019" s="2">
        <v>32493600000</v>
      </c>
      <c r="F3019" s="2">
        <v>31926000000</v>
      </c>
      <c r="G3019" s="2">
        <v>31450700000</v>
      </c>
      <c r="H3019" s="2">
        <v>31056400000</v>
      </c>
      <c r="I3019" s="2">
        <v>30621000000</v>
      </c>
      <c r="J3019" s="2">
        <v>30217200000</v>
      </c>
      <c r="K3019" s="2">
        <v>29722500000</v>
      </c>
      <c r="L3019" s="2">
        <v>29285200000</v>
      </c>
      <c r="M3019" s="2">
        <v>28822800000</v>
      </c>
      <c r="N3019" s="2">
        <v>28333400000</v>
      </c>
      <c r="O3019" s="2">
        <v>27859600000</v>
      </c>
      <c r="P3019" s="2">
        <v>27368600000</v>
      </c>
      <c r="Q3019" s="2">
        <v>26929300000</v>
      </c>
      <c r="R3019" s="2">
        <v>26472700000</v>
      </c>
      <c r="S3019" s="2">
        <v>26016100000</v>
      </c>
      <c r="T3019" s="2">
        <v>25550900000</v>
      </c>
      <c r="U3019" s="2">
        <v>25077100000</v>
      </c>
      <c r="V3019" s="2">
        <v>24637800000</v>
      </c>
      <c r="W3019" s="2">
        <v>24224300000</v>
      </c>
      <c r="X3019" s="2">
        <v>23776300000</v>
      </c>
      <c r="Y3019" s="2">
        <v>23371400000</v>
      </c>
      <c r="Z3019" s="2">
        <v>23044100000</v>
      </c>
      <c r="AA3019" s="2">
        <v>22742600000</v>
      </c>
      <c r="AB3019" s="2">
        <v>22449700000</v>
      </c>
      <c r="AC3019" s="2">
        <v>22208500000</v>
      </c>
      <c r="AD3019" s="2">
        <v>21958600000</v>
      </c>
      <c r="AE3019" s="2">
        <v>21726000000</v>
      </c>
      <c r="AF3019" s="2">
        <v>21510700000</v>
      </c>
      <c r="AG3019" s="2">
        <v>21295300000</v>
      </c>
      <c r="AH3019" s="2">
        <v>21045500000</v>
      </c>
    </row>
    <row r="3020" spans="1:34">
      <c r="A3020" t="s">
        <v>4265</v>
      </c>
      <c r="B3020" t="s">
        <v>19</v>
      </c>
      <c r="C3020" s="2">
        <v>267190000000</v>
      </c>
      <c r="D3020" s="2">
        <v>249860000000</v>
      </c>
      <c r="E3020" s="2">
        <v>237680000000</v>
      </c>
      <c r="F3020" s="2">
        <v>233528000000</v>
      </c>
      <c r="G3020" s="2">
        <v>230051000000</v>
      </c>
      <c r="H3020" s="2">
        <v>227167000000</v>
      </c>
      <c r="I3020" s="2">
        <v>223982000000</v>
      </c>
      <c r="J3020" s="2">
        <v>221029000000</v>
      </c>
      <c r="K3020" s="2">
        <v>217410000000</v>
      </c>
      <c r="L3020" s="2">
        <v>214211000000</v>
      </c>
      <c r="M3020" s="2">
        <v>210829000000</v>
      </c>
      <c r="N3020" s="2">
        <v>207249000000</v>
      </c>
      <c r="O3020" s="2">
        <v>203784000000</v>
      </c>
      <c r="P3020" s="2">
        <v>200192000000</v>
      </c>
      <c r="Q3020" s="2">
        <v>196978000000</v>
      </c>
      <c r="R3020" s="2">
        <v>193639000000</v>
      </c>
      <c r="S3020" s="2">
        <v>190299000000</v>
      </c>
      <c r="T3020" s="2">
        <v>186896000000</v>
      </c>
      <c r="U3020" s="2">
        <v>183430000000</v>
      </c>
      <c r="V3020" s="2">
        <v>180217000000</v>
      </c>
      <c r="W3020" s="2">
        <v>177192000000</v>
      </c>
      <c r="X3020" s="2">
        <v>173915000000</v>
      </c>
      <c r="Y3020" s="2">
        <v>170954000000</v>
      </c>
      <c r="Z3020" s="2">
        <v>168559000000</v>
      </c>
      <c r="AA3020" s="2">
        <v>166354000000</v>
      </c>
      <c r="AB3020" s="2">
        <v>164212000000</v>
      </c>
      <c r="AC3020" s="2">
        <v>162447000000</v>
      </c>
      <c r="AD3020" s="2">
        <v>160620000000</v>
      </c>
      <c r="AE3020" s="2">
        <v>158918000000</v>
      </c>
      <c r="AF3020" s="2">
        <v>157343000000</v>
      </c>
      <c r="AG3020" s="2">
        <v>155768000000</v>
      </c>
      <c r="AH3020" s="2">
        <v>153940000000</v>
      </c>
    </row>
    <row r="3021" spans="1:34">
      <c r="A3021" t="s">
        <v>4266</v>
      </c>
      <c r="B3021" t="s">
        <v>19</v>
      </c>
      <c r="C3021" s="2">
        <v>264430000000</v>
      </c>
      <c r="D3021" s="2">
        <v>247280000000</v>
      </c>
      <c r="E3021" s="2">
        <v>235225000000</v>
      </c>
      <c r="F3021" s="2">
        <v>231116000000</v>
      </c>
      <c r="G3021" s="2">
        <v>227675000000</v>
      </c>
      <c r="H3021" s="2">
        <v>224821000000</v>
      </c>
      <c r="I3021" s="2">
        <v>221669000000</v>
      </c>
      <c r="J3021" s="2">
        <v>218746000000</v>
      </c>
      <c r="K3021" s="2">
        <v>215164000000</v>
      </c>
      <c r="L3021" s="2">
        <v>211999000000</v>
      </c>
      <c r="M3021" s="2">
        <v>208651000000</v>
      </c>
      <c r="N3021" s="2">
        <v>205109000000</v>
      </c>
      <c r="O3021" s="2">
        <v>201679000000</v>
      </c>
      <c r="P3021" s="2">
        <v>198124000000</v>
      </c>
      <c r="Q3021" s="2">
        <v>194944000000</v>
      </c>
      <c r="R3021" s="2">
        <v>191639000000</v>
      </c>
      <c r="S3021" s="2">
        <v>188333000000</v>
      </c>
      <c r="T3021" s="2">
        <v>184966000000</v>
      </c>
      <c r="U3021" s="2">
        <v>181536000000</v>
      </c>
      <c r="V3021" s="2">
        <v>178355000000</v>
      </c>
      <c r="W3021" s="2">
        <v>175362000000</v>
      </c>
      <c r="X3021" s="2">
        <v>172119000000</v>
      </c>
      <c r="Y3021" s="2">
        <v>169188000000</v>
      </c>
      <c r="Z3021" s="2">
        <v>166818000000</v>
      </c>
      <c r="AA3021" s="2">
        <v>164636000000</v>
      </c>
      <c r="AB3021" s="2">
        <v>162516000000</v>
      </c>
      <c r="AC3021" s="2">
        <v>160769000000</v>
      </c>
      <c r="AD3021" s="2">
        <v>158961000000</v>
      </c>
      <c r="AE3021" s="2">
        <v>157277000000</v>
      </c>
      <c r="AF3021" s="2">
        <v>155718000000</v>
      </c>
      <c r="AG3021" s="2">
        <v>154159000000</v>
      </c>
      <c r="AH3021" s="2">
        <v>152351000000</v>
      </c>
    </row>
    <row r="3022" spans="1:34">
      <c r="A3022" t="s">
        <v>4267</v>
      </c>
      <c r="B3022" t="s">
        <v>19</v>
      </c>
      <c r="C3022" s="2">
        <v>7285100000</v>
      </c>
      <c r="D3022" s="2">
        <v>6812600000</v>
      </c>
      <c r="E3022" s="2">
        <v>6480490000</v>
      </c>
      <c r="F3022" s="2">
        <v>6367280000</v>
      </c>
      <c r="G3022" s="2">
        <v>6272480000</v>
      </c>
      <c r="H3022" s="2">
        <v>6193850000</v>
      </c>
      <c r="I3022" s="2">
        <v>6107010000</v>
      </c>
      <c r="J3022" s="2">
        <v>6026480000</v>
      </c>
      <c r="K3022" s="2">
        <v>5927810000</v>
      </c>
      <c r="L3022" s="2">
        <v>5840600000</v>
      </c>
      <c r="M3022" s="2">
        <v>5748370000</v>
      </c>
      <c r="N3022" s="2">
        <v>5650780000</v>
      </c>
      <c r="O3022" s="2">
        <v>5556290000</v>
      </c>
      <c r="P3022" s="2">
        <v>5458350000</v>
      </c>
      <c r="Q3022" s="2">
        <v>5370730000</v>
      </c>
      <c r="R3022" s="2">
        <v>5279670000</v>
      </c>
      <c r="S3022" s="2">
        <v>5188620000</v>
      </c>
      <c r="T3022" s="2">
        <v>5095840000</v>
      </c>
      <c r="U3022" s="2">
        <v>5001340000</v>
      </c>
      <c r="V3022" s="2">
        <v>4913720000</v>
      </c>
      <c r="W3022" s="2">
        <v>4831250000</v>
      </c>
      <c r="X3022" s="2">
        <v>4741910000</v>
      </c>
      <c r="Y3022" s="2">
        <v>4661160000</v>
      </c>
      <c r="Z3022" s="2">
        <v>4595880000</v>
      </c>
      <c r="AA3022" s="2">
        <v>4535740000</v>
      </c>
      <c r="AB3022" s="2">
        <v>4477330000</v>
      </c>
      <c r="AC3022" s="2">
        <v>4429220000</v>
      </c>
      <c r="AD3022" s="2">
        <v>4379400000</v>
      </c>
      <c r="AE3022" s="2">
        <v>4333010000</v>
      </c>
      <c r="AF3022" s="2">
        <v>4290060000</v>
      </c>
      <c r="AG3022" s="2">
        <v>4247110000</v>
      </c>
      <c r="AH3022" s="2">
        <v>4197280000</v>
      </c>
    </row>
    <row r="3023" spans="1:34">
      <c r="A3023" t="s">
        <v>4268</v>
      </c>
      <c r="B3023" t="s">
        <v>19</v>
      </c>
      <c r="C3023" s="2">
        <v>14575300000</v>
      </c>
      <c r="D3023" s="2">
        <v>13629900000</v>
      </c>
      <c r="E3023" s="2">
        <v>12965500000</v>
      </c>
      <c r="F3023" s="2">
        <v>12739000000</v>
      </c>
      <c r="G3023" s="2">
        <v>12549300000</v>
      </c>
      <c r="H3023" s="2">
        <v>12392000000</v>
      </c>
      <c r="I3023" s="2">
        <v>12218300000</v>
      </c>
      <c r="J3023" s="2">
        <v>12057200000</v>
      </c>
      <c r="K3023" s="2">
        <v>11859800000</v>
      </c>
      <c r="L3023" s="2">
        <v>11685300000</v>
      </c>
      <c r="M3023" s="2">
        <v>11500800000</v>
      </c>
      <c r="N3023" s="2">
        <v>11305500000</v>
      </c>
      <c r="O3023" s="2">
        <v>11116400000</v>
      </c>
      <c r="P3023" s="2">
        <v>10920500000</v>
      </c>
      <c r="Q3023" s="2">
        <v>10745200000</v>
      </c>
      <c r="R3023" s="2">
        <v>10563000000</v>
      </c>
      <c r="S3023" s="2">
        <v>10380900000</v>
      </c>
      <c r="T3023" s="2">
        <v>10195200000</v>
      </c>
      <c r="U3023" s="2">
        <v>10006200000</v>
      </c>
      <c r="V3023" s="2">
        <v>9830870000</v>
      </c>
      <c r="W3023" s="2">
        <v>9665880000</v>
      </c>
      <c r="X3023" s="2">
        <v>9487140000</v>
      </c>
      <c r="Y3023" s="2">
        <v>9325580000</v>
      </c>
      <c r="Z3023" s="2">
        <v>9194960000</v>
      </c>
      <c r="AA3023" s="2">
        <v>9074650000</v>
      </c>
      <c r="AB3023" s="2">
        <v>8957780000</v>
      </c>
      <c r="AC3023" s="2">
        <v>8861540000</v>
      </c>
      <c r="AD3023" s="2">
        <v>8761850000</v>
      </c>
      <c r="AE3023" s="2">
        <v>8669040000</v>
      </c>
      <c r="AF3023" s="2">
        <v>8583110000</v>
      </c>
      <c r="AG3023" s="2">
        <v>8497170000</v>
      </c>
      <c r="AH3023" s="2">
        <v>8397490000</v>
      </c>
    </row>
    <row r="3024" spans="1:34">
      <c r="A3024" t="s">
        <v>4269</v>
      </c>
      <c r="B3024" t="s">
        <v>19</v>
      </c>
      <c r="C3024" s="2">
        <v>137947000000</v>
      </c>
      <c r="D3024" s="2">
        <v>129000000000</v>
      </c>
      <c r="E3024" s="2">
        <v>122712000000</v>
      </c>
      <c r="F3024" s="2">
        <v>120568000000</v>
      </c>
      <c r="G3024" s="2">
        <v>118773000000</v>
      </c>
      <c r="H3024" s="2">
        <v>117284000000</v>
      </c>
      <c r="I3024" s="2">
        <v>115640000000</v>
      </c>
      <c r="J3024" s="2">
        <v>114115000000</v>
      </c>
      <c r="K3024" s="2">
        <v>112246000000</v>
      </c>
      <c r="L3024" s="2">
        <v>110595000000</v>
      </c>
      <c r="M3024" s="2">
        <v>108849000000</v>
      </c>
      <c r="N3024" s="2">
        <v>107001000000</v>
      </c>
      <c r="O3024" s="2">
        <v>105211000000</v>
      </c>
      <c r="P3024" s="2">
        <v>103357000000</v>
      </c>
      <c r="Q3024" s="2">
        <v>101698000000</v>
      </c>
      <c r="R3024" s="2">
        <v>99973600000</v>
      </c>
      <c r="S3024" s="2">
        <v>98249300000</v>
      </c>
      <c r="T3024" s="2">
        <v>96492600000</v>
      </c>
      <c r="U3024" s="2">
        <v>94703200000</v>
      </c>
      <c r="V3024" s="2">
        <v>93044100000</v>
      </c>
      <c r="W3024" s="2">
        <v>91482500000</v>
      </c>
      <c r="X3024" s="2">
        <v>89790800000</v>
      </c>
      <c r="Y3024" s="2">
        <v>88261700000</v>
      </c>
      <c r="Z3024" s="2">
        <v>87025500000</v>
      </c>
      <c r="AA3024" s="2">
        <v>85886800000</v>
      </c>
      <c r="AB3024" s="2">
        <v>84780700000</v>
      </c>
      <c r="AC3024" s="2">
        <v>83869800000</v>
      </c>
      <c r="AD3024" s="2">
        <v>82926300000</v>
      </c>
      <c r="AE3024" s="2">
        <v>82048000000</v>
      </c>
      <c r="AF3024" s="2">
        <v>81234600000</v>
      </c>
      <c r="AG3024" s="2">
        <v>80421300000</v>
      </c>
      <c r="AH3024" s="2">
        <v>79477900000</v>
      </c>
    </row>
    <row r="3025" spans="1:34">
      <c r="A3025" t="s">
        <v>4270</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row>
    <row r="3026" spans="1:34">
      <c r="A3026" t="s">
        <v>4271</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row>
    <row r="3027" spans="1:34">
      <c r="A3027" t="s">
        <v>4272</v>
      </c>
      <c r="B3027" t="s">
        <v>19</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row>
    <row r="3028" spans="1:34">
      <c r="A3028" t="s">
        <v>4273</v>
      </c>
      <c r="B3028" t="s">
        <v>19</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row>
    <row r="3029" spans="1:34">
      <c r="A3029" t="s">
        <v>4274</v>
      </c>
      <c r="B3029" t="s">
        <v>19</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row>
    <row r="3030" spans="1:34">
      <c r="A3030" t="s">
        <v>4275</v>
      </c>
      <c r="B3030" t="s">
        <v>19</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row>
    <row r="3031" spans="1:34">
      <c r="A3031" t="s">
        <v>4276</v>
      </c>
      <c r="B3031" t="s">
        <v>19</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row>
    <row r="3032" spans="1:34">
      <c r="A3032" t="s">
        <v>4277</v>
      </c>
      <c r="B3032" t="s">
        <v>19</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row>
    <row r="3033" spans="1:34">
      <c r="A3033" t="s">
        <v>4278</v>
      </c>
      <c r="B3033" t="s">
        <v>19</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row>
    <row r="3034" spans="1:34">
      <c r="A3034" t="s">
        <v>4279</v>
      </c>
      <c r="B3034" t="s">
        <v>19</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row>
    <row r="3035" spans="1:34">
      <c r="A3035" t="s">
        <v>4280</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row>
    <row r="3036" spans="1:34">
      <c r="A3036" t="s">
        <v>4281</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row>
    <row r="3037" spans="1:34">
      <c r="A3037" t="s">
        <v>4282</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row>
    <row r="3038" spans="1:34">
      <c r="A3038" t="s">
        <v>4283</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row>
    <row r="3039" spans="1:34">
      <c r="A3039" t="s">
        <v>4284</v>
      </c>
      <c r="B3039" t="s">
        <v>19</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row>
    <row r="3040" spans="1:34">
      <c r="A3040" t="s">
        <v>4285</v>
      </c>
      <c r="B3040" t="s">
        <v>19</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row>
    <row r="3041" spans="1:34">
      <c r="A3041" t="s">
        <v>4286</v>
      </c>
      <c r="B3041" t="s">
        <v>19</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row>
    <row r="3042" spans="1:34">
      <c r="A3042" t="s">
        <v>4287</v>
      </c>
      <c r="B3042" t="s">
        <v>19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row>
    <row r="3043" spans="1:34">
      <c r="A3043" t="s">
        <v>4288</v>
      </c>
      <c r="B3043" t="s">
        <v>19</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row>
    <row r="3044" spans="1:34">
      <c r="A3044" t="s">
        <v>4289</v>
      </c>
      <c r="B3044" t="s">
        <v>19</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row>
    <row r="3045" spans="1:34">
      <c r="A3045" t="s">
        <v>4290</v>
      </c>
      <c r="B3045" t="s">
        <v>19</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row>
    <row r="3046" spans="1:34">
      <c r="A3046" t="s">
        <v>4291</v>
      </c>
      <c r="B3046" t="s">
        <v>19</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row>
    <row r="3047" spans="1:34">
      <c r="A3047" t="s">
        <v>4292</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row>
    <row r="3048" spans="1:34">
      <c r="A3048" t="s">
        <v>4293</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row>
    <row r="3049" spans="1:34">
      <c r="A3049" t="s">
        <v>4294</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row>
    <row r="3050" spans="1:34">
      <c r="A3050" t="s">
        <v>4295</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row>
    <row r="3051" spans="1:34">
      <c r="A3051" t="s">
        <v>4296</v>
      </c>
      <c r="B3051" t="s">
        <v>19</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row>
    <row r="3052" spans="1:34">
      <c r="A3052" t="s">
        <v>4297</v>
      </c>
      <c r="B3052" t="s">
        <v>19</v>
      </c>
      <c r="C3052" s="2">
        <v>22748800000000</v>
      </c>
      <c r="D3052" s="2">
        <v>21768100000000</v>
      </c>
      <c r="E3052" s="2">
        <v>21293900000000</v>
      </c>
      <c r="F3052" s="2">
        <v>21022600000000</v>
      </c>
      <c r="G3052" s="2">
        <v>20716000000000</v>
      </c>
      <c r="H3052" s="2">
        <v>20414300000000</v>
      </c>
      <c r="I3052" s="2">
        <v>20113200000000</v>
      </c>
      <c r="J3052" s="2">
        <v>19808400000000</v>
      </c>
      <c r="K3052" s="2">
        <v>19521800000000</v>
      </c>
      <c r="L3052" s="2">
        <v>19272800000000</v>
      </c>
      <c r="M3052" s="2">
        <v>19052900000000</v>
      </c>
      <c r="N3052" s="2">
        <v>18877100000000</v>
      </c>
      <c r="O3052" s="2">
        <v>18723600000000</v>
      </c>
      <c r="P3052" s="2">
        <v>18583000000000</v>
      </c>
      <c r="Q3052" s="2">
        <v>18449100000000</v>
      </c>
      <c r="R3052" s="2">
        <v>18314600000000</v>
      </c>
      <c r="S3052" s="2">
        <v>18187500000000</v>
      </c>
      <c r="T3052" s="2">
        <v>18060900000000</v>
      </c>
      <c r="U3052" s="2">
        <v>17941200000000</v>
      </c>
      <c r="V3052" s="2">
        <v>17820200000000</v>
      </c>
      <c r="W3052" s="2">
        <v>17707200000000</v>
      </c>
      <c r="X3052" s="2">
        <v>17602200000000</v>
      </c>
      <c r="Y3052" s="2">
        <v>17507000000000</v>
      </c>
      <c r="Z3052" s="2">
        <v>17408100000000</v>
      </c>
      <c r="AA3052" s="2">
        <v>17318500000000</v>
      </c>
      <c r="AB3052" s="2">
        <v>17233700000000</v>
      </c>
      <c r="AC3052" s="2">
        <v>17153300000000</v>
      </c>
      <c r="AD3052" s="2">
        <v>17082600000000</v>
      </c>
      <c r="AE3052" s="2">
        <v>17014500000000</v>
      </c>
      <c r="AF3052" s="2">
        <v>16947500000000</v>
      </c>
      <c r="AG3052" s="2">
        <v>16888600000000</v>
      </c>
      <c r="AH3052" s="2">
        <v>16830800000000</v>
      </c>
    </row>
    <row r="3053" spans="1:34">
      <c r="A3053" t="s">
        <v>4298</v>
      </c>
      <c r="B3053" t="s">
        <v>19</v>
      </c>
      <c r="C3053" s="2">
        <v>828003000</v>
      </c>
      <c r="D3053" s="2">
        <v>792309000</v>
      </c>
      <c r="E3053" s="2">
        <v>775047000</v>
      </c>
      <c r="F3053" s="2">
        <v>765172000</v>
      </c>
      <c r="G3053" s="2">
        <v>754014000</v>
      </c>
      <c r="H3053" s="2">
        <v>743033000</v>
      </c>
      <c r="I3053" s="2">
        <v>732073000</v>
      </c>
      <c r="J3053" s="2">
        <v>720980000</v>
      </c>
      <c r="K3053" s="2">
        <v>710549000</v>
      </c>
      <c r="L3053" s="2">
        <v>701483000</v>
      </c>
      <c r="M3053" s="2">
        <v>693480000</v>
      </c>
      <c r="N3053" s="2">
        <v>687083000</v>
      </c>
      <c r="O3053" s="2">
        <v>681495000</v>
      </c>
      <c r="P3053" s="2">
        <v>676376000</v>
      </c>
      <c r="Q3053" s="2">
        <v>671503000</v>
      </c>
      <c r="R3053" s="2">
        <v>666608000</v>
      </c>
      <c r="S3053" s="2">
        <v>661981000</v>
      </c>
      <c r="T3053" s="2">
        <v>657376000</v>
      </c>
      <c r="U3053" s="2">
        <v>653017000</v>
      </c>
      <c r="V3053" s="2">
        <v>648614000</v>
      </c>
      <c r="W3053" s="2">
        <v>644501000</v>
      </c>
      <c r="X3053" s="2">
        <v>640678000</v>
      </c>
      <c r="Y3053" s="2">
        <v>637214000</v>
      </c>
      <c r="Z3053" s="2">
        <v>633615000</v>
      </c>
      <c r="AA3053" s="2">
        <v>630351000</v>
      </c>
      <c r="AB3053" s="2">
        <v>627267000</v>
      </c>
      <c r="AC3053" s="2">
        <v>624338000</v>
      </c>
      <c r="AD3053" s="2">
        <v>621768000</v>
      </c>
      <c r="AE3053" s="2">
        <v>619287000</v>
      </c>
      <c r="AF3053" s="2">
        <v>616850000</v>
      </c>
      <c r="AG3053" s="2">
        <v>614704000</v>
      </c>
      <c r="AH3053" s="2">
        <v>612603000</v>
      </c>
    </row>
    <row r="3054" spans="1:34">
      <c r="A3054" t="s">
        <v>4299</v>
      </c>
      <c r="B3054" t="s">
        <v>19</v>
      </c>
      <c r="C3054" s="2">
        <v>6754680000</v>
      </c>
      <c r="D3054" s="2">
        <v>6463500000</v>
      </c>
      <c r="E3054" s="2">
        <v>6322680000</v>
      </c>
      <c r="F3054" s="2">
        <v>6242120000</v>
      </c>
      <c r="G3054" s="2">
        <v>6151100000</v>
      </c>
      <c r="H3054" s="2">
        <v>6061520000</v>
      </c>
      <c r="I3054" s="2">
        <v>5972110000</v>
      </c>
      <c r="J3054" s="2">
        <v>5881610000</v>
      </c>
      <c r="K3054" s="2">
        <v>5796520000</v>
      </c>
      <c r="L3054" s="2">
        <v>5722560000</v>
      </c>
      <c r="M3054" s="2">
        <v>5657270000</v>
      </c>
      <c r="N3054" s="2">
        <v>5605090000</v>
      </c>
      <c r="O3054" s="2">
        <v>5559500000</v>
      </c>
      <c r="P3054" s="2">
        <v>5517740000</v>
      </c>
      <c r="Q3054" s="2">
        <v>5477990000</v>
      </c>
      <c r="R3054" s="2">
        <v>5438050000</v>
      </c>
      <c r="S3054" s="2">
        <v>5400310000</v>
      </c>
      <c r="T3054" s="2">
        <v>5362740000</v>
      </c>
      <c r="U3054" s="2">
        <v>5327180000</v>
      </c>
      <c r="V3054" s="2">
        <v>5291260000</v>
      </c>
      <c r="W3054" s="2">
        <v>5257710000</v>
      </c>
      <c r="X3054" s="2">
        <v>5226530000</v>
      </c>
      <c r="Y3054" s="2">
        <v>5198260000</v>
      </c>
      <c r="Z3054" s="2">
        <v>5168900000</v>
      </c>
      <c r="AA3054" s="2">
        <v>5142280000</v>
      </c>
      <c r="AB3054" s="2">
        <v>5117120000</v>
      </c>
      <c r="AC3054" s="2">
        <v>5093230000</v>
      </c>
      <c r="AD3054" s="2">
        <v>5072260000</v>
      </c>
      <c r="AE3054" s="2">
        <v>5052020000</v>
      </c>
      <c r="AF3054" s="2">
        <v>5032140000</v>
      </c>
      <c r="AG3054" s="2">
        <v>5014640000</v>
      </c>
      <c r="AH3054" s="2">
        <v>4997490000</v>
      </c>
    </row>
    <row r="3055" spans="1:34">
      <c r="A3055" t="s">
        <v>4300</v>
      </c>
      <c r="B3055" t="s">
        <v>19</v>
      </c>
      <c r="C3055" s="2">
        <v>15592100000</v>
      </c>
      <c r="D3055" s="2">
        <v>14920000000</v>
      </c>
      <c r="E3055" s="2">
        <v>14594900000</v>
      </c>
      <c r="F3055" s="2">
        <v>14409000000</v>
      </c>
      <c r="G3055" s="2">
        <v>14198900000</v>
      </c>
      <c r="H3055" s="2">
        <v>13992100000</v>
      </c>
      <c r="I3055" s="2">
        <v>13785700000</v>
      </c>
      <c r="J3055" s="2">
        <v>13576800000</v>
      </c>
      <c r="K3055" s="2">
        <v>13380400000</v>
      </c>
      <c r="L3055" s="2">
        <v>13209700000</v>
      </c>
      <c r="M3055" s="2">
        <v>13058900000</v>
      </c>
      <c r="N3055" s="2">
        <v>12938500000</v>
      </c>
      <c r="O3055" s="2">
        <v>12833200000</v>
      </c>
      <c r="P3055" s="2">
        <v>12736900000</v>
      </c>
      <c r="Q3055" s="2">
        <v>12645100000</v>
      </c>
      <c r="R3055" s="2">
        <v>12552900000</v>
      </c>
      <c r="S3055" s="2">
        <v>12465800000</v>
      </c>
      <c r="T3055" s="2">
        <v>12379100000</v>
      </c>
      <c r="U3055" s="2">
        <v>12297000000</v>
      </c>
      <c r="V3055" s="2">
        <v>12214100000</v>
      </c>
      <c r="W3055" s="2">
        <v>12136600000</v>
      </c>
      <c r="X3055" s="2">
        <v>12064600000</v>
      </c>
      <c r="Y3055" s="2">
        <v>11999400000</v>
      </c>
      <c r="Z3055" s="2">
        <v>11931600000</v>
      </c>
      <c r="AA3055" s="2">
        <v>11870200000</v>
      </c>
      <c r="AB3055" s="2">
        <v>11812100000</v>
      </c>
      <c r="AC3055" s="2">
        <v>11756900000</v>
      </c>
      <c r="AD3055" s="2">
        <v>11708500000</v>
      </c>
      <c r="AE3055" s="2">
        <v>11661800000</v>
      </c>
      <c r="AF3055" s="2">
        <v>11615900000</v>
      </c>
      <c r="AG3055" s="2">
        <v>11575500000</v>
      </c>
      <c r="AH3055" s="2">
        <v>11535900000</v>
      </c>
    </row>
    <row r="3056" spans="1:34">
      <c r="A3056" t="s">
        <v>4301</v>
      </c>
      <c r="B3056" t="s">
        <v>19</v>
      </c>
      <c r="C3056" s="2">
        <v>623316000</v>
      </c>
      <c r="D3056" s="2">
        <v>596445000</v>
      </c>
      <c r="E3056" s="2">
        <v>583451000</v>
      </c>
      <c r="F3056" s="2">
        <v>576017000</v>
      </c>
      <c r="G3056" s="2">
        <v>567617000</v>
      </c>
      <c r="H3056" s="2">
        <v>559351000</v>
      </c>
      <c r="I3056" s="2">
        <v>551100000</v>
      </c>
      <c r="J3056" s="2">
        <v>542749000</v>
      </c>
      <c r="K3056" s="2">
        <v>534897000</v>
      </c>
      <c r="L3056" s="2">
        <v>528072000</v>
      </c>
      <c r="M3056" s="2">
        <v>522048000</v>
      </c>
      <c r="N3056" s="2">
        <v>517232000</v>
      </c>
      <c r="O3056" s="2">
        <v>513025000</v>
      </c>
      <c r="P3056" s="2">
        <v>509172000</v>
      </c>
      <c r="Q3056" s="2">
        <v>505503000</v>
      </c>
      <c r="R3056" s="2">
        <v>501818000</v>
      </c>
      <c r="S3056" s="2">
        <v>498335000</v>
      </c>
      <c r="T3056" s="2">
        <v>494869000</v>
      </c>
      <c r="U3056" s="2">
        <v>491587000</v>
      </c>
      <c r="V3056" s="2">
        <v>488272000</v>
      </c>
      <c r="W3056" s="2">
        <v>485176000</v>
      </c>
      <c r="X3056" s="2">
        <v>482299000</v>
      </c>
      <c r="Y3056" s="2">
        <v>479691000</v>
      </c>
      <c r="Z3056" s="2">
        <v>476981000</v>
      </c>
      <c r="AA3056" s="2">
        <v>474525000</v>
      </c>
      <c r="AB3056" s="2">
        <v>472203000</v>
      </c>
      <c r="AC3056" s="2">
        <v>469998000</v>
      </c>
      <c r="AD3056" s="2">
        <v>468063000</v>
      </c>
      <c r="AE3056" s="2">
        <v>466195000</v>
      </c>
      <c r="AF3056" s="2">
        <v>464361000</v>
      </c>
      <c r="AG3056" s="2">
        <v>462746000</v>
      </c>
      <c r="AH3056" s="2">
        <v>461164000</v>
      </c>
    </row>
    <row r="3057" spans="1:34">
      <c r="A3057" t="s">
        <v>4302</v>
      </c>
      <c r="B3057" t="s">
        <v>19</v>
      </c>
      <c r="C3057" s="2">
        <v>396420000</v>
      </c>
      <c r="D3057" s="2">
        <v>379331000</v>
      </c>
      <c r="E3057" s="2">
        <v>371066000</v>
      </c>
      <c r="F3057" s="2">
        <v>366338000</v>
      </c>
      <c r="G3057" s="2">
        <v>360996000</v>
      </c>
      <c r="H3057" s="2">
        <v>355739000</v>
      </c>
      <c r="I3057" s="2">
        <v>350492000</v>
      </c>
      <c r="J3057" s="2">
        <v>345181000</v>
      </c>
      <c r="K3057" s="2">
        <v>340187000</v>
      </c>
      <c r="L3057" s="2">
        <v>335847000</v>
      </c>
      <c r="M3057" s="2">
        <v>332015000</v>
      </c>
      <c r="N3057" s="2">
        <v>328952000</v>
      </c>
      <c r="O3057" s="2">
        <v>326277000</v>
      </c>
      <c r="P3057" s="2">
        <v>323826000</v>
      </c>
      <c r="Q3057" s="2">
        <v>321493000</v>
      </c>
      <c r="R3057" s="2">
        <v>319149000</v>
      </c>
      <c r="S3057" s="2">
        <v>316934000</v>
      </c>
      <c r="T3057" s="2">
        <v>314729000</v>
      </c>
      <c r="U3057" s="2">
        <v>312643000</v>
      </c>
      <c r="V3057" s="2">
        <v>310534000</v>
      </c>
      <c r="W3057" s="2">
        <v>308565000</v>
      </c>
      <c r="X3057" s="2">
        <v>306735000</v>
      </c>
      <c r="Y3057" s="2">
        <v>305076000</v>
      </c>
      <c r="Z3057" s="2">
        <v>303353000</v>
      </c>
      <c r="AA3057" s="2">
        <v>301791000</v>
      </c>
      <c r="AB3057" s="2">
        <v>300314000</v>
      </c>
      <c r="AC3057" s="2">
        <v>298912000</v>
      </c>
      <c r="AD3057" s="2">
        <v>297681000</v>
      </c>
      <c r="AE3057" s="2">
        <v>296494000</v>
      </c>
      <c r="AF3057" s="2">
        <v>295327000</v>
      </c>
      <c r="AG3057" s="2">
        <v>294300000</v>
      </c>
      <c r="AH3057" s="2">
        <v>293294000</v>
      </c>
    </row>
    <row r="3058" spans="1:34">
      <c r="A3058" t="s">
        <v>4303</v>
      </c>
      <c r="B3058" t="s">
        <v>19</v>
      </c>
      <c r="C3058" s="2">
        <v>4903240000</v>
      </c>
      <c r="D3058" s="2">
        <v>4691870000</v>
      </c>
      <c r="E3058" s="2">
        <v>4589650000</v>
      </c>
      <c r="F3058" s="2">
        <v>4531170000</v>
      </c>
      <c r="G3058" s="2">
        <v>4465100000</v>
      </c>
      <c r="H3058" s="2">
        <v>4400070000</v>
      </c>
      <c r="I3058" s="2">
        <v>4335170000</v>
      </c>
      <c r="J3058" s="2">
        <v>4269470000</v>
      </c>
      <c r="K3058" s="2">
        <v>4207710000</v>
      </c>
      <c r="L3058" s="2">
        <v>4154020000</v>
      </c>
      <c r="M3058" s="2">
        <v>4106630000</v>
      </c>
      <c r="N3058" s="2">
        <v>4068750000</v>
      </c>
      <c r="O3058" s="2">
        <v>4035660000</v>
      </c>
      <c r="P3058" s="2">
        <v>4005340000</v>
      </c>
      <c r="Q3058" s="2">
        <v>3976490000</v>
      </c>
      <c r="R3058" s="2">
        <v>3947500000</v>
      </c>
      <c r="S3058" s="2">
        <v>3920100000</v>
      </c>
      <c r="T3058" s="2">
        <v>3892830000</v>
      </c>
      <c r="U3058" s="2">
        <v>3867020000</v>
      </c>
      <c r="V3058" s="2">
        <v>3840940000</v>
      </c>
      <c r="W3058" s="2">
        <v>3816590000</v>
      </c>
      <c r="X3058" s="2">
        <v>3793950000</v>
      </c>
      <c r="Y3058" s="2">
        <v>3773430000</v>
      </c>
      <c r="Z3058" s="2">
        <v>3752120000</v>
      </c>
      <c r="AA3058" s="2">
        <v>3732800000</v>
      </c>
      <c r="AB3058" s="2">
        <v>3714530000</v>
      </c>
      <c r="AC3058" s="2">
        <v>3697190000</v>
      </c>
      <c r="AD3058" s="2">
        <v>3681970000</v>
      </c>
      <c r="AE3058" s="2">
        <v>3667270000</v>
      </c>
      <c r="AF3058" s="2">
        <v>3652850000</v>
      </c>
      <c r="AG3058" s="2">
        <v>3640140000</v>
      </c>
      <c r="AH3058" s="2">
        <v>3627700000</v>
      </c>
    </row>
    <row r="3059" spans="1:34">
      <c r="A3059" t="s">
        <v>4304</v>
      </c>
      <c r="B3059" t="s">
        <v>19</v>
      </c>
      <c r="C3059" s="2">
        <v>22948700</v>
      </c>
      <c r="D3059" s="2">
        <v>21959400</v>
      </c>
      <c r="E3059" s="2">
        <v>21481000</v>
      </c>
      <c r="F3059" s="2">
        <v>21207300</v>
      </c>
      <c r="G3059" s="2">
        <v>20898000</v>
      </c>
      <c r="H3059" s="2">
        <v>20593700</v>
      </c>
      <c r="I3059" s="2">
        <v>20289900</v>
      </c>
      <c r="J3059" s="2">
        <v>19982400</v>
      </c>
      <c r="K3059" s="2">
        <v>19693400</v>
      </c>
      <c r="L3059" s="2">
        <v>19442100</v>
      </c>
      <c r="M3059" s="2">
        <v>19220300</v>
      </c>
      <c r="N3059" s="2">
        <v>19043000</v>
      </c>
      <c r="O3059" s="2">
        <v>18888100</v>
      </c>
      <c r="P3059" s="2">
        <v>18746200</v>
      </c>
      <c r="Q3059" s="2">
        <v>18611200</v>
      </c>
      <c r="R3059" s="2">
        <v>18475500</v>
      </c>
      <c r="S3059" s="2">
        <v>18347300</v>
      </c>
      <c r="T3059" s="2">
        <v>18219600</v>
      </c>
      <c r="U3059" s="2">
        <v>18098800</v>
      </c>
      <c r="V3059" s="2">
        <v>17976800</v>
      </c>
      <c r="W3059" s="2">
        <v>17862800</v>
      </c>
      <c r="X3059" s="2">
        <v>17756800</v>
      </c>
      <c r="Y3059" s="2">
        <v>17660800</v>
      </c>
      <c r="Z3059" s="2">
        <v>17561100</v>
      </c>
      <c r="AA3059" s="2">
        <v>17470600</v>
      </c>
      <c r="AB3059" s="2">
        <v>17385100</v>
      </c>
      <c r="AC3059" s="2">
        <v>17304000</v>
      </c>
      <c r="AD3059" s="2">
        <v>17232700</v>
      </c>
      <c r="AE3059" s="2">
        <v>17164000</v>
      </c>
      <c r="AF3059" s="2">
        <v>17096400</v>
      </c>
      <c r="AG3059" s="2">
        <v>17037000</v>
      </c>
      <c r="AH3059" s="2">
        <v>16978700</v>
      </c>
    </row>
    <row r="3060" spans="1:34">
      <c r="A3060" t="s">
        <v>4305</v>
      </c>
      <c r="B3060" t="s">
        <v>19</v>
      </c>
      <c r="C3060" s="2">
        <v>116224000</v>
      </c>
      <c r="D3060" s="2">
        <v>111214000</v>
      </c>
      <c r="E3060" s="2">
        <v>108791000</v>
      </c>
      <c r="F3060" s="2">
        <v>107405000</v>
      </c>
      <c r="G3060" s="2">
        <v>105838000</v>
      </c>
      <c r="H3060" s="2">
        <v>104297000</v>
      </c>
      <c r="I3060" s="2">
        <v>102759000</v>
      </c>
      <c r="J3060" s="2">
        <v>101201000</v>
      </c>
      <c r="K3060" s="2">
        <v>99737400</v>
      </c>
      <c r="L3060" s="2">
        <v>98464800</v>
      </c>
      <c r="M3060" s="2">
        <v>97341400</v>
      </c>
      <c r="N3060" s="2">
        <v>96443500</v>
      </c>
      <c r="O3060" s="2">
        <v>95659100</v>
      </c>
      <c r="P3060" s="2">
        <v>94940600</v>
      </c>
      <c r="Q3060" s="2">
        <v>94256600</v>
      </c>
      <c r="R3060" s="2">
        <v>93569400</v>
      </c>
      <c r="S3060" s="2">
        <v>92920000</v>
      </c>
      <c r="T3060" s="2">
        <v>92273600</v>
      </c>
      <c r="U3060" s="2">
        <v>91661800</v>
      </c>
      <c r="V3060" s="2">
        <v>91043700</v>
      </c>
      <c r="W3060" s="2">
        <v>90466400</v>
      </c>
      <c r="X3060" s="2">
        <v>89929800</v>
      </c>
      <c r="Y3060" s="2">
        <v>89443500</v>
      </c>
      <c r="Z3060" s="2">
        <v>88938300</v>
      </c>
      <c r="AA3060" s="2">
        <v>88480300</v>
      </c>
      <c r="AB3060" s="2">
        <v>88047300</v>
      </c>
      <c r="AC3060" s="2">
        <v>87636200</v>
      </c>
      <c r="AD3060" s="2">
        <v>87275400</v>
      </c>
      <c r="AE3060" s="2">
        <v>86927100</v>
      </c>
      <c r="AF3060" s="2">
        <v>86585100</v>
      </c>
      <c r="AG3060" s="2">
        <v>86283900</v>
      </c>
      <c r="AH3060" s="2">
        <v>85989000</v>
      </c>
    </row>
    <row r="3061" spans="1:34">
      <c r="A3061" t="s">
        <v>4306</v>
      </c>
      <c r="B3061" t="s">
        <v>19</v>
      </c>
      <c r="C3061" s="2">
        <v>1110420000</v>
      </c>
      <c r="D3061" s="2">
        <v>1062550000</v>
      </c>
      <c r="E3061" s="2">
        <v>1039400000</v>
      </c>
      <c r="F3061" s="2">
        <v>1026160000</v>
      </c>
      <c r="G3061" s="2">
        <v>1011190000</v>
      </c>
      <c r="H3061" s="2">
        <v>996468000</v>
      </c>
      <c r="I3061" s="2">
        <v>981770000</v>
      </c>
      <c r="J3061" s="2">
        <v>966892000</v>
      </c>
      <c r="K3061" s="2">
        <v>952905000</v>
      </c>
      <c r="L3061" s="2">
        <v>940747000</v>
      </c>
      <c r="M3061" s="2">
        <v>930013000</v>
      </c>
      <c r="N3061" s="2">
        <v>921435000</v>
      </c>
      <c r="O3061" s="2">
        <v>913940000</v>
      </c>
      <c r="P3061" s="2">
        <v>907076000</v>
      </c>
      <c r="Q3061" s="2">
        <v>900541000</v>
      </c>
      <c r="R3061" s="2">
        <v>893976000</v>
      </c>
      <c r="S3061" s="2">
        <v>887770000</v>
      </c>
      <c r="T3061" s="2">
        <v>881595000</v>
      </c>
      <c r="U3061" s="2">
        <v>875750000</v>
      </c>
      <c r="V3061" s="2">
        <v>869844000</v>
      </c>
      <c r="W3061" s="2">
        <v>864328000</v>
      </c>
      <c r="X3061" s="2">
        <v>859202000</v>
      </c>
      <c r="Y3061" s="2">
        <v>854556000</v>
      </c>
      <c r="Z3061" s="2">
        <v>849729000</v>
      </c>
      <c r="AA3061" s="2">
        <v>845353000</v>
      </c>
      <c r="AB3061" s="2">
        <v>841216000</v>
      </c>
      <c r="AC3061" s="2">
        <v>837289000</v>
      </c>
      <c r="AD3061" s="2">
        <v>833842000</v>
      </c>
      <c r="AE3061" s="2">
        <v>830514000</v>
      </c>
      <c r="AF3061" s="2">
        <v>827247000</v>
      </c>
      <c r="AG3061" s="2">
        <v>824369000</v>
      </c>
      <c r="AH3061" s="2">
        <v>821551000</v>
      </c>
    </row>
    <row r="3062" spans="1:34">
      <c r="A3062" t="s">
        <v>4307</v>
      </c>
      <c r="B3062" t="s">
        <v>19</v>
      </c>
      <c r="C3062" s="2">
        <v>222084000</v>
      </c>
      <c r="D3062" s="2">
        <v>212510000</v>
      </c>
      <c r="E3062" s="2">
        <v>207880000</v>
      </c>
      <c r="F3062" s="2">
        <v>205232000</v>
      </c>
      <c r="G3062" s="2">
        <v>202239000</v>
      </c>
      <c r="H3062" s="2">
        <v>199294000</v>
      </c>
      <c r="I3062" s="2">
        <v>196354000</v>
      </c>
      <c r="J3062" s="2">
        <v>193378000</v>
      </c>
      <c r="K3062" s="2">
        <v>190581000</v>
      </c>
      <c r="L3062" s="2">
        <v>188149000</v>
      </c>
      <c r="M3062" s="2">
        <v>186003000</v>
      </c>
      <c r="N3062" s="2">
        <v>184287000</v>
      </c>
      <c r="O3062" s="2">
        <v>182788000</v>
      </c>
      <c r="P3062" s="2">
        <v>181415000</v>
      </c>
      <c r="Q3062" s="2">
        <v>180108000</v>
      </c>
      <c r="R3062" s="2">
        <v>178795000</v>
      </c>
      <c r="S3062" s="2">
        <v>177554000</v>
      </c>
      <c r="T3062" s="2">
        <v>176319000</v>
      </c>
      <c r="U3062" s="2">
        <v>175150000</v>
      </c>
      <c r="V3062" s="2">
        <v>173969000</v>
      </c>
      <c r="W3062" s="2">
        <v>172866000</v>
      </c>
      <c r="X3062" s="2">
        <v>171840000</v>
      </c>
      <c r="Y3062" s="2">
        <v>170911000</v>
      </c>
      <c r="Z3062" s="2">
        <v>169946000</v>
      </c>
      <c r="AA3062" s="2">
        <v>169071000</v>
      </c>
      <c r="AB3062" s="2">
        <v>168243000</v>
      </c>
      <c r="AC3062" s="2">
        <v>167458000</v>
      </c>
      <c r="AD3062" s="2">
        <v>166768000</v>
      </c>
      <c r="AE3062" s="2">
        <v>166103000</v>
      </c>
      <c r="AF3062" s="2">
        <v>165449000</v>
      </c>
      <c r="AG3062" s="2">
        <v>164874000</v>
      </c>
      <c r="AH3062" s="2">
        <v>164310000</v>
      </c>
    </row>
    <row r="3063" spans="1:34">
      <c r="A3063" t="s">
        <v>4308</v>
      </c>
      <c r="B3063" t="s">
        <v>19</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row>
    <row r="3064" spans="1:34">
      <c r="A3064" t="s">
        <v>4309</v>
      </c>
      <c r="B3064" t="s">
        <v>19</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row>
    <row r="3065" spans="1:34">
      <c r="A3065" t="s">
        <v>4310</v>
      </c>
      <c r="B3065" t="s">
        <v>19</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row>
    <row r="3066" spans="1:34">
      <c r="A3066" t="s">
        <v>4311</v>
      </c>
      <c r="B3066" t="s">
        <v>19</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row>
    <row r="3067" spans="1:34">
      <c r="A3067" t="s">
        <v>4312</v>
      </c>
      <c r="B3067" t="s">
        <v>19</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row>
    <row r="3068" spans="1:34">
      <c r="A3068" t="s">
        <v>4313</v>
      </c>
      <c r="B3068" t="s">
        <v>19</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row>
    <row r="3069" spans="1:34">
      <c r="A3069" t="s">
        <v>4314</v>
      </c>
      <c r="B3069" t="s">
        <v>19</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row>
    <row r="3070" spans="1:34">
      <c r="A3070" t="s">
        <v>4315</v>
      </c>
      <c r="B3070" t="s">
        <v>19</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row>
    <row r="3071" spans="1:34">
      <c r="A3071" t="s">
        <v>4316</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row>
    <row r="3072" spans="1:34">
      <c r="A3072" t="s">
        <v>4317</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row>
    <row r="3073" spans="1:34">
      <c r="A3073" t="s">
        <v>4318</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row>
    <row r="3074" spans="1:34">
      <c r="A3074" t="s">
        <v>4319</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row>
    <row r="3075" spans="1:34">
      <c r="A3075" t="s">
        <v>4320</v>
      </c>
      <c r="B3075" t="s">
        <v>19</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row>
    <row r="3076" spans="1:34">
      <c r="A3076" t="s">
        <v>4321</v>
      </c>
      <c r="B3076" t="s">
        <v>19</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row>
    <row r="3077" spans="1:34">
      <c r="A3077" t="s">
        <v>4322</v>
      </c>
      <c r="B3077" t="s">
        <v>19</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row>
    <row r="3078" spans="1:34">
      <c r="A3078" t="s">
        <v>4323</v>
      </c>
      <c r="B3078" t="s">
        <v>19</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row>
    <row r="3079" spans="1:34">
      <c r="A3079" t="s">
        <v>4324</v>
      </c>
      <c r="B3079" t="s">
        <v>19</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row>
    <row r="3080" spans="1:34">
      <c r="A3080" t="s">
        <v>4325</v>
      </c>
      <c r="B3080" t="s">
        <v>19</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row>
    <row r="3081" spans="1:34">
      <c r="A3081" t="s">
        <v>4326</v>
      </c>
      <c r="B3081" t="s">
        <v>19</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row>
    <row r="3082" spans="1:34">
      <c r="A3082" t="s">
        <v>4327</v>
      </c>
      <c r="B3082" t="s">
        <v>19</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row>
    <row r="3083" spans="1:34">
      <c r="A3083" t="s">
        <v>4328</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row>
    <row r="3084" spans="1:34">
      <c r="A3084" t="s">
        <v>4329</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row>
    <row r="3085" spans="1:34">
      <c r="A3085" t="s">
        <v>4330</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row>
    <row r="3086" spans="1:34">
      <c r="A3086" t="s">
        <v>4331</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row>
    <row r="3087" spans="1:34">
      <c r="A3087" t="s">
        <v>4332</v>
      </c>
      <c r="B3087" t="s">
        <v>19</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row>
    <row r="3088" spans="1:34">
      <c r="A3088" t="s">
        <v>4333</v>
      </c>
      <c r="B3088" t="s">
        <v>19</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row>
    <row r="3089" spans="1:34">
      <c r="A3089" t="s">
        <v>4334</v>
      </c>
      <c r="B3089" t="s">
        <v>19</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row>
    <row r="3090" spans="1:34">
      <c r="A3090" t="s">
        <v>4335</v>
      </c>
      <c r="B3090" t="s">
        <v>19</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row>
    <row r="3091" spans="1:34">
      <c r="A3091" t="s">
        <v>4336</v>
      </c>
      <c r="B3091" t="s">
        <v>19</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row>
    <row r="3092" spans="1:34">
      <c r="A3092" t="s">
        <v>4337</v>
      </c>
      <c r="B3092" t="s">
        <v>19</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row>
    <row r="3093" spans="1:34">
      <c r="A3093" t="s">
        <v>4338</v>
      </c>
      <c r="B3093" t="s">
        <v>19</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row>
    <row r="3094" spans="1:34">
      <c r="A3094" t="s">
        <v>4339</v>
      </c>
      <c r="B3094" t="s">
        <v>19</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row>
    <row r="3095" spans="1:34">
      <c r="A3095" t="s">
        <v>4340</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row>
    <row r="3096" spans="1:34">
      <c r="A3096" t="s">
        <v>4341</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row>
    <row r="3097" spans="1:34">
      <c r="A3097" t="s">
        <v>4342</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row>
    <row r="3098" spans="1:34">
      <c r="A3098" t="s">
        <v>4343</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row>
    <row r="3099" spans="1:34">
      <c r="A3099" t="s">
        <v>4344</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row>
    <row r="3100" spans="1:34">
      <c r="A3100" t="s">
        <v>4345</v>
      </c>
      <c r="B3100" t="s">
        <v>19</v>
      </c>
      <c r="C3100" s="2">
        <v>55123500000000</v>
      </c>
      <c r="D3100" s="2">
        <v>53636800000000</v>
      </c>
      <c r="E3100" s="2">
        <v>52903200000000</v>
      </c>
      <c r="F3100" s="2">
        <v>52838700000000</v>
      </c>
      <c r="G3100" s="2">
        <v>52715000000000</v>
      </c>
      <c r="H3100" s="2">
        <v>52602300000000</v>
      </c>
      <c r="I3100" s="2">
        <v>52443700000000</v>
      </c>
      <c r="J3100" s="2">
        <v>52235000000000</v>
      </c>
      <c r="K3100" s="2">
        <v>52012600000000</v>
      </c>
      <c r="L3100" s="2">
        <v>51808000000000</v>
      </c>
      <c r="M3100" s="2">
        <v>51644800000000</v>
      </c>
      <c r="N3100" s="2">
        <v>51473900000000</v>
      </c>
      <c r="O3100" s="2">
        <v>51351400000000</v>
      </c>
      <c r="P3100" s="2">
        <v>51236400000000</v>
      </c>
      <c r="Q3100" s="2">
        <v>51110700000000</v>
      </c>
      <c r="R3100" s="2">
        <v>50980300000000</v>
      </c>
      <c r="S3100" s="2">
        <v>50883300000000</v>
      </c>
      <c r="T3100" s="2">
        <v>50804300000000</v>
      </c>
      <c r="U3100" s="2">
        <v>50710400000000</v>
      </c>
      <c r="V3100" s="2">
        <v>50617100000000</v>
      </c>
      <c r="W3100" s="2">
        <v>50523800000000</v>
      </c>
      <c r="X3100" s="2">
        <v>50441600000000</v>
      </c>
      <c r="Y3100" s="2">
        <v>50364700000000</v>
      </c>
      <c r="Z3100" s="2">
        <v>50282000000000</v>
      </c>
      <c r="AA3100" s="2">
        <v>50210400000000</v>
      </c>
      <c r="AB3100" s="2">
        <v>50143600000000</v>
      </c>
      <c r="AC3100" s="2">
        <v>50082100000000</v>
      </c>
      <c r="AD3100" s="2">
        <v>50021200000000</v>
      </c>
      <c r="AE3100" s="2">
        <v>49959100000000</v>
      </c>
      <c r="AF3100" s="2">
        <v>49898200000000</v>
      </c>
      <c r="AG3100" s="2">
        <v>49836100000000</v>
      </c>
      <c r="AH3100" s="2">
        <v>49764500000000</v>
      </c>
    </row>
    <row r="3101" spans="1:34">
      <c r="A3101" t="s">
        <v>4346</v>
      </c>
      <c r="B3101" t="s">
        <v>19</v>
      </c>
      <c r="C3101" s="2">
        <v>4951350000</v>
      </c>
      <c r="D3101" s="2">
        <v>4817810000</v>
      </c>
      <c r="E3101" s="2">
        <v>4751910000</v>
      </c>
      <c r="F3101" s="2">
        <v>4746120000</v>
      </c>
      <c r="G3101" s="2">
        <v>4735010000</v>
      </c>
      <c r="H3101" s="2">
        <v>4724890000</v>
      </c>
      <c r="I3101" s="2">
        <v>4710640000</v>
      </c>
      <c r="J3101" s="2">
        <v>4691900000</v>
      </c>
      <c r="K3101" s="2">
        <v>4671920000</v>
      </c>
      <c r="L3101" s="2">
        <v>4653540000</v>
      </c>
      <c r="M3101" s="2">
        <v>4638880000</v>
      </c>
      <c r="N3101" s="2">
        <v>4623530000</v>
      </c>
      <c r="O3101" s="2">
        <v>4612530000</v>
      </c>
      <c r="P3101" s="2">
        <v>4602200000</v>
      </c>
      <c r="Q3101" s="2">
        <v>4590910000</v>
      </c>
      <c r="R3101" s="2">
        <v>4579190000</v>
      </c>
      <c r="S3101" s="2">
        <v>4570480000</v>
      </c>
      <c r="T3101" s="2">
        <v>4563380000</v>
      </c>
      <c r="U3101" s="2">
        <v>4554950000</v>
      </c>
      <c r="V3101" s="2">
        <v>4546570000</v>
      </c>
      <c r="W3101" s="2">
        <v>4538190000</v>
      </c>
      <c r="X3101" s="2">
        <v>4530810000</v>
      </c>
      <c r="Y3101" s="2">
        <v>4523900000</v>
      </c>
      <c r="Z3101" s="2">
        <v>4516470000</v>
      </c>
      <c r="AA3101" s="2">
        <v>4510040000</v>
      </c>
      <c r="AB3101" s="2">
        <v>4504040000</v>
      </c>
      <c r="AC3101" s="2">
        <v>4498520000</v>
      </c>
      <c r="AD3101" s="2">
        <v>4493040000</v>
      </c>
      <c r="AE3101" s="2">
        <v>4487470000</v>
      </c>
      <c r="AF3101" s="2">
        <v>4481990000</v>
      </c>
      <c r="AG3101" s="2">
        <v>4476420000</v>
      </c>
      <c r="AH3101" s="2">
        <v>4469990000</v>
      </c>
    </row>
    <row r="3102" spans="1:34">
      <c r="A3102" t="s">
        <v>4347</v>
      </c>
      <c r="B3102" t="s">
        <v>19</v>
      </c>
      <c r="C3102" s="2">
        <v>30463400000</v>
      </c>
      <c r="D3102" s="2">
        <v>29641800000</v>
      </c>
      <c r="E3102" s="2">
        <v>29236300000</v>
      </c>
      <c r="F3102" s="2">
        <v>29200700000</v>
      </c>
      <c r="G3102" s="2">
        <v>29132300000</v>
      </c>
      <c r="H3102" s="2">
        <v>29070000000</v>
      </c>
      <c r="I3102" s="2">
        <v>28982400000</v>
      </c>
      <c r="J3102" s="2">
        <v>28867100000</v>
      </c>
      <c r="K3102" s="2">
        <v>28744200000</v>
      </c>
      <c r="L3102" s="2">
        <v>28631100000</v>
      </c>
      <c r="M3102" s="2">
        <v>28540900000</v>
      </c>
      <c r="N3102" s="2">
        <v>28446500000</v>
      </c>
      <c r="O3102" s="2">
        <v>28378800000</v>
      </c>
      <c r="P3102" s="2">
        <v>28315200000</v>
      </c>
      <c r="Q3102" s="2">
        <v>28245700000</v>
      </c>
      <c r="R3102" s="2">
        <v>28173700000</v>
      </c>
      <c r="S3102" s="2">
        <v>28120000000</v>
      </c>
      <c r="T3102" s="2">
        <v>28076400000</v>
      </c>
      <c r="U3102" s="2">
        <v>28024500000</v>
      </c>
      <c r="V3102" s="2">
        <v>27973000000</v>
      </c>
      <c r="W3102" s="2">
        <v>27921400000</v>
      </c>
      <c r="X3102" s="2">
        <v>27876000000</v>
      </c>
      <c r="Y3102" s="2">
        <v>27833500000</v>
      </c>
      <c r="Z3102" s="2">
        <v>27787800000</v>
      </c>
      <c r="AA3102" s="2">
        <v>27748200000</v>
      </c>
      <c r="AB3102" s="2">
        <v>27711300000</v>
      </c>
      <c r="AC3102" s="2">
        <v>27677300000</v>
      </c>
      <c r="AD3102" s="2">
        <v>27643600000</v>
      </c>
      <c r="AE3102" s="2">
        <v>27609300000</v>
      </c>
      <c r="AF3102" s="2">
        <v>27575600000</v>
      </c>
      <c r="AG3102" s="2">
        <v>27541400000</v>
      </c>
      <c r="AH3102" s="2">
        <v>27501800000</v>
      </c>
    </row>
    <row r="3103" spans="1:34">
      <c r="A3103" t="s">
        <v>4348</v>
      </c>
      <c r="B3103" t="s">
        <v>19</v>
      </c>
      <c r="C3103" s="2">
        <v>41903600000</v>
      </c>
      <c r="D3103" s="2">
        <v>40773500000</v>
      </c>
      <c r="E3103" s="2">
        <v>40215800000</v>
      </c>
      <c r="F3103" s="2">
        <v>40166800000</v>
      </c>
      <c r="G3103" s="2">
        <v>40072700000</v>
      </c>
      <c r="H3103" s="2">
        <v>39987100000</v>
      </c>
      <c r="I3103" s="2">
        <v>39866500000</v>
      </c>
      <c r="J3103" s="2">
        <v>39707900000</v>
      </c>
      <c r="K3103" s="2">
        <v>39538800000</v>
      </c>
      <c r="L3103" s="2">
        <v>39383300000</v>
      </c>
      <c r="M3103" s="2">
        <v>39259200000</v>
      </c>
      <c r="N3103" s="2">
        <v>39129300000</v>
      </c>
      <c r="O3103" s="2">
        <v>39036200000</v>
      </c>
      <c r="P3103" s="2">
        <v>38948700000</v>
      </c>
      <c r="Q3103" s="2">
        <v>38853200000</v>
      </c>
      <c r="R3103" s="2">
        <v>38754000000</v>
      </c>
      <c r="S3103" s="2">
        <v>38680300000</v>
      </c>
      <c r="T3103" s="2">
        <v>38620200000</v>
      </c>
      <c r="U3103" s="2">
        <v>38548900000</v>
      </c>
      <c r="V3103" s="2">
        <v>38478000000</v>
      </c>
      <c r="W3103" s="2">
        <v>38407000000</v>
      </c>
      <c r="X3103" s="2">
        <v>38344600000</v>
      </c>
      <c r="Y3103" s="2">
        <v>38286100000</v>
      </c>
      <c r="Z3103" s="2">
        <v>38223200000</v>
      </c>
      <c r="AA3103" s="2">
        <v>38168800000</v>
      </c>
      <c r="AB3103" s="2">
        <v>38118000000</v>
      </c>
      <c r="AC3103" s="2">
        <v>38071300000</v>
      </c>
      <c r="AD3103" s="2">
        <v>38024900000</v>
      </c>
      <c r="AE3103" s="2">
        <v>37977800000</v>
      </c>
      <c r="AF3103" s="2">
        <v>37931400000</v>
      </c>
      <c r="AG3103" s="2">
        <v>37884300000</v>
      </c>
      <c r="AH3103" s="2">
        <v>37829900000</v>
      </c>
    </row>
    <row r="3104" spans="1:34">
      <c r="A3104" t="s">
        <v>4349</v>
      </c>
      <c r="B3104" t="s">
        <v>19</v>
      </c>
      <c r="C3104" s="2">
        <v>16223300000</v>
      </c>
      <c r="D3104" s="2">
        <v>15785800000</v>
      </c>
      <c r="E3104" s="2">
        <v>15569800000</v>
      </c>
      <c r="F3104" s="2">
        <v>15550900000</v>
      </c>
      <c r="G3104" s="2">
        <v>15514500000</v>
      </c>
      <c r="H3104" s="2">
        <v>15481300000</v>
      </c>
      <c r="I3104" s="2">
        <v>15434600000</v>
      </c>
      <c r="J3104" s="2">
        <v>15373200000</v>
      </c>
      <c r="K3104" s="2">
        <v>15307700000</v>
      </c>
      <c r="L3104" s="2">
        <v>15247500000</v>
      </c>
      <c r="M3104" s="2">
        <v>15199500000</v>
      </c>
      <c r="N3104" s="2">
        <v>15149200000</v>
      </c>
      <c r="O3104" s="2">
        <v>15113100000</v>
      </c>
      <c r="P3104" s="2">
        <v>15079300000</v>
      </c>
      <c r="Q3104" s="2">
        <v>15042300000</v>
      </c>
      <c r="R3104" s="2">
        <v>15003900000</v>
      </c>
      <c r="S3104" s="2">
        <v>14975400000</v>
      </c>
      <c r="T3104" s="2">
        <v>14952100000</v>
      </c>
      <c r="U3104" s="2">
        <v>14924500000</v>
      </c>
      <c r="V3104" s="2">
        <v>14897000000</v>
      </c>
      <c r="W3104" s="2">
        <v>14869600000</v>
      </c>
      <c r="X3104" s="2">
        <v>14845400000</v>
      </c>
      <c r="Y3104" s="2">
        <v>14822800000</v>
      </c>
      <c r="Z3104" s="2">
        <v>14798400000</v>
      </c>
      <c r="AA3104" s="2">
        <v>14777400000</v>
      </c>
      <c r="AB3104" s="2">
        <v>14757700000</v>
      </c>
      <c r="AC3104" s="2">
        <v>14739600000</v>
      </c>
      <c r="AD3104" s="2">
        <v>14721600000</v>
      </c>
      <c r="AE3104" s="2">
        <v>14703400000</v>
      </c>
      <c r="AF3104" s="2">
        <v>14685400000</v>
      </c>
      <c r="AG3104" s="2">
        <v>14667200000</v>
      </c>
      <c r="AH3104" s="2">
        <v>14646100000</v>
      </c>
    </row>
    <row r="3105" spans="1:34">
      <c r="A3105" t="s">
        <v>4350</v>
      </c>
      <c r="B3105" t="s">
        <v>19</v>
      </c>
      <c r="C3105" s="2">
        <v>15190600000</v>
      </c>
      <c r="D3105" s="2">
        <v>14781000000</v>
      </c>
      <c r="E3105" s="2">
        <v>14578800000</v>
      </c>
      <c r="F3105" s="2">
        <v>14561000000</v>
      </c>
      <c r="G3105" s="2">
        <v>14526900000</v>
      </c>
      <c r="H3105" s="2">
        <v>14495900000</v>
      </c>
      <c r="I3105" s="2">
        <v>14452200000</v>
      </c>
      <c r="J3105" s="2">
        <v>14394700000</v>
      </c>
      <c r="K3105" s="2">
        <v>14333400000</v>
      </c>
      <c r="L3105" s="2">
        <v>14277000000</v>
      </c>
      <c r="M3105" s="2">
        <v>14232000000</v>
      </c>
      <c r="N3105" s="2">
        <v>14184900000</v>
      </c>
      <c r="O3105" s="2">
        <v>14151200000</v>
      </c>
      <c r="P3105" s="2">
        <v>14119500000</v>
      </c>
      <c r="Q3105" s="2">
        <v>14084800000</v>
      </c>
      <c r="R3105" s="2">
        <v>14048900000</v>
      </c>
      <c r="S3105" s="2">
        <v>14022100000</v>
      </c>
      <c r="T3105" s="2">
        <v>14000400000</v>
      </c>
      <c r="U3105" s="2">
        <v>13974500000</v>
      </c>
      <c r="V3105" s="2">
        <v>13948800000</v>
      </c>
      <c r="W3105" s="2">
        <v>13923100000</v>
      </c>
      <c r="X3105" s="2">
        <v>13900400000</v>
      </c>
      <c r="Y3105" s="2">
        <v>13879300000</v>
      </c>
      <c r="Z3105" s="2">
        <v>13856500000</v>
      </c>
      <c r="AA3105" s="2">
        <v>13836700000</v>
      </c>
      <c r="AB3105" s="2">
        <v>13818300000</v>
      </c>
      <c r="AC3105" s="2">
        <v>13801400000</v>
      </c>
      <c r="AD3105" s="2">
        <v>13784600000</v>
      </c>
      <c r="AE3105" s="2">
        <v>13767500000</v>
      </c>
      <c r="AF3105" s="2">
        <v>13750700000</v>
      </c>
      <c r="AG3105" s="2">
        <v>13733600000</v>
      </c>
      <c r="AH3105" s="2">
        <v>13713900000</v>
      </c>
    </row>
    <row r="3106" spans="1:34">
      <c r="A3106" t="s">
        <v>4351</v>
      </c>
      <c r="B3106" t="s">
        <v>19</v>
      </c>
      <c r="C3106" s="2">
        <v>338678000</v>
      </c>
      <c r="D3106" s="2">
        <v>329544000</v>
      </c>
      <c r="E3106" s="2">
        <v>325036000</v>
      </c>
      <c r="F3106" s="2">
        <v>324640000</v>
      </c>
      <c r="G3106" s="2">
        <v>323880000</v>
      </c>
      <c r="H3106" s="2">
        <v>323188000</v>
      </c>
      <c r="I3106" s="2">
        <v>322214000</v>
      </c>
      <c r="J3106" s="2">
        <v>320931000</v>
      </c>
      <c r="K3106" s="2">
        <v>319565000</v>
      </c>
      <c r="L3106" s="2">
        <v>318308000</v>
      </c>
      <c r="M3106" s="2">
        <v>317305000</v>
      </c>
      <c r="N3106" s="2">
        <v>316255000</v>
      </c>
      <c r="O3106" s="2">
        <v>315502000</v>
      </c>
      <c r="P3106" s="2">
        <v>314796000</v>
      </c>
      <c r="Q3106" s="2">
        <v>314024000</v>
      </c>
      <c r="R3106" s="2">
        <v>313222000</v>
      </c>
      <c r="S3106" s="2">
        <v>312626000</v>
      </c>
      <c r="T3106" s="2">
        <v>312141000</v>
      </c>
      <c r="U3106" s="2">
        <v>311564000</v>
      </c>
      <c r="V3106" s="2">
        <v>310991000</v>
      </c>
      <c r="W3106" s="2">
        <v>310418000</v>
      </c>
      <c r="X3106" s="2">
        <v>309913000</v>
      </c>
      <c r="Y3106" s="2">
        <v>309440000</v>
      </c>
      <c r="Z3106" s="2">
        <v>308932000</v>
      </c>
      <c r="AA3106" s="2">
        <v>308492000</v>
      </c>
      <c r="AB3106" s="2">
        <v>308082000</v>
      </c>
      <c r="AC3106" s="2">
        <v>307704000</v>
      </c>
      <c r="AD3106" s="2">
        <v>307329000</v>
      </c>
      <c r="AE3106" s="2">
        <v>306948000</v>
      </c>
      <c r="AF3106" s="2">
        <v>306574000</v>
      </c>
      <c r="AG3106" s="2">
        <v>306193000</v>
      </c>
      <c r="AH3106" s="2">
        <v>305753000</v>
      </c>
    </row>
    <row r="3107" spans="1:34">
      <c r="A3107" t="s">
        <v>4352</v>
      </c>
      <c r="B3107" t="s">
        <v>19</v>
      </c>
      <c r="C3107" s="2">
        <v>553728000</v>
      </c>
      <c r="D3107" s="2">
        <v>538794000</v>
      </c>
      <c r="E3107" s="2">
        <v>531425000</v>
      </c>
      <c r="F3107" s="2">
        <v>530777000</v>
      </c>
      <c r="G3107" s="2">
        <v>529534000</v>
      </c>
      <c r="H3107" s="2">
        <v>528402000</v>
      </c>
      <c r="I3107" s="2">
        <v>526809000</v>
      </c>
      <c r="J3107" s="2">
        <v>524713000</v>
      </c>
      <c r="K3107" s="2">
        <v>522479000</v>
      </c>
      <c r="L3107" s="2">
        <v>520423000</v>
      </c>
      <c r="M3107" s="2">
        <v>518784000</v>
      </c>
      <c r="N3107" s="2">
        <v>517067000</v>
      </c>
      <c r="O3107" s="2">
        <v>515837000</v>
      </c>
      <c r="P3107" s="2">
        <v>514681000</v>
      </c>
      <c r="Q3107" s="2">
        <v>513419000</v>
      </c>
      <c r="R3107" s="2">
        <v>512109000</v>
      </c>
      <c r="S3107" s="2">
        <v>511134000</v>
      </c>
      <c r="T3107" s="2">
        <v>510341000</v>
      </c>
      <c r="U3107" s="2">
        <v>509398000</v>
      </c>
      <c r="V3107" s="2">
        <v>508460000</v>
      </c>
      <c r="W3107" s="2">
        <v>507523000</v>
      </c>
      <c r="X3107" s="2">
        <v>506698000</v>
      </c>
      <c r="Y3107" s="2">
        <v>505925000</v>
      </c>
      <c r="Z3107" s="2">
        <v>505095000</v>
      </c>
      <c r="AA3107" s="2">
        <v>504376000</v>
      </c>
      <c r="AB3107" s="2">
        <v>503704000</v>
      </c>
      <c r="AC3107" s="2">
        <v>503087000</v>
      </c>
      <c r="AD3107" s="2">
        <v>502474000</v>
      </c>
      <c r="AE3107" s="2">
        <v>501851000</v>
      </c>
      <c r="AF3107" s="2">
        <v>501239000</v>
      </c>
      <c r="AG3107" s="2">
        <v>500615000</v>
      </c>
      <c r="AH3107" s="2">
        <v>499896000</v>
      </c>
    </row>
    <row r="3108" spans="1:34">
      <c r="A3108" t="s">
        <v>4353</v>
      </c>
      <c r="B3108" t="s">
        <v>19</v>
      </c>
      <c r="C3108" s="2">
        <v>9763490000</v>
      </c>
      <c r="D3108" s="2">
        <v>9500170000</v>
      </c>
      <c r="E3108" s="2">
        <v>9370220000</v>
      </c>
      <c r="F3108" s="2">
        <v>9358810000</v>
      </c>
      <c r="G3108" s="2">
        <v>9336890000</v>
      </c>
      <c r="H3108" s="2">
        <v>9316930000</v>
      </c>
      <c r="I3108" s="2">
        <v>9288840000</v>
      </c>
      <c r="J3108" s="2">
        <v>9251880000</v>
      </c>
      <c r="K3108" s="2">
        <v>9212480000</v>
      </c>
      <c r="L3108" s="2">
        <v>9176240000</v>
      </c>
      <c r="M3108" s="2">
        <v>9147330000</v>
      </c>
      <c r="N3108" s="2">
        <v>9117070000</v>
      </c>
      <c r="O3108" s="2">
        <v>9095380000</v>
      </c>
      <c r="P3108" s="2">
        <v>9075000000</v>
      </c>
      <c r="Q3108" s="2">
        <v>9052740000</v>
      </c>
      <c r="R3108" s="2">
        <v>9029640000</v>
      </c>
      <c r="S3108" s="2">
        <v>9012450000</v>
      </c>
      <c r="T3108" s="2">
        <v>8998460000</v>
      </c>
      <c r="U3108" s="2">
        <v>8981840000</v>
      </c>
      <c r="V3108" s="2">
        <v>8965310000</v>
      </c>
      <c r="W3108" s="2">
        <v>8948780000</v>
      </c>
      <c r="X3108" s="2">
        <v>8934230000</v>
      </c>
      <c r="Y3108" s="2">
        <v>8920610000</v>
      </c>
      <c r="Z3108" s="2">
        <v>8905960000</v>
      </c>
      <c r="AA3108" s="2">
        <v>8893290000</v>
      </c>
      <c r="AB3108" s="2">
        <v>8881450000</v>
      </c>
      <c r="AC3108" s="2">
        <v>8870560000</v>
      </c>
      <c r="AD3108" s="2">
        <v>8859760000</v>
      </c>
      <c r="AE3108" s="2">
        <v>8848770000</v>
      </c>
      <c r="AF3108" s="2">
        <v>8837970000</v>
      </c>
      <c r="AG3108" s="2">
        <v>8826990000</v>
      </c>
      <c r="AH3108" s="2">
        <v>8814310000</v>
      </c>
    </row>
    <row r="3109" spans="1:34">
      <c r="A3109" t="s">
        <v>4354</v>
      </c>
      <c r="B3109" t="s">
        <v>19</v>
      </c>
      <c r="C3109" s="2">
        <v>1038890000</v>
      </c>
      <c r="D3109" s="2">
        <v>1010870000</v>
      </c>
      <c r="E3109" s="2">
        <v>997044000</v>
      </c>
      <c r="F3109" s="2">
        <v>995829000</v>
      </c>
      <c r="G3109" s="2">
        <v>993497000</v>
      </c>
      <c r="H3109" s="2">
        <v>991374000</v>
      </c>
      <c r="I3109" s="2">
        <v>988385000</v>
      </c>
      <c r="J3109" s="2">
        <v>984452000</v>
      </c>
      <c r="K3109" s="2">
        <v>980260000</v>
      </c>
      <c r="L3109" s="2">
        <v>976404000</v>
      </c>
      <c r="M3109" s="2">
        <v>973328000</v>
      </c>
      <c r="N3109" s="2">
        <v>970107000</v>
      </c>
      <c r="O3109" s="2">
        <v>967799000</v>
      </c>
      <c r="P3109" s="2">
        <v>965631000</v>
      </c>
      <c r="Q3109" s="2">
        <v>963263000</v>
      </c>
      <c r="R3109" s="2">
        <v>960804000</v>
      </c>
      <c r="S3109" s="2">
        <v>958976000</v>
      </c>
      <c r="T3109" s="2">
        <v>957487000</v>
      </c>
      <c r="U3109" s="2">
        <v>955718000</v>
      </c>
      <c r="V3109" s="2">
        <v>953960000</v>
      </c>
      <c r="W3109" s="2">
        <v>952201000</v>
      </c>
      <c r="X3109" s="2">
        <v>950652000</v>
      </c>
      <c r="Y3109" s="2">
        <v>949203000</v>
      </c>
      <c r="Z3109" s="2">
        <v>947644000</v>
      </c>
      <c r="AA3109" s="2">
        <v>946296000</v>
      </c>
      <c r="AB3109" s="2">
        <v>945036000</v>
      </c>
      <c r="AC3109" s="2">
        <v>943877000</v>
      </c>
      <c r="AD3109" s="2">
        <v>942728000</v>
      </c>
      <c r="AE3109" s="2">
        <v>941559000</v>
      </c>
      <c r="AF3109" s="2">
        <v>940410000</v>
      </c>
      <c r="AG3109" s="2">
        <v>939241000</v>
      </c>
      <c r="AH3109" s="2">
        <v>937892000</v>
      </c>
    </row>
    <row r="3110" spans="1:34">
      <c r="A3110" t="s">
        <v>4355</v>
      </c>
      <c r="B3110" t="s">
        <v>19</v>
      </c>
      <c r="C3110" s="2">
        <v>103889000</v>
      </c>
      <c r="D3110" s="2">
        <v>101087000</v>
      </c>
      <c r="E3110" s="2">
        <v>99704400</v>
      </c>
      <c r="F3110" s="2">
        <v>99582900</v>
      </c>
      <c r="G3110" s="2">
        <v>99349700</v>
      </c>
      <c r="H3110" s="2">
        <v>99137400</v>
      </c>
      <c r="I3110" s="2">
        <v>98838500</v>
      </c>
      <c r="J3110" s="2">
        <v>98445200</v>
      </c>
      <c r="K3110" s="2">
        <v>98026000</v>
      </c>
      <c r="L3110" s="2">
        <v>97640400</v>
      </c>
      <c r="M3110" s="2">
        <v>97332800</v>
      </c>
      <c r="N3110" s="2">
        <v>97010700</v>
      </c>
      <c r="O3110" s="2">
        <v>96779900</v>
      </c>
      <c r="P3110" s="2">
        <v>96563100</v>
      </c>
      <c r="Q3110" s="2">
        <v>96326300</v>
      </c>
      <c r="R3110" s="2">
        <v>96080400</v>
      </c>
      <c r="S3110" s="2">
        <v>95897600</v>
      </c>
      <c r="T3110" s="2">
        <v>95748700</v>
      </c>
      <c r="U3110" s="2">
        <v>95571800</v>
      </c>
      <c r="V3110" s="2">
        <v>95396000</v>
      </c>
      <c r="W3110" s="2">
        <v>95220100</v>
      </c>
      <c r="X3110" s="2">
        <v>95065200</v>
      </c>
      <c r="Y3110" s="2">
        <v>94920300</v>
      </c>
      <c r="Z3110" s="2">
        <v>94764400</v>
      </c>
      <c r="AA3110" s="2">
        <v>94629600</v>
      </c>
      <c r="AB3110" s="2">
        <v>94503600</v>
      </c>
      <c r="AC3110" s="2">
        <v>94387700</v>
      </c>
      <c r="AD3110" s="2">
        <v>94272800</v>
      </c>
      <c r="AE3110" s="2">
        <v>94155900</v>
      </c>
      <c r="AF3110" s="2">
        <v>94041000</v>
      </c>
      <c r="AG3110" s="2">
        <v>93924100</v>
      </c>
      <c r="AH3110" s="2">
        <v>93789200</v>
      </c>
    </row>
    <row r="3111" spans="1:34">
      <c r="A3111" t="s">
        <v>4356</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row>
    <row r="3112" spans="1:34">
      <c r="A3112" t="s">
        <v>4357</v>
      </c>
      <c r="B3112" t="s">
        <v>19</v>
      </c>
      <c r="C3112" s="2">
        <v>6671860000000</v>
      </c>
      <c r="D3112" s="2">
        <v>6260150000000</v>
      </c>
      <c r="E3112" s="2">
        <v>5999780000000</v>
      </c>
      <c r="F3112" s="2">
        <v>5842780000000</v>
      </c>
      <c r="G3112" s="2">
        <v>5683720000000</v>
      </c>
      <c r="H3112" s="2">
        <v>5528260000000</v>
      </c>
      <c r="I3112" s="2">
        <v>5381220000000</v>
      </c>
      <c r="J3112" s="2">
        <v>5245050000000</v>
      </c>
      <c r="K3112" s="2">
        <v>5125400000000</v>
      </c>
      <c r="L3112" s="2">
        <v>5009370000000</v>
      </c>
      <c r="M3112" s="2">
        <v>4900470000000</v>
      </c>
      <c r="N3112" s="2">
        <v>4800250000000</v>
      </c>
      <c r="O3112" s="2">
        <v>4701960000000</v>
      </c>
      <c r="P3112" s="2">
        <v>4605370000000</v>
      </c>
      <c r="Q3112" s="2">
        <v>4510550000000</v>
      </c>
      <c r="R3112" s="2">
        <v>4418690000000</v>
      </c>
      <c r="S3112" s="2">
        <v>4329410000000</v>
      </c>
      <c r="T3112" s="2">
        <v>4243160000000</v>
      </c>
      <c r="U3112" s="2">
        <v>4160690000000</v>
      </c>
      <c r="V3112" s="2">
        <v>4080430000000</v>
      </c>
      <c r="W3112" s="2">
        <v>4001800000000</v>
      </c>
      <c r="X3112" s="2">
        <v>3928110000000</v>
      </c>
      <c r="Y3112" s="2">
        <v>3855250000000</v>
      </c>
      <c r="Z3112" s="2">
        <v>3780970000000</v>
      </c>
      <c r="AA3112" s="2">
        <v>3707070000000</v>
      </c>
      <c r="AB3112" s="2">
        <v>3634270000000</v>
      </c>
      <c r="AC3112" s="2">
        <v>3562510000000</v>
      </c>
      <c r="AD3112" s="2">
        <v>3492750000000</v>
      </c>
      <c r="AE3112" s="2">
        <v>3424020000000</v>
      </c>
      <c r="AF3112" s="2">
        <v>3353880000000</v>
      </c>
      <c r="AG3112" s="2">
        <v>3286190000000</v>
      </c>
      <c r="AH3112" s="2">
        <v>3219600000000</v>
      </c>
    </row>
    <row r="3113" spans="1:34">
      <c r="A3113" t="s">
        <v>4358</v>
      </c>
      <c r="B3113" t="s">
        <v>19</v>
      </c>
      <c r="C3113" s="2">
        <v>370849000</v>
      </c>
      <c r="D3113" s="2">
        <v>347965000</v>
      </c>
      <c r="E3113" s="2">
        <v>333492000</v>
      </c>
      <c r="F3113" s="2">
        <v>324766000</v>
      </c>
      <c r="G3113" s="2">
        <v>315924000</v>
      </c>
      <c r="H3113" s="2">
        <v>307283000</v>
      </c>
      <c r="I3113" s="2">
        <v>299110000</v>
      </c>
      <c r="J3113" s="2">
        <v>291542000</v>
      </c>
      <c r="K3113" s="2">
        <v>284891000</v>
      </c>
      <c r="L3113" s="2">
        <v>278441000</v>
      </c>
      <c r="M3113" s="2">
        <v>272388000</v>
      </c>
      <c r="N3113" s="2">
        <v>266818000</v>
      </c>
      <c r="O3113" s="2">
        <v>261354000</v>
      </c>
      <c r="P3113" s="2">
        <v>255985000</v>
      </c>
      <c r="Q3113" s="2">
        <v>250715000</v>
      </c>
      <c r="R3113" s="2">
        <v>245609000</v>
      </c>
      <c r="S3113" s="2">
        <v>240646000</v>
      </c>
      <c r="T3113" s="2">
        <v>235852000</v>
      </c>
      <c r="U3113" s="2">
        <v>231268000</v>
      </c>
      <c r="V3113" s="2">
        <v>226807000</v>
      </c>
      <c r="W3113" s="2">
        <v>222436000</v>
      </c>
      <c r="X3113" s="2">
        <v>218341000</v>
      </c>
      <c r="Y3113" s="2">
        <v>214290000</v>
      </c>
      <c r="Z3113" s="2">
        <v>210162000</v>
      </c>
      <c r="AA3113" s="2">
        <v>206054000</v>
      </c>
      <c r="AB3113" s="2">
        <v>202008000</v>
      </c>
      <c r="AC3113" s="2">
        <v>198019000</v>
      </c>
      <c r="AD3113" s="2">
        <v>194141000</v>
      </c>
      <c r="AE3113" s="2">
        <v>190321000</v>
      </c>
      <c r="AF3113" s="2">
        <v>186423000</v>
      </c>
      <c r="AG3113" s="2">
        <v>182660000</v>
      </c>
      <c r="AH3113" s="2">
        <v>178959000</v>
      </c>
    </row>
    <row r="3114" spans="1:34">
      <c r="A3114" t="s">
        <v>4359</v>
      </c>
      <c r="B3114" t="s">
        <v>19</v>
      </c>
      <c r="C3114" s="2">
        <v>2314850000</v>
      </c>
      <c r="D3114" s="2">
        <v>2172010000</v>
      </c>
      <c r="E3114" s="2">
        <v>2081670000</v>
      </c>
      <c r="F3114" s="2">
        <v>2027200000</v>
      </c>
      <c r="G3114" s="2">
        <v>1972010000</v>
      </c>
      <c r="H3114" s="2">
        <v>1918070000</v>
      </c>
      <c r="I3114" s="2">
        <v>1867060000</v>
      </c>
      <c r="J3114" s="2">
        <v>1819810000</v>
      </c>
      <c r="K3114" s="2">
        <v>1778300000</v>
      </c>
      <c r="L3114" s="2">
        <v>1738040000</v>
      </c>
      <c r="M3114" s="2">
        <v>1700260000</v>
      </c>
      <c r="N3114" s="2">
        <v>1665480000</v>
      </c>
      <c r="O3114" s="2">
        <v>1631380000</v>
      </c>
      <c r="P3114" s="2">
        <v>1597870000</v>
      </c>
      <c r="Q3114" s="2">
        <v>1564970000</v>
      </c>
      <c r="R3114" s="2">
        <v>1533100000</v>
      </c>
      <c r="S3114" s="2">
        <v>1502120000</v>
      </c>
      <c r="T3114" s="2">
        <v>1472200000</v>
      </c>
      <c r="U3114" s="2">
        <v>1443580000</v>
      </c>
      <c r="V3114" s="2">
        <v>1415740000</v>
      </c>
      <c r="W3114" s="2">
        <v>1388450000</v>
      </c>
      <c r="X3114" s="2">
        <v>1362890000</v>
      </c>
      <c r="Y3114" s="2">
        <v>1337610000</v>
      </c>
      <c r="Z3114" s="2">
        <v>1311840000</v>
      </c>
      <c r="AA3114" s="2">
        <v>1286200000</v>
      </c>
      <c r="AB3114" s="2">
        <v>1260940000</v>
      </c>
      <c r="AC3114" s="2">
        <v>1236040000</v>
      </c>
      <c r="AD3114" s="2">
        <v>1211840000</v>
      </c>
      <c r="AE3114" s="2">
        <v>1187990000</v>
      </c>
      <c r="AF3114" s="2">
        <v>1163660000</v>
      </c>
      <c r="AG3114" s="2">
        <v>1140170000</v>
      </c>
      <c r="AH3114" s="2">
        <v>1117070000</v>
      </c>
    </row>
    <row r="3115" spans="1:34">
      <c r="A3115" t="s">
        <v>4360</v>
      </c>
      <c r="B3115" t="s">
        <v>19</v>
      </c>
      <c r="C3115" s="2">
        <v>6918130000</v>
      </c>
      <c r="D3115" s="2">
        <v>6491220000</v>
      </c>
      <c r="E3115" s="2">
        <v>6221240000</v>
      </c>
      <c r="F3115" s="2">
        <v>6058450000</v>
      </c>
      <c r="G3115" s="2">
        <v>5893510000</v>
      </c>
      <c r="H3115" s="2">
        <v>5732320000</v>
      </c>
      <c r="I3115" s="2">
        <v>5579850000</v>
      </c>
      <c r="J3115" s="2">
        <v>5438660000</v>
      </c>
      <c r="K3115" s="2">
        <v>5314590000</v>
      </c>
      <c r="L3115" s="2">
        <v>5194280000</v>
      </c>
      <c r="M3115" s="2">
        <v>5081360000</v>
      </c>
      <c r="N3115" s="2">
        <v>4977430000</v>
      </c>
      <c r="O3115" s="2">
        <v>4875520000</v>
      </c>
      <c r="P3115" s="2">
        <v>4775360000</v>
      </c>
      <c r="Q3115" s="2">
        <v>4677040000</v>
      </c>
      <c r="R3115" s="2">
        <v>4581790000</v>
      </c>
      <c r="S3115" s="2">
        <v>4489220000</v>
      </c>
      <c r="T3115" s="2">
        <v>4399790000</v>
      </c>
      <c r="U3115" s="2">
        <v>4314270000</v>
      </c>
      <c r="V3115" s="2">
        <v>4231050000</v>
      </c>
      <c r="W3115" s="2">
        <v>4149510000</v>
      </c>
      <c r="X3115" s="2">
        <v>4073110000</v>
      </c>
      <c r="Y3115" s="2">
        <v>3997550000</v>
      </c>
      <c r="Z3115" s="2">
        <v>3920540000</v>
      </c>
      <c r="AA3115" s="2">
        <v>3843900000</v>
      </c>
      <c r="AB3115" s="2">
        <v>3768420000</v>
      </c>
      <c r="AC3115" s="2">
        <v>3694010000</v>
      </c>
      <c r="AD3115" s="2">
        <v>3621670000</v>
      </c>
      <c r="AE3115" s="2">
        <v>3550410000</v>
      </c>
      <c r="AF3115" s="2">
        <v>3477680000</v>
      </c>
      <c r="AG3115" s="2">
        <v>3407490000</v>
      </c>
      <c r="AH3115" s="2">
        <v>3338440000</v>
      </c>
    </row>
    <row r="3116" spans="1:34">
      <c r="A3116" t="s">
        <v>4361</v>
      </c>
      <c r="B3116" t="s">
        <v>19</v>
      </c>
      <c r="C3116" s="2">
        <v>675485000</v>
      </c>
      <c r="D3116" s="2">
        <v>633802000</v>
      </c>
      <c r="E3116" s="2">
        <v>607441000</v>
      </c>
      <c r="F3116" s="2">
        <v>591546000</v>
      </c>
      <c r="G3116" s="2">
        <v>575442000</v>
      </c>
      <c r="H3116" s="2">
        <v>559703000</v>
      </c>
      <c r="I3116" s="2">
        <v>544816000</v>
      </c>
      <c r="J3116" s="2">
        <v>531030000</v>
      </c>
      <c r="K3116" s="2">
        <v>518916000</v>
      </c>
      <c r="L3116" s="2">
        <v>507169000</v>
      </c>
      <c r="M3116" s="2">
        <v>496143000</v>
      </c>
      <c r="N3116" s="2">
        <v>485996000</v>
      </c>
      <c r="O3116" s="2">
        <v>476045000</v>
      </c>
      <c r="P3116" s="2">
        <v>466265000</v>
      </c>
      <c r="Q3116" s="2">
        <v>456665000</v>
      </c>
      <c r="R3116" s="2">
        <v>447365000</v>
      </c>
      <c r="S3116" s="2">
        <v>438326000</v>
      </c>
      <c r="T3116" s="2">
        <v>429595000</v>
      </c>
      <c r="U3116" s="2">
        <v>421244000</v>
      </c>
      <c r="V3116" s="2">
        <v>413119000</v>
      </c>
      <c r="W3116" s="2">
        <v>405158000</v>
      </c>
      <c r="X3116" s="2">
        <v>397698000</v>
      </c>
      <c r="Y3116" s="2">
        <v>390320000</v>
      </c>
      <c r="Z3116" s="2">
        <v>382800000</v>
      </c>
      <c r="AA3116" s="2">
        <v>375318000</v>
      </c>
      <c r="AB3116" s="2">
        <v>367948000</v>
      </c>
      <c r="AC3116" s="2">
        <v>360683000</v>
      </c>
      <c r="AD3116" s="2">
        <v>353620000</v>
      </c>
      <c r="AE3116" s="2">
        <v>346661000</v>
      </c>
      <c r="AF3116" s="2">
        <v>339560000</v>
      </c>
      <c r="AG3116" s="2">
        <v>332707000</v>
      </c>
      <c r="AH3116" s="2">
        <v>325965000</v>
      </c>
    </row>
    <row r="3117" spans="1:34">
      <c r="A3117" t="s">
        <v>4362</v>
      </c>
      <c r="B3117" t="s">
        <v>19</v>
      </c>
      <c r="C3117" s="2">
        <v>610354000</v>
      </c>
      <c r="D3117" s="2">
        <v>572690000</v>
      </c>
      <c r="E3117" s="2">
        <v>548871000</v>
      </c>
      <c r="F3117" s="2">
        <v>534509000</v>
      </c>
      <c r="G3117" s="2">
        <v>519957000</v>
      </c>
      <c r="H3117" s="2">
        <v>505735000</v>
      </c>
      <c r="I3117" s="2">
        <v>492284000</v>
      </c>
      <c r="J3117" s="2">
        <v>479827000</v>
      </c>
      <c r="K3117" s="2">
        <v>468881000</v>
      </c>
      <c r="L3117" s="2">
        <v>458267000</v>
      </c>
      <c r="M3117" s="2">
        <v>448304000</v>
      </c>
      <c r="N3117" s="2">
        <v>439136000</v>
      </c>
      <c r="O3117" s="2">
        <v>430144000</v>
      </c>
      <c r="P3117" s="2">
        <v>421307000</v>
      </c>
      <c r="Q3117" s="2">
        <v>412633000</v>
      </c>
      <c r="R3117" s="2">
        <v>404230000</v>
      </c>
      <c r="S3117" s="2">
        <v>396063000</v>
      </c>
      <c r="T3117" s="2">
        <v>388173000</v>
      </c>
      <c r="U3117" s="2">
        <v>380628000</v>
      </c>
      <c r="V3117" s="2">
        <v>373285000</v>
      </c>
      <c r="W3117" s="2">
        <v>366092000</v>
      </c>
      <c r="X3117" s="2">
        <v>359351000</v>
      </c>
      <c r="Y3117" s="2">
        <v>352685000</v>
      </c>
      <c r="Z3117" s="2">
        <v>345891000</v>
      </c>
      <c r="AA3117" s="2">
        <v>339130000</v>
      </c>
      <c r="AB3117" s="2">
        <v>332470000</v>
      </c>
      <c r="AC3117" s="2">
        <v>325906000</v>
      </c>
      <c r="AD3117" s="2">
        <v>319523000</v>
      </c>
      <c r="AE3117" s="2">
        <v>313236000</v>
      </c>
      <c r="AF3117" s="2">
        <v>306820000</v>
      </c>
      <c r="AG3117" s="2">
        <v>300627000</v>
      </c>
      <c r="AH3117" s="2">
        <v>294535000</v>
      </c>
    </row>
    <row r="3118" spans="1:34">
      <c r="A3118" t="s">
        <v>4363</v>
      </c>
      <c r="B3118" t="s">
        <v>19</v>
      </c>
      <c r="C3118" s="2">
        <v>1783160000</v>
      </c>
      <c r="D3118" s="2">
        <v>1673130000</v>
      </c>
      <c r="E3118" s="2">
        <v>1603540000</v>
      </c>
      <c r="F3118" s="2">
        <v>1561580000</v>
      </c>
      <c r="G3118" s="2">
        <v>1519060000</v>
      </c>
      <c r="H3118" s="2">
        <v>1477520000</v>
      </c>
      <c r="I3118" s="2">
        <v>1438220000</v>
      </c>
      <c r="J3118" s="2">
        <v>1401820000</v>
      </c>
      <c r="K3118" s="2">
        <v>1369850000</v>
      </c>
      <c r="L3118" s="2">
        <v>1338840000</v>
      </c>
      <c r="M3118" s="2">
        <v>1309730000</v>
      </c>
      <c r="N3118" s="2">
        <v>1282940000</v>
      </c>
      <c r="O3118" s="2">
        <v>1256670000</v>
      </c>
      <c r="P3118" s="2">
        <v>1230860000</v>
      </c>
      <c r="Q3118" s="2">
        <v>1205520000</v>
      </c>
      <c r="R3118" s="2">
        <v>1180960000</v>
      </c>
      <c r="S3118" s="2">
        <v>1157100000</v>
      </c>
      <c r="T3118" s="2">
        <v>1134050000</v>
      </c>
      <c r="U3118" s="2">
        <v>1112010000</v>
      </c>
      <c r="V3118" s="2">
        <v>1090560000</v>
      </c>
      <c r="W3118" s="2">
        <v>1069540000</v>
      </c>
      <c r="X3118" s="2">
        <v>1049850000</v>
      </c>
      <c r="Y3118" s="2">
        <v>1030380000</v>
      </c>
      <c r="Z3118" s="2">
        <v>1010530000</v>
      </c>
      <c r="AA3118" s="2">
        <v>990774000</v>
      </c>
      <c r="AB3118" s="2">
        <v>971318000</v>
      </c>
      <c r="AC3118" s="2">
        <v>952139000</v>
      </c>
      <c r="AD3118" s="2">
        <v>933493000</v>
      </c>
      <c r="AE3118" s="2">
        <v>915124000</v>
      </c>
      <c r="AF3118" s="2">
        <v>896380000</v>
      </c>
      <c r="AG3118" s="2">
        <v>878287000</v>
      </c>
      <c r="AH3118" s="2">
        <v>860491000</v>
      </c>
    </row>
    <row r="3119" spans="1:34">
      <c r="A3119" t="s">
        <v>4364</v>
      </c>
      <c r="B3119" t="s">
        <v>19</v>
      </c>
      <c r="C3119" s="2">
        <v>81548900</v>
      </c>
      <c r="D3119" s="2">
        <v>76516700</v>
      </c>
      <c r="E3119" s="2">
        <v>73334200</v>
      </c>
      <c r="F3119" s="2">
        <v>71415300</v>
      </c>
      <c r="G3119" s="2">
        <v>69471000</v>
      </c>
      <c r="H3119" s="2">
        <v>67570900</v>
      </c>
      <c r="I3119" s="2">
        <v>65773700</v>
      </c>
      <c r="J3119" s="2">
        <v>64109400</v>
      </c>
      <c r="K3119" s="2">
        <v>62646900</v>
      </c>
      <c r="L3119" s="2">
        <v>61228700</v>
      </c>
      <c r="M3119" s="2">
        <v>59897600</v>
      </c>
      <c r="N3119" s="2">
        <v>58672600</v>
      </c>
      <c r="O3119" s="2">
        <v>57471200</v>
      </c>
      <c r="P3119" s="2">
        <v>56290600</v>
      </c>
      <c r="Q3119" s="2">
        <v>55131600</v>
      </c>
      <c r="R3119" s="2">
        <v>54008800</v>
      </c>
      <c r="S3119" s="2">
        <v>52917600</v>
      </c>
      <c r="T3119" s="2">
        <v>51863500</v>
      </c>
      <c r="U3119" s="2">
        <v>50855400</v>
      </c>
      <c r="V3119" s="2">
        <v>49874400</v>
      </c>
      <c r="W3119" s="2">
        <v>48913200</v>
      </c>
      <c r="X3119" s="2">
        <v>48012600</v>
      </c>
      <c r="Y3119" s="2">
        <v>47122000</v>
      </c>
      <c r="Z3119" s="2">
        <v>46214200</v>
      </c>
      <c r="AA3119" s="2">
        <v>45310900</v>
      </c>
      <c r="AB3119" s="2">
        <v>44421100</v>
      </c>
      <c r="AC3119" s="2">
        <v>43544000</v>
      </c>
      <c r="AD3119" s="2">
        <v>42691300</v>
      </c>
      <c r="AE3119" s="2">
        <v>41851200</v>
      </c>
      <c r="AF3119" s="2">
        <v>40993900</v>
      </c>
      <c r="AG3119" s="2">
        <v>40166500</v>
      </c>
      <c r="AH3119" s="2">
        <v>39352600</v>
      </c>
    </row>
    <row r="3120" spans="1:34">
      <c r="A3120" t="s">
        <v>4365</v>
      </c>
      <c r="B3120" t="s">
        <v>19</v>
      </c>
      <c r="C3120" s="2">
        <v>146499000</v>
      </c>
      <c r="D3120" s="2">
        <v>137459000</v>
      </c>
      <c r="E3120" s="2">
        <v>131742000</v>
      </c>
      <c r="F3120" s="2">
        <v>128295000</v>
      </c>
      <c r="G3120" s="2">
        <v>124802000</v>
      </c>
      <c r="H3120" s="2">
        <v>121388000</v>
      </c>
      <c r="I3120" s="2">
        <v>118160000</v>
      </c>
      <c r="J3120" s="2">
        <v>115170000</v>
      </c>
      <c r="K3120" s="2">
        <v>112543000</v>
      </c>
      <c r="L3120" s="2">
        <v>109995000</v>
      </c>
      <c r="M3120" s="2">
        <v>107604000</v>
      </c>
      <c r="N3120" s="2">
        <v>105403000</v>
      </c>
      <c r="O3120" s="2">
        <v>103245000</v>
      </c>
      <c r="P3120" s="2">
        <v>101124000</v>
      </c>
      <c r="Q3120" s="2">
        <v>99041800</v>
      </c>
      <c r="R3120" s="2">
        <v>97024700</v>
      </c>
      <c r="S3120" s="2">
        <v>95064400</v>
      </c>
      <c r="T3120" s="2">
        <v>93170600</v>
      </c>
      <c r="U3120" s="2">
        <v>91359600</v>
      </c>
      <c r="V3120" s="2">
        <v>89597300</v>
      </c>
      <c r="W3120" s="2">
        <v>87870700</v>
      </c>
      <c r="X3120" s="2">
        <v>86252800</v>
      </c>
      <c r="Y3120" s="2">
        <v>84652800</v>
      </c>
      <c r="Z3120" s="2">
        <v>83021900</v>
      </c>
      <c r="AA3120" s="2">
        <v>81399100</v>
      </c>
      <c r="AB3120" s="2">
        <v>79800700</v>
      </c>
      <c r="AC3120" s="2">
        <v>78225000</v>
      </c>
      <c r="AD3120" s="2">
        <v>76693100</v>
      </c>
      <c r="AE3120" s="2">
        <v>75184000</v>
      </c>
      <c r="AF3120" s="2">
        <v>73644000</v>
      </c>
      <c r="AG3120" s="2">
        <v>72157500</v>
      </c>
      <c r="AH3120" s="2">
        <v>70695400</v>
      </c>
    </row>
    <row r="3121" spans="1:34">
      <c r="A3121" t="s">
        <v>4366</v>
      </c>
      <c r="B3121" t="s">
        <v>19</v>
      </c>
      <c r="C3121" s="2">
        <v>270627000</v>
      </c>
      <c r="D3121" s="2">
        <v>253927000</v>
      </c>
      <c r="E3121" s="2">
        <v>243366000</v>
      </c>
      <c r="F3121" s="2">
        <v>236998000</v>
      </c>
      <c r="G3121" s="2">
        <v>230545000</v>
      </c>
      <c r="H3121" s="2">
        <v>224240000</v>
      </c>
      <c r="I3121" s="2">
        <v>218276000</v>
      </c>
      <c r="J3121" s="2">
        <v>212752000</v>
      </c>
      <c r="K3121" s="2">
        <v>207899000</v>
      </c>
      <c r="L3121" s="2">
        <v>203193000</v>
      </c>
      <c r="M3121" s="2">
        <v>198775000</v>
      </c>
      <c r="N3121" s="2">
        <v>194710000</v>
      </c>
      <c r="O3121" s="2">
        <v>190723000</v>
      </c>
      <c r="P3121" s="2">
        <v>186805000</v>
      </c>
      <c r="Q3121" s="2">
        <v>182959000</v>
      </c>
      <c r="R3121" s="2">
        <v>179233000</v>
      </c>
      <c r="S3121" s="2">
        <v>175612000</v>
      </c>
      <c r="T3121" s="2">
        <v>172113000</v>
      </c>
      <c r="U3121" s="2">
        <v>168768000</v>
      </c>
      <c r="V3121" s="2">
        <v>165512000</v>
      </c>
      <c r="W3121" s="2">
        <v>162323000</v>
      </c>
      <c r="X3121" s="2">
        <v>159334000</v>
      </c>
      <c r="Y3121" s="2">
        <v>156378000</v>
      </c>
      <c r="Z3121" s="2">
        <v>153366000</v>
      </c>
      <c r="AA3121" s="2">
        <v>150368000</v>
      </c>
      <c r="AB3121" s="2">
        <v>147415000</v>
      </c>
      <c r="AC3121" s="2">
        <v>144504000</v>
      </c>
      <c r="AD3121" s="2">
        <v>141675000</v>
      </c>
      <c r="AE3121" s="2">
        <v>138887000</v>
      </c>
      <c r="AF3121" s="2">
        <v>136042000</v>
      </c>
      <c r="AG3121" s="2">
        <v>133296000</v>
      </c>
      <c r="AH3121" s="2">
        <v>130595000</v>
      </c>
    </row>
    <row r="3122" spans="1:34">
      <c r="A3122" t="s">
        <v>4367</v>
      </c>
      <c r="B3122" t="s">
        <v>19</v>
      </c>
      <c r="C3122" s="2">
        <v>54125400</v>
      </c>
      <c r="D3122" s="2">
        <v>50785400</v>
      </c>
      <c r="E3122" s="2">
        <v>48673100</v>
      </c>
      <c r="F3122" s="2">
        <v>47399500</v>
      </c>
      <c r="G3122" s="2">
        <v>46109100</v>
      </c>
      <c r="H3122" s="2">
        <v>44848000</v>
      </c>
      <c r="I3122" s="2">
        <v>43655100</v>
      </c>
      <c r="J3122" s="2">
        <v>42550500</v>
      </c>
      <c r="K3122" s="2">
        <v>41579800</v>
      </c>
      <c r="L3122" s="2">
        <v>40638500</v>
      </c>
      <c r="M3122" s="2">
        <v>39755000</v>
      </c>
      <c r="N3122" s="2">
        <v>38942000</v>
      </c>
      <c r="O3122" s="2">
        <v>38144600</v>
      </c>
      <c r="P3122" s="2">
        <v>37361000</v>
      </c>
      <c r="Q3122" s="2">
        <v>36591800</v>
      </c>
      <c r="R3122" s="2">
        <v>35846600</v>
      </c>
      <c r="S3122" s="2">
        <v>35122300</v>
      </c>
      <c r="T3122" s="2">
        <v>34422600</v>
      </c>
      <c r="U3122" s="2">
        <v>33753600</v>
      </c>
      <c r="V3122" s="2">
        <v>33102500</v>
      </c>
      <c r="W3122" s="2">
        <v>32464500</v>
      </c>
      <c r="X3122" s="2">
        <v>31866800</v>
      </c>
      <c r="Y3122" s="2">
        <v>31275700</v>
      </c>
      <c r="Z3122" s="2">
        <v>30673100</v>
      </c>
      <c r="AA3122" s="2">
        <v>30073600</v>
      </c>
      <c r="AB3122" s="2">
        <v>29483000</v>
      </c>
      <c r="AC3122" s="2">
        <v>28900900</v>
      </c>
      <c r="AD3122" s="2">
        <v>28334900</v>
      </c>
      <c r="AE3122" s="2">
        <v>27777300</v>
      </c>
      <c r="AF3122" s="2">
        <v>27208400</v>
      </c>
      <c r="AG3122" s="2">
        <v>26659200</v>
      </c>
      <c r="AH3122" s="2">
        <v>26119000</v>
      </c>
    </row>
    <row r="3123" spans="1:34">
      <c r="A3123" t="s">
        <v>4368</v>
      </c>
      <c r="B3123" t="s">
        <v>19</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row>
    <row r="3124" spans="1:34">
      <c r="A3124" t="s">
        <v>4369</v>
      </c>
      <c r="B3124" t="s">
        <v>19</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row>
    <row r="3125" spans="1:34">
      <c r="A3125" t="s">
        <v>4370</v>
      </c>
      <c r="B3125" t="s">
        <v>19</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row>
    <row r="3126" spans="1:34">
      <c r="A3126" t="s">
        <v>4371</v>
      </c>
      <c r="B3126" t="s">
        <v>19</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row>
    <row r="3127" spans="1:34">
      <c r="A3127" t="s">
        <v>4372</v>
      </c>
      <c r="B3127" t="s">
        <v>19</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row>
    <row r="3128" spans="1:34">
      <c r="A3128" t="s">
        <v>4373</v>
      </c>
      <c r="B3128" t="s">
        <v>19</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row>
    <row r="3129" spans="1:34">
      <c r="A3129" t="s">
        <v>4374</v>
      </c>
      <c r="B3129" t="s">
        <v>19</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row>
    <row r="3130" spans="1:34">
      <c r="A3130" t="s">
        <v>4375</v>
      </c>
      <c r="B3130" t="s">
        <v>19</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row>
    <row r="3131" spans="1:34">
      <c r="A3131" t="s">
        <v>4376</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row>
    <row r="3132" spans="1:34">
      <c r="A3132" t="s">
        <v>4377</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row>
    <row r="3133" spans="1:34">
      <c r="A3133" t="s">
        <v>4378</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row>
    <row r="3134" spans="1:34">
      <c r="A3134" t="s">
        <v>4379</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row>
    <row r="3135" spans="1:34">
      <c r="A3135" t="s">
        <v>4380</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row>
    <row r="3136" spans="1:34">
      <c r="A3136" t="s">
        <v>4381</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row>
    <row r="3137" spans="1:34">
      <c r="A3137" t="s">
        <v>4382</v>
      </c>
      <c r="B3137" t="s">
        <v>19</v>
      </c>
      <c r="C3137" s="2">
        <v>62560700000</v>
      </c>
      <c r="D3137" s="2">
        <v>58521800000</v>
      </c>
      <c r="E3137" s="2">
        <v>55667400000</v>
      </c>
      <c r="F3137" s="2">
        <v>54693100000</v>
      </c>
      <c r="G3137" s="2">
        <v>53881400000</v>
      </c>
      <c r="H3137" s="2">
        <v>53206500000</v>
      </c>
      <c r="I3137" s="2">
        <v>52457600000</v>
      </c>
      <c r="J3137" s="2">
        <v>51775300000</v>
      </c>
      <c r="K3137" s="2">
        <v>50930000000</v>
      </c>
      <c r="L3137" s="2">
        <v>50169200000</v>
      </c>
      <c r="M3137" s="2">
        <v>49388800000</v>
      </c>
      <c r="N3137" s="2">
        <v>48541100000</v>
      </c>
      <c r="O3137" s="2">
        <v>47726200000</v>
      </c>
      <c r="P3137" s="2">
        <v>46887600000</v>
      </c>
      <c r="Q3137" s="2">
        <v>46144100000</v>
      </c>
      <c r="R3137" s="2">
        <v>45364900000</v>
      </c>
      <c r="S3137" s="2">
        <v>44573800000</v>
      </c>
      <c r="T3137" s="2">
        <v>43770900000</v>
      </c>
      <c r="U3137" s="2">
        <v>42967900000</v>
      </c>
      <c r="V3137" s="2">
        <v>42212500000</v>
      </c>
      <c r="W3137" s="2">
        <v>41504700000</v>
      </c>
      <c r="X3137" s="2">
        <v>40743400000</v>
      </c>
      <c r="Y3137" s="2">
        <v>40047500000</v>
      </c>
      <c r="Z3137" s="2">
        <v>39488300000</v>
      </c>
      <c r="AA3137" s="2">
        <v>38964900000</v>
      </c>
      <c r="AB3137" s="2">
        <v>38459400000</v>
      </c>
      <c r="AC3137" s="2">
        <v>38048900000</v>
      </c>
      <c r="AD3137" s="2">
        <v>37620700000</v>
      </c>
      <c r="AE3137" s="2">
        <v>37228100000</v>
      </c>
      <c r="AF3137" s="2">
        <v>36859400000</v>
      </c>
      <c r="AG3137" s="2">
        <v>36484600000</v>
      </c>
      <c r="AH3137" s="2">
        <v>36062300000</v>
      </c>
    </row>
    <row r="3138" spans="1:34">
      <c r="A3138" t="s">
        <v>4383</v>
      </c>
      <c r="B3138" t="s">
        <v>19</v>
      </c>
      <c r="C3138" s="2">
        <v>453037000000</v>
      </c>
      <c r="D3138" s="2">
        <v>423789000000</v>
      </c>
      <c r="E3138" s="2">
        <v>403119000000</v>
      </c>
      <c r="F3138" s="2">
        <v>396063000000</v>
      </c>
      <c r="G3138" s="2">
        <v>390185000000</v>
      </c>
      <c r="H3138" s="2">
        <v>385298000000</v>
      </c>
      <c r="I3138" s="2">
        <v>379875000000</v>
      </c>
      <c r="J3138" s="2">
        <v>374934000000</v>
      </c>
      <c r="K3138" s="2">
        <v>368813000000</v>
      </c>
      <c r="L3138" s="2">
        <v>363303000000</v>
      </c>
      <c r="M3138" s="2">
        <v>357652000000</v>
      </c>
      <c r="N3138" s="2">
        <v>351513000000</v>
      </c>
      <c r="O3138" s="2">
        <v>345612000000</v>
      </c>
      <c r="P3138" s="2">
        <v>339539000000</v>
      </c>
      <c r="Q3138" s="2">
        <v>334155000000</v>
      </c>
      <c r="R3138" s="2">
        <v>328513000000</v>
      </c>
      <c r="S3138" s="2">
        <v>322784000000</v>
      </c>
      <c r="T3138" s="2">
        <v>316969000000</v>
      </c>
      <c r="U3138" s="2">
        <v>311155000000</v>
      </c>
      <c r="V3138" s="2">
        <v>305684000000</v>
      </c>
      <c r="W3138" s="2">
        <v>300559000000</v>
      </c>
      <c r="X3138" s="2">
        <v>295046000000</v>
      </c>
      <c r="Y3138" s="2">
        <v>290006000000</v>
      </c>
      <c r="Z3138" s="2">
        <v>285957000000</v>
      </c>
      <c r="AA3138" s="2">
        <v>282167000000</v>
      </c>
      <c r="AB3138" s="2">
        <v>278506000000</v>
      </c>
      <c r="AC3138" s="2">
        <v>275534000000</v>
      </c>
      <c r="AD3138" s="2">
        <v>272433000000</v>
      </c>
      <c r="AE3138" s="2">
        <v>269590000000</v>
      </c>
      <c r="AF3138" s="2">
        <v>266919000000</v>
      </c>
      <c r="AG3138" s="2">
        <v>264206000000</v>
      </c>
      <c r="AH3138" s="2">
        <v>261148000000</v>
      </c>
    </row>
    <row r="3139" spans="1:34">
      <c r="A3139" t="s">
        <v>4384</v>
      </c>
      <c r="B3139" t="s">
        <v>19</v>
      </c>
      <c r="C3139" s="2">
        <v>9060880000</v>
      </c>
      <c r="D3139" s="2">
        <v>8475920000</v>
      </c>
      <c r="E3139" s="2">
        <v>8062510000</v>
      </c>
      <c r="F3139" s="2">
        <v>7921390000</v>
      </c>
      <c r="G3139" s="2">
        <v>7803830000</v>
      </c>
      <c r="H3139" s="2">
        <v>7706080000</v>
      </c>
      <c r="I3139" s="2">
        <v>7597620000</v>
      </c>
      <c r="J3139" s="2">
        <v>7498800000</v>
      </c>
      <c r="K3139" s="2">
        <v>7376380000</v>
      </c>
      <c r="L3139" s="2">
        <v>7266180000</v>
      </c>
      <c r="M3139" s="2">
        <v>7153150000</v>
      </c>
      <c r="N3139" s="2">
        <v>7030380000</v>
      </c>
      <c r="O3139" s="2">
        <v>6912360000</v>
      </c>
      <c r="P3139" s="2">
        <v>6790890000</v>
      </c>
      <c r="Q3139" s="2">
        <v>6683210000</v>
      </c>
      <c r="R3139" s="2">
        <v>6570360000</v>
      </c>
      <c r="S3139" s="2">
        <v>6455780000</v>
      </c>
      <c r="T3139" s="2">
        <v>6339490000</v>
      </c>
      <c r="U3139" s="2">
        <v>6223190000</v>
      </c>
      <c r="V3139" s="2">
        <v>6113780000</v>
      </c>
      <c r="W3139" s="2">
        <v>6011270000</v>
      </c>
      <c r="X3139" s="2">
        <v>5901000000</v>
      </c>
      <c r="Y3139" s="2">
        <v>5800210000</v>
      </c>
      <c r="Z3139" s="2">
        <v>5719240000</v>
      </c>
      <c r="AA3139" s="2">
        <v>5643430000</v>
      </c>
      <c r="AB3139" s="2">
        <v>5570200000</v>
      </c>
      <c r="AC3139" s="2">
        <v>5510760000</v>
      </c>
      <c r="AD3139" s="2">
        <v>5448740000</v>
      </c>
      <c r="AE3139" s="2">
        <v>5391880000</v>
      </c>
      <c r="AF3139" s="2">
        <v>5338470000</v>
      </c>
      <c r="AG3139" s="2">
        <v>5284200000</v>
      </c>
      <c r="AH3139" s="2">
        <v>5223030000</v>
      </c>
    </row>
    <row r="3140" spans="1:34">
      <c r="A3140" t="s">
        <v>4385</v>
      </c>
      <c r="B3140" t="s">
        <v>19</v>
      </c>
      <c r="C3140" s="2">
        <v>66277200000</v>
      </c>
      <c r="D3140" s="2">
        <v>61998400000</v>
      </c>
      <c r="E3140" s="2">
        <v>58974400000</v>
      </c>
      <c r="F3140" s="2">
        <v>57942300000</v>
      </c>
      <c r="G3140" s="2">
        <v>57082300000</v>
      </c>
      <c r="H3140" s="2">
        <v>56367300000</v>
      </c>
      <c r="I3140" s="2">
        <v>55574000000</v>
      </c>
      <c r="J3140" s="2">
        <v>54851100000</v>
      </c>
      <c r="K3140" s="2">
        <v>53955600000</v>
      </c>
      <c r="L3140" s="2">
        <v>53149600000</v>
      </c>
      <c r="M3140" s="2">
        <v>52322800000</v>
      </c>
      <c r="N3140" s="2">
        <v>51424800000</v>
      </c>
      <c r="O3140" s="2">
        <v>50561500000</v>
      </c>
      <c r="P3140" s="2">
        <v>49673000000</v>
      </c>
      <c r="Q3140" s="2">
        <v>48885400000</v>
      </c>
      <c r="R3140" s="2">
        <v>48059900000</v>
      </c>
      <c r="S3140" s="2">
        <v>47221800000</v>
      </c>
      <c r="T3140" s="2">
        <v>46371200000</v>
      </c>
      <c r="U3140" s="2">
        <v>45520500000</v>
      </c>
      <c r="V3140" s="2">
        <v>44720200000</v>
      </c>
      <c r="W3140" s="2">
        <v>43970400000</v>
      </c>
      <c r="X3140" s="2">
        <v>43163800000</v>
      </c>
      <c r="Y3140" s="2">
        <v>42426600000</v>
      </c>
      <c r="Z3140" s="2">
        <v>41834200000</v>
      </c>
      <c r="AA3140" s="2">
        <v>41279700000</v>
      </c>
      <c r="AB3140" s="2">
        <v>40744100000</v>
      </c>
      <c r="AC3140" s="2">
        <v>40309300000</v>
      </c>
      <c r="AD3140" s="2">
        <v>39855600000</v>
      </c>
      <c r="AE3140" s="2">
        <v>39439700000</v>
      </c>
      <c r="AF3140" s="2">
        <v>39049100000</v>
      </c>
      <c r="AG3140" s="2">
        <v>38652100000</v>
      </c>
      <c r="AH3140" s="2">
        <v>38204700000</v>
      </c>
    </row>
    <row r="3141" spans="1:34">
      <c r="A3141" t="s">
        <v>4386</v>
      </c>
      <c r="B3141" t="s">
        <v>19</v>
      </c>
      <c r="C3141" s="2">
        <v>65592700000</v>
      </c>
      <c r="D3141" s="2">
        <v>61358100000</v>
      </c>
      <c r="E3141" s="2">
        <v>58365400000</v>
      </c>
      <c r="F3141" s="2">
        <v>57343800000</v>
      </c>
      <c r="G3141" s="2">
        <v>56492700000</v>
      </c>
      <c r="H3141" s="2">
        <v>55785100000</v>
      </c>
      <c r="I3141" s="2">
        <v>55000000000</v>
      </c>
      <c r="J3141" s="2">
        <v>54284600000</v>
      </c>
      <c r="K3141" s="2">
        <v>53398400000</v>
      </c>
      <c r="L3141" s="2">
        <v>52600600000</v>
      </c>
      <c r="M3141" s="2">
        <v>51782400000</v>
      </c>
      <c r="N3141" s="2">
        <v>50893700000</v>
      </c>
      <c r="O3141" s="2">
        <v>50039300000</v>
      </c>
      <c r="P3141" s="2">
        <v>49160000000</v>
      </c>
      <c r="Q3141" s="2">
        <v>48380500000</v>
      </c>
      <c r="R3141" s="2">
        <v>47563500000</v>
      </c>
      <c r="S3141" s="2">
        <v>46734100000</v>
      </c>
      <c r="T3141" s="2">
        <v>45892200000</v>
      </c>
      <c r="U3141" s="2">
        <v>45050300000</v>
      </c>
      <c r="V3141" s="2">
        <v>44258400000</v>
      </c>
      <c r="W3141" s="2">
        <v>43516200000</v>
      </c>
      <c r="X3141" s="2">
        <v>42718000000</v>
      </c>
      <c r="Y3141" s="2">
        <v>41988400000</v>
      </c>
      <c r="Z3141" s="2">
        <v>41402200000</v>
      </c>
      <c r="AA3141" s="2">
        <v>40853400000</v>
      </c>
      <c r="AB3141" s="2">
        <v>40323300000</v>
      </c>
      <c r="AC3141" s="2">
        <v>39893000000</v>
      </c>
      <c r="AD3141" s="2">
        <v>39444000000</v>
      </c>
      <c r="AE3141" s="2">
        <v>39032400000</v>
      </c>
      <c r="AF3141" s="2">
        <v>38645800000</v>
      </c>
      <c r="AG3141" s="2">
        <v>38252900000</v>
      </c>
      <c r="AH3141" s="2">
        <v>37810100000</v>
      </c>
    </row>
    <row r="3142" spans="1:34">
      <c r="A3142" t="s">
        <v>4387</v>
      </c>
      <c r="B3142" t="s">
        <v>19</v>
      </c>
      <c r="C3142" s="2">
        <v>1807090000</v>
      </c>
      <c r="D3142" s="2">
        <v>1690430000</v>
      </c>
      <c r="E3142" s="2">
        <v>1607970000</v>
      </c>
      <c r="F3142" s="2">
        <v>1579830000</v>
      </c>
      <c r="G3142" s="2">
        <v>1556380000</v>
      </c>
      <c r="H3142" s="2">
        <v>1536890000</v>
      </c>
      <c r="I3142" s="2">
        <v>1515260000</v>
      </c>
      <c r="J3142" s="2">
        <v>1495550000</v>
      </c>
      <c r="K3142" s="2">
        <v>1471130000</v>
      </c>
      <c r="L3142" s="2">
        <v>1449160000</v>
      </c>
      <c r="M3142" s="2">
        <v>1426610000</v>
      </c>
      <c r="N3142" s="2">
        <v>1402130000</v>
      </c>
      <c r="O3142" s="2">
        <v>1378590000</v>
      </c>
      <c r="P3142" s="2">
        <v>1354370000</v>
      </c>
      <c r="Q3142" s="2">
        <v>1332890000</v>
      </c>
      <c r="R3142" s="2">
        <v>1310380000</v>
      </c>
      <c r="S3142" s="2">
        <v>1287530000</v>
      </c>
      <c r="T3142" s="2">
        <v>1264340000</v>
      </c>
      <c r="U3142" s="2">
        <v>1241140000</v>
      </c>
      <c r="V3142" s="2">
        <v>1219320000</v>
      </c>
      <c r="W3142" s="2">
        <v>1198880000</v>
      </c>
      <c r="X3142" s="2">
        <v>1176890000</v>
      </c>
      <c r="Y3142" s="2">
        <v>1156790000</v>
      </c>
      <c r="Z3142" s="2">
        <v>1140640000</v>
      </c>
      <c r="AA3142" s="2">
        <v>1125520000</v>
      </c>
      <c r="AB3142" s="2">
        <v>1110910000</v>
      </c>
      <c r="AC3142" s="2">
        <v>1099060000</v>
      </c>
      <c r="AD3142" s="2">
        <v>1086690000</v>
      </c>
      <c r="AE3142" s="2">
        <v>1075350000</v>
      </c>
      <c r="AF3142" s="2">
        <v>1064700000</v>
      </c>
      <c r="AG3142" s="2">
        <v>1053870000</v>
      </c>
      <c r="AH3142" s="2">
        <v>1041670000</v>
      </c>
    </row>
    <row r="3143" spans="1:34">
      <c r="A3143" t="s">
        <v>4388</v>
      </c>
      <c r="B3143" t="s">
        <v>19</v>
      </c>
      <c r="C3143" s="2">
        <v>3615440000</v>
      </c>
      <c r="D3143" s="2">
        <v>3382030000</v>
      </c>
      <c r="E3143" s="2">
        <v>3217070000</v>
      </c>
      <c r="F3143" s="2">
        <v>3160770000</v>
      </c>
      <c r="G3143" s="2">
        <v>3113850000</v>
      </c>
      <c r="H3143" s="2">
        <v>3074850000</v>
      </c>
      <c r="I3143" s="2">
        <v>3031570000</v>
      </c>
      <c r="J3143" s="2">
        <v>2992140000</v>
      </c>
      <c r="K3143" s="2">
        <v>2943290000</v>
      </c>
      <c r="L3143" s="2">
        <v>2899320000</v>
      </c>
      <c r="M3143" s="2">
        <v>2854220000</v>
      </c>
      <c r="N3143" s="2">
        <v>2805240000</v>
      </c>
      <c r="O3143" s="2">
        <v>2758140000</v>
      </c>
      <c r="P3143" s="2">
        <v>2709680000</v>
      </c>
      <c r="Q3143" s="2">
        <v>2666710000</v>
      </c>
      <c r="R3143" s="2">
        <v>2621680000</v>
      </c>
      <c r="S3143" s="2">
        <v>2575960000</v>
      </c>
      <c r="T3143" s="2">
        <v>2529560000</v>
      </c>
      <c r="U3143" s="2">
        <v>2483150000</v>
      </c>
      <c r="V3143" s="2">
        <v>2439500000</v>
      </c>
      <c r="W3143" s="2">
        <v>2398600000</v>
      </c>
      <c r="X3143" s="2">
        <v>2354600000</v>
      </c>
      <c r="Y3143" s="2">
        <v>2314380000</v>
      </c>
      <c r="Z3143" s="2">
        <v>2282070000</v>
      </c>
      <c r="AA3143" s="2">
        <v>2251820000</v>
      </c>
      <c r="AB3143" s="2">
        <v>2222600000</v>
      </c>
      <c r="AC3143" s="2">
        <v>2198880000</v>
      </c>
      <c r="AD3143" s="2">
        <v>2174140000</v>
      </c>
      <c r="AE3143" s="2">
        <v>2151450000</v>
      </c>
      <c r="AF3143" s="2">
        <v>2130140000</v>
      </c>
      <c r="AG3143" s="2">
        <v>2108480000</v>
      </c>
      <c r="AH3143" s="2">
        <v>2084080000</v>
      </c>
    </row>
    <row r="3144" spans="1:34">
      <c r="A3144" t="s">
        <v>4389</v>
      </c>
      <c r="B3144" t="s">
        <v>19</v>
      </c>
      <c r="C3144" s="2">
        <v>34218200000</v>
      </c>
      <c r="D3144" s="2">
        <v>32009200000</v>
      </c>
      <c r="E3144" s="2">
        <v>30447900000</v>
      </c>
      <c r="F3144" s="2">
        <v>29915000000</v>
      </c>
      <c r="G3144" s="2">
        <v>29471000000</v>
      </c>
      <c r="H3144" s="2">
        <v>29101900000</v>
      </c>
      <c r="I3144" s="2">
        <v>28692300000</v>
      </c>
      <c r="J3144" s="2">
        <v>28319100000</v>
      </c>
      <c r="K3144" s="2">
        <v>27856700000</v>
      </c>
      <c r="L3144" s="2">
        <v>27440600000</v>
      </c>
      <c r="M3144" s="2">
        <v>27013700000</v>
      </c>
      <c r="N3144" s="2">
        <v>26550100000</v>
      </c>
      <c r="O3144" s="2">
        <v>26104400000</v>
      </c>
      <c r="P3144" s="2">
        <v>25645700000</v>
      </c>
      <c r="Q3144" s="2">
        <v>25239000000</v>
      </c>
      <c r="R3144" s="2">
        <v>24812800000</v>
      </c>
      <c r="S3144" s="2">
        <v>24380100000</v>
      </c>
      <c r="T3144" s="2">
        <v>23941000000</v>
      </c>
      <c r="U3144" s="2">
        <v>23501800000</v>
      </c>
      <c r="V3144" s="2">
        <v>23088600000</v>
      </c>
      <c r="W3144" s="2">
        <v>22701500000</v>
      </c>
      <c r="X3144" s="2">
        <v>22285000000</v>
      </c>
      <c r="Y3144" s="2">
        <v>21904400000</v>
      </c>
      <c r="Z3144" s="2">
        <v>21598600000</v>
      </c>
      <c r="AA3144" s="2">
        <v>21312300000</v>
      </c>
      <c r="AB3144" s="2">
        <v>21035800000</v>
      </c>
      <c r="AC3144" s="2">
        <v>20811300000</v>
      </c>
      <c r="AD3144" s="2">
        <v>20577100000</v>
      </c>
      <c r="AE3144" s="2">
        <v>20362300000</v>
      </c>
      <c r="AF3144" s="2">
        <v>20160600000</v>
      </c>
      <c r="AG3144" s="2">
        <v>19955700000</v>
      </c>
      <c r="AH3144" s="2">
        <v>19724700000</v>
      </c>
    </row>
    <row r="3145" spans="1:34">
      <c r="A3145" t="s">
        <v>4390</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row>
    <row r="3146" spans="1:34">
      <c r="A3146" t="s">
        <v>4391</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row>
    <row r="3147" spans="1:34">
      <c r="A3147" t="s">
        <v>4392</v>
      </c>
      <c r="B3147" t="s">
        <v>19</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row>
    <row r="3148" spans="1:34">
      <c r="A3148" t="s">
        <v>4393</v>
      </c>
      <c r="B3148" t="s">
        <v>19</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row>
    <row r="3149" spans="1:34">
      <c r="A3149" t="s">
        <v>4394</v>
      </c>
      <c r="B3149" t="s">
        <v>19</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row>
    <row r="3150" spans="1:34">
      <c r="A3150" t="s">
        <v>4395</v>
      </c>
      <c r="B3150" t="s">
        <v>19</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row>
    <row r="3151" spans="1:34">
      <c r="A3151" t="s">
        <v>4396</v>
      </c>
      <c r="B3151" t="s">
        <v>19</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row>
    <row r="3152" spans="1:34">
      <c r="A3152" t="s">
        <v>4397</v>
      </c>
      <c r="B3152" t="s">
        <v>19</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row>
    <row r="3153" spans="1:34">
      <c r="A3153" t="s">
        <v>4398</v>
      </c>
      <c r="B3153" t="s">
        <v>19</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row>
    <row r="3154" spans="1:34">
      <c r="A3154" t="s">
        <v>4399</v>
      </c>
      <c r="B3154" t="s">
        <v>19</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row>
    <row r="3155" spans="1:34">
      <c r="A3155" t="s">
        <v>4400</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row>
    <row r="3156" spans="1:34">
      <c r="A3156" t="s">
        <v>4401</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row>
    <row r="3157" spans="1:34">
      <c r="A3157" t="s">
        <v>4402</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row>
    <row r="3158" spans="1:34">
      <c r="A3158" t="s">
        <v>4403</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row>
    <row r="3159" spans="1:34">
      <c r="A3159" t="s">
        <v>4404</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row>
    <row r="3160" spans="1:34">
      <c r="A3160" t="s">
        <v>4405</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row>
    <row r="3161" spans="1:34">
      <c r="A3161" t="s">
        <v>4406</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row>
    <row r="3162" spans="1:34">
      <c r="A3162" t="s">
        <v>4407</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row>
    <row r="3163" spans="1:34">
      <c r="A3163" t="s">
        <v>4408</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row>
    <row r="3164" spans="1:34">
      <c r="A3164" t="s">
        <v>4409</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row>
    <row r="3165" spans="1:34">
      <c r="A3165" t="s">
        <v>4410</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row>
    <row r="3166" spans="1:34">
      <c r="A3166" t="s">
        <v>4411</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row>
    <row r="3167" spans="1:34">
      <c r="A3167" t="s">
        <v>4412</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row>
    <row r="3168" spans="1:34">
      <c r="A3168" t="s">
        <v>4413</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row>
    <row r="3169" spans="1:34">
      <c r="A3169" t="s">
        <v>4414</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row>
    <row r="3170" spans="1:34">
      <c r="A3170" t="s">
        <v>4415</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row>
    <row r="3171" spans="1:34">
      <c r="A3171" t="s">
        <v>4416</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row>
    <row r="3172" spans="1:34">
      <c r="A3172" t="s">
        <v>4417</v>
      </c>
      <c r="B3172" t="s">
        <v>19</v>
      </c>
      <c r="C3172" s="2">
        <v>5645100000000</v>
      </c>
      <c r="D3172" s="2">
        <v>5402660000000</v>
      </c>
      <c r="E3172" s="2">
        <v>5284180000000</v>
      </c>
      <c r="F3172" s="2">
        <v>5216160000000</v>
      </c>
      <c r="G3172" s="2">
        <v>5140110000000</v>
      </c>
      <c r="H3172" s="2">
        <v>5065890000000</v>
      </c>
      <c r="I3172" s="2">
        <v>4991360000000</v>
      </c>
      <c r="J3172" s="2">
        <v>4915130000000</v>
      </c>
      <c r="K3172" s="2">
        <v>4843630000000</v>
      </c>
      <c r="L3172" s="2">
        <v>4782120000000</v>
      </c>
      <c r="M3172" s="2">
        <v>4728520000000</v>
      </c>
      <c r="N3172" s="2">
        <v>4683970000000</v>
      </c>
      <c r="O3172" s="2">
        <v>4646510000000</v>
      </c>
      <c r="P3172" s="2">
        <v>4610890000000</v>
      </c>
      <c r="Q3172" s="2">
        <v>4577720000000</v>
      </c>
      <c r="R3172" s="2">
        <v>4544560000000</v>
      </c>
      <c r="S3172" s="2">
        <v>4513850000000</v>
      </c>
      <c r="T3172" s="2">
        <v>4481920000000</v>
      </c>
      <c r="U3172" s="2">
        <v>4451830000000</v>
      </c>
      <c r="V3172" s="2">
        <v>4422660000000</v>
      </c>
      <c r="W3172" s="2">
        <v>4394280000000</v>
      </c>
      <c r="X3172" s="2">
        <v>4367570000000</v>
      </c>
      <c r="Y3172" s="2">
        <v>4343920000000</v>
      </c>
      <c r="Z3172" s="2">
        <v>4320280000000</v>
      </c>
      <c r="AA3172" s="2">
        <v>4297250000000</v>
      </c>
      <c r="AB3172" s="2">
        <v>4276190000000</v>
      </c>
      <c r="AC3172" s="2">
        <v>4257030000000</v>
      </c>
      <c r="AD3172" s="2">
        <v>4239150000000</v>
      </c>
      <c r="AE3172" s="2">
        <v>4222390000000</v>
      </c>
      <c r="AF3172" s="2">
        <v>4206670000000</v>
      </c>
      <c r="AG3172" s="2">
        <v>4191190000000</v>
      </c>
      <c r="AH3172" s="2">
        <v>4177250000000</v>
      </c>
    </row>
    <row r="3173" spans="1:34">
      <c r="A3173" t="s">
        <v>4418</v>
      </c>
      <c r="B3173" t="s">
        <v>19</v>
      </c>
      <c r="C3173" s="2">
        <v>205468000</v>
      </c>
      <c r="D3173" s="2">
        <v>196644000</v>
      </c>
      <c r="E3173" s="2">
        <v>192332000</v>
      </c>
      <c r="F3173" s="2">
        <v>189856000</v>
      </c>
      <c r="G3173" s="2">
        <v>187088000</v>
      </c>
      <c r="H3173" s="2">
        <v>184387000</v>
      </c>
      <c r="I3173" s="2">
        <v>181674000</v>
      </c>
      <c r="J3173" s="2">
        <v>178899000</v>
      </c>
      <c r="K3173" s="2">
        <v>176297000</v>
      </c>
      <c r="L3173" s="2">
        <v>174058000</v>
      </c>
      <c r="M3173" s="2">
        <v>172107000</v>
      </c>
      <c r="N3173" s="2">
        <v>170485000</v>
      </c>
      <c r="O3173" s="2">
        <v>169122000</v>
      </c>
      <c r="P3173" s="2">
        <v>167825000</v>
      </c>
      <c r="Q3173" s="2">
        <v>166618000</v>
      </c>
      <c r="R3173" s="2">
        <v>165411000</v>
      </c>
      <c r="S3173" s="2">
        <v>164294000</v>
      </c>
      <c r="T3173" s="2">
        <v>163131000</v>
      </c>
      <c r="U3173" s="2">
        <v>162036000</v>
      </c>
      <c r="V3173" s="2">
        <v>160974000</v>
      </c>
      <c r="W3173" s="2">
        <v>159942000</v>
      </c>
      <c r="X3173" s="2">
        <v>158969000</v>
      </c>
      <c r="Y3173" s="2">
        <v>158109000</v>
      </c>
      <c r="Z3173" s="2">
        <v>157248000</v>
      </c>
      <c r="AA3173" s="2">
        <v>156410000</v>
      </c>
      <c r="AB3173" s="2">
        <v>155643000</v>
      </c>
      <c r="AC3173" s="2">
        <v>154946000</v>
      </c>
      <c r="AD3173" s="2">
        <v>154295000</v>
      </c>
      <c r="AE3173" s="2">
        <v>153685000</v>
      </c>
      <c r="AF3173" s="2">
        <v>153113000</v>
      </c>
      <c r="AG3173" s="2">
        <v>152550000</v>
      </c>
      <c r="AH3173" s="2">
        <v>152042000</v>
      </c>
    </row>
    <row r="3174" spans="1:34">
      <c r="A3174" t="s">
        <v>4419</v>
      </c>
      <c r="B3174" t="s">
        <v>19</v>
      </c>
      <c r="C3174" s="2">
        <v>1676170000</v>
      </c>
      <c r="D3174" s="2">
        <v>1604180000</v>
      </c>
      <c r="E3174" s="2">
        <v>1569000000</v>
      </c>
      <c r="F3174" s="2">
        <v>1548810000</v>
      </c>
      <c r="G3174" s="2">
        <v>1526230000</v>
      </c>
      <c r="H3174" s="2">
        <v>1504190000</v>
      </c>
      <c r="I3174" s="2">
        <v>1482060000</v>
      </c>
      <c r="J3174" s="2">
        <v>1459430000</v>
      </c>
      <c r="K3174" s="2">
        <v>1438190000</v>
      </c>
      <c r="L3174" s="2">
        <v>1419930000</v>
      </c>
      <c r="M3174" s="2">
        <v>1404020000</v>
      </c>
      <c r="N3174" s="2">
        <v>1390790000</v>
      </c>
      <c r="O3174" s="2">
        <v>1379660000</v>
      </c>
      <c r="P3174" s="2">
        <v>1369090000</v>
      </c>
      <c r="Q3174" s="2">
        <v>1359240000</v>
      </c>
      <c r="R3174" s="2">
        <v>1349390000</v>
      </c>
      <c r="S3174" s="2">
        <v>1340280000</v>
      </c>
      <c r="T3174" s="2">
        <v>1330790000</v>
      </c>
      <c r="U3174" s="2">
        <v>1321860000</v>
      </c>
      <c r="V3174" s="2">
        <v>1313200000</v>
      </c>
      <c r="W3174" s="2">
        <v>1304770000</v>
      </c>
      <c r="X3174" s="2">
        <v>1296840000</v>
      </c>
      <c r="Y3174" s="2">
        <v>1289820000</v>
      </c>
      <c r="Z3174" s="2">
        <v>1282800000</v>
      </c>
      <c r="AA3174" s="2">
        <v>1275960000</v>
      </c>
      <c r="AB3174" s="2">
        <v>1269710000</v>
      </c>
      <c r="AC3174" s="2">
        <v>1264020000</v>
      </c>
      <c r="AD3174" s="2">
        <v>1258710000</v>
      </c>
      <c r="AE3174" s="2">
        <v>1253730000</v>
      </c>
      <c r="AF3174" s="2">
        <v>1249060000</v>
      </c>
      <c r="AG3174" s="2">
        <v>1244470000</v>
      </c>
      <c r="AH3174" s="2">
        <v>1240330000</v>
      </c>
    </row>
    <row r="3175" spans="1:34">
      <c r="A3175" t="s">
        <v>4420</v>
      </c>
      <c r="B3175" t="s">
        <v>19</v>
      </c>
      <c r="C3175" s="2">
        <v>3869180000</v>
      </c>
      <c r="D3175" s="2">
        <v>3703010000</v>
      </c>
      <c r="E3175" s="2">
        <v>3621800000</v>
      </c>
      <c r="F3175" s="2">
        <v>3575180000</v>
      </c>
      <c r="G3175" s="2">
        <v>3523060000</v>
      </c>
      <c r="H3175" s="2">
        <v>3472190000</v>
      </c>
      <c r="I3175" s="2">
        <v>3421100000</v>
      </c>
      <c r="J3175" s="2">
        <v>3368860000</v>
      </c>
      <c r="K3175" s="2">
        <v>3319850000</v>
      </c>
      <c r="L3175" s="2">
        <v>3277690000</v>
      </c>
      <c r="M3175" s="2">
        <v>3240950000</v>
      </c>
      <c r="N3175" s="2">
        <v>3210420000</v>
      </c>
      <c r="O3175" s="2">
        <v>3184740000</v>
      </c>
      <c r="P3175" s="2">
        <v>3160330000</v>
      </c>
      <c r="Q3175" s="2">
        <v>3137600000</v>
      </c>
      <c r="R3175" s="2">
        <v>3114870000</v>
      </c>
      <c r="S3175" s="2">
        <v>3093820000</v>
      </c>
      <c r="T3175" s="2">
        <v>3071930000</v>
      </c>
      <c r="U3175" s="2">
        <v>3051310000</v>
      </c>
      <c r="V3175" s="2">
        <v>3031310000</v>
      </c>
      <c r="W3175" s="2">
        <v>3011860000</v>
      </c>
      <c r="X3175" s="2">
        <v>2993550000</v>
      </c>
      <c r="Y3175" s="2">
        <v>2977350000</v>
      </c>
      <c r="Z3175" s="2">
        <v>2961140000</v>
      </c>
      <c r="AA3175" s="2">
        <v>2945360000</v>
      </c>
      <c r="AB3175" s="2">
        <v>2930920000</v>
      </c>
      <c r="AC3175" s="2">
        <v>2917790000</v>
      </c>
      <c r="AD3175" s="2">
        <v>2905540000</v>
      </c>
      <c r="AE3175" s="2">
        <v>2894050000</v>
      </c>
      <c r="AF3175" s="2">
        <v>2883270000</v>
      </c>
      <c r="AG3175" s="2">
        <v>2872660000</v>
      </c>
      <c r="AH3175" s="2">
        <v>2863110000</v>
      </c>
    </row>
    <row r="3176" spans="1:34">
      <c r="A3176" t="s">
        <v>4421</v>
      </c>
      <c r="B3176" t="s">
        <v>19</v>
      </c>
      <c r="C3176" s="2">
        <v>154675000</v>
      </c>
      <c r="D3176" s="2">
        <v>148032000</v>
      </c>
      <c r="E3176" s="2">
        <v>144786000</v>
      </c>
      <c r="F3176" s="2">
        <v>142922000</v>
      </c>
      <c r="G3176" s="2">
        <v>140839000</v>
      </c>
      <c r="H3176" s="2">
        <v>138805000</v>
      </c>
      <c r="I3176" s="2">
        <v>136763000</v>
      </c>
      <c r="J3176" s="2">
        <v>134674000</v>
      </c>
      <c r="K3176" s="2">
        <v>132715000</v>
      </c>
      <c r="L3176" s="2">
        <v>131030000</v>
      </c>
      <c r="M3176" s="2">
        <v>129561000</v>
      </c>
      <c r="N3176" s="2">
        <v>128340000</v>
      </c>
      <c r="O3176" s="2">
        <v>127314000</v>
      </c>
      <c r="P3176" s="2">
        <v>126338000</v>
      </c>
      <c r="Q3176" s="2">
        <v>125429000</v>
      </c>
      <c r="R3176" s="2">
        <v>124521000</v>
      </c>
      <c r="S3176" s="2">
        <v>123679000</v>
      </c>
      <c r="T3176" s="2">
        <v>122804000</v>
      </c>
      <c r="U3176" s="2">
        <v>121980000</v>
      </c>
      <c r="V3176" s="2">
        <v>121180000</v>
      </c>
      <c r="W3176" s="2">
        <v>120403000</v>
      </c>
      <c r="X3176" s="2">
        <v>119671000</v>
      </c>
      <c r="Y3176" s="2">
        <v>119023000</v>
      </c>
      <c r="Z3176" s="2">
        <v>118375000</v>
      </c>
      <c r="AA3176" s="2">
        <v>117744000</v>
      </c>
      <c r="AB3176" s="2">
        <v>117167000</v>
      </c>
      <c r="AC3176" s="2">
        <v>116642000</v>
      </c>
      <c r="AD3176" s="2">
        <v>116153000</v>
      </c>
      <c r="AE3176" s="2">
        <v>115693000</v>
      </c>
      <c r="AF3176" s="2">
        <v>115262000</v>
      </c>
      <c r="AG3176" s="2">
        <v>114838000</v>
      </c>
      <c r="AH3176" s="2">
        <v>114456000</v>
      </c>
    </row>
    <row r="3177" spans="1:34">
      <c r="A3177" t="s">
        <v>4422</v>
      </c>
      <c r="B3177" t="s">
        <v>19</v>
      </c>
      <c r="C3177" s="2">
        <v>98371400</v>
      </c>
      <c r="D3177" s="2">
        <v>94146600</v>
      </c>
      <c r="E3177" s="2">
        <v>92081900</v>
      </c>
      <c r="F3177" s="2">
        <v>90896600</v>
      </c>
      <c r="G3177" s="2">
        <v>89571400</v>
      </c>
      <c r="H3177" s="2">
        <v>88278100</v>
      </c>
      <c r="I3177" s="2">
        <v>86979200</v>
      </c>
      <c r="J3177" s="2">
        <v>85651000</v>
      </c>
      <c r="K3177" s="2">
        <v>84405000</v>
      </c>
      <c r="L3177" s="2">
        <v>83333000</v>
      </c>
      <c r="M3177" s="2">
        <v>82399100</v>
      </c>
      <c r="N3177" s="2">
        <v>81622700</v>
      </c>
      <c r="O3177" s="2">
        <v>80969900</v>
      </c>
      <c r="P3177" s="2">
        <v>80349200</v>
      </c>
      <c r="Q3177" s="2">
        <v>79771300</v>
      </c>
      <c r="R3177" s="2">
        <v>79193400</v>
      </c>
      <c r="S3177" s="2">
        <v>78658300</v>
      </c>
      <c r="T3177" s="2">
        <v>78101800</v>
      </c>
      <c r="U3177" s="2">
        <v>77577400</v>
      </c>
      <c r="V3177" s="2">
        <v>77069100</v>
      </c>
      <c r="W3177" s="2">
        <v>76574600</v>
      </c>
      <c r="X3177" s="2">
        <v>76109100</v>
      </c>
      <c r="Y3177" s="2">
        <v>75697100</v>
      </c>
      <c r="Z3177" s="2">
        <v>75285100</v>
      </c>
      <c r="AA3177" s="2">
        <v>74883800</v>
      </c>
      <c r="AB3177" s="2">
        <v>74516700</v>
      </c>
      <c r="AC3177" s="2">
        <v>74182800</v>
      </c>
      <c r="AD3177" s="2">
        <v>73871400</v>
      </c>
      <c r="AE3177" s="2">
        <v>73579200</v>
      </c>
      <c r="AF3177" s="2">
        <v>73305200</v>
      </c>
      <c r="AG3177" s="2">
        <v>73035500</v>
      </c>
      <c r="AH3177" s="2">
        <v>72792600</v>
      </c>
    </row>
    <row r="3178" spans="1:34">
      <c r="A3178" t="s">
        <v>4423</v>
      </c>
      <c r="B3178" t="s">
        <v>19</v>
      </c>
      <c r="C3178" s="2">
        <v>1216740000</v>
      </c>
      <c r="D3178" s="2">
        <v>1164480000</v>
      </c>
      <c r="E3178" s="2">
        <v>1138940000</v>
      </c>
      <c r="F3178" s="2">
        <v>1124280000</v>
      </c>
      <c r="G3178" s="2">
        <v>1107890000</v>
      </c>
      <c r="H3178" s="2">
        <v>1091900000</v>
      </c>
      <c r="I3178" s="2">
        <v>1075830000</v>
      </c>
      <c r="J3178" s="2">
        <v>1059400000</v>
      </c>
      <c r="K3178" s="2">
        <v>1043990000</v>
      </c>
      <c r="L3178" s="2">
        <v>1030730000</v>
      </c>
      <c r="M3178" s="2">
        <v>1019180000</v>
      </c>
      <c r="N3178" s="2">
        <v>1009580000</v>
      </c>
      <c r="O3178" s="2">
        <v>1001500000</v>
      </c>
      <c r="P3178" s="2">
        <v>993824000</v>
      </c>
      <c r="Q3178" s="2">
        <v>986676000</v>
      </c>
      <c r="R3178" s="2">
        <v>979528000</v>
      </c>
      <c r="S3178" s="2">
        <v>972910000</v>
      </c>
      <c r="T3178" s="2">
        <v>966026000</v>
      </c>
      <c r="U3178" s="2">
        <v>959540000</v>
      </c>
      <c r="V3178" s="2">
        <v>953253000</v>
      </c>
      <c r="W3178" s="2">
        <v>947137000</v>
      </c>
      <c r="X3178" s="2">
        <v>941379000</v>
      </c>
      <c r="Y3178" s="2">
        <v>936283000</v>
      </c>
      <c r="Z3178" s="2">
        <v>931187000</v>
      </c>
      <c r="AA3178" s="2">
        <v>926223000</v>
      </c>
      <c r="AB3178" s="2">
        <v>921683000</v>
      </c>
      <c r="AC3178" s="2">
        <v>917553000</v>
      </c>
      <c r="AD3178" s="2">
        <v>913701000</v>
      </c>
      <c r="AE3178" s="2">
        <v>910087000</v>
      </c>
      <c r="AF3178" s="2">
        <v>906699000</v>
      </c>
      <c r="AG3178" s="2">
        <v>903363000</v>
      </c>
      <c r="AH3178" s="2">
        <v>900358000</v>
      </c>
    </row>
    <row r="3179" spans="1:34">
      <c r="A3179" t="s">
        <v>4424</v>
      </c>
      <c r="B3179" t="s">
        <v>19</v>
      </c>
      <c r="C3179" s="2">
        <v>5694700</v>
      </c>
      <c r="D3179" s="2">
        <v>5450130</v>
      </c>
      <c r="E3179" s="2">
        <v>5330600</v>
      </c>
      <c r="F3179" s="2">
        <v>5261990</v>
      </c>
      <c r="G3179" s="2">
        <v>5185270</v>
      </c>
      <c r="H3179" s="2">
        <v>5110400</v>
      </c>
      <c r="I3179" s="2">
        <v>5035210</v>
      </c>
      <c r="J3179" s="2">
        <v>4958320</v>
      </c>
      <c r="K3179" s="2">
        <v>4886190</v>
      </c>
      <c r="L3179" s="2">
        <v>4824130</v>
      </c>
      <c r="M3179" s="2">
        <v>4770070</v>
      </c>
      <c r="N3179" s="2">
        <v>4725120</v>
      </c>
      <c r="O3179" s="2">
        <v>4687330</v>
      </c>
      <c r="P3179" s="2">
        <v>4651400</v>
      </c>
      <c r="Q3179" s="2">
        <v>4617940</v>
      </c>
      <c r="R3179" s="2">
        <v>4584490</v>
      </c>
      <c r="S3179" s="2">
        <v>4553510</v>
      </c>
      <c r="T3179" s="2">
        <v>4521300</v>
      </c>
      <c r="U3179" s="2">
        <v>4490940</v>
      </c>
      <c r="V3179" s="2">
        <v>4461510</v>
      </c>
      <c r="W3179" s="2">
        <v>4432890</v>
      </c>
      <c r="X3179" s="2">
        <v>4405940</v>
      </c>
      <c r="Y3179" s="2">
        <v>4382090</v>
      </c>
      <c r="Z3179" s="2">
        <v>4358240</v>
      </c>
      <c r="AA3179" s="2">
        <v>4335010</v>
      </c>
      <c r="AB3179" s="2">
        <v>4313760</v>
      </c>
      <c r="AC3179" s="2">
        <v>4294430</v>
      </c>
      <c r="AD3179" s="2">
        <v>4276400</v>
      </c>
      <c r="AE3179" s="2">
        <v>4259490</v>
      </c>
      <c r="AF3179" s="2">
        <v>4243630</v>
      </c>
      <c r="AG3179" s="2">
        <v>4228010</v>
      </c>
      <c r="AH3179" s="2">
        <v>4213950</v>
      </c>
    </row>
    <row r="3180" spans="1:34">
      <c r="A3180" t="s">
        <v>4425</v>
      </c>
      <c r="B3180" t="s">
        <v>19</v>
      </c>
      <c r="C3180" s="2">
        <v>28840900</v>
      </c>
      <c r="D3180" s="2">
        <v>27602300</v>
      </c>
      <c r="E3180" s="2">
        <v>26996900</v>
      </c>
      <c r="F3180" s="2">
        <v>26649400</v>
      </c>
      <c r="G3180" s="2">
        <v>26260900</v>
      </c>
      <c r="H3180" s="2">
        <v>25881700</v>
      </c>
      <c r="I3180" s="2">
        <v>25500900</v>
      </c>
      <c r="J3180" s="2">
        <v>25111500</v>
      </c>
      <c r="K3180" s="2">
        <v>24746200</v>
      </c>
      <c r="L3180" s="2">
        <v>24431900</v>
      </c>
      <c r="M3180" s="2">
        <v>24158100</v>
      </c>
      <c r="N3180" s="2">
        <v>23930500</v>
      </c>
      <c r="O3180" s="2">
        <v>23739100</v>
      </c>
      <c r="P3180" s="2">
        <v>23557100</v>
      </c>
      <c r="Q3180" s="2">
        <v>23387700</v>
      </c>
      <c r="R3180" s="2">
        <v>23218200</v>
      </c>
      <c r="S3180" s="2">
        <v>23061300</v>
      </c>
      <c r="T3180" s="2">
        <v>22898200</v>
      </c>
      <c r="U3180" s="2">
        <v>22744400</v>
      </c>
      <c r="V3180" s="2">
        <v>22595400</v>
      </c>
      <c r="W3180" s="2">
        <v>22450500</v>
      </c>
      <c r="X3180" s="2">
        <v>22314000</v>
      </c>
      <c r="Y3180" s="2">
        <v>22193200</v>
      </c>
      <c r="Z3180" s="2">
        <v>22072400</v>
      </c>
      <c r="AA3180" s="2">
        <v>21954700</v>
      </c>
      <c r="AB3180" s="2">
        <v>21847100</v>
      </c>
      <c r="AC3180" s="2">
        <v>21749200</v>
      </c>
      <c r="AD3180" s="2">
        <v>21657900</v>
      </c>
      <c r="AE3180" s="2">
        <v>21572200</v>
      </c>
      <c r="AF3180" s="2">
        <v>21491900</v>
      </c>
      <c r="AG3180" s="2">
        <v>21412900</v>
      </c>
      <c r="AH3180" s="2">
        <v>21341600</v>
      </c>
    </row>
    <row r="3181" spans="1:34">
      <c r="A3181" t="s">
        <v>4426</v>
      </c>
      <c r="B3181" t="s">
        <v>19</v>
      </c>
      <c r="C3181" s="2">
        <v>275550000</v>
      </c>
      <c r="D3181" s="2">
        <v>263716000</v>
      </c>
      <c r="E3181" s="2">
        <v>257932000</v>
      </c>
      <c r="F3181" s="2">
        <v>254612000</v>
      </c>
      <c r="G3181" s="2">
        <v>250900000</v>
      </c>
      <c r="H3181" s="2">
        <v>247278000</v>
      </c>
      <c r="I3181" s="2">
        <v>243639000</v>
      </c>
      <c r="J3181" s="2">
        <v>239919000</v>
      </c>
      <c r="K3181" s="2">
        <v>236429000</v>
      </c>
      <c r="L3181" s="2">
        <v>233426000</v>
      </c>
      <c r="M3181" s="2">
        <v>230810000</v>
      </c>
      <c r="N3181" s="2">
        <v>228635000</v>
      </c>
      <c r="O3181" s="2">
        <v>226806000</v>
      </c>
      <c r="P3181" s="2">
        <v>225068000</v>
      </c>
      <c r="Q3181" s="2">
        <v>223449000</v>
      </c>
      <c r="R3181" s="2">
        <v>221830000</v>
      </c>
      <c r="S3181" s="2">
        <v>220331000</v>
      </c>
      <c r="T3181" s="2">
        <v>218773000</v>
      </c>
      <c r="U3181" s="2">
        <v>217304000</v>
      </c>
      <c r="V3181" s="2">
        <v>215880000</v>
      </c>
      <c r="W3181" s="2">
        <v>214495000</v>
      </c>
      <c r="X3181" s="2">
        <v>213191000</v>
      </c>
      <c r="Y3181" s="2">
        <v>212037000</v>
      </c>
      <c r="Z3181" s="2">
        <v>210883000</v>
      </c>
      <c r="AA3181" s="2">
        <v>209758000</v>
      </c>
      <c r="AB3181" s="2">
        <v>208730000</v>
      </c>
      <c r="AC3181" s="2">
        <v>207795000</v>
      </c>
      <c r="AD3181" s="2">
        <v>206923000</v>
      </c>
      <c r="AE3181" s="2">
        <v>206104000</v>
      </c>
      <c r="AF3181" s="2">
        <v>205337000</v>
      </c>
      <c r="AG3181" s="2">
        <v>204581000</v>
      </c>
      <c r="AH3181" s="2">
        <v>203901000</v>
      </c>
    </row>
    <row r="3182" spans="1:34">
      <c r="A3182" t="s">
        <v>4427</v>
      </c>
      <c r="B3182" t="s">
        <v>19</v>
      </c>
      <c r="C3182" s="2">
        <v>55110000</v>
      </c>
      <c r="D3182" s="2">
        <v>52743200</v>
      </c>
      <c r="E3182" s="2">
        <v>51586500</v>
      </c>
      <c r="F3182" s="2">
        <v>50922500</v>
      </c>
      <c r="G3182" s="2">
        <v>50180100</v>
      </c>
      <c r="H3182" s="2">
        <v>49455500</v>
      </c>
      <c r="I3182" s="2">
        <v>48727800</v>
      </c>
      <c r="J3182" s="2">
        <v>47983700</v>
      </c>
      <c r="K3182" s="2">
        <v>47285700</v>
      </c>
      <c r="L3182" s="2">
        <v>46685200</v>
      </c>
      <c r="M3182" s="2">
        <v>46162000</v>
      </c>
      <c r="N3182" s="2">
        <v>45727000</v>
      </c>
      <c r="O3182" s="2">
        <v>45361300</v>
      </c>
      <c r="P3182" s="2">
        <v>45013500</v>
      </c>
      <c r="Q3182" s="2">
        <v>44689800</v>
      </c>
      <c r="R3182" s="2">
        <v>44366000</v>
      </c>
      <c r="S3182" s="2">
        <v>44066300</v>
      </c>
      <c r="T3182" s="2">
        <v>43754500</v>
      </c>
      <c r="U3182" s="2">
        <v>43460700</v>
      </c>
      <c r="V3182" s="2">
        <v>43175900</v>
      </c>
      <c r="W3182" s="2">
        <v>42899000</v>
      </c>
      <c r="X3182" s="2">
        <v>42638200</v>
      </c>
      <c r="Y3182" s="2">
        <v>42407300</v>
      </c>
      <c r="Z3182" s="2">
        <v>42176500</v>
      </c>
      <c r="AA3182" s="2">
        <v>41951700</v>
      </c>
      <c r="AB3182" s="2">
        <v>41746000</v>
      </c>
      <c r="AC3182" s="2">
        <v>41559000</v>
      </c>
      <c r="AD3182" s="2">
        <v>41384500</v>
      </c>
      <c r="AE3182" s="2">
        <v>41220800</v>
      </c>
      <c r="AF3182" s="2">
        <v>41067400</v>
      </c>
      <c r="AG3182" s="2">
        <v>40916300</v>
      </c>
      <c r="AH3182" s="2">
        <v>40780200</v>
      </c>
    </row>
    <row r="3183" spans="1:34">
      <c r="A3183" t="s">
        <v>4428</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row>
    <row r="3184" spans="1:34">
      <c r="A3184" t="s">
        <v>4429</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row>
    <row r="3185" spans="1:34">
      <c r="A3185" t="s">
        <v>4430</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row>
    <row r="3186" spans="1:34">
      <c r="A3186" t="s">
        <v>4431</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row>
    <row r="3187" spans="1:34">
      <c r="A3187" t="s">
        <v>4432</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row>
    <row r="3188" spans="1:34">
      <c r="A3188" t="s">
        <v>4433</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row>
    <row r="3189" spans="1:34">
      <c r="A3189" t="s">
        <v>4434</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row>
    <row r="3190" spans="1:34">
      <c r="A3190" t="s">
        <v>4435</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row>
    <row r="3191" spans="1:34">
      <c r="A3191" t="s">
        <v>4436</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row>
    <row r="3192" spans="1:34">
      <c r="A3192" t="s">
        <v>4437</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row>
    <row r="3193" spans="1:34">
      <c r="A3193" t="s">
        <v>4438</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row>
    <row r="3194" spans="1:34">
      <c r="A3194" t="s">
        <v>4439</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row>
    <row r="3195" spans="1:34">
      <c r="A3195" t="s">
        <v>4440</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row>
    <row r="3196" spans="1:34">
      <c r="A3196" t="s">
        <v>4441</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row>
    <row r="3197" spans="1:34">
      <c r="A3197" t="s">
        <v>4442</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row>
    <row r="3198" spans="1:34">
      <c r="A3198" t="s">
        <v>4443</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row>
    <row r="3199" spans="1:34">
      <c r="A3199" t="s">
        <v>4444</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row>
    <row r="3200" spans="1:34">
      <c r="A3200" t="s">
        <v>4445</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row>
    <row r="3201" spans="1:34">
      <c r="A3201" t="s">
        <v>4446</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row>
    <row r="3202" spans="1:34">
      <c r="A3202" t="s">
        <v>4447</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row>
    <row r="3203" spans="1:34">
      <c r="A3203" t="s">
        <v>4448</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row>
    <row r="3204" spans="1:34">
      <c r="A3204" t="s">
        <v>4449</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row>
    <row r="3205" spans="1:34">
      <c r="A3205" t="s">
        <v>4450</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row>
    <row r="3206" spans="1:34">
      <c r="A3206" t="s">
        <v>4451</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row>
    <row r="3207" spans="1:34">
      <c r="A3207" t="s">
        <v>4452</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row>
    <row r="3208" spans="1:34">
      <c r="A3208" t="s">
        <v>4453</v>
      </c>
      <c r="B3208" t="s">
        <v>19</v>
      </c>
      <c r="C3208" s="2">
        <v>2048490000000</v>
      </c>
      <c r="D3208" s="2">
        <v>1938990000000</v>
      </c>
      <c r="E3208" s="2">
        <v>1986320000000</v>
      </c>
      <c r="F3208" s="2">
        <v>2021860000000</v>
      </c>
      <c r="G3208" s="2">
        <v>2034260000000</v>
      </c>
      <c r="H3208" s="2">
        <v>2049550000000</v>
      </c>
      <c r="I3208" s="2">
        <v>2067470000000</v>
      </c>
      <c r="J3208" s="2">
        <v>2086650000000</v>
      </c>
      <c r="K3208" s="2">
        <v>2101760000000</v>
      </c>
      <c r="L3208" s="2">
        <v>2117950000000</v>
      </c>
      <c r="M3208" s="2">
        <v>2127470000000</v>
      </c>
      <c r="N3208" s="2">
        <v>2136240000000</v>
      </c>
      <c r="O3208" s="2">
        <v>2144660000000</v>
      </c>
      <c r="P3208" s="2">
        <v>2152140000000</v>
      </c>
      <c r="Q3208" s="2">
        <v>2159630000000</v>
      </c>
      <c r="R3208" s="2">
        <v>2167110000000</v>
      </c>
      <c r="S3208" s="2">
        <v>2174590000000</v>
      </c>
      <c r="T3208" s="2">
        <v>2182070000000</v>
      </c>
      <c r="U3208" s="2">
        <v>2189560000000</v>
      </c>
      <c r="V3208" s="2">
        <v>2197040000000</v>
      </c>
      <c r="W3208" s="2">
        <v>2203590000000</v>
      </c>
      <c r="X3208" s="2">
        <v>2212000000000</v>
      </c>
      <c r="Y3208" s="2">
        <v>2219490000000</v>
      </c>
      <c r="Z3208" s="2">
        <v>2226030000000</v>
      </c>
      <c r="AA3208" s="2">
        <v>2232580000000</v>
      </c>
      <c r="AB3208" s="2">
        <v>2240060000000</v>
      </c>
      <c r="AC3208" s="2">
        <v>2246610000000</v>
      </c>
      <c r="AD3208" s="2">
        <v>2255030000000</v>
      </c>
      <c r="AE3208" s="2">
        <v>2261570000000</v>
      </c>
      <c r="AF3208" s="2">
        <v>2269060000000</v>
      </c>
      <c r="AG3208" s="2">
        <v>2276540000000</v>
      </c>
      <c r="AH3208" s="2">
        <v>2284020000000</v>
      </c>
    </row>
    <row r="3209" spans="1:34">
      <c r="A3209" t="s">
        <v>4454</v>
      </c>
      <c r="B3209" t="s">
        <v>19</v>
      </c>
      <c r="C3209" s="2">
        <v>48610000</v>
      </c>
      <c r="D3209" s="2">
        <v>46011600</v>
      </c>
      <c r="E3209" s="2">
        <v>47134700</v>
      </c>
      <c r="F3209" s="2">
        <v>47978100</v>
      </c>
      <c r="G3209" s="2">
        <v>48272400</v>
      </c>
      <c r="H3209" s="2">
        <v>48635300</v>
      </c>
      <c r="I3209" s="2">
        <v>49060400</v>
      </c>
      <c r="J3209" s="2">
        <v>49515500</v>
      </c>
      <c r="K3209" s="2">
        <v>49874200</v>
      </c>
      <c r="L3209" s="2">
        <v>50258300</v>
      </c>
      <c r="M3209" s="2">
        <v>50484400</v>
      </c>
      <c r="N3209" s="2">
        <v>50692400</v>
      </c>
      <c r="O3209" s="2">
        <v>50892200</v>
      </c>
      <c r="P3209" s="2">
        <v>51069700</v>
      </c>
      <c r="Q3209" s="2">
        <v>51247300</v>
      </c>
      <c r="R3209" s="2">
        <v>51424900</v>
      </c>
      <c r="S3209" s="2">
        <v>51602400</v>
      </c>
      <c r="T3209" s="2">
        <v>51780000</v>
      </c>
      <c r="U3209" s="2">
        <v>51957500</v>
      </c>
      <c r="V3209" s="2">
        <v>52135100</v>
      </c>
      <c r="W3209" s="2">
        <v>52290400</v>
      </c>
      <c r="X3209" s="2">
        <v>52490200</v>
      </c>
      <c r="Y3209" s="2">
        <v>52667800</v>
      </c>
      <c r="Z3209" s="2">
        <v>52823100</v>
      </c>
      <c r="AA3209" s="2">
        <v>52978500</v>
      </c>
      <c r="AB3209" s="2">
        <v>53156000</v>
      </c>
      <c r="AC3209" s="2">
        <v>53311400</v>
      </c>
      <c r="AD3209" s="2">
        <v>53511100</v>
      </c>
      <c r="AE3209" s="2">
        <v>53666500</v>
      </c>
      <c r="AF3209" s="2">
        <v>53844100</v>
      </c>
      <c r="AG3209" s="2">
        <v>54021600</v>
      </c>
      <c r="AH3209" s="2">
        <v>54199200</v>
      </c>
    </row>
    <row r="3210" spans="1:34">
      <c r="A3210" t="s">
        <v>4455</v>
      </c>
      <c r="B3210" t="s">
        <v>19</v>
      </c>
      <c r="C3210" s="2">
        <v>396551000</v>
      </c>
      <c r="D3210" s="2">
        <v>375353000</v>
      </c>
      <c r="E3210" s="2">
        <v>384516000</v>
      </c>
      <c r="F3210" s="2">
        <v>391396000</v>
      </c>
      <c r="G3210" s="2">
        <v>393797000</v>
      </c>
      <c r="H3210" s="2">
        <v>396757000</v>
      </c>
      <c r="I3210" s="2">
        <v>400225000</v>
      </c>
      <c r="J3210" s="2">
        <v>403938000</v>
      </c>
      <c r="K3210" s="2">
        <v>406864000</v>
      </c>
      <c r="L3210" s="2">
        <v>409997000</v>
      </c>
      <c r="M3210" s="2">
        <v>411841000</v>
      </c>
      <c r="N3210" s="2">
        <v>413539000</v>
      </c>
      <c r="O3210" s="2">
        <v>415168000</v>
      </c>
      <c r="P3210" s="2">
        <v>416617000</v>
      </c>
      <c r="Q3210" s="2">
        <v>418065000</v>
      </c>
      <c r="R3210" s="2">
        <v>419514000</v>
      </c>
      <c r="S3210" s="2">
        <v>420962000</v>
      </c>
      <c r="T3210" s="2">
        <v>422411000</v>
      </c>
      <c r="U3210" s="2">
        <v>423859000</v>
      </c>
      <c r="V3210" s="2">
        <v>425308000</v>
      </c>
      <c r="W3210" s="2">
        <v>426575000</v>
      </c>
      <c r="X3210" s="2">
        <v>428205000</v>
      </c>
      <c r="Y3210" s="2">
        <v>429653000</v>
      </c>
      <c r="Z3210" s="2">
        <v>430920000</v>
      </c>
      <c r="AA3210" s="2">
        <v>432188000</v>
      </c>
      <c r="AB3210" s="2">
        <v>433636000</v>
      </c>
      <c r="AC3210" s="2">
        <v>434904000</v>
      </c>
      <c r="AD3210" s="2">
        <v>436533000</v>
      </c>
      <c r="AE3210" s="2">
        <v>437801000</v>
      </c>
      <c r="AF3210" s="2">
        <v>439249000</v>
      </c>
      <c r="AG3210" s="2">
        <v>440698000</v>
      </c>
      <c r="AH3210" s="2">
        <v>442146000</v>
      </c>
    </row>
    <row r="3211" spans="1:34">
      <c r="A3211" t="s">
        <v>4456</v>
      </c>
      <c r="B3211" t="s">
        <v>19</v>
      </c>
      <c r="C3211" s="2">
        <v>915376000</v>
      </c>
      <c r="D3211" s="2">
        <v>866446000</v>
      </c>
      <c r="E3211" s="2">
        <v>887595000</v>
      </c>
      <c r="F3211" s="2">
        <v>903477000</v>
      </c>
      <c r="G3211" s="2">
        <v>909019000</v>
      </c>
      <c r="H3211" s="2">
        <v>915853000</v>
      </c>
      <c r="I3211" s="2">
        <v>923858000</v>
      </c>
      <c r="J3211" s="2">
        <v>932428000</v>
      </c>
      <c r="K3211" s="2">
        <v>939182000</v>
      </c>
      <c r="L3211" s="2">
        <v>946416000</v>
      </c>
      <c r="M3211" s="2">
        <v>950672000</v>
      </c>
      <c r="N3211" s="2">
        <v>954590000</v>
      </c>
      <c r="O3211" s="2">
        <v>958352000</v>
      </c>
      <c r="P3211" s="2">
        <v>961696000</v>
      </c>
      <c r="Q3211" s="2">
        <v>965039000</v>
      </c>
      <c r="R3211" s="2">
        <v>968383000</v>
      </c>
      <c r="S3211" s="2">
        <v>971726000</v>
      </c>
      <c r="T3211" s="2">
        <v>975070000</v>
      </c>
      <c r="U3211" s="2">
        <v>978413000</v>
      </c>
      <c r="V3211" s="2">
        <v>981757000</v>
      </c>
      <c r="W3211" s="2">
        <v>984683000</v>
      </c>
      <c r="X3211" s="2">
        <v>988444000</v>
      </c>
      <c r="Y3211" s="2">
        <v>991788000</v>
      </c>
      <c r="Z3211" s="2">
        <v>994713000</v>
      </c>
      <c r="AA3211" s="2">
        <v>997639000</v>
      </c>
      <c r="AB3211" s="2">
        <v>1000980000</v>
      </c>
      <c r="AC3211" s="2">
        <v>1003910000</v>
      </c>
      <c r="AD3211" s="2">
        <v>1007670000</v>
      </c>
      <c r="AE3211" s="2">
        <v>1010600000</v>
      </c>
      <c r="AF3211" s="2">
        <v>1013940000</v>
      </c>
      <c r="AG3211" s="2">
        <v>1017280000</v>
      </c>
      <c r="AH3211" s="2">
        <v>1020630000</v>
      </c>
    </row>
    <row r="3212" spans="1:34">
      <c r="A3212" t="s">
        <v>4457</v>
      </c>
      <c r="B3212" t="s">
        <v>19</v>
      </c>
      <c r="C3212" s="2">
        <v>36593300</v>
      </c>
      <c r="D3212" s="2">
        <v>34637300</v>
      </c>
      <c r="E3212" s="2">
        <v>35482700</v>
      </c>
      <c r="F3212" s="2">
        <v>36117600</v>
      </c>
      <c r="G3212" s="2">
        <v>36339200</v>
      </c>
      <c r="H3212" s="2">
        <v>36612400</v>
      </c>
      <c r="I3212" s="2">
        <v>36932400</v>
      </c>
      <c r="J3212" s="2">
        <v>37275000</v>
      </c>
      <c r="K3212" s="2">
        <v>37545000</v>
      </c>
      <c r="L3212" s="2">
        <v>37834200</v>
      </c>
      <c r="M3212" s="2">
        <v>38004300</v>
      </c>
      <c r="N3212" s="2">
        <v>38161000</v>
      </c>
      <c r="O3212" s="2">
        <v>38311300</v>
      </c>
      <c r="P3212" s="2">
        <v>38445000</v>
      </c>
      <c r="Q3212" s="2">
        <v>38578700</v>
      </c>
      <c r="R3212" s="2">
        <v>38712300</v>
      </c>
      <c r="S3212" s="2">
        <v>38846000</v>
      </c>
      <c r="T3212" s="2">
        <v>38979600</v>
      </c>
      <c r="U3212" s="2">
        <v>39113300</v>
      </c>
      <c r="V3212" s="2">
        <v>39247000</v>
      </c>
      <c r="W3212" s="2">
        <v>39363900</v>
      </c>
      <c r="X3212" s="2">
        <v>39514300</v>
      </c>
      <c r="Y3212" s="2">
        <v>39648000</v>
      </c>
      <c r="Z3212" s="2">
        <v>39764900</v>
      </c>
      <c r="AA3212" s="2">
        <v>39881900</v>
      </c>
      <c r="AB3212" s="2">
        <v>40015500</v>
      </c>
      <c r="AC3212" s="2">
        <v>40132500</v>
      </c>
      <c r="AD3212" s="2">
        <v>40282900</v>
      </c>
      <c r="AE3212" s="2">
        <v>40399800</v>
      </c>
      <c r="AF3212" s="2">
        <v>40533500</v>
      </c>
      <c r="AG3212" s="2">
        <v>40667100</v>
      </c>
      <c r="AH3212" s="2">
        <v>40800800</v>
      </c>
    </row>
    <row r="3213" spans="1:34">
      <c r="A3213" t="s">
        <v>4458</v>
      </c>
      <c r="B3213" t="s">
        <v>19</v>
      </c>
      <c r="C3213" s="2">
        <v>23272800</v>
      </c>
      <c r="D3213" s="2">
        <v>22028800</v>
      </c>
      <c r="E3213" s="2">
        <v>22566500</v>
      </c>
      <c r="F3213" s="2">
        <v>22970300</v>
      </c>
      <c r="G3213" s="2">
        <v>23111200</v>
      </c>
      <c r="H3213" s="2">
        <v>23285000</v>
      </c>
      <c r="I3213" s="2">
        <v>23488500</v>
      </c>
      <c r="J3213" s="2">
        <v>23706400</v>
      </c>
      <c r="K3213" s="2">
        <v>23878100</v>
      </c>
      <c r="L3213" s="2">
        <v>24062000</v>
      </c>
      <c r="M3213" s="2">
        <v>24170200</v>
      </c>
      <c r="N3213" s="2">
        <v>24269800</v>
      </c>
      <c r="O3213" s="2">
        <v>24365500</v>
      </c>
      <c r="P3213" s="2">
        <v>24450500</v>
      </c>
      <c r="Q3213" s="2">
        <v>24535500</v>
      </c>
      <c r="R3213" s="2">
        <v>24620500</v>
      </c>
      <c r="S3213" s="2">
        <v>24705500</v>
      </c>
      <c r="T3213" s="2">
        <v>24790500</v>
      </c>
      <c r="U3213" s="2">
        <v>24875500</v>
      </c>
      <c r="V3213" s="2">
        <v>24960500</v>
      </c>
      <c r="W3213" s="2">
        <v>25034900</v>
      </c>
      <c r="X3213" s="2">
        <v>25130500</v>
      </c>
      <c r="Y3213" s="2">
        <v>25215500</v>
      </c>
      <c r="Z3213" s="2">
        <v>25289900</v>
      </c>
      <c r="AA3213" s="2">
        <v>25364300</v>
      </c>
      <c r="AB3213" s="2">
        <v>25449300</v>
      </c>
      <c r="AC3213" s="2">
        <v>25523700</v>
      </c>
      <c r="AD3213" s="2">
        <v>25619300</v>
      </c>
      <c r="AE3213" s="2">
        <v>25693700</v>
      </c>
      <c r="AF3213" s="2">
        <v>25778700</v>
      </c>
      <c r="AG3213" s="2">
        <v>25863700</v>
      </c>
      <c r="AH3213" s="2">
        <v>25948700</v>
      </c>
    </row>
    <row r="3214" spans="1:34">
      <c r="A3214" t="s">
        <v>4459</v>
      </c>
      <c r="B3214" t="s">
        <v>19</v>
      </c>
      <c r="C3214" s="2">
        <v>287857000</v>
      </c>
      <c r="D3214" s="2">
        <v>272470000</v>
      </c>
      <c r="E3214" s="2">
        <v>279121000</v>
      </c>
      <c r="F3214" s="2">
        <v>284115000</v>
      </c>
      <c r="G3214" s="2">
        <v>285858000</v>
      </c>
      <c r="H3214" s="2">
        <v>288007000</v>
      </c>
      <c r="I3214" s="2">
        <v>290525000</v>
      </c>
      <c r="J3214" s="2">
        <v>293220000</v>
      </c>
      <c r="K3214" s="2">
        <v>295344000</v>
      </c>
      <c r="L3214" s="2">
        <v>297618000</v>
      </c>
      <c r="M3214" s="2">
        <v>298957000</v>
      </c>
      <c r="N3214" s="2">
        <v>300189000</v>
      </c>
      <c r="O3214" s="2">
        <v>301372000</v>
      </c>
      <c r="P3214" s="2">
        <v>302423000</v>
      </c>
      <c r="Q3214" s="2">
        <v>303475000</v>
      </c>
      <c r="R3214" s="2">
        <v>304526000</v>
      </c>
      <c r="S3214" s="2">
        <v>305578000</v>
      </c>
      <c r="T3214" s="2">
        <v>306629000</v>
      </c>
      <c r="U3214" s="2">
        <v>307681000</v>
      </c>
      <c r="V3214" s="2">
        <v>308732000</v>
      </c>
      <c r="W3214" s="2">
        <v>309652000</v>
      </c>
      <c r="X3214" s="2">
        <v>310835000</v>
      </c>
      <c r="Y3214" s="2">
        <v>311886000</v>
      </c>
      <c r="Z3214" s="2">
        <v>312806000</v>
      </c>
      <c r="AA3214" s="2">
        <v>313726000</v>
      </c>
      <c r="AB3214" s="2">
        <v>314778000</v>
      </c>
      <c r="AC3214" s="2">
        <v>315698000</v>
      </c>
      <c r="AD3214" s="2">
        <v>316881000</v>
      </c>
      <c r="AE3214" s="2">
        <v>317801000</v>
      </c>
      <c r="AF3214" s="2">
        <v>318852000</v>
      </c>
      <c r="AG3214" s="2">
        <v>319904000</v>
      </c>
      <c r="AH3214" s="2">
        <v>320955000</v>
      </c>
    </row>
    <row r="3215" spans="1:34">
      <c r="A3215" t="s">
        <v>4460</v>
      </c>
      <c r="B3215" t="s">
        <v>19</v>
      </c>
      <c r="C3215" s="2">
        <v>1347260</v>
      </c>
      <c r="D3215" s="2">
        <v>1275240</v>
      </c>
      <c r="E3215" s="2">
        <v>1306370</v>
      </c>
      <c r="F3215" s="2">
        <v>1329750</v>
      </c>
      <c r="G3215" s="2">
        <v>1337900</v>
      </c>
      <c r="H3215" s="2">
        <v>1347960</v>
      </c>
      <c r="I3215" s="2">
        <v>1359740</v>
      </c>
      <c r="J3215" s="2">
        <v>1372360</v>
      </c>
      <c r="K3215" s="2">
        <v>1382300</v>
      </c>
      <c r="L3215" s="2">
        <v>1392940</v>
      </c>
      <c r="M3215" s="2">
        <v>1399210</v>
      </c>
      <c r="N3215" s="2">
        <v>1404980</v>
      </c>
      <c r="O3215" s="2">
        <v>1410510</v>
      </c>
      <c r="P3215" s="2">
        <v>1415430</v>
      </c>
      <c r="Q3215" s="2">
        <v>1420350</v>
      </c>
      <c r="R3215" s="2">
        <v>1425280</v>
      </c>
      <c r="S3215" s="2">
        <v>1430200</v>
      </c>
      <c r="T3215" s="2">
        <v>1435120</v>
      </c>
      <c r="U3215" s="2">
        <v>1440040</v>
      </c>
      <c r="V3215" s="2">
        <v>1444960</v>
      </c>
      <c r="W3215" s="2">
        <v>1449270</v>
      </c>
      <c r="X3215" s="2">
        <v>1454800</v>
      </c>
      <c r="Y3215" s="2">
        <v>1459720</v>
      </c>
      <c r="Z3215" s="2">
        <v>1464030</v>
      </c>
      <c r="AA3215" s="2">
        <v>1468340</v>
      </c>
      <c r="AB3215" s="2">
        <v>1473260</v>
      </c>
      <c r="AC3215" s="2">
        <v>1477560</v>
      </c>
      <c r="AD3215" s="2">
        <v>1483100</v>
      </c>
      <c r="AE3215" s="2">
        <v>1487400</v>
      </c>
      <c r="AF3215" s="2">
        <v>1492330</v>
      </c>
      <c r="AG3215" s="2">
        <v>1497250</v>
      </c>
      <c r="AH3215" s="2">
        <v>1502170</v>
      </c>
    </row>
    <row r="3216" spans="1:34">
      <c r="A3216" t="s">
        <v>4461</v>
      </c>
      <c r="B3216" t="s">
        <v>19</v>
      </c>
      <c r="C3216" s="2">
        <v>6823220</v>
      </c>
      <c r="D3216" s="2">
        <v>6458490</v>
      </c>
      <c r="E3216" s="2">
        <v>6616140</v>
      </c>
      <c r="F3216" s="2">
        <v>6734520</v>
      </c>
      <c r="G3216" s="2">
        <v>6775830</v>
      </c>
      <c r="H3216" s="2">
        <v>6826780</v>
      </c>
      <c r="I3216" s="2">
        <v>6886450</v>
      </c>
      <c r="J3216" s="2">
        <v>6950330</v>
      </c>
      <c r="K3216" s="2">
        <v>7000670</v>
      </c>
      <c r="L3216" s="2">
        <v>7054590</v>
      </c>
      <c r="M3216" s="2">
        <v>7086320</v>
      </c>
      <c r="N3216" s="2">
        <v>7115520</v>
      </c>
      <c r="O3216" s="2">
        <v>7143560</v>
      </c>
      <c r="P3216" s="2">
        <v>7168480</v>
      </c>
      <c r="Q3216" s="2">
        <v>7193410</v>
      </c>
      <c r="R3216" s="2">
        <v>7218330</v>
      </c>
      <c r="S3216" s="2">
        <v>7243250</v>
      </c>
      <c r="T3216" s="2">
        <v>7268180</v>
      </c>
      <c r="U3216" s="2">
        <v>7293100</v>
      </c>
      <c r="V3216" s="2">
        <v>7318020</v>
      </c>
      <c r="W3216" s="2">
        <v>7339830</v>
      </c>
      <c r="X3216" s="2">
        <v>7367870</v>
      </c>
      <c r="Y3216" s="2">
        <v>7392790</v>
      </c>
      <c r="Z3216" s="2">
        <v>7414600</v>
      </c>
      <c r="AA3216" s="2">
        <v>7436410</v>
      </c>
      <c r="AB3216" s="2">
        <v>7461330</v>
      </c>
      <c r="AC3216" s="2">
        <v>7483140</v>
      </c>
      <c r="AD3216" s="2">
        <v>7511180</v>
      </c>
      <c r="AE3216" s="2">
        <v>7532980</v>
      </c>
      <c r="AF3216" s="2">
        <v>7557910</v>
      </c>
      <c r="AG3216" s="2">
        <v>7582830</v>
      </c>
      <c r="AH3216" s="2">
        <v>7607750</v>
      </c>
    </row>
    <row r="3217" spans="1:34">
      <c r="A3217" t="s">
        <v>4462</v>
      </c>
      <c r="B3217" t="s">
        <v>19</v>
      </c>
      <c r="C3217" s="2">
        <v>239030000</v>
      </c>
      <c r="D3217" s="2">
        <v>226253000</v>
      </c>
      <c r="E3217" s="2">
        <v>231775000</v>
      </c>
      <c r="F3217" s="2">
        <v>235923000</v>
      </c>
      <c r="G3217" s="2">
        <v>237370000</v>
      </c>
      <c r="H3217" s="2">
        <v>239155000</v>
      </c>
      <c r="I3217" s="2">
        <v>241245000</v>
      </c>
      <c r="J3217" s="2">
        <v>243483000</v>
      </c>
      <c r="K3217" s="2">
        <v>245246000</v>
      </c>
      <c r="L3217" s="2">
        <v>247135000</v>
      </c>
      <c r="M3217" s="2">
        <v>248247000</v>
      </c>
      <c r="N3217" s="2">
        <v>249270000</v>
      </c>
      <c r="O3217" s="2">
        <v>250252000</v>
      </c>
      <c r="P3217" s="2">
        <v>251125000</v>
      </c>
      <c r="Q3217" s="2">
        <v>251998000</v>
      </c>
      <c r="R3217" s="2">
        <v>252871000</v>
      </c>
      <c r="S3217" s="2">
        <v>253745000</v>
      </c>
      <c r="T3217" s="2">
        <v>254618000</v>
      </c>
      <c r="U3217" s="2">
        <v>255491000</v>
      </c>
      <c r="V3217" s="2">
        <v>256364000</v>
      </c>
      <c r="W3217" s="2">
        <v>257128000</v>
      </c>
      <c r="X3217" s="2">
        <v>258110000</v>
      </c>
      <c r="Y3217" s="2">
        <v>258983000</v>
      </c>
      <c r="Z3217" s="2">
        <v>259747000</v>
      </c>
      <c r="AA3217" s="2">
        <v>260511000</v>
      </c>
      <c r="AB3217" s="2">
        <v>261384000</v>
      </c>
      <c r="AC3217" s="2">
        <v>262148000</v>
      </c>
      <c r="AD3217" s="2">
        <v>263130000</v>
      </c>
      <c r="AE3217" s="2">
        <v>263894000</v>
      </c>
      <c r="AF3217" s="2">
        <v>264767000</v>
      </c>
      <c r="AG3217" s="2">
        <v>265641000</v>
      </c>
      <c r="AH3217" s="2">
        <v>266514000</v>
      </c>
    </row>
    <row r="3218" spans="1:34">
      <c r="A3218" t="s">
        <v>4463</v>
      </c>
      <c r="B3218" t="s">
        <v>19</v>
      </c>
      <c r="C3218" s="2">
        <v>34768000</v>
      </c>
      <c r="D3218" s="2">
        <v>32909500</v>
      </c>
      <c r="E3218" s="2">
        <v>33712800</v>
      </c>
      <c r="F3218" s="2">
        <v>34316000</v>
      </c>
      <c r="G3218" s="2">
        <v>34526500</v>
      </c>
      <c r="H3218" s="2">
        <v>34786100</v>
      </c>
      <c r="I3218" s="2">
        <v>35090200</v>
      </c>
      <c r="J3218" s="2">
        <v>35415700</v>
      </c>
      <c r="K3218" s="2">
        <v>35672200</v>
      </c>
      <c r="L3218" s="2">
        <v>35946900</v>
      </c>
      <c r="M3218" s="2">
        <v>36108600</v>
      </c>
      <c r="N3218" s="2">
        <v>36257400</v>
      </c>
      <c r="O3218" s="2">
        <v>36400300</v>
      </c>
      <c r="P3218" s="2">
        <v>36527300</v>
      </c>
      <c r="Q3218" s="2">
        <v>36654300</v>
      </c>
      <c r="R3218" s="2">
        <v>36781300</v>
      </c>
      <c r="S3218" s="2">
        <v>36908300</v>
      </c>
      <c r="T3218" s="2">
        <v>37035300</v>
      </c>
      <c r="U3218" s="2">
        <v>37162300</v>
      </c>
      <c r="V3218" s="2">
        <v>37289300</v>
      </c>
      <c r="W3218" s="2">
        <v>37400400</v>
      </c>
      <c r="X3218" s="2">
        <v>37543300</v>
      </c>
      <c r="Y3218" s="2">
        <v>37670300</v>
      </c>
      <c r="Z3218" s="2">
        <v>37781400</v>
      </c>
      <c r="AA3218" s="2">
        <v>37892500</v>
      </c>
      <c r="AB3218" s="2">
        <v>38019500</v>
      </c>
      <c r="AC3218" s="2">
        <v>38130600</v>
      </c>
      <c r="AD3218" s="2">
        <v>38273500</v>
      </c>
      <c r="AE3218" s="2">
        <v>38384600</v>
      </c>
      <c r="AF3218" s="2">
        <v>38511600</v>
      </c>
      <c r="AG3218" s="2">
        <v>38638600</v>
      </c>
      <c r="AH3218" s="2">
        <v>38765600</v>
      </c>
    </row>
    <row r="3219" spans="1:34">
      <c r="A3219" t="s">
        <v>4464</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row>
    <row r="3220" spans="1:34">
      <c r="A3220" t="s">
        <v>4465</v>
      </c>
      <c r="B3220" t="s">
        <v>19</v>
      </c>
      <c r="C3220" s="2">
        <v>192876000000000</v>
      </c>
      <c r="D3220" s="2">
        <v>175603000000000</v>
      </c>
      <c r="E3220" s="2">
        <v>181412000000000</v>
      </c>
      <c r="F3220" s="2">
        <v>184397000000000</v>
      </c>
      <c r="G3220" s="2">
        <v>185582000000000</v>
      </c>
      <c r="H3220" s="2">
        <v>186860000000000</v>
      </c>
      <c r="I3220" s="2">
        <v>187744000000000</v>
      </c>
      <c r="J3220" s="2">
        <v>188593000000000</v>
      </c>
      <c r="K3220" s="2">
        <v>189214000000000</v>
      </c>
      <c r="L3220" s="2">
        <v>189980000000000</v>
      </c>
      <c r="M3220" s="2">
        <v>190606000000000</v>
      </c>
      <c r="N3220" s="2">
        <v>191081000000000</v>
      </c>
      <c r="O3220" s="2">
        <v>191737000000000</v>
      </c>
      <c r="P3220" s="2">
        <v>192494000000000</v>
      </c>
      <c r="Q3220" s="2">
        <v>193065000000000</v>
      </c>
      <c r="R3220" s="2">
        <v>193505000000000</v>
      </c>
      <c r="S3220" s="2">
        <v>194173000000000</v>
      </c>
      <c r="T3220" s="2">
        <v>194927000000000</v>
      </c>
      <c r="U3220" s="2">
        <v>195554000000000</v>
      </c>
      <c r="V3220" s="2">
        <v>196191000000000</v>
      </c>
      <c r="W3220" s="2">
        <v>196813000000000</v>
      </c>
      <c r="X3220" s="2">
        <v>197557000000000</v>
      </c>
      <c r="Y3220" s="2">
        <v>198202000000000</v>
      </c>
      <c r="Z3220" s="2">
        <v>198958000000000</v>
      </c>
      <c r="AA3220" s="2">
        <v>199698000000000</v>
      </c>
      <c r="AB3220" s="2">
        <v>200460000000000</v>
      </c>
      <c r="AC3220" s="2">
        <v>201196000000000</v>
      </c>
      <c r="AD3220" s="2">
        <v>201868000000000</v>
      </c>
      <c r="AE3220" s="2">
        <v>202489000000000</v>
      </c>
      <c r="AF3220" s="2">
        <v>203215000000000</v>
      </c>
      <c r="AG3220" s="2">
        <v>203942000000000</v>
      </c>
      <c r="AH3220" s="2">
        <v>204616000000000</v>
      </c>
    </row>
    <row r="3221" spans="1:34">
      <c r="A3221" t="s">
        <v>4466</v>
      </c>
      <c r="B3221" t="s">
        <v>19</v>
      </c>
      <c r="C3221" s="2">
        <v>17324600000</v>
      </c>
      <c r="D3221" s="2">
        <v>15773200000</v>
      </c>
      <c r="E3221" s="2">
        <v>16294900000</v>
      </c>
      <c r="F3221" s="2">
        <v>16563100000</v>
      </c>
      <c r="G3221" s="2">
        <v>16669500000</v>
      </c>
      <c r="H3221" s="2">
        <v>16784300000</v>
      </c>
      <c r="I3221" s="2">
        <v>16863700000</v>
      </c>
      <c r="J3221" s="2">
        <v>16939900000</v>
      </c>
      <c r="K3221" s="2">
        <v>16995700000</v>
      </c>
      <c r="L3221" s="2">
        <v>17064600000</v>
      </c>
      <c r="M3221" s="2">
        <v>17120800000</v>
      </c>
      <c r="N3221" s="2">
        <v>17163500000</v>
      </c>
      <c r="O3221" s="2">
        <v>17222400000</v>
      </c>
      <c r="P3221" s="2">
        <v>17290300000</v>
      </c>
      <c r="Q3221" s="2">
        <v>17341700000</v>
      </c>
      <c r="R3221" s="2">
        <v>17381200000</v>
      </c>
      <c r="S3221" s="2">
        <v>17441200000</v>
      </c>
      <c r="T3221" s="2">
        <v>17508900000</v>
      </c>
      <c r="U3221" s="2">
        <v>17565200000</v>
      </c>
      <c r="V3221" s="2">
        <v>17622500000</v>
      </c>
      <c r="W3221" s="2">
        <v>17678300000</v>
      </c>
      <c r="X3221" s="2">
        <v>17745200000</v>
      </c>
      <c r="Y3221" s="2">
        <v>17803000000</v>
      </c>
      <c r="Z3221" s="2">
        <v>17870900000</v>
      </c>
      <c r="AA3221" s="2">
        <v>17937400000</v>
      </c>
      <c r="AB3221" s="2">
        <v>18005900000</v>
      </c>
      <c r="AC3221" s="2">
        <v>18072000000</v>
      </c>
      <c r="AD3221" s="2">
        <v>18132400000</v>
      </c>
      <c r="AE3221" s="2">
        <v>18188100000</v>
      </c>
      <c r="AF3221" s="2">
        <v>18253400000</v>
      </c>
      <c r="AG3221" s="2">
        <v>18318700000</v>
      </c>
      <c r="AH3221" s="2">
        <v>18379200000</v>
      </c>
    </row>
    <row r="3222" spans="1:34">
      <c r="A3222" t="s">
        <v>4467</v>
      </c>
      <c r="B3222" t="s">
        <v>19</v>
      </c>
      <c r="C3222" s="2">
        <v>106591000000</v>
      </c>
      <c r="D3222" s="2">
        <v>97045000000</v>
      </c>
      <c r="E3222" s="2">
        <v>100255000000</v>
      </c>
      <c r="F3222" s="2">
        <v>101905000000</v>
      </c>
      <c r="G3222" s="2">
        <v>102560000000</v>
      </c>
      <c r="H3222" s="2">
        <v>103266000000</v>
      </c>
      <c r="I3222" s="2">
        <v>103755000000</v>
      </c>
      <c r="J3222" s="2">
        <v>104224000000</v>
      </c>
      <c r="K3222" s="2">
        <v>104567000000</v>
      </c>
      <c r="L3222" s="2">
        <v>104990000000</v>
      </c>
      <c r="M3222" s="2">
        <v>105336000000</v>
      </c>
      <c r="N3222" s="2">
        <v>105599000000</v>
      </c>
      <c r="O3222" s="2">
        <v>105961000000</v>
      </c>
      <c r="P3222" s="2">
        <v>106379000000</v>
      </c>
      <c r="Q3222" s="2">
        <v>106695000000</v>
      </c>
      <c r="R3222" s="2">
        <v>106939000000</v>
      </c>
      <c r="S3222" s="2">
        <v>107307000000</v>
      </c>
      <c r="T3222" s="2">
        <v>107724000000</v>
      </c>
      <c r="U3222" s="2">
        <v>108071000000</v>
      </c>
      <c r="V3222" s="2">
        <v>108423000000</v>
      </c>
      <c r="W3222" s="2">
        <v>108766000000</v>
      </c>
      <c r="X3222" s="2">
        <v>109178000000</v>
      </c>
      <c r="Y3222" s="2">
        <v>109534000000</v>
      </c>
      <c r="Z3222" s="2">
        <v>109952000000</v>
      </c>
      <c r="AA3222" s="2">
        <v>110361000000</v>
      </c>
      <c r="AB3222" s="2">
        <v>110782000000</v>
      </c>
      <c r="AC3222" s="2">
        <v>111188000000</v>
      </c>
      <c r="AD3222" s="2">
        <v>111560000000</v>
      </c>
      <c r="AE3222" s="2">
        <v>111903000000</v>
      </c>
      <c r="AF3222" s="2">
        <v>112304000000</v>
      </c>
      <c r="AG3222" s="2">
        <v>112706000000</v>
      </c>
      <c r="AH3222" s="2">
        <v>113079000000</v>
      </c>
    </row>
    <row r="3223" spans="1:34">
      <c r="A3223" t="s">
        <v>4468</v>
      </c>
      <c r="B3223" t="s">
        <v>19</v>
      </c>
      <c r="C3223" s="2">
        <v>146620000000</v>
      </c>
      <c r="D3223" s="2">
        <v>133489000000</v>
      </c>
      <c r="E3223" s="2">
        <v>137905000000</v>
      </c>
      <c r="F3223" s="2">
        <v>140174000000</v>
      </c>
      <c r="G3223" s="2">
        <v>141075000000</v>
      </c>
      <c r="H3223" s="2">
        <v>142046000000</v>
      </c>
      <c r="I3223" s="2">
        <v>142719000000</v>
      </c>
      <c r="J3223" s="2">
        <v>143364000000</v>
      </c>
      <c r="K3223" s="2">
        <v>143836000000</v>
      </c>
      <c r="L3223" s="2">
        <v>144419000000</v>
      </c>
      <c r="M3223" s="2">
        <v>144895000000</v>
      </c>
      <c r="N3223" s="2">
        <v>145256000000</v>
      </c>
      <c r="O3223" s="2">
        <v>145754000000</v>
      </c>
      <c r="P3223" s="2">
        <v>146329000000</v>
      </c>
      <c r="Q3223" s="2">
        <v>146764000000</v>
      </c>
      <c r="R3223" s="2">
        <v>147098000000</v>
      </c>
      <c r="S3223" s="2">
        <v>147606000000</v>
      </c>
      <c r="T3223" s="2">
        <v>148179000000</v>
      </c>
      <c r="U3223" s="2">
        <v>148656000000</v>
      </c>
      <c r="V3223" s="2">
        <v>149140000000</v>
      </c>
      <c r="W3223" s="2">
        <v>149613000000</v>
      </c>
      <c r="X3223" s="2">
        <v>150179000000</v>
      </c>
      <c r="Y3223" s="2">
        <v>150668000000</v>
      </c>
      <c r="Z3223" s="2">
        <v>151243000000</v>
      </c>
      <c r="AA3223" s="2">
        <v>151806000000</v>
      </c>
      <c r="AB3223" s="2">
        <v>152385000000</v>
      </c>
      <c r="AC3223" s="2">
        <v>152944000000</v>
      </c>
      <c r="AD3223" s="2">
        <v>153456000000</v>
      </c>
      <c r="AE3223" s="2">
        <v>153927000000</v>
      </c>
      <c r="AF3223" s="2">
        <v>154479000000</v>
      </c>
      <c r="AG3223" s="2">
        <v>155032000000</v>
      </c>
      <c r="AH3223" s="2">
        <v>155544000000</v>
      </c>
    </row>
    <row r="3224" spans="1:34">
      <c r="A3224" t="s">
        <v>4469</v>
      </c>
      <c r="B3224" t="s">
        <v>19</v>
      </c>
      <c r="C3224" s="2">
        <v>56764900000</v>
      </c>
      <c r="D3224" s="2">
        <v>51681400000</v>
      </c>
      <c r="E3224" s="2">
        <v>53390900000</v>
      </c>
      <c r="F3224" s="2">
        <v>54269600000</v>
      </c>
      <c r="G3224" s="2">
        <v>54618300000</v>
      </c>
      <c r="H3224" s="2">
        <v>54994400000</v>
      </c>
      <c r="I3224" s="2">
        <v>55254700000</v>
      </c>
      <c r="J3224" s="2">
        <v>55504400000</v>
      </c>
      <c r="K3224" s="2">
        <v>55687200000</v>
      </c>
      <c r="L3224" s="2">
        <v>55912800000</v>
      </c>
      <c r="M3224" s="2">
        <v>56097000000</v>
      </c>
      <c r="N3224" s="2">
        <v>56236800000</v>
      </c>
      <c r="O3224" s="2">
        <v>56429800000</v>
      </c>
      <c r="P3224" s="2">
        <v>56652500000</v>
      </c>
      <c r="Q3224" s="2">
        <v>56820700000</v>
      </c>
      <c r="R3224" s="2">
        <v>56950300000</v>
      </c>
      <c r="S3224" s="2">
        <v>57146700000</v>
      </c>
      <c r="T3224" s="2">
        <v>57368600000</v>
      </c>
      <c r="U3224" s="2">
        <v>57553100000</v>
      </c>
      <c r="V3224" s="2">
        <v>57740700000</v>
      </c>
      <c r="W3224" s="2">
        <v>57923700000</v>
      </c>
      <c r="X3224" s="2">
        <v>58142800000</v>
      </c>
      <c r="Y3224" s="2">
        <v>58332400000</v>
      </c>
      <c r="Z3224" s="2">
        <v>58554900000</v>
      </c>
      <c r="AA3224" s="2">
        <v>58772800000</v>
      </c>
      <c r="AB3224" s="2">
        <v>58996900000</v>
      </c>
      <c r="AC3224" s="2">
        <v>59213500000</v>
      </c>
      <c r="AD3224" s="2">
        <v>59411600000</v>
      </c>
      <c r="AE3224" s="2">
        <v>59594100000</v>
      </c>
      <c r="AF3224" s="2">
        <v>59807900000</v>
      </c>
      <c r="AG3224" s="2">
        <v>60021800000</v>
      </c>
      <c r="AH3224" s="2">
        <v>60220200000</v>
      </c>
    </row>
    <row r="3225" spans="1:34">
      <c r="A3225" t="s">
        <v>4470</v>
      </c>
      <c r="B3225" t="s">
        <v>19</v>
      </c>
      <c r="C3225" s="2">
        <v>53151700000</v>
      </c>
      <c r="D3225" s="2">
        <v>48391800000</v>
      </c>
      <c r="E3225" s="2">
        <v>49992500000</v>
      </c>
      <c r="F3225" s="2">
        <v>50815200000</v>
      </c>
      <c r="G3225" s="2">
        <v>51141700000</v>
      </c>
      <c r="H3225" s="2">
        <v>51493800000</v>
      </c>
      <c r="I3225" s="2">
        <v>51737600000</v>
      </c>
      <c r="J3225" s="2">
        <v>51971400000</v>
      </c>
      <c r="K3225" s="2">
        <v>52142600000</v>
      </c>
      <c r="L3225" s="2">
        <v>52353800000</v>
      </c>
      <c r="M3225" s="2">
        <v>52526300000</v>
      </c>
      <c r="N3225" s="2">
        <v>52657200000</v>
      </c>
      <c r="O3225" s="2">
        <v>52837900000</v>
      </c>
      <c r="P3225" s="2">
        <v>53046400000</v>
      </c>
      <c r="Q3225" s="2">
        <v>53203900000</v>
      </c>
      <c r="R3225" s="2">
        <v>53325200000</v>
      </c>
      <c r="S3225" s="2">
        <v>53509200000</v>
      </c>
      <c r="T3225" s="2">
        <v>53716900000</v>
      </c>
      <c r="U3225" s="2">
        <v>53889700000</v>
      </c>
      <c r="V3225" s="2">
        <v>54065400000</v>
      </c>
      <c r="W3225" s="2">
        <v>54236700000</v>
      </c>
      <c r="X3225" s="2">
        <v>54441800000</v>
      </c>
      <c r="Y3225" s="2">
        <v>54619400000</v>
      </c>
      <c r="Z3225" s="2">
        <v>54827700000</v>
      </c>
      <c r="AA3225" s="2">
        <v>55031700000</v>
      </c>
      <c r="AB3225" s="2">
        <v>55241600000</v>
      </c>
      <c r="AC3225" s="2">
        <v>55444400000</v>
      </c>
      <c r="AD3225" s="2">
        <v>55629900000</v>
      </c>
      <c r="AE3225" s="2">
        <v>55800700000</v>
      </c>
      <c r="AF3225" s="2">
        <v>56000900000</v>
      </c>
      <c r="AG3225" s="2">
        <v>56201300000</v>
      </c>
      <c r="AH3225" s="2">
        <v>56387000000</v>
      </c>
    </row>
    <row r="3226" spans="1:34">
      <c r="A3226" t="s">
        <v>4471</v>
      </c>
      <c r="B3226" t="s">
        <v>19</v>
      </c>
      <c r="C3226" s="2">
        <v>1185030000</v>
      </c>
      <c r="D3226" s="2">
        <v>1078900000</v>
      </c>
      <c r="E3226" s="2">
        <v>1114590000</v>
      </c>
      <c r="F3226" s="2">
        <v>1132930000</v>
      </c>
      <c r="G3226" s="2">
        <v>1140210000</v>
      </c>
      <c r="H3226" s="2">
        <v>1148060000</v>
      </c>
      <c r="I3226" s="2">
        <v>1153500000</v>
      </c>
      <c r="J3226" s="2">
        <v>1158710000</v>
      </c>
      <c r="K3226" s="2">
        <v>1162530000</v>
      </c>
      <c r="L3226" s="2">
        <v>1167240000</v>
      </c>
      <c r="M3226" s="2">
        <v>1171080000</v>
      </c>
      <c r="N3226" s="2">
        <v>1174000000</v>
      </c>
      <c r="O3226" s="2">
        <v>1178030000</v>
      </c>
      <c r="P3226" s="2">
        <v>1182680000</v>
      </c>
      <c r="Q3226" s="2">
        <v>1186190000</v>
      </c>
      <c r="R3226" s="2">
        <v>1188890000</v>
      </c>
      <c r="S3226" s="2">
        <v>1193000000</v>
      </c>
      <c r="T3226" s="2">
        <v>1197630000</v>
      </c>
      <c r="U3226" s="2">
        <v>1201480000</v>
      </c>
      <c r="V3226" s="2">
        <v>1205400000</v>
      </c>
      <c r="W3226" s="2">
        <v>1209220000</v>
      </c>
      <c r="X3226" s="2">
        <v>1213790000</v>
      </c>
      <c r="Y3226" s="2">
        <v>1217750000</v>
      </c>
      <c r="Z3226" s="2">
        <v>1222390000</v>
      </c>
      <c r="AA3226" s="2">
        <v>1226940000</v>
      </c>
      <c r="AB3226" s="2">
        <v>1231620000</v>
      </c>
      <c r="AC3226" s="2">
        <v>1236140000</v>
      </c>
      <c r="AD3226" s="2">
        <v>1240280000</v>
      </c>
      <c r="AE3226" s="2">
        <v>1244090000</v>
      </c>
      <c r="AF3226" s="2">
        <v>1248550000</v>
      </c>
      <c r="AG3226" s="2">
        <v>1253020000</v>
      </c>
      <c r="AH3226" s="2">
        <v>1257160000</v>
      </c>
    </row>
    <row r="3227" spans="1:34">
      <c r="A3227" t="s">
        <v>4472</v>
      </c>
      <c r="B3227" t="s">
        <v>19</v>
      </c>
      <c r="C3227" s="2">
        <v>1937480000</v>
      </c>
      <c r="D3227" s="2">
        <v>1763970000</v>
      </c>
      <c r="E3227" s="2">
        <v>1822320000</v>
      </c>
      <c r="F3227" s="2">
        <v>1852310000</v>
      </c>
      <c r="G3227" s="2">
        <v>1864210000</v>
      </c>
      <c r="H3227" s="2">
        <v>1877050000</v>
      </c>
      <c r="I3227" s="2">
        <v>1885940000</v>
      </c>
      <c r="J3227" s="2">
        <v>1894460000</v>
      </c>
      <c r="K3227" s="2">
        <v>1900700000</v>
      </c>
      <c r="L3227" s="2">
        <v>1908400000</v>
      </c>
      <c r="M3227" s="2">
        <v>1914690000</v>
      </c>
      <c r="N3227" s="2">
        <v>1919450000</v>
      </c>
      <c r="O3227" s="2">
        <v>1926040000</v>
      </c>
      <c r="P3227" s="2">
        <v>1933640000</v>
      </c>
      <c r="Q3227" s="2">
        <v>1939390000</v>
      </c>
      <c r="R3227" s="2">
        <v>1943810000</v>
      </c>
      <c r="S3227" s="2">
        <v>1950510000</v>
      </c>
      <c r="T3227" s="2">
        <v>1958080000</v>
      </c>
      <c r="U3227" s="2">
        <v>1964380000</v>
      </c>
      <c r="V3227" s="2">
        <v>1970790000</v>
      </c>
      <c r="W3227" s="2">
        <v>1977030000</v>
      </c>
      <c r="X3227" s="2">
        <v>1984510000</v>
      </c>
      <c r="Y3227" s="2">
        <v>1990980000</v>
      </c>
      <c r="Z3227" s="2">
        <v>1998580000</v>
      </c>
      <c r="AA3227" s="2">
        <v>2006010000</v>
      </c>
      <c r="AB3227" s="2">
        <v>2013660000</v>
      </c>
      <c r="AC3227" s="2">
        <v>2021060000</v>
      </c>
      <c r="AD3227" s="2">
        <v>2027820000</v>
      </c>
      <c r="AE3227" s="2">
        <v>2034040000</v>
      </c>
      <c r="AF3227" s="2">
        <v>2041340000</v>
      </c>
      <c r="AG3227" s="2">
        <v>2048650000</v>
      </c>
      <c r="AH3227" s="2">
        <v>2055410000</v>
      </c>
    </row>
    <row r="3228" spans="1:34">
      <c r="A3228" t="s">
        <v>4473</v>
      </c>
      <c r="B3228" t="s">
        <v>19</v>
      </c>
      <c r="C3228" s="2">
        <v>34162200000</v>
      </c>
      <c r="D3228" s="2">
        <v>31102800000</v>
      </c>
      <c r="E3228" s="2">
        <v>32131700000</v>
      </c>
      <c r="F3228" s="2">
        <v>32660500000</v>
      </c>
      <c r="G3228" s="2">
        <v>32870300000</v>
      </c>
      <c r="H3228" s="2">
        <v>33096600000</v>
      </c>
      <c r="I3228" s="2">
        <v>33253300000</v>
      </c>
      <c r="J3228" s="2">
        <v>33403600000</v>
      </c>
      <c r="K3228" s="2">
        <v>33513600000</v>
      </c>
      <c r="L3228" s="2">
        <v>33649300000</v>
      </c>
      <c r="M3228" s="2">
        <v>33760200000</v>
      </c>
      <c r="N3228" s="2">
        <v>33844300000</v>
      </c>
      <c r="O3228" s="2">
        <v>33960500000</v>
      </c>
      <c r="P3228" s="2">
        <v>34094500000</v>
      </c>
      <c r="Q3228" s="2">
        <v>34195800000</v>
      </c>
      <c r="R3228" s="2">
        <v>34273700000</v>
      </c>
      <c r="S3228" s="2">
        <v>34392000000</v>
      </c>
      <c r="T3228" s="2">
        <v>34525500000</v>
      </c>
      <c r="U3228" s="2">
        <v>34636500000</v>
      </c>
      <c r="V3228" s="2">
        <v>34749400000</v>
      </c>
      <c r="W3228" s="2">
        <v>34859600000</v>
      </c>
      <c r="X3228" s="2">
        <v>34991400000</v>
      </c>
      <c r="Y3228" s="2">
        <v>35105500000</v>
      </c>
      <c r="Z3228" s="2">
        <v>35239400000</v>
      </c>
      <c r="AA3228" s="2">
        <v>35370500000</v>
      </c>
      <c r="AB3228" s="2">
        <v>35505500000</v>
      </c>
      <c r="AC3228" s="2">
        <v>35635800000</v>
      </c>
      <c r="AD3228" s="2">
        <v>35755000000</v>
      </c>
      <c r="AE3228" s="2">
        <v>35864800000</v>
      </c>
      <c r="AF3228" s="2">
        <v>35993500000</v>
      </c>
      <c r="AG3228" s="2">
        <v>36122300000</v>
      </c>
      <c r="AH3228" s="2">
        <v>36241600000</v>
      </c>
    </row>
    <row r="3229" spans="1:34">
      <c r="A3229" t="s">
        <v>4474</v>
      </c>
      <c r="B3229" t="s">
        <v>19</v>
      </c>
      <c r="C3229" s="2">
        <v>3635050000</v>
      </c>
      <c r="D3229" s="2">
        <v>3309520000</v>
      </c>
      <c r="E3229" s="2">
        <v>3418990000</v>
      </c>
      <c r="F3229" s="2">
        <v>3475260000</v>
      </c>
      <c r="G3229" s="2">
        <v>3497590000</v>
      </c>
      <c r="H3229" s="2">
        <v>3521670000</v>
      </c>
      <c r="I3229" s="2">
        <v>3538340000</v>
      </c>
      <c r="J3229" s="2">
        <v>3554330000</v>
      </c>
      <c r="K3229" s="2">
        <v>3566040000</v>
      </c>
      <c r="L3229" s="2">
        <v>3580480000</v>
      </c>
      <c r="M3229" s="2">
        <v>3592280000</v>
      </c>
      <c r="N3229" s="2">
        <v>3601230000</v>
      </c>
      <c r="O3229" s="2">
        <v>3613590000</v>
      </c>
      <c r="P3229" s="2">
        <v>3627850000</v>
      </c>
      <c r="Q3229" s="2">
        <v>3638620000</v>
      </c>
      <c r="R3229" s="2">
        <v>3646920000</v>
      </c>
      <c r="S3229" s="2">
        <v>3659500000</v>
      </c>
      <c r="T3229" s="2">
        <v>3673700000</v>
      </c>
      <c r="U3229" s="2">
        <v>3685520000</v>
      </c>
      <c r="V3229" s="2">
        <v>3697540000</v>
      </c>
      <c r="W3229" s="2">
        <v>3709250000</v>
      </c>
      <c r="X3229" s="2">
        <v>3723280000</v>
      </c>
      <c r="Y3229" s="2">
        <v>3735430000</v>
      </c>
      <c r="Z3229" s="2">
        <v>3749670000</v>
      </c>
      <c r="AA3229" s="2">
        <v>3763620000</v>
      </c>
      <c r="AB3229" s="2">
        <v>3777980000</v>
      </c>
      <c r="AC3229" s="2">
        <v>3791850000</v>
      </c>
      <c r="AD3229" s="2">
        <v>3804530000</v>
      </c>
      <c r="AE3229" s="2">
        <v>3816220000</v>
      </c>
      <c r="AF3229" s="2">
        <v>3829910000</v>
      </c>
      <c r="AG3229" s="2">
        <v>3843610000</v>
      </c>
      <c r="AH3229" s="2">
        <v>3856310000</v>
      </c>
    </row>
    <row r="3230" spans="1:34">
      <c r="A3230" t="s">
        <v>4475</v>
      </c>
      <c r="B3230" t="s">
        <v>19</v>
      </c>
      <c r="C3230" s="2">
        <v>363505000</v>
      </c>
      <c r="D3230" s="2">
        <v>330952000</v>
      </c>
      <c r="E3230" s="2">
        <v>341899000</v>
      </c>
      <c r="F3230" s="2">
        <v>347526000</v>
      </c>
      <c r="G3230" s="2">
        <v>349759000</v>
      </c>
      <c r="H3230" s="2">
        <v>352167000</v>
      </c>
      <c r="I3230" s="2">
        <v>353834000</v>
      </c>
      <c r="J3230" s="2">
        <v>355433000</v>
      </c>
      <c r="K3230" s="2">
        <v>356604000</v>
      </c>
      <c r="L3230" s="2">
        <v>358048000</v>
      </c>
      <c r="M3230" s="2">
        <v>359228000</v>
      </c>
      <c r="N3230" s="2">
        <v>360123000</v>
      </c>
      <c r="O3230" s="2">
        <v>361359000</v>
      </c>
      <c r="P3230" s="2">
        <v>362785000</v>
      </c>
      <c r="Q3230" s="2">
        <v>363862000</v>
      </c>
      <c r="R3230" s="2">
        <v>364692000</v>
      </c>
      <c r="S3230" s="2">
        <v>365950000</v>
      </c>
      <c r="T3230" s="2">
        <v>367370000</v>
      </c>
      <c r="U3230" s="2">
        <v>368552000</v>
      </c>
      <c r="V3230" s="2">
        <v>369754000</v>
      </c>
      <c r="W3230" s="2">
        <v>370925000</v>
      </c>
      <c r="X3230" s="2">
        <v>372328000</v>
      </c>
      <c r="Y3230" s="2">
        <v>373543000</v>
      </c>
      <c r="Z3230" s="2">
        <v>374967000</v>
      </c>
      <c r="AA3230" s="2">
        <v>376362000</v>
      </c>
      <c r="AB3230" s="2">
        <v>377798000</v>
      </c>
      <c r="AC3230" s="2">
        <v>379185000</v>
      </c>
      <c r="AD3230" s="2">
        <v>380453000</v>
      </c>
      <c r="AE3230" s="2">
        <v>381622000</v>
      </c>
      <c r="AF3230" s="2">
        <v>382991000</v>
      </c>
      <c r="AG3230" s="2">
        <v>384361000</v>
      </c>
      <c r="AH3230" s="2">
        <v>385631000</v>
      </c>
    </row>
    <row r="3231" spans="1:34">
      <c r="A3231" t="s">
        <v>4476</v>
      </c>
      <c r="B3231" t="s">
        <v>19</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row>
    <row r="3232" spans="1:34">
      <c r="A3232" t="s">
        <v>4477</v>
      </c>
      <c r="B3232" t="s">
        <v>19</v>
      </c>
      <c r="C3232" s="2">
        <v>24936800000000</v>
      </c>
      <c r="D3232" s="2">
        <v>23264700000000</v>
      </c>
      <c r="E3232" s="2">
        <v>23473400000000</v>
      </c>
      <c r="F3232" s="2">
        <v>23676900000000</v>
      </c>
      <c r="G3232" s="2">
        <v>23826400000000</v>
      </c>
      <c r="H3232" s="2">
        <v>23973300000000</v>
      </c>
      <c r="I3232" s="2">
        <v>24168900000000</v>
      </c>
      <c r="J3232" s="2">
        <v>24214000000000</v>
      </c>
      <c r="K3232" s="2">
        <v>24184200000000</v>
      </c>
      <c r="L3232" s="2">
        <v>24080800000000</v>
      </c>
      <c r="M3232" s="2">
        <v>23925800000000</v>
      </c>
      <c r="N3232" s="2">
        <v>23732800000000</v>
      </c>
      <c r="O3232" s="2">
        <v>23539800000000</v>
      </c>
      <c r="P3232" s="2">
        <v>23376200000000</v>
      </c>
      <c r="Q3232" s="2">
        <v>23197500000000</v>
      </c>
      <c r="R3232" s="2">
        <v>23026100000000</v>
      </c>
      <c r="S3232" s="2">
        <v>22861900000000</v>
      </c>
      <c r="T3232" s="2">
        <v>22712300000000</v>
      </c>
      <c r="U3232" s="2">
        <v>22562900000000</v>
      </c>
      <c r="V3232" s="2">
        <v>22420800000000</v>
      </c>
      <c r="W3232" s="2">
        <v>22278800000000</v>
      </c>
      <c r="X3232" s="2">
        <v>22159400000000</v>
      </c>
      <c r="Y3232" s="2">
        <v>22047300000000</v>
      </c>
      <c r="Z3232" s="2">
        <v>21897700000000</v>
      </c>
      <c r="AA3232" s="2">
        <v>21762800000000</v>
      </c>
      <c r="AB3232" s="2">
        <v>21635500000000</v>
      </c>
      <c r="AC3232" s="2">
        <v>21493300000000</v>
      </c>
      <c r="AD3232" s="2">
        <v>21381000000000</v>
      </c>
      <c r="AE3232" s="2">
        <v>21268500000000</v>
      </c>
      <c r="AF3232" s="2">
        <v>21148600000000</v>
      </c>
      <c r="AG3232" s="2">
        <v>21036100000000</v>
      </c>
      <c r="AH3232" s="2">
        <v>20938400000000</v>
      </c>
    </row>
    <row r="3233" spans="1:34">
      <c r="A3233" t="s">
        <v>4478</v>
      </c>
      <c r="B3233" t="s">
        <v>19</v>
      </c>
      <c r="C3233" s="2">
        <v>1386090000</v>
      </c>
      <c r="D3233" s="2">
        <v>1293150000</v>
      </c>
      <c r="E3233" s="2">
        <v>1304750000</v>
      </c>
      <c r="F3233" s="2">
        <v>1316060000</v>
      </c>
      <c r="G3233" s="2">
        <v>1324370000</v>
      </c>
      <c r="H3233" s="2">
        <v>1332530000</v>
      </c>
      <c r="I3233" s="2">
        <v>1343410000</v>
      </c>
      <c r="J3233" s="2">
        <v>1345920000</v>
      </c>
      <c r="K3233" s="2">
        <v>1344260000</v>
      </c>
      <c r="L3233" s="2">
        <v>1338510000</v>
      </c>
      <c r="M3233" s="2">
        <v>1329890000</v>
      </c>
      <c r="N3233" s="2">
        <v>1319170000</v>
      </c>
      <c r="O3233" s="2">
        <v>1308440000</v>
      </c>
      <c r="P3233" s="2">
        <v>1299350000</v>
      </c>
      <c r="Q3233" s="2">
        <v>1289410000</v>
      </c>
      <c r="R3233" s="2">
        <v>1279880000</v>
      </c>
      <c r="S3233" s="2">
        <v>1270760000</v>
      </c>
      <c r="T3233" s="2">
        <v>1262440000</v>
      </c>
      <c r="U3233" s="2">
        <v>1254140000</v>
      </c>
      <c r="V3233" s="2">
        <v>1246240000</v>
      </c>
      <c r="W3233" s="2">
        <v>1238350000</v>
      </c>
      <c r="X3233" s="2">
        <v>1231710000</v>
      </c>
      <c r="Y3233" s="2">
        <v>1225480000</v>
      </c>
      <c r="Z3233" s="2">
        <v>1217160000</v>
      </c>
      <c r="AA3233" s="2">
        <v>1209670000</v>
      </c>
      <c r="AB3233" s="2">
        <v>1202590000</v>
      </c>
      <c r="AC3233" s="2">
        <v>1194690000</v>
      </c>
      <c r="AD3233" s="2">
        <v>1188440000</v>
      </c>
      <c r="AE3233" s="2">
        <v>1182190000</v>
      </c>
      <c r="AF3233" s="2">
        <v>1175520000</v>
      </c>
      <c r="AG3233" s="2">
        <v>1169270000</v>
      </c>
      <c r="AH3233" s="2">
        <v>1163840000</v>
      </c>
    </row>
    <row r="3234" spans="1:34">
      <c r="A3234" t="s">
        <v>4479</v>
      </c>
      <c r="B3234" t="s">
        <v>19</v>
      </c>
      <c r="C3234" s="2">
        <v>8652020000</v>
      </c>
      <c r="D3234" s="2">
        <v>8071880000</v>
      </c>
      <c r="E3234" s="2">
        <v>8144260000</v>
      </c>
      <c r="F3234" s="2">
        <v>8214890000</v>
      </c>
      <c r="G3234" s="2">
        <v>8266770000</v>
      </c>
      <c r="H3234" s="2">
        <v>8317720000</v>
      </c>
      <c r="I3234" s="2">
        <v>8385600000</v>
      </c>
      <c r="J3234" s="2">
        <v>8401250000</v>
      </c>
      <c r="K3234" s="2">
        <v>8390900000</v>
      </c>
      <c r="L3234" s="2">
        <v>8355010000</v>
      </c>
      <c r="M3234" s="2">
        <v>8301230000</v>
      </c>
      <c r="N3234" s="2">
        <v>8234280000</v>
      </c>
      <c r="O3234" s="2">
        <v>8167320000</v>
      </c>
      <c r="P3234" s="2">
        <v>8110570000</v>
      </c>
      <c r="Q3234" s="2">
        <v>8048550000</v>
      </c>
      <c r="R3234" s="2">
        <v>7989080000</v>
      </c>
      <c r="S3234" s="2">
        <v>7932120000</v>
      </c>
      <c r="T3234" s="2">
        <v>7880210000</v>
      </c>
      <c r="U3234" s="2">
        <v>7828370000</v>
      </c>
      <c r="V3234" s="2">
        <v>7779080000</v>
      </c>
      <c r="W3234" s="2">
        <v>7729790000</v>
      </c>
      <c r="X3234" s="2">
        <v>7688370000</v>
      </c>
      <c r="Y3234" s="2">
        <v>7649490000</v>
      </c>
      <c r="Z3234" s="2">
        <v>7597580000</v>
      </c>
      <c r="AA3234" s="2">
        <v>7550780000</v>
      </c>
      <c r="AB3234" s="2">
        <v>7506610000</v>
      </c>
      <c r="AC3234" s="2">
        <v>7457270000</v>
      </c>
      <c r="AD3234" s="2">
        <v>7418290000</v>
      </c>
      <c r="AE3234" s="2">
        <v>7379260000</v>
      </c>
      <c r="AF3234" s="2">
        <v>7337660000</v>
      </c>
      <c r="AG3234" s="2">
        <v>7298630000</v>
      </c>
      <c r="AH3234" s="2">
        <v>7264740000</v>
      </c>
    </row>
    <row r="3235" spans="1:34">
      <c r="A3235" t="s">
        <v>4480</v>
      </c>
      <c r="B3235" t="s">
        <v>19</v>
      </c>
      <c r="C3235" s="2">
        <v>25857300000</v>
      </c>
      <c r="D3235" s="2">
        <v>24123500000</v>
      </c>
      <c r="E3235" s="2">
        <v>24339800000</v>
      </c>
      <c r="F3235" s="2">
        <v>24550900000</v>
      </c>
      <c r="G3235" s="2">
        <v>24705900000</v>
      </c>
      <c r="H3235" s="2">
        <v>24858200000</v>
      </c>
      <c r="I3235" s="2">
        <v>25061100000</v>
      </c>
      <c r="J3235" s="2">
        <v>25107800000</v>
      </c>
      <c r="K3235" s="2">
        <v>25076900000</v>
      </c>
      <c r="L3235" s="2">
        <v>24969600000</v>
      </c>
      <c r="M3235" s="2">
        <v>24808900000</v>
      </c>
      <c r="N3235" s="2">
        <v>24608800000</v>
      </c>
      <c r="O3235" s="2">
        <v>24408700000</v>
      </c>
      <c r="P3235" s="2">
        <v>24239100000</v>
      </c>
      <c r="Q3235" s="2">
        <v>24053700000</v>
      </c>
      <c r="R3235" s="2">
        <v>23876000000</v>
      </c>
      <c r="S3235" s="2">
        <v>23705800000</v>
      </c>
      <c r="T3235" s="2">
        <v>23550600000</v>
      </c>
      <c r="U3235" s="2">
        <v>23395700000</v>
      </c>
      <c r="V3235" s="2">
        <v>23248400000</v>
      </c>
      <c r="W3235" s="2">
        <v>23101100000</v>
      </c>
      <c r="X3235" s="2">
        <v>22977300000</v>
      </c>
      <c r="Y3235" s="2">
        <v>22861100000</v>
      </c>
      <c r="Z3235" s="2">
        <v>22706000000</v>
      </c>
      <c r="AA3235" s="2">
        <v>22566100000</v>
      </c>
      <c r="AB3235" s="2">
        <v>22434100000</v>
      </c>
      <c r="AC3235" s="2">
        <v>22286700000</v>
      </c>
      <c r="AD3235" s="2">
        <v>22170200000</v>
      </c>
      <c r="AE3235" s="2">
        <v>22053500000</v>
      </c>
      <c r="AF3235" s="2">
        <v>21929200000</v>
      </c>
      <c r="AG3235" s="2">
        <v>21812600000</v>
      </c>
      <c r="AH3235" s="2">
        <v>21711300000</v>
      </c>
    </row>
    <row r="3236" spans="1:34">
      <c r="A3236" t="s">
        <v>4481</v>
      </c>
      <c r="B3236" t="s">
        <v>19</v>
      </c>
      <c r="C3236" s="2">
        <v>2524700000</v>
      </c>
      <c r="D3236" s="2">
        <v>2355410000</v>
      </c>
      <c r="E3236" s="2">
        <v>2376530000</v>
      </c>
      <c r="F3236" s="2">
        <v>2397140000</v>
      </c>
      <c r="G3236" s="2">
        <v>2412280000</v>
      </c>
      <c r="H3236" s="2">
        <v>2427150000</v>
      </c>
      <c r="I3236" s="2">
        <v>2446960000</v>
      </c>
      <c r="J3236" s="2">
        <v>2451520000</v>
      </c>
      <c r="K3236" s="2">
        <v>2448500000</v>
      </c>
      <c r="L3236" s="2">
        <v>2438030000</v>
      </c>
      <c r="M3236" s="2">
        <v>2422340000</v>
      </c>
      <c r="N3236" s="2">
        <v>2402800000</v>
      </c>
      <c r="O3236" s="2">
        <v>2383260000</v>
      </c>
      <c r="P3236" s="2">
        <v>2366700000</v>
      </c>
      <c r="Q3236" s="2">
        <v>2348600000</v>
      </c>
      <c r="R3236" s="2">
        <v>2331250000</v>
      </c>
      <c r="S3236" s="2">
        <v>2314630000</v>
      </c>
      <c r="T3236" s="2">
        <v>2299480000</v>
      </c>
      <c r="U3236" s="2">
        <v>2284360000</v>
      </c>
      <c r="V3236" s="2">
        <v>2269970000</v>
      </c>
      <c r="W3236" s="2">
        <v>2255590000</v>
      </c>
      <c r="X3236" s="2">
        <v>2243500000</v>
      </c>
      <c r="Y3236" s="2">
        <v>2232160000</v>
      </c>
      <c r="Z3236" s="2">
        <v>2217010000</v>
      </c>
      <c r="AA3236" s="2">
        <v>2203350000</v>
      </c>
      <c r="AB3236" s="2">
        <v>2190460000</v>
      </c>
      <c r="AC3236" s="2">
        <v>2176070000</v>
      </c>
      <c r="AD3236" s="2">
        <v>2164690000</v>
      </c>
      <c r="AE3236" s="2">
        <v>2153300000</v>
      </c>
      <c r="AF3236" s="2">
        <v>2141160000</v>
      </c>
      <c r="AG3236" s="2">
        <v>2129770000</v>
      </c>
      <c r="AH3236" s="2">
        <v>2119890000</v>
      </c>
    </row>
    <row r="3237" spans="1:34">
      <c r="A3237" t="s">
        <v>4482</v>
      </c>
      <c r="B3237" t="s">
        <v>19</v>
      </c>
      <c r="C3237" s="2">
        <v>2281270000</v>
      </c>
      <c r="D3237" s="2">
        <v>2128300000</v>
      </c>
      <c r="E3237" s="2">
        <v>2147390000</v>
      </c>
      <c r="F3237" s="2">
        <v>2166010000</v>
      </c>
      <c r="G3237" s="2">
        <v>2179690000</v>
      </c>
      <c r="H3237" s="2">
        <v>2193120000</v>
      </c>
      <c r="I3237" s="2">
        <v>2211020000</v>
      </c>
      <c r="J3237" s="2">
        <v>2215150000</v>
      </c>
      <c r="K3237" s="2">
        <v>2212420000</v>
      </c>
      <c r="L3237" s="2">
        <v>2202950000</v>
      </c>
      <c r="M3237" s="2">
        <v>2188770000</v>
      </c>
      <c r="N3237" s="2">
        <v>2171120000</v>
      </c>
      <c r="O3237" s="2">
        <v>2153470000</v>
      </c>
      <c r="P3237" s="2">
        <v>2138500000</v>
      </c>
      <c r="Q3237" s="2">
        <v>2122150000</v>
      </c>
      <c r="R3237" s="2">
        <v>2106470000</v>
      </c>
      <c r="S3237" s="2">
        <v>2091450000</v>
      </c>
      <c r="T3237" s="2">
        <v>2077760000</v>
      </c>
      <c r="U3237" s="2">
        <v>2064100000</v>
      </c>
      <c r="V3237" s="2">
        <v>2051100000</v>
      </c>
      <c r="W3237" s="2">
        <v>2038100000</v>
      </c>
      <c r="X3237" s="2">
        <v>2027180000</v>
      </c>
      <c r="Y3237" s="2">
        <v>2016930000</v>
      </c>
      <c r="Z3237" s="2">
        <v>2003240000</v>
      </c>
      <c r="AA3237" s="2">
        <v>1990900000</v>
      </c>
      <c r="AB3237" s="2">
        <v>1979260000</v>
      </c>
      <c r="AC3237" s="2">
        <v>1966250000</v>
      </c>
      <c r="AD3237" s="2">
        <v>1955970000</v>
      </c>
      <c r="AE3237" s="2">
        <v>1945680000</v>
      </c>
      <c r="AF3237" s="2">
        <v>1934710000</v>
      </c>
      <c r="AG3237" s="2">
        <v>1924420000</v>
      </c>
      <c r="AH3237" s="2">
        <v>1915480000</v>
      </c>
    </row>
    <row r="3238" spans="1:34">
      <c r="A3238" t="s">
        <v>4483</v>
      </c>
      <c r="B3238" t="s">
        <v>19</v>
      </c>
      <c r="C3238" s="2">
        <v>6664760000</v>
      </c>
      <c r="D3238" s="2">
        <v>6217880000</v>
      </c>
      <c r="E3238" s="2">
        <v>6273630000</v>
      </c>
      <c r="F3238" s="2">
        <v>6328030000</v>
      </c>
      <c r="G3238" s="2">
        <v>6368000000</v>
      </c>
      <c r="H3238" s="2">
        <v>6407250000</v>
      </c>
      <c r="I3238" s="2">
        <v>6459540000</v>
      </c>
      <c r="J3238" s="2">
        <v>6471590000</v>
      </c>
      <c r="K3238" s="2">
        <v>6463620000</v>
      </c>
      <c r="L3238" s="2">
        <v>6435970000</v>
      </c>
      <c r="M3238" s="2">
        <v>6394550000</v>
      </c>
      <c r="N3238" s="2">
        <v>6342970000</v>
      </c>
      <c r="O3238" s="2">
        <v>6291390000</v>
      </c>
      <c r="P3238" s="2">
        <v>6247680000</v>
      </c>
      <c r="Q3238" s="2">
        <v>6199900000</v>
      </c>
      <c r="R3238" s="2">
        <v>6154090000</v>
      </c>
      <c r="S3238" s="2">
        <v>6110220000</v>
      </c>
      <c r="T3238" s="2">
        <v>6070230000</v>
      </c>
      <c r="U3238" s="2">
        <v>6030300000</v>
      </c>
      <c r="V3238" s="2">
        <v>5992330000</v>
      </c>
      <c r="W3238" s="2">
        <v>5954360000</v>
      </c>
      <c r="X3238" s="2">
        <v>5922450000</v>
      </c>
      <c r="Y3238" s="2">
        <v>5892500000</v>
      </c>
      <c r="Z3238" s="2">
        <v>5852510000</v>
      </c>
      <c r="AA3238" s="2">
        <v>5816470000</v>
      </c>
      <c r="AB3238" s="2">
        <v>5782440000</v>
      </c>
      <c r="AC3238" s="2">
        <v>5744430000</v>
      </c>
      <c r="AD3238" s="2">
        <v>5714410000</v>
      </c>
      <c r="AE3238" s="2">
        <v>5684340000</v>
      </c>
      <c r="AF3238" s="2">
        <v>5652300000</v>
      </c>
      <c r="AG3238" s="2">
        <v>5622230000</v>
      </c>
      <c r="AH3238" s="2">
        <v>5596130000</v>
      </c>
    </row>
    <row r="3239" spans="1:34">
      <c r="A3239" t="s">
        <v>4484</v>
      </c>
      <c r="B3239" t="s">
        <v>19</v>
      </c>
      <c r="C3239" s="2">
        <v>304798000</v>
      </c>
      <c r="D3239" s="2">
        <v>284361000</v>
      </c>
      <c r="E3239" s="2">
        <v>286911000</v>
      </c>
      <c r="F3239" s="2">
        <v>289399000</v>
      </c>
      <c r="G3239" s="2">
        <v>291226000</v>
      </c>
      <c r="H3239" s="2">
        <v>293021000</v>
      </c>
      <c r="I3239" s="2">
        <v>295413000</v>
      </c>
      <c r="J3239" s="2">
        <v>295964000</v>
      </c>
      <c r="K3239" s="2">
        <v>295599000</v>
      </c>
      <c r="L3239" s="2">
        <v>294335000</v>
      </c>
      <c r="M3239" s="2">
        <v>292441000</v>
      </c>
      <c r="N3239" s="2">
        <v>290082000</v>
      </c>
      <c r="O3239" s="2">
        <v>287723000</v>
      </c>
      <c r="P3239" s="2">
        <v>285724000</v>
      </c>
      <c r="Q3239" s="2">
        <v>283539000</v>
      </c>
      <c r="R3239" s="2">
        <v>281444000</v>
      </c>
      <c r="S3239" s="2">
        <v>279437000</v>
      </c>
      <c r="T3239" s="2">
        <v>277608000</v>
      </c>
      <c r="U3239" s="2">
        <v>275782000</v>
      </c>
      <c r="V3239" s="2">
        <v>274046000</v>
      </c>
      <c r="W3239" s="2">
        <v>272309000</v>
      </c>
      <c r="X3239" s="2">
        <v>270850000</v>
      </c>
      <c r="Y3239" s="2">
        <v>269481000</v>
      </c>
      <c r="Z3239" s="2">
        <v>267652000</v>
      </c>
      <c r="AA3239" s="2">
        <v>266003000</v>
      </c>
      <c r="AB3239" s="2">
        <v>264447000</v>
      </c>
      <c r="AC3239" s="2">
        <v>262709000</v>
      </c>
      <c r="AD3239" s="2">
        <v>261336000</v>
      </c>
      <c r="AE3239" s="2">
        <v>259961000</v>
      </c>
      <c r="AF3239" s="2">
        <v>258495000</v>
      </c>
      <c r="AG3239" s="2">
        <v>257120000</v>
      </c>
      <c r="AH3239" s="2">
        <v>255926000</v>
      </c>
    </row>
    <row r="3240" spans="1:34">
      <c r="A3240" t="s">
        <v>4485</v>
      </c>
      <c r="B3240" t="s">
        <v>19</v>
      </c>
      <c r="C3240" s="2">
        <v>547558000</v>
      </c>
      <c r="D3240" s="2">
        <v>510843000</v>
      </c>
      <c r="E3240" s="2">
        <v>515424000</v>
      </c>
      <c r="F3240" s="2">
        <v>519893000</v>
      </c>
      <c r="G3240" s="2">
        <v>523176000</v>
      </c>
      <c r="H3240" s="2">
        <v>526401000</v>
      </c>
      <c r="I3240" s="2">
        <v>530697000</v>
      </c>
      <c r="J3240" s="2">
        <v>531687000</v>
      </c>
      <c r="K3240" s="2">
        <v>531032000</v>
      </c>
      <c r="L3240" s="2">
        <v>528761000</v>
      </c>
      <c r="M3240" s="2">
        <v>525358000</v>
      </c>
      <c r="N3240" s="2">
        <v>521120000</v>
      </c>
      <c r="O3240" s="2">
        <v>516883000</v>
      </c>
      <c r="P3240" s="2">
        <v>513291000</v>
      </c>
      <c r="Q3240" s="2">
        <v>509366000</v>
      </c>
      <c r="R3240" s="2">
        <v>505602000</v>
      </c>
      <c r="S3240" s="2">
        <v>501998000</v>
      </c>
      <c r="T3240" s="2">
        <v>498712000</v>
      </c>
      <c r="U3240" s="2">
        <v>495432000</v>
      </c>
      <c r="V3240" s="2">
        <v>492312000</v>
      </c>
      <c r="W3240" s="2">
        <v>489193000</v>
      </c>
      <c r="X3240" s="2">
        <v>486572000</v>
      </c>
      <c r="Y3240" s="2">
        <v>484111000</v>
      </c>
      <c r="Z3240" s="2">
        <v>480826000</v>
      </c>
      <c r="AA3240" s="2">
        <v>477864000</v>
      </c>
      <c r="AB3240" s="2">
        <v>475069000</v>
      </c>
      <c r="AC3240" s="2">
        <v>471946000</v>
      </c>
      <c r="AD3240" s="2">
        <v>469479000</v>
      </c>
      <c r="AE3240" s="2">
        <v>467009000</v>
      </c>
      <c r="AF3240" s="2">
        <v>464376000</v>
      </c>
      <c r="AG3240" s="2">
        <v>461906000</v>
      </c>
      <c r="AH3240" s="2">
        <v>459762000</v>
      </c>
    </row>
    <row r="3241" spans="1:34">
      <c r="A3241" t="s">
        <v>4486</v>
      </c>
      <c r="B3241" t="s">
        <v>19</v>
      </c>
      <c r="C3241" s="2">
        <v>1011500000</v>
      </c>
      <c r="D3241" s="2">
        <v>943675000</v>
      </c>
      <c r="E3241" s="2">
        <v>952137000</v>
      </c>
      <c r="F3241" s="2">
        <v>960393000</v>
      </c>
      <c r="G3241" s="2">
        <v>966459000</v>
      </c>
      <c r="H3241" s="2">
        <v>972416000</v>
      </c>
      <c r="I3241" s="2">
        <v>980352000</v>
      </c>
      <c r="J3241" s="2">
        <v>982181000</v>
      </c>
      <c r="K3241" s="2">
        <v>980971000</v>
      </c>
      <c r="L3241" s="2">
        <v>976776000</v>
      </c>
      <c r="M3241" s="2">
        <v>970488000</v>
      </c>
      <c r="N3241" s="2">
        <v>962661000</v>
      </c>
      <c r="O3241" s="2">
        <v>954832000</v>
      </c>
      <c r="P3241" s="2">
        <v>948198000</v>
      </c>
      <c r="Q3241" s="2">
        <v>940947000</v>
      </c>
      <c r="R3241" s="2">
        <v>933994000</v>
      </c>
      <c r="S3241" s="2">
        <v>927336000</v>
      </c>
      <c r="T3241" s="2">
        <v>921267000</v>
      </c>
      <c r="U3241" s="2">
        <v>915207000</v>
      </c>
      <c r="V3241" s="2">
        <v>909444000</v>
      </c>
      <c r="W3241" s="2">
        <v>903682000</v>
      </c>
      <c r="X3241" s="2">
        <v>898839000</v>
      </c>
      <c r="Y3241" s="2">
        <v>894294000</v>
      </c>
      <c r="Z3241" s="2">
        <v>888225000</v>
      </c>
      <c r="AA3241" s="2">
        <v>882754000</v>
      </c>
      <c r="AB3241" s="2">
        <v>877590000</v>
      </c>
      <c r="AC3241" s="2">
        <v>871822000</v>
      </c>
      <c r="AD3241" s="2">
        <v>867265000</v>
      </c>
      <c r="AE3241" s="2">
        <v>862702000</v>
      </c>
      <c r="AF3241" s="2">
        <v>857838000</v>
      </c>
      <c r="AG3241" s="2">
        <v>853275000</v>
      </c>
      <c r="AH3241" s="2">
        <v>849313000</v>
      </c>
    </row>
    <row r="3242" spans="1:34">
      <c r="A3242" t="s">
        <v>4487</v>
      </c>
      <c r="B3242" t="s">
        <v>19</v>
      </c>
      <c r="C3242" s="2">
        <v>202300000</v>
      </c>
      <c r="D3242" s="2">
        <v>188735000</v>
      </c>
      <c r="E3242" s="2">
        <v>190427000</v>
      </c>
      <c r="F3242" s="2">
        <v>192079000</v>
      </c>
      <c r="G3242" s="2">
        <v>193292000</v>
      </c>
      <c r="H3242" s="2">
        <v>194483000</v>
      </c>
      <c r="I3242" s="2">
        <v>196070000</v>
      </c>
      <c r="J3242" s="2">
        <v>196436000</v>
      </c>
      <c r="K3242" s="2">
        <v>196194000</v>
      </c>
      <c r="L3242" s="2">
        <v>195355000</v>
      </c>
      <c r="M3242" s="2">
        <v>194098000</v>
      </c>
      <c r="N3242" s="2">
        <v>192532000</v>
      </c>
      <c r="O3242" s="2">
        <v>190966000</v>
      </c>
      <c r="P3242" s="2">
        <v>189640000</v>
      </c>
      <c r="Q3242" s="2">
        <v>188189000</v>
      </c>
      <c r="R3242" s="2">
        <v>186799000</v>
      </c>
      <c r="S3242" s="2">
        <v>185467000</v>
      </c>
      <c r="T3242" s="2">
        <v>184253000</v>
      </c>
      <c r="U3242" s="2">
        <v>183041000</v>
      </c>
      <c r="V3242" s="2">
        <v>181889000</v>
      </c>
      <c r="W3242" s="2">
        <v>180736000</v>
      </c>
      <c r="X3242" s="2">
        <v>179768000</v>
      </c>
      <c r="Y3242" s="2">
        <v>178859000</v>
      </c>
      <c r="Z3242" s="2">
        <v>177645000</v>
      </c>
      <c r="AA3242" s="2">
        <v>176551000</v>
      </c>
      <c r="AB3242" s="2">
        <v>175518000</v>
      </c>
      <c r="AC3242" s="2">
        <v>174364000</v>
      </c>
      <c r="AD3242" s="2">
        <v>173453000</v>
      </c>
      <c r="AE3242" s="2">
        <v>172540000</v>
      </c>
      <c r="AF3242" s="2">
        <v>171568000</v>
      </c>
      <c r="AG3242" s="2">
        <v>170655000</v>
      </c>
      <c r="AH3242" s="2">
        <v>169863000</v>
      </c>
    </row>
    <row r="3243" spans="1:34">
      <c r="A3243" t="s">
        <v>4488</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row>
    <row r="3244" spans="1:34">
      <c r="A3244" t="s">
        <v>4489</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row>
    <row r="3245" spans="1:34">
      <c r="A3245" t="s">
        <v>4490</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row>
    <row r="3246" spans="1:34">
      <c r="A3246" t="s">
        <v>4491</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row>
    <row r="3247" spans="1:34">
      <c r="A3247" t="s">
        <v>4492</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row>
    <row r="3248" spans="1:34">
      <c r="A3248" t="s">
        <v>4493</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row>
    <row r="3249" spans="1:34">
      <c r="A3249" t="s">
        <v>4494</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row>
    <row r="3250" spans="1:34">
      <c r="A3250" t="s">
        <v>4495</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row>
    <row r="3251" spans="1:34">
      <c r="A3251" t="s">
        <v>4496</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row>
    <row r="3252" spans="1:34">
      <c r="A3252" t="s">
        <v>4497</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row>
    <row r="3253" spans="1:34">
      <c r="A3253" t="s">
        <v>4498</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row>
    <row r="3254" spans="1:34">
      <c r="A3254" t="s">
        <v>4499</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row>
    <row r="3255" spans="1:34">
      <c r="A3255" t="s">
        <v>4500</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row>
    <row r="3256" spans="1:34">
      <c r="A3256" t="s">
        <v>4501</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row>
    <row r="3257" spans="1:34">
      <c r="A3257" t="s">
        <v>4502</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row>
    <row r="3258" spans="1:34">
      <c r="A3258" t="s">
        <v>4503</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row>
    <row r="3259" spans="1:34">
      <c r="A3259" t="s">
        <v>4504</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row>
    <row r="3260" spans="1:34">
      <c r="A3260" t="s">
        <v>4505</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row>
    <row r="3261" spans="1:34">
      <c r="A3261" t="s">
        <v>4506</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row>
    <row r="3262" spans="1:34">
      <c r="A3262" t="s">
        <v>4507</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row>
    <row r="3263" spans="1:34">
      <c r="A3263" t="s">
        <v>4508</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row>
    <row r="3264" spans="1:34">
      <c r="A3264" t="s">
        <v>4509</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row>
    <row r="3265" spans="1:34">
      <c r="A3265" t="s">
        <v>4510</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row>
    <row r="3266" spans="1:34">
      <c r="A3266" t="s">
        <v>4511</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row>
    <row r="3267" spans="1:34">
      <c r="A3267" t="s">
        <v>4512</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row>
    <row r="3268" spans="1:34">
      <c r="A3268" t="s">
        <v>4513</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row>
    <row r="3269" spans="1:34">
      <c r="A3269" t="s">
        <v>4514</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row>
    <row r="3270" spans="1:34">
      <c r="A3270" t="s">
        <v>4515</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row>
    <row r="3271" spans="1:34">
      <c r="A3271" t="s">
        <v>4516</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row>
    <row r="3272" spans="1:34">
      <c r="A3272" t="s">
        <v>4517</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row>
    <row r="3273" spans="1:34">
      <c r="A3273" t="s">
        <v>4518</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row>
    <row r="3274" spans="1:34">
      <c r="A3274" t="s">
        <v>4519</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row>
    <row r="3275" spans="1:34">
      <c r="A3275" t="s">
        <v>4520</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row>
    <row r="3276" spans="1:34">
      <c r="A3276" t="s">
        <v>4521</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row>
    <row r="3277" spans="1:34">
      <c r="A3277" t="s">
        <v>4522</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row>
    <row r="3278" spans="1:34">
      <c r="A3278" t="s">
        <v>4523</v>
      </c>
      <c r="B3278" t="s">
        <v>19</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row>
    <row r="3279" spans="1:34">
      <c r="A3279" t="s">
        <v>4524</v>
      </c>
      <c r="B3279" t="s">
        <v>19</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row>
    <row r="3280" spans="1:34">
      <c r="A3280" t="s">
        <v>4525</v>
      </c>
      <c r="B3280" t="s">
        <v>19</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row>
    <row r="3281" spans="1:34">
      <c r="A3281" t="s">
        <v>4526</v>
      </c>
      <c r="B3281" t="s">
        <v>19</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row>
    <row r="3282" spans="1:34">
      <c r="A3282" t="s">
        <v>4527</v>
      </c>
      <c r="B3282" t="s">
        <v>19</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row>
    <row r="3283" spans="1:34">
      <c r="A3283" t="s">
        <v>4528</v>
      </c>
      <c r="B3283" t="s">
        <v>19</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row>
    <row r="3284" spans="1:34">
      <c r="A3284" t="s">
        <v>4529</v>
      </c>
      <c r="B3284" t="s">
        <v>19</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row>
    <row r="3285" spans="1:34">
      <c r="A3285" t="s">
        <v>4530</v>
      </c>
      <c r="B3285" t="s">
        <v>19</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row>
    <row r="3286" spans="1:34">
      <c r="A3286" t="s">
        <v>4531</v>
      </c>
      <c r="B3286" t="s">
        <v>19</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row>
    <row r="3287" spans="1:34">
      <c r="A3287" t="s">
        <v>4532</v>
      </c>
      <c r="B3287" t="s">
        <v>19</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row>
    <row r="3288" spans="1:34">
      <c r="A3288" t="s">
        <v>4533</v>
      </c>
      <c r="B3288" t="s">
        <v>19</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row>
    <row r="3289" spans="1:34">
      <c r="A3289" t="s">
        <v>4534</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row>
    <row r="3290" spans="1:34">
      <c r="A3290" t="s">
        <v>4535</v>
      </c>
      <c r="B3290" t="s">
        <v>19</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row>
    <row r="3291" spans="1:34">
      <c r="A3291" t="s">
        <v>4536</v>
      </c>
      <c r="B3291" t="s">
        <v>19</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row>
    <row r="3292" spans="1:34">
      <c r="A3292" t="s">
        <v>4537</v>
      </c>
      <c r="B3292" t="s">
        <v>19</v>
      </c>
      <c r="C3292" s="2">
        <v>32045200000000</v>
      </c>
      <c r="D3292" s="2">
        <v>30341000000000</v>
      </c>
      <c r="E3292" s="2">
        <v>31075200000000</v>
      </c>
      <c r="F3292" s="2">
        <v>31631800000000</v>
      </c>
      <c r="G3292" s="2">
        <v>31825300000000</v>
      </c>
      <c r="H3292" s="2">
        <v>32064000000000</v>
      </c>
      <c r="I3292" s="2">
        <v>32341800000000</v>
      </c>
      <c r="J3292" s="2">
        <v>32645500000000</v>
      </c>
      <c r="K3292" s="2">
        <v>32894700000000</v>
      </c>
      <c r="L3292" s="2">
        <v>33136400000000</v>
      </c>
      <c r="M3292" s="2">
        <v>33287900000000</v>
      </c>
      <c r="N3292" s="2">
        <v>33416600000000</v>
      </c>
      <c r="O3292" s="2">
        <v>33549500000000</v>
      </c>
      <c r="P3292" s="2">
        <v>33675700000000</v>
      </c>
      <c r="Q3292" s="2">
        <v>33795300000000</v>
      </c>
      <c r="R3292" s="2">
        <v>33902000000000</v>
      </c>
      <c r="S3292" s="2">
        <v>34027000000000</v>
      </c>
      <c r="T3292" s="2">
        <v>34145900000000</v>
      </c>
      <c r="U3292" s="2">
        <v>34258100000000</v>
      </c>
      <c r="V3292" s="2">
        <v>34376400000000</v>
      </c>
      <c r="W3292" s="2">
        <v>34482500000000</v>
      </c>
      <c r="X3292" s="2">
        <v>34613600000000</v>
      </c>
      <c r="Y3292" s="2">
        <v>34732500000000</v>
      </c>
      <c r="Z3292" s="2">
        <v>34825800000000</v>
      </c>
      <c r="AA3292" s="2">
        <v>34925200000000</v>
      </c>
      <c r="AB3292" s="2">
        <v>35043500000000</v>
      </c>
      <c r="AC3292" s="2">
        <v>35155100000000</v>
      </c>
      <c r="AD3292" s="2">
        <v>35279500000000</v>
      </c>
      <c r="AE3292" s="2">
        <v>35391100000000</v>
      </c>
      <c r="AF3292" s="2">
        <v>35503300000000</v>
      </c>
      <c r="AG3292" s="2">
        <v>35620900000000</v>
      </c>
      <c r="AH3292" s="2">
        <v>35744700000000</v>
      </c>
    </row>
    <row r="3293" spans="1:34">
      <c r="A3293" t="s">
        <v>4538</v>
      </c>
      <c r="B3293" t="s">
        <v>19</v>
      </c>
      <c r="C3293" s="2">
        <v>1166370000</v>
      </c>
      <c r="D3293" s="2">
        <v>1104340000</v>
      </c>
      <c r="E3293" s="2">
        <v>1131060000</v>
      </c>
      <c r="F3293" s="2">
        <v>1151320000</v>
      </c>
      <c r="G3293" s="2">
        <v>1158370000</v>
      </c>
      <c r="H3293" s="2">
        <v>1167050000</v>
      </c>
      <c r="I3293" s="2">
        <v>1177170000</v>
      </c>
      <c r="J3293" s="2">
        <v>1188220000</v>
      </c>
      <c r="K3293" s="2">
        <v>1197290000</v>
      </c>
      <c r="L3293" s="2">
        <v>1206090000</v>
      </c>
      <c r="M3293" s="2">
        <v>1211600000</v>
      </c>
      <c r="N3293" s="2">
        <v>1216290000</v>
      </c>
      <c r="O3293" s="2">
        <v>1221120000</v>
      </c>
      <c r="P3293" s="2">
        <v>1225720000</v>
      </c>
      <c r="Q3293" s="2">
        <v>1230070000</v>
      </c>
      <c r="R3293" s="2">
        <v>1233950000</v>
      </c>
      <c r="S3293" s="2">
        <v>1238500000</v>
      </c>
      <c r="T3293" s="2">
        <v>1242830000</v>
      </c>
      <c r="U3293" s="2">
        <v>1246910000</v>
      </c>
      <c r="V3293" s="2">
        <v>1251220000</v>
      </c>
      <c r="W3293" s="2">
        <v>1255080000</v>
      </c>
      <c r="X3293" s="2">
        <v>1259850000</v>
      </c>
      <c r="Y3293" s="2">
        <v>1264180000</v>
      </c>
      <c r="Z3293" s="2">
        <v>1267580000</v>
      </c>
      <c r="AA3293" s="2">
        <v>1271190000</v>
      </c>
      <c r="AB3293" s="2">
        <v>1275500000</v>
      </c>
      <c r="AC3293" s="2">
        <v>1279560000</v>
      </c>
      <c r="AD3293" s="2">
        <v>1284090000</v>
      </c>
      <c r="AE3293" s="2">
        <v>1288150000</v>
      </c>
      <c r="AF3293" s="2">
        <v>1292240000</v>
      </c>
      <c r="AG3293" s="2">
        <v>1296520000</v>
      </c>
      <c r="AH3293" s="2">
        <v>1301020000</v>
      </c>
    </row>
    <row r="3294" spans="1:34">
      <c r="A3294" t="s">
        <v>4539</v>
      </c>
      <c r="B3294" t="s">
        <v>19</v>
      </c>
      <c r="C3294" s="2">
        <v>9515030000</v>
      </c>
      <c r="D3294" s="2">
        <v>9008990000</v>
      </c>
      <c r="E3294" s="2">
        <v>9226990000</v>
      </c>
      <c r="F3294" s="2">
        <v>9392280000</v>
      </c>
      <c r="G3294" s="2">
        <v>9449720000</v>
      </c>
      <c r="H3294" s="2">
        <v>9520580000</v>
      </c>
      <c r="I3294" s="2">
        <v>9603090000</v>
      </c>
      <c r="J3294" s="2">
        <v>9693260000</v>
      </c>
      <c r="K3294" s="2">
        <v>9767250000</v>
      </c>
      <c r="L3294" s="2">
        <v>9839030000</v>
      </c>
      <c r="M3294" s="2">
        <v>9884010000</v>
      </c>
      <c r="N3294" s="2">
        <v>9922210000</v>
      </c>
      <c r="O3294" s="2">
        <v>9961690000</v>
      </c>
      <c r="P3294" s="2">
        <v>9999160000</v>
      </c>
      <c r="Q3294" s="2">
        <v>10034700000</v>
      </c>
      <c r="R3294" s="2">
        <v>10066300000</v>
      </c>
      <c r="S3294" s="2">
        <v>10103500000</v>
      </c>
      <c r="T3294" s="2">
        <v>10138800000</v>
      </c>
      <c r="U3294" s="2">
        <v>10172100000</v>
      </c>
      <c r="V3294" s="2">
        <v>10207200000</v>
      </c>
      <c r="W3294" s="2">
        <v>10238700000</v>
      </c>
      <c r="X3294" s="2">
        <v>10277600000</v>
      </c>
      <c r="Y3294" s="2">
        <v>10312900000</v>
      </c>
      <c r="Z3294" s="2">
        <v>10340600000</v>
      </c>
      <c r="AA3294" s="2">
        <v>10370200000</v>
      </c>
      <c r="AB3294" s="2">
        <v>10405300000</v>
      </c>
      <c r="AC3294" s="2">
        <v>10438400000</v>
      </c>
      <c r="AD3294" s="2">
        <v>10475300000</v>
      </c>
      <c r="AE3294" s="2">
        <v>10508500000</v>
      </c>
      <c r="AF3294" s="2">
        <v>10541800000</v>
      </c>
      <c r="AG3294" s="2">
        <v>10576700000</v>
      </c>
      <c r="AH3294" s="2">
        <v>10613500000</v>
      </c>
    </row>
    <row r="3295" spans="1:34">
      <c r="A3295" t="s">
        <v>4540</v>
      </c>
      <c r="B3295" t="s">
        <v>19</v>
      </c>
      <c r="C3295" s="2">
        <v>21964000000</v>
      </c>
      <c r="D3295" s="2">
        <v>20795900000</v>
      </c>
      <c r="E3295" s="2">
        <v>21299100000</v>
      </c>
      <c r="F3295" s="2">
        <v>21680600000</v>
      </c>
      <c r="G3295" s="2">
        <v>21813200000</v>
      </c>
      <c r="H3295" s="2">
        <v>21976800000</v>
      </c>
      <c r="I3295" s="2">
        <v>22167300000</v>
      </c>
      <c r="J3295" s="2">
        <v>22375400000</v>
      </c>
      <c r="K3295" s="2">
        <v>22546200000</v>
      </c>
      <c r="L3295" s="2">
        <v>22711900000</v>
      </c>
      <c r="M3295" s="2">
        <v>22815700000</v>
      </c>
      <c r="N3295" s="2">
        <v>22903900000</v>
      </c>
      <c r="O3295" s="2">
        <v>22995000000</v>
      </c>
      <c r="P3295" s="2">
        <v>23081500000</v>
      </c>
      <c r="Q3295" s="2">
        <v>23163400000</v>
      </c>
      <c r="R3295" s="2">
        <v>23236600000</v>
      </c>
      <c r="S3295" s="2">
        <v>23322300000</v>
      </c>
      <c r="T3295" s="2">
        <v>23403800000</v>
      </c>
      <c r="U3295" s="2">
        <v>23480700000</v>
      </c>
      <c r="V3295" s="2">
        <v>23561700000</v>
      </c>
      <c r="W3295" s="2">
        <v>23634500000</v>
      </c>
      <c r="X3295" s="2">
        <v>23724300000</v>
      </c>
      <c r="Y3295" s="2">
        <v>23805800000</v>
      </c>
      <c r="Z3295" s="2">
        <v>23869800000</v>
      </c>
      <c r="AA3295" s="2">
        <v>23937900000</v>
      </c>
      <c r="AB3295" s="2">
        <v>24019000000</v>
      </c>
      <c r="AC3295" s="2">
        <v>24095500000</v>
      </c>
      <c r="AD3295" s="2">
        <v>24180700000</v>
      </c>
      <c r="AE3295" s="2">
        <v>24257200000</v>
      </c>
      <c r="AF3295" s="2">
        <v>24334100000</v>
      </c>
      <c r="AG3295" s="2">
        <v>24414800000</v>
      </c>
      <c r="AH3295" s="2">
        <v>24499600000</v>
      </c>
    </row>
    <row r="3296" spans="1:34">
      <c r="A3296" t="s">
        <v>4541</v>
      </c>
      <c r="B3296" t="s">
        <v>19</v>
      </c>
      <c r="C3296" s="2">
        <v>878038000</v>
      </c>
      <c r="D3296" s="2">
        <v>831341000</v>
      </c>
      <c r="E3296" s="2">
        <v>851457000</v>
      </c>
      <c r="F3296" s="2">
        <v>866710000</v>
      </c>
      <c r="G3296" s="2">
        <v>872011000</v>
      </c>
      <c r="H3296" s="2">
        <v>878550000</v>
      </c>
      <c r="I3296" s="2">
        <v>886164000</v>
      </c>
      <c r="J3296" s="2">
        <v>894484000</v>
      </c>
      <c r="K3296" s="2">
        <v>901313000</v>
      </c>
      <c r="L3296" s="2">
        <v>907936000</v>
      </c>
      <c r="M3296" s="2">
        <v>912087000</v>
      </c>
      <c r="N3296" s="2">
        <v>915612000</v>
      </c>
      <c r="O3296" s="2">
        <v>919255000</v>
      </c>
      <c r="P3296" s="2">
        <v>922713000</v>
      </c>
      <c r="Q3296" s="2">
        <v>925988000</v>
      </c>
      <c r="R3296" s="2">
        <v>928912000</v>
      </c>
      <c r="S3296" s="2">
        <v>932337000</v>
      </c>
      <c r="T3296" s="2">
        <v>935595000</v>
      </c>
      <c r="U3296" s="2">
        <v>938669000</v>
      </c>
      <c r="V3296" s="2">
        <v>941911000</v>
      </c>
      <c r="W3296" s="2">
        <v>944818000</v>
      </c>
      <c r="X3296" s="2">
        <v>948410000</v>
      </c>
      <c r="Y3296" s="2">
        <v>951668000</v>
      </c>
      <c r="Z3296" s="2">
        <v>954224000</v>
      </c>
      <c r="AA3296" s="2">
        <v>956948000</v>
      </c>
      <c r="AB3296" s="2">
        <v>960189000</v>
      </c>
      <c r="AC3296" s="2">
        <v>963247000</v>
      </c>
      <c r="AD3296" s="2">
        <v>966655000</v>
      </c>
      <c r="AE3296" s="2">
        <v>969713000</v>
      </c>
      <c r="AF3296" s="2">
        <v>972787000</v>
      </c>
      <c r="AG3296" s="2">
        <v>976012000</v>
      </c>
      <c r="AH3296" s="2">
        <v>979403000</v>
      </c>
    </row>
    <row r="3297" spans="1:34">
      <c r="A3297" t="s">
        <v>4542</v>
      </c>
      <c r="B3297" t="s">
        <v>19</v>
      </c>
      <c r="C3297" s="2">
        <v>558419000</v>
      </c>
      <c r="D3297" s="2">
        <v>528721000</v>
      </c>
      <c r="E3297" s="2">
        <v>541515000</v>
      </c>
      <c r="F3297" s="2">
        <v>551215000</v>
      </c>
      <c r="G3297" s="2">
        <v>554586000</v>
      </c>
      <c r="H3297" s="2">
        <v>558745000</v>
      </c>
      <c r="I3297" s="2">
        <v>563588000</v>
      </c>
      <c r="J3297" s="2">
        <v>568879000</v>
      </c>
      <c r="K3297" s="2">
        <v>573222000</v>
      </c>
      <c r="L3297" s="2">
        <v>577435000</v>
      </c>
      <c r="M3297" s="2">
        <v>580074000</v>
      </c>
      <c r="N3297" s="2">
        <v>582316000</v>
      </c>
      <c r="O3297" s="2">
        <v>584633000</v>
      </c>
      <c r="P3297" s="2">
        <v>586832000</v>
      </c>
      <c r="Q3297" s="2">
        <v>588915000</v>
      </c>
      <c r="R3297" s="2">
        <v>590775000</v>
      </c>
      <c r="S3297" s="2">
        <v>592953000</v>
      </c>
      <c r="T3297" s="2">
        <v>595025000</v>
      </c>
      <c r="U3297" s="2">
        <v>596980000</v>
      </c>
      <c r="V3297" s="2">
        <v>599042000</v>
      </c>
      <c r="W3297" s="2">
        <v>600891000</v>
      </c>
      <c r="X3297" s="2">
        <v>603175000</v>
      </c>
      <c r="Y3297" s="2">
        <v>605247000</v>
      </c>
      <c r="Z3297" s="2">
        <v>606873000</v>
      </c>
      <c r="AA3297" s="2">
        <v>608605000</v>
      </c>
      <c r="AB3297" s="2">
        <v>610667000</v>
      </c>
      <c r="AC3297" s="2">
        <v>612611000</v>
      </c>
      <c r="AD3297" s="2">
        <v>614779000</v>
      </c>
      <c r="AE3297" s="2">
        <v>616723000</v>
      </c>
      <c r="AF3297" s="2">
        <v>618679000</v>
      </c>
      <c r="AG3297" s="2">
        <v>620729000</v>
      </c>
      <c r="AH3297" s="2">
        <v>622887000</v>
      </c>
    </row>
    <row r="3298" spans="1:34">
      <c r="A3298" t="s">
        <v>4543</v>
      </c>
      <c r="B3298" t="s">
        <v>19</v>
      </c>
      <c r="C3298" s="2">
        <v>6906990000</v>
      </c>
      <c r="D3298" s="2">
        <v>6539650000</v>
      </c>
      <c r="E3298" s="2">
        <v>6697900000</v>
      </c>
      <c r="F3298" s="2">
        <v>6817880000</v>
      </c>
      <c r="G3298" s="2">
        <v>6859580000</v>
      </c>
      <c r="H3298" s="2">
        <v>6911020000</v>
      </c>
      <c r="I3298" s="2">
        <v>6970910000</v>
      </c>
      <c r="J3298" s="2">
        <v>7036360000</v>
      </c>
      <c r="K3298" s="2">
        <v>7090080000</v>
      </c>
      <c r="L3298" s="2">
        <v>7142180000</v>
      </c>
      <c r="M3298" s="2">
        <v>7174830000</v>
      </c>
      <c r="N3298" s="2">
        <v>7202560000</v>
      </c>
      <c r="O3298" s="2">
        <v>7231220000</v>
      </c>
      <c r="P3298" s="2">
        <v>7258420000</v>
      </c>
      <c r="Q3298" s="2">
        <v>7284180000</v>
      </c>
      <c r="R3298" s="2">
        <v>7307180000</v>
      </c>
      <c r="S3298" s="2">
        <v>7334130000</v>
      </c>
      <c r="T3298" s="2">
        <v>7359750000</v>
      </c>
      <c r="U3298" s="2">
        <v>7383940000</v>
      </c>
      <c r="V3298" s="2">
        <v>7409440000</v>
      </c>
      <c r="W3298" s="2">
        <v>7432300000</v>
      </c>
      <c r="X3298" s="2">
        <v>7460560000</v>
      </c>
      <c r="Y3298" s="2">
        <v>7486190000</v>
      </c>
      <c r="Z3298" s="2">
        <v>7506300000</v>
      </c>
      <c r="AA3298" s="2">
        <v>7527720000</v>
      </c>
      <c r="AB3298" s="2">
        <v>7553220000</v>
      </c>
      <c r="AC3298" s="2">
        <v>7577270000</v>
      </c>
      <c r="AD3298" s="2">
        <v>7604090000</v>
      </c>
      <c r="AE3298" s="2">
        <v>7628140000</v>
      </c>
      <c r="AF3298" s="2">
        <v>7652320000</v>
      </c>
      <c r="AG3298" s="2">
        <v>7677690000</v>
      </c>
      <c r="AH3298" s="2">
        <v>7704370000</v>
      </c>
    </row>
    <row r="3299" spans="1:34">
      <c r="A3299" t="s">
        <v>4544</v>
      </c>
      <c r="B3299" t="s">
        <v>19</v>
      </c>
      <c r="C3299" s="2">
        <v>32326800</v>
      </c>
      <c r="D3299" s="2">
        <v>30607600</v>
      </c>
      <c r="E3299" s="2">
        <v>31348200</v>
      </c>
      <c r="F3299" s="2">
        <v>31909800</v>
      </c>
      <c r="G3299" s="2">
        <v>32104900</v>
      </c>
      <c r="H3299" s="2">
        <v>32345700</v>
      </c>
      <c r="I3299" s="2">
        <v>32626000</v>
      </c>
      <c r="J3299" s="2">
        <v>32932300</v>
      </c>
      <c r="K3299" s="2">
        <v>33183700</v>
      </c>
      <c r="L3299" s="2">
        <v>33427600</v>
      </c>
      <c r="M3299" s="2">
        <v>33580400</v>
      </c>
      <c r="N3299" s="2">
        <v>33710200</v>
      </c>
      <c r="O3299" s="2">
        <v>33844300</v>
      </c>
      <c r="P3299" s="2">
        <v>33971600</v>
      </c>
      <c r="Q3299" s="2">
        <v>34092200</v>
      </c>
      <c r="R3299" s="2">
        <v>34199800</v>
      </c>
      <c r="S3299" s="2">
        <v>34325900</v>
      </c>
      <c r="T3299" s="2">
        <v>34445900</v>
      </c>
      <c r="U3299" s="2">
        <v>34559100</v>
      </c>
      <c r="V3299" s="2">
        <v>34678400</v>
      </c>
      <c r="W3299" s="2">
        <v>34785500</v>
      </c>
      <c r="X3299" s="2">
        <v>34917700</v>
      </c>
      <c r="Y3299" s="2">
        <v>35037700</v>
      </c>
      <c r="Z3299" s="2">
        <v>35131800</v>
      </c>
      <c r="AA3299" s="2">
        <v>35232000</v>
      </c>
      <c r="AB3299" s="2">
        <v>35351400</v>
      </c>
      <c r="AC3299" s="2">
        <v>35464000</v>
      </c>
      <c r="AD3299" s="2">
        <v>35589400</v>
      </c>
      <c r="AE3299" s="2">
        <v>35702000</v>
      </c>
      <c r="AF3299" s="2">
        <v>35815200</v>
      </c>
      <c r="AG3299" s="2">
        <v>35933900</v>
      </c>
      <c r="AH3299" s="2">
        <v>36058800</v>
      </c>
    </row>
    <row r="3300" spans="1:34">
      <c r="A3300" t="s">
        <v>4545</v>
      </c>
      <c r="B3300" t="s">
        <v>19</v>
      </c>
      <c r="C3300" s="2">
        <v>163720000</v>
      </c>
      <c r="D3300" s="2">
        <v>155013000</v>
      </c>
      <c r="E3300" s="2">
        <v>158763000</v>
      </c>
      <c r="F3300" s="2">
        <v>161607000</v>
      </c>
      <c r="G3300" s="2">
        <v>162596000</v>
      </c>
      <c r="H3300" s="2">
        <v>163815000</v>
      </c>
      <c r="I3300" s="2">
        <v>165235000</v>
      </c>
      <c r="J3300" s="2">
        <v>166786000</v>
      </c>
      <c r="K3300" s="2">
        <v>168059000</v>
      </c>
      <c r="L3300" s="2">
        <v>169295000</v>
      </c>
      <c r="M3300" s="2">
        <v>170068000</v>
      </c>
      <c r="N3300" s="2">
        <v>170726000</v>
      </c>
      <c r="O3300" s="2">
        <v>171405000</v>
      </c>
      <c r="P3300" s="2">
        <v>172050000</v>
      </c>
      <c r="Q3300" s="2">
        <v>172660000</v>
      </c>
      <c r="R3300" s="2">
        <v>173206000</v>
      </c>
      <c r="S3300" s="2">
        <v>173844000</v>
      </c>
      <c r="T3300" s="2">
        <v>174452000</v>
      </c>
      <c r="U3300" s="2">
        <v>175025000</v>
      </c>
      <c r="V3300" s="2">
        <v>175629000</v>
      </c>
      <c r="W3300" s="2">
        <v>176171000</v>
      </c>
      <c r="X3300" s="2">
        <v>176841000</v>
      </c>
      <c r="Y3300" s="2">
        <v>177449000</v>
      </c>
      <c r="Z3300" s="2">
        <v>177925000</v>
      </c>
      <c r="AA3300" s="2">
        <v>178433000</v>
      </c>
      <c r="AB3300" s="2">
        <v>179038000</v>
      </c>
      <c r="AC3300" s="2">
        <v>179608000</v>
      </c>
      <c r="AD3300" s="2">
        <v>180243000</v>
      </c>
      <c r="AE3300" s="2">
        <v>180813000</v>
      </c>
      <c r="AF3300" s="2">
        <v>181387000</v>
      </c>
      <c r="AG3300" s="2">
        <v>181988000</v>
      </c>
      <c r="AH3300" s="2">
        <v>182620000</v>
      </c>
    </row>
    <row r="3301" spans="1:34">
      <c r="A3301" t="s">
        <v>4546</v>
      </c>
      <c r="B3301" t="s">
        <v>19</v>
      </c>
      <c r="C3301" s="2">
        <v>1564200000</v>
      </c>
      <c r="D3301" s="2">
        <v>1481010000</v>
      </c>
      <c r="E3301" s="2">
        <v>1516850000</v>
      </c>
      <c r="F3301" s="2">
        <v>1544020000</v>
      </c>
      <c r="G3301" s="2">
        <v>1553460000</v>
      </c>
      <c r="H3301" s="2">
        <v>1565110000</v>
      </c>
      <c r="I3301" s="2">
        <v>1578680000</v>
      </c>
      <c r="J3301" s="2">
        <v>1593500000</v>
      </c>
      <c r="K3301" s="2">
        <v>1605660000</v>
      </c>
      <c r="L3301" s="2">
        <v>1617460000</v>
      </c>
      <c r="M3301" s="2">
        <v>1624860000</v>
      </c>
      <c r="N3301" s="2">
        <v>1631140000</v>
      </c>
      <c r="O3301" s="2">
        <v>1637630000</v>
      </c>
      <c r="P3301" s="2">
        <v>1643790000</v>
      </c>
      <c r="Q3301" s="2">
        <v>1649620000</v>
      </c>
      <c r="R3301" s="2">
        <v>1654830000</v>
      </c>
      <c r="S3301" s="2">
        <v>1660930000</v>
      </c>
      <c r="T3301" s="2">
        <v>1666740000</v>
      </c>
      <c r="U3301" s="2">
        <v>1672210000</v>
      </c>
      <c r="V3301" s="2">
        <v>1677990000</v>
      </c>
      <c r="W3301" s="2">
        <v>1683170000</v>
      </c>
      <c r="X3301" s="2">
        <v>1689570000</v>
      </c>
      <c r="Y3301" s="2">
        <v>1695370000</v>
      </c>
      <c r="Z3301" s="2">
        <v>1699920000</v>
      </c>
      <c r="AA3301" s="2">
        <v>1704780000</v>
      </c>
      <c r="AB3301" s="2">
        <v>1710550000</v>
      </c>
      <c r="AC3301" s="2">
        <v>1716000000</v>
      </c>
      <c r="AD3301" s="2">
        <v>1722070000</v>
      </c>
      <c r="AE3301" s="2">
        <v>1727520000</v>
      </c>
      <c r="AF3301" s="2">
        <v>1732990000</v>
      </c>
      <c r="AG3301" s="2">
        <v>1738740000</v>
      </c>
      <c r="AH3301" s="2">
        <v>1744780000</v>
      </c>
    </row>
    <row r="3302" spans="1:34">
      <c r="A3302" t="s">
        <v>4547</v>
      </c>
      <c r="B3302" t="s">
        <v>19</v>
      </c>
      <c r="C3302" s="2">
        <v>312840000</v>
      </c>
      <c r="D3302" s="2">
        <v>296202000</v>
      </c>
      <c r="E3302" s="2">
        <v>303370000</v>
      </c>
      <c r="F3302" s="2">
        <v>308804000</v>
      </c>
      <c r="G3302" s="2">
        <v>310693000</v>
      </c>
      <c r="H3302" s="2">
        <v>313023000</v>
      </c>
      <c r="I3302" s="2">
        <v>315735000</v>
      </c>
      <c r="J3302" s="2">
        <v>318700000</v>
      </c>
      <c r="K3302" s="2">
        <v>321133000</v>
      </c>
      <c r="L3302" s="2">
        <v>323493000</v>
      </c>
      <c r="M3302" s="2">
        <v>324972000</v>
      </c>
      <c r="N3302" s="2">
        <v>326228000</v>
      </c>
      <c r="O3302" s="2">
        <v>327525000</v>
      </c>
      <c r="P3302" s="2">
        <v>328758000</v>
      </c>
      <c r="Q3302" s="2">
        <v>329924000</v>
      </c>
      <c r="R3302" s="2">
        <v>330966000</v>
      </c>
      <c r="S3302" s="2">
        <v>332187000</v>
      </c>
      <c r="T3302" s="2">
        <v>333347000</v>
      </c>
      <c r="U3302" s="2">
        <v>334443000</v>
      </c>
      <c r="V3302" s="2">
        <v>335598000</v>
      </c>
      <c r="W3302" s="2">
        <v>336633000</v>
      </c>
      <c r="X3302" s="2">
        <v>337913000</v>
      </c>
      <c r="Y3302" s="2">
        <v>339074000</v>
      </c>
      <c r="Z3302" s="2">
        <v>339985000</v>
      </c>
      <c r="AA3302" s="2">
        <v>340955000</v>
      </c>
      <c r="AB3302" s="2">
        <v>342110000</v>
      </c>
      <c r="AC3302" s="2">
        <v>343200000</v>
      </c>
      <c r="AD3302" s="2">
        <v>344414000</v>
      </c>
      <c r="AE3302" s="2">
        <v>345503000</v>
      </c>
      <c r="AF3302" s="2">
        <v>346599000</v>
      </c>
      <c r="AG3302" s="2">
        <v>347748000</v>
      </c>
      <c r="AH3302" s="2">
        <v>348956000</v>
      </c>
    </row>
    <row r="3303" spans="1:34">
      <c r="A3303" t="s">
        <v>4548</v>
      </c>
      <c r="B3303" t="s">
        <v>19</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row>
    <row r="3304" spans="1:34">
      <c r="A3304" t="s">
        <v>4549</v>
      </c>
      <c r="B3304" t="s">
        <v>19</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row>
    <row r="3305" spans="1:34">
      <c r="A3305" t="s">
        <v>4550</v>
      </c>
      <c r="B3305" t="s">
        <v>19</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row>
    <row r="3306" spans="1:34">
      <c r="A3306" t="s">
        <v>4551</v>
      </c>
      <c r="B3306" t="s">
        <v>19</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row>
    <row r="3307" spans="1:34">
      <c r="A3307" t="s">
        <v>4552</v>
      </c>
      <c r="B3307" t="s">
        <v>19</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row>
    <row r="3308" spans="1:34">
      <c r="A3308" t="s">
        <v>4553</v>
      </c>
      <c r="B3308" t="s">
        <v>19</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row>
    <row r="3309" spans="1:34">
      <c r="A3309" t="s">
        <v>4554</v>
      </c>
      <c r="B3309" t="s">
        <v>19</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row>
    <row r="3310" spans="1:34">
      <c r="A3310" t="s">
        <v>4555</v>
      </c>
      <c r="B3310" t="s">
        <v>19</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row>
    <row r="3311" spans="1:34">
      <c r="A3311" t="s">
        <v>4556</v>
      </c>
      <c r="B3311" t="s">
        <v>19</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row>
    <row r="3312" spans="1:34">
      <c r="A3312" t="s">
        <v>4557</v>
      </c>
      <c r="B3312" t="s">
        <v>19</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row>
    <row r="3313" spans="1:34">
      <c r="A3313" t="s">
        <v>4558</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row>
    <row r="3314" spans="1:34">
      <c r="A3314" t="s">
        <v>4559</v>
      </c>
      <c r="B3314" t="s">
        <v>19</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row>
    <row r="3315" spans="1:34">
      <c r="A3315" t="s">
        <v>4560</v>
      </c>
      <c r="B3315" t="s">
        <v>19</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D205-2E86-476F-9839-800A79F611A7}">
  <sheetPr codeName="Sheet1">
    <tabColor theme="8"/>
  </sheetPr>
  <dimension ref="A1:C24"/>
  <sheetViews>
    <sheetView workbookViewId="0">
      <selection activeCell="A2" sqref="A2:A21"/>
    </sheetView>
  </sheetViews>
  <sheetFormatPr defaultRowHeight="15"/>
  <cols>
    <col min="1" max="1" width="71.5703125" customWidth="1"/>
    <col min="2" max="2" width="20.28515625" customWidth="1"/>
    <col min="3" max="3" width="14.140625" customWidth="1"/>
  </cols>
  <sheetData>
    <row r="1" spans="1:3">
      <c r="A1" s="1" t="s">
        <v>0</v>
      </c>
      <c r="B1" s="1" t="s">
        <v>2931</v>
      </c>
      <c r="C1" s="1" t="s">
        <v>2977</v>
      </c>
    </row>
    <row r="2" spans="1:3">
      <c r="A2" t="s">
        <v>1</v>
      </c>
      <c r="B2" t="s">
        <v>2932</v>
      </c>
    </row>
    <row r="3" spans="1:3">
      <c r="A3" s="24" t="s">
        <v>2</v>
      </c>
      <c r="B3" t="s">
        <v>2932</v>
      </c>
    </row>
    <row r="4" spans="1:3">
      <c r="A4" s="24" t="s">
        <v>3</v>
      </c>
      <c r="B4" t="s">
        <v>2932</v>
      </c>
    </row>
    <row r="5" spans="1:3">
      <c r="A5" s="24" t="s">
        <v>17</v>
      </c>
      <c r="B5" t="s">
        <v>2932</v>
      </c>
    </row>
    <row r="6" spans="1:3">
      <c r="A6" s="24" t="s">
        <v>4</v>
      </c>
      <c r="B6" t="s">
        <v>2932</v>
      </c>
    </row>
    <row r="7" spans="1:3">
      <c r="A7" s="24" t="s">
        <v>5</v>
      </c>
      <c r="B7" t="s">
        <v>2932</v>
      </c>
    </row>
    <row r="8" spans="1:3">
      <c r="A8" s="24" t="s">
        <v>6</v>
      </c>
      <c r="B8" t="s">
        <v>2932</v>
      </c>
    </row>
    <row r="9" spans="1:3">
      <c r="A9" t="s">
        <v>7</v>
      </c>
      <c r="B9" t="s">
        <v>2933</v>
      </c>
    </row>
    <row r="10" spans="1:3">
      <c r="A10" t="s">
        <v>8</v>
      </c>
      <c r="B10" t="s">
        <v>2933</v>
      </c>
    </row>
    <row r="11" spans="1:3">
      <c r="A11" t="s">
        <v>9</v>
      </c>
      <c r="B11" t="s">
        <v>2933</v>
      </c>
    </row>
    <row r="12" spans="1:3">
      <c r="A12" t="s">
        <v>10</v>
      </c>
      <c r="B12" t="s">
        <v>2933</v>
      </c>
    </row>
    <row r="13" spans="1:3">
      <c r="A13" t="s">
        <v>11</v>
      </c>
      <c r="B13" t="s">
        <v>2933</v>
      </c>
    </row>
    <row r="14" spans="1:3">
      <c r="A14" t="s">
        <v>12</v>
      </c>
      <c r="B14" t="s">
        <v>2933</v>
      </c>
    </row>
    <row r="15" spans="1:3">
      <c r="A15" t="s">
        <v>13</v>
      </c>
      <c r="B15" t="s">
        <v>2933</v>
      </c>
    </row>
    <row r="16" spans="1:3">
      <c r="A16" t="s">
        <v>14</v>
      </c>
      <c r="B16" t="s">
        <v>2933</v>
      </c>
    </row>
    <row r="17" spans="1:2">
      <c r="A17" t="s">
        <v>15</v>
      </c>
      <c r="B17" t="s">
        <v>2933</v>
      </c>
    </row>
    <row r="18" spans="1:2">
      <c r="A18" t="s">
        <v>16</v>
      </c>
      <c r="B18" t="s">
        <v>2933</v>
      </c>
    </row>
    <row r="19" spans="1:2">
      <c r="A19" t="s">
        <v>3125</v>
      </c>
      <c r="B19" t="s">
        <v>3126</v>
      </c>
    </row>
    <row r="20" spans="1:2">
      <c r="A20" t="s">
        <v>4066</v>
      </c>
      <c r="B20" t="s">
        <v>2932</v>
      </c>
    </row>
    <row r="21" spans="1:2">
      <c r="A21" t="s">
        <v>4200</v>
      </c>
      <c r="B21" t="s">
        <v>2932</v>
      </c>
    </row>
    <row r="22" spans="1:2">
      <c r="A22" s="3" t="s">
        <v>2852</v>
      </c>
      <c r="B22" s="3" t="s">
        <v>2933</v>
      </c>
    </row>
    <row r="24" spans="1:2">
      <c r="B24" s="2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179BA-81B3-453C-B976-16497915086F}">
  <sheetPr codeName="Sheet20">
    <tabColor theme="7" tint="-0.249977111117893"/>
  </sheetPr>
  <dimension ref="A1"/>
  <sheetViews>
    <sheetView topLeftCell="A35" workbookViewId="0">
      <selection activeCell="A35" sqref="A35"/>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A9D14-7697-45FA-93FA-27B907633006}">
  <sheetPr codeName="Sheet21">
    <tabColor theme="7" tint="-0.249977111117893"/>
  </sheetPr>
  <dimension ref="A1:AH42"/>
  <sheetViews>
    <sheetView workbookViewId="0">
      <selection activeCell="AM13" sqref="AM13"/>
    </sheetView>
  </sheetViews>
  <sheetFormatPr defaultRowHeight="15"/>
  <cols>
    <col min="1" max="1" width="9.140625" style="24"/>
    <col min="2" max="2" width="30.42578125" style="24" customWidth="1"/>
    <col min="3" max="30" width="0" style="24" hidden="1" customWidth="1"/>
    <col min="31" max="31" width="9.140625" style="24"/>
    <col min="32" max="32" width="23.7109375" style="24" customWidth="1"/>
    <col min="33" max="33" width="31.5703125" style="24" customWidth="1"/>
    <col min="34" max="16384" width="9.140625" style="24"/>
  </cols>
  <sheetData>
    <row r="1" spans="1:34">
      <c r="A1" s="24" t="s">
        <v>2938</v>
      </c>
    </row>
    <row r="3" spans="1:34">
      <c r="B3" s="24" t="s">
        <v>2939</v>
      </c>
      <c r="C3" s="24">
        <v>1990</v>
      </c>
      <c r="D3" s="24">
        <v>1991</v>
      </c>
      <c r="E3" s="24">
        <v>1992</v>
      </c>
      <c r="F3" s="24">
        <v>1993</v>
      </c>
      <c r="G3" s="24">
        <v>1994</v>
      </c>
      <c r="H3" s="24">
        <v>1995</v>
      </c>
      <c r="I3" s="24">
        <v>1996</v>
      </c>
      <c r="J3" s="24">
        <v>1997</v>
      </c>
      <c r="K3" s="24">
        <v>1998</v>
      </c>
      <c r="L3" s="24">
        <v>1999</v>
      </c>
      <c r="M3" s="24">
        <v>2000</v>
      </c>
      <c r="N3" s="24">
        <v>2001</v>
      </c>
      <c r="O3" s="24">
        <v>2002</v>
      </c>
      <c r="P3" s="24">
        <v>2003</v>
      </c>
      <c r="Q3" s="24">
        <v>2004</v>
      </c>
      <c r="R3" s="24">
        <v>2005</v>
      </c>
      <c r="S3" s="24">
        <v>2006</v>
      </c>
      <c r="T3" s="24">
        <v>2007</v>
      </c>
      <c r="U3" s="24">
        <v>2008</v>
      </c>
      <c r="V3" s="24">
        <v>2009</v>
      </c>
      <c r="W3" s="24">
        <v>2010</v>
      </c>
      <c r="X3" s="24">
        <v>2011</v>
      </c>
      <c r="Y3" s="24">
        <v>2012</v>
      </c>
      <c r="Z3" s="24">
        <v>2013</v>
      </c>
      <c r="AA3" s="24">
        <v>2014</v>
      </c>
      <c r="AB3" s="24">
        <v>2015</v>
      </c>
      <c r="AC3" s="24">
        <v>2016</v>
      </c>
      <c r="AD3" s="24">
        <v>2017</v>
      </c>
      <c r="AE3" s="24">
        <v>2018</v>
      </c>
      <c r="AF3" s="18" t="s">
        <v>3217</v>
      </c>
      <c r="AG3" s="18" t="s">
        <v>3218</v>
      </c>
      <c r="AH3" s="18" t="s">
        <v>3220</v>
      </c>
    </row>
    <row r="4" spans="1:34">
      <c r="B4" s="24" t="s">
        <v>2854</v>
      </c>
      <c r="C4" s="24">
        <v>4909.3</v>
      </c>
      <c r="D4" s="24">
        <v>4869.8</v>
      </c>
      <c r="E4" s="24">
        <v>4970.8999999999996</v>
      </c>
      <c r="F4" s="24">
        <v>5073.8999999999996</v>
      </c>
      <c r="G4" s="24">
        <v>5159.3999999999996</v>
      </c>
      <c r="H4" s="24">
        <v>5212.5</v>
      </c>
      <c r="I4" s="24">
        <v>5399.7</v>
      </c>
      <c r="J4" s="24">
        <v>5472.1</v>
      </c>
      <c r="K4" s="24">
        <v>5522.4</v>
      </c>
      <c r="L4" s="24">
        <v>5602.8</v>
      </c>
      <c r="M4" s="24">
        <v>5772.9</v>
      </c>
      <c r="N4" s="24">
        <v>5696.8</v>
      </c>
      <c r="O4" s="24">
        <v>5738.4</v>
      </c>
      <c r="P4" s="24">
        <v>5793</v>
      </c>
      <c r="Q4" s="24">
        <v>5901.6</v>
      </c>
      <c r="R4" s="24">
        <v>5930.3</v>
      </c>
      <c r="S4" s="24">
        <v>5844.9</v>
      </c>
      <c r="T4" s="24">
        <v>5919.4</v>
      </c>
      <c r="U4" s="24">
        <v>5736.2</v>
      </c>
      <c r="V4" s="24">
        <v>5340.7</v>
      </c>
      <c r="W4" s="24">
        <v>5518</v>
      </c>
      <c r="X4" s="24">
        <v>5381.8</v>
      </c>
      <c r="Y4" s="24">
        <v>5185.1000000000004</v>
      </c>
      <c r="Z4" s="24">
        <v>5331.6</v>
      </c>
      <c r="AA4" s="24">
        <v>5375.4</v>
      </c>
      <c r="AB4" s="24">
        <v>5231.5</v>
      </c>
      <c r="AC4" s="24">
        <v>5119.8</v>
      </c>
      <c r="AD4" s="24">
        <v>5081.3</v>
      </c>
      <c r="AE4" s="24">
        <v>5249.3</v>
      </c>
    </row>
    <row r="5" spans="1:34">
      <c r="B5" s="24" t="s">
        <v>2940</v>
      </c>
      <c r="C5" s="24">
        <v>4740</v>
      </c>
      <c r="D5" s="24">
        <v>4691</v>
      </c>
      <c r="E5" s="24">
        <v>4794.7</v>
      </c>
      <c r="F5" s="24">
        <v>4907.1000000000004</v>
      </c>
      <c r="G5" s="24">
        <v>4982.1000000000004</v>
      </c>
      <c r="H5" s="24">
        <v>5033.5</v>
      </c>
      <c r="I5" s="24">
        <v>5225.8999999999996</v>
      </c>
      <c r="J5" s="24">
        <v>5289.6</v>
      </c>
      <c r="K5" s="24">
        <v>5326.2</v>
      </c>
      <c r="L5" s="24">
        <v>5393</v>
      </c>
      <c r="M5" s="24">
        <v>5585.1</v>
      </c>
      <c r="N5" s="24">
        <v>5516.7</v>
      </c>
      <c r="O5" s="24">
        <v>5553.4</v>
      </c>
      <c r="P5" s="24">
        <v>5614.2</v>
      </c>
      <c r="Q5" s="24">
        <v>5704</v>
      </c>
      <c r="R5" s="24">
        <v>5740.7</v>
      </c>
      <c r="S5" s="24">
        <v>5653.4</v>
      </c>
      <c r="T5" s="24">
        <v>5744.7</v>
      </c>
      <c r="U5" s="24">
        <v>5558.3</v>
      </c>
      <c r="V5" s="24">
        <v>5183.3999999999996</v>
      </c>
      <c r="W5" s="24">
        <v>5351</v>
      </c>
      <c r="X5" s="24">
        <v>5215.7</v>
      </c>
      <c r="Y5" s="24">
        <v>5016.7</v>
      </c>
      <c r="Z5" s="24">
        <v>5142.7</v>
      </c>
      <c r="AA5" s="24">
        <v>5184.8</v>
      </c>
      <c r="AB5" s="24">
        <v>5031.8</v>
      </c>
      <c r="AC5" s="24">
        <v>4942.3999999999996</v>
      </c>
      <c r="AD5" s="24">
        <v>4892.2</v>
      </c>
      <c r="AE5" s="24">
        <v>5031.8</v>
      </c>
      <c r="AF5" s="24" t="s">
        <v>3214</v>
      </c>
      <c r="AH5" s="24" t="s">
        <v>2854</v>
      </c>
    </row>
    <row r="6" spans="1:34">
      <c r="B6" s="24" t="s">
        <v>2941</v>
      </c>
      <c r="C6" s="24">
        <v>1469.1</v>
      </c>
      <c r="D6" s="24">
        <v>1422.5</v>
      </c>
      <c r="E6" s="24">
        <v>1477.8</v>
      </c>
      <c r="F6" s="24">
        <v>1508.7</v>
      </c>
      <c r="G6" s="24">
        <v>1553.8</v>
      </c>
      <c r="H6" s="24">
        <v>1580.5</v>
      </c>
      <c r="I6" s="24">
        <v>1627.2</v>
      </c>
      <c r="J6" s="24">
        <v>1643.3</v>
      </c>
      <c r="K6" s="24">
        <v>1678.6</v>
      </c>
      <c r="L6" s="24">
        <v>1746</v>
      </c>
      <c r="M6" s="24">
        <v>1779.4</v>
      </c>
      <c r="N6" s="24">
        <v>1758.4</v>
      </c>
      <c r="O6" s="24">
        <v>1799.9</v>
      </c>
      <c r="P6" s="24">
        <v>1792.5</v>
      </c>
      <c r="Q6" s="24">
        <v>1837.2</v>
      </c>
      <c r="R6" s="24">
        <v>1856.1</v>
      </c>
      <c r="S6" s="24">
        <v>1852.7</v>
      </c>
      <c r="T6" s="24">
        <v>1854.9</v>
      </c>
      <c r="U6" s="24">
        <v>1760.2</v>
      </c>
      <c r="V6" s="24">
        <v>1685.1</v>
      </c>
      <c r="W6" s="24">
        <v>1695.5</v>
      </c>
      <c r="X6" s="24">
        <v>1670.6</v>
      </c>
      <c r="Y6" s="24">
        <v>1661.1</v>
      </c>
      <c r="Z6" s="24">
        <v>1674.1</v>
      </c>
      <c r="AA6" s="24">
        <v>1713.7</v>
      </c>
      <c r="AB6" s="24">
        <v>1725.3</v>
      </c>
      <c r="AC6" s="24">
        <v>1765.3</v>
      </c>
      <c r="AD6" s="24">
        <v>1787.3</v>
      </c>
      <c r="AE6" s="24">
        <v>1820.7</v>
      </c>
      <c r="AF6" s="24" t="s">
        <v>3214</v>
      </c>
      <c r="AH6" s="24" t="s">
        <v>2854</v>
      </c>
    </row>
    <row r="7" spans="1:34">
      <c r="B7" s="24" t="s">
        <v>2942</v>
      </c>
      <c r="C7" s="24">
        <v>1820</v>
      </c>
      <c r="D7" s="24">
        <v>1817.4</v>
      </c>
      <c r="E7" s="24">
        <v>1830.7</v>
      </c>
      <c r="F7" s="24">
        <v>1906.2</v>
      </c>
      <c r="G7" s="24">
        <v>1930.5</v>
      </c>
      <c r="H7" s="24">
        <v>1947.2</v>
      </c>
      <c r="I7" s="24">
        <v>2020.2</v>
      </c>
      <c r="J7" s="24">
        <v>2087.5</v>
      </c>
      <c r="K7" s="24">
        <v>2176.6</v>
      </c>
      <c r="L7" s="24">
        <v>2189.6999999999998</v>
      </c>
      <c r="M7" s="24">
        <v>2296</v>
      </c>
      <c r="N7" s="24">
        <v>2257.1</v>
      </c>
      <c r="O7" s="24">
        <v>2272.1</v>
      </c>
      <c r="P7" s="24">
        <v>2303.6</v>
      </c>
      <c r="Q7" s="24">
        <v>2335</v>
      </c>
      <c r="R7" s="24">
        <v>2400</v>
      </c>
      <c r="S7" s="24">
        <v>2344.4</v>
      </c>
      <c r="T7" s="24">
        <v>2411.1</v>
      </c>
      <c r="U7" s="24">
        <v>2359.3000000000002</v>
      </c>
      <c r="V7" s="24">
        <v>2145.3000000000002</v>
      </c>
      <c r="W7" s="24">
        <v>2258.6</v>
      </c>
      <c r="X7" s="24">
        <v>2158.1</v>
      </c>
      <c r="Y7" s="24">
        <v>2023.3</v>
      </c>
      <c r="Z7" s="24">
        <v>2038.3</v>
      </c>
      <c r="AA7" s="24">
        <v>2037.1</v>
      </c>
      <c r="AB7" s="24">
        <v>1900.6</v>
      </c>
      <c r="AC7" s="24">
        <v>1808.9</v>
      </c>
      <c r="AD7" s="24">
        <v>1732</v>
      </c>
      <c r="AE7" s="24">
        <v>1752.8</v>
      </c>
      <c r="AF7" s="24" t="s">
        <v>3214</v>
      </c>
      <c r="AH7" s="24" t="s">
        <v>2854</v>
      </c>
    </row>
    <row r="8" spans="1:34">
      <c r="B8" s="24" t="s">
        <v>2943</v>
      </c>
      <c r="C8" s="24">
        <v>857</v>
      </c>
      <c r="D8" s="24">
        <v>840</v>
      </c>
      <c r="E8" s="24">
        <v>871.6</v>
      </c>
      <c r="F8" s="24">
        <v>869.5</v>
      </c>
      <c r="G8" s="24">
        <v>878.8</v>
      </c>
      <c r="H8" s="24">
        <v>891.1</v>
      </c>
      <c r="I8" s="24">
        <v>926</v>
      </c>
      <c r="J8" s="24">
        <v>923.4</v>
      </c>
      <c r="K8" s="24">
        <v>886.5</v>
      </c>
      <c r="L8" s="24">
        <v>852.1</v>
      </c>
      <c r="M8" s="24">
        <v>867.3</v>
      </c>
      <c r="N8" s="24">
        <v>863.6</v>
      </c>
      <c r="O8" s="24">
        <v>850.2</v>
      </c>
      <c r="P8" s="24">
        <v>849.8</v>
      </c>
      <c r="Q8" s="24">
        <v>874.3</v>
      </c>
      <c r="R8" s="24">
        <v>850.1</v>
      </c>
      <c r="S8" s="24">
        <v>873.2</v>
      </c>
      <c r="T8" s="24">
        <v>866.6</v>
      </c>
      <c r="U8" s="24">
        <v>821.9</v>
      </c>
      <c r="V8" s="24">
        <v>744.9</v>
      </c>
      <c r="W8" s="24">
        <v>794.7</v>
      </c>
      <c r="X8" s="24">
        <v>795</v>
      </c>
      <c r="Y8" s="24">
        <v>805.4</v>
      </c>
      <c r="Z8" s="24">
        <v>833.9</v>
      </c>
      <c r="AA8" s="24">
        <v>812.9</v>
      </c>
      <c r="AB8" s="24">
        <v>801.3</v>
      </c>
      <c r="AC8" s="24">
        <v>801.4</v>
      </c>
      <c r="AD8" s="24">
        <v>805</v>
      </c>
      <c r="AE8" s="24">
        <v>833.2</v>
      </c>
      <c r="AF8" s="24" t="s">
        <v>3214</v>
      </c>
      <c r="AH8" s="24" t="s">
        <v>2854</v>
      </c>
    </row>
    <row r="9" spans="1:34">
      <c r="B9" s="24" t="s">
        <v>2944</v>
      </c>
      <c r="C9" s="24">
        <v>338.2</v>
      </c>
      <c r="D9" s="24">
        <v>347.3</v>
      </c>
      <c r="E9" s="24">
        <v>353.6</v>
      </c>
      <c r="F9" s="24">
        <v>365.6</v>
      </c>
      <c r="G9" s="24">
        <v>356.7</v>
      </c>
      <c r="H9" s="24">
        <v>352.8</v>
      </c>
      <c r="I9" s="24">
        <v>383</v>
      </c>
      <c r="J9" s="24">
        <v>364.6</v>
      </c>
      <c r="K9" s="24">
        <v>331.2</v>
      </c>
      <c r="L9" s="24">
        <v>350.5</v>
      </c>
      <c r="M9" s="24">
        <v>370.7</v>
      </c>
      <c r="N9" s="24">
        <v>362.1</v>
      </c>
      <c r="O9" s="24">
        <v>360.1</v>
      </c>
      <c r="P9" s="24">
        <v>379.1</v>
      </c>
      <c r="Q9" s="24">
        <v>368</v>
      </c>
      <c r="R9" s="24">
        <v>357.9</v>
      </c>
      <c r="S9" s="24">
        <v>321.39999999999998</v>
      </c>
      <c r="T9" s="24">
        <v>341.4</v>
      </c>
      <c r="U9" s="24">
        <v>348.1</v>
      </c>
      <c r="V9" s="24">
        <v>336.6</v>
      </c>
      <c r="W9" s="24">
        <v>334.9</v>
      </c>
      <c r="X9" s="24">
        <v>326.39999999999998</v>
      </c>
      <c r="Y9" s="24">
        <v>282.7</v>
      </c>
      <c r="Z9" s="24">
        <v>329.4</v>
      </c>
      <c r="AA9" s="24">
        <v>346.8</v>
      </c>
      <c r="AB9" s="24">
        <v>317.8</v>
      </c>
      <c r="AC9" s="24">
        <v>293.10000000000002</v>
      </c>
      <c r="AD9" s="24">
        <v>293.8</v>
      </c>
      <c r="AE9" s="24">
        <v>337.3</v>
      </c>
      <c r="AF9" s="24" t="s">
        <v>3214</v>
      </c>
      <c r="AH9" s="24" t="s">
        <v>2854</v>
      </c>
    </row>
    <row r="10" spans="1:34">
      <c r="B10" s="24" t="s">
        <v>2945</v>
      </c>
      <c r="C10" s="24">
        <v>228.2</v>
      </c>
      <c r="D10" s="24">
        <v>232.5</v>
      </c>
      <c r="E10" s="24">
        <v>227.9</v>
      </c>
      <c r="F10" s="24">
        <v>222.9</v>
      </c>
      <c r="G10" s="24">
        <v>224.7</v>
      </c>
      <c r="H10" s="24">
        <v>227.7</v>
      </c>
      <c r="I10" s="24">
        <v>237.5</v>
      </c>
      <c r="J10" s="24">
        <v>237.8</v>
      </c>
      <c r="K10" s="24">
        <v>220.1</v>
      </c>
      <c r="L10" s="24">
        <v>220.7</v>
      </c>
      <c r="M10" s="24">
        <v>236.2</v>
      </c>
      <c r="N10" s="24">
        <v>228.1</v>
      </c>
      <c r="O10" s="24">
        <v>228.7</v>
      </c>
      <c r="P10" s="24">
        <v>239.7</v>
      </c>
      <c r="Q10" s="24">
        <v>237.6</v>
      </c>
      <c r="R10" s="24">
        <v>226.9</v>
      </c>
      <c r="S10" s="24">
        <v>211.8</v>
      </c>
      <c r="T10" s="24">
        <v>223.6</v>
      </c>
      <c r="U10" s="24">
        <v>228.1</v>
      </c>
      <c r="V10" s="24">
        <v>228.4</v>
      </c>
      <c r="W10" s="24">
        <v>224.9</v>
      </c>
      <c r="X10" s="24">
        <v>224.9</v>
      </c>
      <c r="Y10" s="24">
        <v>200.8</v>
      </c>
      <c r="Z10" s="24">
        <v>224.7</v>
      </c>
      <c r="AA10" s="24">
        <v>232.8</v>
      </c>
      <c r="AB10" s="24">
        <v>245.4</v>
      </c>
      <c r="AC10" s="24">
        <v>232.3</v>
      </c>
      <c r="AD10" s="24">
        <v>232.8</v>
      </c>
      <c r="AE10" s="24">
        <v>246.5</v>
      </c>
      <c r="AF10" s="24" t="s">
        <v>3214</v>
      </c>
      <c r="AH10" s="24" t="s">
        <v>2854</v>
      </c>
    </row>
    <row r="11" spans="1:34">
      <c r="B11" s="24" t="s">
        <v>2946</v>
      </c>
      <c r="C11" s="24">
        <v>27.6</v>
      </c>
      <c r="D11" s="24">
        <v>31.4</v>
      </c>
      <c r="E11" s="24">
        <v>33.1</v>
      </c>
      <c r="F11" s="24">
        <v>34.200000000000003</v>
      </c>
      <c r="G11" s="24">
        <v>37.700000000000003</v>
      </c>
      <c r="H11" s="24">
        <v>34.299999999999997</v>
      </c>
      <c r="I11" s="24">
        <v>32.1</v>
      </c>
      <c r="J11" s="24">
        <v>33</v>
      </c>
      <c r="K11" s="24">
        <v>33.200000000000003</v>
      </c>
      <c r="L11" s="24">
        <v>34</v>
      </c>
      <c r="M11" s="24">
        <v>35.5</v>
      </c>
      <c r="N11" s="24">
        <v>47.5</v>
      </c>
      <c r="O11" s="24">
        <v>42.4</v>
      </c>
      <c r="P11" s="24">
        <v>49.6</v>
      </c>
      <c r="Q11" s="24">
        <v>52</v>
      </c>
      <c r="R11" s="24">
        <v>49.7</v>
      </c>
      <c r="S11" s="24">
        <v>49.9</v>
      </c>
      <c r="T11" s="24">
        <v>47</v>
      </c>
      <c r="U11" s="24">
        <v>40.6</v>
      </c>
      <c r="V11" s="24">
        <v>43.1</v>
      </c>
      <c r="W11" s="24">
        <v>42.4</v>
      </c>
      <c r="X11" s="24">
        <v>40.9</v>
      </c>
      <c r="Y11" s="24">
        <v>43.5</v>
      </c>
      <c r="Z11" s="24">
        <v>42.5</v>
      </c>
      <c r="AA11" s="24">
        <v>41.4</v>
      </c>
      <c r="AB11" s="24">
        <v>41.4</v>
      </c>
      <c r="AC11" s="24">
        <v>41.4</v>
      </c>
      <c r="AD11" s="24">
        <v>41.4</v>
      </c>
      <c r="AE11" s="24">
        <v>41.4</v>
      </c>
      <c r="AF11" s="24" t="s">
        <v>3219</v>
      </c>
      <c r="AH11" s="24" t="s">
        <v>2854</v>
      </c>
    </row>
    <row r="12" spans="1:34">
      <c r="B12" s="24" t="s">
        <v>2947</v>
      </c>
      <c r="C12" s="24">
        <v>119.5</v>
      </c>
      <c r="D12" s="24">
        <v>129.6</v>
      </c>
      <c r="E12" s="24">
        <v>125.7</v>
      </c>
      <c r="F12" s="24">
        <v>116.2</v>
      </c>
      <c r="G12" s="24">
        <v>125.4</v>
      </c>
      <c r="H12" s="24">
        <v>128.19999999999999</v>
      </c>
      <c r="I12" s="24">
        <v>123.7</v>
      </c>
      <c r="J12" s="24">
        <v>132.30000000000001</v>
      </c>
      <c r="K12" s="24">
        <v>149.4</v>
      </c>
      <c r="L12" s="24">
        <v>162.9</v>
      </c>
      <c r="M12" s="24">
        <v>140.30000000000001</v>
      </c>
      <c r="N12" s="24">
        <v>132.5</v>
      </c>
      <c r="O12" s="24">
        <v>136.4</v>
      </c>
      <c r="P12" s="24">
        <v>130</v>
      </c>
      <c r="Q12" s="24">
        <v>148.19999999999999</v>
      </c>
      <c r="R12" s="24">
        <v>139.69999999999999</v>
      </c>
      <c r="S12" s="24">
        <v>141</v>
      </c>
      <c r="T12" s="24">
        <v>123.4</v>
      </c>
      <c r="U12" s="24">
        <v>125.9</v>
      </c>
      <c r="V12" s="24">
        <v>106.7</v>
      </c>
      <c r="W12" s="24">
        <v>114.3</v>
      </c>
      <c r="X12" s="24">
        <v>109.5</v>
      </c>
      <c r="Y12" s="24">
        <v>108.7</v>
      </c>
      <c r="Z12" s="24">
        <v>123.5</v>
      </c>
      <c r="AA12" s="24">
        <v>120</v>
      </c>
      <c r="AB12" s="24">
        <v>127</v>
      </c>
      <c r="AC12" s="24">
        <v>113.7</v>
      </c>
      <c r="AD12" s="24">
        <v>123.1</v>
      </c>
      <c r="AE12" s="24">
        <v>134.6</v>
      </c>
      <c r="AF12" s="24" t="s">
        <v>3215</v>
      </c>
      <c r="AG12" s="24" t="s">
        <v>2883</v>
      </c>
      <c r="AH12" s="24" t="s">
        <v>2854</v>
      </c>
    </row>
    <row r="13" spans="1:34">
      <c r="B13" s="24" t="s">
        <v>2948</v>
      </c>
      <c r="C13" s="24">
        <v>9.6</v>
      </c>
      <c r="D13" s="24">
        <v>9.9</v>
      </c>
      <c r="E13" s="24">
        <v>9.9</v>
      </c>
      <c r="F13" s="24">
        <v>10</v>
      </c>
      <c r="G13" s="24">
        <v>10.3</v>
      </c>
      <c r="H13" s="24">
        <v>10.8</v>
      </c>
      <c r="I13" s="24">
        <v>11.2</v>
      </c>
      <c r="J13" s="24">
        <v>11.6</v>
      </c>
      <c r="K13" s="24">
        <v>11.5</v>
      </c>
      <c r="L13" s="24">
        <v>10.9</v>
      </c>
      <c r="M13" s="24">
        <v>11.1</v>
      </c>
      <c r="N13" s="24">
        <v>11.2</v>
      </c>
      <c r="O13" s="24">
        <v>11.3</v>
      </c>
      <c r="P13" s="24">
        <v>11.6</v>
      </c>
      <c r="Q13" s="24">
        <v>11.9</v>
      </c>
      <c r="R13" s="24">
        <v>12.2</v>
      </c>
      <c r="S13" s="24">
        <v>12.4</v>
      </c>
      <c r="T13" s="24">
        <v>12.6</v>
      </c>
      <c r="U13" s="24">
        <v>13.5</v>
      </c>
      <c r="V13" s="24">
        <v>13.7</v>
      </c>
      <c r="W13" s="24">
        <v>15.5</v>
      </c>
      <c r="X13" s="24">
        <v>18</v>
      </c>
      <c r="Y13" s="24">
        <v>22</v>
      </c>
      <c r="Z13" s="24">
        <v>26</v>
      </c>
      <c r="AA13" s="24">
        <v>30.5</v>
      </c>
      <c r="AB13" s="24">
        <v>32.6</v>
      </c>
      <c r="AC13" s="24">
        <v>23</v>
      </c>
      <c r="AD13" s="24">
        <v>24.5</v>
      </c>
      <c r="AE13" s="24">
        <v>36.799999999999997</v>
      </c>
      <c r="AF13" s="24" t="s">
        <v>3215</v>
      </c>
      <c r="AG13" s="24" t="s">
        <v>2877</v>
      </c>
      <c r="AH13" s="24" t="s">
        <v>2854</v>
      </c>
    </row>
    <row r="14" spans="1:34">
      <c r="B14" s="24" t="s">
        <v>2949</v>
      </c>
      <c r="C14" s="24">
        <v>32.200000000000003</v>
      </c>
      <c r="D14" s="24">
        <v>31.2</v>
      </c>
      <c r="E14" s="24">
        <v>31.1</v>
      </c>
      <c r="F14" s="24">
        <v>30.9</v>
      </c>
      <c r="G14" s="24">
        <v>30.8</v>
      </c>
      <c r="H14" s="24">
        <v>28.7</v>
      </c>
      <c r="I14" s="24">
        <v>26.9</v>
      </c>
      <c r="J14" s="24">
        <v>26.7</v>
      </c>
      <c r="K14" s="24">
        <v>24.5</v>
      </c>
      <c r="L14" s="24">
        <v>25.1</v>
      </c>
      <c r="M14" s="24">
        <v>25.3</v>
      </c>
      <c r="N14" s="24">
        <v>24.9</v>
      </c>
      <c r="O14" s="24">
        <v>25.4</v>
      </c>
      <c r="P14" s="24">
        <v>25</v>
      </c>
      <c r="Q14" s="24">
        <v>25.2</v>
      </c>
      <c r="R14" s="24">
        <v>25.3</v>
      </c>
      <c r="S14" s="24">
        <v>25.7</v>
      </c>
      <c r="T14" s="24">
        <v>26</v>
      </c>
      <c r="U14" s="24">
        <v>26.6</v>
      </c>
      <c r="V14" s="24">
        <v>25.6</v>
      </c>
      <c r="W14" s="24">
        <v>26.1</v>
      </c>
      <c r="X14" s="24">
        <v>28</v>
      </c>
      <c r="Y14" s="24">
        <v>27.3</v>
      </c>
      <c r="Z14" s="24">
        <v>29</v>
      </c>
      <c r="AA14" s="24">
        <v>29.6</v>
      </c>
      <c r="AB14" s="24">
        <v>29.3</v>
      </c>
      <c r="AC14" s="24">
        <v>29.9</v>
      </c>
      <c r="AD14" s="24">
        <v>30.4</v>
      </c>
      <c r="AE14" s="24">
        <v>35</v>
      </c>
      <c r="AF14" s="24" t="s">
        <v>3215</v>
      </c>
      <c r="AG14" s="24" t="s">
        <v>2877</v>
      </c>
      <c r="AH14" s="24" t="s">
        <v>2854</v>
      </c>
    </row>
    <row r="15" spans="1:34">
      <c r="B15" s="24" t="s">
        <v>2950</v>
      </c>
      <c r="C15" s="24">
        <v>8</v>
      </c>
      <c r="D15" s="24">
        <v>8</v>
      </c>
      <c r="E15" s="24">
        <v>9.5</v>
      </c>
      <c r="F15" s="24">
        <v>9.8000000000000007</v>
      </c>
      <c r="G15" s="24">
        <v>10.8</v>
      </c>
      <c r="H15" s="24">
        <v>11.3</v>
      </c>
      <c r="I15" s="24">
        <v>11.9</v>
      </c>
      <c r="J15" s="24">
        <v>11.8</v>
      </c>
      <c r="K15" s="24">
        <v>10.8</v>
      </c>
      <c r="L15" s="24">
        <v>11</v>
      </c>
      <c r="M15" s="24">
        <v>11.1</v>
      </c>
      <c r="N15" s="24">
        <v>11.4</v>
      </c>
      <c r="O15" s="24">
        <v>11.8</v>
      </c>
      <c r="P15" s="24">
        <v>12.1</v>
      </c>
      <c r="Q15" s="24">
        <v>12.4</v>
      </c>
      <c r="R15" s="24">
        <v>12.5</v>
      </c>
      <c r="S15" s="24">
        <v>12.5</v>
      </c>
      <c r="T15" s="24">
        <v>12.7</v>
      </c>
      <c r="U15" s="24">
        <v>11.9</v>
      </c>
      <c r="V15" s="24">
        <v>11.3</v>
      </c>
      <c r="W15" s="24">
        <v>11.1</v>
      </c>
      <c r="X15" s="24">
        <v>10.5</v>
      </c>
      <c r="Y15" s="24">
        <v>10.4</v>
      </c>
      <c r="Z15" s="24">
        <v>10.3</v>
      </c>
      <c r="AA15" s="24">
        <v>10.4</v>
      </c>
      <c r="AB15" s="24">
        <v>10.8</v>
      </c>
      <c r="AC15" s="24">
        <v>10.9</v>
      </c>
      <c r="AD15" s="24">
        <v>11.1</v>
      </c>
      <c r="AE15" s="24">
        <v>11.1</v>
      </c>
      <c r="AF15" s="24" t="s">
        <v>3215</v>
      </c>
      <c r="AG15" s="24" t="s">
        <v>2881</v>
      </c>
      <c r="AH15" s="24" t="s">
        <v>2854</v>
      </c>
    </row>
    <row r="16" spans="1:34">
      <c r="B16" s="24" t="s">
        <v>2951</v>
      </c>
      <c r="C16" s="24" t="s">
        <v>2952</v>
      </c>
      <c r="D16" s="24" t="s">
        <v>2952</v>
      </c>
      <c r="E16" s="24" t="s">
        <v>2952</v>
      </c>
      <c r="F16" s="24" t="s">
        <v>2952</v>
      </c>
      <c r="G16" s="24" t="s">
        <v>2952</v>
      </c>
      <c r="H16" s="24" t="s">
        <v>2952</v>
      </c>
      <c r="I16" s="24" t="s">
        <v>2952</v>
      </c>
      <c r="J16" s="24" t="s">
        <v>2952</v>
      </c>
      <c r="K16" s="24" t="s">
        <v>2952</v>
      </c>
      <c r="L16" s="24" t="s">
        <v>2952</v>
      </c>
      <c r="M16" s="24" t="s">
        <v>2952</v>
      </c>
      <c r="N16" s="24" t="s">
        <v>2952</v>
      </c>
      <c r="O16" s="24" t="s">
        <v>2952</v>
      </c>
      <c r="P16" s="24" t="s">
        <v>2952</v>
      </c>
      <c r="Q16" s="24" t="s">
        <v>2952</v>
      </c>
      <c r="R16" s="24" t="s">
        <v>2952</v>
      </c>
      <c r="S16" s="24" t="s">
        <v>2952</v>
      </c>
      <c r="T16" s="24" t="s">
        <v>2952</v>
      </c>
      <c r="U16" s="24" t="s">
        <v>2952</v>
      </c>
      <c r="V16" s="24" t="s">
        <v>2952</v>
      </c>
      <c r="W16" s="24" t="s">
        <v>2952</v>
      </c>
      <c r="X16" s="24" t="s">
        <v>2952</v>
      </c>
      <c r="Y16" s="24" t="s">
        <v>2952</v>
      </c>
      <c r="Z16" s="24" t="s">
        <v>2952</v>
      </c>
      <c r="AA16" s="24" t="s">
        <v>2952</v>
      </c>
      <c r="AB16" s="24" t="s">
        <v>2952</v>
      </c>
      <c r="AC16" s="24" t="s">
        <v>2952</v>
      </c>
      <c r="AD16" s="24" t="s">
        <v>2952</v>
      </c>
      <c r="AE16" s="24" t="s">
        <v>2952</v>
      </c>
      <c r="AF16" s="24" t="s">
        <v>3215</v>
      </c>
      <c r="AH16" s="24" t="s">
        <v>2854</v>
      </c>
    </row>
    <row r="17" spans="2:34">
      <c r="B17" s="24" t="s">
        <v>2953</v>
      </c>
      <c r="C17" s="24">
        <v>215.2</v>
      </c>
      <c r="D17" s="24">
        <v>215.3</v>
      </c>
      <c r="E17" s="24">
        <v>225</v>
      </c>
      <c r="F17" s="24">
        <v>219.3</v>
      </c>
      <c r="G17" s="24">
        <v>225</v>
      </c>
      <c r="H17" s="24">
        <v>229.1</v>
      </c>
      <c r="I17" s="24">
        <v>235.7</v>
      </c>
      <c r="J17" s="24">
        <v>228.5</v>
      </c>
      <c r="K17" s="24">
        <v>210.4</v>
      </c>
      <c r="L17" s="24">
        <v>213.3</v>
      </c>
      <c r="M17" s="24">
        <v>218.1</v>
      </c>
      <c r="N17" s="24">
        <v>193.5</v>
      </c>
      <c r="O17" s="24">
        <v>192.8</v>
      </c>
      <c r="P17" s="24">
        <v>193.8</v>
      </c>
      <c r="Q17" s="24">
        <v>205.1</v>
      </c>
      <c r="R17" s="24">
        <v>206.9</v>
      </c>
      <c r="S17" s="24">
        <v>202.9</v>
      </c>
      <c r="T17" s="24">
        <v>202.3</v>
      </c>
      <c r="U17" s="24">
        <v>199.9</v>
      </c>
      <c r="V17" s="24">
        <v>188.6</v>
      </c>
      <c r="W17" s="24">
        <v>215.5</v>
      </c>
      <c r="X17" s="24">
        <v>214.9</v>
      </c>
      <c r="Y17" s="24">
        <v>208.3</v>
      </c>
      <c r="Z17" s="24">
        <v>227.3</v>
      </c>
      <c r="AA17" s="24">
        <v>233.8</v>
      </c>
      <c r="AB17" s="24">
        <v>224.7</v>
      </c>
      <c r="AC17" s="24">
        <v>216.3</v>
      </c>
      <c r="AD17" s="24">
        <v>221.4</v>
      </c>
      <c r="AE17" s="24">
        <v>229.1</v>
      </c>
      <c r="AF17" s="24" t="s">
        <v>3219</v>
      </c>
      <c r="AH17" s="24" t="s">
        <v>2854</v>
      </c>
    </row>
    <row r="18" spans="2:34">
      <c r="B18" s="24" t="s">
        <v>2954</v>
      </c>
      <c r="C18" s="24">
        <v>103.5</v>
      </c>
      <c r="D18" s="24">
        <v>117.6</v>
      </c>
      <c r="E18" s="24">
        <v>107.9</v>
      </c>
      <c r="F18" s="24">
        <v>97.8</v>
      </c>
      <c r="G18" s="24">
        <v>96.7</v>
      </c>
      <c r="H18" s="24">
        <v>98.5</v>
      </c>
      <c r="I18" s="24">
        <v>99.7</v>
      </c>
      <c r="J18" s="24">
        <v>107</v>
      </c>
      <c r="K18" s="24">
        <v>110.5</v>
      </c>
      <c r="L18" s="24">
        <v>102.7</v>
      </c>
      <c r="M18" s="24">
        <v>101.7</v>
      </c>
      <c r="N18" s="24">
        <v>93.7</v>
      </c>
      <c r="O18" s="24">
        <v>94.4</v>
      </c>
      <c r="P18" s="24">
        <v>98.3</v>
      </c>
      <c r="Q18" s="24">
        <v>108.4</v>
      </c>
      <c r="R18" s="24">
        <v>113.1</v>
      </c>
      <c r="S18" s="24">
        <v>114.1</v>
      </c>
      <c r="T18" s="24">
        <v>115.3</v>
      </c>
      <c r="U18" s="24">
        <v>114.3</v>
      </c>
      <c r="V18" s="24">
        <v>106.4</v>
      </c>
      <c r="W18" s="24">
        <v>117</v>
      </c>
      <c r="X18" s="24">
        <v>111.7</v>
      </c>
      <c r="Y18" s="24">
        <v>105.8</v>
      </c>
      <c r="Z18" s="24">
        <v>99.8</v>
      </c>
      <c r="AA18" s="24">
        <v>103.4</v>
      </c>
      <c r="AB18" s="24">
        <v>110.9</v>
      </c>
      <c r="AC18" s="24">
        <v>116.6</v>
      </c>
      <c r="AD18" s="24">
        <v>120.1</v>
      </c>
      <c r="AE18" s="24">
        <v>122.1</v>
      </c>
      <c r="AF18" s="24" t="s">
        <v>3219</v>
      </c>
      <c r="AH18" s="24" t="s">
        <v>2854</v>
      </c>
    </row>
    <row r="19" spans="2:34">
      <c r="B19" s="24" t="s">
        <v>2955</v>
      </c>
      <c r="C19" s="24">
        <v>4.2</v>
      </c>
      <c r="D19" s="24">
        <v>4.9000000000000004</v>
      </c>
      <c r="E19" s="24">
        <v>5.6</v>
      </c>
      <c r="F19" s="24">
        <v>6.5</v>
      </c>
      <c r="G19" s="24">
        <v>7.3</v>
      </c>
      <c r="H19" s="24">
        <v>7.8</v>
      </c>
      <c r="I19" s="24">
        <v>5.6</v>
      </c>
      <c r="J19" s="24">
        <v>7.1</v>
      </c>
      <c r="K19" s="24">
        <v>7.8</v>
      </c>
      <c r="L19" s="24">
        <v>8.1999999999999993</v>
      </c>
      <c r="M19" s="24">
        <v>9.3000000000000007</v>
      </c>
      <c r="N19" s="24">
        <v>9.8000000000000007</v>
      </c>
      <c r="O19" s="24">
        <v>11.7</v>
      </c>
      <c r="P19" s="24">
        <v>16</v>
      </c>
      <c r="Q19" s="24">
        <v>20.100000000000001</v>
      </c>
      <c r="R19" s="24">
        <v>22.9</v>
      </c>
      <c r="S19" s="24">
        <v>31</v>
      </c>
      <c r="T19" s="24">
        <v>38.9</v>
      </c>
      <c r="U19" s="24">
        <v>54.7</v>
      </c>
      <c r="V19" s="24">
        <v>62.3</v>
      </c>
      <c r="W19" s="24">
        <v>72.599999999999994</v>
      </c>
      <c r="X19" s="24">
        <v>72.900000000000006</v>
      </c>
      <c r="Y19" s="24">
        <v>72.8</v>
      </c>
      <c r="Z19" s="24">
        <v>74.7</v>
      </c>
      <c r="AA19" s="24">
        <v>76.099999999999994</v>
      </c>
      <c r="AB19" s="24">
        <v>78.900000000000006</v>
      </c>
      <c r="AC19" s="24">
        <v>81.2</v>
      </c>
      <c r="AD19" s="24">
        <v>82.1</v>
      </c>
      <c r="AE19" s="24">
        <v>81.900000000000006</v>
      </c>
      <c r="AF19" s="24" t="s">
        <v>3219</v>
      </c>
      <c r="AH19" s="24" t="s">
        <v>2854</v>
      </c>
    </row>
    <row r="20" spans="2:34">
      <c r="B20" s="24" t="s">
        <v>2956</v>
      </c>
      <c r="C20" s="24">
        <v>0</v>
      </c>
      <c r="D20" s="24">
        <v>0</v>
      </c>
      <c r="E20" s="24">
        <v>0</v>
      </c>
      <c r="F20" s="24">
        <v>0</v>
      </c>
      <c r="G20" s="24">
        <v>0</v>
      </c>
      <c r="H20" s="24">
        <v>0</v>
      </c>
      <c r="I20" s="24">
        <v>0</v>
      </c>
      <c r="J20" s="24">
        <v>0</v>
      </c>
      <c r="K20" s="24">
        <v>0</v>
      </c>
      <c r="L20" s="24">
        <v>0</v>
      </c>
      <c r="M20" s="24">
        <v>0</v>
      </c>
      <c r="N20" s="24">
        <v>0.1</v>
      </c>
      <c r="O20" s="24">
        <v>0.2</v>
      </c>
      <c r="P20" s="24">
        <v>0.1</v>
      </c>
      <c r="Q20" s="24">
        <v>0.3</v>
      </c>
      <c r="R20" s="24">
        <v>0.9</v>
      </c>
      <c r="S20" s="24">
        <v>2.5</v>
      </c>
      <c r="T20" s="24">
        <v>3.3</v>
      </c>
      <c r="U20" s="24">
        <v>2.9</v>
      </c>
      <c r="V20" s="24">
        <v>3</v>
      </c>
      <c r="W20" s="24">
        <v>2.5</v>
      </c>
      <c r="X20" s="24">
        <v>8.3000000000000007</v>
      </c>
      <c r="Y20" s="24">
        <v>8.5</v>
      </c>
      <c r="Z20" s="24">
        <v>13.5</v>
      </c>
      <c r="AA20" s="24">
        <v>13.3</v>
      </c>
      <c r="AB20" s="24">
        <v>14.1</v>
      </c>
      <c r="AC20" s="24">
        <v>19.600000000000001</v>
      </c>
      <c r="AD20" s="24">
        <v>18.7</v>
      </c>
      <c r="AE20" s="24">
        <v>17.899999999999999</v>
      </c>
      <c r="AF20" s="24" t="s">
        <v>3219</v>
      </c>
      <c r="AH20" s="24" t="s">
        <v>2854</v>
      </c>
    </row>
    <row r="21" spans="2:34">
      <c r="B21" s="24" t="s">
        <v>2865</v>
      </c>
      <c r="C21" s="24">
        <v>361.2</v>
      </c>
      <c r="D21" s="24">
        <v>361.1</v>
      </c>
      <c r="E21" s="24">
        <v>356.6</v>
      </c>
      <c r="F21" s="24">
        <v>341.6</v>
      </c>
      <c r="G21" s="24">
        <v>343.2</v>
      </c>
      <c r="H21" s="24">
        <v>334.9</v>
      </c>
      <c r="I21" s="24">
        <v>332.7</v>
      </c>
      <c r="J21" s="24">
        <v>329</v>
      </c>
      <c r="K21" s="24">
        <v>320.2</v>
      </c>
      <c r="L21" s="24">
        <v>308</v>
      </c>
      <c r="M21" s="24">
        <v>305.8</v>
      </c>
      <c r="N21" s="24">
        <v>306.39999999999998</v>
      </c>
      <c r="O21" s="24">
        <v>297.8</v>
      </c>
      <c r="P21" s="24">
        <v>297.2</v>
      </c>
      <c r="Q21" s="24">
        <v>297.60000000000002</v>
      </c>
      <c r="R21" s="24">
        <v>292</v>
      </c>
      <c r="S21" s="24">
        <v>299.10000000000002</v>
      </c>
      <c r="T21" s="24">
        <v>294.39999999999998</v>
      </c>
      <c r="U21" s="24">
        <v>306.7</v>
      </c>
      <c r="V21" s="24">
        <v>297.5</v>
      </c>
      <c r="W21" s="24">
        <v>295.8</v>
      </c>
      <c r="X21" s="24">
        <v>284.5</v>
      </c>
      <c r="Y21" s="24">
        <v>274.5</v>
      </c>
      <c r="Z21" s="24">
        <v>278.7</v>
      </c>
      <c r="AA21" s="24">
        <v>275.60000000000002</v>
      </c>
      <c r="AB21" s="24">
        <v>269.3</v>
      </c>
      <c r="AC21" s="24">
        <v>253.9</v>
      </c>
      <c r="AD21" s="24">
        <v>257.3</v>
      </c>
      <c r="AE21" s="24">
        <v>253.9</v>
      </c>
    </row>
    <row r="22" spans="2:34">
      <c r="B22" s="24" t="s">
        <v>2949</v>
      </c>
      <c r="C22" s="24">
        <v>183.3</v>
      </c>
      <c r="D22" s="24">
        <v>186.4</v>
      </c>
      <c r="E22" s="24">
        <v>184.7</v>
      </c>
      <c r="F22" s="24">
        <v>184.9</v>
      </c>
      <c r="G22" s="24">
        <v>185.3</v>
      </c>
      <c r="H22" s="24">
        <v>178.5</v>
      </c>
      <c r="I22" s="24">
        <v>175.9</v>
      </c>
      <c r="J22" s="24">
        <v>174.5</v>
      </c>
      <c r="K22" s="24">
        <v>168.9</v>
      </c>
      <c r="L22" s="24">
        <v>163.6</v>
      </c>
      <c r="M22" s="24">
        <v>163.30000000000001</v>
      </c>
      <c r="N22" s="24">
        <v>164.7</v>
      </c>
      <c r="O22" s="24">
        <v>161.80000000000001</v>
      </c>
      <c r="P22" s="24">
        <v>160.19999999999999</v>
      </c>
      <c r="Q22" s="24">
        <v>159.80000000000001</v>
      </c>
      <c r="R22" s="24">
        <v>158.1</v>
      </c>
      <c r="S22" s="24">
        <v>161.5</v>
      </c>
      <c r="T22" s="24">
        <v>158.4</v>
      </c>
      <c r="U22" s="24">
        <v>159.80000000000001</v>
      </c>
      <c r="V22" s="24">
        <v>151.30000000000001</v>
      </c>
      <c r="W22" s="24">
        <v>146.4</v>
      </c>
      <c r="X22" s="24">
        <v>144.9</v>
      </c>
      <c r="Y22" s="24">
        <v>141.4</v>
      </c>
      <c r="Z22" s="24">
        <v>144.30000000000001</v>
      </c>
      <c r="AA22" s="24">
        <v>141.1</v>
      </c>
      <c r="AB22" s="24">
        <v>141.9</v>
      </c>
      <c r="AC22" s="24">
        <v>135.80000000000001</v>
      </c>
      <c r="AD22" s="24">
        <v>139.30000000000001</v>
      </c>
      <c r="AE22" s="24">
        <v>140</v>
      </c>
      <c r="AF22" s="24" t="s">
        <v>3215</v>
      </c>
      <c r="AG22" s="24" t="s">
        <v>2877</v>
      </c>
      <c r="AH22" s="24" t="s">
        <v>2865</v>
      </c>
    </row>
    <row r="23" spans="2:34">
      <c r="B23" s="24" t="s">
        <v>2957</v>
      </c>
      <c r="C23" s="24">
        <v>96.5</v>
      </c>
      <c r="D23" s="24">
        <v>93.3</v>
      </c>
      <c r="E23" s="24">
        <v>90.7</v>
      </c>
      <c r="F23" s="24">
        <v>77.3</v>
      </c>
      <c r="G23" s="24">
        <v>77.599999999999994</v>
      </c>
      <c r="H23" s="24">
        <v>76.400000000000006</v>
      </c>
      <c r="I23" s="24">
        <v>76</v>
      </c>
      <c r="J23" s="24">
        <v>75.400000000000006</v>
      </c>
      <c r="K23" s="24">
        <v>75.7</v>
      </c>
      <c r="L23" s="24">
        <v>71.2</v>
      </c>
      <c r="M23" s="24">
        <v>68.3</v>
      </c>
      <c r="N23" s="24">
        <v>68</v>
      </c>
      <c r="O23" s="24">
        <v>63.8</v>
      </c>
      <c r="P23" s="24">
        <v>64</v>
      </c>
      <c r="Q23" s="24">
        <v>65.3</v>
      </c>
      <c r="R23" s="24">
        <v>64.099999999999994</v>
      </c>
      <c r="S23" s="24">
        <v>65.599999999999994</v>
      </c>
      <c r="T23" s="24">
        <v>64.8</v>
      </c>
      <c r="U23" s="24">
        <v>75.599999999999994</v>
      </c>
      <c r="V23" s="24">
        <v>79.900000000000006</v>
      </c>
      <c r="W23" s="24">
        <v>81.900000000000006</v>
      </c>
      <c r="X23" s="24">
        <v>71.2</v>
      </c>
      <c r="Y23" s="24">
        <v>66.5</v>
      </c>
      <c r="Z23" s="24">
        <v>64.599999999999994</v>
      </c>
      <c r="AA23" s="24">
        <v>64.599999999999994</v>
      </c>
      <c r="AB23" s="24">
        <v>61.2</v>
      </c>
      <c r="AC23" s="24">
        <v>53.8</v>
      </c>
      <c r="AD23" s="24">
        <v>54.8</v>
      </c>
      <c r="AE23" s="24">
        <v>52.7</v>
      </c>
      <c r="AF23" s="24" t="s">
        <v>3215</v>
      </c>
      <c r="AG23" s="24" t="s">
        <v>2880</v>
      </c>
      <c r="AH23" s="24" t="s">
        <v>2865</v>
      </c>
    </row>
    <row r="24" spans="2:34">
      <c r="B24" s="24" t="s">
        <v>2958</v>
      </c>
      <c r="C24" s="24">
        <v>46.1</v>
      </c>
      <c r="D24" s="24">
        <v>46</v>
      </c>
      <c r="E24" s="24">
        <v>44.8</v>
      </c>
      <c r="F24" s="24">
        <v>43.5</v>
      </c>
      <c r="G24" s="24">
        <v>43.1</v>
      </c>
      <c r="H24" s="24">
        <v>42.7</v>
      </c>
      <c r="I24" s="24">
        <v>43.1</v>
      </c>
      <c r="J24" s="24">
        <v>43.4</v>
      </c>
      <c r="K24" s="24">
        <v>41.5</v>
      </c>
      <c r="L24" s="24">
        <v>39.799999999999997</v>
      </c>
      <c r="M24" s="24">
        <v>40.1</v>
      </c>
      <c r="N24" s="24">
        <v>40.5</v>
      </c>
      <c r="O24" s="24">
        <v>39.700000000000003</v>
      </c>
      <c r="P24" s="24">
        <v>40.5</v>
      </c>
      <c r="Q24" s="24">
        <v>40.700000000000003</v>
      </c>
      <c r="R24" s="24">
        <v>38.799999999999997</v>
      </c>
      <c r="S24" s="24">
        <v>42</v>
      </c>
      <c r="T24" s="24">
        <v>41.9</v>
      </c>
      <c r="U24" s="24">
        <v>42.8</v>
      </c>
      <c r="V24" s="24">
        <v>38.4</v>
      </c>
      <c r="W24" s="24">
        <v>39.200000000000003</v>
      </c>
      <c r="X24" s="24">
        <v>40.9</v>
      </c>
      <c r="Y24" s="24">
        <v>40.799999999999997</v>
      </c>
      <c r="Z24" s="24">
        <v>43.2</v>
      </c>
      <c r="AA24" s="24">
        <v>43.5</v>
      </c>
      <c r="AB24" s="24">
        <v>40.5</v>
      </c>
      <c r="AC24" s="24">
        <v>39</v>
      </c>
      <c r="AD24" s="24">
        <v>38.700000000000003</v>
      </c>
      <c r="AE24" s="24">
        <v>36.200000000000003</v>
      </c>
      <c r="AF24" s="24" t="s">
        <v>3215</v>
      </c>
      <c r="AG24" s="24" t="s">
        <v>2877</v>
      </c>
      <c r="AH24" s="24" t="s">
        <v>2865</v>
      </c>
    </row>
    <row r="25" spans="2:34">
      <c r="B25" s="24" t="s">
        <v>2959</v>
      </c>
      <c r="C25" s="24">
        <v>8.6</v>
      </c>
      <c r="D25" s="24">
        <v>8.8000000000000007</v>
      </c>
      <c r="E25" s="24">
        <v>9.1</v>
      </c>
      <c r="F25" s="24">
        <v>8.5</v>
      </c>
      <c r="G25" s="24">
        <v>8.3000000000000007</v>
      </c>
      <c r="H25" s="24">
        <v>8.3000000000000007</v>
      </c>
      <c r="I25" s="24">
        <v>8.6</v>
      </c>
      <c r="J25" s="24">
        <v>7.8</v>
      </c>
      <c r="K25" s="24">
        <v>7.1</v>
      </c>
      <c r="L25" s="24">
        <v>7.3</v>
      </c>
      <c r="M25" s="24">
        <v>7.7</v>
      </c>
      <c r="N25" s="24">
        <v>7.2</v>
      </c>
      <c r="O25" s="24">
        <v>7.3</v>
      </c>
      <c r="P25" s="24">
        <v>7.5</v>
      </c>
      <c r="Q25" s="24">
        <v>7.7</v>
      </c>
      <c r="R25" s="24">
        <v>7.8</v>
      </c>
      <c r="S25" s="24">
        <v>7.3</v>
      </c>
      <c r="T25" s="24">
        <v>7.7</v>
      </c>
      <c r="U25" s="24">
        <v>8</v>
      </c>
      <c r="V25" s="24">
        <v>8</v>
      </c>
      <c r="W25" s="24">
        <v>8.5</v>
      </c>
      <c r="X25" s="24">
        <v>8.3000000000000007</v>
      </c>
      <c r="Y25" s="24">
        <v>7.6</v>
      </c>
      <c r="Z25" s="24">
        <v>8.6999999999999993</v>
      </c>
      <c r="AA25" s="24">
        <v>8.9</v>
      </c>
      <c r="AB25" s="24">
        <v>8.5</v>
      </c>
      <c r="AC25" s="24">
        <v>7.9</v>
      </c>
      <c r="AD25" s="24">
        <v>7.8</v>
      </c>
      <c r="AE25" s="24">
        <v>8.6</v>
      </c>
      <c r="AF25" s="24" t="s">
        <v>3214</v>
      </c>
      <c r="AH25" s="24" t="s">
        <v>2865</v>
      </c>
    </row>
    <row r="26" spans="2:34">
      <c r="B26" s="24" t="s">
        <v>2951</v>
      </c>
      <c r="C26" s="24">
        <v>6.6</v>
      </c>
      <c r="D26" s="24">
        <v>6.6</v>
      </c>
      <c r="E26" s="24">
        <v>6.7</v>
      </c>
      <c r="F26" s="24">
        <v>6.7</v>
      </c>
      <c r="G26" s="24">
        <v>6.8</v>
      </c>
      <c r="H26" s="24">
        <v>6.8</v>
      </c>
      <c r="I26" s="24">
        <v>6.8</v>
      </c>
      <c r="J26" s="24">
        <v>6.8</v>
      </c>
      <c r="K26" s="24">
        <v>6.9</v>
      </c>
      <c r="L26" s="24">
        <v>6.9</v>
      </c>
      <c r="M26" s="24">
        <v>6.9</v>
      </c>
      <c r="N26" s="24">
        <v>6.9</v>
      </c>
      <c r="O26" s="24">
        <v>6.9</v>
      </c>
      <c r="P26" s="24">
        <v>6.9</v>
      </c>
      <c r="Q26" s="24">
        <v>7</v>
      </c>
      <c r="R26" s="24">
        <v>7</v>
      </c>
      <c r="S26" s="24">
        <v>7</v>
      </c>
      <c r="T26" s="24">
        <v>7</v>
      </c>
      <c r="U26" s="24">
        <v>7</v>
      </c>
      <c r="V26" s="24">
        <v>7</v>
      </c>
      <c r="W26" s="24">
        <v>7</v>
      </c>
      <c r="X26" s="24">
        <v>7</v>
      </c>
      <c r="Y26" s="24">
        <v>7</v>
      </c>
      <c r="Z26" s="24">
        <v>7.1</v>
      </c>
      <c r="AA26" s="24">
        <v>7.1</v>
      </c>
      <c r="AB26" s="24">
        <v>7.1</v>
      </c>
      <c r="AC26" s="24">
        <v>7.2</v>
      </c>
      <c r="AD26" s="24">
        <v>7.1</v>
      </c>
      <c r="AE26" s="24">
        <v>7</v>
      </c>
      <c r="AF26" s="24" t="s">
        <v>3215</v>
      </c>
      <c r="AG26" s="24" t="s">
        <v>2877</v>
      </c>
      <c r="AH26" s="24" t="s">
        <v>2865</v>
      </c>
    </row>
    <row r="27" spans="2:34">
      <c r="B27" s="24" t="s">
        <v>2960</v>
      </c>
      <c r="C27" s="24">
        <v>7.2</v>
      </c>
      <c r="D27" s="24">
        <v>7.3</v>
      </c>
      <c r="E27" s="24">
        <v>7.9</v>
      </c>
      <c r="F27" s="24">
        <v>8.1999999999999993</v>
      </c>
      <c r="G27" s="24">
        <v>9.6999999999999993</v>
      </c>
      <c r="H27" s="24">
        <v>9.8000000000000007</v>
      </c>
      <c r="I27" s="24">
        <v>10.1</v>
      </c>
      <c r="J27" s="24">
        <v>9</v>
      </c>
      <c r="K27" s="24">
        <v>8.1999999999999993</v>
      </c>
      <c r="L27" s="24">
        <v>8.3000000000000007</v>
      </c>
      <c r="M27" s="24">
        <v>8.8000000000000007</v>
      </c>
      <c r="N27" s="24">
        <v>8</v>
      </c>
      <c r="O27" s="24">
        <v>7.3</v>
      </c>
      <c r="P27" s="24">
        <v>7.2</v>
      </c>
      <c r="Q27" s="24">
        <v>6.9</v>
      </c>
      <c r="R27" s="24">
        <v>6.6</v>
      </c>
      <c r="S27" s="24">
        <v>6.5</v>
      </c>
      <c r="T27" s="24">
        <v>6.3</v>
      </c>
      <c r="U27" s="24">
        <v>6.3</v>
      </c>
      <c r="V27" s="24">
        <v>6.4</v>
      </c>
      <c r="W27" s="24">
        <v>6.6</v>
      </c>
      <c r="X27" s="24">
        <v>6.4</v>
      </c>
      <c r="Y27" s="24">
        <v>6.2</v>
      </c>
      <c r="Z27" s="24">
        <v>6.2</v>
      </c>
      <c r="AA27" s="24">
        <v>6.3</v>
      </c>
      <c r="AB27" s="24">
        <v>6.4</v>
      </c>
      <c r="AC27" s="24">
        <v>6.7</v>
      </c>
      <c r="AD27" s="24">
        <v>6.4</v>
      </c>
      <c r="AE27" s="24">
        <v>6.2</v>
      </c>
      <c r="AF27" s="24" t="s">
        <v>3215</v>
      </c>
      <c r="AG27" s="24" t="s">
        <v>2880</v>
      </c>
      <c r="AH27" s="24" t="s">
        <v>2865</v>
      </c>
    </row>
    <row r="28" spans="2:34">
      <c r="B28" s="24" t="s">
        <v>2961</v>
      </c>
      <c r="C28" s="24">
        <v>12.9</v>
      </c>
      <c r="D28" s="24">
        <v>12.7</v>
      </c>
      <c r="E28" s="24">
        <v>12.7</v>
      </c>
      <c r="F28" s="24">
        <v>12.5</v>
      </c>
      <c r="G28" s="24">
        <v>12.4</v>
      </c>
      <c r="H28" s="24">
        <v>12.4</v>
      </c>
      <c r="I28" s="24">
        <v>12.2</v>
      </c>
      <c r="J28" s="24">
        <v>12</v>
      </c>
      <c r="K28" s="24">
        <v>11.8</v>
      </c>
      <c r="L28" s="24">
        <v>11</v>
      </c>
      <c r="M28" s="24">
        <v>10.8</v>
      </c>
      <c r="N28" s="24">
        <v>11.1</v>
      </c>
      <c r="O28" s="24">
        <v>10.9</v>
      </c>
      <c r="P28" s="24">
        <v>10.9</v>
      </c>
      <c r="Q28" s="24">
        <v>10.199999999999999</v>
      </c>
      <c r="R28" s="24">
        <v>9.6</v>
      </c>
      <c r="S28" s="24">
        <v>9.3000000000000007</v>
      </c>
      <c r="T28" s="24">
        <v>8.3000000000000007</v>
      </c>
      <c r="U28" s="24">
        <v>7.2</v>
      </c>
      <c r="V28" s="24">
        <v>6.5</v>
      </c>
      <c r="W28" s="24">
        <v>6.1</v>
      </c>
      <c r="X28" s="24">
        <v>5.6</v>
      </c>
      <c r="Y28" s="24">
        <v>5</v>
      </c>
      <c r="Z28" s="24">
        <v>4.5999999999999996</v>
      </c>
      <c r="AA28" s="24">
        <v>4.0999999999999996</v>
      </c>
      <c r="AB28" s="24">
        <v>3.6</v>
      </c>
      <c r="AC28" s="24">
        <v>3.4</v>
      </c>
      <c r="AD28" s="24">
        <v>3.3</v>
      </c>
      <c r="AE28" s="24">
        <v>3.1</v>
      </c>
      <c r="AF28" s="24" t="s">
        <v>3214</v>
      </c>
      <c r="AH28" s="24" t="s">
        <v>2865</v>
      </c>
    </row>
    <row r="29" spans="2:34">
      <c r="B29" s="24" t="s">
        <v>2950</v>
      </c>
      <c r="C29" s="24" t="s">
        <v>2952</v>
      </c>
      <c r="D29" s="24" t="s">
        <v>2952</v>
      </c>
      <c r="E29" s="24" t="s">
        <v>2952</v>
      </c>
      <c r="F29" s="24" t="s">
        <v>2952</v>
      </c>
      <c r="G29" s="24" t="s">
        <v>2952</v>
      </c>
      <c r="H29" s="24" t="s">
        <v>2952</v>
      </c>
      <c r="I29" s="24" t="s">
        <v>2952</v>
      </c>
      <c r="J29" s="24" t="s">
        <v>2952</v>
      </c>
      <c r="K29" s="24" t="s">
        <v>2952</v>
      </c>
      <c r="L29" s="24" t="s">
        <v>2952</v>
      </c>
      <c r="M29" s="24" t="s">
        <v>2952</v>
      </c>
      <c r="N29" s="24" t="s">
        <v>2952</v>
      </c>
      <c r="O29" s="24" t="s">
        <v>2952</v>
      </c>
      <c r="P29" s="24" t="s">
        <v>2952</v>
      </c>
      <c r="Q29" s="24" t="s">
        <v>2952</v>
      </c>
      <c r="R29" s="24" t="s">
        <v>2952</v>
      </c>
      <c r="S29" s="24" t="s">
        <v>2952</v>
      </c>
      <c r="T29" s="24" t="s">
        <v>2952</v>
      </c>
      <c r="U29" s="24" t="s">
        <v>2952</v>
      </c>
      <c r="V29" s="24" t="s">
        <v>2952</v>
      </c>
      <c r="W29" s="24" t="s">
        <v>2952</v>
      </c>
      <c r="X29" s="24" t="s">
        <v>2952</v>
      </c>
      <c r="Y29" s="24" t="s">
        <v>2952</v>
      </c>
      <c r="Z29" s="24" t="s">
        <v>2952</v>
      </c>
      <c r="AA29" s="24" t="s">
        <v>2952</v>
      </c>
      <c r="AB29" s="24" t="s">
        <v>2952</v>
      </c>
      <c r="AC29" s="24" t="s">
        <v>2952</v>
      </c>
      <c r="AD29" s="24" t="s">
        <v>2952</v>
      </c>
      <c r="AE29" s="24" t="s">
        <v>2952</v>
      </c>
      <c r="AH29" s="24" t="s">
        <v>2865</v>
      </c>
    </row>
    <row r="30" spans="2:34">
      <c r="B30" s="24" t="s">
        <v>2954</v>
      </c>
      <c r="C30" s="24">
        <v>0.2</v>
      </c>
      <c r="D30" s="24">
        <v>0.2</v>
      </c>
      <c r="E30" s="24">
        <v>0.2</v>
      </c>
      <c r="F30" s="24">
        <v>0.1</v>
      </c>
      <c r="G30" s="24">
        <v>0.1</v>
      </c>
      <c r="H30" s="24">
        <v>0.1</v>
      </c>
      <c r="I30" s="24">
        <v>0.1</v>
      </c>
      <c r="J30" s="24">
        <v>0.1</v>
      </c>
      <c r="K30" s="24">
        <v>0.1</v>
      </c>
      <c r="L30" s="24">
        <v>0.1</v>
      </c>
      <c r="M30" s="24">
        <v>0.1</v>
      </c>
      <c r="N30" s="24">
        <v>0.1</v>
      </c>
      <c r="O30" s="24">
        <v>0.1</v>
      </c>
      <c r="P30" s="24">
        <v>0.1</v>
      </c>
      <c r="Q30" s="24">
        <v>0.1</v>
      </c>
      <c r="R30" s="24">
        <v>0.1</v>
      </c>
      <c r="S30" s="24">
        <v>0.1</v>
      </c>
      <c r="T30" s="24">
        <v>0.1</v>
      </c>
      <c r="U30" s="24">
        <v>0.1</v>
      </c>
      <c r="V30" s="24">
        <v>0.1</v>
      </c>
      <c r="W30" s="24">
        <v>0.1</v>
      </c>
      <c r="X30" s="24">
        <v>0.1</v>
      </c>
      <c r="Y30" s="24">
        <v>0.1</v>
      </c>
      <c r="Z30" s="24">
        <v>0.1</v>
      </c>
      <c r="AA30" s="24">
        <v>0.1</v>
      </c>
      <c r="AB30" s="24">
        <v>0.1</v>
      </c>
      <c r="AC30" s="24">
        <v>0.1</v>
      </c>
      <c r="AD30" s="24">
        <v>0.1</v>
      </c>
      <c r="AE30" s="24">
        <v>0.1</v>
      </c>
      <c r="AF30" s="24" t="s">
        <v>3219</v>
      </c>
      <c r="AH30" s="24" t="s">
        <v>2865</v>
      </c>
    </row>
    <row r="31" spans="2:34">
      <c r="B31" s="24" t="s">
        <v>2866</v>
      </c>
      <c r="C31" s="24">
        <v>67.599999999999994</v>
      </c>
      <c r="D31" s="24">
        <v>69.3</v>
      </c>
      <c r="E31" s="24">
        <v>72.599999999999994</v>
      </c>
      <c r="F31" s="24">
        <v>75.400000000000006</v>
      </c>
      <c r="G31" s="24">
        <v>77.8</v>
      </c>
      <c r="H31" s="24">
        <v>79.599999999999994</v>
      </c>
      <c r="I31" s="24">
        <v>81.599999999999994</v>
      </c>
      <c r="J31" s="24">
        <v>82.9</v>
      </c>
      <c r="K31" s="24">
        <v>83.6</v>
      </c>
      <c r="L31" s="24">
        <v>81.2</v>
      </c>
      <c r="M31" s="24">
        <v>81.599999999999994</v>
      </c>
      <c r="N31" s="24">
        <v>78.3</v>
      </c>
      <c r="O31" s="24">
        <v>77.400000000000006</v>
      </c>
      <c r="P31" s="24">
        <v>76.400000000000006</v>
      </c>
      <c r="Q31" s="24">
        <v>75.2</v>
      </c>
      <c r="R31" s="24">
        <v>72.099999999999994</v>
      </c>
      <c r="S31" s="24">
        <v>70.900000000000006</v>
      </c>
      <c r="T31" s="24">
        <v>67.099999999999994</v>
      </c>
      <c r="U31" s="24">
        <v>64.3</v>
      </c>
      <c r="V31" s="24">
        <v>60.1</v>
      </c>
      <c r="W31" s="24">
        <v>61.6</v>
      </c>
      <c r="X31" s="24">
        <v>59</v>
      </c>
      <c r="Y31" s="24">
        <v>54.1</v>
      </c>
      <c r="Z31" s="24">
        <v>54.6</v>
      </c>
      <c r="AA31" s="24">
        <v>53.1</v>
      </c>
      <c r="AB31" s="24">
        <v>49.2</v>
      </c>
      <c r="AC31" s="24">
        <v>47.8</v>
      </c>
      <c r="AD31" s="24">
        <v>45.2</v>
      </c>
      <c r="AE31" s="24">
        <v>44</v>
      </c>
    </row>
    <row r="32" spans="2:34">
      <c r="B32" s="24" t="s">
        <v>2959</v>
      </c>
      <c r="C32" s="24">
        <v>25.1</v>
      </c>
      <c r="D32" s="24">
        <v>25</v>
      </c>
      <c r="E32" s="24">
        <v>25.3</v>
      </c>
      <c r="F32" s="24">
        <v>26</v>
      </c>
      <c r="G32" s="24">
        <v>26.6</v>
      </c>
      <c r="H32" s="24">
        <v>26.8</v>
      </c>
      <c r="I32" s="24">
        <v>27.5</v>
      </c>
      <c r="J32" s="24">
        <v>28</v>
      </c>
      <c r="K32" s="24">
        <v>28.3</v>
      </c>
      <c r="L32" s="24">
        <v>28.4</v>
      </c>
      <c r="M32" s="24">
        <v>29.8</v>
      </c>
      <c r="N32" s="24">
        <v>29.4</v>
      </c>
      <c r="O32" s="24">
        <v>30.5</v>
      </c>
      <c r="P32" s="24">
        <v>31.8</v>
      </c>
      <c r="Q32" s="24">
        <v>33.1</v>
      </c>
      <c r="R32" s="24">
        <v>34.299999999999997</v>
      </c>
      <c r="S32" s="24">
        <v>34</v>
      </c>
      <c r="T32" s="24">
        <v>34.4</v>
      </c>
      <c r="U32" s="24">
        <v>34</v>
      </c>
      <c r="V32" s="24">
        <v>31.6</v>
      </c>
      <c r="W32" s="24">
        <v>34.200000000000003</v>
      </c>
      <c r="X32" s="24">
        <v>32.9</v>
      </c>
      <c r="Y32" s="24">
        <v>30.3</v>
      </c>
      <c r="Z32" s="24">
        <v>32.700000000000003</v>
      </c>
      <c r="AA32" s="24">
        <v>33</v>
      </c>
      <c r="AB32" s="24">
        <v>30.5</v>
      </c>
      <c r="AC32" s="24">
        <v>30</v>
      </c>
      <c r="AD32" s="24">
        <v>28.6</v>
      </c>
      <c r="AE32" s="24">
        <v>28.4</v>
      </c>
      <c r="AF32" s="24" t="s">
        <v>3214</v>
      </c>
      <c r="AH32" s="24" t="s">
        <v>2866</v>
      </c>
    </row>
    <row r="33" spans="2:34">
      <c r="B33" s="24" t="s">
        <v>2961</v>
      </c>
      <c r="C33" s="24">
        <v>42</v>
      </c>
      <c r="D33" s="24">
        <v>43.9</v>
      </c>
      <c r="E33" s="24">
        <v>46.9</v>
      </c>
      <c r="F33" s="24">
        <v>48.9</v>
      </c>
      <c r="G33" s="24">
        <v>50.8</v>
      </c>
      <c r="H33" s="24">
        <v>52.3</v>
      </c>
      <c r="I33" s="24">
        <v>53.6</v>
      </c>
      <c r="J33" s="24">
        <v>54.5</v>
      </c>
      <c r="K33" s="24">
        <v>54.9</v>
      </c>
      <c r="L33" s="24">
        <v>52.5</v>
      </c>
      <c r="M33" s="24">
        <v>51.4</v>
      </c>
      <c r="N33" s="24">
        <v>48.5</v>
      </c>
      <c r="O33" s="24">
        <v>46.5</v>
      </c>
      <c r="P33" s="24">
        <v>44.2</v>
      </c>
      <c r="Q33" s="24">
        <v>41.7</v>
      </c>
      <c r="R33" s="24">
        <v>37.299999999999997</v>
      </c>
      <c r="S33" s="24">
        <v>36.5</v>
      </c>
      <c r="T33" s="24">
        <v>32.299999999999997</v>
      </c>
      <c r="U33" s="24">
        <v>29.9</v>
      </c>
      <c r="V33" s="24">
        <v>28.2</v>
      </c>
      <c r="W33" s="24">
        <v>27.1</v>
      </c>
      <c r="X33" s="24">
        <v>25.8</v>
      </c>
      <c r="Y33" s="24">
        <v>23.4</v>
      </c>
      <c r="Z33" s="24">
        <v>21.6</v>
      </c>
      <c r="AA33" s="24">
        <v>19.7</v>
      </c>
      <c r="AB33" s="24">
        <v>18.3</v>
      </c>
      <c r="AC33" s="24">
        <v>17.399999999999999</v>
      </c>
      <c r="AD33" s="24">
        <v>16.3</v>
      </c>
      <c r="AE33" s="24">
        <v>15.2</v>
      </c>
      <c r="AF33" s="24" t="s">
        <v>3214</v>
      </c>
      <c r="AH33" s="24" t="s">
        <v>2866</v>
      </c>
    </row>
    <row r="34" spans="2:34">
      <c r="B34" s="24" t="s">
        <v>2950</v>
      </c>
      <c r="C34" s="24">
        <v>0.5</v>
      </c>
      <c r="D34" s="24">
        <v>0.4</v>
      </c>
      <c r="E34" s="24">
        <v>0.4</v>
      </c>
      <c r="F34" s="24">
        <v>0.4</v>
      </c>
      <c r="G34" s="24">
        <v>0.4</v>
      </c>
      <c r="H34" s="24">
        <v>0.4</v>
      </c>
      <c r="I34" s="24">
        <v>0.4</v>
      </c>
      <c r="J34" s="24">
        <v>0.4</v>
      </c>
      <c r="K34" s="24">
        <v>0.4</v>
      </c>
      <c r="L34" s="24">
        <v>0.4</v>
      </c>
      <c r="M34" s="24">
        <v>0.4</v>
      </c>
      <c r="N34" s="24">
        <v>0.4</v>
      </c>
      <c r="O34" s="24">
        <v>0.4</v>
      </c>
      <c r="P34" s="24">
        <v>0.4</v>
      </c>
      <c r="Q34" s="24">
        <v>0.4</v>
      </c>
      <c r="R34" s="24">
        <v>0.4</v>
      </c>
      <c r="S34" s="24">
        <v>0.4</v>
      </c>
      <c r="T34" s="24">
        <v>0.4</v>
      </c>
      <c r="U34" s="24">
        <v>0.4</v>
      </c>
      <c r="V34" s="24">
        <v>0.3</v>
      </c>
      <c r="W34" s="24">
        <v>0.3</v>
      </c>
      <c r="X34" s="24">
        <v>0.3</v>
      </c>
      <c r="Y34" s="24">
        <v>0.3</v>
      </c>
      <c r="Z34" s="24">
        <v>0.3</v>
      </c>
      <c r="AA34" s="24">
        <v>0.3</v>
      </c>
      <c r="AB34" s="24">
        <v>0.3</v>
      </c>
      <c r="AC34" s="24">
        <v>0.3</v>
      </c>
      <c r="AD34" s="24">
        <v>0.3</v>
      </c>
      <c r="AE34" s="24">
        <v>0.3</v>
      </c>
      <c r="AF34" s="24" t="s">
        <v>3215</v>
      </c>
      <c r="AG34" s="24" t="s">
        <v>2881</v>
      </c>
      <c r="AH34" s="24" t="s">
        <v>2866</v>
      </c>
    </row>
    <row r="35" spans="2:34">
      <c r="B35" s="24" t="s">
        <v>2958</v>
      </c>
      <c r="C35" s="24" t="s">
        <v>2952</v>
      </c>
      <c r="D35" s="24" t="s">
        <v>2952</v>
      </c>
      <c r="E35" s="24" t="s">
        <v>2952</v>
      </c>
      <c r="F35" s="24" t="s">
        <v>2952</v>
      </c>
      <c r="G35" s="24" t="s">
        <v>2952</v>
      </c>
      <c r="H35" s="24" t="s">
        <v>2952</v>
      </c>
      <c r="I35" s="24" t="s">
        <v>2952</v>
      </c>
      <c r="J35" s="24" t="s">
        <v>2952</v>
      </c>
      <c r="K35" s="24" t="s">
        <v>2952</v>
      </c>
      <c r="L35" s="24" t="s">
        <v>2952</v>
      </c>
      <c r="M35" s="24" t="s">
        <v>2952</v>
      </c>
      <c r="N35" s="24" t="s">
        <v>2952</v>
      </c>
      <c r="O35" s="24" t="s">
        <v>2952</v>
      </c>
      <c r="P35" s="24" t="s">
        <v>2952</v>
      </c>
      <c r="Q35" s="24" t="s">
        <v>2952</v>
      </c>
      <c r="R35" s="24" t="s">
        <v>2952</v>
      </c>
      <c r="S35" s="24" t="s">
        <v>2952</v>
      </c>
      <c r="T35" s="24" t="s">
        <v>2952</v>
      </c>
      <c r="U35" s="24" t="s">
        <v>2952</v>
      </c>
      <c r="V35" s="24" t="s">
        <v>2952</v>
      </c>
      <c r="W35" s="24" t="s">
        <v>2952</v>
      </c>
      <c r="X35" s="24" t="s">
        <v>2952</v>
      </c>
      <c r="Y35" s="24" t="s">
        <v>2952</v>
      </c>
      <c r="Z35" s="24" t="s">
        <v>2952</v>
      </c>
      <c r="AA35" s="24" t="s">
        <v>2952</v>
      </c>
      <c r="AB35" s="24" t="s">
        <v>2952</v>
      </c>
      <c r="AC35" s="24" t="s">
        <v>2952</v>
      </c>
      <c r="AD35" s="24" t="s">
        <v>2952</v>
      </c>
      <c r="AE35" s="24">
        <v>0.1</v>
      </c>
      <c r="AF35" s="24" t="s">
        <v>3215</v>
      </c>
      <c r="AG35" s="24" t="s">
        <v>2877</v>
      </c>
      <c r="AH35" s="24" t="s">
        <v>2866</v>
      </c>
    </row>
    <row r="36" spans="2:34">
      <c r="B36" s="24" t="s">
        <v>2949</v>
      </c>
      <c r="C36" s="24" t="s">
        <v>2952</v>
      </c>
      <c r="D36" s="24" t="s">
        <v>2952</v>
      </c>
      <c r="E36" s="24" t="s">
        <v>2952</v>
      </c>
      <c r="F36" s="24" t="s">
        <v>2952</v>
      </c>
      <c r="G36" s="24" t="s">
        <v>2952</v>
      </c>
      <c r="H36" s="24" t="s">
        <v>2952</v>
      </c>
      <c r="I36" s="24" t="s">
        <v>2952</v>
      </c>
      <c r="J36" s="24" t="s">
        <v>2952</v>
      </c>
      <c r="K36" s="24" t="s">
        <v>2952</v>
      </c>
      <c r="L36" s="24" t="s">
        <v>2952</v>
      </c>
      <c r="M36" s="24" t="s">
        <v>2952</v>
      </c>
      <c r="N36" s="24" t="s">
        <v>2952</v>
      </c>
      <c r="O36" s="24" t="s">
        <v>2952</v>
      </c>
      <c r="P36" s="24" t="s">
        <v>2952</v>
      </c>
      <c r="Q36" s="24" t="s">
        <v>2952</v>
      </c>
      <c r="R36" s="24" t="s">
        <v>2952</v>
      </c>
      <c r="S36" s="24" t="s">
        <v>2952</v>
      </c>
      <c r="T36" s="24" t="s">
        <v>2952</v>
      </c>
      <c r="U36" s="24" t="s">
        <v>2952</v>
      </c>
      <c r="V36" s="24" t="s">
        <v>2952</v>
      </c>
      <c r="W36" s="24" t="s">
        <v>2952</v>
      </c>
      <c r="X36" s="24" t="s">
        <v>2952</v>
      </c>
      <c r="Y36" s="24" t="s">
        <v>2952</v>
      </c>
      <c r="Z36" s="24" t="s">
        <v>2952</v>
      </c>
      <c r="AA36" s="24" t="s">
        <v>2952</v>
      </c>
      <c r="AB36" s="24" t="s">
        <v>2952</v>
      </c>
      <c r="AC36" s="24" t="s">
        <v>2952</v>
      </c>
      <c r="AD36" s="24" t="s">
        <v>2952</v>
      </c>
      <c r="AE36" s="24" t="s">
        <v>2952</v>
      </c>
      <c r="AH36" s="24" t="s">
        <v>2866</v>
      </c>
    </row>
    <row r="37" spans="2:34">
      <c r="B37" s="24" t="s">
        <v>2954</v>
      </c>
      <c r="C37" s="24">
        <v>0.9</v>
      </c>
      <c r="D37" s="24">
        <v>1</v>
      </c>
      <c r="E37" s="24">
        <v>0.9</v>
      </c>
      <c r="F37" s="24">
        <v>0.8</v>
      </c>
      <c r="G37" s="24">
        <v>0.8</v>
      </c>
      <c r="H37" s="24">
        <v>0.8</v>
      </c>
      <c r="I37" s="24">
        <v>0.9</v>
      </c>
      <c r="J37" s="24">
        <v>0.9</v>
      </c>
      <c r="K37" s="24">
        <v>0.9</v>
      </c>
      <c r="L37" s="24">
        <v>0.9</v>
      </c>
      <c r="M37" s="24">
        <v>0.9</v>
      </c>
      <c r="N37" s="24">
        <v>0.8</v>
      </c>
      <c r="O37" s="24">
        <v>0.8</v>
      </c>
      <c r="P37" s="24">
        <v>0.9</v>
      </c>
      <c r="Q37" s="24">
        <v>0.9</v>
      </c>
      <c r="R37" s="24">
        <v>1</v>
      </c>
      <c r="S37" s="24">
        <v>1</v>
      </c>
      <c r="T37" s="24">
        <v>1</v>
      </c>
      <c r="U37" s="24">
        <v>1</v>
      </c>
      <c r="V37" s="24">
        <v>0.9</v>
      </c>
      <c r="W37" s="24">
        <v>1</v>
      </c>
      <c r="X37" s="24">
        <v>1</v>
      </c>
      <c r="Y37" s="24">
        <v>0.9</v>
      </c>
      <c r="Z37" s="24">
        <v>0.9</v>
      </c>
      <c r="AA37" s="24">
        <v>0.9</v>
      </c>
      <c r="AB37" s="24">
        <v>1</v>
      </c>
      <c r="AC37" s="24">
        <v>1</v>
      </c>
      <c r="AD37" s="24">
        <v>1.1000000000000001</v>
      </c>
      <c r="AE37" s="24">
        <v>1.1000000000000001</v>
      </c>
      <c r="AF37" s="24" t="s">
        <v>3219</v>
      </c>
      <c r="AH37" s="24" t="s">
        <v>2866</v>
      </c>
    </row>
    <row r="38" spans="2:34">
      <c r="B38" s="24" t="s">
        <v>2962</v>
      </c>
      <c r="C38" s="24">
        <v>5338.1</v>
      </c>
      <c r="D38" s="24">
        <v>5300.2</v>
      </c>
      <c r="E38" s="24">
        <v>5400.1</v>
      </c>
      <c r="F38" s="24">
        <v>5490.9</v>
      </c>
      <c r="G38" s="24">
        <v>5580.4</v>
      </c>
      <c r="H38" s="24">
        <v>5626.9</v>
      </c>
      <c r="I38" s="24">
        <v>5813.9</v>
      </c>
      <c r="J38" s="24">
        <v>5884</v>
      </c>
      <c r="K38" s="24">
        <v>5926.1</v>
      </c>
      <c r="L38" s="24">
        <v>5992.1</v>
      </c>
      <c r="M38" s="24">
        <v>6160.4</v>
      </c>
      <c r="N38" s="24">
        <v>6081.5</v>
      </c>
      <c r="O38" s="24">
        <v>6113.6</v>
      </c>
      <c r="P38" s="24">
        <v>6166.6</v>
      </c>
      <c r="Q38" s="24">
        <v>6274.4</v>
      </c>
      <c r="R38" s="24">
        <v>6294.4</v>
      </c>
      <c r="S38" s="24">
        <v>6214.9</v>
      </c>
      <c r="T38" s="24">
        <v>6280.9</v>
      </c>
      <c r="U38" s="24">
        <v>6107.2</v>
      </c>
      <c r="V38" s="24">
        <v>5698.3</v>
      </c>
      <c r="W38" s="24">
        <v>5875.5</v>
      </c>
      <c r="X38" s="24">
        <v>5725.3</v>
      </c>
      <c r="Y38" s="24">
        <v>5513.6</v>
      </c>
      <c r="Z38" s="24">
        <v>5664.9</v>
      </c>
      <c r="AA38" s="24">
        <v>5704</v>
      </c>
      <c r="AB38" s="24">
        <v>5550.1</v>
      </c>
      <c r="AC38" s="24">
        <v>5421.6</v>
      </c>
      <c r="AD38" s="24">
        <v>5383.8</v>
      </c>
      <c r="AE38" s="24">
        <v>5547.2</v>
      </c>
    </row>
    <row r="39" spans="2:34">
      <c r="B39" s="24" t="s">
        <v>2963</v>
      </c>
    </row>
    <row r="40" spans="2:34">
      <c r="B40" s="24" t="s">
        <v>2964</v>
      </c>
    </row>
    <row r="41" spans="2:34">
      <c r="B41" s="24" t="s">
        <v>2965</v>
      </c>
    </row>
    <row r="42" spans="2:34">
      <c r="B42" s="24" t="s">
        <v>2966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17671-5E2C-452C-B059-B5571E68EBA9}">
  <sheetPr codeName="Sheet9">
    <tabColor theme="7" tint="-0.249977111117893"/>
  </sheetPr>
  <dimension ref="A1:AE27"/>
  <sheetViews>
    <sheetView workbookViewId="0"/>
  </sheetViews>
  <sheetFormatPr defaultRowHeight="15"/>
  <cols>
    <col min="2" max="2" width="21" customWidth="1"/>
    <col min="3" max="30" width="0" hidden="1" customWidth="1"/>
  </cols>
  <sheetData>
    <row r="1" spans="1:31">
      <c r="A1" t="s">
        <v>2967</v>
      </c>
    </row>
    <row r="3" spans="1:31">
      <c r="B3" t="s">
        <v>2968</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2969</v>
      </c>
      <c r="C4">
        <v>1524</v>
      </c>
      <c r="D4">
        <v>1479.1</v>
      </c>
      <c r="E4">
        <v>1537.3</v>
      </c>
      <c r="F4">
        <v>1570.1</v>
      </c>
      <c r="G4">
        <v>1617</v>
      </c>
      <c r="H4">
        <v>1645.2</v>
      </c>
      <c r="I4">
        <v>1692.9</v>
      </c>
      <c r="J4">
        <v>1709.8</v>
      </c>
      <c r="K4">
        <v>1745.2</v>
      </c>
      <c r="L4">
        <v>1809.4</v>
      </c>
      <c r="M4">
        <v>1841.6</v>
      </c>
      <c r="N4">
        <v>1818.1</v>
      </c>
      <c r="O4">
        <v>1857.3</v>
      </c>
      <c r="P4">
        <v>1847.6</v>
      </c>
      <c r="Q4">
        <v>1889.1</v>
      </c>
      <c r="R4">
        <v>1903</v>
      </c>
      <c r="S4">
        <v>1898.5</v>
      </c>
      <c r="T4">
        <v>1895.5</v>
      </c>
      <c r="U4">
        <v>1797.3</v>
      </c>
      <c r="V4">
        <v>1719.8</v>
      </c>
      <c r="W4">
        <v>1728.7</v>
      </c>
      <c r="X4">
        <v>1702</v>
      </c>
      <c r="Y4">
        <v>1689.5</v>
      </c>
      <c r="Z4">
        <v>1700.3</v>
      </c>
      <c r="AA4">
        <v>1737.6</v>
      </c>
      <c r="AB4">
        <v>1747.3</v>
      </c>
      <c r="AC4">
        <v>1786.1</v>
      </c>
      <c r="AD4">
        <v>1806.8</v>
      </c>
      <c r="AE4">
        <v>1839</v>
      </c>
    </row>
    <row r="5" spans="1:31">
      <c r="B5" t="s">
        <v>2854</v>
      </c>
      <c r="C5">
        <v>1469.1</v>
      </c>
      <c r="D5">
        <v>1422.5</v>
      </c>
      <c r="E5">
        <v>1477.8</v>
      </c>
      <c r="F5">
        <v>1508.7</v>
      </c>
      <c r="G5">
        <v>1553.8</v>
      </c>
      <c r="H5">
        <v>1580.5</v>
      </c>
      <c r="I5">
        <v>1627.2</v>
      </c>
      <c r="J5">
        <v>1643.3</v>
      </c>
      <c r="K5">
        <v>1678.6</v>
      </c>
      <c r="L5">
        <v>1746</v>
      </c>
      <c r="M5">
        <v>1779.4</v>
      </c>
      <c r="N5">
        <v>1758.4</v>
      </c>
      <c r="O5">
        <v>1799.9</v>
      </c>
      <c r="P5">
        <v>1792.5</v>
      </c>
      <c r="Q5">
        <v>1837.2</v>
      </c>
      <c r="R5">
        <v>1856.1</v>
      </c>
      <c r="S5">
        <v>1852.7</v>
      </c>
      <c r="T5">
        <v>1854.9</v>
      </c>
      <c r="U5">
        <v>1760.2</v>
      </c>
      <c r="V5">
        <v>1685.1</v>
      </c>
      <c r="W5">
        <v>1695.5</v>
      </c>
      <c r="X5">
        <v>1670.6</v>
      </c>
      <c r="Y5">
        <v>1661.1</v>
      </c>
      <c r="Z5">
        <v>1674.1</v>
      </c>
      <c r="AA5">
        <v>1713.7</v>
      </c>
      <c r="AB5">
        <v>1725.3</v>
      </c>
      <c r="AC5">
        <v>1765.3</v>
      </c>
      <c r="AD5">
        <v>1787.3</v>
      </c>
      <c r="AE5">
        <v>1820.7</v>
      </c>
    </row>
    <row r="6" spans="1:31">
      <c r="B6" t="s">
        <v>2865</v>
      </c>
      <c r="C6">
        <v>12.9</v>
      </c>
      <c r="D6">
        <v>12.7</v>
      </c>
      <c r="E6">
        <v>12.7</v>
      </c>
      <c r="F6">
        <v>12.5</v>
      </c>
      <c r="G6">
        <v>12.4</v>
      </c>
      <c r="H6">
        <v>12.4</v>
      </c>
      <c r="I6">
        <v>12.2</v>
      </c>
      <c r="J6">
        <v>12</v>
      </c>
      <c r="K6">
        <v>11.8</v>
      </c>
      <c r="L6">
        <v>11</v>
      </c>
      <c r="M6">
        <v>10.8</v>
      </c>
      <c r="N6">
        <v>11.1</v>
      </c>
      <c r="O6">
        <v>10.9</v>
      </c>
      <c r="P6">
        <v>10.9</v>
      </c>
      <c r="Q6">
        <v>10.199999999999999</v>
      </c>
      <c r="R6">
        <v>9.6</v>
      </c>
      <c r="S6">
        <v>9.3000000000000007</v>
      </c>
      <c r="T6">
        <v>8.3000000000000007</v>
      </c>
      <c r="U6">
        <v>7.2</v>
      </c>
      <c r="V6">
        <v>6.5</v>
      </c>
      <c r="W6">
        <v>6.1</v>
      </c>
      <c r="X6">
        <v>5.6</v>
      </c>
      <c r="Y6">
        <v>5</v>
      </c>
      <c r="Z6">
        <v>4.5999999999999996</v>
      </c>
      <c r="AA6">
        <v>4.0999999999999996</v>
      </c>
      <c r="AB6">
        <v>3.6</v>
      </c>
      <c r="AC6">
        <v>3.4</v>
      </c>
      <c r="AD6">
        <v>3.3</v>
      </c>
      <c r="AE6">
        <v>3.1</v>
      </c>
    </row>
    <row r="7" spans="1:31">
      <c r="B7" t="s">
        <v>2866</v>
      </c>
      <c r="C7">
        <v>42</v>
      </c>
      <c r="D7">
        <v>43.9</v>
      </c>
      <c r="E7">
        <v>46.9</v>
      </c>
      <c r="F7">
        <v>48.9</v>
      </c>
      <c r="G7">
        <v>50.8</v>
      </c>
      <c r="H7">
        <v>52.3</v>
      </c>
      <c r="I7">
        <v>53.6</v>
      </c>
      <c r="J7">
        <v>54.5</v>
      </c>
      <c r="K7">
        <v>54.9</v>
      </c>
      <c r="L7">
        <v>52.5</v>
      </c>
      <c r="M7">
        <v>51.4</v>
      </c>
      <c r="N7">
        <v>48.5</v>
      </c>
      <c r="O7">
        <v>46.5</v>
      </c>
      <c r="P7">
        <v>44.2</v>
      </c>
      <c r="Q7">
        <v>41.7</v>
      </c>
      <c r="R7">
        <v>37.299999999999997</v>
      </c>
      <c r="S7">
        <v>36.5</v>
      </c>
      <c r="T7">
        <v>32.299999999999997</v>
      </c>
      <c r="U7">
        <v>29.9</v>
      </c>
      <c r="V7">
        <v>28.2</v>
      </c>
      <c r="W7">
        <v>27.1</v>
      </c>
      <c r="X7">
        <v>25.8</v>
      </c>
      <c r="Y7">
        <v>23.4</v>
      </c>
      <c r="Z7">
        <v>21.6</v>
      </c>
      <c r="AA7">
        <v>19.7</v>
      </c>
      <c r="AB7">
        <v>18.3</v>
      </c>
      <c r="AC7">
        <v>17.399999999999999</v>
      </c>
      <c r="AD7">
        <v>16.3</v>
      </c>
      <c r="AE7">
        <v>15.2</v>
      </c>
    </row>
    <row r="8" spans="1:31">
      <c r="B8" t="s">
        <v>2970</v>
      </c>
      <c r="C8">
        <v>1840.9</v>
      </c>
      <c r="D8">
        <v>1838.3</v>
      </c>
      <c r="E8">
        <v>1851.7</v>
      </c>
      <c r="F8">
        <v>1928.1</v>
      </c>
      <c r="G8">
        <v>1952.9</v>
      </c>
      <c r="H8">
        <v>1969.8</v>
      </c>
      <c r="I8">
        <v>2043.4</v>
      </c>
      <c r="J8">
        <v>2111.3000000000002</v>
      </c>
      <c r="K8">
        <v>2201</v>
      </c>
      <c r="L8">
        <v>2214.1999999999998</v>
      </c>
      <c r="M8">
        <v>2322</v>
      </c>
      <c r="N8">
        <v>2282.9</v>
      </c>
      <c r="O8">
        <v>2299.3000000000002</v>
      </c>
      <c r="P8">
        <v>2331.9</v>
      </c>
      <c r="Q8">
        <v>2364.6</v>
      </c>
      <c r="R8">
        <v>2430.9</v>
      </c>
      <c r="S8">
        <v>2375.1</v>
      </c>
      <c r="T8">
        <v>2442.3000000000002</v>
      </c>
      <c r="U8">
        <v>2390.3000000000002</v>
      </c>
      <c r="V8">
        <v>2174.1999999999998</v>
      </c>
      <c r="W8">
        <v>2289.6999999999998</v>
      </c>
      <c r="X8">
        <v>2187.9</v>
      </c>
      <c r="Y8">
        <v>2050.9</v>
      </c>
      <c r="Z8">
        <v>2067.9</v>
      </c>
      <c r="AA8">
        <v>2067.1</v>
      </c>
      <c r="AB8">
        <v>1928.3</v>
      </c>
      <c r="AC8">
        <v>1836.2</v>
      </c>
      <c r="AD8">
        <v>1757.9</v>
      </c>
      <c r="AE8">
        <v>1778.5</v>
      </c>
    </row>
    <row r="9" spans="1:31">
      <c r="B9" t="s">
        <v>2854</v>
      </c>
      <c r="C9">
        <v>1820</v>
      </c>
      <c r="D9">
        <v>1817.4</v>
      </c>
      <c r="E9">
        <v>1830.7</v>
      </c>
      <c r="F9">
        <v>1906.2</v>
      </c>
      <c r="G9">
        <v>1930.5</v>
      </c>
      <c r="H9">
        <v>1947.2</v>
      </c>
      <c r="I9">
        <v>2020.2</v>
      </c>
      <c r="J9">
        <v>2087.5</v>
      </c>
      <c r="K9">
        <v>2176.6</v>
      </c>
      <c r="L9">
        <v>2189.6999999999998</v>
      </c>
      <c r="M9">
        <v>2296</v>
      </c>
      <c r="N9">
        <v>2257.1</v>
      </c>
      <c r="O9">
        <v>2272.1</v>
      </c>
      <c r="P9">
        <v>2303.6</v>
      </c>
      <c r="Q9">
        <v>2335</v>
      </c>
      <c r="R9">
        <v>2400</v>
      </c>
      <c r="S9">
        <v>2344.4</v>
      </c>
      <c r="T9">
        <v>2411.1</v>
      </c>
      <c r="U9">
        <v>2359.3000000000002</v>
      </c>
      <c r="V9">
        <v>2145.3000000000002</v>
      </c>
      <c r="W9">
        <v>2258.6</v>
      </c>
      <c r="X9">
        <v>2158.1</v>
      </c>
      <c r="Y9">
        <v>2023.3</v>
      </c>
      <c r="Z9">
        <v>2038.3</v>
      </c>
      <c r="AA9">
        <v>2037.1</v>
      </c>
      <c r="AB9">
        <v>1900.6</v>
      </c>
      <c r="AC9">
        <v>1808.9</v>
      </c>
      <c r="AD9">
        <v>1732</v>
      </c>
      <c r="AE9">
        <v>1752.8</v>
      </c>
    </row>
    <row r="10" spans="1:31">
      <c r="B10" t="s">
        <v>2865</v>
      </c>
      <c r="C10">
        <v>0.4</v>
      </c>
      <c r="D10">
        <v>0.4</v>
      </c>
      <c r="E10">
        <v>0.4</v>
      </c>
      <c r="F10">
        <v>0.4</v>
      </c>
      <c r="G10">
        <v>0.5</v>
      </c>
      <c r="H10">
        <v>0.5</v>
      </c>
      <c r="I10">
        <v>0.5</v>
      </c>
      <c r="J10">
        <v>0.5</v>
      </c>
      <c r="K10">
        <v>0.5</v>
      </c>
      <c r="L10">
        <v>0.5</v>
      </c>
      <c r="M10">
        <v>0.6</v>
      </c>
      <c r="N10">
        <v>0.6</v>
      </c>
      <c r="O10">
        <v>0.7</v>
      </c>
      <c r="P10">
        <v>0.7</v>
      </c>
      <c r="Q10">
        <v>0.8</v>
      </c>
      <c r="R10">
        <v>0.9</v>
      </c>
      <c r="S10">
        <v>0.9</v>
      </c>
      <c r="T10">
        <v>1</v>
      </c>
      <c r="U10">
        <v>0.9</v>
      </c>
      <c r="V10">
        <v>0.9</v>
      </c>
      <c r="W10">
        <v>1</v>
      </c>
      <c r="X10">
        <v>1</v>
      </c>
      <c r="Y10">
        <v>1.1000000000000001</v>
      </c>
      <c r="Z10">
        <v>1</v>
      </c>
      <c r="AA10">
        <v>1.1000000000000001</v>
      </c>
      <c r="AB10">
        <v>1.2</v>
      </c>
      <c r="AC10">
        <v>1.2</v>
      </c>
      <c r="AD10">
        <v>1.1000000000000001</v>
      </c>
      <c r="AE10">
        <v>1.2</v>
      </c>
    </row>
    <row r="11" spans="1:31">
      <c r="B11" t="s">
        <v>2866</v>
      </c>
      <c r="C11">
        <v>20.5</v>
      </c>
      <c r="D11">
        <v>20.5</v>
      </c>
      <c r="E11">
        <v>20.6</v>
      </c>
      <c r="F11">
        <v>21.5</v>
      </c>
      <c r="G11">
        <v>21.9</v>
      </c>
      <c r="H11">
        <v>22.1</v>
      </c>
      <c r="I11">
        <v>22.7</v>
      </c>
      <c r="J11">
        <v>23.3</v>
      </c>
      <c r="K11">
        <v>24</v>
      </c>
      <c r="L11">
        <v>24</v>
      </c>
      <c r="M11">
        <v>25.3</v>
      </c>
      <c r="N11">
        <v>25.2</v>
      </c>
      <c r="O11">
        <v>26.4</v>
      </c>
      <c r="P11">
        <v>27.6</v>
      </c>
      <c r="Q11">
        <v>28.8</v>
      </c>
      <c r="R11">
        <v>30.1</v>
      </c>
      <c r="S11">
        <v>29.8</v>
      </c>
      <c r="T11">
        <v>30.3</v>
      </c>
      <c r="U11">
        <v>30</v>
      </c>
      <c r="V11">
        <v>27.9</v>
      </c>
      <c r="W11">
        <v>30.1</v>
      </c>
      <c r="X11">
        <v>28.9</v>
      </c>
      <c r="Y11">
        <v>26.5</v>
      </c>
      <c r="Z11">
        <v>28.6</v>
      </c>
      <c r="AA11">
        <v>28.9</v>
      </c>
      <c r="AB11">
        <v>26.5</v>
      </c>
      <c r="AC11">
        <v>26.2</v>
      </c>
      <c r="AD11">
        <v>24.8</v>
      </c>
      <c r="AE11">
        <v>24.4</v>
      </c>
    </row>
    <row r="12" spans="1:31">
      <c r="B12" t="s">
        <v>2971</v>
      </c>
      <c r="C12">
        <v>861.9</v>
      </c>
      <c r="D12">
        <v>844.7</v>
      </c>
      <c r="E12">
        <v>876.5</v>
      </c>
      <c r="F12">
        <v>874.4</v>
      </c>
      <c r="G12">
        <v>883.9</v>
      </c>
      <c r="H12">
        <v>896.3</v>
      </c>
      <c r="I12">
        <v>931.3</v>
      </c>
      <c r="J12">
        <v>928.8</v>
      </c>
      <c r="K12">
        <v>891.6</v>
      </c>
      <c r="L12">
        <v>857.1</v>
      </c>
      <c r="M12">
        <v>872.3</v>
      </c>
      <c r="N12">
        <v>868.3</v>
      </c>
      <c r="O12">
        <v>854.7</v>
      </c>
      <c r="P12">
        <v>854.3</v>
      </c>
      <c r="Q12">
        <v>879</v>
      </c>
      <c r="R12">
        <v>854.7</v>
      </c>
      <c r="S12">
        <v>877.9</v>
      </c>
      <c r="T12">
        <v>871.2</v>
      </c>
      <c r="U12">
        <v>826.2</v>
      </c>
      <c r="V12">
        <v>748.6</v>
      </c>
      <c r="W12">
        <v>799</v>
      </c>
      <c r="X12">
        <v>799.2</v>
      </c>
      <c r="Y12">
        <v>809.7</v>
      </c>
      <c r="Z12">
        <v>838.3</v>
      </c>
      <c r="AA12">
        <v>817.2</v>
      </c>
      <c r="AB12">
        <v>805.6</v>
      </c>
      <c r="AC12">
        <v>805.6</v>
      </c>
      <c r="AD12">
        <v>809.3</v>
      </c>
      <c r="AE12">
        <v>837.5</v>
      </c>
    </row>
    <row r="13" spans="1:31">
      <c r="B13" t="s">
        <v>2854</v>
      </c>
      <c r="C13">
        <v>857</v>
      </c>
      <c r="D13">
        <v>840</v>
      </c>
      <c r="E13">
        <v>871.6</v>
      </c>
      <c r="F13">
        <v>869.5</v>
      </c>
      <c r="G13">
        <v>878.8</v>
      </c>
      <c r="H13">
        <v>891.1</v>
      </c>
      <c r="I13">
        <v>926</v>
      </c>
      <c r="J13">
        <v>923.4</v>
      </c>
      <c r="K13">
        <v>886.5</v>
      </c>
      <c r="L13">
        <v>852.1</v>
      </c>
      <c r="M13">
        <v>867.3</v>
      </c>
      <c r="N13">
        <v>863.6</v>
      </c>
      <c r="O13">
        <v>850.2</v>
      </c>
      <c r="P13">
        <v>849.8</v>
      </c>
      <c r="Q13">
        <v>874.3</v>
      </c>
      <c r="R13">
        <v>850.1</v>
      </c>
      <c r="S13">
        <v>873.2</v>
      </c>
      <c r="T13">
        <v>866.6</v>
      </c>
      <c r="U13">
        <v>821.9</v>
      </c>
      <c r="V13">
        <v>744.9</v>
      </c>
      <c r="W13">
        <v>794.7</v>
      </c>
      <c r="X13">
        <v>795</v>
      </c>
      <c r="Y13">
        <v>805.4</v>
      </c>
      <c r="Z13">
        <v>833.9</v>
      </c>
      <c r="AA13">
        <v>812.9</v>
      </c>
      <c r="AB13">
        <v>801.3</v>
      </c>
      <c r="AC13">
        <v>801.4</v>
      </c>
      <c r="AD13">
        <v>805</v>
      </c>
      <c r="AE13" s="77">
        <v>833.2</v>
      </c>
    </row>
    <row r="14" spans="1:31">
      <c r="B14" t="s">
        <v>2865</v>
      </c>
      <c r="C14">
        <v>1.8</v>
      </c>
      <c r="D14">
        <v>1.8</v>
      </c>
      <c r="E14">
        <v>1.8</v>
      </c>
      <c r="F14">
        <v>1.8</v>
      </c>
      <c r="G14">
        <v>1.9</v>
      </c>
      <c r="H14">
        <v>2</v>
      </c>
      <c r="I14">
        <v>2</v>
      </c>
      <c r="J14">
        <v>2</v>
      </c>
      <c r="K14">
        <v>1.9</v>
      </c>
      <c r="L14">
        <v>1.9</v>
      </c>
      <c r="M14">
        <v>1.9</v>
      </c>
      <c r="N14">
        <v>1.8</v>
      </c>
      <c r="O14">
        <v>1.7</v>
      </c>
      <c r="P14">
        <v>1.7</v>
      </c>
      <c r="Q14">
        <v>1.8</v>
      </c>
      <c r="R14">
        <v>1.7</v>
      </c>
      <c r="S14">
        <v>1.8</v>
      </c>
      <c r="T14">
        <v>1.7</v>
      </c>
      <c r="U14">
        <v>1.6</v>
      </c>
      <c r="V14">
        <v>1.4</v>
      </c>
      <c r="W14">
        <v>1.6</v>
      </c>
      <c r="X14">
        <v>1.6</v>
      </c>
      <c r="Y14">
        <v>1.6</v>
      </c>
      <c r="Z14">
        <v>1.7</v>
      </c>
      <c r="AA14">
        <v>1.6</v>
      </c>
      <c r="AB14">
        <v>1.6</v>
      </c>
      <c r="AC14">
        <v>1.6</v>
      </c>
      <c r="AD14">
        <v>1.6</v>
      </c>
      <c r="AE14">
        <v>1.6</v>
      </c>
    </row>
    <row r="15" spans="1:31">
      <c r="B15" t="s">
        <v>2866</v>
      </c>
      <c r="C15">
        <v>3.1</v>
      </c>
      <c r="D15">
        <v>3</v>
      </c>
      <c r="E15">
        <v>3.1</v>
      </c>
      <c r="F15">
        <v>3.1</v>
      </c>
      <c r="G15">
        <v>3.2</v>
      </c>
      <c r="H15">
        <v>3.3</v>
      </c>
      <c r="I15">
        <v>3.3</v>
      </c>
      <c r="J15">
        <v>3.4</v>
      </c>
      <c r="K15">
        <v>3.2</v>
      </c>
      <c r="L15">
        <v>3.1</v>
      </c>
      <c r="M15">
        <v>3.1</v>
      </c>
      <c r="N15">
        <v>3</v>
      </c>
      <c r="O15">
        <v>2.8</v>
      </c>
      <c r="P15">
        <v>2.8</v>
      </c>
      <c r="Q15">
        <v>3</v>
      </c>
      <c r="R15">
        <v>2.9</v>
      </c>
      <c r="S15">
        <v>3</v>
      </c>
      <c r="T15">
        <v>2.9</v>
      </c>
      <c r="U15">
        <v>2.7</v>
      </c>
      <c r="V15">
        <v>2.2999999999999998</v>
      </c>
      <c r="W15">
        <v>2.7</v>
      </c>
      <c r="X15">
        <v>2.7</v>
      </c>
      <c r="Y15">
        <v>2.7</v>
      </c>
      <c r="Z15">
        <v>2.8</v>
      </c>
      <c r="AA15">
        <v>2.7</v>
      </c>
      <c r="AB15">
        <v>2.6</v>
      </c>
      <c r="AC15">
        <v>2.6</v>
      </c>
      <c r="AD15">
        <v>2.6</v>
      </c>
      <c r="AE15">
        <v>2.6</v>
      </c>
    </row>
    <row r="16" spans="1:31">
      <c r="B16" t="s">
        <v>2972</v>
      </c>
      <c r="C16">
        <v>344.5</v>
      </c>
      <c r="D16">
        <v>353.8</v>
      </c>
      <c r="E16">
        <v>360.4</v>
      </c>
      <c r="F16">
        <v>371.7</v>
      </c>
      <c r="G16">
        <v>362.5</v>
      </c>
      <c r="H16">
        <v>358.5</v>
      </c>
      <c r="I16">
        <v>389</v>
      </c>
      <c r="J16">
        <v>369.6</v>
      </c>
      <c r="K16">
        <v>335.6</v>
      </c>
      <c r="L16">
        <v>355.1</v>
      </c>
      <c r="M16">
        <v>375.6</v>
      </c>
      <c r="N16">
        <v>366.6</v>
      </c>
      <c r="O16">
        <v>364.7</v>
      </c>
      <c r="P16">
        <v>383.9</v>
      </c>
      <c r="Q16">
        <v>372.8</v>
      </c>
      <c r="R16">
        <v>362.9</v>
      </c>
      <c r="S16">
        <v>325.7</v>
      </c>
      <c r="T16">
        <v>346.2</v>
      </c>
      <c r="U16">
        <v>353.3</v>
      </c>
      <c r="V16">
        <v>341.9</v>
      </c>
      <c r="W16">
        <v>340.6</v>
      </c>
      <c r="X16">
        <v>331.9</v>
      </c>
      <c r="Y16">
        <v>287.3</v>
      </c>
      <c r="Z16">
        <v>335.2</v>
      </c>
      <c r="AA16">
        <v>352.8</v>
      </c>
      <c r="AB16">
        <v>323.10000000000002</v>
      </c>
      <c r="AC16">
        <v>297.89999999999998</v>
      </c>
      <c r="AD16">
        <v>298.39999999999998</v>
      </c>
      <c r="AE16">
        <v>342.7</v>
      </c>
    </row>
    <row r="17" spans="2:31">
      <c r="B17" t="s">
        <v>2854</v>
      </c>
      <c r="C17">
        <v>338.2</v>
      </c>
      <c r="D17">
        <v>347.3</v>
      </c>
      <c r="E17">
        <v>353.6</v>
      </c>
      <c r="F17">
        <v>365.6</v>
      </c>
      <c r="G17">
        <v>356.7</v>
      </c>
      <c r="H17">
        <v>352.8</v>
      </c>
      <c r="I17">
        <v>383</v>
      </c>
      <c r="J17">
        <v>364.6</v>
      </c>
      <c r="K17">
        <v>331.2</v>
      </c>
      <c r="L17">
        <v>350.5</v>
      </c>
      <c r="M17">
        <v>370.7</v>
      </c>
      <c r="N17">
        <v>362.1</v>
      </c>
      <c r="O17">
        <v>360.1</v>
      </c>
      <c r="P17">
        <v>379.1</v>
      </c>
      <c r="Q17">
        <v>368</v>
      </c>
      <c r="R17">
        <v>357.9</v>
      </c>
      <c r="S17">
        <v>321.39999999999998</v>
      </c>
      <c r="T17">
        <v>341.4</v>
      </c>
      <c r="U17">
        <v>348.1</v>
      </c>
      <c r="V17">
        <v>336.6</v>
      </c>
      <c r="W17">
        <v>334.9</v>
      </c>
      <c r="X17">
        <v>326.39999999999998</v>
      </c>
      <c r="Y17">
        <v>282.7</v>
      </c>
      <c r="Z17">
        <v>329.4</v>
      </c>
      <c r="AA17">
        <v>346.8</v>
      </c>
      <c r="AB17">
        <v>317.8</v>
      </c>
      <c r="AC17">
        <v>293.10000000000002</v>
      </c>
      <c r="AD17">
        <v>293.8</v>
      </c>
      <c r="AE17">
        <v>337.3</v>
      </c>
    </row>
    <row r="18" spans="2:31">
      <c r="B18" t="s">
        <v>2865</v>
      </c>
      <c r="C18">
        <v>5.2</v>
      </c>
      <c r="D18">
        <v>5.4</v>
      </c>
      <c r="E18">
        <v>5.7</v>
      </c>
      <c r="F18">
        <v>5</v>
      </c>
      <c r="G18">
        <v>4.8</v>
      </c>
      <c r="H18">
        <v>4.7</v>
      </c>
      <c r="I18">
        <v>5</v>
      </c>
      <c r="J18">
        <v>4.0999999999999996</v>
      </c>
      <c r="K18">
        <v>3.6</v>
      </c>
      <c r="L18">
        <v>3.8</v>
      </c>
      <c r="M18">
        <v>4</v>
      </c>
      <c r="N18">
        <v>3.7</v>
      </c>
      <c r="O18">
        <v>3.7</v>
      </c>
      <c r="P18">
        <v>3.9</v>
      </c>
      <c r="Q18">
        <v>4</v>
      </c>
      <c r="R18">
        <v>4.0999999999999996</v>
      </c>
      <c r="S18">
        <v>3.6</v>
      </c>
      <c r="T18">
        <v>3.9</v>
      </c>
      <c r="U18">
        <v>4.2</v>
      </c>
      <c r="V18">
        <v>4.5</v>
      </c>
      <c r="W18">
        <v>4.7</v>
      </c>
      <c r="X18">
        <v>4.5999999999999996</v>
      </c>
      <c r="Y18">
        <v>3.8</v>
      </c>
      <c r="Z18">
        <v>4.9000000000000004</v>
      </c>
      <c r="AA18">
        <v>5</v>
      </c>
      <c r="AB18">
        <v>4.5</v>
      </c>
      <c r="AC18">
        <v>3.9</v>
      </c>
      <c r="AD18">
        <v>3.8</v>
      </c>
      <c r="AE18">
        <v>4.5</v>
      </c>
    </row>
    <row r="19" spans="2:31">
      <c r="B19" t="s">
        <v>2866</v>
      </c>
      <c r="C19">
        <v>1</v>
      </c>
      <c r="D19">
        <v>1.1000000000000001</v>
      </c>
      <c r="E19">
        <v>1.1000000000000001</v>
      </c>
      <c r="F19">
        <v>1</v>
      </c>
      <c r="G19">
        <v>1</v>
      </c>
      <c r="H19">
        <v>1</v>
      </c>
      <c r="I19">
        <v>1</v>
      </c>
      <c r="J19">
        <v>0.9</v>
      </c>
      <c r="K19">
        <v>0.8</v>
      </c>
      <c r="L19">
        <v>0.8</v>
      </c>
      <c r="M19">
        <v>0.9</v>
      </c>
      <c r="N19">
        <v>0.8</v>
      </c>
      <c r="O19">
        <v>0.8</v>
      </c>
      <c r="P19">
        <v>0.9</v>
      </c>
      <c r="Q19">
        <v>0.9</v>
      </c>
      <c r="R19">
        <v>0.9</v>
      </c>
      <c r="S19">
        <v>0.8</v>
      </c>
      <c r="T19">
        <v>0.8</v>
      </c>
      <c r="U19">
        <v>0.9</v>
      </c>
      <c r="V19">
        <v>0.9</v>
      </c>
      <c r="W19">
        <v>0.9</v>
      </c>
      <c r="X19">
        <v>0.9</v>
      </c>
      <c r="Y19">
        <v>0.8</v>
      </c>
      <c r="Z19">
        <v>1</v>
      </c>
      <c r="AA19">
        <v>1</v>
      </c>
      <c r="AB19">
        <v>0.9</v>
      </c>
      <c r="AC19">
        <v>0.8</v>
      </c>
      <c r="AD19">
        <v>0.8</v>
      </c>
      <c r="AE19">
        <v>0.9</v>
      </c>
    </row>
    <row r="20" spans="2:31">
      <c r="B20" t="s">
        <v>2973</v>
      </c>
      <c r="C20">
        <v>229.7</v>
      </c>
      <c r="D20">
        <v>234</v>
      </c>
      <c r="E20">
        <v>229.4</v>
      </c>
      <c r="F20">
        <v>224.4</v>
      </c>
      <c r="G20">
        <v>226.1</v>
      </c>
      <c r="H20">
        <v>229.2</v>
      </c>
      <c r="I20">
        <v>239</v>
      </c>
      <c r="J20">
        <v>239.3</v>
      </c>
      <c r="K20">
        <v>221.4</v>
      </c>
      <c r="L20">
        <v>222</v>
      </c>
      <c r="M20">
        <v>237.6</v>
      </c>
      <c r="N20">
        <v>229.5</v>
      </c>
      <c r="O20">
        <v>230.1</v>
      </c>
      <c r="P20">
        <v>241.2</v>
      </c>
      <c r="Q20">
        <v>239.1</v>
      </c>
      <c r="R20">
        <v>228.3</v>
      </c>
      <c r="S20">
        <v>213.1</v>
      </c>
      <c r="T20">
        <v>225</v>
      </c>
      <c r="U20">
        <v>229.5</v>
      </c>
      <c r="V20">
        <v>229.8</v>
      </c>
      <c r="W20">
        <v>226.3</v>
      </c>
      <c r="X20">
        <v>226.3</v>
      </c>
      <c r="Y20">
        <v>202</v>
      </c>
      <c r="Z20">
        <v>226</v>
      </c>
      <c r="AA20">
        <v>234.3</v>
      </c>
      <c r="AB20">
        <v>247</v>
      </c>
      <c r="AC20">
        <v>233.9</v>
      </c>
      <c r="AD20">
        <v>234.3</v>
      </c>
      <c r="AE20">
        <v>248.1</v>
      </c>
    </row>
    <row r="21" spans="2:31">
      <c r="B21" t="s">
        <v>2854</v>
      </c>
      <c r="C21">
        <v>228.2</v>
      </c>
      <c r="D21">
        <v>232.5</v>
      </c>
      <c r="E21">
        <v>227.9</v>
      </c>
      <c r="F21">
        <v>222.9</v>
      </c>
      <c r="G21">
        <v>224.7</v>
      </c>
      <c r="H21">
        <v>227.7</v>
      </c>
      <c r="I21">
        <v>237.5</v>
      </c>
      <c r="J21">
        <v>237.8</v>
      </c>
      <c r="K21">
        <v>220.1</v>
      </c>
      <c r="L21">
        <v>220.7</v>
      </c>
      <c r="M21">
        <v>236.2</v>
      </c>
      <c r="N21">
        <v>228.1</v>
      </c>
      <c r="O21">
        <v>228.7</v>
      </c>
      <c r="P21">
        <v>239.7</v>
      </c>
      <c r="Q21">
        <v>237.6</v>
      </c>
      <c r="R21">
        <v>226.9</v>
      </c>
      <c r="S21">
        <v>211.8</v>
      </c>
      <c r="T21">
        <v>223.6</v>
      </c>
      <c r="U21">
        <v>228.1</v>
      </c>
      <c r="V21">
        <v>228.4</v>
      </c>
      <c r="W21">
        <v>224.9</v>
      </c>
      <c r="X21">
        <v>224.9</v>
      </c>
      <c r="Y21">
        <v>200.8</v>
      </c>
      <c r="Z21">
        <v>224.7</v>
      </c>
      <c r="AA21">
        <v>232.8</v>
      </c>
      <c r="AB21">
        <v>245.4</v>
      </c>
      <c r="AC21">
        <v>232.3</v>
      </c>
      <c r="AD21">
        <v>232.8</v>
      </c>
      <c r="AE21">
        <v>246.5</v>
      </c>
    </row>
    <row r="22" spans="2:31">
      <c r="B22" t="s">
        <v>2865</v>
      </c>
      <c r="C22">
        <v>1.1000000000000001</v>
      </c>
      <c r="D22">
        <v>1.1000000000000001</v>
      </c>
      <c r="E22">
        <v>1.1000000000000001</v>
      </c>
      <c r="F22">
        <v>1.1000000000000001</v>
      </c>
      <c r="G22">
        <v>1.1000000000000001</v>
      </c>
      <c r="H22">
        <v>1.1000000000000001</v>
      </c>
      <c r="I22">
        <v>1.1000000000000001</v>
      </c>
      <c r="J22">
        <v>1.1000000000000001</v>
      </c>
      <c r="K22">
        <v>1</v>
      </c>
      <c r="L22">
        <v>1</v>
      </c>
      <c r="M22">
        <v>1.1000000000000001</v>
      </c>
      <c r="N22">
        <v>1.1000000000000001</v>
      </c>
      <c r="O22">
        <v>1.1000000000000001</v>
      </c>
      <c r="P22">
        <v>1.1000000000000001</v>
      </c>
      <c r="Q22">
        <v>1.1000000000000001</v>
      </c>
      <c r="R22">
        <v>1.1000000000000001</v>
      </c>
      <c r="S22">
        <v>1</v>
      </c>
      <c r="T22">
        <v>1.1000000000000001</v>
      </c>
      <c r="U22">
        <v>1.1000000000000001</v>
      </c>
      <c r="V22">
        <v>1.1000000000000001</v>
      </c>
      <c r="W22">
        <v>1.1000000000000001</v>
      </c>
      <c r="X22">
        <v>1.1000000000000001</v>
      </c>
      <c r="Y22">
        <v>0.9</v>
      </c>
      <c r="Z22">
        <v>1.1000000000000001</v>
      </c>
      <c r="AA22">
        <v>1.1000000000000001</v>
      </c>
      <c r="AB22">
        <v>1.2</v>
      </c>
      <c r="AC22">
        <v>1.2</v>
      </c>
      <c r="AD22">
        <v>1.2</v>
      </c>
      <c r="AE22">
        <v>1.2</v>
      </c>
    </row>
    <row r="23" spans="2:31">
      <c r="B23" t="s">
        <v>2866</v>
      </c>
      <c r="C23">
        <v>0.4</v>
      </c>
      <c r="D23">
        <v>0.4</v>
      </c>
      <c r="E23">
        <v>0.4</v>
      </c>
      <c r="F23">
        <v>0.4</v>
      </c>
      <c r="G23">
        <v>0.4</v>
      </c>
      <c r="H23">
        <v>0.4</v>
      </c>
      <c r="I23">
        <v>0.4</v>
      </c>
      <c r="J23">
        <v>0.4</v>
      </c>
      <c r="K23">
        <v>0.3</v>
      </c>
      <c r="L23">
        <v>0.3</v>
      </c>
      <c r="M23">
        <v>0.4</v>
      </c>
      <c r="N23">
        <v>0.3</v>
      </c>
      <c r="O23">
        <v>0.3</v>
      </c>
      <c r="P23">
        <v>0.4</v>
      </c>
      <c r="Q23">
        <v>0.4</v>
      </c>
      <c r="R23">
        <v>0.3</v>
      </c>
      <c r="S23">
        <v>0.3</v>
      </c>
      <c r="T23">
        <v>0.3</v>
      </c>
      <c r="U23">
        <v>0.3</v>
      </c>
      <c r="V23">
        <v>0.3</v>
      </c>
      <c r="W23">
        <v>0.3</v>
      </c>
      <c r="X23">
        <v>0.3</v>
      </c>
      <c r="Y23">
        <v>0.3</v>
      </c>
      <c r="Z23">
        <v>0.3</v>
      </c>
      <c r="AA23">
        <v>0.3</v>
      </c>
      <c r="AB23">
        <v>0.4</v>
      </c>
      <c r="AC23">
        <v>0.3</v>
      </c>
      <c r="AD23">
        <v>0.3</v>
      </c>
      <c r="AE23">
        <v>0.3</v>
      </c>
    </row>
    <row r="24" spans="2:31">
      <c r="B24" t="s">
        <v>2974</v>
      </c>
      <c r="C24">
        <v>27.7</v>
      </c>
      <c r="D24">
        <v>31.5</v>
      </c>
      <c r="E24">
        <v>33.299999999999997</v>
      </c>
      <c r="F24">
        <v>34.299999999999997</v>
      </c>
      <c r="G24">
        <v>37.9</v>
      </c>
      <c r="H24">
        <v>34.4</v>
      </c>
      <c r="I24">
        <v>32.200000000000003</v>
      </c>
      <c r="J24">
        <v>33.1</v>
      </c>
      <c r="K24">
        <v>33.299999999999997</v>
      </c>
      <c r="L24">
        <v>34.1</v>
      </c>
      <c r="M24">
        <v>35.700000000000003</v>
      </c>
      <c r="N24">
        <v>47.7</v>
      </c>
      <c r="O24">
        <v>42.6</v>
      </c>
      <c r="P24">
        <v>49.8</v>
      </c>
      <c r="Q24">
        <v>52.2</v>
      </c>
      <c r="R24">
        <v>49.9</v>
      </c>
      <c r="S24">
        <v>50.1</v>
      </c>
      <c r="T24">
        <v>47.2</v>
      </c>
      <c r="U24">
        <v>40.799999999999997</v>
      </c>
      <c r="V24">
        <v>43.3</v>
      </c>
      <c r="W24">
        <v>42.6</v>
      </c>
      <c r="X24">
        <v>41</v>
      </c>
      <c r="Y24">
        <v>43.7</v>
      </c>
      <c r="Z24">
        <v>42.6</v>
      </c>
      <c r="AA24">
        <v>41.5</v>
      </c>
      <c r="AB24">
        <v>41.5</v>
      </c>
      <c r="AC24">
        <v>41.5</v>
      </c>
      <c r="AD24">
        <v>41.5</v>
      </c>
      <c r="AE24">
        <v>41.5</v>
      </c>
    </row>
    <row r="25" spans="2:31">
      <c r="B25" t="s">
        <v>2962</v>
      </c>
      <c r="C25">
        <v>4828.7</v>
      </c>
      <c r="D25">
        <v>4888.6000000000004</v>
      </c>
      <c r="E25">
        <v>5003</v>
      </c>
      <c r="F25">
        <v>5080.2</v>
      </c>
      <c r="G25">
        <v>5133.3</v>
      </c>
      <c r="H25">
        <v>5327.8</v>
      </c>
      <c r="I25">
        <v>5391.9</v>
      </c>
      <c r="J25">
        <v>5428.2</v>
      </c>
      <c r="K25">
        <v>5492</v>
      </c>
      <c r="L25">
        <v>5684.8</v>
      </c>
      <c r="M25">
        <v>5613</v>
      </c>
      <c r="N25">
        <v>5648.6</v>
      </c>
      <c r="O25">
        <v>5708.6</v>
      </c>
      <c r="P25">
        <v>5796.7</v>
      </c>
      <c r="Q25">
        <v>5829.7</v>
      </c>
      <c r="R25">
        <v>5740.5</v>
      </c>
      <c r="S25">
        <v>5827.4</v>
      </c>
      <c r="T25">
        <v>5637.3</v>
      </c>
      <c r="U25">
        <v>5257.6</v>
      </c>
      <c r="V25">
        <v>5426.9</v>
      </c>
      <c r="W25">
        <v>5288.3</v>
      </c>
      <c r="X25">
        <v>5083</v>
      </c>
      <c r="Y25">
        <v>5210.3</v>
      </c>
      <c r="Z25">
        <v>5210.3</v>
      </c>
      <c r="AA25">
        <v>5250.5</v>
      </c>
      <c r="AB25">
        <v>5092.8</v>
      </c>
      <c r="AC25">
        <v>5001.2</v>
      </c>
      <c r="AD25">
        <v>4948.2</v>
      </c>
      <c r="AE25">
        <v>5087.2</v>
      </c>
    </row>
    <row r="26" spans="2:31">
      <c r="B26" t="s">
        <v>2975</v>
      </c>
    </row>
    <row r="27" spans="2:31">
      <c r="B27" t="s">
        <v>2976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2029-E6CB-4299-8727-D04993851D58}">
  <sheetPr codeName="Sheet10">
    <tabColor theme="7" tint="-0.249977111117893"/>
  </sheetPr>
  <dimension ref="A1:AE27"/>
  <sheetViews>
    <sheetView workbookViewId="0"/>
  </sheetViews>
  <sheetFormatPr defaultRowHeight="15"/>
  <cols>
    <col min="2" max="2" width="37" customWidth="1"/>
    <col min="3" max="29" width="0" hidden="1" customWidth="1"/>
    <col min="30" max="30" width="29" hidden="1" customWidth="1"/>
  </cols>
  <sheetData>
    <row r="1" spans="1:31">
      <c r="A1" t="s">
        <v>2988</v>
      </c>
    </row>
    <row r="3" spans="1:31">
      <c r="B3" t="s">
        <v>2989</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2970</v>
      </c>
      <c r="C4">
        <v>1820</v>
      </c>
      <c r="D4">
        <v>1820</v>
      </c>
      <c r="E4">
        <v>1817.4</v>
      </c>
      <c r="F4">
        <v>1830.7</v>
      </c>
      <c r="G4">
        <v>1906.2</v>
      </c>
      <c r="H4">
        <v>1930.5</v>
      </c>
      <c r="I4">
        <v>1947.2</v>
      </c>
      <c r="J4">
        <v>2020.2</v>
      </c>
      <c r="K4">
        <v>2087.5</v>
      </c>
      <c r="L4">
        <v>2176.6</v>
      </c>
      <c r="M4">
        <v>2189.6999999999998</v>
      </c>
      <c r="N4">
        <v>2296</v>
      </c>
      <c r="O4">
        <v>2257.1</v>
      </c>
      <c r="P4">
        <v>2272.1</v>
      </c>
      <c r="Q4">
        <v>2303.6</v>
      </c>
      <c r="R4">
        <v>2335</v>
      </c>
      <c r="S4">
        <v>2400</v>
      </c>
      <c r="T4">
        <v>2344.4</v>
      </c>
      <c r="U4">
        <v>2411.1</v>
      </c>
      <c r="V4">
        <v>2359.3000000000002</v>
      </c>
      <c r="W4">
        <v>2145.3000000000002</v>
      </c>
      <c r="X4">
        <v>2258.6</v>
      </c>
      <c r="Y4">
        <v>2158.1</v>
      </c>
      <c r="Z4">
        <v>2023.3</v>
      </c>
      <c r="AA4">
        <v>2038.3</v>
      </c>
      <c r="AB4">
        <v>1900.6</v>
      </c>
      <c r="AC4">
        <v>1808.9</v>
      </c>
      <c r="AD4">
        <v>1732</v>
      </c>
      <c r="AE4">
        <v>1752.8</v>
      </c>
    </row>
    <row r="5" spans="1:31">
      <c r="B5" t="s">
        <v>2990</v>
      </c>
      <c r="C5">
        <v>1546.5</v>
      </c>
      <c r="D5">
        <v>1546.5</v>
      </c>
      <c r="E5">
        <v>1547.2</v>
      </c>
      <c r="F5">
        <v>1568.5</v>
      </c>
      <c r="G5">
        <v>1631.6</v>
      </c>
      <c r="H5">
        <v>1637.9</v>
      </c>
      <c r="I5">
        <v>1659.9</v>
      </c>
      <c r="J5">
        <v>1751.5</v>
      </c>
      <c r="K5">
        <v>1796</v>
      </c>
      <c r="L5">
        <v>1827.2</v>
      </c>
      <c r="M5">
        <v>1835.4</v>
      </c>
      <c r="N5">
        <v>1926.4</v>
      </c>
      <c r="O5">
        <v>1868.8</v>
      </c>
      <c r="P5">
        <v>1888.9</v>
      </c>
      <c r="Q5">
        <v>1930</v>
      </c>
      <c r="R5">
        <v>1942</v>
      </c>
      <c r="S5">
        <v>1982.8</v>
      </c>
      <c r="T5">
        <v>1952.7</v>
      </c>
      <c r="U5">
        <v>1986.3</v>
      </c>
      <c r="V5">
        <v>1958.4</v>
      </c>
      <c r="W5">
        <v>1740.2</v>
      </c>
      <c r="X5">
        <v>1827.3</v>
      </c>
      <c r="Y5">
        <v>1722.4</v>
      </c>
      <c r="Z5">
        <v>1511.7</v>
      </c>
      <c r="AA5">
        <v>1571.3</v>
      </c>
      <c r="AB5">
        <v>1351.4</v>
      </c>
      <c r="AC5">
        <v>1242</v>
      </c>
      <c r="AD5">
        <v>1207.0999999999999</v>
      </c>
      <c r="AE5">
        <v>1152.9000000000001</v>
      </c>
    </row>
    <row r="6" spans="1:31">
      <c r="B6" t="s">
        <v>2991</v>
      </c>
      <c r="C6">
        <v>175.4</v>
      </c>
      <c r="D6">
        <v>175.4</v>
      </c>
      <c r="E6">
        <v>179</v>
      </c>
      <c r="F6">
        <v>186.1</v>
      </c>
      <c r="G6">
        <v>187.6</v>
      </c>
      <c r="H6">
        <v>210.9</v>
      </c>
      <c r="I6">
        <v>228.2</v>
      </c>
      <c r="J6">
        <v>204.9</v>
      </c>
      <c r="K6">
        <v>218.8</v>
      </c>
      <c r="L6">
        <v>247.7</v>
      </c>
      <c r="M6">
        <v>259.89999999999998</v>
      </c>
      <c r="N6">
        <v>280.8</v>
      </c>
      <c r="O6">
        <v>289.39999999999998</v>
      </c>
      <c r="P6">
        <v>306</v>
      </c>
      <c r="Q6">
        <v>278.10000000000002</v>
      </c>
      <c r="R6">
        <v>296.8</v>
      </c>
      <c r="S6">
        <v>318.89999999999998</v>
      </c>
      <c r="T6">
        <v>338</v>
      </c>
      <c r="U6">
        <v>371.5</v>
      </c>
      <c r="V6">
        <v>362.1</v>
      </c>
      <c r="W6">
        <v>372.5</v>
      </c>
      <c r="X6">
        <v>399.5</v>
      </c>
      <c r="Y6">
        <v>409.4</v>
      </c>
      <c r="Z6">
        <v>492.8</v>
      </c>
      <c r="AA6">
        <v>444.2</v>
      </c>
      <c r="AB6">
        <v>525.20000000000005</v>
      </c>
      <c r="AC6">
        <v>545</v>
      </c>
      <c r="AD6">
        <v>505.6</v>
      </c>
      <c r="AE6">
        <v>577.4</v>
      </c>
    </row>
    <row r="7" spans="1:31">
      <c r="B7" t="s">
        <v>2992</v>
      </c>
      <c r="C7">
        <v>97.5</v>
      </c>
      <c r="D7">
        <v>97.5</v>
      </c>
      <c r="E7">
        <v>90.7</v>
      </c>
      <c r="F7">
        <v>75.5</v>
      </c>
      <c r="G7">
        <v>86.4</v>
      </c>
      <c r="H7">
        <v>81.2</v>
      </c>
      <c r="I7">
        <v>58.7</v>
      </c>
      <c r="J7">
        <v>63.4</v>
      </c>
      <c r="K7">
        <v>72.2</v>
      </c>
      <c r="L7">
        <v>101.3</v>
      </c>
      <c r="M7">
        <v>93.8</v>
      </c>
      <c r="N7">
        <v>88.4</v>
      </c>
      <c r="O7">
        <v>98.4</v>
      </c>
      <c r="P7">
        <v>76.8</v>
      </c>
      <c r="Q7">
        <v>95</v>
      </c>
      <c r="R7">
        <v>95.8</v>
      </c>
      <c r="S7">
        <v>97.9</v>
      </c>
      <c r="T7">
        <v>53.2</v>
      </c>
      <c r="U7">
        <v>52.9</v>
      </c>
      <c r="V7">
        <v>38.4</v>
      </c>
      <c r="W7">
        <v>32.200000000000003</v>
      </c>
      <c r="X7">
        <v>31.4</v>
      </c>
      <c r="Y7">
        <v>25.8</v>
      </c>
      <c r="Z7">
        <v>18.3</v>
      </c>
      <c r="AA7">
        <v>22.4</v>
      </c>
      <c r="AB7">
        <v>23.7</v>
      </c>
      <c r="AC7">
        <v>21.4</v>
      </c>
      <c r="AD7">
        <v>18.899999999999999</v>
      </c>
      <c r="AE7">
        <v>22.2</v>
      </c>
    </row>
    <row r="8" spans="1:31">
      <c r="B8" t="s">
        <v>2993</v>
      </c>
      <c r="C8">
        <v>0.5</v>
      </c>
      <c r="D8">
        <v>0.5</v>
      </c>
      <c r="E8">
        <v>0.5</v>
      </c>
      <c r="F8">
        <v>0.5</v>
      </c>
      <c r="G8">
        <v>0.6</v>
      </c>
      <c r="H8">
        <v>0.5</v>
      </c>
      <c r="I8">
        <v>0.4</v>
      </c>
      <c r="J8">
        <v>0.5</v>
      </c>
      <c r="K8">
        <v>0.5</v>
      </c>
      <c r="L8">
        <v>0.5</v>
      </c>
      <c r="M8">
        <v>0.5</v>
      </c>
      <c r="N8">
        <v>0.5</v>
      </c>
      <c r="O8">
        <v>0.4</v>
      </c>
      <c r="P8">
        <v>0.5</v>
      </c>
      <c r="Q8">
        <v>0.5</v>
      </c>
      <c r="R8">
        <v>0.5</v>
      </c>
      <c r="S8">
        <v>0.5</v>
      </c>
      <c r="T8">
        <v>0.5</v>
      </c>
      <c r="U8">
        <v>0.5</v>
      </c>
      <c r="V8">
        <v>0.4</v>
      </c>
      <c r="W8">
        <v>0.4</v>
      </c>
      <c r="X8">
        <v>0.4</v>
      </c>
      <c r="Y8">
        <v>0.4</v>
      </c>
      <c r="Z8">
        <v>0.4</v>
      </c>
      <c r="AA8">
        <v>0.4</v>
      </c>
      <c r="AB8">
        <v>0.4</v>
      </c>
      <c r="AC8">
        <v>0.4</v>
      </c>
      <c r="AD8">
        <v>0.4</v>
      </c>
      <c r="AE8">
        <v>0.4</v>
      </c>
    </row>
    <row r="9" spans="1:31">
      <c r="B9" s="1" t="s">
        <v>2971</v>
      </c>
      <c r="C9">
        <v>857</v>
      </c>
      <c r="D9">
        <v>857</v>
      </c>
      <c r="E9">
        <v>840</v>
      </c>
      <c r="F9">
        <v>871.6</v>
      </c>
      <c r="G9">
        <v>869.5</v>
      </c>
      <c r="H9">
        <v>878.8</v>
      </c>
      <c r="I9">
        <v>891.1</v>
      </c>
      <c r="J9">
        <v>926</v>
      </c>
      <c r="K9">
        <v>923.4</v>
      </c>
      <c r="L9">
        <v>886.5</v>
      </c>
      <c r="M9">
        <v>852.1</v>
      </c>
      <c r="N9">
        <v>867.3</v>
      </c>
      <c r="O9">
        <v>863.6</v>
      </c>
      <c r="P9">
        <v>850.2</v>
      </c>
      <c r="Q9">
        <v>849.8</v>
      </c>
      <c r="R9">
        <v>874.3</v>
      </c>
      <c r="S9">
        <v>850.1</v>
      </c>
      <c r="T9">
        <v>873.2</v>
      </c>
      <c r="U9">
        <v>866.6</v>
      </c>
      <c r="V9">
        <v>821.9</v>
      </c>
      <c r="W9">
        <v>744.9</v>
      </c>
      <c r="X9">
        <v>794.7</v>
      </c>
      <c r="Y9">
        <v>795</v>
      </c>
      <c r="Z9">
        <v>805.4</v>
      </c>
      <c r="AA9">
        <v>833.9</v>
      </c>
      <c r="AB9">
        <v>801.3</v>
      </c>
      <c r="AC9">
        <v>801.4</v>
      </c>
      <c r="AD9">
        <v>805</v>
      </c>
      <c r="AE9">
        <v>833.2</v>
      </c>
    </row>
    <row r="10" spans="1:31">
      <c r="B10" t="s">
        <v>2990</v>
      </c>
      <c r="C10">
        <v>155.19999999999999</v>
      </c>
      <c r="D10">
        <v>155.19999999999999</v>
      </c>
      <c r="E10">
        <v>152</v>
      </c>
      <c r="F10">
        <v>147.4</v>
      </c>
      <c r="G10">
        <v>149.69999999999999</v>
      </c>
      <c r="H10">
        <v>150.6</v>
      </c>
      <c r="I10">
        <v>144.4</v>
      </c>
      <c r="J10">
        <v>137.30000000000001</v>
      </c>
      <c r="K10">
        <v>137.6</v>
      </c>
      <c r="L10">
        <v>139.1</v>
      </c>
      <c r="M10">
        <v>129.80000000000001</v>
      </c>
      <c r="N10">
        <v>127.3</v>
      </c>
      <c r="O10">
        <v>127.8</v>
      </c>
      <c r="P10">
        <v>116.6</v>
      </c>
      <c r="Q10">
        <v>116.9</v>
      </c>
      <c r="R10">
        <v>118.2</v>
      </c>
      <c r="S10">
        <v>115.3</v>
      </c>
      <c r="T10">
        <v>112.6</v>
      </c>
      <c r="U10">
        <v>107</v>
      </c>
      <c r="V10">
        <v>102.4</v>
      </c>
      <c r="W10">
        <v>83.2</v>
      </c>
      <c r="X10">
        <v>90.2</v>
      </c>
      <c r="Y10">
        <v>82.2</v>
      </c>
      <c r="Z10">
        <v>74.400000000000006</v>
      </c>
      <c r="AA10">
        <v>76</v>
      </c>
      <c r="AB10">
        <v>66.3</v>
      </c>
      <c r="AC10">
        <v>59.2</v>
      </c>
      <c r="AD10">
        <v>54.4</v>
      </c>
      <c r="AE10">
        <v>49.8</v>
      </c>
    </row>
    <row r="11" spans="1:31">
      <c r="B11" t="s">
        <v>2991</v>
      </c>
      <c r="C11">
        <v>408.5</v>
      </c>
      <c r="D11">
        <v>408.5</v>
      </c>
      <c r="E11">
        <v>414.8</v>
      </c>
      <c r="F11">
        <v>430.5</v>
      </c>
      <c r="G11">
        <v>438.2</v>
      </c>
      <c r="H11">
        <v>439.5</v>
      </c>
      <c r="I11">
        <v>462.6</v>
      </c>
      <c r="J11">
        <v>478.4</v>
      </c>
      <c r="K11">
        <v>479.1</v>
      </c>
      <c r="L11">
        <v>467.6</v>
      </c>
      <c r="M11">
        <v>446.7</v>
      </c>
      <c r="N11">
        <v>459.2</v>
      </c>
      <c r="O11">
        <v>421.4</v>
      </c>
      <c r="P11">
        <v>429.1</v>
      </c>
      <c r="Q11">
        <v>415.9</v>
      </c>
      <c r="R11">
        <v>419.7</v>
      </c>
      <c r="S11">
        <v>388.6</v>
      </c>
      <c r="T11">
        <v>388.2</v>
      </c>
      <c r="U11">
        <v>398.8</v>
      </c>
      <c r="V11">
        <v>401.5</v>
      </c>
      <c r="W11">
        <v>378</v>
      </c>
      <c r="X11">
        <v>407.9</v>
      </c>
      <c r="Y11">
        <v>418.1</v>
      </c>
      <c r="Z11">
        <v>435.3</v>
      </c>
      <c r="AA11">
        <v>452.1</v>
      </c>
      <c r="AB11">
        <v>464.4</v>
      </c>
      <c r="AC11">
        <v>474.8</v>
      </c>
      <c r="AD11">
        <v>485.8</v>
      </c>
      <c r="AE11">
        <v>514.79999999999995</v>
      </c>
    </row>
    <row r="12" spans="1:31">
      <c r="B12" t="s">
        <v>2992</v>
      </c>
      <c r="C12">
        <v>293.3</v>
      </c>
      <c r="D12">
        <v>293.3</v>
      </c>
      <c r="E12">
        <v>273.2</v>
      </c>
      <c r="F12">
        <v>293.7</v>
      </c>
      <c r="G12">
        <v>281.60000000000002</v>
      </c>
      <c r="H12">
        <v>288.60000000000002</v>
      </c>
      <c r="I12">
        <v>284.10000000000002</v>
      </c>
      <c r="J12">
        <v>310.2</v>
      </c>
      <c r="K12">
        <v>306.7</v>
      </c>
      <c r="L12">
        <v>279.89999999999998</v>
      </c>
      <c r="M12">
        <v>275.5</v>
      </c>
      <c r="N12">
        <v>280.8</v>
      </c>
      <c r="O12">
        <v>314.39999999999998</v>
      </c>
      <c r="P12">
        <v>304.5</v>
      </c>
      <c r="Q12">
        <v>316.89999999999998</v>
      </c>
      <c r="R12">
        <v>336.3</v>
      </c>
      <c r="S12">
        <v>346.2</v>
      </c>
      <c r="T12">
        <v>372.4</v>
      </c>
      <c r="U12">
        <v>360.8</v>
      </c>
      <c r="V12">
        <v>318.10000000000002</v>
      </c>
      <c r="W12">
        <v>283.7</v>
      </c>
      <c r="X12">
        <v>296.5</v>
      </c>
      <c r="Y12">
        <v>294.7</v>
      </c>
      <c r="Z12">
        <v>295.60000000000002</v>
      </c>
      <c r="AA12">
        <v>305.8</v>
      </c>
      <c r="AB12">
        <v>270.5</v>
      </c>
      <c r="AC12">
        <v>267.39999999999998</v>
      </c>
      <c r="AD12">
        <v>264.8</v>
      </c>
      <c r="AE12">
        <v>268.60000000000002</v>
      </c>
    </row>
    <row r="13" spans="1:31">
      <c r="B13" s="1" t="s">
        <v>2973</v>
      </c>
      <c r="C13">
        <v>228.2</v>
      </c>
      <c r="D13">
        <v>228.2</v>
      </c>
      <c r="E13">
        <v>232.5</v>
      </c>
      <c r="F13">
        <v>227.9</v>
      </c>
      <c r="G13">
        <v>222.9</v>
      </c>
      <c r="H13">
        <v>224.7</v>
      </c>
      <c r="I13">
        <v>227.7</v>
      </c>
      <c r="J13">
        <v>237.5</v>
      </c>
      <c r="K13">
        <v>237.8</v>
      </c>
      <c r="L13">
        <v>220.1</v>
      </c>
      <c r="M13">
        <v>220.7</v>
      </c>
      <c r="N13">
        <v>236.2</v>
      </c>
      <c r="O13">
        <v>228.1</v>
      </c>
      <c r="P13">
        <v>228.7</v>
      </c>
      <c r="Q13">
        <v>239.7</v>
      </c>
      <c r="R13">
        <v>237.6</v>
      </c>
      <c r="S13">
        <v>226.9</v>
      </c>
      <c r="T13">
        <v>211.8</v>
      </c>
      <c r="U13">
        <v>223.6</v>
      </c>
      <c r="V13">
        <v>228.1</v>
      </c>
      <c r="W13">
        <v>228.4</v>
      </c>
      <c r="X13">
        <v>224.9</v>
      </c>
      <c r="Y13">
        <v>224.9</v>
      </c>
      <c r="Z13">
        <v>200.8</v>
      </c>
      <c r="AA13">
        <v>224.7</v>
      </c>
      <c r="AB13">
        <v>245.4</v>
      </c>
      <c r="AC13">
        <v>232.3</v>
      </c>
      <c r="AD13">
        <v>232.8</v>
      </c>
      <c r="AE13">
        <v>246.5</v>
      </c>
    </row>
    <row r="14" spans="1:31">
      <c r="B14" t="s">
        <v>2990</v>
      </c>
      <c r="C14">
        <v>12</v>
      </c>
      <c r="D14">
        <v>12</v>
      </c>
      <c r="E14">
        <v>11.1</v>
      </c>
      <c r="F14">
        <v>11.3</v>
      </c>
      <c r="G14">
        <v>11.3</v>
      </c>
      <c r="H14">
        <v>11.3</v>
      </c>
      <c r="I14">
        <v>11.2</v>
      </c>
      <c r="J14">
        <v>11.6</v>
      </c>
      <c r="K14">
        <v>12.3</v>
      </c>
      <c r="L14">
        <v>8.9</v>
      </c>
      <c r="M14">
        <v>9.8000000000000007</v>
      </c>
      <c r="N14">
        <v>8.8000000000000007</v>
      </c>
      <c r="O14">
        <v>9.1999999999999993</v>
      </c>
      <c r="P14">
        <v>8.6</v>
      </c>
      <c r="Q14">
        <v>7.8</v>
      </c>
      <c r="R14">
        <v>9.8000000000000007</v>
      </c>
      <c r="S14">
        <v>9.3000000000000007</v>
      </c>
      <c r="T14">
        <v>6.2</v>
      </c>
      <c r="U14">
        <v>6.7</v>
      </c>
      <c r="V14">
        <v>7.6</v>
      </c>
      <c r="W14">
        <v>6.9</v>
      </c>
      <c r="X14">
        <v>6.6</v>
      </c>
      <c r="Y14">
        <v>5.8</v>
      </c>
      <c r="Z14">
        <v>4.0999999999999996</v>
      </c>
      <c r="AA14">
        <v>3.9</v>
      </c>
      <c r="AB14">
        <v>3</v>
      </c>
      <c r="AC14">
        <v>2.2999999999999998</v>
      </c>
      <c r="AD14">
        <v>2</v>
      </c>
      <c r="AE14">
        <v>1.8</v>
      </c>
    </row>
    <row r="15" spans="1:31">
      <c r="B15" t="s">
        <v>2991</v>
      </c>
      <c r="C15">
        <v>142</v>
      </c>
      <c r="D15">
        <v>142</v>
      </c>
      <c r="E15">
        <v>148.1</v>
      </c>
      <c r="F15">
        <v>152.1</v>
      </c>
      <c r="G15">
        <v>154.9</v>
      </c>
      <c r="H15">
        <v>157</v>
      </c>
      <c r="I15">
        <v>164.2</v>
      </c>
      <c r="J15">
        <v>171.1</v>
      </c>
      <c r="K15">
        <v>174.3</v>
      </c>
      <c r="L15">
        <v>163.30000000000001</v>
      </c>
      <c r="M15">
        <v>165.2</v>
      </c>
      <c r="N15">
        <v>172.5</v>
      </c>
      <c r="O15">
        <v>164.2</v>
      </c>
      <c r="P15">
        <v>170.5</v>
      </c>
      <c r="Q15">
        <v>172.9</v>
      </c>
      <c r="R15">
        <v>169.8</v>
      </c>
      <c r="S15">
        <v>162.9</v>
      </c>
      <c r="T15">
        <v>153.80000000000001</v>
      </c>
      <c r="U15">
        <v>163.6</v>
      </c>
      <c r="V15">
        <v>171.2</v>
      </c>
      <c r="W15">
        <v>169.1</v>
      </c>
      <c r="X15">
        <v>168</v>
      </c>
      <c r="Y15">
        <v>170.7</v>
      </c>
      <c r="Z15">
        <v>157</v>
      </c>
      <c r="AA15">
        <v>179.2</v>
      </c>
      <c r="AB15">
        <v>175.4</v>
      </c>
      <c r="AC15">
        <v>170.5</v>
      </c>
      <c r="AD15">
        <v>173.2</v>
      </c>
      <c r="AE15">
        <v>192.6</v>
      </c>
    </row>
    <row r="16" spans="1:31">
      <c r="B16" t="s">
        <v>2992</v>
      </c>
      <c r="C16">
        <v>74.2</v>
      </c>
      <c r="D16">
        <v>74.2</v>
      </c>
      <c r="E16">
        <v>73.3</v>
      </c>
      <c r="F16">
        <v>64.5</v>
      </c>
      <c r="G16">
        <v>56.8</v>
      </c>
      <c r="H16">
        <v>56.3</v>
      </c>
      <c r="I16">
        <v>52.3</v>
      </c>
      <c r="J16">
        <v>54.8</v>
      </c>
      <c r="K16">
        <v>51.2</v>
      </c>
      <c r="L16">
        <v>47.8</v>
      </c>
      <c r="M16">
        <v>45.8</v>
      </c>
      <c r="N16">
        <v>54.9</v>
      </c>
      <c r="O16">
        <v>54.7</v>
      </c>
      <c r="P16">
        <v>49.7</v>
      </c>
      <c r="Q16">
        <v>59</v>
      </c>
      <c r="R16">
        <v>58</v>
      </c>
      <c r="S16">
        <v>54.7</v>
      </c>
      <c r="T16">
        <v>51.8</v>
      </c>
      <c r="U16">
        <v>53.3</v>
      </c>
      <c r="V16">
        <v>49.3</v>
      </c>
      <c r="W16">
        <v>52.4</v>
      </c>
      <c r="X16">
        <v>50.3</v>
      </c>
      <c r="Y16">
        <v>48.3</v>
      </c>
      <c r="Z16">
        <v>39.6</v>
      </c>
      <c r="AA16">
        <v>41.5</v>
      </c>
      <c r="AB16">
        <v>67.099999999999994</v>
      </c>
      <c r="AC16">
        <v>59.5</v>
      </c>
      <c r="AD16">
        <v>57.6</v>
      </c>
      <c r="AE16">
        <v>52.1</v>
      </c>
    </row>
    <row r="17" spans="2:31">
      <c r="B17" s="1" t="s">
        <v>2972</v>
      </c>
      <c r="C17">
        <v>338.2</v>
      </c>
      <c r="D17">
        <v>338.2</v>
      </c>
      <c r="E17">
        <v>347.3</v>
      </c>
      <c r="F17">
        <v>353.6</v>
      </c>
      <c r="G17">
        <v>365.6</v>
      </c>
      <c r="H17">
        <v>356.7</v>
      </c>
      <c r="I17">
        <v>352.8</v>
      </c>
      <c r="J17">
        <v>383</v>
      </c>
      <c r="K17">
        <v>364.6</v>
      </c>
      <c r="L17">
        <v>331.2</v>
      </c>
      <c r="M17">
        <v>350.5</v>
      </c>
      <c r="N17">
        <v>370.7</v>
      </c>
      <c r="O17">
        <v>362.1</v>
      </c>
      <c r="P17">
        <v>360.1</v>
      </c>
      <c r="Q17">
        <v>379.1</v>
      </c>
      <c r="R17">
        <v>368</v>
      </c>
      <c r="S17">
        <v>357.9</v>
      </c>
      <c r="T17">
        <v>321.39999999999998</v>
      </c>
      <c r="U17">
        <v>341.4</v>
      </c>
      <c r="V17">
        <v>348.1</v>
      </c>
      <c r="W17">
        <v>336.6</v>
      </c>
      <c r="X17">
        <v>334.9</v>
      </c>
      <c r="Y17">
        <v>326.39999999999998</v>
      </c>
      <c r="Z17">
        <v>282.7</v>
      </c>
      <c r="AA17">
        <v>329.4</v>
      </c>
      <c r="AB17">
        <v>317.8</v>
      </c>
      <c r="AC17">
        <v>293.10000000000002</v>
      </c>
      <c r="AD17">
        <v>293.8</v>
      </c>
      <c r="AE17">
        <v>337.3</v>
      </c>
    </row>
    <row r="18" spans="2:31">
      <c r="B18" t="s">
        <v>2990</v>
      </c>
      <c r="C18">
        <v>3</v>
      </c>
      <c r="D18">
        <v>3</v>
      </c>
      <c r="E18">
        <v>2.4</v>
      </c>
      <c r="F18">
        <v>2.5</v>
      </c>
      <c r="G18">
        <v>2.5</v>
      </c>
      <c r="H18">
        <v>2</v>
      </c>
      <c r="I18">
        <v>1.7</v>
      </c>
      <c r="J18">
        <v>1.6</v>
      </c>
      <c r="K18">
        <v>1.5</v>
      </c>
      <c r="L18">
        <v>1.1000000000000001</v>
      </c>
      <c r="M18">
        <v>1.3</v>
      </c>
      <c r="N18">
        <v>1.1000000000000001</v>
      </c>
      <c r="O18">
        <v>1.1000000000000001</v>
      </c>
      <c r="P18">
        <v>1.2</v>
      </c>
      <c r="Q18">
        <v>1.2</v>
      </c>
      <c r="R18">
        <v>1.1000000000000001</v>
      </c>
      <c r="S18">
        <v>0.8</v>
      </c>
      <c r="T18">
        <v>0.6</v>
      </c>
      <c r="U18">
        <v>0.7</v>
      </c>
      <c r="V18" t="s">
        <v>2994</v>
      </c>
      <c r="W18" t="s">
        <v>2994</v>
      </c>
      <c r="X18" t="s">
        <v>2994</v>
      </c>
      <c r="Y18" t="s">
        <v>2994</v>
      </c>
      <c r="Z18" t="s">
        <v>2994</v>
      </c>
      <c r="AA18" t="s">
        <v>2994</v>
      </c>
      <c r="AB18">
        <v>0</v>
      </c>
      <c r="AC18">
        <v>0</v>
      </c>
      <c r="AD18">
        <v>0</v>
      </c>
      <c r="AE18" t="s">
        <v>2995</v>
      </c>
    </row>
    <row r="19" spans="2:31">
      <c r="B19" t="s">
        <v>2996</v>
      </c>
      <c r="C19">
        <v>237.8</v>
      </c>
      <c r="D19">
        <v>237.8</v>
      </c>
      <c r="E19">
        <v>247.3</v>
      </c>
      <c r="F19">
        <v>254.6</v>
      </c>
      <c r="G19">
        <v>268.2</v>
      </c>
      <c r="H19">
        <v>262.89999999999998</v>
      </c>
      <c r="I19">
        <v>262.8</v>
      </c>
      <c r="J19">
        <v>284</v>
      </c>
      <c r="K19">
        <v>270.10000000000002</v>
      </c>
      <c r="L19">
        <v>246.1</v>
      </c>
      <c r="M19">
        <v>256.39999999999998</v>
      </c>
      <c r="N19">
        <v>270.8</v>
      </c>
      <c r="O19">
        <v>259.2</v>
      </c>
      <c r="P19">
        <v>265.10000000000002</v>
      </c>
      <c r="Q19">
        <v>276.2</v>
      </c>
      <c r="R19">
        <v>264.2</v>
      </c>
      <c r="S19">
        <v>262.2</v>
      </c>
      <c r="T19">
        <v>237.3</v>
      </c>
      <c r="U19">
        <v>256.39999999999998</v>
      </c>
      <c r="V19">
        <v>265.7</v>
      </c>
      <c r="W19">
        <v>259.10000000000002</v>
      </c>
      <c r="X19">
        <v>258.89999999999998</v>
      </c>
      <c r="Y19">
        <v>255.1</v>
      </c>
      <c r="Z19">
        <v>225.1</v>
      </c>
      <c r="AA19">
        <v>266.39999999999998</v>
      </c>
      <c r="AB19">
        <v>252.7</v>
      </c>
      <c r="AC19">
        <v>238.4</v>
      </c>
      <c r="AD19">
        <v>241.5</v>
      </c>
      <c r="AE19">
        <v>273.7</v>
      </c>
    </row>
    <row r="20" spans="2:31">
      <c r="B20" t="s">
        <v>2992</v>
      </c>
      <c r="C20">
        <v>97.4</v>
      </c>
      <c r="D20">
        <v>97.4</v>
      </c>
      <c r="E20">
        <v>97.5</v>
      </c>
      <c r="F20">
        <v>96.5</v>
      </c>
      <c r="G20">
        <v>94.9</v>
      </c>
      <c r="H20">
        <v>91.8</v>
      </c>
      <c r="I20">
        <v>88.3</v>
      </c>
      <c r="J20">
        <v>97.4</v>
      </c>
      <c r="K20">
        <v>93</v>
      </c>
      <c r="L20">
        <v>84</v>
      </c>
      <c r="M20">
        <v>92.8</v>
      </c>
      <c r="N20">
        <v>98.8</v>
      </c>
      <c r="O20">
        <v>101.7</v>
      </c>
      <c r="P20">
        <v>93.9</v>
      </c>
      <c r="Q20">
        <v>101.7</v>
      </c>
      <c r="R20">
        <v>102.7</v>
      </c>
      <c r="S20">
        <v>94.9</v>
      </c>
      <c r="T20">
        <v>83.4</v>
      </c>
      <c r="U20">
        <v>84.3</v>
      </c>
      <c r="V20">
        <v>82.5</v>
      </c>
      <c r="W20">
        <v>77.5</v>
      </c>
      <c r="X20">
        <v>76</v>
      </c>
      <c r="Y20">
        <v>71.3</v>
      </c>
      <c r="Z20">
        <v>57.6</v>
      </c>
      <c r="AA20">
        <v>63</v>
      </c>
      <c r="AB20">
        <v>65.099999999999994</v>
      </c>
      <c r="AC20">
        <v>54.8</v>
      </c>
      <c r="AD20">
        <v>52.3</v>
      </c>
      <c r="AE20">
        <v>63.5</v>
      </c>
    </row>
    <row r="21" spans="2:31">
      <c r="B21" t="s">
        <v>2997</v>
      </c>
      <c r="C21">
        <v>27.6</v>
      </c>
      <c r="D21">
        <v>27.6</v>
      </c>
      <c r="E21">
        <v>31.4</v>
      </c>
      <c r="F21">
        <v>33.1</v>
      </c>
      <c r="G21">
        <v>34.200000000000003</v>
      </c>
      <c r="H21">
        <v>37.700000000000003</v>
      </c>
      <c r="I21">
        <v>34.299999999999997</v>
      </c>
      <c r="J21">
        <v>32.1</v>
      </c>
      <c r="K21">
        <v>33</v>
      </c>
      <c r="L21">
        <v>33.200000000000003</v>
      </c>
      <c r="M21">
        <v>34</v>
      </c>
      <c r="N21">
        <v>35.5</v>
      </c>
      <c r="O21">
        <v>47.5</v>
      </c>
      <c r="P21">
        <v>42.4</v>
      </c>
      <c r="Q21">
        <v>49.6</v>
      </c>
      <c r="R21">
        <v>52</v>
      </c>
      <c r="S21">
        <v>49.7</v>
      </c>
      <c r="T21">
        <v>49.9</v>
      </c>
      <c r="U21">
        <v>47</v>
      </c>
      <c r="V21">
        <v>40.6</v>
      </c>
      <c r="W21">
        <v>43.1</v>
      </c>
      <c r="X21">
        <v>42.4</v>
      </c>
      <c r="Y21">
        <v>40.9</v>
      </c>
      <c r="Z21">
        <v>43.5</v>
      </c>
      <c r="AA21">
        <v>42.5</v>
      </c>
      <c r="AB21">
        <v>41.4</v>
      </c>
      <c r="AC21">
        <v>41.4</v>
      </c>
      <c r="AD21">
        <v>41.4</v>
      </c>
      <c r="AE21">
        <v>41.4</v>
      </c>
    </row>
    <row r="22" spans="2:31">
      <c r="B22" t="s">
        <v>2990</v>
      </c>
      <c r="C22">
        <v>0.6</v>
      </c>
      <c r="D22">
        <v>0.6</v>
      </c>
      <c r="E22">
        <v>0.7</v>
      </c>
      <c r="F22">
        <v>0.8</v>
      </c>
      <c r="G22">
        <v>0.9</v>
      </c>
      <c r="H22">
        <v>0.9</v>
      </c>
      <c r="I22">
        <v>0.9</v>
      </c>
      <c r="J22">
        <v>1</v>
      </c>
      <c r="K22">
        <v>1</v>
      </c>
      <c r="L22">
        <v>1</v>
      </c>
      <c r="M22">
        <v>0.9</v>
      </c>
      <c r="N22">
        <v>0.9</v>
      </c>
      <c r="O22">
        <v>0.4</v>
      </c>
      <c r="P22">
        <v>1</v>
      </c>
      <c r="Q22">
        <v>3.1</v>
      </c>
      <c r="R22">
        <v>2.9</v>
      </c>
      <c r="S22">
        <v>3</v>
      </c>
      <c r="T22">
        <v>3.4</v>
      </c>
      <c r="U22">
        <v>3.4</v>
      </c>
      <c r="V22">
        <v>3.4</v>
      </c>
      <c r="W22">
        <v>3.4</v>
      </c>
      <c r="X22">
        <v>3.4</v>
      </c>
      <c r="Y22">
        <v>3.4</v>
      </c>
      <c r="Z22">
        <v>3.4</v>
      </c>
      <c r="AA22">
        <v>2.8</v>
      </c>
      <c r="AB22">
        <v>4</v>
      </c>
      <c r="AC22">
        <v>4</v>
      </c>
      <c r="AD22">
        <v>4</v>
      </c>
      <c r="AE22">
        <v>4</v>
      </c>
    </row>
    <row r="23" spans="2:31">
      <c r="B23" t="s">
        <v>2996</v>
      </c>
      <c r="C23" t="s">
        <v>2995</v>
      </c>
      <c r="D23" t="s">
        <v>2998</v>
      </c>
      <c r="E23" t="s">
        <v>2998</v>
      </c>
      <c r="F23" t="s">
        <v>2998</v>
      </c>
      <c r="G23" t="s">
        <v>2998</v>
      </c>
      <c r="H23" t="s">
        <v>2998</v>
      </c>
      <c r="I23" t="s">
        <v>2998</v>
      </c>
      <c r="J23" t="s">
        <v>2998</v>
      </c>
      <c r="K23" t="s">
        <v>2998</v>
      </c>
      <c r="L23" t="s">
        <v>2998</v>
      </c>
      <c r="M23" t="s">
        <v>2998</v>
      </c>
      <c r="N23">
        <v>0.7</v>
      </c>
      <c r="O23">
        <v>1.2</v>
      </c>
      <c r="P23">
        <v>1.2</v>
      </c>
      <c r="Q23">
        <v>1.4</v>
      </c>
      <c r="R23">
        <v>1.3</v>
      </c>
      <c r="S23">
        <v>1.3</v>
      </c>
      <c r="T23">
        <v>1.4</v>
      </c>
      <c r="U23">
        <v>1.4</v>
      </c>
      <c r="V23">
        <v>1.6</v>
      </c>
      <c r="W23">
        <v>1.5</v>
      </c>
      <c r="X23">
        <v>1.5</v>
      </c>
      <c r="Y23">
        <v>1.4</v>
      </c>
      <c r="Z23">
        <v>2.6</v>
      </c>
      <c r="AA23">
        <v>3</v>
      </c>
      <c r="AB23">
        <v>3</v>
      </c>
      <c r="AC23">
        <v>3</v>
      </c>
      <c r="AD23">
        <v>3</v>
      </c>
      <c r="AE23">
        <v>3</v>
      </c>
    </row>
    <row r="24" spans="2:31">
      <c r="B24" t="s">
        <v>2992</v>
      </c>
      <c r="C24">
        <v>26.9</v>
      </c>
      <c r="D24">
        <v>26.9</v>
      </c>
      <c r="E24">
        <v>30.7</v>
      </c>
      <c r="F24">
        <v>32.299999999999997</v>
      </c>
      <c r="G24">
        <v>33.299999999999997</v>
      </c>
      <c r="H24">
        <v>36.799999999999997</v>
      </c>
      <c r="I24">
        <v>33.299999999999997</v>
      </c>
      <c r="J24">
        <v>31.1</v>
      </c>
      <c r="K24">
        <v>32</v>
      </c>
      <c r="L24">
        <v>32.200000000000003</v>
      </c>
      <c r="M24">
        <v>33</v>
      </c>
      <c r="N24">
        <v>33.9</v>
      </c>
      <c r="O24">
        <v>45.9</v>
      </c>
      <c r="P24">
        <v>40.200000000000003</v>
      </c>
      <c r="Q24">
        <v>45</v>
      </c>
      <c r="R24">
        <v>47.8</v>
      </c>
      <c r="S24">
        <v>45.4</v>
      </c>
      <c r="T24">
        <v>45.1</v>
      </c>
      <c r="U24">
        <v>42.2</v>
      </c>
      <c r="V24">
        <v>35.700000000000003</v>
      </c>
      <c r="W24">
        <v>38.200000000000003</v>
      </c>
      <c r="X24">
        <v>37.5</v>
      </c>
      <c r="Y24">
        <v>36</v>
      </c>
      <c r="Z24">
        <v>37.5</v>
      </c>
      <c r="AA24">
        <v>36.6</v>
      </c>
      <c r="AB24">
        <v>34.299999999999997</v>
      </c>
      <c r="AC24">
        <v>34.299999999999997</v>
      </c>
      <c r="AD24">
        <v>34.299999999999997</v>
      </c>
      <c r="AE24">
        <v>34.299999999999997</v>
      </c>
    </row>
    <row r="25" spans="2:31">
      <c r="B25" t="s">
        <v>2962</v>
      </c>
      <c r="C25">
        <v>3270.9</v>
      </c>
      <c r="D25">
        <v>3270.9</v>
      </c>
      <c r="E25">
        <v>3268.6</v>
      </c>
      <c r="F25">
        <v>3316.9</v>
      </c>
      <c r="G25">
        <v>3398.4</v>
      </c>
      <c r="H25">
        <v>3428.4</v>
      </c>
      <c r="I25">
        <v>3453</v>
      </c>
      <c r="J25">
        <v>3598.8</v>
      </c>
      <c r="K25">
        <v>3646.3</v>
      </c>
      <c r="L25">
        <v>3647.6</v>
      </c>
      <c r="M25">
        <v>3646.9</v>
      </c>
      <c r="N25">
        <v>3805.7</v>
      </c>
      <c r="O25">
        <v>3758.3</v>
      </c>
      <c r="P25">
        <v>3753.6</v>
      </c>
      <c r="Q25">
        <v>3821.7</v>
      </c>
      <c r="R25">
        <v>3866.8</v>
      </c>
      <c r="S25">
        <v>3884.6</v>
      </c>
      <c r="T25">
        <v>3800.6</v>
      </c>
      <c r="U25">
        <v>3889.8</v>
      </c>
      <c r="V25">
        <v>3798</v>
      </c>
      <c r="W25">
        <v>3498.3</v>
      </c>
      <c r="X25">
        <v>3655.5</v>
      </c>
      <c r="Y25">
        <v>3545.2</v>
      </c>
      <c r="Z25">
        <v>3355.6</v>
      </c>
      <c r="AA25">
        <v>3468.6</v>
      </c>
      <c r="AB25">
        <v>3306.5</v>
      </c>
      <c r="AC25">
        <v>3177.1</v>
      </c>
      <c r="AD25">
        <v>3105</v>
      </c>
      <c r="AE25">
        <v>3211.2</v>
      </c>
    </row>
    <row r="26" spans="2:31">
      <c r="B26" t="s">
        <v>2963</v>
      </c>
    </row>
    <row r="27" spans="2:31">
      <c r="B27" t="s">
        <v>2999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86C4C-8234-4551-97D6-F338C1A97BD5}">
  <sheetPr codeName="Sheet11">
    <tabColor theme="7" tint="-0.249977111117893"/>
  </sheetPr>
  <dimension ref="A1:AE32"/>
  <sheetViews>
    <sheetView workbookViewId="0"/>
  </sheetViews>
  <sheetFormatPr defaultRowHeight="15"/>
  <cols>
    <col min="2" max="2" width="23.42578125" customWidth="1"/>
    <col min="3" max="30" width="0" hidden="1" customWidth="1"/>
  </cols>
  <sheetData>
    <row r="1" spans="1:31">
      <c r="A1" t="s">
        <v>3004</v>
      </c>
    </row>
    <row r="3" spans="1:31">
      <c r="B3" t="s">
        <v>2989</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2970</v>
      </c>
      <c r="C4">
        <v>0.4</v>
      </c>
      <c r="D4">
        <v>0.4</v>
      </c>
      <c r="E4">
        <v>0.4</v>
      </c>
      <c r="F4">
        <v>0.4</v>
      </c>
      <c r="G4">
        <v>0.5</v>
      </c>
      <c r="H4">
        <v>0.5</v>
      </c>
      <c r="I4">
        <v>0.5</v>
      </c>
      <c r="J4">
        <v>0.5</v>
      </c>
      <c r="K4">
        <v>0.5</v>
      </c>
      <c r="L4">
        <v>0.5</v>
      </c>
      <c r="M4">
        <v>0.6</v>
      </c>
      <c r="N4">
        <v>0.6</v>
      </c>
      <c r="O4">
        <v>0.7</v>
      </c>
      <c r="P4">
        <v>0.7</v>
      </c>
      <c r="Q4">
        <v>0.8</v>
      </c>
      <c r="R4">
        <v>0.9</v>
      </c>
      <c r="S4">
        <v>0.9</v>
      </c>
      <c r="T4">
        <v>1</v>
      </c>
      <c r="U4">
        <v>0.9</v>
      </c>
      <c r="V4">
        <v>0.9</v>
      </c>
      <c r="W4">
        <v>1</v>
      </c>
      <c r="X4">
        <v>1</v>
      </c>
      <c r="Y4">
        <v>1.1000000000000001</v>
      </c>
      <c r="Z4">
        <v>1</v>
      </c>
      <c r="AA4">
        <v>1.1000000000000001</v>
      </c>
      <c r="AB4">
        <v>1.2</v>
      </c>
      <c r="AC4">
        <v>1.2</v>
      </c>
      <c r="AD4">
        <v>1.1000000000000001</v>
      </c>
      <c r="AE4">
        <v>1.2</v>
      </c>
    </row>
    <row r="5" spans="1:31">
      <c r="B5" t="s">
        <v>2990</v>
      </c>
      <c r="C5">
        <v>0.3</v>
      </c>
      <c r="D5">
        <v>0.3</v>
      </c>
      <c r="E5">
        <v>0.3</v>
      </c>
      <c r="F5">
        <v>0.3</v>
      </c>
      <c r="G5">
        <v>0.3</v>
      </c>
      <c r="H5">
        <v>0.3</v>
      </c>
      <c r="I5">
        <v>0.3</v>
      </c>
      <c r="J5">
        <v>0.4</v>
      </c>
      <c r="K5">
        <v>0.4</v>
      </c>
      <c r="L5">
        <v>0.4</v>
      </c>
      <c r="M5">
        <v>0.4</v>
      </c>
      <c r="N5">
        <v>0.4</v>
      </c>
      <c r="O5">
        <v>0.4</v>
      </c>
      <c r="P5">
        <v>0.4</v>
      </c>
      <c r="Q5">
        <v>0.4</v>
      </c>
      <c r="R5">
        <v>0.4</v>
      </c>
      <c r="S5">
        <v>0.4</v>
      </c>
      <c r="T5">
        <v>0.4</v>
      </c>
      <c r="U5">
        <v>0.4</v>
      </c>
      <c r="V5">
        <v>0.3</v>
      </c>
      <c r="W5">
        <v>0.3</v>
      </c>
      <c r="X5">
        <v>0.3</v>
      </c>
      <c r="Y5">
        <v>0.3</v>
      </c>
      <c r="Z5">
        <v>0.3</v>
      </c>
      <c r="AA5">
        <v>0.3</v>
      </c>
      <c r="AB5">
        <v>0.3</v>
      </c>
      <c r="AC5">
        <v>0.2</v>
      </c>
      <c r="AD5">
        <v>0.2</v>
      </c>
      <c r="AE5">
        <v>0.2</v>
      </c>
    </row>
    <row r="6" spans="1:31">
      <c r="B6" t="s">
        <v>2992</v>
      </c>
      <c r="C6" t="s">
        <v>2952</v>
      </c>
      <c r="D6" t="s">
        <v>2952</v>
      </c>
      <c r="E6" t="s">
        <v>2952</v>
      </c>
      <c r="F6" t="s">
        <v>2952</v>
      </c>
      <c r="G6" t="s">
        <v>2952</v>
      </c>
      <c r="H6" t="s">
        <v>2952</v>
      </c>
      <c r="I6" t="s">
        <v>2952</v>
      </c>
      <c r="J6" t="s">
        <v>2952</v>
      </c>
      <c r="K6" t="s">
        <v>2952</v>
      </c>
      <c r="L6" t="s">
        <v>2952</v>
      </c>
      <c r="M6" t="s">
        <v>2952</v>
      </c>
      <c r="N6" t="s">
        <v>2952</v>
      </c>
      <c r="O6" t="s">
        <v>2952</v>
      </c>
      <c r="P6" t="s">
        <v>2952</v>
      </c>
      <c r="Q6" t="s">
        <v>2952</v>
      </c>
      <c r="R6" t="s">
        <v>2952</v>
      </c>
      <c r="S6" t="s">
        <v>2952</v>
      </c>
      <c r="T6" t="s">
        <v>2952</v>
      </c>
      <c r="U6" t="s">
        <v>2952</v>
      </c>
      <c r="V6" t="s">
        <v>2952</v>
      </c>
      <c r="W6" t="s">
        <v>2952</v>
      </c>
      <c r="X6" t="s">
        <v>2952</v>
      </c>
      <c r="Y6" t="s">
        <v>2952</v>
      </c>
      <c r="Z6" t="s">
        <v>2952</v>
      </c>
      <c r="AA6" t="s">
        <v>2952</v>
      </c>
      <c r="AB6" t="s">
        <v>2952</v>
      </c>
      <c r="AC6" t="s">
        <v>2952</v>
      </c>
      <c r="AD6" t="s">
        <v>2952</v>
      </c>
      <c r="AE6" t="s">
        <v>2952</v>
      </c>
    </row>
    <row r="7" spans="1:31">
      <c r="B7" t="s">
        <v>3005</v>
      </c>
      <c r="C7">
        <v>0.1</v>
      </c>
      <c r="D7">
        <v>0.1</v>
      </c>
      <c r="E7">
        <v>0.1</v>
      </c>
      <c r="F7">
        <v>0.1</v>
      </c>
      <c r="G7">
        <v>0.1</v>
      </c>
      <c r="H7">
        <v>0.1</v>
      </c>
      <c r="I7">
        <v>0.1</v>
      </c>
      <c r="J7">
        <v>0.1</v>
      </c>
      <c r="K7">
        <v>0.1</v>
      </c>
      <c r="L7">
        <v>0.1</v>
      </c>
      <c r="M7">
        <v>0.2</v>
      </c>
      <c r="N7">
        <v>0.2</v>
      </c>
      <c r="O7">
        <v>0.3</v>
      </c>
      <c r="P7">
        <v>0.3</v>
      </c>
      <c r="Q7">
        <v>0.4</v>
      </c>
      <c r="R7">
        <v>0.5</v>
      </c>
      <c r="S7">
        <v>0.5</v>
      </c>
      <c r="T7">
        <v>0.6</v>
      </c>
      <c r="U7">
        <v>0.6</v>
      </c>
      <c r="V7">
        <v>0.6</v>
      </c>
      <c r="W7">
        <v>0.6</v>
      </c>
      <c r="X7">
        <v>0.7</v>
      </c>
      <c r="Y7">
        <v>0.8</v>
      </c>
      <c r="Z7">
        <v>0.7</v>
      </c>
      <c r="AA7">
        <v>0.8</v>
      </c>
      <c r="AB7">
        <v>0.9</v>
      </c>
      <c r="AC7">
        <v>0.9</v>
      </c>
      <c r="AD7">
        <v>0.9</v>
      </c>
      <c r="AE7">
        <v>1</v>
      </c>
    </row>
    <row r="8" spans="1:31">
      <c r="B8" t="s">
        <v>3006</v>
      </c>
      <c r="C8" t="s">
        <v>2952</v>
      </c>
      <c r="D8" t="s">
        <v>2952</v>
      </c>
      <c r="E8" t="s">
        <v>2952</v>
      </c>
      <c r="F8" t="s">
        <v>2952</v>
      </c>
      <c r="G8" t="s">
        <v>2952</v>
      </c>
      <c r="H8" t="s">
        <v>2952</v>
      </c>
      <c r="I8" t="s">
        <v>2952</v>
      </c>
      <c r="J8" t="s">
        <v>2952</v>
      </c>
      <c r="K8" t="s">
        <v>2952</v>
      </c>
      <c r="L8" t="s">
        <v>2952</v>
      </c>
      <c r="M8" t="s">
        <v>2952</v>
      </c>
      <c r="N8" t="s">
        <v>2952</v>
      </c>
      <c r="O8" t="s">
        <v>2952</v>
      </c>
      <c r="P8" t="s">
        <v>2952</v>
      </c>
      <c r="Q8" t="s">
        <v>2952</v>
      </c>
      <c r="R8" t="s">
        <v>2952</v>
      </c>
      <c r="S8" t="s">
        <v>2952</v>
      </c>
      <c r="T8" t="s">
        <v>2952</v>
      </c>
      <c r="U8" t="s">
        <v>2952</v>
      </c>
      <c r="V8" t="s">
        <v>2952</v>
      </c>
      <c r="W8" t="s">
        <v>2952</v>
      </c>
      <c r="X8" t="s">
        <v>2952</v>
      </c>
      <c r="Y8" t="s">
        <v>2952</v>
      </c>
      <c r="Z8" t="s">
        <v>2952</v>
      </c>
      <c r="AA8" t="s">
        <v>2952</v>
      </c>
      <c r="AB8" t="s">
        <v>2952</v>
      </c>
      <c r="AC8" t="s">
        <v>2952</v>
      </c>
      <c r="AD8" t="s">
        <v>2952</v>
      </c>
      <c r="AE8" t="s">
        <v>2952</v>
      </c>
    </row>
    <row r="9" spans="1:31">
      <c r="B9" s="1" t="s">
        <v>2971</v>
      </c>
      <c r="C9">
        <v>1.8</v>
      </c>
      <c r="D9">
        <v>1.8</v>
      </c>
      <c r="E9">
        <v>1.8</v>
      </c>
      <c r="F9">
        <v>1.8</v>
      </c>
      <c r="G9">
        <v>1.9</v>
      </c>
      <c r="H9">
        <v>2</v>
      </c>
      <c r="I9">
        <v>2</v>
      </c>
      <c r="J9">
        <v>2</v>
      </c>
      <c r="K9">
        <v>1.9</v>
      </c>
      <c r="L9">
        <v>1.9</v>
      </c>
      <c r="M9">
        <v>1.9</v>
      </c>
      <c r="N9">
        <v>1.8</v>
      </c>
      <c r="O9">
        <v>1.7</v>
      </c>
      <c r="P9">
        <v>1.7</v>
      </c>
      <c r="Q9">
        <v>1.8</v>
      </c>
      <c r="R9">
        <v>1.7</v>
      </c>
      <c r="S9">
        <v>1.8</v>
      </c>
      <c r="T9">
        <v>1.7</v>
      </c>
      <c r="U9">
        <v>1.6</v>
      </c>
      <c r="V9">
        <v>1.4</v>
      </c>
      <c r="W9">
        <v>1.6</v>
      </c>
      <c r="X9">
        <v>1.6</v>
      </c>
      <c r="Y9">
        <v>1.6</v>
      </c>
      <c r="Z9">
        <v>1.7</v>
      </c>
      <c r="AA9">
        <v>1.6</v>
      </c>
      <c r="AB9">
        <v>1.6</v>
      </c>
      <c r="AC9">
        <v>1.6</v>
      </c>
      <c r="AD9">
        <v>1.6</v>
      </c>
      <c r="AE9">
        <v>1.6</v>
      </c>
    </row>
    <row r="10" spans="1:31">
      <c r="B10" t="s">
        <v>2990</v>
      </c>
      <c r="C10">
        <v>0.4</v>
      </c>
      <c r="D10">
        <v>0.4</v>
      </c>
      <c r="E10">
        <v>0.4</v>
      </c>
      <c r="F10">
        <v>0.4</v>
      </c>
      <c r="G10">
        <v>0.4</v>
      </c>
      <c r="H10">
        <v>0.4</v>
      </c>
      <c r="I10">
        <v>0.4</v>
      </c>
      <c r="J10">
        <v>0.4</v>
      </c>
      <c r="K10">
        <v>0.4</v>
      </c>
      <c r="L10">
        <v>0.3</v>
      </c>
      <c r="M10">
        <v>0.3</v>
      </c>
      <c r="N10">
        <v>0.3</v>
      </c>
      <c r="O10">
        <v>0.3</v>
      </c>
      <c r="P10">
        <v>0.3</v>
      </c>
      <c r="Q10">
        <v>0.3</v>
      </c>
      <c r="R10">
        <v>0.3</v>
      </c>
      <c r="S10">
        <v>0.3</v>
      </c>
      <c r="T10">
        <v>0.3</v>
      </c>
      <c r="U10">
        <v>0.3</v>
      </c>
      <c r="V10">
        <v>0.2</v>
      </c>
      <c r="W10">
        <v>0.2</v>
      </c>
      <c r="X10">
        <v>0.2</v>
      </c>
      <c r="Y10">
        <v>0.2</v>
      </c>
      <c r="Z10">
        <v>0.2</v>
      </c>
      <c r="AA10">
        <v>0.2</v>
      </c>
      <c r="AB10">
        <v>0.2</v>
      </c>
      <c r="AC10">
        <v>0.2</v>
      </c>
      <c r="AD10">
        <v>0.1</v>
      </c>
      <c r="AE10">
        <v>0.1</v>
      </c>
    </row>
    <row r="11" spans="1:31">
      <c r="B11" t="s">
        <v>2992</v>
      </c>
      <c r="C11">
        <v>0.2</v>
      </c>
      <c r="D11">
        <v>0.2</v>
      </c>
      <c r="E11">
        <v>0.2</v>
      </c>
      <c r="F11">
        <v>0.2</v>
      </c>
      <c r="G11">
        <v>0.2</v>
      </c>
      <c r="H11">
        <v>0.2</v>
      </c>
      <c r="I11">
        <v>0.2</v>
      </c>
      <c r="J11">
        <v>0.2</v>
      </c>
      <c r="K11">
        <v>0.2</v>
      </c>
      <c r="L11">
        <v>0.2</v>
      </c>
      <c r="M11">
        <v>0.2</v>
      </c>
      <c r="N11">
        <v>0.2</v>
      </c>
      <c r="O11">
        <v>0.2</v>
      </c>
      <c r="P11">
        <v>0.2</v>
      </c>
      <c r="Q11">
        <v>0.2</v>
      </c>
      <c r="R11">
        <v>0.2</v>
      </c>
      <c r="S11">
        <v>0.2</v>
      </c>
      <c r="T11">
        <v>0.2</v>
      </c>
      <c r="U11">
        <v>0.2</v>
      </c>
      <c r="V11">
        <v>0.2</v>
      </c>
      <c r="W11">
        <v>0.2</v>
      </c>
      <c r="X11">
        <v>0.2</v>
      </c>
      <c r="Y11">
        <v>0.2</v>
      </c>
      <c r="Z11">
        <v>0.2</v>
      </c>
      <c r="AA11">
        <v>0.2</v>
      </c>
      <c r="AB11">
        <v>0.2</v>
      </c>
      <c r="AC11">
        <v>0.2</v>
      </c>
      <c r="AD11">
        <v>0.2</v>
      </c>
      <c r="AE11">
        <v>0.2</v>
      </c>
    </row>
    <row r="12" spans="1:31">
      <c r="B12" t="s">
        <v>3005</v>
      </c>
      <c r="C12">
        <v>0.2</v>
      </c>
      <c r="D12">
        <v>0.2</v>
      </c>
      <c r="E12">
        <v>0.2</v>
      </c>
      <c r="F12">
        <v>0.2</v>
      </c>
      <c r="G12">
        <v>0.2</v>
      </c>
      <c r="H12">
        <v>0.2</v>
      </c>
      <c r="I12">
        <v>0.2</v>
      </c>
      <c r="J12">
        <v>0.2</v>
      </c>
      <c r="K12">
        <v>0.2</v>
      </c>
      <c r="L12">
        <v>0.2</v>
      </c>
      <c r="M12">
        <v>0.2</v>
      </c>
      <c r="N12">
        <v>0.2</v>
      </c>
      <c r="O12">
        <v>0.2</v>
      </c>
      <c r="P12">
        <v>0.2</v>
      </c>
      <c r="Q12">
        <v>0.2</v>
      </c>
      <c r="R12">
        <v>0.2</v>
      </c>
      <c r="S12">
        <v>0.2</v>
      </c>
      <c r="T12">
        <v>0.2</v>
      </c>
      <c r="U12">
        <v>0.2</v>
      </c>
      <c r="V12">
        <v>0.2</v>
      </c>
      <c r="W12">
        <v>0.2</v>
      </c>
      <c r="X12">
        <v>0.2</v>
      </c>
      <c r="Y12">
        <v>0.2</v>
      </c>
      <c r="Z12">
        <v>0.2</v>
      </c>
      <c r="AA12">
        <v>0.2</v>
      </c>
      <c r="AB12">
        <v>0.2</v>
      </c>
      <c r="AC12">
        <v>0.2</v>
      </c>
      <c r="AD12">
        <v>0.2</v>
      </c>
      <c r="AE12">
        <v>0.2</v>
      </c>
    </row>
    <row r="13" spans="1:31">
      <c r="B13" t="s">
        <v>3006</v>
      </c>
      <c r="C13">
        <v>1</v>
      </c>
      <c r="D13">
        <v>1</v>
      </c>
      <c r="E13">
        <v>1</v>
      </c>
      <c r="F13">
        <v>1.1000000000000001</v>
      </c>
      <c r="G13">
        <v>1.1000000000000001</v>
      </c>
      <c r="H13">
        <v>1.2</v>
      </c>
      <c r="I13">
        <v>1.2</v>
      </c>
      <c r="J13">
        <v>1.2</v>
      </c>
      <c r="K13">
        <v>1.1000000000000001</v>
      </c>
      <c r="L13">
        <v>1.2</v>
      </c>
      <c r="M13">
        <v>1.2</v>
      </c>
      <c r="N13">
        <v>1</v>
      </c>
      <c r="O13">
        <v>1</v>
      </c>
      <c r="P13">
        <v>1</v>
      </c>
      <c r="Q13">
        <v>1.1000000000000001</v>
      </c>
      <c r="R13">
        <v>1</v>
      </c>
      <c r="S13">
        <v>1</v>
      </c>
      <c r="T13">
        <v>1</v>
      </c>
      <c r="U13">
        <v>1</v>
      </c>
      <c r="V13">
        <v>0.8</v>
      </c>
      <c r="W13">
        <v>1</v>
      </c>
      <c r="X13">
        <v>1</v>
      </c>
      <c r="Y13">
        <v>1</v>
      </c>
      <c r="Z13">
        <v>1.1000000000000001</v>
      </c>
      <c r="AA13">
        <v>1.1000000000000001</v>
      </c>
      <c r="AB13">
        <v>1.1000000000000001</v>
      </c>
      <c r="AC13">
        <v>1</v>
      </c>
      <c r="AD13">
        <v>1.1000000000000001</v>
      </c>
      <c r="AE13">
        <v>1.1000000000000001</v>
      </c>
    </row>
    <row r="14" spans="1:31">
      <c r="B14" s="1" t="s">
        <v>2973</v>
      </c>
      <c r="C14">
        <v>1.1000000000000001</v>
      </c>
      <c r="D14">
        <v>1.1000000000000001</v>
      </c>
      <c r="E14">
        <v>1.1000000000000001</v>
      </c>
      <c r="F14">
        <v>1.1000000000000001</v>
      </c>
      <c r="G14">
        <v>1.1000000000000001</v>
      </c>
      <c r="H14">
        <v>1.1000000000000001</v>
      </c>
      <c r="I14">
        <v>1.1000000000000001</v>
      </c>
      <c r="J14">
        <v>1.1000000000000001</v>
      </c>
      <c r="K14">
        <v>1</v>
      </c>
      <c r="L14">
        <v>1</v>
      </c>
      <c r="M14">
        <v>1.1000000000000001</v>
      </c>
      <c r="N14">
        <v>1.1000000000000001</v>
      </c>
      <c r="O14">
        <v>1.1000000000000001</v>
      </c>
      <c r="P14">
        <v>1.1000000000000001</v>
      </c>
      <c r="Q14">
        <v>1.1000000000000001</v>
      </c>
      <c r="R14">
        <v>1.1000000000000001</v>
      </c>
      <c r="S14">
        <v>1</v>
      </c>
      <c r="T14">
        <v>1.1000000000000001</v>
      </c>
      <c r="U14">
        <v>1.1000000000000001</v>
      </c>
      <c r="V14">
        <v>1.1000000000000001</v>
      </c>
      <c r="W14">
        <v>1.1000000000000001</v>
      </c>
      <c r="X14">
        <v>1.1000000000000001</v>
      </c>
      <c r="Y14">
        <v>0.9</v>
      </c>
      <c r="Z14">
        <v>1.1000000000000001</v>
      </c>
      <c r="AA14">
        <v>1.1000000000000001</v>
      </c>
      <c r="AB14">
        <v>1.2</v>
      </c>
      <c r="AC14">
        <v>1.2</v>
      </c>
      <c r="AD14">
        <v>1.2</v>
      </c>
      <c r="AE14">
        <v>1.2</v>
      </c>
    </row>
    <row r="15" spans="1:31">
      <c r="B15" t="s">
        <v>2990</v>
      </c>
      <c r="C15" t="s">
        <v>2952</v>
      </c>
      <c r="D15" t="s">
        <v>2952</v>
      </c>
      <c r="E15" t="s">
        <v>2952</v>
      </c>
      <c r="F15" t="s">
        <v>2952</v>
      </c>
      <c r="G15" t="s">
        <v>2952</v>
      </c>
      <c r="H15" t="s">
        <v>2952</v>
      </c>
      <c r="I15" t="s">
        <v>2952</v>
      </c>
      <c r="J15" t="s">
        <v>2952</v>
      </c>
      <c r="K15" t="s">
        <v>2952</v>
      </c>
      <c r="L15" t="s">
        <v>2952</v>
      </c>
      <c r="M15" t="s">
        <v>2952</v>
      </c>
      <c r="N15" t="s">
        <v>2952</v>
      </c>
      <c r="O15" t="s">
        <v>2952</v>
      </c>
      <c r="P15" t="s">
        <v>2952</v>
      </c>
      <c r="Q15" t="s">
        <v>2952</v>
      </c>
      <c r="R15" t="s">
        <v>2952</v>
      </c>
      <c r="S15" t="s">
        <v>2952</v>
      </c>
      <c r="T15" t="s">
        <v>2952</v>
      </c>
      <c r="U15" t="s">
        <v>2952</v>
      </c>
      <c r="V15" t="s">
        <v>2952</v>
      </c>
      <c r="W15" t="s">
        <v>2952</v>
      </c>
      <c r="X15" t="s">
        <v>2952</v>
      </c>
      <c r="Y15" t="s">
        <v>2952</v>
      </c>
      <c r="Z15" t="s">
        <v>2952</v>
      </c>
      <c r="AA15" t="s">
        <v>2952</v>
      </c>
      <c r="AB15" t="s">
        <v>2952</v>
      </c>
      <c r="AC15" t="s">
        <v>2952</v>
      </c>
      <c r="AD15" t="s">
        <v>2952</v>
      </c>
      <c r="AE15" t="s">
        <v>2952</v>
      </c>
    </row>
    <row r="16" spans="1:31">
      <c r="B16" t="s">
        <v>2992</v>
      </c>
      <c r="C16">
        <v>0.3</v>
      </c>
      <c r="D16">
        <v>0.3</v>
      </c>
      <c r="E16">
        <v>0.2</v>
      </c>
      <c r="F16">
        <v>0.2</v>
      </c>
      <c r="G16">
        <v>0.2</v>
      </c>
      <c r="H16">
        <v>0.2</v>
      </c>
      <c r="I16">
        <v>0.2</v>
      </c>
      <c r="J16">
        <v>0.2</v>
      </c>
      <c r="K16">
        <v>0.2</v>
      </c>
      <c r="L16">
        <v>0.2</v>
      </c>
      <c r="M16">
        <v>0.2</v>
      </c>
      <c r="N16">
        <v>0.2</v>
      </c>
      <c r="O16">
        <v>0.2</v>
      </c>
      <c r="P16">
        <v>0.2</v>
      </c>
      <c r="Q16">
        <v>0.2</v>
      </c>
      <c r="R16">
        <v>0.2</v>
      </c>
      <c r="S16">
        <v>0.2</v>
      </c>
      <c r="T16">
        <v>0.2</v>
      </c>
      <c r="U16">
        <v>0.2</v>
      </c>
      <c r="V16">
        <v>0.2</v>
      </c>
      <c r="W16">
        <v>0.2</v>
      </c>
      <c r="X16">
        <v>0.2</v>
      </c>
      <c r="Y16">
        <v>0.1</v>
      </c>
      <c r="Z16">
        <v>0.1</v>
      </c>
      <c r="AA16">
        <v>0.1</v>
      </c>
      <c r="AB16">
        <v>0.2</v>
      </c>
      <c r="AC16">
        <v>0.2</v>
      </c>
      <c r="AD16">
        <v>0.2</v>
      </c>
      <c r="AE16">
        <v>0.2</v>
      </c>
    </row>
    <row r="17" spans="2:31">
      <c r="B17" t="s">
        <v>3005</v>
      </c>
      <c r="C17">
        <v>0.3</v>
      </c>
      <c r="D17">
        <v>0.3</v>
      </c>
      <c r="E17">
        <v>0.3</v>
      </c>
      <c r="F17">
        <v>0.3</v>
      </c>
      <c r="G17">
        <v>0.4</v>
      </c>
      <c r="H17">
        <v>0.4</v>
      </c>
      <c r="I17">
        <v>0.4</v>
      </c>
      <c r="J17">
        <v>0.4</v>
      </c>
      <c r="K17">
        <v>0.4</v>
      </c>
      <c r="L17">
        <v>0.4</v>
      </c>
      <c r="M17">
        <v>0.4</v>
      </c>
      <c r="N17">
        <v>0.4</v>
      </c>
      <c r="O17">
        <v>0.4</v>
      </c>
      <c r="P17">
        <v>0.4</v>
      </c>
      <c r="Q17">
        <v>0.4</v>
      </c>
      <c r="R17">
        <v>0.4</v>
      </c>
      <c r="S17">
        <v>0.3</v>
      </c>
      <c r="T17">
        <v>0.4</v>
      </c>
      <c r="U17">
        <v>0.4</v>
      </c>
      <c r="V17">
        <v>0.4</v>
      </c>
      <c r="W17">
        <v>0.4</v>
      </c>
      <c r="X17">
        <v>0.4</v>
      </c>
      <c r="Y17">
        <v>0.4</v>
      </c>
      <c r="Z17">
        <v>0.4</v>
      </c>
      <c r="AA17">
        <v>0.4</v>
      </c>
      <c r="AB17">
        <v>0.4</v>
      </c>
      <c r="AC17">
        <v>0.4</v>
      </c>
      <c r="AD17">
        <v>0.4</v>
      </c>
      <c r="AE17">
        <v>0.4</v>
      </c>
    </row>
    <row r="18" spans="2:31">
      <c r="B18" t="s">
        <v>3006</v>
      </c>
      <c r="C18">
        <v>0.5</v>
      </c>
      <c r="D18">
        <v>0.5</v>
      </c>
      <c r="E18">
        <v>0.5</v>
      </c>
      <c r="F18">
        <v>0.5</v>
      </c>
      <c r="G18">
        <v>0.5</v>
      </c>
      <c r="H18">
        <v>0.5</v>
      </c>
      <c r="I18">
        <v>0.5</v>
      </c>
      <c r="J18">
        <v>0.5</v>
      </c>
      <c r="K18">
        <v>0.5</v>
      </c>
      <c r="L18">
        <v>0.5</v>
      </c>
      <c r="M18">
        <v>0.5</v>
      </c>
      <c r="N18">
        <v>0.5</v>
      </c>
      <c r="O18">
        <v>0.5</v>
      </c>
      <c r="P18">
        <v>0.5</v>
      </c>
      <c r="Q18">
        <v>0.5</v>
      </c>
      <c r="R18">
        <v>0.5</v>
      </c>
      <c r="S18">
        <v>0.5</v>
      </c>
      <c r="T18">
        <v>0.5</v>
      </c>
      <c r="U18">
        <v>0.5</v>
      </c>
      <c r="V18">
        <v>0.5</v>
      </c>
      <c r="W18">
        <v>0.5</v>
      </c>
      <c r="X18">
        <v>0.5</v>
      </c>
      <c r="Y18">
        <v>0.4</v>
      </c>
      <c r="Z18">
        <v>0.5</v>
      </c>
      <c r="AA18">
        <v>0.5</v>
      </c>
      <c r="AB18">
        <v>0.6</v>
      </c>
      <c r="AC18">
        <v>0.6</v>
      </c>
      <c r="AD18">
        <v>0.6</v>
      </c>
      <c r="AE18">
        <v>0.6</v>
      </c>
    </row>
    <row r="19" spans="2:31">
      <c r="B19" s="1" t="s">
        <v>2972</v>
      </c>
      <c r="C19">
        <v>5.2</v>
      </c>
      <c r="D19">
        <v>5.4</v>
      </c>
      <c r="E19">
        <v>5.7</v>
      </c>
      <c r="F19">
        <v>5</v>
      </c>
      <c r="G19">
        <v>4.8</v>
      </c>
      <c r="H19">
        <v>4.7</v>
      </c>
      <c r="I19">
        <v>5</v>
      </c>
      <c r="J19">
        <v>4.0999999999999996</v>
      </c>
      <c r="K19">
        <v>3.6</v>
      </c>
      <c r="L19">
        <v>3.8</v>
      </c>
      <c r="M19">
        <v>4</v>
      </c>
      <c r="N19">
        <v>3.7</v>
      </c>
      <c r="O19">
        <v>3.7</v>
      </c>
      <c r="P19">
        <v>3.9</v>
      </c>
      <c r="Q19">
        <v>4</v>
      </c>
      <c r="R19">
        <v>4.0999999999999996</v>
      </c>
      <c r="S19">
        <v>3.6</v>
      </c>
      <c r="T19">
        <v>3.9</v>
      </c>
      <c r="U19">
        <v>4.2</v>
      </c>
      <c r="V19">
        <v>4.5</v>
      </c>
      <c r="W19">
        <v>4.7</v>
      </c>
      <c r="X19">
        <v>4.5999999999999996</v>
      </c>
      <c r="Y19">
        <v>3.8</v>
      </c>
      <c r="Z19">
        <v>4.9000000000000004</v>
      </c>
      <c r="AA19">
        <v>5</v>
      </c>
      <c r="AB19">
        <v>4.5</v>
      </c>
      <c r="AC19">
        <v>3.9</v>
      </c>
      <c r="AD19">
        <v>3.8</v>
      </c>
      <c r="AE19">
        <v>4.5</v>
      </c>
    </row>
    <row r="20" spans="2:31">
      <c r="B20" t="s">
        <v>2990</v>
      </c>
      <c r="C20">
        <v>0.2</v>
      </c>
      <c r="D20">
        <v>0.2</v>
      </c>
      <c r="E20">
        <v>0.2</v>
      </c>
      <c r="F20">
        <v>0.2</v>
      </c>
      <c r="G20">
        <v>0.2</v>
      </c>
      <c r="H20">
        <v>0.1</v>
      </c>
      <c r="I20">
        <v>0.1</v>
      </c>
      <c r="J20">
        <v>0.1</v>
      </c>
      <c r="K20">
        <v>0.1</v>
      </c>
      <c r="L20">
        <v>0.1</v>
      </c>
      <c r="M20">
        <v>0.1</v>
      </c>
      <c r="N20">
        <v>0.1</v>
      </c>
      <c r="O20">
        <v>0.1</v>
      </c>
      <c r="P20">
        <v>0.1</v>
      </c>
      <c r="Q20">
        <v>0.1</v>
      </c>
      <c r="R20">
        <v>0.1</v>
      </c>
      <c r="S20" t="s">
        <v>2952</v>
      </c>
      <c r="T20">
        <v>0.1</v>
      </c>
      <c r="U20" t="s">
        <v>2995</v>
      </c>
      <c r="V20" t="s">
        <v>2995</v>
      </c>
      <c r="W20" t="s">
        <v>2995</v>
      </c>
      <c r="X20" t="s">
        <v>2995</v>
      </c>
      <c r="Y20" t="s">
        <v>2995</v>
      </c>
      <c r="Z20" t="s">
        <v>2995</v>
      </c>
      <c r="AA20" t="s">
        <v>2995</v>
      </c>
      <c r="AB20" t="s">
        <v>2995</v>
      </c>
      <c r="AC20" t="s">
        <v>2995</v>
      </c>
      <c r="AD20" t="s">
        <v>2995</v>
      </c>
      <c r="AE20" t="s">
        <v>2995</v>
      </c>
    </row>
    <row r="21" spans="2:31">
      <c r="B21" t="s">
        <v>2992</v>
      </c>
      <c r="C21">
        <v>0.3</v>
      </c>
      <c r="D21">
        <v>0.3</v>
      </c>
      <c r="E21">
        <v>0.3</v>
      </c>
      <c r="F21">
        <v>0.3</v>
      </c>
      <c r="G21">
        <v>0.3</v>
      </c>
      <c r="H21">
        <v>0.3</v>
      </c>
      <c r="I21">
        <v>0.3</v>
      </c>
      <c r="J21">
        <v>0.3</v>
      </c>
      <c r="K21">
        <v>0.3</v>
      </c>
      <c r="L21">
        <v>0.3</v>
      </c>
      <c r="M21">
        <v>0.4</v>
      </c>
      <c r="N21">
        <v>0.4</v>
      </c>
      <c r="O21">
        <v>0.3</v>
      </c>
      <c r="P21">
        <v>0.4</v>
      </c>
      <c r="Q21">
        <v>0.4</v>
      </c>
      <c r="R21">
        <v>0.3</v>
      </c>
      <c r="S21">
        <v>0.3</v>
      </c>
      <c r="T21">
        <v>0.3</v>
      </c>
      <c r="U21">
        <v>0.3</v>
      </c>
      <c r="V21">
        <v>0.3</v>
      </c>
      <c r="W21">
        <v>0.3</v>
      </c>
      <c r="X21">
        <v>0.3</v>
      </c>
      <c r="Y21">
        <v>0.2</v>
      </c>
      <c r="Z21">
        <v>0.2</v>
      </c>
      <c r="AA21">
        <v>0.3</v>
      </c>
      <c r="AB21">
        <v>0.2</v>
      </c>
      <c r="AC21">
        <v>0.2</v>
      </c>
      <c r="AD21">
        <v>0.2</v>
      </c>
      <c r="AE21">
        <v>0.2</v>
      </c>
    </row>
    <row r="22" spans="2:31">
      <c r="B22" t="s">
        <v>2991</v>
      </c>
      <c r="C22">
        <v>0.5</v>
      </c>
      <c r="D22">
        <v>0.6</v>
      </c>
      <c r="E22">
        <v>0.6</v>
      </c>
      <c r="F22">
        <v>0.6</v>
      </c>
      <c r="G22">
        <v>0.6</v>
      </c>
      <c r="H22">
        <v>0.6</v>
      </c>
      <c r="I22">
        <v>0.6</v>
      </c>
      <c r="J22">
        <v>0.6</v>
      </c>
      <c r="K22">
        <v>0.6</v>
      </c>
      <c r="L22">
        <v>0.6</v>
      </c>
      <c r="M22">
        <v>0.6</v>
      </c>
      <c r="N22">
        <v>0.6</v>
      </c>
      <c r="O22">
        <v>0.6</v>
      </c>
      <c r="P22">
        <v>0.6</v>
      </c>
      <c r="Q22">
        <v>0.6</v>
      </c>
      <c r="R22">
        <v>0.6</v>
      </c>
      <c r="S22">
        <v>0.5</v>
      </c>
      <c r="T22">
        <v>0.6</v>
      </c>
      <c r="U22">
        <v>0.6</v>
      </c>
      <c r="V22">
        <v>0.6</v>
      </c>
      <c r="W22">
        <v>0.6</v>
      </c>
      <c r="X22">
        <v>0.6</v>
      </c>
      <c r="Y22">
        <v>0.5</v>
      </c>
      <c r="Z22">
        <v>0.6</v>
      </c>
      <c r="AA22">
        <v>0.6</v>
      </c>
      <c r="AB22">
        <v>0.6</v>
      </c>
      <c r="AC22">
        <v>0.5</v>
      </c>
      <c r="AD22">
        <v>0.5</v>
      </c>
      <c r="AE22">
        <v>0.6</v>
      </c>
    </row>
    <row r="23" spans="2:31">
      <c r="B23" t="s">
        <v>3006</v>
      </c>
      <c r="C23">
        <v>4.0999999999999996</v>
      </c>
      <c r="D23">
        <v>4.3</v>
      </c>
      <c r="E23">
        <v>4.5999999999999996</v>
      </c>
      <c r="F23">
        <v>3.9</v>
      </c>
      <c r="G23">
        <v>3.7</v>
      </c>
      <c r="H23">
        <v>3.7</v>
      </c>
      <c r="I23">
        <v>3.8</v>
      </c>
      <c r="J23">
        <v>3.1</v>
      </c>
      <c r="K23">
        <v>2.7</v>
      </c>
      <c r="L23">
        <v>2.8</v>
      </c>
      <c r="M23">
        <v>3</v>
      </c>
      <c r="N23">
        <v>2.6</v>
      </c>
      <c r="O23">
        <v>2.7</v>
      </c>
      <c r="P23">
        <v>2.8</v>
      </c>
      <c r="Q23">
        <v>2.9</v>
      </c>
      <c r="R23">
        <v>3.1</v>
      </c>
      <c r="S23">
        <v>2.7</v>
      </c>
      <c r="T23">
        <v>3</v>
      </c>
      <c r="U23">
        <v>3.3</v>
      </c>
      <c r="V23">
        <v>3.6</v>
      </c>
      <c r="W23">
        <v>3.8</v>
      </c>
      <c r="X23">
        <v>3.7</v>
      </c>
      <c r="Y23">
        <v>3.1</v>
      </c>
      <c r="Z23">
        <v>4.0999999999999996</v>
      </c>
      <c r="AA23">
        <v>4.0999999999999996</v>
      </c>
      <c r="AB23">
        <v>3.7</v>
      </c>
      <c r="AC23">
        <v>3.2</v>
      </c>
      <c r="AD23">
        <v>3.1</v>
      </c>
      <c r="AE23">
        <v>3.7</v>
      </c>
    </row>
    <row r="24" spans="2:31">
      <c r="B24" t="s">
        <v>2997</v>
      </c>
      <c r="C24" t="s">
        <v>2952</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2990</v>
      </c>
      <c r="C25" t="s">
        <v>2952</v>
      </c>
      <c r="D25" t="s">
        <v>2952</v>
      </c>
      <c r="E25" t="s">
        <v>2952</v>
      </c>
      <c r="F25" t="s">
        <v>2952</v>
      </c>
      <c r="G25" t="s">
        <v>2952</v>
      </c>
      <c r="H25" t="s">
        <v>2952</v>
      </c>
      <c r="I25" t="s">
        <v>2952</v>
      </c>
      <c r="J25" t="s">
        <v>2952</v>
      </c>
      <c r="K25" t="s">
        <v>2952</v>
      </c>
      <c r="L25" t="s">
        <v>2952</v>
      </c>
      <c r="M25" t="s">
        <v>2952</v>
      </c>
      <c r="N25" t="s">
        <v>2952</v>
      </c>
      <c r="O25" t="s">
        <v>2952</v>
      </c>
      <c r="P25" t="s">
        <v>2952</v>
      </c>
      <c r="Q25" t="s">
        <v>2952</v>
      </c>
      <c r="R25" t="s">
        <v>2952</v>
      </c>
      <c r="S25" t="s">
        <v>2952</v>
      </c>
      <c r="T25" t="s">
        <v>2952</v>
      </c>
      <c r="U25" t="s">
        <v>2952</v>
      </c>
      <c r="V25" t="s">
        <v>2952</v>
      </c>
      <c r="W25" t="s">
        <v>2952</v>
      </c>
      <c r="X25" t="s">
        <v>2952</v>
      </c>
      <c r="Y25" t="s">
        <v>2952</v>
      </c>
      <c r="Z25" t="s">
        <v>2952</v>
      </c>
      <c r="AA25" t="s">
        <v>2952</v>
      </c>
      <c r="AB25" t="s">
        <v>2952</v>
      </c>
      <c r="AC25" t="s">
        <v>2952</v>
      </c>
      <c r="AD25" t="s">
        <v>2952</v>
      </c>
      <c r="AE25" t="s">
        <v>2952</v>
      </c>
    </row>
    <row r="26" spans="2:31">
      <c r="B26" t="s">
        <v>2992</v>
      </c>
      <c r="C26" t="s">
        <v>2952</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2991</v>
      </c>
      <c r="C27" t="s">
        <v>2995</v>
      </c>
      <c r="D27" t="s">
        <v>2995</v>
      </c>
      <c r="E27" t="s">
        <v>2995</v>
      </c>
      <c r="F27" t="s">
        <v>2995</v>
      </c>
      <c r="G27" t="s">
        <v>2995</v>
      </c>
      <c r="H27" t="s">
        <v>2995</v>
      </c>
      <c r="I27" t="s">
        <v>2995</v>
      </c>
      <c r="J27" t="s">
        <v>2995</v>
      </c>
      <c r="K27" t="s">
        <v>2995</v>
      </c>
      <c r="L27" t="s">
        <v>2995</v>
      </c>
      <c r="M27" t="s">
        <v>2952</v>
      </c>
      <c r="N27" t="s">
        <v>2952</v>
      </c>
      <c r="O27" t="s">
        <v>2952</v>
      </c>
      <c r="P27" t="s">
        <v>2952</v>
      </c>
      <c r="Q27" t="s">
        <v>2952</v>
      </c>
      <c r="R27" t="s">
        <v>2952</v>
      </c>
      <c r="S27" t="s">
        <v>2952</v>
      </c>
      <c r="T27" t="s">
        <v>2952</v>
      </c>
      <c r="U27" t="s">
        <v>2952</v>
      </c>
      <c r="V27" t="s">
        <v>2952</v>
      </c>
      <c r="W27" t="s">
        <v>2952</v>
      </c>
      <c r="X27" t="s">
        <v>2952</v>
      </c>
      <c r="Y27" t="s">
        <v>2952</v>
      </c>
      <c r="Z27" t="s">
        <v>2952</v>
      </c>
      <c r="AA27" t="s">
        <v>2952</v>
      </c>
      <c r="AB27" t="s">
        <v>2952</v>
      </c>
      <c r="AC27" t="s">
        <v>2952</v>
      </c>
      <c r="AD27" t="s">
        <v>2952</v>
      </c>
      <c r="AE27" t="s">
        <v>2952</v>
      </c>
    </row>
    <row r="28" spans="2:31">
      <c r="B28" t="s">
        <v>3006</v>
      </c>
      <c r="C28" t="s">
        <v>2995</v>
      </c>
      <c r="D28" t="s">
        <v>2995</v>
      </c>
      <c r="E28" t="s">
        <v>2995</v>
      </c>
      <c r="F28" t="s">
        <v>2995</v>
      </c>
      <c r="G28" t="s">
        <v>2995</v>
      </c>
      <c r="H28" t="s">
        <v>2995</v>
      </c>
      <c r="I28" t="s">
        <v>2995</v>
      </c>
      <c r="J28" t="s">
        <v>2995</v>
      </c>
      <c r="K28" t="s">
        <v>2995</v>
      </c>
      <c r="L28" t="s">
        <v>2995</v>
      </c>
      <c r="M28" t="s">
        <v>2995</v>
      </c>
      <c r="N28" t="s">
        <v>2995</v>
      </c>
      <c r="O28" t="s">
        <v>2995</v>
      </c>
      <c r="P28" t="s">
        <v>2995</v>
      </c>
      <c r="Q28" t="s">
        <v>2995</v>
      </c>
      <c r="R28" t="s">
        <v>2995</v>
      </c>
      <c r="S28" t="s">
        <v>2995</v>
      </c>
      <c r="T28" t="s">
        <v>2995</v>
      </c>
      <c r="U28" t="s">
        <v>2995</v>
      </c>
      <c r="V28" t="s">
        <v>2995</v>
      </c>
      <c r="W28" t="s">
        <v>2995</v>
      </c>
      <c r="X28" t="s">
        <v>2995</v>
      </c>
      <c r="Y28" t="s">
        <v>2995</v>
      </c>
      <c r="Z28" t="s">
        <v>2995</v>
      </c>
      <c r="AA28" t="s">
        <v>2995</v>
      </c>
      <c r="AB28" t="s">
        <v>2995</v>
      </c>
      <c r="AC28" t="s">
        <v>2995</v>
      </c>
      <c r="AD28" t="s">
        <v>2995</v>
      </c>
      <c r="AE28" t="s">
        <v>2995</v>
      </c>
    </row>
    <row r="29" spans="2:31">
      <c r="B29" t="s">
        <v>2962</v>
      </c>
      <c r="C29">
        <v>8.6</v>
      </c>
      <c r="D29">
        <v>8.8000000000000007</v>
      </c>
      <c r="E29">
        <v>9.1</v>
      </c>
      <c r="F29">
        <v>8.5</v>
      </c>
      <c r="G29">
        <v>8.3000000000000007</v>
      </c>
      <c r="H29">
        <v>8.3000000000000007</v>
      </c>
      <c r="I29">
        <v>8.6</v>
      </c>
      <c r="J29">
        <v>7.8</v>
      </c>
      <c r="K29">
        <v>7.1</v>
      </c>
      <c r="L29">
        <v>7.3</v>
      </c>
      <c r="M29">
        <v>7.7</v>
      </c>
      <c r="N29">
        <v>7.2</v>
      </c>
      <c r="O29">
        <v>7.3</v>
      </c>
      <c r="P29">
        <v>7.5</v>
      </c>
      <c r="Q29">
        <v>7.7</v>
      </c>
      <c r="R29">
        <v>7.8</v>
      </c>
      <c r="S29">
        <v>7.3</v>
      </c>
      <c r="T29">
        <v>7.7</v>
      </c>
      <c r="U29">
        <v>8</v>
      </c>
      <c r="V29">
        <v>8</v>
      </c>
      <c r="W29">
        <v>8.5</v>
      </c>
      <c r="X29">
        <v>8.3000000000000007</v>
      </c>
      <c r="Y29">
        <v>7.6</v>
      </c>
      <c r="Z29">
        <v>8.6999999999999993</v>
      </c>
      <c r="AA29">
        <v>8.9</v>
      </c>
      <c r="AB29">
        <v>8.5</v>
      </c>
      <c r="AC29">
        <v>7.9</v>
      </c>
      <c r="AD29">
        <v>7.8</v>
      </c>
      <c r="AE29">
        <v>8.6</v>
      </c>
    </row>
    <row r="30" spans="2:31">
      <c r="B30" t="s">
        <v>2963</v>
      </c>
    </row>
    <row r="31" spans="2:31">
      <c r="B31" t="s">
        <v>2964</v>
      </c>
    </row>
    <row r="32" spans="2:31">
      <c r="B32" t="s">
        <v>2999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22013-5097-4812-9FBC-DBD08CD58594}">
  <sheetPr codeName="Sheet12">
    <tabColor theme="7" tint="-0.249977111117893"/>
  </sheetPr>
  <dimension ref="A1:AE32"/>
  <sheetViews>
    <sheetView workbookViewId="0"/>
  </sheetViews>
  <sheetFormatPr defaultRowHeight="15"/>
  <cols>
    <col min="2" max="2" width="22.28515625" customWidth="1"/>
    <col min="3" max="30" width="0" hidden="1" customWidth="1"/>
  </cols>
  <sheetData>
    <row r="1" spans="1:31">
      <c r="A1" t="s">
        <v>3007</v>
      </c>
    </row>
    <row r="3" spans="1:31">
      <c r="B3" t="s">
        <v>2989</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s="1" t="s">
        <v>2970</v>
      </c>
      <c r="C4" s="1">
        <v>20.5</v>
      </c>
      <c r="D4" s="1">
        <v>20.5</v>
      </c>
      <c r="E4" s="1">
        <v>20.6</v>
      </c>
      <c r="F4" s="1">
        <v>21.5</v>
      </c>
      <c r="G4" s="1">
        <v>21.9</v>
      </c>
      <c r="H4" s="1">
        <v>22.1</v>
      </c>
      <c r="I4" s="1">
        <v>22.7</v>
      </c>
      <c r="J4" s="1">
        <v>23.3</v>
      </c>
      <c r="K4" s="1">
        <v>24</v>
      </c>
      <c r="L4" s="1">
        <v>24</v>
      </c>
      <c r="M4" s="1">
        <v>25.3</v>
      </c>
      <c r="N4" s="1">
        <v>25.2</v>
      </c>
      <c r="O4" s="1">
        <v>26.4</v>
      </c>
      <c r="P4" s="1">
        <v>27.6</v>
      </c>
      <c r="Q4" s="1">
        <v>28.8</v>
      </c>
      <c r="R4" s="1">
        <v>30.1</v>
      </c>
      <c r="S4" s="1">
        <v>29.8</v>
      </c>
      <c r="T4" s="1">
        <v>30.3</v>
      </c>
      <c r="U4" s="1">
        <v>30</v>
      </c>
      <c r="V4" s="1">
        <v>27.9</v>
      </c>
      <c r="W4" s="1">
        <v>30.1</v>
      </c>
      <c r="X4" s="1">
        <v>28.9</v>
      </c>
      <c r="Y4" s="1">
        <v>26.5</v>
      </c>
      <c r="Z4" s="1">
        <v>28.6</v>
      </c>
      <c r="AA4" s="1">
        <v>28.9</v>
      </c>
      <c r="AB4" s="1">
        <v>26.5</v>
      </c>
      <c r="AC4" s="1">
        <v>26.2</v>
      </c>
      <c r="AD4" s="1">
        <v>24.8</v>
      </c>
      <c r="AE4" s="1">
        <v>24.4</v>
      </c>
    </row>
    <row r="5" spans="1:31">
      <c r="B5" t="s">
        <v>2990</v>
      </c>
      <c r="C5">
        <v>20.100000000000001</v>
      </c>
      <c r="D5">
        <v>20.100000000000001</v>
      </c>
      <c r="E5">
        <v>20.2</v>
      </c>
      <c r="F5">
        <v>21.1</v>
      </c>
      <c r="G5">
        <v>21.5</v>
      </c>
      <c r="H5">
        <v>21.7</v>
      </c>
      <c r="I5">
        <v>22.3</v>
      </c>
      <c r="J5">
        <v>22.8</v>
      </c>
      <c r="K5">
        <v>23.3</v>
      </c>
      <c r="L5">
        <v>23.3</v>
      </c>
      <c r="M5">
        <v>24.5</v>
      </c>
      <c r="N5">
        <v>24.1</v>
      </c>
      <c r="O5">
        <v>25</v>
      </c>
      <c r="P5">
        <v>26.1</v>
      </c>
      <c r="Q5">
        <v>27</v>
      </c>
      <c r="R5">
        <v>28</v>
      </c>
      <c r="S5">
        <v>27.7</v>
      </c>
      <c r="T5">
        <v>27.8</v>
      </c>
      <c r="U5">
        <v>27.6</v>
      </c>
      <c r="V5">
        <v>25.4</v>
      </c>
      <c r="W5">
        <v>27.4</v>
      </c>
      <c r="X5">
        <v>26.1</v>
      </c>
      <c r="Y5">
        <v>23.1</v>
      </c>
      <c r="Z5">
        <v>25.5</v>
      </c>
      <c r="AA5">
        <v>25.7</v>
      </c>
      <c r="AB5">
        <v>22.8</v>
      </c>
      <c r="AC5">
        <v>22.4</v>
      </c>
      <c r="AD5">
        <v>21.2</v>
      </c>
      <c r="AE5">
        <v>20.3</v>
      </c>
    </row>
    <row r="6" spans="1:31">
      <c r="B6" t="s">
        <v>2992</v>
      </c>
      <c r="C6">
        <v>0.1</v>
      </c>
      <c r="D6">
        <v>0.1</v>
      </c>
      <c r="E6">
        <v>0.1</v>
      </c>
      <c r="F6">
        <v>0.1</v>
      </c>
      <c r="G6">
        <v>0.1</v>
      </c>
      <c r="H6">
        <v>0.1</v>
      </c>
      <c r="I6">
        <v>0.1</v>
      </c>
      <c r="J6">
        <v>0.1</v>
      </c>
      <c r="K6">
        <v>0.1</v>
      </c>
      <c r="L6">
        <v>0.1</v>
      </c>
      <c r="M6">
        <v>0.1</v>
      </c>
      <c r="N6">
        <v>0.1</v>
      </c>
      <c r="O6">
        <v>0.1</v>
      </c>
      <c r="P6">
        <v>0.1</v>
      </c>
      <c r="Q6">
        <v>0.1</v>
      </c>
      <c r="R6">
        <v>0.1</v>
      </c>
      <c r="S6">
        <v>0.1</v>
      </c>
      <c r="T6">
        <v>0.1</v>
      </c>
      <c r="U6" t="s">
        <v>2952</v>
      </c>
      <c r="V6" t="s">
        <v>2952</v>
      </c>
      <c r="W6" t="s">
        <v>2952</v>
      </c>
      <c r="X6" t="s">
        <v>2952</v>
      </c>
      <c r="Y6" t="s">
        <v>2952</v>
      </c>
      <c r="Z6" t="s">
        <v>2952</v>
      </c>
      <c r="AA6" t="s">
        <v>2952</v>
      </c>
      <c r="AB6" t="s">
        <v>2952</v>
      </c>
      <c r="AC6" t="s">
        <v>2952</v>
      </c>
      <c r="AD6" t="s">
        <v>2952</v>
      </c>
      <c r="AE6" t="s">
        <v>2952</v>
      </c>
    </row>
    <row r="7" spans="1:31">
      <c r="B7" t="s">
        <v>2991</v>
      </c>
      <c r="C7">
        <v>0.3</v>
      </c>
      <c r="D7">
        <v>0.3</v>
      </c>
      <c r="E7">
        <v>0.3</v>
      </c>
      <c r="F7">
        <v>0.3</v>
      </c>
      <c r="G7">
        <v>0.4</v>
      </c>
      <c r="H7">
        <v>0.4</v>
      </c>
      <c r="I7">
        <v>0.4</v>
      </c>
      <c r="J7">
        <v>0.4</v>
      </c>
      <c r="K7">
        <v>0.5</v>
      </c>
      <c r="L7">
        <v>0.5</v>
      </c>
      <c r="M7">
        <v>0.7</v>
      </c>
      <c r="N7">
        <v>0.9</v>
      </c>
      <c r="O7">
        <v>1.3</v>
      </c>
      <c r="P7">
        <v>1.4</v>
      </c>
      <c r="Q7">
        <v>1.7</v>
      </c>
      <c r="R7">
        <v>1.9</v>
      </c>
      <c r="S7">
        <v>2.1</v>
      </c>
      <c r="T7">
        <v>2.2999999999999998</v>
      </c>
      <c r="U7">
        <v>2.2999999999999998</v>
      </c>
      <c r="V7">
        <v>2.5</v>
      </c>
      <c r="W7">
        <v>2.7</v>
      </c>
      <c r="X7">
        <v>2.7</v>
      </c>
      <c r="Y7">
        <v>3.4</v>
      </c>
      <c r="Z7">
        <v>3.1</v>
      </c>
      <c r="AA7">
        <v>3.1</v>
      </c>
      <c r="AB7">
        <v>3.7</v>
      </c>
      <c r="AC7">
        <v>3.8</v>
      </c>
      <c r="AD7">
        <v>3.6</v>
      </c>
      <c r="AE7">
        <v>4.0999999999999996</v>
      </c>
    </row>
    <row r="8" spans="1:31">
      <c r="B8" t="s">
        <v>3006</v>
      </c>
      <c r="C8" t="s">
        <v>2952</v>
      </c>
      <c r="D8" t="s">
        <v>2952</v>
      </c>
      <c r="E8" t="s">
        <v>2952</v>
      </c>
      <c r="F8" t="s">
        <v>2952</v>
      </c>
      <c r="G8" t="s">
        <v>2952</v>
      </c>
      <c r="H8" t="s">
        <v>2952</v>
      </c>
      <c r="I8" t="s">
        <v>2952</v>
      </c>
      <c r="J8" t="s">
        <v>2952</v>
      </c>
      <c r="K8" t="s">
        <v>2952</v>
      </c>
      <c r="L8" t="s">
        <v>2952</v>
      </c>
      <c r="M8" t="s">
        <v>2952</v>
      </c>
      <c r="N8" t="s">
        <v>2952</v>
      </c>
      <c r="O8" t="s">
        <v>2952</v>
      </c>
      <c r="P8" t="s">
        <v>2952</v>
      </c>
      <c r="Q8" t="s">
        <v>2952</v>
      </c>
      <c r="R8" t="s">
        <v>2952</v>
      </c>
      <c r="S8" t="s">
        <v>2952</v>
      </c>
      <c r="T8" t="s">
        <v>2952</v>
      </c>
      <c r="U8" t="s">
        <v>2952</v>
      </c>
      <c r="V8" t="s">
        <v>2952</v>
      </c>
      <c r="W8" t="s">
        <v>2952</v>
      </c>
      <c r="X8" t="s">
        <v>2952</v>
      </c>
      <c r="Y8" t="s">
        <v>2952</v>
      </c>
      <c r="Z8" t="s">
        <v>2952</v>
      </c>
      <c r="AA8" t="s">
        <v>2952</v>
      </c>
      <c r="AB8" t="s">
        <v>2952</v>
      </c>
      <c r="AC8" t="s">
        <v>2952</v>
      </c>
      <c r="AD8" t="s">
        <v>2952</v>
      </c>
      <c r="AE8" t="s">
        <v>2952</v>
      </c>
    </row>
    <row r="9" spans="1:31">
      <c r="B9" s="1" t="s">
        <v>2971</v>
      </c>
      <c r="C9" s="1">
        <v>3.1</v>
      </c>
      <c r="D9" s="1">
        <v>3</v>
      </c>
      <c r="E9" s="1">
        <v>3.1</v>
      </c>
      <c r="F9" s="1">
        <v>3.1</v>
      </c>
      <c r="G9" s="1">
        <v>3.2</v>
      </c>
      <c r="H9" s="1">
        <v>3.3</v>
      </c>
      <c r="I9" s="1">
        <v>3.3</v>
      </c>
      <c r="J9" s="1">
        <v>3.4</v>
      </c>
      <c r="K9" s="1">
        <v>3.2</v>
      </c>
      <c r="L9" s="1">
        <v>3.1</v>
      </c>
      <c r="M9" s="1">
        <v>3.1</v>
      </c>
      <c r="N9" s="1">
        <v>3</v>
      </c>
      <c r="O9" s="1">
        <v>2.8</v>
      </c>
      <c r="P9" s="1">
        <v>2.8</v>
      </c>
      <c r="Q9" s="1">
        <v>3</v>
      </c>
      <c r="R9" s="1">
        <v>2.9</v>
      </c>
      <c r="S9" s="1">
        <v>3</v>
      </c>
      <c r="T9" s="1">
        <v>2.9</v>
      </c>
      <c r="U9" s="1">
        <v>2.7</v>
      </c>
      <c r="V9" s="1">
        <v>2.2999999999999998</v>
      </c>
      <c r="W9" s="1">
        <v>2.7</v>
      </c>
      <c r="X9" s="1">
        <v>2.7</v>
      </c>
      <c r="Y9" s="1">
        <v>2.7</v>
      </c>
      <c r="Z9" s="1">
        <v>2.8</v>
      </c>
      <c r="AA9" s="1">
        <v>2.7</v>
      </c>
      <c r="AB9" s="1">
        <v>2.6</v>
      </c>
      <c r="AC9" s="1">
        <v>2.6</v>
      </c>
      <c r="AD9" s="1">
        <v>2.6</v>
      </c>
      <c r="AE9" s="1">
        <v>2.6</v>
      </c>
    </row>
    <row r="10" spans="1:31">
      <c r="B10" t="s">
        <v>2990</v>
      </c>
      <c r="C10">
        <v>0.7</v>
      </c>
      <c r="D10">
        <v>0.7</v>
      </c>
      <c r="E10">
        <v>0.7</v>
      </c>
      <c r="F10">
        <v>0.7</v>
      </c>
      <c r="G10">
        <v>0.7</v>
      </c>
      <c r="H10">
        <v>0.7</v>
      </c>
      <c r="I10">
        <v>0.7</v>
      </c>
      <c r="J10">
        <v>0.7</v>
      </c>
      <c r="K10">
        <v>0.7</v>
      </c>
      <c r="L10">
        <v>0.6</v>
      </c>
      <c r="M10">
        <v>0.6</v>
      </c>
      <c r="N10">
        <v>0.6</v>
      </c>
      <c r="O10">
        <v>0.6</v>
      </c>
      <c r="P10">
        <v>0.6</v>
      </c>
      <c r="Q10">
        <v>0.6</v>
      </c>
      <c r="R10">
        <v>0.5</v>
      </c>
      <c r="S10">
        <v>0.5</v>
      </c>
      <c r="T10">
        <v>0.5</v>
      </c>
      <c r="U10">
        <v>0.5</v>
      </c>
      <c r="V10">
        <v>0.4</v>
      </c>
      <c r="W10">
        <v>0.4</v>
      </c>
      <c r="X10">
        <v>0.4</v>
      </c>
      <c r="Y10">
        <v>0.4</v>
      </c>
      <c r="Z10">
        <v>0.4</v>
      </c>
      <c r="AA10">
        <v>0.4</v>
      </c>
      <c r="AB10">
        <v>0.3</v>
      </c>
      <c r="AC10">
        <v>0.3</v>
      </c>
      <c r="AD10">
        <v>0.3</v>
      </c>
      <c r="AE10">
        <v>0.2</v>
      </c>
    </row>
    <row r="11" spans="1:31">
      <c r="B11" t="s">
        <v>2992</v>
      </c>
      <c r="C11">
        <v>0.5</v>
      </c>
      <c r="D11">
        <v>0.4</v>
      </c>
      <c r="E11">
        <v>0.5</v>
      </c>
      <c r="F11">
        <v>0.5</v>
      </c>
      <c r="G11">
        <v>0.5</v>
      </c>
      <c r="H11">
        <v>0.5</v>
      </c>
      <c r="I11">
        <v>0.5</v>
      </c>
      <c r="J11">
        <v>0.5</v>
      </c>
      <c r="K11">
        <v>0.4</v>
      </c>
      <c r="L11">
        <v>0.4</v>
      </c>
      <c r="M11">
        <v>0.4</v>
      </c>
      <c r="N11">
        <v>0.5</v>
      </c>
      <c r="O11">
        <v>0.5</v>
      </c>
      <c r="P11">
        <v>0.5</v>
      </c>
      <c r="Q11">
        <v>0.5</v>
      </c>
      <c r="R11">
        <v>0.5</v>
      </c>
      <c r="S11">
        <v>0.6</v>
      </c>
      <c r="T11">
        <v>0.6</v>
      </c>
      <c r="U11">
        <v>0.5</v>
      </c>
      <c r="V11">
        <v>0.4</v>
      </c>
      <c r="W11">
        <v>0.4</v>
      </c>
      <c r="X11">
        <v>0.4</v>
      </c>
      <c r="Y11">
        <v>0.4</v>
      </c>
      <c r="Z11">
        <v>0.5</v>
      </c>
      <c r="AA11">
        <v>0.4</v>
      </c>
      <c r="AB11">
        <v>0.4</v>
      </c>
      <c r="AC11">
        <v>0.4</v>
      </c>
      <c r="AD11">
        <v>0.4</v>
      </c>
      <c r="AE11">
        <v>0.4</v>
      </c>
    </row>
    <row r="12" spans="1:31">
      <c r="B12" t="s">
        <v>2991</v>
      </c>
      <c r="C12">
        <v>0.2</v>
      </c>
      <c r="D12">
        <v>0.2</v>
      </c>
      <c r="E12">
        <v>0.2</v>
      </c>
      <c r="F12">
        <v>0.2</v>
      </c>
      <c r="G12">
        <v>0.2</v>
      </c>
      <c r="H12">
        <v>0.2</v>
      </c>
      <c r="I12">
        <v>0.3</v>
      </c>
      <c r="J12">
        <v>0.3</v>
      </c>
      <c r="K12">
        <v>0.2</v>
      </c>
      <c r="L12">
        <v>0.2</v>
      </c>
      <c r="M12">
        <v>0.2</v>
      </c>
      <c r="N12">
        <v>0.2</v>
      </c>
      <c r="O12">
        <v>0.2</v>
      </c>
      <c r="P12">
        <v>0.2</v>
      </c>
      <c r="Q12">
        <v>0.2</v>
      </c>
      <c r="R12">
        <v>0.2</v>
      </c>
      <c r="S12">
        <v>0.2</v>
      </c>
      <c r="T12">
        <v>0.2</v>
      </c>
      <c r="U12">
        <v>0.2</v>
      </c>
      <c r="V12">
        <v>0.2</v>
      </c>
      <c r="W12">
        <v>0.2</v>
      </c>
      <c r="X12">
        <v>0.2</v>
      </c>
      <c r="Y12">
        <v>0.2</v>
      </c>
      <c r="Z12">
        <v>0.2</v>
      </c>
      <c r="AA12">
        <v>0.2</v>
      </c>
      <c r="AB12">
        <v>0.2</v>
      </c>
      <c r="AC12">
        <v>0.3</v>
      </c>
      <c r="AD12">
        <v>0.3</v>
      </c>
      <c r="AE12">
        <v>0.3</v>
      </c>
    </row>
    <row r="13" spans="1:31">
      <c r="B13" t="s">
        <v>3006</v>
      </c>
      <c r="C13">
        <v>1.6</v>
      </c>
      <c r="D13">
        <v>1.6</v>
      </c>
      <c r="E13">
        <v>1.7</v>
      </c>
      <c r="F13">
        <v>1.7</v>
      </c>
      <c r="G13">
        <v>1.8</v>
      </c>
      <c r="H13">
        <v>1.9</v>
      </c>
      <c r="I13">
        <v>1.9</v>
      </c>
      <c r="J13">
        <v>2</v>
      </c>
      <c r="K13">
        <v>1.8</v>
      </c>
      <c r="L13">
        <v>1.8</v>
      </c>
      <c r="M13">
        <v>1.9</v>
      </c>
      <c r="N13">
        <v>1.6</v>
      </c>
      <c r="O13">
        <v>1.6</v>
      </c>
      <c r="P13">
        <v>1.5</v>
      </c>
      <c r="Q13">
        <v>1.7</v>
      </c>
      <c r="R13">
        <v>1.6</v>
      </c>
      <c r="S13">
        <v>1.7</v>
      </c>
      <c r="T13">
        <v>1.6</v>
      </c>
      <c r="U13">
        <v>1.5</v>
      </c>
      <c r="V13">
        <v>1.3</v>
      </c>
      <c r="W13">
        <v>1.6</v>
      </c>
      <c r="X13">
        <v>1.6</v>
      </c>
      <c r="Y13">
        <v>1.7</v>
      </c>
      <c r="Z13">
        <v>1.7</v>
      </c>
      <c r="AA13">
        <v>1.7</v>
      </c>
      <c r="AB13">
        <v>1.7</v>
      </c>
      <c r="AC13">
        <v>1.7</v>
      </c>
      <c r="AD13">
        <v>1.7</v>
      </c>
      <c r="AE13">
        <v>1.7</v>
      </c>
    </row>
    <row r="14" spans="1:31">
      <c r="B14" s="1" t="s">
        <v>2973</v>
      </c>
      <c r="C14" s="1">
        <v>0.4</v>
      </c>
      <c r="D14" s="1">
        <v>0.4</v>
      </c>
      <c r="E14" s="1">
        <v>0.4</v>
      </c>
      <c r="F14" s="1">
        <v>0.4</v>
      </c>
      <c r="G14" s="1">
        <v>0.4</v>
      </c>
      <c r="H14" s="1">
        <v>0.4</v>
      </c>
      <c r="I14" s="1">
        <v>0.4</v>
      </c>
      <c r="J14" s="1">
        <v>0.4</v>
      </c>
      <c r="K14" s="1">
        <v>0.3</v>
      </c>
      <c r="L14" s="1">
        <v>0.3</v>
      </c>
      <c r="M14" s="1">
        <v>0.4</v>
      </c>
      <c r="N14" s="1">
        <v>0.3</v>
      </c>
      <c r="O14" s="1">
        <v>0.3</v>
      </c>
      <c r="P14" s="1">
        <v>0.4</v>
      </c>
      <c r="Q14" s="1">
        <v>0.4</v>
      </c>
      <c r="R14" s="1">
        <v>0.3</v>
      </c>
      <c r="S14" s="1">
        <v>0.3</v>
      </c>
      <c r="T14" s="1">
        <v>0.3</v>
      </c>
      <c r="U14" s="1">
        <v>0.3</v>
      </c>
      <c r="V14" s="1">
        <v>0.3</v>
      </c>
      <c r="W14" s="1">
        <v>0.3</v>
      </c>
      <c r="X14" s="1">
        <v>0.3</v>
      </c>
      <c r="Y14" s="1">
        <v>0.3</v>
      </c>
      <c r="Z14" s="1">
        <v>0.3</v>
      </c>
      <c r="AA14" s="1">
        <v>0.3</v>
      </c>
      <c r="AB14" s="1">
        <v>0.4</v>
      </c>
      <c r="AC14" s="1">
        <v>0.3</v>
      </c>
      <c r="AD14" s="1">
        <v>0.3</v>
      </c>
      <c r="AE14" s="1">
        <v>0.3</v>
      </c>
    </row>
    <row r="15" spans="1:31">
      <c r="B15" t="s">
        <v>2990</v>
      </c>
      <c r="C15">
        <v>0.1</v>
      </c>
      <c r="D15">
        <v>0.1</v>
      </c>
      <c r="E15">
        <v>0.1</v>
      </c>
      <c r="F15">
        <v>0.1</v>
      </c>
      <c r="G15">
        <v>0.1</v>
      </c>
      <c r="H15">
        <v>0.1</v>
      </c>
      <c r="I15">
        <v>0.1</v>
      </c>
      <c r="J15">
        <v>0.1</v>
      </c>
      <c r="K15" t="s">
        <v>2952</v>
      </c>
      <c r="L15" t="s">
        <v>2952</v>
      </c>
      <c r="M15" t="s">
        <v>2952</v>
      </c>
      <c r="N15" t="s">
        <v>2952</v>
      </c>
      <c r="O15" t="s">
        <v>2952</v>
      </c>
      <c r="P15" t="s">
        <v>2952</v>
      </c>
      <c r="Q15" t="s">
        <v>2952</v>
      </c>
      <c r="R15" t="s">
        <v>2952</v>
      </c>
      <c r="S15" t="s">
        <v>2952</v>
      </c>
      <c r="T15" t="s">
        <v>2952</v>
      </c>
      <c r="U15" t="s">
        <v>2952</v>
      </c>
      <c r="V15" t="s">
        <v>2952</v>
      </c>
      <c r="W15" t="s">
        <v>2952</v>
      </c>
      <c r="X15" t="s">
        <v>2952</v>
      </c>
      <c r="Y15" t="s">
        <v>2952</v>
      </c>
      <c r="Z15" t="s">
        <v>2952</v>
      </c>
      <c r="AA15" t="s">
        <v>2952</v>
      </c>
      <c r="AB15" t="s">
        <v>2952</v>
      </c>
      <c r="AC15" t="s">
        <v>2952</v>
      </c>
      <c r="AD15" t="s">
        <v>2952</v>
      </c>
      <c r="AE15" t="s">
        <v>2952</v>
      </c>
    </row>
    <row r="16" spans="1:31">
      <c r="B16" t="s">
        <v>2992</v>
      </c>
      <c r="C16">
        <v>0.2</v>
      </c>
      <c r="D16">
        <v>0.2</v>
      </c>
      <c r="E16">
        <v>0.2</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0.2</v>
      </c>
      <c r="AC16">
        <v>0.2</v>
      </c>
      <c r="AD16">
        <v>0.1</v>
      </c>
      <c r="AE16">
        <v>0.1</v>
      </c>
    </row>
    <row r="17" spans="2:31">
      <c r="B17" t="s">
        <v>2991</v>
      </c>
      <c r="C17">
        <v>0.1</v>
      </c>
      <c r="D17">
        <v>0.1</v>
      </c>
      <c r="E17">
        <v>0.1</v>
      </c>
      <c r="F17">
        <v>0.1</v>
      </c>
      <c r="G17">
        <v>0.1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row>
    <row r="18" spans="2:31">
      <c r="B18" t="s">
        <v>3006</v>
      </c>
      <c r="C18">
        <v>0.1</v>
      </c>
      <c r="D18">
        <v>0.1</v>
      </c>
      <c r="E18">
        <v>0.1</v>
      </c>
      <c r="F18">
        <v>0.1</v>
      </c>
      <c r="G18">
        <v>0.1</v>
      </c>
      <c r="H18">
        <v>0.1</v>
      </c>
      <c r="I18">
        <v>0.1</v>
      </c>
      <c r="J18">
        <v>0.1</v>
      </c>
      <c r="K18">
        <v>0.1</v>
      </c>
      <c r="L18">
        <v>0.1</v>
      </c>
      <c r="M18">
        <v>0.1</v>
      </c>
      <c r="N18">
        <v>0.1</v>
      </c>
      <c r="O18">
        <v>0.1</v>
      </c>
      <c r="P18">
        <v>0.1</v>
      </c>
      <c r="Q18">
        <v>0.1</v>
      </c>
      <c r="R18">
        <v>0.1</v>
      </c>
      <c r="S18">
        <v>0.1</v>
      </c>
      <c r="T18">
        <v>0.1</v>
      </c>
      <c r="U18">
        <v>0.1</v>
      </c>
      <c r="V18">
        <v>0.1</v>
      </c>
      <c r="W18">
        <v>0.1</v>
      </c>
      <c r="X18">
        <v>0.1</v>
      </c>
      <c r="Y18">
        <v>0.1</v>
      </c>
      <c r="Z18">
        <v>0.1</v>
      </c>
      <c r="AA18">
        <v>0.1</v>
      </c>
      <c r="AB18">
        <v>0.1</v>
      </c>
      <c r="AC18">
        <v>0.1</v>
      </c>
      <c r="AD18">
        <v>0.1</v>
      </c>
      <c r="AE18">
        <v>0.1</v>
      </c>
    </row>
    <row r="19" spans="2:31">
      <c r="B19" s="1" t="s">
        <v>2972</v>
      </c>
      <c r="C19" s="1">
        <v>1</v>
      </c>
      <c r="D19" s="1">
        <v>1.1000000000000001</v>
      </c>
      <c r="E19" s="1">
        <v>1.1000000000000001</v>
      </c>
      <c r="F19" s="1">
        <v>1</v>
      </c>
      <c r="G19" s="1">
        <v>1</v>
      </c>
      <c r="H19" s="1">
        <v>1</v>
      </c>
      <c r="I19" s="1">
        <v>1</v>
      </c>
      <c r="J19" s="1">
        <v>0.9</v>
      </c>
      <c r="K19" s="1">
        <v>0.8</v>
      </c>
      <c r="L19" s="1">
        <v>0.8</v>
      </c>
      <c r="M19" s="1">
        <v>0.9</v>
      </c>
      <c r="N19" s="1">
        <v>0.8</v>
      </c>
      <c r="O19" s="1">
        <v>0.8</v>
      </c>
      <c r="P19" s="1">
        <v>0.9</v>
      </c>
      <c r="Q19" s="1">
        <v>0.9</v>
      </c>
      <c r="R19" s="1">
        <v>0.9</v>
      </c>
      <c r="S19" s="1">
        <v>0.8</v>
      </c>
      <c r="T19" s="1">
        <v>0.8</v>
      </c>
      <c r="U19" s="1">
        <v>0.9</v>
      </c>
      <c r="V19" s="1">
        <v>0.9</v>
      </c>
      <c r="W19" s="1">
        <v>0.9</v>
      </c>
      <c r="X19" s="1">
        <v>0.9</v>
      </c>
      <c r="Y19" s="1">
        <v>0.8</v>
      </c>
      <c r="Z19" s="1">
        <v>1</v>
      </c>
      <c r="AA19" s="1">
        <v>1</v>
      </c>
      <c r="AB19" s="1">
        <v>0.9</v>
      </c>
      <c r="AC19" s="1">
        <v>0.8</v>
      </c>
      <c r="AD19" s="1">
        <v>0.8</v>
      </c>
      <c r="AE19" s="1">
        <v>0.9</v>
      </c>
    </row>
    <row r="20" spans="2:31">
      <c r="B20" t="s">
        <v>2990</v>
      </c>
      <c r="C20" t="s">
        <v>2952</v>
      </c>
      <c r="D20" t="s">
        <v>2952</v>
      </c>
      <c r="E20" t="s">
        <v>2952</v>
      </c>
      <c r="F20" t="s">
        <v>2952</v>
      </c>
      <c r="G20" t="s">
        <v>2952</v>
      </c>
      <c r="H20" t="s">
        <v>2952</v>
      </c>
      <c r="I20" t="s">
        <v>2952</v>
      </c>
      <c r="J20" t="s">
        <v>2952</v>
      </c>
      <c r="K20" t="s">
        <v>2952</v>
      </c>
      <c r="L20" t="s">
        <v>2952</v>
      </c>
      <c r="M20" t="s">
        <v>2952</v>
      </c>
      <c r="N20" t="s">
        <v>2952</v>
      </c>
      <c r="O20" t="s">
        <v>2952</v>
      </c>
      <c r="P20" t="s">
        <v>2952</v>
      </c>
      <c r="Q20" t="s">
        <v>2952</v>
      </c>
      <c r="R20" t="s">
        <v>2952</v>
      </c>
      <c r="S20" t="s">
        <v>2952</v>
      </c>
      <c r="T20" t="s">
        <v>2952</v>
      </c>
      <c r="U20" t="s">
        <v>2995</v>
      </c>
      <c r="V20" t="s">
        <v>2995</v>
      </c>
      <c r="W20" t="s">
        <v>2995</v>
      </c>
      <c r="X20" t="s">
        <v>2995</v>
      </c>
      <c r="Y20" t="s">
        <v>2995</v>
      </c>
      <c r="Z20" t="s">
        <v>2995</v>
      </c>
      <c r="AA20" t="s">
        <v>2995</v>
      </c>
      <c r="AB20" t="s">
        <v>2995</v>
      </c>
      <c r="AC20" t="s">
        <v>2995</v>
      </c>
      <c r="AD20" t="s">
        <v>2995</v>
      </c>
      <c r="AE20" t="s">
        <v>2995</v>
      </c>
    </row>
    <row r="21" spans="2:31">
      <c r="B21" t="s">
        <v>2992</v>
      </c>
      <c r="C21">
        <v>0.2</v>
      </c>
      <c r="D21">
        <v>0.2</v>
      </c>
      <c r="E21">
        <v>0.2</v>
      </c>
      <c r="F21">
        <v>0.2</v>
      </c>
      <c r="G21">
        <v>0.2</v>
      </c>
      <c r="H21">
        <v>0.2</v>
      </c>
      <c r="I21">
        <v>0.3</v>
      </c>
      <c r="J21">
        <v>0.2</v>
      </c>
      <c r="K21">
        <v>0.2</v>
      </c>
      <c r="L21">
        <v>0.2</v>
      </c>
      <c r="M21">
        <v>0.3</v>
      </c>
      <c r="N21">
        <v>0.3</v>
      </c>
      <c r="O21">
        <v>0.2</v>
      </c>
      <c r="P21">
        <v>0.3</v>
      </c>
      <c r="Q21">
        <v>0.3</v>
      </c>
      <c r="R21">
        <v>0.2</v>
      </c>
      <c r="S21">
        <v>0.2</v>
      </c>
      <c r="T21">
        <v>0.2</v>
      </c>
      <c r="U21">
        <v>0.2</v>
      </c>
      <c r="V21">
        <v>0.2</v>
      </c>
      <c r="W21">
        <v>0.2</v>
      </c>
      <c r="X21">
        <v>0.2</v>
      </c>
      <c r="Y21">
        <v>0.2</v>
      </c>
      <c r="Z21">
        <v>0.2</v>
      </c>
      <c r="AA21">
        <v>0.2</v>
      </c>
      <c r="AB21">
        <v>0.2</v>
      </c>
      <c r="AC21">
        <v>0.1</v>
      </c>
      <c r="AD21">
        <v>0.1</v>
      </c>
      <c r="AE21">
        <v>0.2</v>
      </c>
    </row>
    <row r="22" spans="2:31">
      <c r="B22" t="s">
        <v>2991</v>
      </c>
      <c r="C22">
        <v>0.1</v>
      </c>
      <c r="D22">
        <v>0.1</v>
      </c>
      <c r="E22">
        <v>0.1</v>
      </c>
      <c r="F22">
        <v>0.1</v>
      </c>
      <c r="G22">
        <v>0.1</v>
      </c>
      <c r="H22">
        <v>0.1</v>
      </c>
      <c r="I22">
        <v>0.2</v>
      </c>
      <c r="J22">
        <v>0.1</v>
      </c>
      <c r="K22">
        <v>0.1</v>
      </c>
      <c r="L22">
        <v>0.1</v>
      </c>
      <c r="M22">
        <v>0.1</v>
      </c>
      <c r="N22">
        <v>0.1</v>
      </c>
      <c r="O22">
        <v>0.1</v>
      </c>
      <c r="P22">
        <v>0.1</v>
      </c>
      <c r="Q22">
        <v>0.1</v>
      </c>
      <c r="R22">
        <v>0.1</v>
      </c>
      <c r="S22">
        <v>0.1</v>
      </c>
      <c r="T22">
        <v>0.1</v>
      </c>
      <c r="U22">
        <v>0.1</v>
      </c>
      <c r="V22">
        <v>0.1</v>
      </c>
      <c r="W22">
        <v>0.1</v>
      </c>
      <c r="X22">
        <v>0.1</v>
      </c>
      <c r="Y22">
        <v>0.1</v>
      </c>
      <c r="Z22">
        <v>0.1</v>
      </c>
      <c r="AA22">
        <v>0.1</v>
      </c>
      <c r="AB22">
        <v>0.1</v>
      </c>
      <c r="AC22">
        <v>0.1</v>
      </c>
      <c r="AD22">
        <v>0.1</v>
      </c>
      <c r="AE22">
        <v>0.1</v>
      </c>
    </row>
    <row r="23" spans="2:31">
      <c r="B23" t="s">
        <v>3006</v>
      </c>
      <c r="C23">
        <v>0.7</v>
      </c>
      <c r="D23">
        <v>0.7</v>
      </c>
      <c r="E23">
        <v>0.7</v>
      </c>
      <c r="F23">
        <v>0.6</v>
      </c>
      <c r="G23">
        <v>0.6</v>
      </c>
      <c r="H23">
        <v>0.6</v>
      </c>
      <c r="I23">
        <v>0.6</v>
      </c>
      <c r="J23">
        <v>0.5</v>
      </c>
      <c r="K23">
        <v>0.4</v>
      </c>
      <c r="L23">
        <v>0.4</v>
      </c>
      <c r="M23">
        <v>0.5</v>
      </c>
      <c r="N23">
        <v>0.4</v>
      </c>
      <c r="O23">
        <v>0.4</v>
      </c>
      <c r="P23">
        <v>0.5</v>
      </c>
      <c r="Q23">
        <v>0.5</v>
      </c>
      <c r="R23">
        <v>0.5</v>
      </c>
      <c r="S23">
        <v>0.4</v>
      </c>
      <c r="T23">
        <v>0.5</v>
      </c>
      <c r="U23">
        <v>0.5</v>
      </c>
      <c r="V23">
        <v>0.6</v>
      </c>
      <c r="W23">
        <v>0.6</v>
      </c>
      <c r="X23">
        <v>0.6</v>
      </c>
      <c r="Y23">
        <v>0.5</v>
      </c>
      <c r="Z23">
        <v>0.6</v>
      </c>
      <c r="AA23">
        <v>0.7</v>
      </c>
      <c r="AB23">
        <v>0.6</v>
      </c>
      <c r="AC23">
        <v>0.5</v>
      </c>
      <c r="AD23">
        <v>0.5</v>
      </c>
      <c r="AE23">
        <v>0.6</v>
      </c>
    </row>
    <row r="24" spans="2:31">
      <c r="B24" t="s">
        <v>2997</v>
      </c>
      <c r="C24">
        <v>0.1</v>
      </c>
      <c r="D24">
        <v>0.1</v>
      </c>
      <c r="E24">
        <v>0.1</v>
      </c>
      <c r="F24">
        <v>0.1</v>
      </c>
      <c r="G24">
        <v>0.1</v>
      </c>
      <c r="H24">
        <v>0.1</v>
      </c>
      <c r="I24">
        <v>0.1</v>
      </c>
      <c r="J24">
        <v>0.1</v>
      </c>
      <c r="K24">
        <v>0.1</v>
      </c>
      <c r="L24">
        <v>0.1</v>
      </c>
      <c r="M24">
        <v>0.1</v>
      </c>
      <c r="N24">
        <v>0.1</v>
      </c>
      <c r="O24">
        <v>0.1</v>
      </c>
      <c r="P24">
        <v>0.1</v>
      </c>
      <c r="Q24">
        <v>0.1</v>
      </c>
      <c r="R24">
        <v>0.1</v>
      </c>
      <c r="S24">
        <v>0.1</v>
      </c>
      <c r="T24">
        <v>0.1</v>
      </c>
      <c r="U24">
        <v>0.1</v>
      </c>
      <c r="V24">
        <v>0.1</v>
      </c>
      <c r="W24">
        <v>0.1</v>
      </c>
      <c r="X24">
        <v>0.1</v>
      </c>
      <c r="Y24">
        <v>0.1</v>
      </c>
      <c r="Z24">
        <v>0.1</v>
      </c>
      <c r="AA24">
        <v>0.1</v>
      </c>
      <c r="AB24">
        <v>0.1</v>
      </c>
      <c r="AC24">
        <v>0.1</v>
      </c>
      <c r="AD24">
        <v>0.1</v>
      </c>
      <c r="AE24">
        <v>0.1</v>
      </c>
    </row>
    <row r="25" spans="2:31">
      <c r="B25" t="s">
        <v>2990</v>
      </c>
      <c r="C25" t="s">
        <v>2952</v>
      </c>
      <c r="D25" t="s">
        <v>2952</v>
      </c>
      <c r="E25" t="s">
        <v>2952</v>
      </c>
      <c r="F25" t="s">
        <v>2952</v>
      </c>
      <c r="G25" t="s">
        <v>2952</v>
      </c>
      <c r="H25" t="s">
        <v>2952</v>
      </c>
      <c r="I25" t="s">
        <v>2952</v>
      </c>
      <c r="J25" t="s">
        <v>2952</v>
      </c>
      <c r="K25" t="s">
        <v>2952</v>
      </c>
      <c r="L25" t="s">
        <v>2952</v>
      </c>
      <c r="M25" t="s">
        <v>2952</v>
      </c>
      <c r="N25" t="s">
        <v>2952</v>
      </c>
      <c r="O25" t="s">
        <v>2952</v>
      </c>
      <c r="P25" t="s">
        <v>2952</v>
      </c>
      <c r="Q25" t="s">
        <v>2952</v>
      </c>
      <c r="R25" t="s">
        <v>2952</v>
      </c>
      <c r="S25" t="s">
        <v>2952</v>
      </c>
      <c r="T25" t="s">
        <v>2952</v>
      </c>
      <c r="U25" t="s">
        <v>2952</v>
      </c>
      <c r="V25" t="s">
        <v>2952</v>
      </c>
      <c r="W25" t="s">
        <v>2952</v>
      </c>
      <c r="X25" t="s">
        <v>2952</v>
      </c>
      <c r="Y25" t="s">
        <v>2952</v>
      </c>
      <c r="Z25" t="s">
        <v>2952</v>
      </c>
      <c r="AA25" t="s">
        <v>2952</v>
      </c>
      <c r="AB25" t="s">
        <v>2952</v>
      </c>
      <c r="AC25" t="s">
        <v>2952</v>
      </c>
      <c r="AD25" t="s">
        <v>2952</v>
      </c>
      <c r="AE25" t="s">
        <v>2952</v>
      </c>
    </row>
    <row r="26" spans="2:31">
      <c r="B26" t="s">
        <v>2992</v>
      </c>
      <c r="C26">
        <v>0.1</v>
      </c>
      <c r="D26">
        <v>0.1</v>
      </c>
      <c r="E26">
        <v>0.1</v>
      </c>
      <c r="F26">
        <v>0.1</v>
      </c>
      <c r="G26">
        <v>0.1</v>
      </c>
      <c r="H26">
        <v>0.1</v>
      </c>
      <c r="I26">
        <v>0.1</v>
      </c>
      <c r="J26">
        <v>0.1</v>
      </c>
      <c r="K26">
        <v>0.1</v>
      </c>
      <c r="L26">
        <v>0.1</v>
      </c>
      <c r="M26">
        <v>0.1</v>
      </c>
      <c r="N26">
        <v>0.1</v>
      </c>
      <c r="O26">
        <v>0.1</v>
      </c>
      <c r="P26">
        <v>0.1</v>
      </c>
      <c r="Q26">
        <v>0.1</v>
      </c>
      <c r="R26">
        <v>0.1</v>
      </c>
      <c r="S26">
        <v>0.1</v>
      </c>
      <c r="T26">
        <v>0.1</v>
      </c>
      <c r="U26">
        <v>0.1</v>
      </c>
      <c r="V26">
        <v>0.1</v>
      </c>
      <c r="W26">
        <v>0.1</v>
      </c>
      <c r="X26">
        <v>0.1</v>
      </c>
      <c r="Y26">
        <v>0.1</v>
      </c>
      <c r="Z26">
        <v>0.1</v>
      </c>
      <c r="AA26">
        <v>0.1</v>
      </c>
      <c r="AB26">
        <v>0.1</v>
      </c>
      <c r="AC26">
        <v>0.1</v>
      </c>
      <c r="AD26">
        <v>0.1</v>
      </c>
      <c r="AE26">
        <v>0.1</v>
      </c>
    </row>
    <row r="27" spans="2:31">
      <c r="B27" t="s">
        <v>2991</v>
      </c>
      <c r="C27" t="s">
        <v>2995</v>
      </c>
      <c r="D27" t="s">
        <v>2995</v>
      </c>
      <c r="E27" t="s">
        <v>2995</v>
      </c>
      <c r="F27" t="s">
        <v>2995</v>
      </c>
      <c r="G27" t="s">
        <v>2995</v>
      </c>
      <c r="H27" t="s">
        <v>2995</v>
      </c>
      <c r="I27" t="s">
        <v>2995</v>
      </c>
      <c r="J27" t="s">
        <v>2995</v>
      </c>
      <c r="K27" t="s">
        <v>2995</v>
      </c>
      <c r="L27" t="s">
        <v>2995</v>
      </c>
      <c r="M27" t="s">
        <v>2952</v>
      </c>
      <c r="N27" t="s">
        <v>2952</v>
      </c>
      <c r="O27" t="s">
        <v>2952</v>
      </c>
      <c r="P27" t="s">
        <v>2952</v>
      </c>
      <c r="Q27" t="s">
        <v>2952</v>
      </c>
      <c r="R27" t="s">
        <v>2952</v>
      </c>
      <c r="S27" t="s">
        <v>2952</v>
      </c>
      <c r="T27" t="s">
        <v>2952</v>
      </c>
      <c r="U27" t="s">
        <v>2952</v>
      </c>
      <c r="V27" t="s">
        <v>2952</v>
      </c>
      <c r="W27" t="s">
        <v>2952</v>
      </c>
      <c r="X27" t="s">
        <v>2952</v>
      </c>
      <c r="Y27" t="s">
        <v>2952</v>
      </c>
      <c r="Z27" t="s">
        <v>2952</v>
      </c>
      <c r="AA27" t="s">
        <v>2952</v>
      </c>
      <c r="AB27" t="s">
        <v>2952</v>
      </c>
      <c r="AC27" t="s">
        <v>2952</v>
      </c>
      <c r="AD27" t="s">
        <v>2952</v>
      </c>
      <c r="AE27" t="s">
        <v>2952</v>
      </c>
    </row>
    <row r="28" spans="2:31">
      <c r="B28" t="s">
        <v>3006</v>
      </c>
      <c r="C28" t="s">
        <v>2995</v>
      </c>
      <c r="D28" t="s">
        <v>2995</v>
      </c>
      <c r="E28" t="s">
        <v>2995</v>
      </c>
      <c r="F28" t="s">
        <v>2995</v>
      </c>
      <c r="G28" t="s">
        <v>2995</v>
      </c>
      <c r="H28" t="s">
        <v>2995</v>
      </c>
      <c r="I28" t="s">
        <v>2995</v>
      </c>
      <c r="J28" t="s">
        <v>2995</v>
      </c>
      <c r="K28" t="s">
        <v>2995</v>
      </c>
      <c r="L28" t="s">
        <v>2995</v>
      </c>
      <c r="M28" t="s">
        <v>2995</v>
      </c>
      <c r="N28" t="s">
        <v>2995</v>
      </c>
      <c r="O28" t="s">
        <v>2995</v>
      </c>
      <c r="P28" t="s">
        <v>2995</v>
      </c>
      <c r="Q28" t="s">
        <v>2995</v>
      </c>
      <c r="R28" t="s">
        <v>2995</v>
      </c>
      <c r="S28" t="s">
        <v>2995</v>
      </c>
      <c r="T28" t="s">
        <v>2995</v>
      </c>
      <c r="U28" t="s">
        <v>2995</v>
      </c>
      <c r="V28" t="s">
        <v>2995</v>
      </c>
      <c r="W28" t="s">
        <v>2995</v>
      </c>
      <c r="X28" t="s">
        <v>2995</v>
      </c>
      <c r="Y28" t="s">
        <v>2995</v>
      </c>
      <c r="Z28" t="s">
        <v>2995</v>
      </c>
      <c r="AA28" t="s">
        <v>2995</v>
      </c>
      <c r="AB28" t="s">
        <v>2995</v>
      </c>
      <c r="AC28" t="s">
        <v>2995</v>
      </c>
      <c r="AD28" t="s">
        <v>2995</v>
      </c>
      <c r="AE28" t="s">
        <v>2995</v>
      </c>
    </row>
    <row r="29" spans="2:31">
      <c r="B29" t="s">
        <v>2962</v>
      </c>
      <c r="C29">
        <v>25.1</v>
      </c>
      <c r="D29">
        <v>25</v>
      </c>
      <c r="E29">
        <v>25.3</v>
      </c>
      <c r="F29">
        <v>26</v>
      </c>
      <c r="G29">
        <v>26.6</v>
      </c>
      <c r="H29">
        <v>26.8</v>
      </c>
      <c r="I29">
        <v>27.5</v>
      </c>
      <c r="J29">
        <v>28</v>
      </c>
      <c r="K29">
        <v>28.3</v>
      </c>
      <c r="L29">
        <v>28.4</v>
      </c>
      <c r="M29">
        <v>29.8</v>
      </c>
      <c r="N29">
        <v>29.4</v>
      </c>
      <c r="O29">
        <v>30.5</v>
      </c>
      <c r="P29">
        <v>31.8</v>
      </c>
      <c r="Q29">
        <v>33.1</v>
      </c>
      <c r="R29">
        <v>34.299999999999997</v>
      </c>
      <c r="S29">
        <v>34</v>
      </c>
      <c r="T29">
        <v>34.4</v>
      </c>
      <c r="U29">
        <v>34</v>
      </c>
      <c r="V29">
        <v>31.6</v>
      </c>
      <c r="W29">
        <v>34.200000000000003</v>
      </c>
      <c r="X29">
        <v>32.9</v>
      </c>
      <c r="Y29">
        <v>30.3</v>
      </c>
      <c r="Z29">
        <v>32.700000000000003</v>
      </c>
      <c r="AA29">
        <v>33</v>
      </c>
      <c r="AB29">
        <v>30.5</v>
      </c>
      <c r="AC29">
        <v>30</v>
      </c>
      <c r="AD29">
        <v>28.6</v>
      </c>
      <c r="AE29">
        <v>28.4</v>
      </c>
    </row>
    <row r="30" spans="2:31">
      <c r="B30" t="s">
        <v>2963</v>
      </c>
    </row>
    <row r="31" spans="2:31">
      <c r="B31" t="s">
        <v>3008</v>
      </c>
    </row>
    <row r="32" spans="2:31">
      <c r="B32" t="s">
        <v>2999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A368-2516-4B9B-8144-A559980A1F1B}">
  <sheetPr codeName="Sheet13">
    <tabColor theme="7" tint="-0.249977111117893"/>
  </sheetPr>
  <dimension ref="A1:AE13"/>
  <sheetViews>
    <sheetView workbookViewId="0"/>
  </sheetViews>
  <sheetFormatPr defaultRowHeight="15"/>
  <cols>
    <col min="2" max="2" width="42.28515625" customWidth="1"/>
  </cols>
  <sheetData>
    <row r="1" spans="1:31">
      <c r="A1" t="s">
        <v>3009</v>
      </c>
    </row>
    <row r="3" spans="1:31">
      <c r="B3" t="s">
        <v>3010</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row>
    <row r="4" spans="1:31">
      <c r="B4" t="s">
        <v>2990</v>
      </c>
      <c r="C4" s="13">
        <v>0.54100000000000004</v>
      </c>
      <c r="D4" s="13">
        <v>0.53369999999999995</v>
      </c>
      <c r="E4" s="13">
        <v>0.54379999999999995</v>
      </c>
      <c r="F4" s="13">
        <v>0.54649999999999999</v>
      </c>
      <c r="G4" s="13">
        <v>0.53890000000000005</v>
      </c>
      <c r="H4" s="13">
        <v>0.52739999999999998</v>
      </c>
      <c r="I4" s="13">
        <v>0.53910000000000002</v>
      </c>
      <c r="J4" s="13">
        <v>0.54620000000000002</v>
      </c>
      <c r="K4" s="13">
        <v>0.53449999999999998</v>
      </c>
      <c r="L4" s="13">
        <v>0.52559999999999996</v>
      </c>
      <c r="M4" s="13">
        <v>0.53339999999999999</v>
      </c>
      <c r="N4" s="13">
        <v>0.52559999999999996</v>
      </c>
      <c r="O4" s="13">
        <v>0.51659999999999995</v>
      </c>
      <c r="P4" s="13">
        <v>0.52480000000000004</v>
      </c>
      <c r="Q4" s="13">
        <v>0.51390000000000002</v>
      </c>
      <c r="R4" s="13">
        <v>0.51049999999999995</v>
      </c>
      <c r="S4" s="13">
        <v>0.50409999999999999</v>
      </c>
      <c r="T4" s="13">
        <v>0.49890000000000001</v>
      </c>
      <c r="U4" s="13">
        <v>0.4955</v>
      </c>
      <c r="V4" s="13">
        <v>0.4572</v>
      </c>
      <c r="W4" s="13">
        <v>0.46029999999999999</v>
      </c>
      <c r="X4" s="13">
        <v>0.43519999999999998</v>
      </c>
      <c r="Y4" s="13">
        <v>0.38600000000000001</v>
      </c>
      <c r="Z4" s="13">
        <v>0.40189999999999998</v>
      </c>
      <c r="AA4" s="13">
        <v>0.39900000000000002</v>
      </c>
      <c r="AB4" s="13">
        <v>0.34200000000000003</v>
      </c>
      <c r="AC4" s="13">
        <v>0.314</v>
      </c>
      <c r="AD4" s="13">
        <v>0.309</v>
      </c>
      <c r="AE4" s="13">
        <v>0.28399999999999997</v>
      </c>
    </row>
    <row r="5" spans="1:31">
      <c r="B5" t="s">
        <v>2991</v>
      </c>
      <c r="C5" s="13">
        <v>0.107</v>
      </c>
      <c r="D5" s="13">
        <v>0.1081</v>
      </c>
      <c r="E5" s="13">
        <v>0.1138</v>
      </c>
      <c r="F5" s="13">
        <v>0.1123</v>
      </c>
      <c r="G5" s="13">
        <v>0.12470000000000001</v>
      </c>
      <c r="H5" s="13">
        <v>0.13109999999999999</v>
      </c>
      <c r="I5" s="13">
        <v>0.1152</v>
      </c>
      <c r="J5" s="13">
        <v>0.11990000000000001</v>
      </c>
      <c r="K5" s="13">
        <v>0.1298</v>
      </c>
      <c r="L5" s="13">
        <v>0.1338</v>
      </c>
      <c r="M5" s="13">
        <v>0.14219999999999999</v>
      </c>
      <c r="N5" s="13">
        <v>0.15490000000000001</v>
      </c>
      <c r="O5" s="13">
        <v>0.1643</v>
      </c>
      <c r="P5" s="13">
        <v>0.1525</v>
      </c>
      <c r="Q5" s="13">
        <v>0.16470000000000001</v>
      </c>
      <c r="R5" s="13">
        <v>0.17530000000000001</v>
      </c>
      <c r="S5" s="13">
        <v>0.18790000000000001</v>
      </c>
      <c r="T5" s="13">
        <v>0.2034</v>
      </c>
      <c r="U5" s="13">
        <v>0.2019</v>
      </c>
      <c r="V5" s="13">
        <v>0.22090000000000001</v>
      </c>
      <c r="W5" s="13">
        <v>0.22700000000000001</v>
      </c>
      <c r="X5" s="13">
        <v>0.23469999999999999</v>
      </c>
      <c r="Y5" s="13">
        <v>0.29139999999999999</v>
      </c>
      <c r="Z5" s="13">
        <v>0.26379999999999998</v>
      </c>
      <c r="AA5" s="13">
        <v>0.26300000000000001</v>
      </c>
      <c r="AB5" s="13">
        <v>0.316</v>
      </c>
      <c r="AC5" s="13">
        <v>0.32700000000000001</v>
      </c>
      <c r="AD5" s="13">
        <v>0.309</v>
      </c>
      <c r="AE5" s="13">
        <v>0.34100000000000003</v>
      </c>
    </row>
    <row r="6" spans="1:31">
      <c r="B6" t="s">
        <v>3011</v>
      </c>
      <c r="C6" s="13">
        <v>0.19900000000000001</v>
      </c>
      <c r="D6" s="13">
        <v>0.2084</v>
      </c>
      <c r="E6" s="13">
        <v>0.21060000000000001</v>
      </c>
      <c r="F6" s="13">
        <v>0.20030000000000001</v>
      </c>
      <c r="G6" s="13">
        <v>0.20710000000000001</v>
      </c>
      <c r="H6" s="13">
        <v>0.2107</v>
      </c>
      <c r="I6" s="13">
        <v>0.20530000000000001</v>
      </c>
      <c r="J6" s="13">
        <v>0.18859999999999999</v>
      </c>
      <c r="K6" s="13">
        <v>0.1946</v>
      </c>
      <c r="L6" s="13">
        <v>0.20599999999999999</v>
      </c>
      <c r="M6" s="13">
        <v>0.2069</v>
      </c>
      <c r="N6" s="13">
        <v>0.21460000000000001</v>
      </c>
      <c r="O6" s="13">
        <v>0.2109</v>
      </c>
      <c r="P6" s="13">
        <v>0.20519999999999999</v>
      </c>
      <c r="Q6" s="13">
        <v>0.20699999999999999</v>
      </c>
      <c r="R6" s="13">
        <v>0.20039999999999999</v>
      </c>
      <c r="S6" s="13">
        <v>0.20150000000000001</v>
      </c>
      <c r="T6" s="13">
        <v>0.20130000000000001</v>
      </c>
      <c r="U6" s="13">
        <v>0.2029</v>
      </c>
      <c r="V6" s="13">
        <v>0.20979999999999999</v>
      </c>
      <c r="W6" s="13">
        <v>0.20319999999999999</v>
      </c>
      <c r="X6" s="13">
        <v>0.20019999999999999</v>
      </c>
      <c r="Y6" s="13">
        <v>0.19789999999999999</v>
      </c>
      <c r="Z6" s="13">
        <v>0.20230000000000001</v>
      </c>
      <c r="AA6" s="13">
        <v>0.20300000000000001</v>
      </c>
      <c r="AB6" s="13">
        <v>0.20399999999999999</v>
      </c>
      <c r="AC6" s="13">
        <v>0.20599999999999999</v>
      </c>
      <c r="AD6" s="13">
        <v>0.20799999999999999</v>
      </c>
      <c r="AE6" s="13">
        <v>0.20100000000000001</v>
      </c>
    </row>
    <row r="7" spans="1:31">
      <c r="B7" t="s">
        <v>3012</v>
      </c>
      <c r="C7" s="13">
        <v>0.113</v>
      </c>
      <c r="D7" s="13">
        <v>0.11119999999999999</v>
      </c>
      <c r="E7" s="13">
        <v>0.1</v>
      </c>
      <c r="F7" s="13">
        <v>0.106</v>
      </c>
      <c r="G7" s="13">
        <v>9.69E-2</v>
      </c>
      <c r="H7" s="13">
        <v>0.1089</v>
      </c>
      <c r="I7" s="13">
        <v>0.1173</v>
      </c>
      <c r="J7" s="13">
        <v>0.11890000000000001</v>
      </c>
      <c r="K7" s="13">
        <v>0.1052</v>
      </c>
      <c r="L7" s="13">
        <v>0.1026</v>
      </c>
      <c r="M7" s="13">
        <v>8.7999999999999995E-2</v>
      </c>
      <c r="N7" s="13">
        <v>7.1499999999999994E-2</v>
      </c>
      <c r="O7" s="13">
        <v>8.3299999999999999E-2</v>
      </c>
      <c r="P7" s="13">
        <v>8.6300000000000002E-2</v>
      </c>
      <c r="Q7" s="13">
        <v>8.3299999999999999E-2</v>
      </c>
      <c r="R7" s="13">
        <v>8.3000000000000004E-2</v>
      </c>
      <c r="S7" s="13">
        <v>9.01E-2</v>
      </c>
      <c r="T7" s="13">
        <v>0.08</v>
      </c>
      <c r="U7" s="13">
        <v>8.8099999999999998E-2</v>
      </c>
      <c r="V7" s="13">
        <v>0.1019</v>
      </c>
      <c r="W7" s="13">
        <v>0.10009999999999999</v>
      </c>
      <c r="X7" s="13">
        <v>0.122</v>
      </c>
      <c r="Y7" s="13">
        <v>0.1188</v>
      </c>
      <c r="Z7" s="13">
        <v>0.12470000000000001</v>
      </c>
      <c r="AA7" s="13">
        <v>0.128</v>
      </c>
      <c r="AB7" s="13">
        <v>0.13</v>
      </c>
      <c r="AC7" s="13">
        <v>0.14699999999999999</v>
      </c>
      <c r="AD7" s="13">
        <v>0.16800000000000001</v>
      </c>
      <c r="AE7" s="13">
        <v>0.16700000000000001</v>
      </c>
    </row>
    <row r="8" spans="1:31">
      <c r="B8" t="s">
        <v>3013</v>
      </c>
      <c r="C8" s="13">
        <v>4.1000000000000002E-2</v>
      </c>
      <c r="D8" s="13">
        <v>3.8399999999999997E-2</v>
      </c>
      <c r="E8" s="13">
        <v>3.1399999999999997E-2</v>
      </c>
      <c r="F8" s="13">
        <v>3.4599999999999999E-2</v>
      </c>
      <c r="G8" s="13">
        <v>3.1899999999999998E-2</v>
      </c>
      <c r="H8" s="13">
        <v>2.1299999999999999E-2</v>
      </c>
      <c r="I8" s="13">
        <v>2.2800000000000001E-2</v>
      </c>
      <c r="J8" s="13">
        <v>2.5899999999999999E-2</v>
      </c>
      <c r="K8" s="13">
        <v>3.5299999999999998E-2</v>
      </c>
      <c r="L8" s="13">
        <v>3.15E-2</v>
      </c>
      <c r="M8" s="13">
        <v>2.8899999999999999E-2</v>
      </c>
      <c r="N8" s="13">
        <v>3.3300000000000003E-2</v>
      </c>
      <c r="O8" s="13">
        <v>2.4299999999999999E-2</v>
      </c>
      <c r="P8" s="13">
        <v>3.0599999999999999E-2</v>
      </c>
      <c r="Q8" s="13">
        <v>3.0099999999999998E-2</v>
      </c>
      <c r="R8" s="13">
        <v>2.9899999999999999E-2</v>
      </c>
      <c r="S8" s="13">
        <v>1.5299999999999999E-2</v>
      </c>
      <c r="T8" s="13">
        <v>1.5299999999999999E-2</v>
      </c>
      <c r="U8" s="13">
        <v>1.0800000000000001E-2</v>
      </c>
      <c r="V8" s="13">
        <v>9.4000000000000004E-3</v>
      </c>
      <c r="W8" s="13">
        <v>8.6999999999999994E-3</v>
      </c>
      <c r="X8" s="13">
        <v>7.1000000000000004E-3</v>
      </c>
      <c r="Y8" s="13">
        <v>5.1999999999999998E-3</v>
      </c>
      <c r="Z8" s="13">
        <v>6.3E-3</v>
      </c>
      <c r="AA8" s="13">
        <v>7.0000000000000001E-3</v>
      </c>
      <c r="AB8" s="13">
        <v>7.0000000000000001E-3</v>
      </c>
      <c r="AC8" s="13">
        <v>6.0000000000000001E-3</v>
      </c>
      <c r="AD8" s="13">
        <v>5.0000000000000001E-3</v>
      </c>
      <c r="AE8" s="13">
        <v>6.0000000000000001E-3</v>
      </c>
    </row>
    <row r="9" spans="1:31">
      <c r="B9" t="s">
        <v>3014</v>
      </c>
      <c r="C9" t="s">
        <v>3015</v>
      </c>
      <c r="D9" t="s">
        <v>3015</v>
      </c>
      <c r="E9" t="s">
        <v>3015</v>
      </c>
      <c r="F9" t="s">
        <v>3015</v>
      </c>
      <c r="G9" t="s">
        <v>3015</v>
      </c>
      <c r="H9" s="13">
        <v>5.9999999999999995E-4</v>
      </c>
      <c r="I9" t="s">
        <v>3015</v>
      </c>
      <c r="J9" t="s">
        <v>3015</v>
      </c>
      <c r="K9" s="13">
        <v>6.9999999999999999E-4</v>
      </c>
      <c r="L9" t="s">
        <v>3015</v>
      </c>
      <c r="M9" s="13">
        <v>5.9999999999999995E-4</v>
      </c>
      <c r="N9" t="s">
        <v>3015</v>
      </c>
      <c r="O9" s="13">
        <v>5.0000000000000001E-4</v>
      </c>
      <c r="P9" s="13">
        <v>6.9999999999999999E-4</v>
      </c>
      <c r="Q9" s="13">
        <v>8.9999999999999998E-4</v>
      </c>
      <c r="R9" s="13">
        <v>1E-3</v>
      </c>
      <c r="S9" s="13">
        <v>1.1000000000000001E-3</v>
      </c>
      <c r="T9" s="13">
        <v>1E-3</v>
      </c>
      <c r="U9" s="13">
        <v>8.0000000000000004E-4</v>
      </c>
      <c r="V9" s="13">
        <v>8.0000000000000004E-4</v>
      </c>
      <c r="W9" s="13">
        <v>6.9999999999999999E-4</v>
      </c>
      <c r="X9" s="13">
        <v>6.9999999999999999E-4</v>
      </c>
      <c r="Y9" s="13">
        <v>8.0000000000000004E-4</v>
      </c>
      <c r="Z9" s="13">
        <v>1.1000000000000001E-3</v>
      </c>
      <c r="AA9" s="13">
        <v>1E-3</v>
      </c>
      <c r="AB9" s="13">
        <v>1E-3</v>
      </c>
      <c r="AC9" s="13">
        <v>1E-3</v>
      </c>
      <c r="AD9" s="13">
        <v>1E-3</v>
      </c>
      <c r="AE9" s="13">
        <v>1E-3</v>
      </c>
    </row>
    <row r="10" spans="1:31">
      <c r="B10" t="s">
        <v>3016</v>
      </c>
      <c r="C10" s="14">
        <v>2905</v>
      </c>
      <c r="D10" s="14">
        <v>2940</v>
      </c>
      <c r="E10" s="14">
        <v>2938</v>
      </c>
      <c r="F10" s="14">
        <v>3048</v>
      </c>
      <c r="G10" s="14">
        <v>3092</v>
      </c>
      <c r="H10" s="14">
        <v>3197</v>
      </c>
      <c r="I10" s="14">
        <v>3287</v>
      </c>
      <c r="J10" s="14">
        <v>3333</v>
      </c>
      <c r="K10" s="14">
        <v>3462</v>
      </c>
      <c r="L10" s="14">
        <v>3536</v>
      </c>
      <c r="M10" s="14">
        <v>3643</v>
      </c>
      <c r="N10" s="14">
        <v>3582</v>
      </c>
      <c r="O10" s="14">
        <v>3698</v>
      </c>
      <c r="P10" s="14">
        <v>3721</v>
      </c>
      <c r="Q10" s="14">
        <v>3809</v>
      </c>
      <c r="R10" s="14">
        <v>3902</v>
      </c>
      <c r="S10" s="14">
        <v>3908</v>
      </c>
      <c r="T10" s="14">
        <v>4005</v>
      </c>
      <c r="U10" s="14">
        <v>3974</v>
      </c>
      <c r="V10" s="14">
        <v>3808</v>
      </c>
      <c r="W10" s="14">
        <v>3971</v>
      </c>
      <c r="X10" s="14">
        <v>3947</v>
      </c>
      <c r="Y10" s="14">
        <v>3888</v>
      </c>
      <c r="Z10" s="14">
        <v>3901</v>
      </c>
      <c r="AA10" s="14">
        <v>3936</v>
      </c>
      <c r="AB10" s="14">
        <v>3917</v>
      </c>
      <c r="AC10" s="14">
        <v>3917</v>
      </c>
      <c r="AD10" s="14">
        <v>3877</v>
      </c>
      <c r="AE10" s="14">
        <v>4009</v>
      </c>
    </row>
    <row r="11" spans="1:31">
      <c r="B11" t="s">
        <v>3017</v>
      </c>
    </row>
    <row r="12" spans="1:31">
      <c r="B12" t="s">
        <v>3018</v>
      </c>
    </row>
    <row r="13" spans="1:31">
      <c r="B13" t="s">
        <v>3019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B4EE-6E6E-4DE4-B6A2-12E89E565DF6}">
  <sheetPr codeName="Sheet14">
    <tabColor theme="7" tint="-0.249977111117893"/>
  </sheetPr>
  <dimension ref="A1:AE65"/>
  <sheetViews>
    <sheetView workbookViewId="0"/>
  </sheetViews>
  <sheetFormatPr defaultRowHeight="15"/>
  <cols>
    <col min="1" max="1" width="26.85546875" customWidth="1"/>
    <col min="2" max="29" width="0" hidden="1" customWidth="1"/>
    <col min="31" max="31" width="9" style="20"/>
  </cols>
  <sheetData>
    <row r="1" spans="1:31">
      <c r="A1" t="s">
        <v>3020</v>
      </c>
    </row>
    <row r="3" spans="1:31">
      <c r="A3" t="s">
        <v>3021</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t="s">
        <v>3022</v>
      </c>
      <c r="AA3" t="s">
        <v>3023</v>
      </c>
      <c r="AB3" t="s">
        <v>3024</v>
      </c>
      <c r="AC3" t="s">
        <v>3025</v>
      </c>
      <c r="AD3" t="s">
        <v>3026</v>
      </c>
      <c r="AE3" s="20" t="s">
        <v>3121</v>
      </c>
    </row>
    <row r="4" spans="1:31">
      <c r="A4" s="1" t="s">
        <v>3027</v>
      </c>
      <c r="B4">
        <v>958.9</v>
      </c>
      <c r="C4">
        <v>944.6</v>
      </c>
      <c r="D4">
        <v>973.7</v>
      </c>
      <c r="E4">
        <v>987.2</v>
      </c>
      <c r="F4">
        <v>999.7</v>
      </c>
      <c r="G4">
        <v>1013.1</v>
      </c>
      <c r="H4">
        <v>1036.5</v>
      </c>
      <c r="I4">
        <v>1048.8</v>
      </c>
      <c r="J4">
        <v>1079.4000000000001</v>
      </c>
      <c r="K4">
        <v>1113</v>
      </c>
      <c r="L4">
        <v>1110.0999999999999</v>
      </c>
      <c r="M4">
        <v>1118.4000000000001</v>
      </c>
      <c r="N4">
        <v>1143.7</v>
      </c>
      <c r="O4">
        <v>1147.4000000000001</v>
      </c>
      <c r="P4">
        <v>1164.0999999999999</v>
      </c>
      <c r="Q4">
        <v>1152.7</v>
      </c>
      <c r="R4">
        <v>1141.9000000000001</v>
      </c>
      <c r="S4">
        <v>1134.8</v>
      </c>
      <c r="T4">
        <v>1077.5999999999999</v>
      </c>
      <c r="U4">
        <v>1072.3</v>
      </c>
      <c r="V4">
        <v>1062.9000000000001</v>
      </c>
      <c r="W4">
        <v>1039.8</v>
      </c>
      <c r="X4">
        <v>1036.0999999999999</v>
      </c>
      <c r="Y4">
        <v>1037.4000000000001</v>
      </c>
      <c r="Z4">
        <v>1077.4000000000001</v>
      </c>
      <c r="AA4">
        <v>1070</v>
      </c>
      <c r="AB4">
        <v>1095.3</v>
      </c>
      <c r="AC4">
        <v>1091.7</v>
      </c>
      <c r="AD4">
        <v>1107.7</v>
      </c>
    </row>
    <row r="5" spans="1:31">
      <c r="A5" s="19" t="s">
        <v>3028</v>
      </c>
      <c r="B5">
        <v>604.29999999999995</v>
      </c>
      <c r="C5">
        <v>564.70000000000005</v>
      </c>
      <c r="D5">
        <v>571.9</v>
      </c>
      <c r="E5">
        <v>576.1</v>
      </c>
      <c r="F5">
        <v>580.79999999999995</v>
      </c>
      <c r="G5">
        <v>581.9</v>
      </c>
      <c r="H5">
        <v>591.79999999999995</v>
      </c>
      <c r="I5">
        <v>591.70000000000005</v>
      </c>
      <c r="J5">
        <v>611.6</v>
      </c>
      <c r="K5">
        <v>626.29999999999995</v>
      </c>
      <c r="L5">
        <v>623.9</v>
      </c>
      <c r="M5">
        <v>629.1</v>
      </c>
      <c r="N5">
        <v>642.9</v>
      </c>
      <c r="O5">
        <v>622.29999999999995</v>
      </c>
      <c r="P5">
        <v>619.5</v>
      </c>
      <c r="Q5">
        <v>638.6</v>
      </c>
      <c r="R5">
        <v>615.4</v>
      </c>
      <c r="S5">
        <v>768.9</v>
      </c>
      <c r="T5">
        <v>730.1</v>
      </c>
      <c r="U5">
        <v>724.7</v>
      </c>
      <c r="V5">
        <v>718.6</v>
      </c>
      <c r="W5">
        <v>713.5</v>
      </c>
      <c r="X5">
        <v>712.5</v>
      </c>
      <c r="Y5">
        <v>712.9</v>
      </c>
      <c r="Z5">
        <v>730.2</v>
      </c>
      <c r="AA5">
        <v>732</v>
      </c>
      <c r="AB5">
        <v>744.9</v>
      </c>
      <c r="AC5">
        <v>744.2</v>
      </c>
      <c r="AD5">
        <v>756</v>
      </c>
      <c r="AE5" s="20" t="s">
        <v>3113</v>
      </c>
    </row>
    <row r="6" spans="1:31">
      <c r="A6" s="19" t="s">
        <v>3029</v>
      </c>
      <c r="B6">
        <v>300.60000000000002</v>
      </c>
      <c r="C6">
        <v>326.39999999999998</v>
      </c>
      <c r="D6">
        <v>349</v>
      </c>
      <c r="E6">
        <v>359.6</v>
      </c>
      <c r="F6">
        <v>367.2</v>
      </c>
      <c r="G6">
        <v>380</v>
      </c>
      <c r="H6">
        <v>394.2</v>
      </c>
      <c r="I6">
        <v>407.3</v>
      </c>
      <c r="J6">
        <v>417.5</v>
      </c>
      <c r="K6">
        <v>435.8</v>
      </c>
      <c r="L6">
        <v>434.8</v>
      </c>
      <c r="M6">
        <v>438.9</v>
      </c>
      <c r="N6">
        <v>450.1</v>
      </c>
      <c r="O6">
        <v>479.4</v>
      </c>
      <c r="P6">
        <v>498.5</v>
      </c>
      <c r="Q6">
        <v>464.6</v>
      </c>
      <c r="R6">
        <v>476.4</v>
      </c>
      <c r="S6">
        <v>303.10000000000002</v>
      </c>
      <c r="T6">
        <v>285.10000000000002</v>
      </c>
      <c r="U6">
        <v>289.10000000000002</v>
      </c>
      <c r="V6">
        <v>287.2</v>
      </c>
      <c r="W6">
        <v>273</v>
      </c>
      <c r="X6">
        <v>270.2</v>
      </c>
      <c r="Y6">
        <v>270.60000000000002</v>
      </c>
      <c r="Z6">
        <v>292.2</v>
      </c>
      <c r="AA6">
        <v>283.5</v>
      </c>
      <c r="AB6">
        <v>294.60000000000002</v>
      </c>
      <c r="AC6">
        <v>290.89999999999998</v>
      </c>
      <c r="AD6">
        <v>293.7</v>
      </c>
      <c r="AE6" s="20" t="s">
        <v>3113</v>
      </c>
    </row>
    <row r="7" spans="1:31">
      <c r="A7" t="s">
        <v>3030</v>
      </c>
      <c r="B7">
        <v>37.700000000000003</v>
      </c>
      <c r="C7">
        <v>37.299999999999997</v>
      </c>
      <c r="D7">
        <v>36.5</v>
      </c>
      <c r="E7">
        <v>35.200000000000003</v>
      </c>
      <c r="F7">
        <v>35.299999999999997</v>
      </c>
      <c r="G7">
        <v>34.9</v>
      </c>
      <c r="H7">
        <v>34.1</v>
      </c>
      <c r="I7">
        <v>33.4</v>
      </c>
      <c r="J7">
        <v>33.9</v>
      </c>
      <c r="K7">
        <v>34.4</v>
      </c>
      <c r="L7">
        <v>35.1</v>
      </c>
      <c r="M7">
        <v>34.200000000000003</v>
      </c>
      <c r="N7">
        <v>34.700000000000003</v>
      </c>
      <c r="O7">
        <v>29.8</v>
      </c>
      <c r="P7">
        <v>30.1</v>
      </c>
      <c r="Q7">
        <v>33.9</v>
      </c>
      <c r="R7">
        <v>34.4</v>
      </c>
      <c r="S7">
        <v>44.8</v>
      </c>
      <c r="T7">
        <v>45</v>
      </c>
      <c r="U7">
        <v>41.4</v>
      </c>
      <c r="V7">
        <v>41.2</v>
      </c>
      <c r="W7">
        <v>37.799999999999997</v>
      </c>
      <c r="X7">
        <v>37.700000000000003</v>
      </c>
      <c r="Y7">
        <v>38.5</v>
      </c>
      <c r="Z7">
        <v>39.799999999999997</v>
      </c>
      <c r="AA7">
        <v>39.299999999999997</v>
      </c>
      <c r="AB7">
        <v>40.4</v>
      </c>
      <c r="AC7">
        <v>41.2</v>
      </c>
      <c r="AD7">
        <v>42.3</v>
      </c>
      <c r="AE7" s="20" t="s">
        <v>3114</v>
      </c>
    </row>
    <row r="8" spans="1:31">
      <c r="A8" t="s">
        <v>3031</v>
      </c>
      <c r="B8">
        <v>0.3</v>
      </c>
      <c r="C8">
        <v>0.3</v>
      </c>
      <c r="D8">
        <v>0.3</v>
      </c>
      <c r="E8">
        <v>0.3</v>
      </c>
      <c r="F8">
        <v>0.4</v>
      </c>
      <c r="G8">
        <v>0.4</v>
      </c>
      <c r="H8">
        <v>0.4</v>
      </c>
      <c r="I8">
        <v>0.4</v>
      </c>
      <c r="J8">
        <v>0.4</v>
      </c>
      <c r="K8">
        <v>0.4</v>
      </c>
      <c r="L8">
        <v>0.4</v>
      </c>
      <c r="M8">
        <v>0.3</v>
      </c>
      <c r="N8">
        <v>0.3</v>
      </c>
      <c r="O8">
        <v>0.3</v>
      </c>
      <c r="P8">
        <v>0.4</v>
      </c>
      <c r="Q8">
        <v>0.4</v>
      </c>
      <c r="R8">
        <v>0.4</v>
      </c>
      <c r="S8">
        <v>0.7</v>
      </c>
      <c r="T8">
        <v>0.7</v>
      </c>
      <c r="U8">
        <v>0.7</v>
      </c>
      <c r="V8">
        <v>0.7</v>
      </c>
      <c r="W8">
        <v>0.7</v>
      </c>
      <c r="X8">
        <v>0.8</v>
      </c>
      <c r="Y8">
        <v>0.8</v>
      </c>
      <c r="Z8">
        <v>0.9</v>
      </c>
      <c r="AA8">
        <v>0.9</v>
      </c>
      <c r="AB8">
        <v>0.9</v>
      </c>
      <c r="AC8">
        <v>1</v>
      </c>
      <c r="AD8">
        <v>1</v>
      </c>
      <c r="AE8" s="20" t="s">
        <v>3031</v>
      </c>
    </row>
    <row r="9" spans="1:31">
      <c r="A9" t="s">
        <v>3032</v>
      </c>
      <c r="B9">
        <v>1.7</v>
      </c>
      <c r="C9">
        <v>1.6</v>
      </c>
      <c r="D9">
        <v>1.7</v>
      </c>
      <c r="E9">
        <v>1.7</v>
      </c>
      <c r="F9">
        <v>1.8</v>
      </c>
      <c r="G9">
        <v>1.7</v>
      </c>
      <c r="H9">
        <v>1.7</v>
      </c>
      <c r="I9">
        <v>1.7</v>
      </c>
      <c r="J9">
        <v>1.8</v>
      </c>
      <c r="K9">
        <v>1.8</v>
      </c>
      <c r="L9">
        <v>1.8</v>
      </c>
      <c r="M9">
        <v>1.7</v>
      </c>
      <c r="N9">
        <v>1.6</v>
      </c>
      <c r="O9">
        <v>1.6</v>
      </c>
      <c r="P9">
        <v>1.7</v>
      </c>
      <c r="Q9">
        <v>1.6</v>
      </c>
      <c r="R9">
        <v>1.8</v>
      </c>
      <c r="S9">
        <v>4.0999999999999996</v>
      </c>
      <c r="T9">
        <v>4.2</v>
      </c>
      <c r="U9">
        <v>4</v>
      </c>
      <c r="V9">
        <v>3.6</v>
      </c>
      <c r="W9">
        <v>3.5</v>
      </c>
      <c r="X9">
        <v>4</v>
      </c>
      <c r="Y9">
        <v>3.8</v>
      </c>
      <c r="Z9">
        <v>3.8</v>
      </c>
      <c r="AA9">
        <v>3.7</v>
      </c>
      <c r="AB9">
        <v>3.8</v>
      </c>
      <c r="AC9">
        <v>3.7</v>
      </c>
      <c r="AD9">
        <v>3.8</v>
      </c>
      <c r="AE9" s="20" t="s">
        <v>3032</v>
      </c>
    </row>
    <row r="10" spans="1:31">
      <c r="A10" t="s">
        <v>3033</v>
      </c>
      <c r="B10">
        <v>14.3</v>
      </c>
      <c r="C10">
        <v>14.3</v>
      </c>
      <c r="D10">
        <v>14.4</v>
      </c>
      <c r="E10">
        <v>14.2</v>
      </c>
      <c r="F10">
        <v>14.2</v>
      </c>
      <c r="G10">
        <v>14.2</v>
      </c>
      <c r="H10">
        <v>14.3</v>
      </c>
      <c r="I10">
        <v>14.3</v>
      </c>
      <c r="J10">
        <v>14.3</v>
      </c>
      <c r="K10">
        <v>14.3</v>
      </c>
      <c r="L10">
        <v>14.2</v>
      </c>
      <c r="M10">
        <v>14.2</v>
      </c>
      <c r="N10">
        <v>14.2</v>
      </c>
      <c r="O10">
        <v>14</v>
      </c>
      <c r="P10">
        <v>13.8</v>
      </c>
      <c r="Q10">
        <v>13.8</v>
      </c>
      <c r="R10">
        <v>13.5</v>
      </c>
      <c r="S10">
        <v>13.2</v>
      </c>
      <c r="T10">
        <v>12.5</v>
      </c>
      <c r="U10">
        <v>12.3</v>
      </c>
      <c r="V10">
        <v>11.7</v>
      </c>
      <c r="W10">
        <v>11.3</v>
      </c>
      <c r="X10">
        <v>11</v>
      </c>
      <c r="Y10">
        <v>10.8</v>
      </c>
      <c r="Z10">
        <v>10.6</v>
      </c>
      <c r="AA10">
        <v>10.6</v>
      </c>
      <c r="AB10">
        <v>10.7</v>
      </c>
      <c r="AC10">
        <v>10.7</v>
      </c>
      <c r="AD10">
        <v>10.8</v>
      </c>
      <c r="AE10" s="20" t="s">
        <v>3115</v>
      </c>
    </row>
    <row r="11" spans="1:31">
      <c r="A11" s="1" t="s">
        <v>3034</v>
      </c>
      <c r="B11">
        <v>262.89999999999998</v>
      </c>
      <c r="C11">
        <v>266.2</v>
      </c>
      <c r="D11">
        <v>281.89999999999998</v>
      </c>
      <c r="E11">
        <v>298.5</v>
      </c>
      <c r="F11">
        <v>318.3</v>
      </c>
      <c r="G11">
        <v>333.2</v>
      </c>
      <c r="H11">
        <v>348.3</v>
      </c>
      <c r="I11">
        <v>364.1</v>
      </c>
      <c r="J11">
        <v>377.8</v>
      </c>
      <c r="K11">
        <v>396.4</v>
      </c>
      <c r="L11">
        <v>408.4</v>
      </c>
      <c r="M11">
        <v>405.6</v>
      </c>
      <c r="N11">
        <v>419.5</v>
      </c>
      <c r="O11">
        <v>429.6</v>
      </c>
      <c r="P11">
        <v>447.7</v>
      </c>
      <c r="Q11">
        <v>466.9</v>
      </c>
      <c r="R11">
        <v>477.3</v>
      </c>
      <c r="S11">
        <v>481.1</v>
      </c>
      <c r="T11">
        <v>457.1</v>
      </c>
      <c r="U11">
        <v>411.4</v>
      </c>
      <c r="V11">
        <v>429.7</v>
      </c>
      <c r="W11">
        <v>431.4</v>
      </c>
      <c r="X11">
        <v>429.1</v>
      </c>
      <c r="Y11">
        <v>431</v>
      </c>
      <c r="Z11">
        <v>439.9</v>
      </c>
      <c r="AA11">
        <v>452.2</v>
      </c>
      <c r="AB11">
        <v>449.2</v>
      </c>
      <c r="AC11">
        <v>463.2</v>
      </c>
      <c r="AD11">
        <v>474.5</v>
      </c>
    </row>
    <row r="12" spans="1:31">
      <c r="A12" s="19" t="s">
        <v>3028</v>
      </c>
      <c r="B12">
        <v>7.9</v>
      </c>
      <c r="C12">
        <v>7</v>
      </c>
      <c r="D12">
        <v>7.3</v>
      </c>
      <c r="E12">
        <v>8.3000000000000007</v>
      </c>
      <c r="F12">
        <v>8.5</v>
      </c>
      <c r="G12">
        <v>7.8</v>
      </c>
      <c r="H12">
        <v>6.7</v>
      </c>
      <c r="I12">
        <v>6.1</v>
      </c>
      <c r="J12">
        <v>5.6</v>
      </c>
      <c r="K12">
        <v>4.4000000000000004</v>
      </c>
      <c r="L12">
        <v>3.6</v>
      </c>
      <c r="M12">
        <v>3.7</v>
      </c>
      <c r="N12">
        <v>3.7</v>
      </c>
      <c r="O12">
        <v>4.2</v>
      </c>
      <c r="P12">
        <v>4.3</v>
      </c>
      <c r="Q12">
        <v>4.2</v>
      </c>
      <c r="R12">
        <v>4.0999999999999996</v>
      </c>
      <c r="S12">
        <v>4.0999999999999996</v>
      </c>
      <c r="T12">
        <v>3.7</v>
      </c>
      <c r="U12">
        <v>3.6</v>
      </c>
      <c r="V12">
        <v>3.7</v>
      </c>
      <c r="W12">
        <v>4</v>
      </c>
      <c r="X12">
        <v>4</v>
      </c>
      <c r="Y12">
        <v>4</v>
      </c>
      <c r="Z12">
        <v>4.0999999999999996</v>
      </c>
      <c r="AA12">
        <v>4.2</v>
      </c>
      <c r="AB12">
        <v>4.2</v>
      </c>
      <c r="AC12">
        <v>4.3</v>
      </c>
      <c r="AD12">
        <v>4.3</v>
      </c>
      <c r="AE12" s="20" t="s">
        <v>3113</v>
      </c>
    </row>
    <row r="13" spans="1:31">
      <c r="A13" s="19" t="s">
        <v>3029</v>
      </c>
      <c r="B13">
        <v>11.5</v>
      </c>
      <c r="C13">
        <v>11.4</v>
      </c>
      <c r="D13">
        <v>12.6</v>
      </c>
      <c r="E13">
        <v>13.5</v>
      </c>
      <c r="F13">
        <v>14</v>
      </c>
      <c r="G13">
        <v>14.9</v>
      </c>
      <c r="H13">
        <v>15.7</v>
      </c>
      <c r="I13">
        <v>16.3</v>
      </c>
      <c r="J13">
        <v>17.2</v>
      </c>
      <c r="K13">
        <v>18.899999999999999</v>
      </c>
      <c r="L13">
        <v>20.100000000000001</v>
      </c>
      <c r="M13">
        <v>20.8</v>
      </c>
      <c r="N13">
        <v>21.9</v>
      </c>
      <c r="O13">
        <v>27.2</v>
      </c>
      <c r="P13">
        <v>28.9</v>
      </c>
      <c r="Q13">
        <v>25.8</v>
      </c>
      <c r="R13">
        <v>26.7</v>
      </c>
      <c r="S13">
        <v>13.5</v>
      </c>
      <c r="T13">
        <v>12</v>
      </c>
      <c r="U13">
        <v>11.9</v>
      </c>
      <c r="V13">
        <v>12.4</v>
      </c>
      <c r="W13">
        <v>12.8</v>
      </c>
      <c r="X13">
        <v>12.8</v>
      </c>
      <c r="Y13">
        <v>12.6</v>
      </c>
      <c r="Z13">
        <v>13.6</v>
      </c>
      <c r="AA13">
        <v>13.7</v>
      </c>
      <c r="AB13">
        <v>13.9</v>
      </c>
      <c r="AC13">
        <v>13.9</v>
      </c>
      <c r="AD13">
        <v>14</v>
      </c>
      <c r="AE13" s="20" t="s">
        <v>3113</v>
      </c>
    </row>
    <row r="14" spans="1:31">
      <c r="A14" t="s">
        <v>3035</v>
      </c>
      <c r="B14">
        <v>190.5</v>
      </c>
      <c r="C14">
        <v>186.1</v>
      </c>
      <c r="D14">
        <v>197.2</v>
      </c>
      <c r="E14">
        <v>210.8</v>
      </c>
      <c r="F14">
        <v>226.5</v>
      </c>
      <c r="G14">
        <v>238.2</v>
      </c>
      <c r="H14">
        <v>251</v>
      </c>
      <c r="I14">
        <v>265.7</v>
      </c>
      <c r="J14">
        <v>278.2</v>
      </c>
      <c r="K14">
        <v>295.39999999999998</v>
      </c>
      <c r="L14">
        <v>309.2</v>
      </c>
      <c r="M14">
        <v>308.7</v>
      </c>
      <c r="N14">
        <v>321.89999999999998</v>
      </c>
      <c r="O14">
        <v>323.2</v>
      </c>
      <c r="P14">
        <v>334</v>
      </c>
      <c r="Q14">
        <v>360.2</v>
      </c>
      <c r="R14">
        <v>368.8</v>
      </c>
      <c r="S14">
        <v>382.1</v>
      </c>
      <c r="T14">
        <v>363.6</v>
      </c>
      <c r="U14">
        <v>327.3</v>
      </c>
      <c r="V14">
        <v>341.2</v>
      </c>
      <c r="W14">
        <v>339.2</v>
      </c>
      <c r="X14">
        <v>340.3</v>
      </c>
      <c r="Y14">
        <v>343.2</v>
      </c>
      <c r="Z14">
        <v>354.7</v>
      </c>
      <c r="AA14">
        <v>362.4</v>
      </c>
      <c r="AB14">
        <v>365.2</v>
      </c>
      <c r="AC14">
        <v>377.5</v>
      </c>
      <c r="AD14">
        <v>386.2</v>
      </c>
      <c r="AE14" s="20" t="s">
        <v>3114</v>
      </c>
    </row>
    <row r="15" spans="1:31">
      <c r="A15" t="s">
        <v>3031</v>
      </c>
      <c r="B15">
        <v>8</v>
      </c>
      <c r="C15">
        <v>7.4</v>
      </c>
      <c r="D15">
        <v>7.7</v>
      </c>
      <c r="E15">
        <v>8.4</v>
      </c>
      <c r="F15">
        <v>8.8000000000000007</v>
      </c>
      <c r="G15">
        <v>8.6999999999999993</v>
      </c>
      <c r="H15">
        <v>9.1</v>
      </c>
      <c r="I15">
        <v>9.1999999999999993</v>
      </c>
      <c r="J15">
        <v>9.4</v>
      </c>
      <c r="K15">
        <v>10.6</v>
      </c>
      <c r="L15">
        <v>10.199999999999999</v>
      </c>
      <c r="M15">
        <v>9.3000000000000007</v>
      </c>
      <c r="N15">
        <v>8.8000000000000007</v>
      </c>
      <c r="O15">
        <v>9.5</v>
      </c>
      <c r="P15">
        <v>13.5</v>
      </c>
      <c r="Q15">
        <v>10.6</v>
      </c>
      <c r="R15">
        <v>10.6</v>
      </c>
      <c r="S15">
        <v>15.5</v>
      </c>
      <c r="T15">
        <v>14.6</v>
      </c>
      <c r="U15">
        <v>13.5</v>
      </c>
      <c r="V15">
        <v>13.4</v>
      </c>
      <c r="W15">
        <v>14.2</v>
      </c>
      <c r="X15">
        <v>15.2</v>
      </c>
      <c r="Y15">
        <v>15.2</v>
      </c>
      <c r="Z15">
        <v>16.600000000000001</v>
      </c>
      <c r="AA15">
        <v>16.899999999999999</v>
      </c>
      <c r="AB15">
        <v>16.5</v>
      </c>
      <c r="AC15">
        <v>17.7</v>
      </c>
      <c r="AD15">
        <v>19</v>
      </c>
      <c r="AE15" s="20" t="s">
        <v>3031</v>
      </c>
    </row>
    <row r="16" spans="1:31">
      <c r="A16" t="s">
        <v>3036</v>
      </c>
      <c r="B16">
        <v>35.5</v>
      </c>
      <c r="C16">
        <v>33.4</v>
      </c>
      <c r="D16">
        <v>34.4</v>
      </c>
      <c r="E16">
        <v>35.299999999999997</v>
      </c>
      <c r="F16">
        <v>38.1</v>
      </c>
      <c r="G16">
        <v>39.6</v>
      </c>
      <c r="H16">
        <v>40.299999999999997</v>
      </c>
      <c r="I16">
        <v>40.4</v>
      </c>
      <c r="J16">
        <v>40.700000000000003</v>
      </c>
      <c r="K16">
        <v>42.2</v>
      </c>
      <c r="L16">
        <v>42.1</v>
      </c>
      <c r="M16">
        <v>42.2</v>
      </c>
      <c r="N16">
        <v>41.9</v>
      </c>
      <c r="O16">
        <v>42.8</v>
      </c>
      <c r="P16">
        <v>45.1</v>
      </c>
      <c r="Q16">
        <v>45.5</v>
      </c>
      <c r="R16">
        <v>47.7</v>
      </c>
      <c r="S16">
        <v>46.2</v>
      </c>
      <c r="T16">
        <v>42.9</v>
      </c>
      <c r="U16">
        <v>35.700000000000003</v>
      </c>
      <c r="V16">
        <v>38.5</v>
      </c>
      <c r="W16">
        <v>39.799999999999997</v>
      </c>
      <c r="X16">
        <v>39</v>
      </c>
      <c r="Y16">
        <v>39.4</v>
      </c>
      <c r="Z16">
        <v>41.2</v>
      </c>
      <c r="AA16">
        <v>39.299999999999997</v>
      </c>
      <c r="AB16">
        <v>35.9</v>
      </c>
      <c r="AC16">
        <v>37.1</v>
      </c>
      <c r="AD16">
        <v>38.9</v>
      </c>
      <c r="AE16" s="20" t="s">
        <v>3036</v>
      </c>
    </row>
    <row r="17" spans="1:31">
      <c r="A17" t="s">
        <v>3037</v>
      </c>
      <c r="B17">
        <v>2.7</v>
      </c>
      <c r="C17">
        <v>2.7</v>
      </c>
      <c r="D17">
        <v>2.7</v>
      </c>
      <c r="E17">
        <v>2.8</v>
      </c>
      <c r="F17">
        <v>2.8</v>
      </c>
      <c r="G17">
        <v>2.8</v>
      </c>
      <c r="H17">
        <v>2.8</v>
      </c>
      <c r="I17">
        <v>2.8</v>
      </c>
      <c r="J17">
        <v>2.8</v>
      </c>
      <c r="K17">
        <v>2.8</v>
      </c>
      <c r="L17">
        <v>2.8</v>
      </c>
      <c r="M17">
        <v>2.8</v>
      </c>
      <c r="N17">
        <v>2.8</v>
      </c>
      <c r="O17">
        <v>2.8</v>
      </c>
      <c r="P17">
        <v>2.8</v>
      </c>
      <c r="Q17">
        <v>2.8</v>
      </c>
      <c r="R17">
        <v>2.8</v>
      </c>
      <c r="S17">
        <v>2.8</v>
      </c>
      <c r="T17">
        <v>2.8</v>
      </c>
      <c r="U17">
        <v>2.7</v>
      </c>
      <c r="V17">
        <v>2.7</v>
      </c>
      <c r="W17">
        <v>2.6</v>
      </c>
      <c r="X17">
        <v>2.6</v>
      </c>
      <c r="Y17">
        <v>2.5</v>
      </c>
      <c r="Z17">
        <v>2.5</v>
      </c>
      <c r="AA17">
        <v>2.6</v>
      </c>
      <c r="AB17">
        <v>2.7</v>
      </c>
      <c r="AC17">
        <v>2.7</v>
      </c>
      <c r="AD17">
        <v>2.8</v>
      </c>
      <c r="AE17" s="20" t="s">
        <v>3115</v>
      </c>
    </row>
    <row r="18" spans="1:31">
      <c r="A18" t="s">
        <v>3038</v>
      </c>
      <c r="B18">
        <v>6.8</v>
      </c>
      <c r="C18">
        <v>7.2</v>
      </c>
      <c r="D18">
        <v>9.1999999999999993</v>
      </c>
      <c r="E18">
        <v>8.5</v>
      </c>
      <c r="F18">
        <v>10.7</v>
      </c>
      <c r="G18">
        <v>11.9</v>
      </c>
      <c r="H18">
        <v>14.3</v>
      </c>
      <c r="I18">
        <v>14.3</v>
      </c>
      <c r="J18">
        <v>12.1</v>
      </c>
      <c r="K18">
        <v>13.6</v>
      </c>
      <c r="L18">
        <v>14.1</v>
      </c>
      <c r="M18">
        <v>12.8</v>
      </c>
      <c r="N18">
        <v>12.4</v>
      </c>
      <c r="O18">
        <v>12.3</v>
      </c>
      <c r="P18">
        <v>8.5</v>
      </c>
      <c r="Q18">
        <v>8.4</v>
      </c>
      <c r="R18">
        <v>7.9</v>
      </c>
      <c r="S18">
        <v>8.6</v>
      </c>
      <c r="T18">
        <v>8.5</v>
      </c>
      <c r="U18">
        <v>8.5</v>
      </c>
      <c r="V18">
        <v>8.1999999999999993</v>
      </c>
      <c r="W18">
        <v>10.9</v>
      </c>
      <c r="X18">
        <v>8.5</v>
      </c>
      <c r="Y18">
        <v>8.6</v>
      </c>
      <c r="Z18">
        <v>7.3</v>
      </c>
      <c r="AA18">
        <v>13</v>
      </c>
      <c r="AB18">
        <v>10.8</v>
      </c>
      <c r="AC18">
        <v>10</v>
      </c>
      <c r="AD18">
        <v>9.3000000000000007</v>
      </c>
      <c r="AE18" s="20" t="s">
        <v>3123</v>
      </c>
    </row>
    <row r="19" spans="1:31">
      <c r="A19" t="s">
        <v>3039</v>
      </c>
      <c r="B19">
        <v>11.7</v>
      </c>
      <c r="C19">
        <v>11</v>
      </c>
      <c r="D19">
        <v>10.8</v>
      </c>
      <c r="E19">
        <v>10.8</v>
      </c>
      <c r="F19">
        <v>9</v>
      </c>
      <c r="G19">
        <v>9.3000000000000007</v>
      </c>
      <c r="H19">
        <v>8.4</v>
      </c>
      <c r="I19">
        <v>9.3000000000000007</v>
      </c>
      <c r="J19">
        <v>11.7</v>
      </c>
      <c r="K19">
        <v>8.4</v>
      </c>
      <c r="L19">
        <v>6.3</v>
      </c>
      <c r="M19">
        <v>5.4</v>
      </c>
      <c r="N19">
        <v>6.1</v>
      </c>
      <c r="O19">
        <v>7.7</v>
      </c>
      <c r="P19">
        <v>10.6</v>
      </c>
      <c r="Q19">
        <v>9.4</v>
      </c>
      <c r="R19">
        <v>8.8000000000000007</v>
      </c>
      <c r="S19">
        <v>8.1999999999999993</v>
      </c>
      <c r="T19">
        <v>9</v>
      </c>
      <c r="U19">
        <v>8.1999999999999993</v>
      </c>
      <c r="V19">
        <v>9.5</v>
      </c>
      <c r="W19">
        <v>7.9</v>
      </c>
      <c r="X19">
        <v>6.8</v>
      </c>
      <c r="Y19">
        <v>5.6</v>
      </c>
      <c r="Z19">
        <v>6.1</v>
      </c>
      <c r="AA19">
        <v>8.4</v>
      </c>
      <c r="AB19">
        <v>8.6999999999999993</v>
      </c>
      <c r="AC19">
        <v>9</v>
      </c>
      <c r="AD19">
        <v>9.9</v>
      </c>
      <c r="AE19" s="20" t="s">
        <v>3116</v>
      </c>
    </row>
    <row r="20" spans="1:31">
      <c r="A20" s="1" t="s">
        <v>3040</v>
      </c>
      <c r="B20">
        <v>184.2</v>
      </c>
      <c r="C20">
        <v>215.2</v>
      </c>
      <c r="D20">
        <v>213.4</v>
      </c>
      <c r="E20">
        <v>215.1</v>
      </c>
      <c r="F20">
        <v>223.9</v>
      </c>
      <c r="G20">
        <v>222.1</v>
      </c>
      <c r="H20">
        <v>235.6</v>
      </c>
      <c r="I20">
        <v>238.9</v>
      </c>
      <c r="J20">
        <v>242.4</v>
      </c>
      <c r="K20">
        <v>250</v>
      </c>
      <c r="L20">
        <v>257</v>
      </c>
      <c r="M20">
        <v>246.1</v>
      </c>
      <c r="N20">
        <v>239.9</v>
      </c>
      <c r="O20">
        <v>234.5</v>
      </c>
      <c r="P20">
        <v>242.9</v>
      </c>
      <c r="Q20">
        <v>249.5</v>
      </c>
      <c r="R20">
        <v>242.6</v>
      </c>
      <c r="S20">
        <v>241</v>
      </c>
      <c r="T20">
        <v>229.2</v>
      </c>
      <c r="U20">
        <v>206.9</v>
      </c>
      <c r="V20">
        <v>212.5</v>
      </c>
      <c r="W20">
        <v>211.4</v>
      </c>
      <c r="X20">
        <v>207.9</v>
      </c>
      <c r="Y20">
        <v>212.8</v>
      </c>
      <c r="Z20">
        <v>148.4</v>
      </c>
      <c r="AA20">
        <v>157.6</v>
      </c>
      <c r="AB20">
        <v>166</v>
      </c>
      <c r="AC20">
        <v>171.8</v>
      </c>
      <c r="AD20">
        <v>172.3</v>
      </c>
    </row>
    <row r="21" spans="1:31">
      <c r="A21" t="s">
        <v>3041</v>
      </c>
      <c r="B21">
        <v>109.9</v>
      </c>
      <c r="C21">
        <v>103.3</v>
      </c>
      <c r="D21">
        <v>105.5</v>
      </c>
      <c r="E21">
        <v>108.7</v>
      </c>
      <c r="F21">
        <v>113.5</v>
      </c>
      <c r="G21">
        <v>115.2</v>
      </c>
      <c r="H21">
        <v>118.6</v>
      </c>
      <c r="I21">
        <v>122.9</v>
      </c>
      <c r="J21">
        <v>119.7</v>
      </c>
      <c r="K21">
        <v>130.30000000000001</v>
      </c>
      <c r="L21">
        <v>139.30000000000001</v>
      </c>
      <c r="M21">
        <v>124.6</v>
      </c>
      <c r="N21">
        <v>121.3</v>
      </c>
      <c r="O21">
        <v>122.9</v>
      </c>
      <c r="P21">
        <v>124.8</v>
      </c>
      <c r="Q21">
        <v>132.69999999999999</v>
      </c>
      <c r="R21">
        <v>137</v>
      </c>
      <c r="S21">
        <v>139.69999999999999</v>
      </c>
      <c r="T21">
        <v>127.3</v>
      </c>
      <c r="U21">
        <v>119.5</v>
      </c>
      <c r="V21">
        <v>113.3</v>
      </c>
      <c r="W21">
        <v>114.6</v>
      </c>
      <c r="X21">
        <v>113.3</v>
      </c>
      <c r="Y21">
        <v>114.3</v>
      </c>
      <c r="Z21">
        <v>115.2</v>
      </c>
      <c r="AA21">
        <v>119</v>
      </c>
      <c r="AB21">
        <v>120.4</v>
      </c>
      <c r="AC21">
        <v>128</v>
      </c>
      <c r="AD21">
        <v>129.6</v>
      </c>
      <c r="AE21" s="20" t="s">
        <v>3117</v>
      </c>
    </row>
    <row r="22" spans="1:31">
      <c r="A22" t="s">
        <v>3042</v>
      </c>
      <c r="B22">
        <v>35</v>
      </c>
      <c r="C22">
        <v>34.1</v>
      </c>
      <c r="D22">
        <v>27.9</v>
      </c>
      <c r="E22">
        <v>27.2</v>
      </c>
      <c r="F22">
        <v>24.7</v>
      </c>
      <c r="G22">
        <v>24.3</v>
      </c>
      <c r="H22">
        <v>24.4</v>
      </c>
      <c r="I22">
        <v>22.4</v>
      </c>
      <c r="J22">
        <v>22.7</v>
      </c>
      <c r="K22">
        <v>22</v>
      </c>
      <c r="L22">
        <v>22.6</v>
      </c>
      <c r="M22">
        <v>24.2</v>
      </c>
      <c r="N22">
        <v>21.7</v>
      </c>
      <c r="O22">
        <v>22</v>
      </c>
      <c r="P22">
        <v>22.5</v>
      </c>
      <c r="Q22">
        <v>19.399999999999999</v>
      </c>
      <c r="R22">
        <v>17.8</v>
      </c>
      <c r="S22">
        <v>17.8</v>
      </c>
      <c r="T22">
        <v>17.600000000000001</v>
      </c>
      <c r="U22">
        <v>15.4</v>
      </c>
      <c r="V22">
        <v>13.6</v>
      </c>
      <c r="W22">
        <v>11.6</v>
      </c>
      <c r="X22">
        <v>12.1</v>
      </c>
      <c r="Y22">
        <v>11</v>
      </c>
      <c r="Z22">
        <v>14</v>
      </c>
      <c r="AA22">
        <v>13.5</v>
      </c>
      <c r="AB22">
        <v>12.3</v>
      </c>
      <c r="AC22">
        <v>12.2</v>
      </c>
      <c r="AD22">
        <v>11.8</v>
      </c>
      <c r="AE22" s="20" t="s">
        <v>3120</v>
      </c>
    </row>
    <row r="23" spans="1:31">
      <c r="A23" t="s">
        <v>3043</v>
      </c>
      <c r="B23">
        <v>39.4</v>
      </c>
      <c r="C23">
        <v>31.4</v>
      </c>
      <c r="D23">
        <v>33.200000000000003</v>
      </c>
      <c r="E23">
        <v>32.299999999999997</v>
      </c>
      <c r="F23">
        <v>37.299999999999997</v>
      </c>
      <c r="G23">
        <v>32.700000000000003</v>
      </c>
      <c r="H23">
        <v>41.5</v>
      </c>
      <c r="I23">
        <v>39.200000000000003</v>
      </c>
      <c r="J23">
        <v>46</v>
      </c>
      <c r="K23">
        <v>40.1</v>
      </c>
      <c r="L23">
        <v>33</v>
      </c>
      <c r="M23">
        <v>40.799999999999997</v>
      </c>
      <c r="N23">
        <v>42.3</v>
      </c>
      <c r="O23">
        <v>34.4</v>
      </c>
      <c r="P23">
        <v>39.299999999999997</v>
      </c>
      <c r="Q23">
        <v>37.299999999999997</v>
      </c>
      <c r="R23">
        <v>27.5</v>
      </c>
      <c r="S23">
        <v>22</v>
      </c>
      <c r="T23">
        <v>28.2</v>
      </c>
      <c r="U23">
        <v>19.2</v>
      </c>
      <c r="V23">
        <v>24.6</v>
      </c>
      <c r="W23">
        <v>20.399999999999999</v>
      </c>
      <c r="X23">
        <v>18</v>
      </c>
      <c r="Y23">
        <v>21.8</v>
      </c>
      <c r="Z23">
        <v>19.2</v>
      </c>
      <c r="AA23">
        <v>25.1</v>
      </c>
      <c r="AB23">
        <v>33.4</v>
      </c>
      <c r="AC23">
        <v>31.5</v>
      </c>
      <c r="AD23">
        <v>30.9</v>
      </c>
      <c r="AE23" s="20" t="s">
        <v>3120</v>
      </c>
    </row>
    <row r="24" spans="1:31">
      <c r="A24" t="s">
        <v>3039</v>
      </c>
      <c r="B24">
        <v>38</v>
      </c>
      <c r="C24">
        <v>46.3</v>
      </c>
      <c r="D24">
        <v>46.8</v>
      </c>
      <c r="E24">
        <v>46.9</v>
      </c>
      <c r="F24">
        <v>48.3</v>
      </c>
      <c r="G24">
        <v>49.9</v>
      </c>
      <c r="H24">
        <v>51</v>
      </c>
      <c r="I24">
        <v>54.5</v>
      </c>
      <c r="J24">
        <v>54.1</v>
      </c>
      <c r="K24">
        <v>57.6</v>
      </c>
      <c r="L24">
        <v>62</v>
      </c>
      <c r="M24">
        <v>56.4</v>
      </c>
      <c r="N24">
        <v>54.6</v>
      </c>
      <c r="O24">
        <v>55.2</v>
      </c>
      <c r="P24">
        <v>56.2</v>
      </c>
      <c r="Q24">
        <v>60.1</v>
      </c>
      <c r="R24">
        <v>60.3</v>
      </c>
      <c r="S24">
        <v>61.5</v>
      </c>
      <c r="T24">
        <v>56.1</v>
      </c>
      <c r="U24">
        <v>52.8</v>
      </c>
      <c r="V24">
        <v>61</v>
      </c>
      <c r="W24">
        <v>64.8</v>
      </c>
      <c r="X24">
        <v>64.5</v>
      </c>
      <c r="Y24">
        <v>65.7</v>
      </c>
      <c r="Z24">
        <v>69.599999999999994</v>
      </c>
      <c r="AA24">
        <v>71.900000000000006</v>
      </c>
      <c r="AB24">
        <v>74.099999999999994</v>
      </c>
      <c r="AC24">
        <v>77.7</v>
      </c>
      <c r="AD24">
        <v>80.8</v>
      </c>
      <c r="AE24" s="20" t="s">
        <v>3116</v>
      </c>
    </row>
    <row r="25" spans="1:31">
      <c r="A25" t="s">
        <v>3044</v>
      </c>
      <c r="B25">
        <v>30</v>
      </c>
      <c r="C25">
        <v>38.299999999999997</v>
      </c>
      <c r="D25">
        <v>40.200000000000003</v>
      </c>
      <c r="E25">
        <v>40.5</v>
      </c>
      <c r="F25">
        <v>42.6</v>
      </c>
      <c r="G25">
        <v>44.4</v>
      </c>
      <c r="H25">
        <v>45.8</v>
      </c>
      <c r="I25">
        <v>49.7</v>
      </c>
      <c r="J25">
        <v>49.2</v>
      </c>
      <c r="K25">
        <v>52.8</v>
      </c>
      <c r="L25">
        <v>57.4</v>
      </c>
      <c r="M25">
        <v>51.3</v>
      </c>
      <c r="N25">
        <v>49.9</v>
      </c>
      <c r="O25">
        <v>50.6</v>
      </c>
      <c r="P25">
        <v>51.4</v>
      </c>
      <c r="Q25">
        <v>55.6</v>
      </c>
      <c r="R25">
        <v>56.4</v>
      </c>
      <c r="S25">
        <v>57.5</v>
      </c>
      <c r="T25">
        <v>52.4</v>
      </c>
      <c r="U25">
        <v>49.2</v>
      </c>
      <c r="V25">
        <v>57.4</v>
      </c>
      <c r="W25">
        <v>61.7</v>
      </c>
      <c r="X25">
        <v>61.4</v>
      </c>
      <c r="Y25">
        <v>62.8</v>
      </c>
      <c r="Z25">
        <v>66.3</v>
      </c>
      <c r="AA25">
        <v>68.599999999999994</v>
      </c>
      <c r="AB25">
        <v>70.8</v>
      </c>
      <c r="AC25">
        <v>74.5</v>
      </c>
      <c r="AD25">
        <v>77.7</v>
      </c>
      <c r="AE25" s="20" t="s">
        <v>3116</v>
      </c>
    </row>
    <row r="26" spans="1:31">
      <c r="A26" s="1" t="s">
        <v>3045</v>
      </c>
      <c r="B26">
        <v>3.1</v>
      </c>
      <c r="C26">
        <v>2.9</v>
      </c>
      <c r="D26">
        <v>2.8</v>
      </c>
      <c r="E26">
        <v>2.7</v>
      </c>
      <c r="F26">
        <v>2.6</v>
      </c>
      <c r="G26">
        <v>2.7</v>
      </c>
      <c r="H26">
        <v>2.6</v>
      </c>
      <c r="I26">
        <v>2.7</v>
      </c>
      <c r="J26">
        <v>2.5</v>
      </c>
      <c r="K26">
        <v>2.7</v>
      </c>
      <c r="L26">
        <v>2.5</v>
      </c>
      <c r="M26">
        <v>2.4</v>
      </c>
      <c r="N26">
        <v>2.2999999999999998</v>
      </c>
      <c r="O26">
        <v>2.1</v>
      </c>
      <c r="P26">
        <v>2.2000000000000002</v>
      </c>
      <c r="Q26">
        <v>2.4</v>
      </c>
      <c r="R26">
        <v>2.2999999999999998</v>
      </c>
      <c r="S26">
        <v>2.2000000000000002</v>
      </c>
      <c r="T26">
        <v>2</v>
      </c>
      <c r="U26">
        <v>1.8</v>
      </c>
      <c r="V26">
        <v>1.9</v>
      </c>
      <c r="W26">
        <v>1.9</v>
      </c>
      <c r="X26">
        <v>1.7</v>
      </c>
      <c r="Y26">
        <v>1.5</v>
      </c>
      <c r="Z26">
        <v>1.5</v>
      </c>
      <c r="AA26">
        <v>1.5</v>
      </c>
      <c r="AB26">
        <v>1.4</v>
      </c>
      <c r="AC26">
        <v>1.4</v>
      </c>
      <c r="AD26">
        <v>1.5</v>
      </c>
    </row>
    <row r="27" spans="1:31">
      <c r="A27" t="s">
        <v>3043</v>
      </c>
      <c r="B27">
        <v>3.1</v>
      </c>
      <c r="C27">
        <v>2.9</v>
      </c>
      <c r="D27">
        <v>2.8</v>
      </c>
      <c r="E27">
        <v>2.7</v>
      </c>
      <c r="F27">
        <v>2.6</v>
      </c>
      <c r="G27">
        <v>2.7</v>
      </c>
      <c r="H27">
        <v>2.6</v>
      </c>
      <c r="I27">
        <v>2.7</v>
      </c>
      <c r="J27">
        <v>2.5</v>
      </c>
      <c r="K27">
        <v>2.7</v>
      </c>
      <c r="L27">
        <v>2.5</v>
      </c>
      <c r="M27">
        <v>2.4</v>
      </c>
      <c r="N27">
        <v>2.2999999999999998</v>
      </c>
      <c r="O27">
        <v>2.1</v>
      </c>
      <c r="P27">
        <v>2.2000000000000002</v>
      </c>
      <c r="Q27">
        <v>2.4</v>
      </c>
      <c r="R27">
        <v>2.2999999999999998</v>
      </c>
      <c r="S27">
        <v>2.2000000000000002</v>
      </c>
      <c r="T27">
        <v>2</v>
      </c>
      <c r="U27">
        <v>1.8</v>
      </c>
      <c r="V27">
        <v>1.9</v>
      </c>
      <c r="W27">
        <v>1.9</v>
      </c>
      <c r="X27">
        <v>1.7</v>
      </c>
      <c r="Y27">
        <v>1.5</v>
      </c>
      <c r="Z27">
        <v>1.5</v>
      </c>
      <c r="AA27">
        <v>1.5</v>
      </c>
      <c r="AB27">
        <v>1.4</v>
      </c>
      <c r="AC27">
        <v>1.4</v>
      </c>
      <c r="AD27">
        <v>1.5</v>
      </c>
      <c r="AE27" s="20" t="s">
        <v>3120</v>
      </c>
    </row>
    <row r="28" spans="1:31">
      <c r="A28" s="1" t="s">
        <v>3046</v>
      </c>
      <c r="B28">
        <v>22.6</v>
      </c>
      <c r="C28">
        <v>77</v>
      </c>
      <c r="D28">
        <v>80.3</v>
      </c>
      <c r="E28">
        <v>67.7</v>
      </c>
      <c r="F28">
        <v>66.3</v>
      </c>
      <c r="G28">
        <v>68.400000000000006</v>
      </c>
      <c r="H28">
        <v>63.9</v>
      </c>
      <c r="I28">
        <v>53.4</v>
      </c>
      <c r="J28">
        <v>50.6</v>
      </c>
      <c r="K28">
        <v>50</v>
      </c>
      <c r="L28">
        <v>66.599999999999994</v>
      </c>
      <c r="M28">
        <v>44</v>
      </c>
      <c r="N28">
        <v>50.8</v>
      </c>
      <c r="O28">
        <v>42.9</v>
      </c>
      <c r="P28">
        <v>55.5</v>
      </c>
      <c r="Q28">
        <v>62.9</v>
      </c>
      <c r="R28">
        <v>68</v>
      </c>
      <c r="S28">
        <v>74.599999999999994</v>
      </c>
      <c r="T28">
        <v>69.5</v>
      </c>
      <c r="U28">
        <v>59.4</v>
      </c>
      <c r="V28">
        <v>67</v>
      </c>
      <c r="W28">
        <v>58.3</v>
      </c>
      <c r="X28">
        <v>50.4</v>
      </c>
      <c r="Y28">
        <v>43.6</v>
      </c>
      <c r="Z28">
        <v>5.8</v>
      </c>
      <c r="AA28">
        <v>4.2</v>
      </c>
      <c r="AB28">
        <v>12.9</v>
      </c>
      <c r="AC28">
        <v>16.5</v>
      </c>
      <c r="AD28">
        <v>13.9</v>
      </c>
    </row>
    <row r="29" spans="1:31">
      <c r="A29" t="s">
        <v>3047</v>
      </c>
      <c r="B29">
        <v>22.6</v>
      </c>
      <c r="C29">
        <v>16.899999999999999</v>
      </c>
      <c r="D29">
        <v>30</v>
      </c>
      <c r="E29">
        <v>27.6</v>
      </c>
      <c r="F29">
        <v>26.9</v>
      </c>
      <c r="G29">
        <v>29.1</v>
      </c>
      <c r="H29">
        <v>23.6</v>
      </c>
      <c r="I29">
        <v>10.3</v>
      </c>
      <c r="J29">
        <v>5.9</v>
      </c>
      <c r="K29">
        <v>13.2</v>
      </c>
      <c r="L29">
        <v>33.299999999999997</v>
      </c>
      <c r="M29">
        <v>12</v>
      </c>
      <c r="N29">
        <v>17.100000000000001</v>
      </c>
      <c r="O29">
        <v>7.4</v>
      </c>
      <c r="P29">
        <v>14</v>
      </c>
      <c r="Q29">
        <v>19.3</v>
      </c>
      <c r="R29">
        <v>23</v>
      </c>
      <c r="S29">
        <v>29</v>
      </c>
      <c r="T29">
        <v>20.399999999999999</v>
      </c>
      <c r="U29">
        <v>13.9</v>
      </c>
      <c r="V29">
        <v>20.399999999999999</v>
      </c>
      <c r="W29">
        <v>19.399999999999999</v>
      </c>
      <c r="X29">
        <v>15.8</v>
      </c>
      <c r="Y29">
        <v>15.1</v>
      </c>
      <c r="Z29">
        <v>5.8</v>
      </c>
      <c r="AA29">
        <v>4.2</v>
      </c>
      <c r="AB29">
        <v>12.9</v>
      </c>
      <c r="AC29">
        <v>16.5</v>
      </c>
      <c r="AD29">
        <v>13.9</v>
      </c>
      <c r="AE29" s="20" t="s">
        <v>3123</v>
      </c>
    </row>
    <row r="30" spans="1:31">
      <c r="A30" t="s">
        <v>3039</v>
      </c>
      <c r="B30">
        <v>53.7</v>
      </c>
      <c r="C30">
        <v>60.2</v>
      </c>
      <c r="D30">
        <v>50.3</v>
      </c>
      <c r="E30">
        <v>40.1</v>
      </c>
      <c r="F30">
        <v>39.4</v>
      </c>
      <c r="G30">
        <v>39.299999999999997</v>
      </c>
      <c r="H30">
        <v>40.299999999999997</v>
      </c>
      <c r="I30">
        <v>43.2</v>
      </c>
      <c r="J30">
        <v>44.7</v>
      </c>
      <c r="K30">
        <v>36.799999999999997</v>
      </c>
      <c r="L30">
        <v>33.299999999999997</v>
      </c>
      <c r="M30">
        <v>32</v>
      </c>
      <c r="N30">
        <v>33.700000000000003</v>
      </c>
      <c r="O30">
        <v>35.4</v>
      </c>
      <c r="P30">
        <v>41.5</v>
      </c>
      <c r="Q30">
        <v>43.6</v>
      </c>
      <c r="R30">
        <v>45</v>
      </c>
      <c r="S30">
        <v>45.6</v>
      </c>
      <c r="T30">
        <v>49.2</v>
      </c>
      <c r="U30">
        <v>45.4</v>
      </c>
      <c r="V30">
        <v>46.5</v>
      </c>
      <c r="W30">
        <v>38.9</v>
      </c>
      <c r="X30">
        <v>34.5</v>
      </c>
      <c r="Y30">
        <v>28.5</v>
      </c>
      <c r="Z30">
        <v>27.7</v>
      </c>
      <c r="AA30">
        <v>30.6</v>
      </c>
      <c r="AB30">
        <v>33.799999999999997</v>
      </c>
      <c r="AC30">
        <v>33.4</v>
      </c>
      <c r="AD30">
        <v>31.4</v>
      </c>
      <c r="AE30" s="20" t="s">
        <v>3116</v>
      </c>
    </row>
    <row r="31" spans="1:31">
      <c r="A31" s="1" t="s">
        <v>3048</v>
      </c>
      <c r="B31">
        <v>36</v>
      </c>
      <c r="C31">
        <v>32.9</v>
      </c>
      <c r="D31">
        <v>32.200000000000003</v>
      </c>
      <c r="E31">
        <v>34.200000000000003</v>
      </c>
      <c r="F31">
        <v>37.6</v>
      </c>
      <c r="G31">
        <v>38.4</v>
      </c>
      <c r="H31">
        <v>39.1</v>
      </c>
      <c r="I31">
        <v>41.4</v>
      </c>
      <c r="J31">
        <v>35.299999999999997</v>
      </c>
      <c r="K31">
        <v>35.799999999999997</v>
      </c>
      <c r="L31">
        <v>35.700000000000003</v>
      </c>
      <c r="M31">
        <v>34.9</v>
      </c>
      <c r="N31">
        <v>37.1</v>
      </c>
      <c r="O31">
        <v>33.299999999999997</v>
      </c>
      <c r="P31">
        <v>31.9</v>
      </c>
      <c r="Q31">
        <v>33.1</v>
      </c>
      <c r="R31">
        <v>33.1</v>
      </c>
      <c r="S31">
        <v>35.200000000000003</v>
      </c>
      <c r="T31">
        <v>36.700000000000003</v>
      </c>
      <c r="U31">
        <v>37.9</v>
      </c>
      <c r="V31">
        <v>38.200000000000003</v>
      </c>
      <c r="W31">
        <v>38.9</v>
      </c>
      <c r="X31">
        <v>41.4</v>
      </c>
      <c r="Y31">
        <v>47</v>
      </c>
      <c r="Z31">
        <v>40.200000000000003</v>
      </c>
      <c r="AA31">
        <v>39.4</v>
      </c>
      <c r="AB31">
        <v>40.1</v>
      </c>
      <c r="AC31">
        <v>42.3</v>
      </c>
      <c r="AD31">
        <v>50.2</v>
      </c>
    </row>
    <row r="32" spans="1:31">
      <c r="A32" s="19" t="s">
        <v>3028</v>
      </c>
      <c r="B32" t="s">
        <v>2952</v>
      </c>
      <c r="C32" t="s">
        <v>2952</v>
      </c>
      <c r="D32" t="s">
        <v>2952</v>
      </c>
      <c r="E32" t="s">
        <v>2952</v>
      </c>
      <c r="F32" t="s">
        <v>2952</v>
      </c>
      <c r="G32" t="s">
        <v>2952</v>
      </c>
      <c r="H32" t="s">
        <v>2952</v>
      </c>
      <c r="I32" t="s">
        <v>2952</v>
      </c>
      <c r="J32" t="s">
        <v>2952</v>
      </c>
      <c r="K32" t="s">
        <v>2952</v>
      </c>
      <c r="L32" t="s">
        <v>2952</v>
      </c>
      <c r="M32" t="s">
        <v>2952</v>
      </c>
      <c r="N32" t="s">
        <v>2952</v>
      </c>
      <c r="O32" t="s">
        <v>2952</v>
      </c>
      <c r="P32" t="s">
        <v>2952</v>
      </c>
      <c r="Q32" t="s">
        <v>2952</v>
      </c>
      <c r="R32" t="s">
        <v>2952</v>
      </c>
      <c r="S32" t="s">
        <v>2952</v>
      </c>
      <c r="T32" t="s">
        <v>2952</v>
      </c>
      <c r="U32" t="s">
        <v>2952</v>
      </c>
      <c r="V32" t="s">
        <v>2952</v>
      </c>
      <c r="W32" t="s">
        <v>2952</v>
      </c>
      <c r="X32" t="s">
        <v>2952</v>
      </c>
      <c r="Y32" t="s">
        <v>2952</v>
      </c>
      <c r="Z32" t="s">
        <v>2952</v>
      </c>
      <c r="AA32" t="s">
        <v>2952</v>
      </c>
      <c r="AB32" t="s">
        <v>2952</v>
      </c>
      <c r="AC32" t="s">
        <v>2952</v>
      </c>
      <c r="AD32" t="s">
        <v>2952</v>
      </c>
    </row>
    <row r="33" spans="1:31">
      <c r="A33" s="19" t="s">
        <v>3029</v>
      </c>
      <c r="B33" t="s">
        <v>2952</v>
      </c>
      <c r="C33" t="s">
        <v>2952</v>
      </c>
      <c r="D33" t="s">
        <v>2952</v>
      </c>
      <c r="E33" t="s">
        <v>2952</v>
      </c>
      <c r="F33" t="s">
        <v>2952</v>
      </c>
      <c r="G33" t="s">
        <v>2952</v>
      </c>
      <c r="H33" t="s">
        <v>2952</v>
      </c>
      <c r="I33" t="s">
        <v>2952</v>
      </c>
      <c r="J33" t="s">
        <v>2952</v>
      </c>
      <c r="K33" t="s">
        <v>2952</v>
      </c>
      <c r="L33" t="s">
        <v>2952</v>
      </c>
      <c r="M33" t="s">
        <v>2952</v>
      </c>
      <c r="N33" t="s">
        <v>2952</v>
      </c>
      <c r="O33">
        <v>0.1</v>
      </c>
      <c r="P33" t="s">
        <v>2952</v>
      </c>
      <c r="Q33" t="s">
        <v>2952</v>
      </c>
      <c r="R33" t="s">
        <v>2952</v>
      </c>
      <c r="S33" t="s">
        <v>2952</v>
      </c>
      <c r="T33" t="s">
        <v>2952</v>
      </c>
      <c r="U33" t="s">
        <v>2952</v>
      </c>
      <c r="V33" t="s">
        <v>2952</v>
      </c>
      <c r="W33" t="s">
        <v>2952</v>
      </c>
      <c r="X33" t="s">
        <v>2952</v>
      </c>
      <c r="Y33" t="s">
        <v>2952</v>
      </c>
      <c r="Z33" t="s">
        <v>2952</v>
      </c>
      <c r="AA33" t="s">
        <v>2952</v>
      </c>
      <c r="AB33" t="s">
        <v>2952</v>
      </c>
      <c r="AC33" t="s">
        <v>2952</v>
      </c>
      <c r="AD33" t="s">
        <v>2952</v>
      </c>
    </row>
    <row r="34" spans="1:31">
      <c r="A34" t="s">
        <v>3049</v>
      </c>
      <c r="B34" t="s">
        <v>2952</v>
      </c>
      <c r="C34" t="s">
        <v>2952</v>
      </c>
      <c r="D34" t="s">
        <v>2952</v>
      </c>
      <c r="E34" t="s">
        <v>2952</v>
      </c>
      <c r="F34" t="s">
        <v>2952</v>
      </c>
      <c r="G34" t="s">
        <v>2952</v>
      </c>
      <c r="H34" t="s">
        <v>2952</v>
      </c>
      <c r="I34" t="s">
        <v>2952</v>
      </c>
      <c r="J34" t="s">
        <v>2952</v>
      </c>
      <c r="K34" t="s">
        <v>2952</v>
      </c>
      <c r="L34" t="s">
        <v>2952</v>
      </c>
      <c r="M34" t="s">
        <v>2952</v>
      </c>
      <c r="N34" t="s">
        <v>2952</v>
      </c>
      <c r="O34" t="s">
        <v>2952</v>
      </c>
      <c r="P34" t="s">
        <v>2952</v>
      </c>
      <c r="Q34" t="s">
        <v>2952</v>
      </c>
      <c r="R34" t="s">
        <v>2952</v>
      </c>
      <c r="S34" t="s">
        <v>2952</v>
      </c>
      <c r="T34" t="s">
        <v>2952</v>
      </c>
      <c r="U34" t="s">
        <v>2952</v>
      </c>
      <c r="V34" t="s">
        <v>2952</v>
      </c>
      <c r="W34" t="s">
        <v>2952</v>
      </c>
      <c r="X34" t="s">
        <v>2952</v>
      </c>
      <c r="Y34" t="s">
        <v>2952</v>
      </c>
      <c r="Z34" t="s">
        <v>2952</v>
      </c>
      <c r="AA34" t="s">
        <v>2952</v>
      </c>
      <c r="AB34" t="s">
        <v>2952</v>
      </c>
      <c r="AC34" t="s">
        <v>2952</v>
      </c>
      <c r="AD34" t="s">
        <v>2952</v>
      </c>
      <c r="AE34" s="20" t="s">
        <v>3123</v>
      </c>
    </row>
    <row r="35" spans="1:31">
      <c r="A35" t="s">
        <v>3031</v>
      </c>
      <c r="B35" t="s">
        <v>2952</v>
      </c>
      <c r="C35" t="s">
        <v>2952</v>
      </c>
      <c r="D35" t="s">
        <v>2952</v>
      </c>
      <c r="E35" t="s">
        <v>2952</v>
      </c>
      <c r="F35" t="s">
        <v>2952</v>
      </c>
      <c r="G35" t="s">
        <v>2952</v>
      </c>
      <c r="H35" t="s">
        <v>2952</v>
      </c>
      <c r="I35" t="s">
        <v>2952</v>
      </c>
      <c r="J35" t="s">
        <v>2952</v>
      </c>
      <c r="K35">
        <v>0.1</v>
      </c>
      <c r="L35">
        <v>0.2</v>
      </c>
      <c r="M35">
        <v>0.3</v>
      </c>
      <c r="N35">
        <v>0.3</v>
      </c>
      <c r="O35">
        <v>0.4</v>
      </c>
      <c r="P35">
        <v>0.6</v>
      </c>
      <c r="Q35">
        <v>0.6</v>
      </c>
      <c r="R35">
        <v>0.7</v>
      </c>
      <c r="S35">
        <v>0.7</v>
      </c>
      <c r="T35">
        <v>0.8</v>
      </c>
      <c r="U35">
        <v>0.8</v>
      </c>
      <c r="V35">
        <v>0.8</v>
      </c>
      <c r="W35">
        <v>0.8</v>
      </c>
      <c r="X35">
        <v>0.8</v>
      </c>
      <c r="Y35">
        <v>0.8</v>
      </c>
      <c r="Z35">
        <v>0.8</v>
      </c>
      <c r="AA35">
        <v>0.9</v>
      </c>
      <c r="AB35">
        <v>0.8</v>
      </c>
      <c r="AC35">
        <v>0.9</v>
      </c>
      <c r="AD35">
        <v>0.9</v>
      </c>
      <c r="AE35" s="20" t="s">
        <v>3031</v>
      </c>
    </row>
    <row r="36" spans="1:31">
      <c r="A36" t="s">
        <v>3050</v>
      </c>
      <c r="B36">
        <v>36</v>
      </c>
      <c r="C36">
        <v>32.9</v>
      </c>
      <c r="D36">
        <v>32.200000000000003</v>
      </c>
      <c r="E36">
        <v>34.200000000000003</v>
      </c>
      <c r="F36">
        <v>37.6</v>
      </c>
      <c r="G36">
        <v>38.4</v>
      </c>
      <c r="H36">
        <v>39.1</v>
      </c>
      <c r="I36">
        <v>41.4</v>
      </c>
      <c r="J36">
        <v>35.200000000000003</v>
      </c>
      <c r="K36">
        <v>35.700000000000003</v>
      </c>
      <c r="L36">
        <v>35.5</v>
      </c>
      <c r="M36">
        <v>34.6</v>
      </c>
      <c r="N36">
        <v>36.700000000000003</v>
      </c>
      <c r="O36">
        <v>32.799999999999997</v>
      </c>
      <c r="P36">
        <v>31.3</v>
      </c>
      <c r="Q36">
        <v>32.4</v>
      </c>
      <c r="R36">
        <v>32.4</v>
      </c>
      <c r="S36">
        <v>34.4</v>
      </c>
      <c r="T36">
        <v>35.9</v>
      </c>
      <c r="U36">
        <v>37.1</v>
      </c>
      <c r="V36">
        <v>37.299999999999997</v>
      </c>
      <c r="W36">
        <v>38.1</v>
      </c>
      <c r="X36">
        <v>40.6</v>
      </c>
      <c r="Y36">
        <v>46.2</v>
      </c>
      <c r="Z36">
        <v>39.4</v>
      </c>
      <c r="AA36">
        <v>38.5</v>
      </c>
      <c r="AB36">
        <v>39.200000000000003</v>
      </c>
      <c r="AC36">
        <v>41.3</v>
      </c>
      <c r="AD36">
        <v>49.2</v>
      </c>
      <c r="AE36" s="20" t="s">
        <v>3122</v>
      </c>
    </row>
    <row r="37" spans="1:31">
      <c r="A37" s="1" t="s">
        <v>3051</v>
      </c>
      <c r="B37">
        <v>1.4</v>
      </c>
      <c r="C37">
        <v>1.3</v>
      </c>
      <c r="D37">
        <v>1.2</v>
      </c>
      <c r="E37">
        <v>1.3</v>
      </c>
      <c r="F37">
        <v>2.1</v>
      </c>
      <c r="G37">
        <v>1.1000000000000001</v>
      </c>
      <c r="H37">
        <v>1</v>
      </c>
      <c r="I37">
        <v>0.9</v>
      </c>
      <c r="J37">
        <v>1.1000000000000001</v>
      </c>
      <c r="K37">
        <v>0.9</v>
      </c>
      <c r="L37">
        <v>0.7</v>
      </c>
      <c r="M37">
        <v>0.8</v>
      </c>
      <c r="N37">
        <v>0.9</v>
      </c>
      <c r="O37">
        <v>1.1000000000000001</v>
      </c>
      <c r="P37">
        <v>1.2</v>
      </c>
      <c r="Q37">
        <v>1.7</v>
      </c>
      <c r="R37">
        <v>1.7</v>
      </c>
      <c r="S37">
        <v>1.4</v>
      </c>
      <c r="T37">
        <v>2.5</v>
      </c>
      <c r="U37">
        <v>1.7</v>
      </c>
      <c r="V37">
        <v>0.5</v>
      </c>
      <c r="W37">
        <v>0.4</v>
      </c>
      <c r="X37">
        <v>0.4</v>
      </c>
      <c r="Y37">
        <v>0.4</v>
      </c>
      <c r="Z37">
        <v>0.4</v>
      </c>
      <c r="AA37">
        <v>0.4</v>
      </c>
      <c r="AB37">
        <v>0.4</v>
      </c>
      <c r="AC37">
        <v>0.4</v>
      </c>
      <c r="AD37">
        <v>0.5</v>
      </c>
    </row>
    <row r="38" spans="1:31">
      <c r="A38" s="19" t="s">
        <v>3028</v>
      </c>
      <c r="B38" t="s">
        <v>2952</v>
      </c>
      <c r="C38" t="s">
        <v>2952</v>
      </c>
      <c r="D38" t="s">
        <v>2952</v>
      </c>
      <c r="E38" t="s">
        <v>2952</v>
      </c>
      <c r="F38" t="s">
        <v>2952</v>
      </c>
      <c r="G38" t="s">
        <v>2952</v>
      </c>
      <c r="H38" t="s">
        <v>2952</v>
      </c>
      <c r="I38" t="s">
        <v>2952</v>
      </c>
      <c r="J38" t="s">
        <v>2952</v>
      </c>
      <c r="K38" t="s">
        <v>2952</v>
      </c>
      <c r="L38" t="s">
        <v>2952</v>
      </c>
      <c r="M38" t="s">
        <v>2952</v>
      </c>
      <c r="N38" t="s">
        <v>2952</v>
      </c>
      <c r="O38" t="s">
        <v>2952</v>
      </c>
      <c r="P38" t="s">
        <v>2952</v>
      </c>
      <c r="Q38" t="s">
        <v>2952</v>
      </c>
      <c r="R38" t="s">
        <v>2952</v>
      </c>
      <c r="S38" t="s">
        <v>2952</v>
      </c>
      <c r="T38" t="s">
        <v>2952</v>
      </c>
      <c r="U38" t="s">
        <v>2952</v>
      </c>
      <c r="V38" t="s">
        <v>2952</v>
      </c>
      <c r="W38" t="s">
        <v>2952</v>
      </c>
      <c r="X38" t="s">
        <v>2952</v>
      </c>
      <c r="Y38" t="s">
        <v>2952</v>
      </c>
      <c r="Z38" t="s">
        <v>2952</v>
      </c>
      <c r="AA38" t="s">
        <v>2952</v>
      </c>
      <c r="AB38" t="s">
        <v>2952</v>
      </c>
      <c r="AC38" t="s">
        <v>2952</v>
      </c>
      <c r="AD38" t="s">
        <v>2952</v>
      </c>
    </row>
    <row r="39" spans="1:31">
      <c r="A39" s="19" t="s">
        <v>3029</v>
      </c>
      <c r="B39">
        <v>0.2</v>
      </c>
      <c r="C39">
        <v>0.2</v>
      </c>
      <c r="D39">
        <v>0.2</v>
      </c>
      <c r="E39">
        <v>0.2</v>
      </c>
      <c r="F39">
        <v>0.3</v>
      </c>
      <c r="G39">
        <v>0.1</v>
      </c>
      <c r="H39">
        <v>0.1</v>
      </c>
      <c r="I39">
        <v>0.1</v>
      </c>
      <c r="J39">
        <v>0.1</v>
      </c>
      <c r="K39">
        <v>0.1</v>
      </c>
      <c r="L39">
        <v>0.1</v>
      </c>
      <c r="M39">
        <v>0.1</v>
      </c>
      <c r="N39">
        <v>0.1</v>
      </c>
      <c r="O39">
        <v>0.2</v>
      </c>
      <c r="P39">
        <v>0.2</v>
      </c>
      <c r="Q39">
        <v>0.3</v>
      </c>
      <c r="R39">
        <v>0.4</v>
      </c>
      <c r="S39">
        <v>0.3</v>
      </c>
      <c r="T39">
        <v>0.5</v>
      </c>
      <c r="U39">
        <v>0.4</v>
      </c>
      <c r="V39">
        <v>0.1</v>
      </c>
      <c r="W39">
        <v>0.1</v>
      </c>
      <c r="X39" t="s">
        <v>2952</v>
      </c>
      <c r="Y39" t="s">
        <v>2952</v>
      </c>
      <c r="Z39">
        <v>0.1</v>
      </c>
      <c r="AA39">
        <v>0.1</v>
      </c>
      <c r="AB39">
        <v>0.1</v>
      </c>
      <c r="AC39">
        <v>0.1</v>
      </c>
      <c r="AD39">
        <v>0.1</v>
      </c>
      <c r="AE39" s="20" t="s">
        <v>3113</v>
      </c>
    </row>
    <row r="40" spans="1:31">
      <c r="A40" t="s">
        <v>3035</v>
      </c>
      <c r="B40">
        <v>1.1000000000000001</v>
      </c>
      <c r="C40">
        <v>1</v>
      </c>
      <c r="D40">
        <v>1</v>
      </c>
      <c r="E40">
        <v>1</v>
      </c>
      <c r="F40">
        <v>1.7</v>
      </c>
      <c r="G40">
        <v>0.9</v>
      </c>
      <c r="H40">
        <v>0.8</v>
      </c>
      <c r="I40">
        <v>0.7</v>
      </c>
      <c r="J40">
        <v>0.9</v>
      </c>
      <c r="K40">
        <v>0.7</v>
      </c>
      <c r="L40">
        <v>0.6</v>
      </c>
      <c r="M40">
        <v>0.7</v>
      </c>
      <c r="N40">
        <v>0.7</v>
      </c>
      <c r="O40">
        <v>0.9</v>
      </c>
      <c r="P40">
        <v>0.8</v>
      </c>
      <c r="Q40">
        <v>1.3</v>
      </c>
      <c r="R40">
        <v>1</v>
      </c>
      <c r="S40">
        <v>0.8</v>
      </c>
      <c r="T40">
        <v>1.5</v>
      </c>
      <c r="U40">
        <v>1</v>
      </c>
      <c r="V40">
        <v>0.3</v>
      </c>
      <c r="W40">
        <v>0.3</v>
      </c>
      <c r="X40">
        <v>0.3</v>
      </c>
      <c r="Y40">
        <v>0.3</v>
      </c>
      <c r="Z40">
        <v>0.3</v>
      </c>
      <c r="AA40">
        <v>0.3</v>
      </c>
      <c r="AB40">
        <v>0.3</v>
      </c>
      <c r="AC40">
        <v>0.3</v>
      </c>
      <c r="AD40">
        <v>0.3</v>
      </c>
      <c r="AE40" s="20" t="s">
        <v>3114</v>
      </c>
    </row>
    <row r="41" spans="1:31">
      <c r="A41" t="s">
        <v>3031</v>
      </c>
      <c r="B41">
        <v>0.1</v>
      </c>
      <c r="C41">
        <v>0.1</v>
      </c>
      <c r="D41">
        <v>0.1</v>
      </c>
      <c r="E41">
        <v>0.1</v>
      </c>
      <c r="F41">
        <v>0.1</v>
      </c>
      <c r="G41">
        <v>0.1</v>
      </c>
      <c r="H41">
        <v>0.1</v>
      </c>
      <c r="I41">
        <v>0.1</v>
      </c>
      <c r="J41">
        <v>0.1</v>
      </c>
      <c r="K41">
        <v>0.1</v>
      </c>
      <c r="L41" t="s">
        <v>2952</v>
      </c>
      <c r="M41">
        <v>0.1</v>
      </c>
      <c r="N41">
        <v>0.1</v>
      </c>
      <c r="O41">
        <v>0.1</v>
      </c>
      <c r="P41">
        <v>0.1</v>
      </c>
      <c r="Q41">
        <v>0.1</v>
      </c>
      <c r="R41">
        <v>0.2</v>
      </c>
      <c r="S41">
        <v>0.2</v>
      </c>
      <c r="T41">
        <v>0.5</v>
      </c>
      <c r="U41">
        <v>0.3</v>
      </c>
      <c r="V41">
        <v>0.1</v>
      </c>
      <c r="W41">
        <v>0.1</v>
      </c>
      <c r="X41">
        <v>0.1</v>
      </c>
      <c r="Y41">
        <v>0.1</v>
      </c>
      <c r="Z41">
        <v>0.1</v>
      </c>
      <c r="AA41" t="s">
        <v>2952</v>
      </c>
      <c r="AB41">
        <v>0.1</v>
      </c>
      <c r="AC41">
        <v>0.1</v>
      </c>
      <c r="AD41">
        <v>0.1</v>
      </c>
      <c r="AE41" s="20" t="s">
        <v>3031</v>
      </c>
    </row>
    <row r="42" spans="1:31">
      <c r="A42" s="1" t="s">
        <v>3052</v>
      </c>
      <c r="B42">
        <v>3</v>
      </c>
      <c r="C42">
        <v>3</v>
      </c>
      <c r="D42">
        <v>3</v>
      </c>
      <c r="E42">
        <v>3</v>
      </c>
      <c r="F42">
        <v>3.1</v>
      </c>
      <c r="G42">
        <v>3.1</v>
      </c>
      <c r="H42">
        <v>3.1</v>
      </c>
      <c r="I42">
        <v>3.1</v>
      </c>
      <c r="J42">
        <v>3.2</v>
      </c>
      <c r="K42">
        <v>3.2</v>
      </c>
      <c r="L42">
        <v>3.4</v>
      </c>
      <c r="M42">
        <v>3.6</v>
      </c>
      <c r="N42">
        <v>3.5</v>
      </c>
      <c r="O42">
        <v>4.3</v>
      </c>
      <c r="P42">
        <v>4.5</v>
      </c>
      <c r="Q42">
        <v>4.7</v>
      </c>
      <c r="R42">
        <v>4.5</v>
      </c>
      <c r="S42">
        <v>5.0999999999999996</v>
      </c>
      <c r="T42">
        <v>4.7</v>
      </c>
      <c r="U42">
        <v>4.5</v>
      </c>
      <c r="V42">
        <v>4.5</v>
      </c>
      <c r="W42">
        <v>4.3</v>
      </c>
      <c r="X42">
        <v>4</v>
      </c>
      <c r="Y42">
        <v>4.3</v>
      </c>
      <c r="Z42">
        <v>4.4000000000000004</v>
      </c>
      <c r="AA42">
        <v>4.3</v>
      </c>
      <c r="AB42">
        <v>4.2</v>
      </c>
      <c r="AC42">
        <v>4.3</v>
      </c>
      <c r="AD42">
        <v>4.7</v>
      </c>
      <c r="AE42" s="20" t="s">
        <v>3122</v>
      </c>
    </row>
    <row r="43" spans="1:31">
      <c r="A43" t="s">
        <v>3028</v>
      </c>
      <c r="B43">
        <v>0</v>
      </c>
      <c r="C43">
        <v>0</v>
      </c>
      <c r="D43">
        <v>0</v>
      </c>
      <c r="E43">
        <v>0</v>
      </c>
      <c r="F43">
        <v>0</v>
      </c>
      <c r="G43">
        <v>0</v>
      </c>
      <c r="H43">
        <v>0</v>
      </c>
      <c r="I43">
        <v>0</v>
      </c>
      <c r="J43">
        <v>0</v>
      </c>
      <c r="K43">
        <v>0</v>
      </c>
      <c r="L43">
        <v>0</v>
      </c>
      <c r="M43">
        <v>0</v>
      </c>
      <c r="N43">
        <v>0</v>
      </c>
      <c r="O43">
        <v>0</v>
      </c>
      <c r="P43">
        <v>0</v>
      </c>
      <c r="Q43">
        <v>0</v>
      </c>
      <c r="R43">
        <v>0</v>
      </c>
      <c r="S43">
        <v>0</v>
      </c>
      <c r="T43">
        <v>0</v>
      </c>
      <c r="U43">
        <v>0</v>
      </c>
      <c r="V43" t="s">
        <v>2952</v>
      </c>
      <c r="W43" t="s">
        <v>2952</v>
      </c>
      <c r="X43">
        <v>0.1</v>
      </c>
      <c r="Y43">
        <v>0.2</v>
      </c>
      <c r="Z43">
        <v>0.4</v>
      </c>
      <c r="AA43">
        <v>0.5</v>
      </c>
      <c r="AB43">
        <v>0.6</v>
      </c>
      <c r="AC43">
        <v>0.8</v>
      </c>
      <c r="AD43">
        <v>1.2</v>
      </c>
      <c r="AE43" s="20" t="s">
        <v>3122</v>
      </c>
    </row>
    <row r="44" spans="1:31">
      <c r="A44" t="s">
        <v>3029</v>
      </c>
      <c r="B44">
        <v>0</v>
      </c>
      <c r="C44">
        <v>0</v>
      </c>
      <c r="D44">
        <v>0</v>
      </c>
      <c r="E44">
        <v>0</v>
      </c>
      <c r="F44">
        <v>0</v>
      </c>
      <c r="G44">
        <v>0</v>
      </c>
      <c r="H44">
        <v>0</v>
      </c>
      <c r="I44">
        <v>0</v>
      </c>
      <c r="J44">
        <v>0</v>
      </c>
      <c r="K44">
        <v>0</v>
      </c>
      <c r="L44">
        <v>0</v>
      </c>
      <c r="M44">
        <v>0</v>
      </c>
      <c r="N44">
        <v>0</v>
      </c>
      <c r="O44">
        <v>0</v>
      </c>
      <c r="P44">
        <v>0</v>
      </c>
      <c r="Q44">
        <v>0</v>
      </c>
      <c r="R44">
        <v>0</v>
      </c>
      <c r="S44">
        <v>0</v>
      </c>
      <c r="T44">
        <v>0</v>
      </c>
      <c r="U44">
        <v>0</v>
      </c>
      <c r="V44" t="s">
        <v>2952</v>
      </c>
      <c r="W44" t="s">
        <v>2952</v>
      </c>
      <c r="X44" t="s">
        <v>2952</v>
      </c>
      <c r="Y44" t="s">
        <v>2952</v>
      </c>
      <c r="Z44" t="s">
        <v>2952</v>
      </c>
      <c r="AA44" t="s">
        <v>2952</v>
      </c>
      <c r="AB44">
        <v>0.1</v>
      </c>
      <c r="AC44">
        <v>0.1</v>
      </c>
      <c r="AD44">
        <v>0.2</v>
      </c>
      <c r="AE44" s="20" t="s">
        <v>3122</v>
      </c>
    </row>
    <row r="45" spans="1:31">
      <c r="A45" t="s">
        <v>3031</v>
      </c>
      <c r="B45">
        <v>0</v>
      </c>
      <c r="C45">
        <v>0</v>
      </c>
      <c r="D45">
        <v>0</v>
      </c>
      <c r="E45">
        <v>0</v>
      </c>
      <c r="F45">
        <v>0</v>
      </c>
      <c r="G45">
        <v>0</v>
      </c>
      <c r="H45">
        <v>0</v>
      </c>
      <c r="I45">
        <v>0</v>
      </c>
      <c r="J45">
        <v>0</v>
      </c>
      <c r="K45">
        <v>0</v>
      </c>
      <c r="L45">
        <v>0</v>
      </c>
      <c r="M45">
        <v>0</v>
      </c>
      <c r="N45">
        <v>0</v>
      </c>
      <c r="O45">
        <v>0</v>
      </c>
      <c r="P45">
        <v>0</v>
      </c>
      <c r="Q45">
        <v>0</v>
      </c>
      <c r="R45">
        <v>0</v>
      </c>
      <c r="S45">
        <v>0</v>
      </c>
      <c r="T45">
        <v>0</v>
      </c>
      <c r="U45">
        <v>0</v>
      </c>
      <c r="V45" t="s">
        <v>2952</v>
      </c>
      <c r="W45" t="s">
        <v>2952</v>
      </c>
      <c r="X45" t="s">
        <v>2952</v>
      </c>
      <c r="Y45" t="s">
        <v>2952</v>
      </c>
      <c r="Z45" t="s">
        <v>2952</v>
      </c>
      <c r="AA45" t="s">
        <v>2952</v>
      </c>
      <c r="AB45" t="s">
        <v>2952</v>
      </c>
      <c r="AC45" t="s">
        <v>2952</v>
      </c>
      <c r="AD45" t="s">
        <v>2952</v>
      </c>
      <c r="AE45" s="20" t="s">
        <v>3122</v>
      </c>
    </row>
    <row r="46" spans="1:31">
      <c r="A46" t="s">
        <v>3036</v>
      </c>
      <c r="B46">
        <v>3</v>
      </c>
      <c r="C46">
        <v>3</v>
      </c>
      <c r="D46">
        <v>3</v>
      </c>
      <c r="E46">
        <v>3</v>
      </c>
      <c r="F46">
        <v>3.1</v>
      </c>
      <c r="G46">
        <v>3.1</v>
      </c>
      <c r="H46">
        <v>3.1</v>
      </c>
      <c r="I46">
        <v>3.1</v>
      </c>
      <c r="J46">
        <v>3.2</v>
      </c>
      <c r="K46">
        <v>3.2</v>
      </c>
      <c r="L46">
        <v>3.4</v>
      </c>
      <c r="M46">
        <v>3.6</v>
      </c>
      <c r="N46">
        <v>3.5</v>
      </c>
      <c r="O46">
        <v>4.3</v>
      </c>
      <c r="P46">
        <v>4.5</v>
      </c>
      <c r="Q46">
        <v>4.7</v>
      </c>
      <c r="R46">
        <v>4.5</v>
      </c>
      <c r="S46">
        <v>5.0999999999999996</v>
      </c>
      <c r="T46">
        <v>4.7</v>
      </c>
      <c r="U46">
        <v>4.5</v>
      </c>
      <c r="V46">
        <v>4.5</v>
      </c>
      <c r="W46">
        <v>4.3</v>
      </c>
      <c r="X46">
        <v>3.9</v>
      </c>
      <c r="Y46">
        <v>4</v>
      </c>
      <c r="Z46">
        <v>4</v>
      </c>
      <c r="AA46">
        <v>3.7</v>
      </c>
      <c r="AB46">
        <v>3.5</v>
      </c>
      <c r="AC46">
        <v>3.4</v>
      </c>
      <c r="AD46">
        <v>3.4</v>
      </c>
      <c r="AE46" s="20" t="s">
        <v>3122</v>
      </c>
    </row>
    <row r="47" spans="1:31">
      <c r="A47" t="s">
        <v>3053</v>
      </c>
      <c r="B47">
        <v>1472.1</v>
      </c>
      <c r="C47">
        <v>1425.5</v>
      </c>
      <c r="D47">
        <v>1480.7</v>
      </c>
      <c r="E47">
        <v>1511.7</v>
      </c>
      <c r="F47">
        <v>1556.9</v>
      </c>
      <c r="G47">
        <v>1583.5</v>
      </c>
      <c r="H47">
        <v>1630.2</v>
      </c>
      <c r="I47">
        <v>1646.4</v>
      </c>
      <c r="J47">
        <v>1681.8</v>
      </c>
      <c r="K47">
        <v>1749.2</v>
      </c>
      <c r="L47">
        <v>1782.8</v>
      </c>
      <c r="M47">
        <v>1762.1</v>
      </c>
      <c r="N47">
        <v>1803.3</v>
      </c>
      <c r="O47">
        <v>1796.8</v>
      </c>
      <c r="P47">
        <v>1841.7</v>
      </c>
      <c r="Q47">
        <v>1860.8</v>
      </c>
      <c r="R47">
        <v>1857.3</v>
      </c>
      <c r="S47">
        <v>1859.9</v>
      </c>
      <c r="T47">
        <v>1764.9</v>
      </c>
      <c r="U47">
        <v>1689.5</v>
      </c>
      <c r="V47">
        <v>1700</v>
      </c>
      <c r="W47">
        <v>1674.9</v>
      </c>
      <c r="X47">
        <v>1665.1</v>
      </c>
      <c r="Y47">
        <v>1678.4</v>
      </c>
      <c r="Z47">
        <v>1718.2</v>
      </c>
      <c r="AA47">
        <v>1729.5</v>
      </c>
      <c r="AB47">
        <v>1769.5</v>
      </c>
      <c r="AC47">
        <v>1791.6</v>
      </c>
      <c r="AD47">
        <v>1825.4</v>
      </c>
      <c r="AE47" s="20" t="s">
        <v>3122</v>
      </c>
    </row>
    <row r="48" spans="1:31">
      <c r="A48" t="s">
        <v>3054</v>
      </c>
      <c r="B48">
        <v>1575.6</v>
      </c>
      <c r="C48">
        <v>1543</v>
      </c>
      <c r="D48">
        <v>1588.6</v>
      </c>
      <c r="E48">
        <v>1609.6</v>
      </c>
      <c r="F48">
        <v>1653.6</v>
      </c>
      <c r="G48">
        <v>1682</v>
      </c>
      <c r="H48">
        <v>1730</v>
      </c>
      <c r="I48">
        <v>1753.4</v>
      </c>
      <c r="J48">
        <v>1792.3</v>
      </c>
      <c r="K48">
        <v>1852</v>
      </c>
      <c r="L48">
        <v>1884.6</v>
      </c>
      <c r="M48">
        <v>1855.8</v>
      </c>
      <c r="N48">
        <v>1897.8</v>
      </c>
      <c r="O48">
        <v>1895.1</v>
      </c>
      <c r="P48">
        <v>1950.1</v>
      </c>
      <c r="Q48">
        <v>1974</v>
      </c>
      <c r="R48">
        <v>1971.4</v>
      </c>
      <c r="S48">
        <v>1975.3</v>
      </c>
      <c r="T48">
        <v>1879.3</v>
      </c>
      <c r="U48">
        <v>1796</v>
      </c>
      <c r="V48">
        <v>1817</v>
      </c>
      <c r="W48">
        <v>1786.5</v>
      </c>
      <c r="X48">
        <v>1770.9</v>
      </c>
      <c r="Y48">
        <v>1778.1</v>
      </c>
      <c r="Z48">
        <v>1821.6</v>
      </c>
      <c r="AA48">
        <v>1840.4</v>
      </c>
      <c r="AB48">
        <v>1886.1</v>
      </c>
      <c r="AC48">
        <v>1911.7</v>
      </c>
      <c r="AD48">
        <v>1947.5</v>
      </c>
      <c r="AE48" s="20" t="s">
        <v>3122</v>
      </c>
    </row>
    <row r="49" spans="1:31">
      <c r="A49" t="s">
        <v>3055</v>
      </c>
      <c r="B49">
        <v>4.0999999999999996</v>
      </c>
      <c r="C49">
        <v>4.7</v>
      </c>
      <c r="D49">
        <v>5.4</v>
      </c>
      <c r="E49">
        <v>6.3</v>
      </c>
      <c r="F49">
        <v>7</v>
      </c>
      <c r="G49">
        <v>7.5</v>
      </c>
      <c r="H49">
        <v>5.4</v>
      </c>
      <c r="I49">
        <v>6.8</v>
      </c>
      <c r="J49">
        <v>7.6</v>
      </c>
      <c r="K49">
        <v>8</v>
      </c>
      <c r="L49">
        <v>9</v>
      </c>
      <c r="M49">
        <v>9.5</v>
      </c>
      <c r="N49">
        <v>11.2</v>
      </c>
      <c r="O49">
        <v>15.3</v>
      </c>
      <c r="P49">
        <v>19.100000000000001</v>
      </c>
      <c r="Q49">
        <v>21.6</v>
      </c>
      <c r="R49">
        <v>28.7</v>
      </c>
      <c r="S49">
        <v>36.1</v>
      </c>
      <c r="T49">
        <v>51.1</v>
      </c>
      <c r="U49">
        <v>58.5</v>
      </c>
      <c r="V49">
        <v>68.7</v>
      </c>
      <c r="W49">
        <v>69.5</v>
      </c>
      <c r="X49">
        <v>69.599999999999994</v>
      </c>
      <c r="Y49">
        <v>70.5</v>
      </c>
      <c r="Z49">
        <v>74</v>
      </c>
      <c r="AA49">
        <v>74.2</v>
      </c>
      <c r="AB49">
        <v>76.900000000000006</v>
      </c>
      <c r="AC49">
        <v>77.7</v>
      </c>
      <c r="AD49">
        <v>78.599999999999994</v>
      </c>
      <c r="AE49" s="20" t="s">
        <v>3122</v>
      </c>
    </row>
    <row r="50" spans="1:31">
      <c r="A50" t="s">
        <v>3056</v>
      </c>
      <c r="B50" t="s">
        <v>2952</v>
      </c>
      <c r="C50">
        <v>0</v>
      </c>
      <c r="D50">
        <v>0</v>
      </c>
      <c r="E50">
        <v>0</v>
      </c>
      <c r="F50">
        <v>0</v>
      </c>
      <c r="G50">
        <v>0</v>
      </c>
      <c r="H50">
        <v>0</v>
      </c>
      <c r="I50">
        <v>0</v>
      </c>
      <c r="J50">
        <v>0</v>
      </c>
      <c r="K50">
        <v>0</v>
      </c>
      <c r="L50">
        <v>0</v>
      </c>
      <c r="M50">
        <v>0.1</v>
      </c>
      <c r="N50">
        <v>0.2</v>
      </c>
      <c r="O50">
        <v>0.1</v>
      </c>
      <c r="P50">
        <v>0.3</v>
      </c>
      <c r="Q50">
        <v>0.9</v>
      </c>
      <c r="R50">
        <v>2.5</v>
      </c>
      <c r="S50">
        <v>3.3</v>
      </c>
      <c r="T50">
        <v>2.9</v>
      </c>
      <c r="U50">
        <v>3</v>
      </c>
      <c r="V50">
        <v>2.5</v>
      </c>
      <c r="W50">
        <v>8.3000000000000007</v>
      </c>
      <c r="X50">
        <v>8.5</v>
      </c>
      <c r="Y50">
        <v>13.5</v>
      </c>
      <c r="Z50">
        <v>13.3</v>
      </c>
      <c r="AA50">
        <v>14.1</v>
      </c>
      <c r="AB50">
        <v>19.600000000000001</v>
      </c>
      <c r="AC50">
        <v>18.7</v>
      </c>
      <c r="AD50">
        <v>17.899999999999999</v>
      </c>
      <c r="AE50" s="20" t="s">
        <v>3122</v>
      </c>
    </row>
    <row r="52" spans="1:31">
      <c r="A52" t="s">
        <v>3057</v>
      </c>
    </row>
    <row r="53" spans="1:31">
      <c r="A53" t="s">
        <v>2964</v>
      </c>
    </row>
    <row r="54" spans="1:31">
      <c r="A54" t="s">
        <v>3058</v>
      </c>
    </row>
    <row r="55" spans="1:31">
      <c r="A55" t="s">
        <v>3059</v>
      </c>
    </row>
    <row r="56" spans="1:31">
      <c r="A56" t="s">
        <v>3060</v>
      </c>
    </row>
    <row r="57" spans="1:31">
      <c r="A57" t="s">
        <v>3061</v>
      </c>
    </row>
    <row r="58" spans="1:31">
      <c r="A58" t="s">
        <v>3062</v>
      </c>
    </row>
    <row r="59" spans="1:31">
      <c r="A59" t="s">
        <v>3063</v>
      </c>
    </row>
    <row r="60" spans="1:31">
      <c r="A60" t="s">
        <v>3064</v>
      </c>
    </row>
    <row r="61" spans="1:31">
      <c r="A61" t="s">
        <v>3065</v>
      </c>
    </row>
    <row r="62" spans="1:31">
      <c r="A62" t="s">
        <v>3066</v>
      </c>
    </row>
    <row r="63" spans="1:31">
      <c r="A63" t="s">
        <v>3067</v>
      </c>
    </row>
    <row r="64" spans="1:31">
      <c r="A64" t="s">
        <v>3068</v>
      </c>
    </row>
    <row r="65" spans="1:1">
      <c r="A65" t="s">
        <v>3069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8973-BD65-4FE7-AF4B-682E9C44C731}">
  <sheetPr codeName="Sheet15">
    <tabColor theme="7" tint="-0.249977111117893"/>
  </sheetPr>
  <dimension ref="A1:AD30"/>
  <sheetViews>
    <sheetView workbookViewId="0"/>
  </sheetViews>
  <sheetFormatPr defaultRowHeight="15"/>
  <sheetData>
    <row r="1" spans="1:30">
      <c r="A1" t="s">
        <v>3070</v>
      </c>
    </row>
    <row r="3" spans="1:30">
      <c r="A3" t="s">
        <v>3071</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3072</v>
      </c>
      <c r="B4">
        <v>5.2</v>
      </c>
      <c r="C4">
        <v>5.0999999999999996</v>
      </c>
      <c r="D4">
        <v>5</v>
      </c>
      <c r="E4">
        <v>5</v>
      </c>
      <c r="F4">
        <v>4.9000000000000004</v>
      </c>
      <c r="G4">
        <v>4.7</v>
      </c>
      <c r="H4">
        <v>4.5999999999999996</v>
      </c>
      <c r="I4">
        <v>4.4000000000000004</v>
      </c>
      <c r="J4">
        <v>4.2</v>
      </c>
      <c r="K4">
        <v>3.6</v>
      </c>
      <c r="L4">
        <v>3.4</v>
      </c>
      <c r="M4">
        <v>3.1</v>
      </c>
      <c r="N4">
        <v>2.8</v>
      </c>
      <c r="O4">
        <v>2.6</v>
      </c>
      <c r="P4">
        <v>2.4</v>
      </c>
      <c r="Q4">
        <v>2.2000000000000002</v>
      </c>
      <c r="R4">
        <v>2</v>
      </c>
      <c r="S4">
        <v>1.8</v>
      </c>
      <c r="T4">
        <v>1.7</v>
      </c>
      <c r="U4">
        <v>1.6</v>
      </c>
      <c r="V4">
        <v>1.5</v>
      </c>
      <c r="W4">
        <v>1.4</v>
      </c>
      <c r="X4">
        <v>1.3</v>
      </c>
      <c r="Y4">
        <v>1.2</v>
      </c>
      <c r="Z4">
        <v>1.1000000000000001</v>
      </c>
      <c r="AA4">
        <v>1</v>
      </c>
      <c r="AB4">
        <v>0.9</v>
      </c>
      <c r="AC4">
        <v>0.8</v>
      </c>
      <c r="AD4">
        <v>0.7</v>
      </c>
    </row>
    <row r="5" spans="1:30">
      <c r="A5" t="s">
        <v>3028</v>
      </c>
      <c r="B5">
        <v>3.2</v>
      </c>
      <c r="C5">
        <v>2.9</v>
      </c>
      <c r="D5">
        <v>2.8</v>
      </c>
      <c r="E5">
        <v>2.7</v>
      </c>
      <c r="F5">
        <v>2.7</v>
      </c>
      <c r="G5">
        <v>2.7</v>
      </c>
      <c r="H5">
        <v>2.6</v>
      </c>
      <c r="I5">
        <v>2.5</v>
      </c>
      <c r="J5">
        <v>2.4</v>
      </c>
      <c r="K5">
        <v>2.2000000000000002</v>
      </c>
      <c r="L5">
        <v>2</v>
      </c>
      <c r="M5">
        <v>1.8</v>
      </c>
      <c r="N5">
        <v>1.7</v>
      </c>
      <c r="O5">
        <v>1.5</v>
      </c>
      <c r="P5">
        <v>1.4</v>
      </c>
      <c r="Q5">
        <v>1.3</v>
      </c>
      <c r="R5">
        <v>1.1000000000000001</v>
      </c>
      <c r="S5">
        <v>1.3</v>
      </c>
      <c r="T5">
        <v>1.2</v>
      </c>
      <c r="U5">
        <v>1.1000000000000001</v>
      </c>
      <c r="V5">
        <v>1</v>
      </c>
      <c r="W5">
        <v>1</v>
      </c>
      <c r="X5">
        <v>0.9</v>
      </c>
      <c r="Y5">
        <v>0.8</v>
      </c>
      <c r="Z5">
        <v>0.7</v>
      </c>
      <c r="AA5">
        <v>0.6</v>
      </c>
      <c r="AB5">
        <v>0.6</v>
      </c>
      <c r="AC5">
        <v>0.5</v>
      </c>
      <c r="AD5">
        <v>0.5</v>
      </c>
    </row>
    <row r="6" spans="1:30">
      <c r="A6" t="s">
        <v>3029</v>
      </c>
      <c r="B6">
        <v>1.7</v>
      </c>
      <c r="C6">
        <v>1.9</v>
      </c>
      <c r="D6">
        <v>1.9</v>
      </c>
      <c r="E6">
        <v>2</v>
      </c>
      <c r="F6">
        <v>1.9</v>
      </c>
      <c r="G6">
        <v>1.8</v>
      </c>
      <c r="H6">
        <v>1.8</v>
      </c>
      <c r="I6">
        <v>1.7</v>
      </c>
      <c r="J6">
        <v>1.6</v>
      </c>
      <c r="K6">
        <v>1.3</v>
      </c>
      <c r="L6">
        <v>1.2</v>
      </c>
      <c r="M6">
        <v>1.1000000000000001</v>
      </c>
      <c r="N6">
        <v>1</v>
      </c>
      <c r="O6">
        <v>1</v>
      </c>
      <c r="P6">
        <v>0.9</v>
      </c>
      <c r="Q6">
        <v>0.8</v>
      </c>
      <c r="R6">
        <v>0.8</v>
      </c>
      <c r="S6">
        <v>0.4</v>
      </c>
      <c r="T6">
        <v>0.4</v>
      </c>
      <c r="U6">
        <v>0.4</v>
      </c>
      <c r="V6">
        <v>0.4</v>
      </c>
      <c r="W6">
        <v>0.3</v>
      </c>
      <c r="X6">
        <v>0.3</v>
      </c>
      <c r="Y6">
        <v>0.3</v>
      </c>
      <c r="Z6">
        <v>0.3</v>
      </c>
      <c r="AA6">
        <v>0.2</v>
      </c>
      <c r="AB6">
        <v>0.2</v>
      </c>
      <c r="AC6">
        <v>0.2</v>
      </c>
      <c r="AD6">
        <v>0.2</v>
      </c>
    </row>
    <row r="7" spans="1:30">
      <c r="A7" t="s">
        <v>3073</v>
      </c>
      <c r="B7">
        <v>0.3</v>
      </c>
      <c r="C7">
        <v>0.2</v>
      </c>
      <c r="D7">
        <v>0.2</v>
      </c>
      <c r="E7">
        <v>0.2</v>
      </c>
      <c r="F7">
        <v>0.2</v>
      </c>
      <c r="G7">
        <v>0.2</v>
      </c>
      <c r="H7">
        <v>0.2</v>
      </c>
      <c r="I7">
        <v>0.2</v>
      </c>
      <c r="J7">
        <v>0.2</v>
      </c>
      <c r="K7">
        <v>0.1</v>
      </c>
      <c r="L7">
        <v>0.1</v>
      </c>
      <c r="M7">
        <v>0.1</v>
      </c>
      <c r="N7">
        <v>0.1</v>
      </c>
      <c r="O7">
        <v>0.1</v>
      </c>
      <c r="P7">
        <v>0.1</v>
      </c>
      <c r="Q7">
        <v>0.1</v>
      </c>
      <c r="R7">
        <v>0.1</v>
      </c>
      <c r="S7">
        <v>0.1</v>
      </c>
      <c r="T7">
        <v>0.1</v>
      </c>
      <c r="U7">
        <v>0.1</v>
      </c>
      <c r="V7">
        <v>0.1</v>
      </c>
      <c r="W7">
        <v>0.1</v>
      </c>
      <c r="X7">
        <v>0.1</v>
      </c>
      <c r="Y7">
        <v>0.1</v>
      </c>
      <c r="Z7">
        <v>0.1</v>
      </c>
      <c r="AA7">
        <v>0.1</v>
      </c>
      <c r="AB7">
        <v>0</v>
      </c>
      <c r="AC7">
        <v>0</v>
      </c>
      <c r="AD7">
        <v>0</v>
      </c>
    </row>
    <row r="8" spans="1:30">
      <c r="A8" t="s">
        <v>3032</v>
      </c>
      <c r="B8" t="s">
        <v>2952</v>
      </c>
      <c r="C8" t="s">
        <v>2952</v>
      </c>
      <c r="D8" t="s">
        <v>2952</v>
      </c>
      <c r="E8" t="s">
        <v>2952</v>
      </c>
      <c r="F8" t="s">
        <v>2952</v>
      </c>
      <c r="G8" t="s">
        <v>2952</v>
      </c>
      <c r="H8" t="s">
        <v>2952</v>
      </c>
      <c r="I8" t="s">
        <v>2952</v>
      </c>
      <c r="J8" t="s">
        <v>2952</v>
      </c>
      <c r="K8" t="s">
        <v>2952</v>
      </c>
      <c r="L8" t="s">
        <v>2952</v>
      </c>
      <c r="M8" t="s">
        <v>2952</v>
      </c>
      <c r="N8" t="s">
        <v>2952</v>
      </c>
      <c r="O8" t="s">
        <v>2952</v>
      </c>
      <c r="P8" t="s">
        <v>2952</v>
      </c>
      <c r="Q8" t="s">
        <v>2952</v>
      </c>
      <c r="R8" t="s">
        <v>2952</v>
      </c>
      <c r="S8" t="s">
        <v>2952</v>
      </c>
      <c r="T8" t="s">
        <v>2952</v>
      </c>
      <c r="U8" t="s">
        <v>2952</v>
      </c>
      <c r="V8" t="s">
        <v>2952</v>
      </c>
      <c r="W8" t="s">
        <v>2952</v>
      </c>
      <c r="X8" t="s">
        <v>2952</v>
      </c>
      <c r="Y8" t="s">
        <v>2952</v>
      </c>
      <c r="Z8" t="s">
        <v>2952</v>
      </c>
      <c r="AA8" t="s">
        <v>2952</v>
      </c>
      <c r="AB8" t="s">
        <v>2952</v>
      </c>
      <c r="AC8" t="s">
        <v>2952</v>
      </c>
      <c r="AD8" t="s">
        <v>2952</v>
      </c>
    </row>
    <row r="9" spans="1:30">
      <c r="A9" t="s">
        <v>3074</v>
      </c>
      <c r="B9" t="s">
        <v>2952</v>
      </c>
      <c r="C9" t="s">
        <v>2952</v>
      </c>
      <c r="D9" t="s">
        <v>2952</v>
      </c>
      <c r="E9" t="s">
        <v>2952</v>
      </c>
      <c r="F9" t="s">
        <v>2952</v>
      </c>
      <c r="G9" t="s">
        <v>2952</v>
      </c>
      <c r="H9" t="s">
        <v>2952</v>
      </c>
      <c r="I9" t="s">
        <v>2952</v>
      </c>
      <c r="J9" t="s">
        <v>2952</v>
      </c>
      <c r="K9" t="s">
        <v>2952</v>
      </c>
      <c r="L9" t="s">
        <v>2952</v>
      </c>
      <c r="M9" t="s">
        <v>2952</v>
      </c>
      <c r="N9" t="s">
        <v>2952</v>
      </c>
      <c r="O9" t="s">
        <v>2952</v>
      </c>
      <c r="P9" t="s">
        <v>2952</v>
      </c>
      <c r="Q9" t="s">
        <v>2952</v>
      </c>
      <c r="R9" t="s">
        <v>2952</v>
      </c>
      <c r="S9" t="s">
        <v>2952</v>
      </c>
      <c r="T9" t="s">
        <v>2952</v>
      </c>
      <c r="U9" t="s">
        <v>2952</v>
      </c>
      <c r="V9" t="s">
        <v>2952</v>
      </c>
      <c r="W9" t="s">
        <v>2952</v>
      </c>
      <c r="X9">
        <v>0.1</v>
      </c>
      <c r="Y9">
        <v>0.1</v>
      </c>
      <c r="Z9">
        <v>0.1</v>
      </c>
      <c r="AA9">
        <v>0.1</v>
      </c>
      <c r="AB9">
        <v>0.1</v>
      </c>
      <c r="AC9">
        <v>0.1</v>
      </c>
      <c r="AD9">
        <v>0.1</v>
      </c>
    </row>
    <row r="10" spans="1:30">
      <c r="A10" t="s">
        <v>3028</v>
      </c>
      <c r="B10" t="s">
        <v>2952</v>
      </c>
      <c r="C10" t="s">
        <v>2952</v>
      </c>
      <c r="D10" t="s">
        <v>2952</v>
      </c>
      <c r="E10" t="s">
        <v>2952</v>
      </c>
      <c r="F10" t="s">
        <v>2952</v>
      </c>
      <c r="G10" t="s">
        <v>2952</v>
      </c>
      <c r="H10" t="s">
        <v>2952</v>
      </c>
      <c r="I10" t="s">
        <v>2952</v>
      </c>
      <c r="J10" t="s">
        <v>2952</v>
      </c>
      <c r="K10" t="s">
        <v>2952</v>
      </c>
      <c r="L10" t="s">
        <v>2952</v>
      </c>
      <c r="M10" t="s">
        <v>2952</v>
      </c>
      <c r="N10" t="s">
        <v>2952</v>
      </c>
      <c r="O10" t="s">
        <v>2952</v>
      </c>
      <c r="P10" t="s">
        <v>2952</v>
      </c>
      <c r="Q10" t="s">
        <v>2952</v>
      </c>
      <c r="R10" t="s">
        <v>2952</v>
      </c>
      <c r="S10" t="s">
        <v>2952</v>
      </c>
      <c r="T10" t="s">
        <v>2952</v>
      </c>
      <c r="U10" t="s">
        <v>2952</v>
      </c>
      <c r="V10" t="s">
        <v>2952</v>
      </c>
      <c r="W10" t="s">
        <v>2952</v>
      </c>
      <c r="X10" t="s">
        <v>2952</v>
      </c>
      <c r="Y10" t="s">
        <v>2952</v>
      </c>
      <c r="Z10" t="s">
        <v>2952</v>
      </c>
      <c r="AA10" t="s">
        <v>2952</v>
      </c>
      <c r="AB10" t="s">
        <v>2952</v>
      </c>
      <c r="AC10" t="s">
        <v>2952</v>
      </c>
      <c r="AD10" t="s">
        <v>2952</v>
      </c>
    </row>
    <row r="11" spans="1:30">
      <c r="A11" t="s">
        <v>3029</v>
      </c>
      <c r="B11" t="s">
        <v>2952</v>
      </c>
      <c r="C11" t="s">
        <v>2952</v>
      </c>
      <c r="D11" t="s">
        <v>2952</v>
      </c>
      <c r="E11" t="s">
        <v>2952</v>
      </c>
      <c r="F11" t="s">
        <v>2952</v>
      </c>
      <c r="G11" t="s">
        <v>2952</v>
      </c>
      <c r="H11" t="s">
        <v>2952</v>
      </c>
      <c r="I11" t="s">
        <v>2952</v>
      </c>
      <c r="J11" t="s">
        <v>2952</v>
      </c>
      <c r="K11" t="s">
        <v>2952</v>
      </c>
      <c r="L11" t="s">
        <v>2952</v>
      </c>
      <c r="M11" t="s">
        <v>2952</v>
      </c>
      <c r="N11" t="s">
        <v>2952</v>
      </c>
      <c r="O11" t="s">
        <v>2952</v>
      </c>
      <c r="P11" t="s">
        <v>2952</v>
      </c>
      <c r="Q11" t="s">
        <v>2952</v>
      </c>
      <c r="R11" t="s">
        <v>2952</v>
      </c>
      <c r="S11" t="s">
        <v>2952</v>
      </c>
      <c r="T11" t="s">
        <v>2952</v>
      </c>
      <c r="U11" t="s">
        <v>2952</v>
      </c>
      <c r="V11" t="s">
        <v>2952</v>
      </c>
      <c r="W11" t="s">
        <v>2952</v>
      </c>
      <c r="X11" t="s">
        <v>2952</v>
      </c>
      <c r="Y11" t="s">
        <v>2952</v>
      </c>
      <c r="Z11" t="s">
        <v>2952</v>
      </c>
      <c r="AA11" t="s">
        <v>2952</v>
      </c>
      <c r="AB11" t="s">
        <v>2952</v>
      </c>
      <c r="AC11" t="s">
        <v>2952</v>
      </c>
      <c r="AD11" t="s">
        <v>2952</v>
      </c>
    </row>
    <row r="12" spans="1:30">
      <c r="A12" t="s">
        <v>3073</v>
      </c>
      <c r="B12" t="s">
        <v>2952</v>
      </c>
      <c r="C12" t="s">
        <v>2952</v>
      </c>
      <c r="D12" t="s">
        <v>2952</v>
      </c>
      <c r="E12" t="s">
        <v>2952</v>
      </c>
      <c r="F12" t="s">
        <v>2952</v>
      </c>
      <c r="G12" t="s">
        <v>2952</v>
      </c>
      <c r="H12" t="s">
        <v>2952</v>
      </c>
      <c r="I12" t="s">
        <v>2952</v>
      </c>
      <c r="J12" t="s">
        <v>2952</v>
      </c>
      <c r="K12" t="s">
        <v>2952</v>
      </c>
      <c r="L12" t="s">
        <v>2952</v>
      </c>
      <c r="M12" t="s">
        <v>2952</v>
      </c>
      <c r="N12" t="s">
        <v>2952</v>
      </c>
      <c r="O12" t="s">
        <v>2952</v>
      </c>
      <c r="P12" t="s">
        <v>2952</v>
      </c>
      <c r="Q12" t="s">
        <v>2952</v>
      </c>
      <c r="R12" t="s">
        <v>2952</v>
      </c>
      <c r="S12" t="s">
        <v>2952</v>
      </c>
      <c r="T12" t="s">
        <v>2952</v>
      </c>
      <c r="U12" t="s">
        <v>2952</v>
      </c>
      <c r="V12" t="s">
        <v>2952</v>
      </c>
      <c r="W12" t="s">
        <v>2952</v>
      </c>
      <c r="X12" t="s">
        <v>2952</v>
      </c>
      <c r="Y12" t="s">
        <v>2952</v>
      </c>
      <c r="Z12" t="s">
        <v>2952</v>
      </c>
      <c r="AA12" t="s">
        <v>2952</v>
      </c>
      <c r="AB12">
        <v>0.1</v>
      </c>
      <c r="AC12">
        <v>0.1</v>
      </c>
      <c r="AD12">
        <v>0.1</v>
      </c>
    </row>
    <row r="13" spans="1:30">
      <c r="A13" t="s">
        <v>3075</v>
      </c>
      <c r="B13" t="s">
        <v>2952</v>
      </c>
      <c r="C13" t="s">
        <v>2952</v>
      </c>
      <c r="D13" t="s">
        <v>2952</v>
      </c>
      <c r="E13" t="s">
        <v>2952</v>
      </c>
      <c r="F13" t="s">
        <v>2952</v>
      </c>
      <c r="G13" t="s">
        <v>2952</v>
      </c>
      <c r="H13" t="s">
        <v>2952</v>
      </c>
      <c r="I13" t="s">
        <v>2952</v>
      </c>
      <c r="J13" t="s">
        <v>2952</v>
      </c>
      <c r="K13" t="s">
        <v>2952</v>
      </c>
      <c r="L13">
        <v>0.1</v>
      </c>
      <c r="M13">
        <v>0.1</v>
      </c>
      <c r="N13">
        <v>0.1</v>
      </c>
      <c r="O13">
        <v>0.1</v>
      </c>
      <c r="P13">
        <v>0.2</v>
      </c>
      <c r="Q13">
        <v>0.2</v>
      </c>
      <c r="R13">
        <v>0.3</v>
      </c>
      <c r="S13">
        <v>0.3</v>
      </c>
      <c r="T13">
        <v>0.3</v>
      </c>
      <c r="U13">
        <v>0.3</v>
      </c>
      <c r="V13">
        <v>0.3</v>
      </c>
      <c r="W13">
        <v>0.3</v>
      </c>
      <c r="X13">
        <v>0.3</v>
      </c>
      <c r="Y13">
        <v>0.2</v>
      </c>
      <c r="Z13">
        <v>0.2</v>
      </c>
      <c r="AA13">
        <v>0.2</v>
      </c>
      <c r="AB13">
        <v>0.2</v>
      </c>
      <c r="AC13">
        <v>0.2</v>
      </c>
      <c r="AD13">
        <v>0.2</v>
      </c>
    </row>
    <row r="14" spans="1:30">
      <c r="A14" t="s">
        <v>3076</v>
      </c>
      <c r="B14">
        <v>7.7</v>
      </c>
      <c r="C14">
        <v>7.7</v>
      </c>
      <c r="D14">
        <v>7.7</v>
      </c>
      <c r="E14">
        <v>7.5</v>
      </c>
      <c r="F14">
        <v>7.6</v>
      </c>
      <c r="G14">
        <v>7.6</v>
      </c>
      <c r="H14">
        <v>7.6</v>
      </c>
      <c r="I14">
        <v>7.6</v>
      </c>
      <c r="J14">
        <v>7.5</v>
      </c>
      <c r="K14">
        <v>7.3</v>
      </c>
      <c r="L14">
        <v>7.4</v>
      </c>
      <c r="M14">
        <v>7.9</v>
      </c>
      <c r="N14">
        <v>8</v>
      </c>
      <c r="O14">
        <v>8.1</v>
      </c>
      <c r="P14">
        <v>7.6</v>
      </c>
      <c r="Q14">
        <v>7.2</v>
      </c>
      <c r="R14">
        <v>6.9</v>
      </c>
      <c r="S14">
        <v>6.1</v>
      </c>
      <c r="T14">
        <v>5.2</v>
      </c>
      <c r="U14">
        <v>4.5999999999999996</v>
      </c>
      <c r="V14">
        <v>4.3</v>
      </c>
      <c r="W14">
        <v>3.9</v>
      </c>
      <c r="X14">
        <v>3.4</v>
      </c>
      <c r="Y14">
        <v>3.1</v>
      </c>
      <c r="Z14">
        <v>2.8</v>
      </c>
      <c r="AA14">
        <v>2.4</v>
      </c>
      <c r="AB14">
        <v>2.2999999999999998</v>
      </c>
      <c r="AC14">
        <v>2.2000000000000002</v>
      </c>
      <c r="AD14">
        <v>2.1</v>
      </c>
    </row>
    <row r="15" spans="1:30">
      <c r="A15" t="s">
        <v>3077</v>
      </c>
      <c r="B15">
        <v>0.6</v>
      </c>
      <c r="C15">
        <v>0.6</v>
      </c>
      <c r="D15">
        <v>0.6</v>
      </c>
      <c r="E15">
        <v>0.6</v>
      </c>
      <c r="F15">
        <v>0.6</v>
      </c>
      <c r="G15">
        <v>0.6</v>
      </c>
      <c r="H15">
        <v>0.6</v>
      </c>
      <c r="I15">
        <v>0.6</v>
      </c>
      <c r="J15">
        <v>0.5</v>
      </c>
      <c r="K15">
        <v>0.6</v>
      </c>
      <c r="L15">
        <v>0.6</v>
      </c>
      <c r="M15">
        <v>0.5</v>
      </c>
      <c r="N15">
        <v>0.5</v>
      </c>
      <c r="O15">
        <v>0.5</v>
      </c>
      <c r="P15">
        <v>0.5</v>
      </c>
      <c r="Q15">
        <v>0.5</v>
      </c>
      <c r="R15">
        <v>0.5</v>
      </c>
      <c r="S15">
        <v>0.5</v>
      </c>
      <c r="T15">
        <v>0.4</v>
      </c>
      <c r="U15">
        <v>0.4</v>
      </c>
      <c r="V15">
        <v>0.4</v>
      </c>
      <c r="W15">
        <v>0.4</v>
      </c>
      <c r="X15">
        <v>0.3</v>
      </c>
      <c r="Y15">
        <v>0.3</v>
      </c>
      <c r="Z15">
        <v>0.3</v>
      </c>
      <c r="AA15">
        <v>0.3</v>
      </c>
      <c r="AB15">
        <v>0.3</v>
      </c>
      <c r="AC15">
        <v>0.3</v>
      </c>
      <c r="AD15">
        <v>0.3</v>
      </c>
    </row>
    <row r="16" spans="1:30">
      <c r="A16" t="s">
        <v>3036</v>
      </c>
      <c r="B16">
        <v>0.1</v>
      </c>
      <c r="C16">
        <v>0.1</v>
      </c>
      <c r="D16">
        <v>0.1</v>
      </c>
      <c r="E16">
        <v>0.1</v>
      </c>
      <c r="F16">
        <v>0.1</v>
      </c>
      <c r="G16">
        <v>0.1</v>
      </c>
      <c r="H16">
        <v>0.1</v>
      </c>
      <c r="I16">
        <v>0.1</v>
      </c>
      <c r="J16">
        <v>0.1</v>
      </c>
      <c r="K16">
        <v>0.1</v>
      </c>
      <c r="L16">
        <v>0.1</v>
      </c>
      <c r="M16">
        <v>0.1</v>
      </c>
      <c r="N16">
        <v>0.1</v>
      </c>
      <c r="O16">
        <v>0.1</v>
      </c>
      <c r="P16">
        <v>0.1</v>
      </c>
      <c r="Q16">
        <v>0.1</v>
      </c>
      <c r="R16">
        <v>0.1</v>
      </c>
      <c r="S16">
        <v>0.1</v>
      </c>
      <c r="T16">
        <v>0.1</v>
      </c>
      <c r="U16">
        <v>0.1</v>
      </c>
      <c r="V16">
        <v>0.1</v>
      </c>
      <c r="W16">
        <v>0.1</v>
      </c>
      <c r="X16">
        <v>0.1</v>
      </c>
      <c r="Y16">
        <v>0.1</v>
      </c>
      <c r="Z16">
        <v>0.1</v>
      </c>
      <c r="AA16">
        <v>0.1</v>
      </c>
      <c r="AB16">
        <v>0.1</v>
      </c>
      <c r="AC16">
        <v>0.1</v>
      </c>
      <c r="AD16">
        <v>0.1</v>
      </c>
    </row>
    <row r="17" spans="1:30">
      <c r="A17" t="s">
        <v>3078</v>
      </c>
      <c r="B17">
        <v>0.1</v>
      </c>
      <c r="C17">
        <v>0.1</v>
      </c>
      <c r="D17">
        <v>0.1</v>
      </c>
      <c r="E17">
        <v>0.1</v>
      </c>
      <c r="F17">
        <v>0.1</v>
      </c>
      <c r="G17">
        <v>0.1</v>
      </c>
      <c r="H17">
        <v>0.1</v>
      </c>
      <c r="I17">
        <v>0.1</v>
      </c>
      <c r="J17">
        <v>0.1</v>
      </c>
      <c r="K17">
        <v>0.1</v>
      </c>
      <c r="L17">
        <v>0.1</v>
      </c>
      <c r="M17">
        <v>0.1</v>
      </c>
      <c r="N17" t="s">
        <v>2952</v>
      </c>
      <c r="O17" t="s">
        <v>2952</v>
      </c>
      <c r="P17" t="s">
        <v>2952</v>
      </c>
      <c r="Q17">
        <v>0.1</v>
      </c>
      <c r="R17" t="s">
        <v>2952</v>
      </c>
      <c r="S17" t="s">
        <v>2952</v>
      </c>
      <c r="T17" t="s">
        <v>2952</v>
      </c>
      <c r="U17" t="s">
        <v>2952</v>
      </c>
      <c r="V17" t="s">
        <v>2952</v>
      </c>
      <c r="W17" t="s">
        <v>2952</v>
      </c>
      <c r="X17" t="s">
        <v>2952</v>
      </c>
      <c r="Y17" t="s">
        <v>2952</v>
      </c>
      <c r="Z17" t="s">
        <v>2952</v>
      </c>
      <c r="AA17" t="s">
        <v>2952</v>
      </c>
      <c r="AB17" t="s">
        <v>2952</v>
      </c>
      <c r="AC17" t="s">
        <v>2952</v>
      </c>
      <c r="AD17" t="s">
        <v>2952</v>
      </c>
    </row>
    <row r="18" spans="1:30">
      <c r="A18" t="s">
        <v>3079</v>
      </c>
      <c r="B18">
        <v>0.6</v>
      </c>
      <c r="C18">
        <v>0.6</v>
      </c>
      <c r="D18">
        <v>0.6</v>
      </c>
      <c r="E18">
        <v>0.6</v>
      </c>
      <c r="F18">
        <v>0.7</v>
      </c>
      <c r="G18">
        <v>0.6</v>
      </c>
      <c r="H18">
        <v>0.6</v>
      </c>
      <c r="I18">
        <v>0.7</v>
      </c>
      <c r="J18">
        <v>0.6</v>
      </c>
      <c r="K18">
        <v>0.5</v>
      </c>
      <c r="L18">
        <v>0.5</v>
      </c>
      <c r="M18">
        <v>0.5</v>
      </c>
      <c r="N18">
        <v>0.5</v>
      </c>
      <c r="O18">
        <v>0.6</v>
      </c>
      <c r="P18">
        <v>0.6</v>
      </c>
      <c r="Q18">
        <v>0.6</v>
      </c>
      <c r="R18">
        <v>0.6</v>
      </c>
      <c r="S18">
        <v>0.5</v>
      </c>
      <c r="T18">
        <v>0.3</v>
      </c>
      <c r="U18">
        <v>0.3</v>
      </c>
      <c r="V18">
        <v>0.3</v>
      </c>
      <c r="W18">
        <v>0.3</v>
      </c>
      <c r="X18">
        <v>0.3</v>
      </c>
      <c r="Y18">
        <v>0.2</v>
      </c>
      <c r="Z18">
        <v>0.2</v>
      </c>
      <c r="AA18">
        <v>0.1</v>
      </c>
      <c r="AB18">
        <v>0.1</v>
      </c>
      <c r="AC18">
        <v>0.1</v>
      </c>
      <c r="AD18">
        <v>0.1</v>
      </c>
    </row>
    <row r="19" spans="1:30">
      <c r="A19" t="s">
        <v>3080</v>
      </c>
      <c r="B19">
        <v>0.9</v>
      </c>
      <c r="C19">
        <v>0.9</v>
      </c>
      <c r="D19">
        <v>0.9</v>
      </c>
      <c r="E19">
        <v>0.8</v>
      </c>
      <c r="F19">
        <v>0.9</v>
      </c>
      <c r="G19">
        <v>0.9</v>
      </c>
      <c r="H19">
        <v>0.9</v>
      </c>
      <c r="I19">
        <v>0.9</v>
      </c>
      <c r="J19">
        <v>0.8</v>
      </c>
      <c r="K19">
        <v>0.8</v>
      </c>
      <c r="L19">
        <v>0.8</v>
      </c>
      <c r="M19">
        <v>1</v>
      </c>
      <c r="N19">
        <v>1</v>
      </c>
      <c r="O19">
        <v>1.1000000000000001</v>
      </c>
      <c r="P19">
        <v>1.1000000000000001</v>
      </c>
      <c r="Q19">
        <v>1</v>
      </c>
      <c r="R19">
        <v>1</v>
      </c>
      <c r="S19">
        <v>0.9</v>
      </c>
      <c r="T19">
        <v>0.9</v>
      </c>
      <c r="U19">
        <v>0.8</v>
      </c>
      <c r="V19">
        <v>0.8</v>
      </c>
      <c r="W19">
        <v>0.7</v>
      </c>
      <c r="X19">
        <v>0.7</v>
      </c>
      <c r="Y19">
        <v>0.7</v>
      </c>
      <c r="Z19">
        <v>0.6</v>
      </c>
      <c r="AA19">
        <v>0.5</v>
      </c>
      <c r="AB19">
        <v>0.4</v>
      </c>
      <c r="AC19">
        <v>0.4</v>
      </c>
      <c r="AD19">
        <v>0.4</v>
      </c>
    </row>
    <row r="20" spans="1:30">
      <c r="A20" t="s">
        <v>3081</v>
      </c>
      <c r="B20">
        <v>5.5</v>
      </c>
      <c r="C20">
        <v>5.5</v>
      </c>
      <c r="D20">
        <v>5.5</v>
      </c>
      <c r="E20">
        <v>5.3</v>
      </c>
      <c r="F20">
        <v>5.3</v>
      </c>
      <c r="G20">
        <v>5.4</v>
      </c>
      <c r="H20">
        <v>5.3</v>
      </c>
      <c r="I20">
        <v>5.3</v>
      </c>
      <c r="J20">
        <v>5.3</v>
      </c>
      <c r="K20">
        <v>5.3</v>
      </c>
      <c r="L20">
        <v>5.4</v>
      </c>
      <c r="M20">
        <v>5.7</v>
      </c>
      <c r="N20">
        <v>5.7</v>
      </c>
      <c r="O20">
        <v>5.8</v>
      </c>
      <c r="P20">
        <v>5.2</v>
      </c>
      <c r="Q20">
        <v>4.9000000000000004</v>
      </c>
      <c r="R20">
        <v>4.7</v>
      </c>
      <c r="S20">
        <v>4.0999999999999996</v>
      </c>
      <c r="T20">
        <v>3.5</v>
      </c>
      <c r="U20">
        <v>3</v>
      </c>
      <c r="V20">
        <v>2.7</v>
      </c>
      <c r="W20">
        <v>2.4</v>
      </c>
      <c r="X20">
        <v>2</v>
      </c>
      <c r="Y20">
        <v>1.8</v>
      </c>
      <c r="Z20">
        <v>1.6</v>
      </c>
      <c r="AA20">
        <v>1.5</v>
      </c>
      <c r="AB20">
        <v>1.4</v>
      </c>
      <c r="AC20">
        <v>1.3</v>
      </c>
      <c r="AD20">
        <v>1.3</v>
      </c>
    </row>
    <row r="21" spans="1:30">
      <c r="A21" t="s">
        <v>2962</v>
      </c>
      <c r="B21">
        <v>12.9</v>
      </c>
      <c r="C21">
        <v>12.7</v>
      </c>
      <c r="D21">
        <v>12.7</v>
      </c>
      <c r="E21">
        <v>12.5</v>
      </c>
      <c r="F21">
        <v>12.4</v>
      </c>
      <c r="G21">
        <v>12.4</v>
      </c>
      <c r="H21">
        <v>12.2</v>
      </c>
      <c r="I21">
        <v>12</v>
      </c>
      <c r="J21">
        <v>11.8</v>
      </c>
      <c r="K21">
        <v>11</v>
      </c>
      <c r="L21">
        <v>10.8</v>
      </c>
      <c r="M21">
        <v>11.1</v>
      </c>
      <c r="N21">
        <v>10.9</v>
      </c>
      <c r="O21">
        <v>10.9</v>
      </c>
      <c r="P21">
        <v>10.199999999999999</v>
      </c>
      <c r="Q21">
        <v>9.6</v>
      </c>
      <c r="R21">
        <v>9.3000000000000007</v>
      </c>
      <c r="S21">
        <v>8.3000000000000007</v>
      </c>
      <c r="T21">
        <v>7.2</v>
      </c>
      <c r="U21">
        <v>6.5</v>
      </c>
      <c r="V21">
        <v>6.1</v>
      </c>
      <c r="W21">
        <v>5.6</v>
      </c>
      <c r="X21">
        <v>5</v>
      </c>
      <c r="Y21">
        <v>4.5999999999999996</v>
      </c>
      <c r="Z21">
        <v>4.0999999999999996</v>
      </c>
      <c r="AA21">
        <v>3.7</v>
      </c>
      <c r="AB21">
        <v>3.4</v>
      </c>
      <c r="AC21">
        <v>3.3</v>
      </c>
      <c r="AD21">
        <v>3.1</v>
      </c>
    </row>
    <row r="23" spans="1:30">
      <c r="A23" t="s">
        <v>3082</v>
      </c>
    </row>
    <row r="24" spans="1:30">
      <c r="A24" t="s">
        <v>2964</v>
      </c>
    </row>
    <row r="25" spans="1:30">
      <c r="A25" t="s">
        <v>3083</v>
      </c>
    </row>
    <row r="26" spans="1:30">
      <c r="A26" t="s">
        <v>3084</v>
      </c>
    </row>
    <row r="27" spans="1:30">
      <c r="A27" t="s">
        <v>3085</v>
      </c>
    </row>
    <row r="28" spans="1:30">
      <c r="A28" t="s">
        <v>3086</v>
      </c>
    </row>
    <row r="29" spans="1:30">
      <c r="A29" t="s">
        <v>3087</v>
      </c>
    </row>
    <row r="30" spans="1:30">
      <c r="A30" t="s">
        <v>3088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986FF-5952-4EF9-90F1-6E4F55D1D878}">
  <sheetPr codeName="Sheet16">
    <tabColor theme="7" tint="-0.249977111117893"/>
  </sheetPr>
  <dimension ref="A1:AD30"/>
  <sheetViews>
    <sheetView workbookViewId="0"/>
  </sheetViews>
  <sheetFormatPr defaultRowHeight="15"/>
  <cols>
    <col min="1" max="1" width="27.7109375" customWidth="1"/>
  </cols>
  <sheetData>
    <row r="1" spans="1:30">
      <c r="A1" t="s">
        <v>3089</v>
      </c>
    </row>
    <row r="3" spans="1:30">
      <c r="A3" t="s">
        <v>3071</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3072</v>
      </c>
      <c r="B4">
        <v>37.5</v>
      </c>
      <c r="C4">
        <v>39.5</v>
      </c>
      <c r="D4">
        <v>42.3</v>
      </c>
      <c r="E4">
        <v>44.3</v>
      </c>
      <c r="F4">
        <v>46</v>
      </c>
      <c r="G4">
        <v>47.5</v>
      </c>
      <c r="H4">
        <v>48.7</v>
      </c>
      <c r="I4">
        <v>49.8</v>
      </c>
      <c r="J4">
        <v>50.2</v>
      </c>
      <c r="K4">
        <v>47.6</v>
      </c>
      <c r="L4">
        <v>46.2</v>
      </c>
      <c r="M4">
        <v>43.5</v>
      </c>
      <c r="N4">
        <v>41.4</v>
      </c>
      <c r="O4">
        <v>39.200000000000003</v>
      </c>
      <c r="P4">
        <v>36.5</v>
      </c>
      <c r="Q4">
        <v>31.8</v>
      </c>
      <c r="R4">
        <v>30.9</v>
      </c>
      <c r="S4">
        <v>26.3</v>
      </c>
      <c r="T4">
        <v>23.9</v>
      </c>
      <c r="U4">
        <v>22.6</v>
      </c>
      <c r="V4">
        <v>21.3</v>
      </c>
      <c r="W4">
        <v>19.899999999999999</v>
      </c>
      <c r="X4">
        <v>17.399999999999999</v>
      </c>
      <c r="Y4">
        <v>15.3</v>
      </c>
      <c r="Z4">
        <v>13.3</v>
      </c>
      <c r="AA4">
        <v>11.6</v>
      </c>
      <c r="AB4">
        <v>10.199999999999999</v>
      </c>
      <c r="AC4">
        <v>8.6999999999999993</v>
      </c>
      <c r="AD4">
        <v>7.3</v>
      </c>
    </row>
    <row r="5" spans="1:30">
      <c r="A5" t="s">
        <v>3028</v>
      </c>
      <c r="B5">
        <v>24.1</v>
      </c>
      <c r="C5">
        <v>23.8</v>
      </c>
      <c r="D5">
        <v>24.5</v>
      </c>
      <c r="E5">
        <v>24.9</v>
      </c>
      <c r="F5">
        <v>25.7</v>
      </c>
      <c r="G5">
        <v>26.3</v>
      </c>
      <c r="H5">
        <v>26.6</v>
      </c>
      <c r="I5">
        <v>26.7</v>
      </c>
      <c r="J5">
        <v>26.7</v>
      </c>
      <c r="K5">
        <v>24.6</v>
      </c>
      <c r="L5">
        <v>23.7</v>
      </c>
      <c r="M5">
        <v>22.5</v>
      </c>
      <c r="N5">
        <v>21.3</v>
      </c>
      <c r="O5">
        <v>20</v>
      </c>
      <c r="P5">
        <v>18.7</v>
      </c>
      <c r="Q5">
        <v>17.3</v>
      </c>
      <c r="R5">
        <v>15.8</v>
      </c>
      <c r="S5">
        <v>18.100000000000001</v>
      </c>
      <c r="T5">
        <v>16.2</v>
      </c>
      <c r="U5">
        <v>15.2</v>
      </c>
      <c r="V5">
        <v>14.3</v>
      </c>
      <c r="W5">
        <v>13.6</v>
      </c>
      <c r="X5">
        <v>11.9</v>
      </c>
      <c r="Y5">
        <v>10.5</v>
      </c>
      <c r="Z5">
        <v>9</v>
      </c>
      <c r="AA5">
        <v>8</v>
      </c>
      <c r="AB5">
        <v>7</v>
      </c>
      <c r="AC5">
        <v>6</v>
      </c>
      <c r="AD5">
        <v>5.0999999999999996</v>
      </c>
    </row>
    <row r="6" spans="1:30">
      <c r="A6" t="s">
        <v>3029</v>
      </c>
      <c r="B6">
        <v>12.8</v>
      </c>
      <c r="C6">
        <v>15.1</v>
      </c>
      <c r="D6">
        <v>17.100000000000001</v>
      </c>
      <c r="E6">
        <v>18.7</v>
      </c>
      <c r="F6">
        <v>19.600000000000001</v>
      </c>
      <c r="G6">
        <v>20.5</v>
      </c>
      <c r="H6">
        <v>21.3</v>
      </c>
      <c r="I6">
        <v>22.3</v>
      </c>
      <c r="J6">
        <v>22.5</v>
      </c>
      <c r="K6">
        <v>22.1</v>
      </c>
      <c r="L6">
        <v>21.5</v>
      </c>
      <c r="M6">
        <v>20.100000000000001</v>
      </c>
      <c r="N6">
        <v>19.100000000000001</v>
      </c>
      <c r="O6">
        <v>18.2</v>
      </c>
      <c r="P6">
        <v>16.7</v>
      </c>
      <c r="Q6">
        <v>13.6</v>
      </c>
      <c r="R6">
        <v>14.3</v>
      </c>
      <c r="S6">
        <v>7.1</v>
      </c>
      <c r="T6">
        <v>6.7</v>
      </c>
      <c r="U6">
        <v>6.5</v>
      </c>
      <c r="V6">
        <v>6.1</v>
      </c>
      <c r="W6">
        <v>5.6</v>
      </c>
      <c r="X6">
        <v>4.8</v>
      </c>
      <c r="Y6">
        <v>4.2</v>
      </c>
      <c r="Z6">
        <v>3.8</v>
      </c>
      <c r="AA6">
        <v>3.1</v>
      </c>
      <c r="AB6">
        <v>2.7</v>
      </c>
      <c r="AC6">
        <v>2.2999999999999998</v>
      </c>
      <c r="AD6">
        <v>1.9</v>
      </c>
    </row>
    <row r="7" spans="1:30">
      <c r="A7" t="s">
        <v>3073</v>
      </c>
      <c r="B7">
        <v>0.5</v>
      </c>
      <c r="C7">
        <v>0.6</v>
      </c>
      <c r="D7">
        <v>0.6</v>
      </c>
      <c r="E7">
        <v>0.7</v>
      </c>
      <c r="F7">
        <v>0.7</v>
      </c>
      <c r="G7">
        <v>0.7</v>
      </c>
      <c r="H7">
        <v>0.7</v>
      </c>
      <c r="I7">
        <v>0.8</v>
      </c>
      <c r="J7">
        <v>0.9</v>
      </c>
      <c r="K7">
        <v>0.9</v>
      </c>
      <c r="L7">
        <v>1</v>
      </c>
      <c r="M7">
        <v>1</v>
      </c>
      <c r="N7">
        <v>1</v>
      </c>
      <c r="O7">
        <v>1</v>
      </c>
      <c r="P7">
        <v>1</v>
      </c>
      <c r="Q7">
        <v>0.9</v>
      </c>
      <c r="R7">
        <v>0.8</v>
      </c>
      <c r="S7">
        <v>1.1000000000000001</v>
      </c>
      <c r="T7">
        <v>1</v>
      </c>
      <c r="U7">
        <v>0.9</v>
      </c>
      <c r="V7">
        <v>0.8</v>
      </c>
      <c r="W7">
        <v>0.7</v>
      </c>
      <c r="X7">
        <v>0.6</v>
      </c>
      <c r="Y7">
        <v>0.6</v>
      </c>
      <c r="Z7">
        <v>0.5</v>
      </c>
      <c r="AA7">
        <v>0.4</v>
      </c>
      <c r="AB7">
        <v>0.4</v>
      </c>
      <c r="AC7">
        <v>0.3</v>
      </c>
      <c r="AD7">
        <v>0.3</v>
      </c>
    </row>
    <row r="8" spans="1:30">
      <c r="A8" t="s">
        <v>3032</v>
      </c>
      <c r="B8" t="s">
        <v>2952</v>
      </c>
      <c r="C8" t="s">
        <v>2952</v>
      </c>
      <c r="D8" t="s">
        <v>2952</v>
      </c>
      <c r="E8" t="s">
        <v>2952</v>
      </c>
      <c r="F8" t="s">
        <v>2952</v>
      </c>
      <c r="G8" t="s">
        <v>2952</v>
      </c>
      <c r="H8" t="s">
        <v>2952</v>
      </c>
      <c r="I8" t="s">
        <v>2952</v>
      </c>
      <c r="J8" t="s">
        <v>2952</v>
      </c>
      <c r="K8" t="s">
        <v>2952</v>
      </c>
      <c r="L8" t="s">
        <v>2952</v>
      </c>
      <c r="M8" t="s">
        <v>2952</v>
      </c>
      <c r="N8" t="s">
        <v>2952</v>
      </c>
      <c r="O8" t="s">
        <v>2952</v>
      </c>
      <c r="P8" t="s">
        <v>2952</v>
      </c>
      <c r="Q8" t="s">
        <v>2952</v>
      </c>
      <c r="R8" t="s">
        <v>2952</v>
      </c>
      <c r="S8" t="s">
        <v>2952</v>
      </c>
      <c r="T8" t="s">
        <v>2952</v>
      </c>
      <c r="U8" t="s">
        <v>2952</v>
      </c>
      <c r="V8" t="s">
        <v>2952</v>
      </c>
      <c r="W8" t="s">
        <v>2952</v>
      </c>
      <c r="X8" t="s">
        <v>2952</v>
      </c>
      <c r="Y8" t="s">
        <v>2952</v>
      </c>
      <c r="Z8" t="s">
        <v>2952</v>
      </c>
      <c r="AA8" t="s">
        <v>2952</v>
      </c>
      <c r="AB8" t="s">
        <v>2952</v>
      </c>
      <c r="AC8" t="s">
        <v>2952</v>
      </c>
      <c r="AD8" t="s">
        <v>2952</v>
      </c>
    </row>
    <row r="9" spans="1:30">
      <c r="A9" t="s">
        <v>3074</v>
      </c>
      <c r="B9">
        <v>0.2</v>
      </c>
      <c r="C9">
        <v>0.2</v>
      </c>
      <c r="D9">
        <v>0.2</v>
      </c>
      <c r="E9">
        <v>0.2</v>
      </c>
      <c r="F9">
        <v>0.2</v>
      </c>
      <c r="G9">
        <v>0.2</v>
      </c>
      <c r="H9">
        <v>0.3</v>
      </c>
      <c r="I9">
        <v>0.3</v>
      </c>
      <c r="J9">
        <v>0.3</v>
      </c>
      <c r="K9">
        <v>0.3</v>
      </c>
      <c r="L9">
        <v>0.3</v>
      </c>
      <c r="M9">
        <v>0.3</v>
      </c>
      <c r="N9">
        <v>0.3</v>
      </c>
      <c r="O9">
        <v>0.3</v>
      </c>
      <c r="P9">
        <v>0.3</v>
      </c>
      <c r="Q9">
        <v>0.3</v>
      </c>
      <c r="R9">
        <v>0.3</v>
      </c>
      <c r="S9">
        <v>0.8</v>
      </c>
      <c r="T9">
        <v>1</v>
      </c>
      <c r="U9">
        <v>1.1000000000000001</v>
      </c>
      <c r="V9">
        <v>1.2</v>
      </c>
      <c r="W9">
        <v>1.3</v>
      </c>
      <c r="X9">
        <v>1.5</v>
      </c>
      <c r="Y9">
        <v>1.7</v>
      </c>
      <c r="Z9">
        <v>1.9</v>
      </c>
      <c r="AA9">
        <v>2.2000000000000002</v>
      </c>
      <c r="AB9">
        <v>2.4</v>
      </c>
      <c r="AC9">
        <v>2.6</v>
      </c>
      <c r="AD9">
        <v>2.9</v>
      </c>
    </row>
    <row r="10" spans="1:30">
      <c r="A10" t="s">
        <v>3028</v>
      </c>
      <c r="B10" t="s">
        <v>2952</v>
      </c>
      <c r="C10" t="s">
        <v>2952</v>
      </c>
      <c r="D10" t="s">
        <v>2952</v>
      </c>
      <c r="E10" t="s">
        <v>2952</v>
      </c>
      <c r="F10" t="s">
        <v>2952</v>
      </c>
      <c r="G10" t="s">
        <v>2952</v>
      </c>
      <c r="H10" t="s">
        <v>2952</v>
      </c>
      <c r="I10" t="s">
        <v>2952</v>
      </c>
      <c r="J10" t="s">
        <v>2952</v>
      </c>
      <c r="K10" t="s">
        <v>2952</v>
      </c>
      <c r="L10" t="s">
        <v>2952</v>
      </c>
      <c r="M10" t="s">
        <v>2952</v>
      </c>
      <c r="N10" t="s">
        <v>2952</v>
      </c>
      <c r="O10" t="s">
        <v>2952</v>
      </c>
      <c r="P10" t="s">
        <v>2952</v>
      </c>
      <c r="Q10" t="s">
        <v>2952</v>
      </c>
      <c r="R10" t="s">
        <v>2952</v>
      </c>
      <c r="S10" t="s">
        <v>2952</v>
      </c>
      <c r="T10" t="s">
        <v>2952</v>
      </c>
      <c r="U10" t="s">
        <v>2952</v>
      </c>
      <c r="V10" t="s">
        <v>2952</v>
      </c>
      <c r="W10" t="s">
        <v>2952</v>
      </c>
      <c r="X10" t="s">
        <v>2952</v>
      </c>
      <c r="Y10" t="s">
        <v>2952</v>
      </c>
      <c r="Z10" t="s">
        <v>2952</v>
      </c>
      <c r="AA10" t="s">
        <v>2952</v>
      </c>
      <c r="AB10">
        <v>0.1</v>
      </c>
      <c r="AC10">
        <v>0.1</v>
      </c>
      <c r="AD10">
        <v>0.1</v>
      </c>
    </row>
    <row r="11" spans="1:30">
      <c r="A11" t="s">
        <v>3029</v>
      </c>
      <c r="B11" t="s">
        <v>2952</v>
      </c>
      <c r="C11" t="s">
        <v>2952</v>
      </c>
      <c r="D11" t="s">
        <v>2952</v>
      </c>
      <c r="E11" t="s">
        <v>2952</v>
      </c>
      <c r="F11" t="s">
        <v>2952</v>
      </c>
      <c r="G11" t="s">
        <v>2952</v>
      </c>
      <c r="H11" t="s">
        <v>2952</v>
      </c>
      <c r="I11" t="s">
        <v>2952</v>
      </c>
      <c r="J11" t="s">
        <v>2952</v>
      </c>
      <c r="K11" t="s">
        <v>2952</v>
      </c>
      <c r="L11" t="s">
        <v>2952</v>
      </c>
      <c r="M11" t="s">
        <v>2952</v>
      </c>
      <c r="N11" t="s">
        <v>2952</v>
      </c>
      <c r="O11" t="s">
        <v>2952</v>
      </c>
      <c r="P11" t="s">
        <v>2952</v>
      </c>
      <c r="Q11" t="s">
        <v>2952</v>
      </c>
      <c r="R11" t="s">
        <v>2952</v>
      </c>
      <c r="S11" t="s">
        <v>2952</v>
      </c>
      <c r="T11" t="s">
        <v>2952</v>
      </c>
      <c r="U11" t="s">
        <v>2952</v>
      </c>
      <c r="V11">
        <v>0.1</v>
      </c>
      <c r="W11">
        <v>0.1</v>
      </c>
      <c r="X11">
        <v>0.1</v>
      </c>
      <c r="Y11">
        <v>0.1</v>
      </c>
      <c r="Z11">
        <v>0.1</v>
      </c>
      <c r="AA11">
        <v>0.1</v>
      </c>
      <c r="AB11">
        <v>0.1</v>
      </c>
      <c r="AC11">
        <v>0.1</v>
      </c>
      <c r="AD11">
        <v>0.1</v>
      </c>
    </row>
    <row r="12" spans="1:30">
      <c r="A12" t="s">
        <v>3073</v>
      </c>
      <c r="B12">
        <v>0.2</v>
      </c>
      <c r="C12">
        <v>0.2</v>
      </c>
      <c r="D12">
        <v>0.2</v>
      </c>
      <c r="E12">
        <v>0.2</v>
      </c>
      <c r="F12">
        <v>0.2</v>
      </c>
      <c r="G12">
        <v>0.2</v>
      </c>
      <c r="H12">
        <v>0.2</v>
      </c>
      <c r="I12">
        <v>0.3</v>
      </c>
      <c r="J12">
        <v>0.3</v>
      </c>
      <c r="K12">
        <v>0.3</v>
      </c>
      <c r="L12">
        <v>0.3</v>
      </c>
      <c r="M12">
        <v>0.3</v>
      </c>
      <c r="N12">
        <v>0.3</v>
      </c>
      <c r="O12">
        <v>0.3</v>
      </c>
      <c r="P12">
        <v>0.3</v>
      </c>
      <c r="Q12">
        <v>0.3</v>
      </c>
      <c r="R12">
        <v>0.3</v>
      </c>
      <c r="S12">
        <v>0.8</v>
      </c>
      <c r="T12">
        <v>1</v>
      </c>
      <c r="U12">
        <v>1</v>
      </c>
      <c r="V12">
        <v>1.1000000000000001</v>
      </c>
      <c r="W12">
        <v>1.2</v>
      </c>
      <c r="X12">
        <v>1.4</v>
      </c>
      <c r="Y12">
        <v>1.5</v>
      </c>
      <c r="Z12">
        <v>1.8</v>
      </c>
      <c r="AA12">
        <v>2</v>
      </c>
      <c r="AB12">
        <v>2.2000000000000002</v>
      </c>
      <c r="AC12">
        <v>2.4</v>
      </c>
      <c r="AD12">
        <v>2.7</v>
      </c>
    </row>
    <row r="13" spans="1:30">
      <c r="A13" t="s">
        <v>3075</v>
      </c>
      <c r="B13" t="s">
        <v>2952</v>
      </c>
      <c r="C13" t="s">
        <v>2952</v>
      </c>
      <c r="D13" t="s">
        <v>2952</v>
      </c>
      <c r="E13" t="s">
        <v>2952</v>
      </c>
      <c r="F13" t="s">
        <v>2952</v>
      </c>
      <c r="G13" t="s">
        <v>2952</v>
      </c>
      <c r="H13" t="s">
        <v>2952</v>
      </c>
      <c r="I13" t="s">
        <v>2952</v>
      </c>
      <c r="J13" t="s">
        <v>2952</v>
      </c>
      <c r="K13" t="s">
        <v>2952</v>
      </c>
      <c r="L13" t="s">
        <v>2952</v>
      </c>
      <c r="M13" t="s">
        <v>2952</v>
      </c>
      <c r="N13" t="s">
        <v>2952</v>
      </c>
      <c r="O13" t="s">
        <v>2952</v>
      </c>
      <c r="P13" t="s">
        <v>2952</v>
      </c>
      <c r="Q13" t="s">
        <v>2952</v>
      </c>
      <c r="R13" t="s">
        <v>2952</v>
      </c>
      <c r="S13" t="s">
        <v>2952</v>
      </c>
      <c r="T13" t="s">
        <v>2952</v>
      </c>
      <c r="U13" t="s">
        <v>2952</v>
      </c>
      <c r="V13" t="s">
        <v>2952</v>
      </c>
      <c r="W13" t="s">
        <v>2952</v>
      </c>
      <c r="X13" t="s">
        <v>2952</v>
      </c>
      <c r="Y13">
        <v>0.1</v>
      </c>
      <c r="Z13">
        <v>0.1</v>
      </c>
      <c r="AA13">
        <v>0.1</v>
      </c>
      <c r="AB13">
        <v>0.2</v>
      </c>
      <c r="AC13">
        <v>0.2</v>
      </c>
      <c r="AD13">
        <v>0.2</v>
      </c>
    </row>
    <row r="14" spans="1:30">
      <c r="A14" t="s">
        <v>3090</v>
      </c>
      <c r="B14">
        <v>4.4000000000000004</v>
      </c>
      <c r="C14">
        <v>4.0999999999999996</v>
      </c>
      <c r="D14">
        <v>4.4000000000000004</v>
      </c>
      <c r="E14">
        <v>4.4000000000000004</v>
      </c>
      <c r="F14">
        <v>4.5</v>
      </c>
      <c r="G14">
        <v>4.5</v>
      </c>
      <c r="H14">
        <v>4.5999999999999996</v>
      </c>
      <c r="I14">
        <v>4.4000000000000004</v>
      </c>
      <c r="J14">
        <v>4.4000000000000004</v>
      </c>
      <c r="K14">
        <v>4.5999999999999996</v>
      </c>
      <c r="L14">
        <v>4.9000000000000004</v>
      </c>
      <c r="M14">
        <v>4.5999999999999996</v>
      </c>
      <c r="N14">
        <v>4.7</v>
      </c>
      <c r="O14">
        <v>4.7</v>
      </c>
      <c r="P14">
        <v>5</v>
      </c>
      <c r="Q14">
        <v>5.2</v>
      </c>
      <c r="R14">
        <v>5.2</v>
      </c>
      <c r="S14">
        <v>5.2</v>
      </c>
      <c r="T14">
        <v>4.9000000000000004</v>
      </c>
      <c r="U14">
        <v>4.5</v>
      </c>
      <c r="V14">
        <v>4.5999999999999996</v>
      </c>
      <c r="W14">
        <v>4.5999999999999996</v>
      </c>
      <c r="X14">
        <v>4.5</v>
      </c>
      <c r="Y14">
        <v>4.5</v>
      </c>
      <c r="Z14">
        <v>4.4000000000000004</v>
      </c>
      <c r="AA14">
        <v>4.4000000000000004</v>
      </c>
      <c r="AB14">
        <v>4.5999999999999996</v>
      </c>
      <c r="AC14">
        <v>4.8</v>
      </c>
      <c r="AD14">
        <v>4.9000000000000004</v>
      </c>
    </row>
    <row r="15" spans="1:30">
      <c r="A15" t="s">
        <v>3077</v>
      </c>
      <c r="B15">
        <v>0.6</v>
      </c>
      <c r="C15">
        <v>0.5</v>
      </c>
      <c r="D15">
        <v>0.7</v>
      </c>
      <c r="E15">
        <v>0.7</v>
      </c>
      <c r="F15">
        <v>0.7</v>
      </c>
      <c r="G15">
        <v>0.7</v>
      </c>
      <c r="H15">
        <v>0.7</v>
      </c>
      <c r="I15">
        <v>0.5</v>
      </c>
      <c r="J15">
        <v>0.4</v>
      </c>
      <c r="K15">
        <v>0.5</v>
      </c>
      <c r="L15">
        <v>0.8</v>
      </c>
      <c r="M15">
        <v>0.5</v>
      </c>
      <c r="N15">
        <v>0.6</v>
      </c>
      <c r="O15">
        <v>0.4</v>
      </c>
      <c r="P15">
        <v>0.5</v>
      </c>
      <c r="Q15">
        <v>0.6</v>
      </c>
      <c r="R15">
        <v>0.6</v>
      </c>
      <c r="S15">
        <v>0.7</v>
      </c>
      <c r="T15">
        <v>0.6</v>
      </c>
      <c r="U15">
        <v>0.5</v>
      </c>
      <c r="V15">
        <v>0.6</v>
      </c>
      <c r="W15">
        <v>0.6</v>
      </c>
      <c r="X15">
        <v>0.5</v>
      </c>
      <c r="Y15">
        <v>0.5</v>
      </c>
      <c r="Z15">
        <v>0.3</v>
      </c>
      <c r="AA15">
        <v>0.4</v>
      </c>
      <c r="AB15">
        <v>0.5</v>
      </c>
      <c r="AC15">
        <v>0.5</v>
      </c>
      <c r="AD15">
        <v>0.5</v>
      </c>
    </row>
    <row r="16" spans="1:30">
      <c r="A16" t="s">
        <v>3091</v>
      </c>
      <c r="B16">
        <v>0.3</v>
      </c>
      <c r="C16">
        <v>0.2</v>
      </c>
      <c r="D16">
        <v>0.3</v>
      </c>
      <c r="E16">
        <v>0.3</v>
      </c>
      <c r="F16">
        <v>0.3</v>
      </c>
      <c r="G16">
        <v>0.3</v>
      </c>
      <c r="H16">
        <v>0.3</v>
      </c>
      <c r="I16">
        <v>0.3</v>
      </c>
      <c r="J16">
        <v>0.3</v>
      </c>
      <c r="K16">
        <v>0.3</v>
      </c>
      <c r="L16">
        <v>0.3</v>
      </c>
      <c r="M16">
        <v>0.3</v>
      </c>
      <c r="N16">
        <v>0.3</v>
      </c>
      <c r="O16">
        <v>0.3</v>
      </c>
      <c r="P16">
        <v>0.3</v>
      </c>
      <c r="Q16">
        <v>0.3</v>
      </c>
      <c r="R16">
        <v>0.4</v>
      </c>
      <c r="S16">
        <v>0.3</v>
      </c>
      <c r="T16">
        <v>0.3</v>
      </c>
      <c r="U16">
        <v>0.3</v>
      </c>
      <c r="V16">
        <v>0.3</v>
      </c>
      <c r="W16">
        <v>0.3</v>
      </c>
      <c r="X16">
        <v>0.3</v>
      </c>
      <c r="Y16">
        <v>0.3</v>
      </c>
      <c r="Z16">
        <v>0.3</v>
      </c>
      <c r="AA16">
        <v>0.3</v>
      </c>
      <c r="AB16">
        <v>0.3</v>
      </c>
      <c r="AC16">
        <v>0.3</v>
      </c>
      <c r="AD16">
        <v>0.3</v>
      </c>
    </row>
    <row r="17" spans="1:30">
      <c r="A17" t="s">
        <v>3092</v>
      </c>
      <c r="B17">
        <v>1.7</v>
      </c>
      <c r="C17">
        <v>1.6</v>
      </c>
      <c r="D17">
        <v>1.6</v>
      </c>
      <c r="E17">
        <v>1.6</v>
      </c>
      <c r="F17">
        <v>1.7</v>
      </c>
      <c r="G17">
        <v>1.6</v>
      </c>
      <c r="H17">
        <v>1.7</v>
      </c>
      <c r="I17">
        <v>1.7</v>
      </c>
      <c r="J17">
        <v>1.8</v>
      </c>
      <c r="K17">
        <v>1.8</v>
      </c>
      <c r="L17">
        <v>1.8</v>
      </c>
      <c r="M17">
        <v>1.8</v>
      </c>
      <c r="N17">
        <v>1.7</v>
      </c>
      <c r="O17">
        <v>1.7</v>
      </c>
      <c r="P17">
        <v>1.7</v>
      </c>
      <c r="Q17">
        <v>1.8</v>
      </c>
      <c r="R17">
        <v>1.7</v>
      </c>
      <c r="S17">
        <v>1.7</v>
      </c>
      <c r="T17">
        <v>1.6</v>
      </c>
      <c r="U17">
        <v>1.4</v>
      </c>
      <c r="V17">
        <v>1.4</v>
      </c>
      <c r="W17">
        <v>1.4</v>
      </c>
      <c r="X17">
        <v>1.3</v>
      </c>
      <c r="Y17">
        <v>1.4</v>
      </c>
      <c r="Z17">
        <v>1.4</v>
      </c>
      <c r="AA17">
        <v>1.5</v>
      </c>
      <c r="AB17">
        <v>1.5</v>
      </c>
      <c r="AC17">
        <v>1.6</v>
      </c>
      <c r="AD17">
        <v>1.6</v>
      </c>
    </row>
    <row r="18" spans="1:30">
      <c r="A18" t="s">
        <v>3079</v>
      </c>
      <c r="B18">
        <v>0.5</v>
      </c>
      <c r="C18">
        <v>0.5</v>
      </c>
      <c r="D18">
        <v>0.5</v>
      </c>
      <c r="E18">
        <v>0.5</v>
      </c>
      <c r="F18">
        <v>0.5</v>
      </c>
      <c r="G18">
        <v>0.5</v>
      </c>
      <c r="H18">
        <v>0.5</v>
      </c>
      <c r="I18">
        <v>0.5</v>
      </c>
      <c r="J18">
        <v>0.5</v>
      </c>
      <c r="K18">
        <v>0.5</v>
      </c>
      <c r="L18">
        <v>0.5</v>
      </c>
      <c r="M18">
        <v>0.5</v>
      </c>
      <c r="N18">
        <v>0.5</v>
      </c>
      <c r="O18">
        <v>0.6</v>
      </c>
      <c r="P18">
        <v>0.6</v>
      </c>
      <c r="Q18">
        <v>0.6</v>
      </c>
      <c r="R18">
        <v>0.7</v>
      </c>
      <c r="S18">
        <v>0.7</v>
      </c>
      <c r="T18">
        <v>0.6</v>
      </c>
      <c r="U18">
        <v>0.6</v>
      </c>
      <c r="V18">
        <v>0.6</v>
      </c>
      <c r="W18">
        <v>0.6</v>
      </c>
      <c r="X18">
        <v>0.6</v>
      </c>
      <c r="Y18">
        <v>0.6</v>
      </c>
      <c r="Z18">
        <v>0.6</v>
      </c>
      <c r="AA18">
        <v>0.6</v>
      </c>
      <c r="AB18">
        <v>0.6</v>
      </c>
      <c r="AC18">
        <v>0.5</v>
      </c>
      <c r="AD18">
        <v>0.5</v>
      </c>
    </row>
    <row r="19" spans="1:30">
      <c r="A19" t="s">
        <v>3080</v>
      </c>
      <c r="B19">
        <v>0.6</v>
      </c>
      <c r="C19">
        <v>0.6</v>
      </c>
      <c r="D19">
        <v>0.7</v>
      </c>
      <c r="E19">
        <v>0.7</v>
      </c>
      <c r="F19">
        <v>0.7</v>
      </c>
      <c r="G19">
        <v>0.7</v>
      </c>
      <c r="H19">
        <v>0.7</v>
      </c>
      <c r="I19">
        <v>0.7</v>
      </c>
      <c r="J19">
        <v>0.7</v>
      </c>
      <c r="K19">
        <v>0.7</v>
      </c>
      <c r="L19">
        <v>0.8</v>
      </c>
      <c r="M19">
        <v>0.8</v>
      </c>
      <c r="N19">
        <v>0.8</v>
      </c>
      <c r="O19">
        <v>0.9</v>
      </c>
      <c r="P19">
        <v>0.9</v>
      </c>
      <c r="Q19">
        <v>1</v>
      </c>
      <c r="R19">
        <v>1</v>
      </c>
      <c r="S19">
        <v>1</v>
      </c>
      <c r="T19">
        <v>0.9</v>
      </c>
      <c r="U19">
        <v>0.9</v>
      </c>
      <c r="V19">
        <v>0.9</v>
      </c>
      <c r="W19">
        <v>0.8</v>
      </c>
      <c r="X19">
        <v>0.8</v>
      </c>
      <c r="Y19">
        <v>0.8</v>
      </c>
      <c r="Z19">
        <v>0.8</v>
      </c>
      <c r="AA19">
        <v>0.8</v>
      </c>
      <c r="AB19">
        <v>0.8</v>
      </c>
      <c r="AC19">
        <v>0.9</v>
      </c>
      <c r="AD19">
        <v>0.9</v>
      </c>
    </row>
    <row r="20" spans="1:30">
      <c r="A20" t="s">
        <v>3081</v>
      </c>
      <c r="B20">
        <v>0.6</v>
      </c>
      <c r="C20">
        <v>0.6</v>
      </c>
      <c r="D20">
        <v>0.6</v>
      </c>
      <c r="E20">
        <v>0.6</v>
      </c>
      <c r="F20">
        <v>0.7</v>
      </c>
      <c r="G20">
        <v>0.7</v>
      </c>
      <c r="H20">
        <v>0.7</v>
      </c>
      <c r="I20">
        <v>0.7</v>
      </c>
      <c r="J20">
        <v>0.7</v>
      </c>
      <c r="K20">
        <v>0.7</v>
      </c>
      <c r="L20">
        <v>0.7</v>
      </c>
      <c r="M20">
        <v>0.8</v>
      </c>
      <c r="N20">
        <v>0.8</v>
      </c>
      <c r="O20">
        <v>0.8</v>
      </c>
      <c r="P20">
        <v>0.9</v>
      </c>
      <c r="Q20">
        <v>0.9</v>
      </c>
      <c r="R20">
        <v>0.9</v>
      </c>
      <c r="S20">
        <v>0.9</v>
      </c>
      <c r="T20">
        <v>0.9</v>
      </c>
      <c r="U20">
        <v>0.9</v>
      </c>
      <c r="V20">
        <v>0.9</v>
      </c>
      <c r="W20">
        <v>0.9</v>
      </c>
      <c r="X20">
        <v>0.9</v>
      </c>
      <c r="Y20">
        <v>0.9</v>
      </c>
      <c r="Z20">
        <v>1</v>
      </c>
      <c r="AA20">
        <v>1</v>
      </c>
      <c r="AB20">
        <v>1</v>
      </c>
      <c r="AC20">
        <v>1</v>
      </c>
      <c r="AD20">
        <v>1</v>
      </c>
    </row>
    <row r="21" spans="1:30">
      <c r="A21" t="s">
        <v>2962</v>
      </c>
      <c r="B21">
        <v>42.1</v>
      </c>
      <c r="C21">
        <v>43.9</v>
      </c>
      <c r="D21">
        <v>46.9</v>
      </c>
      <c r="E21">
        <v>48.9</v>
      </c>
      <c r="F21">
        <v>50.8</v>
      </c>
      <c r="G21">
        <v>52.3</v>
      </c>
      <c r="H21">
        <v>53.6</v>
      </c>
      <c r="I21">
        <v>54.5</v>
      </c>
      <c r="J21">
        <v>54.9</v>
      </c>
      <c r="K21">
        <v>52.5</v>
      </c>
      <c r="L21">
        <v>51.4</v>
      </c>
      <c r="M21">
        <v>48.5</v>
      </c>
      <c r="N21">
        <v>46.5</v>
      </c>
      <c r="O21">
        <v>44.2</v>
      </c>
      <c r="P21">
        <v>41.7</v>
      </c>
      <c r="Q21">
        <v>37.299999999999997</v>
      </c>
      <c r="R21">
        <v>36.5</v>
      </c>
      <c r="S21">
        <v>32.299999999999997</v>
      </c>
      <c r="T21">
        <v>29.9</v>
      </c>
      <c r="U21">
        <v>28.2</v>
      </c>
      <c r="V21">
        <v>27.1</v>
      </c>
      <c r="W21">
        <v>25.8</v>
      </c>
      <c r="X21">
        <v>23.4</v>
      </c>
      <c r="Y21">
        <v>21.6</v>
      </c>
      <c r="Z21">
        <v>19.7</v>
      </c>
      <c r="AA21">
        <v>18.3</v>
      </c>
      <c r="AB21">
        <v>17.399999999999999</v>
      </c>
      <c r="AC21">
        <v>16.3</v>
      </c>
      <c r="AD21">
        <v>15.2</v>
      </c>
    </row>
    <row r="23" spans="1:30">
      <c r="A23" t="s">
        <v>3093</v>
      </c>
    </row>
    <row r="24" spans="1:30">
      <c r="A24" t="s">
        <v>2964</v>
      </c>
    </row>
    <row r="25" spans="1:30">
      <c r="A25" t="s">
        <v>3083</v>
      </c>
    </row>
    <row r="26" spans="1:30">
      <c r="A26" t="s">
        <v>3094</v>
      </c>
    </row>
    <row r="27" spans="1:30">
      <c r="A27" t="s">
        <v>3095</v>
      </c>
    </row>
    <row r="28" spans="1:30">
      <c r="A28" t="s">
        <v>3086</v>
      </c>
    </row>
    <row r="29" spans="1:30">
      <c r="A29" t="s">
        <v>3087</v>
      </c>
    </row>
    <row r="30" spans="1:30">
      <c r="A30" t="s">
        <v>3088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E717-775B-4CEC-BD58-0E4F0F62786D}">
  <sheetPr codeName="Sheet22">
    <tabColor theme="7" tint="-0.249977111117893"/>
  </sheetPr>
  <dimension ref="A1:AF59"/>
  <sheetViews>
    <sheetView workbookViewId="0"/>
  </sheetViews>
  <sheetFormatPr defaultRowHeight="15"/>
  <cols>
    <col min="2" max="2" width="51" customWidth="1"/>
    <col min="3" max="30" width="0" hidden="1" customWidth="1"/>
    <col min="32" max="32" width="17.85546875" customWidth="1"/>
  </cols>
  <sheetData>
    <row r="1" spans="1:32">
      <c r="A1" t="s">
        <v>3159</v>
      </c>
    </row>
    <row r="3" spans="1:32">
      <c r="B3" t="s">
        <v>2939</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s="19" t="s">
        <v>3212</v>
      </c>
    </row>
    <row r="4" spans="1:32">
      <c r="B4" s="1" t="s">
        <v>2854</v>
      </c>
      <c r="C4">
        <v>212.3</v>
      </c>
      <c r="D4">
        <v>202.1</v>
      </c>
      <c r="E4">
        <v>205.2</v>
      </c>
      <c r="F4">
        <v>203.4</v>
      </c>
      <c r="G4">
        <v>211.2</v>
      </c>
      <c r="H4">
        <v>219.7</v>
      </c>
      <c r="I4">
        <v>220.6</v>
      </c>
      <c r="J4">
        <v>225</v>
      </c>
      <c r="K4">
        <v>221.5</v>
      </c>
      <c r="L4">
        <v>220.3</v>
      </c>
      <c r="M4">
        <v>217.9</v>
      </c>
      <c r="N4">
        <v>196.2</v>
      </c>
      <c r="O4">
        <v>196.2</v>
      </c>
      <c r="P4">
        <v>191.2</v>
      </c>
      <c r="Q4">
        <v>199</v>
      </c>
      <c r="R4">
        <v>194.1</v>
      </c>
      <c r="S4">
        <v>198.9</v>
      </c>
      <c r="T4">
        <v>201.3</v>
      </c>
      <c r="U4">
        <v>186.2</v>
      </c>
      <c r="V4">
        <v>143.5</v>
      </c>
      <c r="W4">
        <v>171.9</v>
      </c>
      <c r="X4">
        <v>176.2</v>
      </c>
      <c r="Y4">
        <v>172.8</v>
      </c>
      <c r="Z4">
        <v>174.8</v>
      </c>
      <c r="AA4">
        <v>178.8</v>
      </c>
      <c r="AB4">
        <v>173.1</v>
      </c>
      <c r="AC4">
        <v>165.3</v>
      </c>
      <c r="AD4">
        <v>164.7</v>
      </c>
      <c r="AE4">
        <v>167.8</v>
      </c>
    </row>
    <row r="5" spans="1:32">
      <c r="B5" t="s">
        <v>3160</v>
      </c>
      <c r="C5">
        <v>104.7</v>
      </c>
      <c r="D5">
        <v>94.9</v>
      </c>
      <c r="E5">
        <v>95.7</v>
      </c>
      <c r="F5">
        <v>91.6</v>
      </c>
      <c r="G5">
        <v>94.5</v>
      </c>
      <c r="H5">
        <v>98.4</v>
      </c>
      <c r="I5">
        <v>96.4</v>
      </c>
      <c r="J5">
        <v>97.6</v>
      </c>
      <c r="K5">
        <v>91.1</v>
      </c>
      <c r="L5">
        <v>89</v>
      </c>
      <c r="M5">
        <v>90.6</v>
      </c>
      <c r="N5">
        <v>79.8</v>
      </c>
      <c r="O5">
        <v>75.8</v>
      </c>
      <c r="P5">
        <v>72.7</v>
      </c>
      <c r="Q5">
        <v>72.2</v>
      </c>
      <c r="R5">
        <v>70.099999999999994</v>
      </c>
      <c r="S5">
        <v>72.8</v>
      </c>
      <c r="T5">
        <v>74.5</v>
      </c>
      <c r="U5">
        <v>69.900000000000006</v>
      </c>
      <c r="V5">
        <v>45.1</v>
      </c>
      <c r="W5">
        <v>58.6</v>
      </c>
      <c r="X5">
        <v>63</v>
      </c>
      <c r="Y5">
        <v>57.3</v>
      </c>
      <c r="Z5">
        <v>55.2</v>
      </c>
      <c r="AA5">
        <v>58.2</v>
      </c>
      <c r="AB5">
        <v>47.9</v>
      </c>
      <c r="AC5">
        <v>43.6</v>
      </c>
      <c r="AD5">
        <v>40.6</v>
      </c>
      <c r="AE5">
        <v>42.6</v>
      </c>
      <c r="AF5" t="s">
        <v>2878</v>
      </c>
    </row>
    <row r="6" spans="1:32">
      <c r="B6" t="s">
        <v>3161</v>
      </c>
      <c r="C6">
        <v>99.1</v>
      </c>
      <c r="D6">
        <v>89.9</v>
      </c>
      <c r="E6">
        <v>91.7</v>
      </c>
      <c r="F6">
        <v>88.7</v>
      </c>
      <c r="G6">
        <v>89.4</v>
      </c>
      <c r="H6">
        <v>93.2</v>
      </c>
      <c r="I6">
        <v>92</v>
      </c>
      <c r="J6">
        <v>93.8</v>
      </c>
      <c r="K6">
        <v>86.4</v>
      </c>
      <c r="L6">
        <v>84.3</v>
      </c>
      <c r="M6">
        <v>86.1</v>
      </c>
      <c r="N6">
        <v>76.900000000000006</v>
      </c>
      <c r="O6">
        <v>71.599999999999994</v>
      </c>
      <c r="P6">
        <v>68.3</v>
      </c>
      <c r="Q6">
        <v>68.400000000000006</v>
      </c>
      <c r="R6">
        <v>66.2</v>
      </c>
      <c r="S6">
        <v>69</v>
      </c>
      <c r="T6">
        <v>70.599999999999994</v>
      </c>
      <c r="U6">
        <v>65.8</v>
      </c>
      <c r="V6">
        <v>42.9</v>
      </c>
      <c r="W6">
        <v>54.8</v>
      </c>
      <c r="X6">
        <v>59.8</v>
      </c>
      <c r="Y6">
        <v>55.1</v>
      </c>
      <c r="Z6">
        <v>51.6</v>
      </c>
      <c r="AA6">
        <v>54.5</v>
      </c>
      <c r="AB6">
        <v>43.5</v>
      </c>
      <c r="AC6">
        <v>41</v>
      </c>
      <c r="AD6">
        <v>38.6</v>
      </c>
      <c r="AE6">
        <v>41.3</v>
      </c>
      <c r="AF6" t="s">
        <v>2878</v>
      </c>
    </row>
    <row r="7" spans="1:32">
      <c r="B7" t="s">
        <v>3162</v>
      </c>
      <c r="C7">
        <v>5.6</v>
      </c>
      <c r="D7">
        <v>5.0999999999999996</v>
      </c>
      <c r="E7">
        <v>4</v>
      </c>
      <c r="F7">
        <v>3</v>
      </c>
      <c r="G7">
        <v>5.2</v>
      </c>
      <c r="H7">
        <v>5.2</v>
      </c>
      <c r="I7">
        <v>4.4000000000000004</v>
      </c>
      <c r="J7">
        <v>3.8</v>
      </c>
      <c r="K7">
        <v>4.8</v>
      </c>
      <c r="L7">
        <v>4.7</v>
      </c>
      <c r="M7">
        <v>4.5</v>
      </c>
      <c r="N7">
        <v>3</v>
      </c>
      <c r="O7">
        <v>4.2</v>
      </c>
      <c r="P7">
        <v>4.4000000000000004</v>
      </c>
      <c r="Q7">
        <v>3.8</v>
      </c>
      <c r="R7">
        <v>3.9</v>
      </c>
      <c r="S7">
        <v>3.8</v>
      </c>
      <c r="T7">
        <v>3.9</v>
      </c>
      <c r="U7">
        <v>4.0999999999999996</v>
      </c>
      <c r="V7">
        <v>2.2000000000000002</v>
      </c>
      <c r="W7">
        <v>3.8</v>
      </c>
      <c r="X7">
        <v>3.1</v>
      </c>
      <c r="Y7">
        <v>2.2000000000000002</v>
      </c>
      <c r="Z7">
        <v>3.5</v>
      </c>
      <c r="AA7">
        <v>3.7</v>
      </c>
      <c r="AB7">
        <v>4.4000000000000004</v>
      </c>
      <c r="AC7">
        <v>2.6</v>
      </c>
      <c r="AD7">
        <v>2</v>
      </c>
      <c r="AE7">
        <v>1.3</v>
      </c>
      <c r="AF7" t="s">
        <v>2883</v>
      </c>
    </row>
    <row r="8" spans="1:32">
      <c r="B8" t="s">
        <v>3163</v>
      </c>
      <c r="C8">
        <v>33.5</v>
      </c>
      <c r="D8">
        <v>32.700000000000003</v>
      </c>
      <c r="E8">
        <v>33</v>
      </c>
      <c r="F8">
        <v>34.799999999999997</v>
      </c>
      <c r="G8">
        <v>36.299999999999997</v>
      </c>
      <c r="H8">
        <v>37.1</v>
      </c>
      <c r="I8">
        <v>37.299999999999997</v>
      </c>
      <c r="J8">
        <v>38.6</v>
      </c>
      <c r="K8">
        <v>39.5</v>
      </c>
      <c r="L8">
        <v>40.200000000000003</v>
      </c>
      <c r="M8">
        <v>41.4</v>
      </c>
      <c r="N8">
        <v>41.6</v>
      </c>
      <c r="O8">
        <v>43.2</v>
      </c>
      <c r="P8">
        <v>43.3</v>
      </c>
      <c r="Q8">
        <v>45.9</v>
      </c>
      <c r="R8">
        <v>46.2</v>
      </c>
      <c r="S8">
        <v>46.9</v>
      </c>
      <c r="T8">
        <v>45.5</v>
      </c>
      <c r="U8">
        <v>41.4</v>
      </c>
      <c r="V8">
        <v>29.6</v>
      </c>
      <c r="W8">
        <v>31.4</v>
      </c>
      <c r="X8">
        <v>32.200000000000003</v>
      </c>
      <c r="Y8">
        <v>35.299999999999997</v>
      </c>
      <c r="Z8">
        <v>36.4</v>
      </c>
      <c r="AA8">
        <v>39.4</v>
      </c>
      <c r="AB8">
        <v>39.9</v>
      </c>
      <c r="AC8">
        <v>39.4</v>
      </c>
      <c r="AD8">
        <v>40.299999999999997</v>
      </c>
      <c r="AE8">
        <v>40.299999999999997</v>
      </c>
      <c r="AF8" t="s">
        <v>2876</v>
      </c>
    </row>
    <row r="9" spans="1:32">
      <c r="B9" t="s">
        <v>3164</v>
      </c>
      <c r="C9">
        <v>21.6</v>
      </c>
      <c r="D9">
        <v>23.1</v>
      </c>
      <c r="E9">
        <v>23.7</v>
      </c>
      <c r="F9">
        <v>24.6</v>
      </c>
      <c r="G9">
        <v>26.6</v>
      </c>
      <c r="H9">
        <v>27.9</v>
      </c>
      <c r="I9">
        <v>29.1</v>
      </c>
      <c r="J9">
        <v>30.5</v>
      </c>
      <c r="K9">
        <v>30.9</v>
      </c>
      <c r="L9">
        <v>32.299999999999997</v>
      </c>
      <c r="M9">
        <v>31.6</v>
      </c>
      <c r="N9">
        <v>27.6</v>
      </c>
      <c r="O9">
        <v>28.7</v>
      </c>
      <c r="P9">
        <v>28.5</v>
      </c>
      <c r="Q9">
        <v>30.7</v>
      </c>
      <c r="R9">
        <v>27.4</v>
      </c>
      <c r="S9">
        <v>27.6</v>
      </c>
      <c r="T9">
        <v>28.1</v>
      </c>
      <c r="U9">
        <v>24.7</v>
      </c>
      <c r="V9">
        <v>23.8</v>
      </c>
      <c r="W9">
        <v>27.3</v>
      </c>
      <c r="X9">
        <v>26.3</v>
      </c>
      <c r="Y9">
        <v>26.5</v>
      </c>
      <c r="Z9">
        <v>26.4</v>
      </c>
      <c r="AA9">
        <v>26.3</v>
      </c>
      <c r="AB9">
        <v>28.1</v>
      </c>
      <c r="AC9">
        <v>28.3</v>
      </c>
      <c r="AD9">
        <v>28.9</v>
      </c>
      <c r="AE9">
        <v>29.4</v>
      </c>
      <c r="AF9" t="s">
        <v>2877</v>
      </c>
    </row>
    <row r="10" spans="1:32">
      <c r="B10" t="s">
        <v>3165</v>
      </c>
      <c r="C10">
        <v>13</v>
      </c>
      <c r="D10">
        <v>13.3</v>
      </c>
      <c r="E10">
        <v>13.7</v>
      </c>
      <c r="F10">
        <v>13.2</v>
      </c>
      <c r="G10">
        <v>14.2</v>
      </c>
      <c r="H10">
        <v>13.5</v>
      </c>
      <c r="I10">
        <v>13.8</v>
      </c>
      <c r="J10">
        <v>14</v>
      </c>
      <c r="K10">
        <v>14.1</v>
      </c>
      <c r="L10">
        <v>12.9</v>
      </c>
      <c r="M10">
        <v>12.2</v>
      </c>
      <c r="N10">
        <v>9.1999999999999993</v>
      </c>
      <c r="O10">
        <v>10.5</v>
      </c>
      <c r="P10">
        <v>8.8000000000000007</v>
      </c>
      <c r="Q10">
        <v>9.6</v>
      </c>
      <c r="R10">
        <v>9.1999999999999993</v>
      </c>
      <c r="S10">
        <v>8.8000000000000007</v>
      </c>
      <c r="T10">
        <v>9.1</v>
      </c>
      <c r="U10">
        <v>8.4</v>
      </c>
      <c r="V10">
        <v>8.5</v>
      </c>
      <c r="W10">
        <v>9.1999999999999993</v>
      </c>
      <c r="X10">
        <v>8.1999999999999993</v>
      </c>
      <c r="Y10">
        <v>8.9</v>
      </c>
      <c r="Z10">
        <v>9.5</v>
      </c>
      <c r="AA10">
        <v>9.4</v>
      </c>
      <c r="AB10">
        <v>10.6</v>
      </c>
      <c r="AC10">
        <v>10.8</v>
      </c>
      <c r="AD10">
        <v>13.2</v>
      </c>
      <c r="AE10">
        <v>13.5</v>
      </c>
      <c r="AF10" t="s">
        <v>2883</v>
      </c>
    </row>
    <row r="11" spans="1:32">
      <c r="B11" t="s">
        <v>3166</v>
      </c>
      <c r="C11">
        <v>11.7</v>
      </c>
      <c r="D11">
        <v>11.5</v>
      </c>
      <c r="E11">
        <v>11.9</v>
      </c>
      <c r="F11">
        <v>12.3</v>
      </c>
      <c r="G11">
        <v>12.7</v>
      </c>
      <c r="H11">
        <v>13.5</v>
      </c>
      <c r="I11">
        <v>14.2</v>
      </c>
      <c r="J11">
        <v>14.5</v>
      </c>
      <c r="K11">
        <v>14.8</v>
      </c>
      <c r="L11">
        <v>14.4</v>
      </c>
      <c r="M11">
        <v>14.3</v>
      </c>
      <c r="N11">
        <v>13.7</v>
      </c>
      <c r="O11">
        <v>13.2</v>
      </c>
      <c r="P11">
        <v>13.9</v>
      </c>
      <c r="Q11">
        <v>14.6</v>
      </c>
      <c r="R11">
        <v>14.6</v>
      </c>
      <c r="S11">
        <v>15.2</v>
      </c>
      <c r="T11">
        <v>14.7</v>
      </c>
      <c r="U11">
        <v>14.5</v>
      </c>
      <c r="V11">
        <v>11.4</v>
      </c>
      <c r="W11">
        <v>13.4</v>
      </c>
      <c r="X11">
        <v>14</v>
      </c>
      <c r="Y11">
        <v>13.8</v>
      </c>
      <c r="Z11">
        <v>14</v>
      </c>
      <c r="AA11">
        <v>14.2</v>
      </c>
      <c r="AB11">
        <v>13.3</v>
      </c>
      <c r="AC11">
        <v>12.6</v>
      </c>
      <c r="AD11">
        <v>12.8</v>
      </c>
      <c r="AE11">
        <v>13.2</v>
      </c>
      <c r="AF11" t="s">
        <v>2883</v>
      </c>
    </row>
    <row r="12" spans="1:32">
      <c r="B12" t="s">
        <v>3167</v>
      </c>
      <c r="C12">
        <v>6.3</v>
      </c>
      <c r="D12">
        <v>5.7</v>
      </c>
      <c r="E12">
        <v>5.6</v>
      </c>
      <c r="F12">
        <v>5.2</v>
      </c>
      <c r="G12">
        <v>5.6</v>
      </c>
      <c r="H12">
        <v>7.6</v>
      </c>
      <c r="I12">
        <v>8.1999999999999993</v>
      </c>
      <c r="J12">
        <v>7.8</v>
      </c>
      <c r="K12">
        <v>8.1</v>
      </c>
      <c r="L12">
        <v>8.9</v>
      </c>
      <c r="M12">
        <v>6</v>
      </c>
      <c r="N12">
        <v>6</v>
      </c>
      <c r="O12">
        <v>6.5</v>
      </c>
      <c r="P12">
        <v>5.0999999999999996</v>
      </c>
      <c r="Q12">
        <v>6.9</v>
      </c>
      <c r="R12">
        <v>7.6</v>
      </c>
      <c r="S12">
        <v>8.6</v>
      </c>
      <c r="T12">
        <v>8.6</v>
      </c>
      <c r="U12">
        <v>7.1</v>
      </c>
      <c r="V12">
        <v>8.6999999999999993</v>
      </c>
      <c r="W12">
        <v>10.7</v>
      </c>
      <c r="X12">
        <v>10.4</v>
      </c>
      <c r="Y12">
        <v>9.1</v>
      </c>
      <c r="Z12">
        <v>11.5</v>
      </c>
      <c r="AA12">
        <v>13</v>
      </c>
      <c r="AB12">
        <v>12.2</v>
      </c>
      <c r="AC12">
        <v>10.5</v>
      </c>
      <c r="AD12">
        <v>9.9</v>
      </c>
      <c r="AE12">
        <v>10</v>
      </c>
      <c r="AF12" t="s">
        <v>2876</v>
      </c>
    </row>
    <row r="13" spans="1:32">
      <c r="B13" t="s">
        <v>3168</v>
      </c>
      <c r="C13">
        <v>1.5</v>
      </c>
      <c r="D13">
        <v>1.5</v>
      </c>
      <c r="E13">
        <v>1.5</v>
      </c>
      <c r="F13">
        <v>1.5</v>
      </c>
      <c r="G13">
        <v>1.5</v>
      </c>
      <c r="H13">
        <v>1.5</v>
      </c>
      <c r="I13">
        <v>1.5</v>
      </c>
      <c r="J13">
        <v>1.5</v>
      </c>
      <c r="K13">
        <v>1.5</v>
      </c>
      <c r="L13">
        <v>1.5</v>
      </c>
      <c r="M13">
        <v>1.5</v>
      </c>
      <c r="N13">
        <v>0.9</v>
      </c>
      <c r="O13">
        <v>1</v>
      </c>
      <c r="P13">
        <v>1.4</v>
      </c>
      <c r="Q13">
        <v>1.3</v>
      </c>
      <c r="R13">
        <v>1.4</v>
      </c>
      <c r="S13">
        <v>1.8</v>
      </c>
      <c r="T13">
        <v>1.9</v>
      </c>
      <c r="U13">
        <v>1.8</v>
      </c>
      <c r="V13">
        <v>1.8</v>
      </c>
      <c r="W13">
        <v>4.4000000000000004</v>
      </c>
      <c r="X13">
        <v>4.0999999999999996</v>
      </c>
      <c r="Y13">
        <v>4</v>
      </c>
      <c r="Z13">
        <v>4.2</v>
      </c>
      <c r="AA13">
        <v>4.5</v>
      </c>
      <c r="AB13">
        <v>4.5</v>
      </c>
      <c r="AC13">
        <v>4.5</v>
      </c>
      <c r="AD13">
        <v>4.5</v>
      </c>
      <c r="AE13">
        <v>4.5</v>
      </c>
      <c r="AF13" t="s">
        <v>2876</v>
      </c>
    </row>
    <row r="14" spans="1:32">
      <c r="B14" t="s">
        <v>3169</v>
      </c>
      <c r="C14">
        <v>3.8</v>
      </c>
      <c r="D14">
        <v>3.5</v>
      </c>
      <c r="E14">
        <v>3.9</v>
      </c>
      <c r="F14">
        <v>4.5999999999999996</v>
      </c>
      <c r="G14">
        <v>4.3</v>
      </c>
      <c r="H14">
        <v>4.3</v>
      </c>
      <c r="I14">
        <v>3.9</v>
      </c>
      <c r="J14">
        <v>3.9</v>
      </c>
      <c r="K14">
        <v>4.8</v>
      </c>
      <c r="L14">
        <v>4.7</v>
      </c>
      <c r="M14">
        <v>4.2</v>
      </c>
      <c r="N14">
        <v>4.0999999999999996</v>
      </c>
      <c r="O14">
        <v>3.7</v>
      </c>
      <c r="P14">
        <v>3.6</v>
      </c>
      <c r="Q14">
        <v>3.7</v>
      </c>
      <c r="R14">
        <v>3.7</v>
      </c>
      <c r="S14">
        <v>3.5</v>
      </c>
      <c r="T14">
        <v>4.9000000000000004</v>
      </c>
      <c r="U14">
        <v>4.0999999999999996</v>
      </c>
      <c r="V14">
        <v>3.4</v>
      </c>
      <c r="W14">
        <v>4.7</v>
      </c>
      <c r="X14">
        <v>5.0999999999999996</v>
      </c>
      <c r="Y14">
        <v>4.8</v>
      </c>
      <c r="Z14">
        <v>4.5999999999999996</v>
      </c>
      <c r="AA14">
        <v>1.8</v>
      </c>
      <c r="AB14">
        <v>4.5999999999999996</v>
      </c>
      <c r="AC14">
        <v>5.0999999999999996</v>
      </c>
      <c r="AD14">
        <v>3.8</v>
      </c>
      <c r="AE14">
        <v>3.6</v>
      </c>
      <c r="AF14" t="s">
        <v>2883</v>
      </c>
    </row>
    <row r="15" spans="1:32">
      <c r="B15" t="s">
        <v>3170</v>
      </c>
      <c r="C15">
        <v>2.2000000000000002</v>
      </c>
      <c r="D15">
        <v>1.9</v>
      </c>
      <c r="E15">
        <v>2</v>
      </c>
      <c r="F15">
        <v>1.9</v>
      </c>
      <c r="G15">
        <v>2</v>
      </c>
      <c r="H15">
        <v>2</v>
      </c>
      <c r="I15">
        <v>2.1</v>
      </c>
      <c r="J15">
        <v>2.2000000000000002</v>
      </c>
      <c r="K15">
        <v>2.2000000000000002</v>
      </c>
      <c r="L15">
        <v>2.2000000000000002</v>
      </c>
      <c r="M15">
        <v>1.9</v>
      </c>
      <c r="N15">
        <v>1.5</v>
      </c>
      <c r="O15">
        <v>1.3</v>
      </c>
      <c r="P15">
        <v>1.3</v>
      </c>
      <c r="Q15">
        <v>1.4</v>
      </c>
      <c r="R15">
        <v>1.4</v>
      </c>
      <c r="S15">
        <v>1.5</v>
      </c>
      <c r="T15">
        <v>1.6</v>
      </c>
      <c r="U15">
        <v>1.6</v>
      </c>
      <c r="V15">
        <v>1.5</v>
      </c>
      <c r="W15">
        <v>1.7</v>
      </c>
      <c r="X15">
        <v>1.7</v>
      </c>
      <c r="Y15">
        <v>1.9</v>
      </c>
      <c r="Z15">
        <v>1.8</v>
      </c>
      <c r="AA15">
        <v>1.9</v>
      </c>
      <c r="AB15">
        <v>2</v>
      </c>
      <c r="AC15">
        <v>1.8</v>
      </c>
      <c r="AD15">
        <v>2</v>
      </c>
      <c r="AE15">
        <v>2.1</v>
      </c>
      <c r="AF15" t="s">
        <v>2878</v>
      </c>
    </row>
    <row r="16" spans="1:32">
      <c r="B16" t="s">
        <v>3171</v>
      </c>
      <c r="C16">
        <v>1.4</v>
      </c>
      <c r="D16">
        <v>1.4</v>
      </c>
      <c r="E16">
        <v>1.5</v>
      </c>
      <c r="F16">
        <v>1.4</v>
      </c>
      <c r="G16">
        <v>1.4</v>
      </c>
      <c r="H16">
        <v>1.6</v>
      </c>
      <c r="I16">
        <v>1.6</v>
      </c>
      <c r="J16">
        <v>1.7</v>
      </c>
      <c r="K16">
        <v>1.6</v>
      </c>
      <c r="L16">
        <v>1.5</v>
      </c>
      <c r="M16">
        <v>1.5</v>
      </c>
      <c r="N16">
        <v>1.5</v>
      </c>
      <c r="O16">
        <v>1.5</v>
      </c>
      <c r="P16">
        <v>1.5</v>
      </c>
      <c r="Q16">
        <v>1.6</v>
      </c>
      <c r="R16">
        <v>1.7</v>
      </c>
      <c r="S16">
        <v>1.6</v>
      </c>
      <c r="T16">
        <v>1.7</v>
      </c>
      <c r="U16">
        <v>1.7</v>
      </c>
      <c r="V16">
        <v>1.5</v>
      </c>
      <c r="W16">
        <v>1.5</v>
      </c>
      <c r="X16">
        <v>1.6</v>
      </c>
      <c r="Y16">
        <v>1.7</v>
      </c>
      <c r="Z16">
        <v>1.7</v>
      </c>
      <c r="AA16">
        <v>1.7</v>
      </c>
      <c r="AB16">
        <v>1.7</v>
      </c>
      <c r="AC16">
        <v>1.7</v>
      </c>
      <c r="AD16">
        <v>1.8</v>
      </c>
      <c r="AE16">
        <v>1.7</v>
      </c>
      <c r="AF16" t="s">
        <v>2883</v>
      </c>
    </row>
    <row r="17" spans="2:32">
      <c r="B17" t="s">
        <v>3172</v>
      </c>
      <c r="C17">
        <v>1.2</v>
      </c>
      <c r="D17">
        <v>1.2</v>
      </c>
      <c r="E17">
        <v>1.4</v>
      </c>
      <c r="F17">
        <v>1.4</v>
      </c>
      <c r="G17">
        <v>1.5</v>
      </c>
      <c r="H17">
        <v>1.5</v>
      </c>
      <c r="I17">
        <v>1.5</v>
      </c>
      <c r="J17">
        <v>1.7</v>
      </c>
      <c r="K17">
        <v>1.7</v>
      </c>
      <c r="L17">
        <v>1.7</v>
      </c>
      <c r="M17">
        <v>1.8</v>
      </c>
      <c r="N17">
        <v>1.7</v>
      </c>
      <c r="O17">
        <v>1.8</v>
      </c>
      <c r="P17">
        <v>1.8</v>
      </c>
      <c r="Q17">
        <v>2.1</v>
      </c>
      <c r="R17">
        <v>1.8</v>
      </c>
      <c r="S17">
        <v>1.8</v>
      </c>
      <c r="T17">
        <v>1.9</v>
      </c>
      <c r="U17">
        <v>1.8</v>
      </c>
      <c r="V17">
        <v>1.6</v>
      </c>
      <c r="W17">
        <v>1.8</v>
      </c>
      <c r="X17">
        <v>1.7</v>
      </c>
      <c r="Y17">
        <v>1.5</v>
      </c>
      <c r="Z17">
        <v>1.7</v>
      </c>
      <c r="AA17">
        <v>1.7</v>
      </c>
      <c r="AB17">
        <v>1.6</v>
      </c>
      <c r="AC17">
        <v>1.7</v>
      </c>
      <c r="AD17">
        <v>1.7</v>
      </c>
      <c r="AE17">
        <v>1.5</v>
      </c>
      <c r="AF17" t="s">
        <v>2883</v>
      </c>
    </row>
    <row r="18" spans="2:32">
      <c r="B18" t="s">
        <v>3173</v>
      </c>
      <c r="C18">
        <v>6.8</v>
      </c>
      <c r="D18">
        <v>6.9</v>
      </c>
      <c r="E18">
        <v>6.8</v>
      </c>
      <c r="F18">
        <v>6.2</v>
      </c>
      <c r="G18">
        <v>5.5</v>
      </c>
      <c r="H18">
        <v>5.7</v>
      </c>
      <c r="I18">
        <v>6</v>
      </c>
      <c r="J18">
        <v>6</v>
      </c>
      <c r="K18">
        <v>6.2</v>
      </c>
      <c r="L18">
        <v>6.3</v>
      </c>
      <c r="M18">
        <v>6.1</v>
      </c>
      <c r="N18">
        <v>4.4000000000000004</v>
      </c>
      <c r="O18">
        <v>4.5</v>
      </c>
      <c r="P18">
        <v>4.5</v>
      </c>
      <c r="Q18">
        <v>4.2</v>
      </c>
      <c r="R18">
        <v>4.0999999999999996</v>
      </c>
      <c r="S18">
        <v>3.8</v>
      </c>
      <c r="T18">
        <v>4.3</v>
      </c>
      <c r="U18">
        <v>4.5</v>
      </c>
      <c r="V18">
        <v>3</v>
      </c>
      <c r="W18">
        <v>2.7</v>
      </c>
      <c r="X18">
        <v>3.3</v>
      </c>
      <c r="Y18">
        <v>3.4</v>
      </c>
      <c r="Z18">
        <v>3.3</v>
      </c>
      <c r="AA18">
        <v>2.8</v>
      </c>
      <c r="AB18">
        <v>2.8</v>
      </c>
      <c r="AC18">
        <v>1.3</v>
      </c>
      <c r="AD18">
        <v>1.2</v>
      </c>
      <c r="AE18">
        <v>1.5</v>
      </c>
      <c r="AF18" t="s">
        <v>2883</v>
      </c>
    </row>
    <row r="19" spans="2:32">
      <c r="B19" t="s">
        <v>3174</v>
      </c>
      <c r="C19">
        <v>1.5</v>
      </c>
      <c r="D19">
        <v>1.4</v>
      </c>
      <c r="E19">
        <v>1.5</v>
      </c>
      <c r="F19">
        <v>1.6</v>
      </c>
      <c r="G19">
        <v>1.7</v>
      </c>
      <c r="H19">
        <v>1.8</v>
      </c>
      <c r="I19">
        <v>1.7</v>
      </c>
      <c r="J19">
        <v>1.6</v>
      </c>
      <c r="K19">
        <v>1.5</v>
      </c>
      <c r="L19">
        <v>1.4</v>
      </c>
      <c r="M19">
        <v>1.7</v>
      </c>
      <c r="N19">
        <v>1.4</v>
      </c>
      <c r="O19">
        <v>1.7</v>
      </c>
      <c r="P19">
        <v>1.6</v>
      </c>
      <c r="Q19">
        <v>1.6</v>
      </c>
      <c r="R19">
        <v>1.9</v>
      </c>
      <c r="S19">
        <v>2.1</v>
      </c>
      <c r="T19">
        <v>1.5</v>
      </c>
      <c r="U19">
        <v>1.5</v>
      </c>
      <c r="V19">
        <v>1</v>
      </c>
      <c r="W19">
        <v>1.5</v>
      </c>
      <c r="X19">
        <v>1.3</v>
      </c>
      <c r="Y19">
        <v>1.2</v>
      </c>
      <c r="Z19">
        <v>1.3</v>
      </c>
      <c r="AA19">
        <v>1.3</v>
      </c>
      <c r="AB19">
        <v>1.3</v>
      </c>
      <c r="AC19">
        <v>1.2</v>
      </c>
      <c r="AD19">
        <v>1.3</v>
      </c>
      <c r="AE19">
        <v>1.3</v>
      </c>
      <c r="AF19" t="s">
        <v>2883</v>
      </c>
    </row>
    <row r="20" spans="2:32">
      <c r="B20" t="s">
        <v>3175</v>
      </c>
      <c r="C20">
        <v>0.6</v>
      </c>
      <c r="D20">
        <v>0.8</v>
      </c>
      <c r="E20">
        <v>0.8</v>
      </c>
      <c r="F20">
        <v>0.9</v>
      </c>
      <c r="G20">
        <v>0.9</v>
      </c>
      <c r="H20">
        <v>0.9</v>
      </c>
      <c r="I20">
        <v>0.9</v>
      </c>
      <c r="J20">
        <v>1</v>
      </c>
      <c r="K20">
        <v>0.9</v>
      </c>
      <c r="L20">
        <v>0.9</v>
      </c>
      <c r="M20">
        <v>0.9</v>
      </c>
      <c r="N20">
        <v>0.7</v>
      </c>
      <c r="O20">
        <v>0.7</v>
      </c>
      <c r="P20">
        <v>1.1000000000000001</v>
      </c>
      <c r="Q20">
        <v>1</v>
      </c>
      <c r="R20">
        <v>1</v>
      </c>
      <c r="S20">
        <v>1</v>
      </c>
      <c r="T20">
        <v>1</v>
      </c>
      <c r="U20">
        <v>1.2</v>
      </c>
      <c r="V20">
        <v>0.9</v>
      </c>
      <c r="W20">
        <v>1.2</v>
      </c>
      <c r="X20">
        <v>1.3</v>
      </c>
      <c r="Y20">
        <v>1.5</v>
      </c>
      <c r="Z20">
        <v>1.4</v>
      </c>
      <c r="AA20">
        <v>1</v>
      </c>
      <c r="AB20">
        <v>0.9</v>
      </c>
      <c r="AC20">
        <v>0.9</v>
      </c>
      <c r="AD20">
        <v>1</v>
      </c>
      <c r="AE20">
        <v>1</v>
      </c>
      <c r="AF20" t="s">
        <v>2883</v>
      </c>
    </row>
    <row r="21" spans="2:32">
      <c r="B21" t="s">
        <v>3176</v>
      </c>
      <c r="C21">
        <v>1.5</v>
      </c>
      <c r="D21">
        <v>1.4</v>
      </c>
      <c r="E21">
        <v>1.5</v>
      </c>
      <c r="F21">
        <v>1.3</v>
      </c>
      <c r="G21">
        <v>1.5</v>
      </c>
      <c r="H21">
        <v>1.5</v>
      </c>
      <c r="I21">
        <v>1.6</v>
      </c>
      <c r="J21">
        <v>1.5</v>
      </c>
      <c r="K21">
        <v>1.6</v>
      </c>
      <c r="L21">
        <v>1.5</v>
      </c>
      <c r="M21">
        <v>1.4</v>
      </c>
      <c r="N21">
        <v>1.3</v>
      </c>
      <c r="O21">
        <v>1.3</v>
      </c>
      <c r="P21">
        <v>1.4</v>
      </c>
      <c r="Q21">
        <v>1.4</v>
      </c>
      <c r="R21">
        <v>1.3</v>
      </c>
      <c r="S21">
        <v>1.2</v>
      </c>
      <c r="T21">
        <v>1.2</v>
      </c>
      <c r="U21">
        <v>1.1000000000000001</v>
      </c>
      <c r="V21">
        <v>1</v>
      </c>
      <c r="W21">
        <v>1.1000000000000001</v>
      </c>
      <c r="X21">
        <v>1.2</v>
      </c>
      <c r="Y21">
        <v>1.1000000000000001</v>
      </c>
      <c r="Z21">
        <v>1.1000000000000001</v>
      </c>
      <c r="AA21">
        <v>1</v>
      </c>
      <c r="AB21">
        <v>1</v>
      </c>
      <c r="AC21">
        <v>1</v>
      </c>
      <c r="AD21">
        <v>1</v>
      </c>
      <c r="AE21">
        <v>0.9</v>
      </c>
      <c r="AF21" t="s">
        <v>2883</v>
      </c>
    </row>
    <row r="22" spans="2:32">
      <c r="B22" t="s">
        <v>3177</v>
      </c>
      <c r="C22">
        <v>0.5</v>
      </c>
      <c r="D22">
        <v>0.5</v>
      </c>
      <c r="E22">
        <v>0.5</v>
      </c>
      <c r="F22">
        <v>0.5</v>
      </c>
      <c r="G22">
        <v>0.5</v>
      </c>
      <c r="H22">
        <v>0.6</v>
      </c>
      <c r="I22">
        <v>0.6</v>
      </c>
      <c r="J22">
        <v>0.6</v>
      </c>
      <c r="K22">
        <v>0.6</v>
      </c>
      <c r="L22">
        <v>0.6</v>
      </c>
      <c r="M22">
        <v>0.6</v>
      </c>
      <c r="N22">
        <v>0.6</v>
      </c>
      <c r="O22">
        <v>0.6</v>
      </c>
      <c r="P22">
        <v>0.6</v>
      </c>
      <c r="Q22">
        <v>0.5</v>
      </c>
      <c r="R22">
        <v>0.6</v>
      </c>
      <c r="S22">
        <v>0.6</v>
      </c>
      <c r="T22">
        <v>0.6</v>
      </c>
      <c r="U22">
        <v>0.5</v>
      </c>
      <c r="V22">
        <v>0.5</v>
      </c>
      <c r="W22">
        <v>0.5</v>
      </c>
      <c r="X22">
        <v>0.5</v>
      </c>
      <c r="Y22">
        <v>0.5</v>
      </c>
      <c r="Z22">
        <v>0.5</v>
      </c>
      <c r="AA22">
        <v>0.5</v>
      </c>
      <c r="AB22">
        <v>0.5</v>
      </c>
      <c r="AC22">
        <v>0.5</v>
      </c>
      <c r="AD22">
        <v>0.5</v>
      </c>
      <c r="AE22">
        <v>0.5</v>
      </c>
      <c r="AF22" t="s">
        <v>2883</v>
      </c>
    </row>
    <row r="23" spans="2:32">
      <c r="B23" t="s">
        <v>3178</v>
      </c>
      <c r="C23">
        <v>0.4</v>
      </c>
      <c r="D23">
        <v>0.3</v>
      </c>
      <c r="E23">
        <v>0.3</v>
      </c>
      <c r="F23">
        <v>0.3</v>
      </c>
      <c r="G23">
        <v>0.3</v>
      </c>
      <c r="H23">
        <v>0.3</v>
      </c>
      <c r="I23">
        <v>0.3</v>
      </c>
      <c r="J23">
        <v>0.3</v>
      </c>
      <c r="K23">
        <v>0.4</v>
      </c>
      <c r="L23">
        <v>0.3</v>
      </c>
      <c r="M23">
        <v>0.2</v>
      </c>
      <c r="N23">
        <v>0.2</v>
      </c>
      <c r="O23">
        <v>0.2</v>
      </c>
      <c r="P23">
        <v>0.2</v>
      </c>
      <c r="Q23">
        <v>0.2</v>
      </c>
      <c r="R23">
        <v>0.2</v>
      </c>
      <c r="S23">
        <v>0.2</v>
      </c>
      <c r="T23">
        <v>0.2</v>
      </c>
      <c r="U23">
        <v>0.2</v>
      </c>
      <c r="V23">
        <v>0.1</v>
      </c>
      <c r="W23">
        <v>0.2</v>
      </c>
      <c r="X23">
        <v>0.2</v>
      </c>
      <c r="Y23">
        <v>0.2</v>
      </c>
      <c r="Z23">
        <v>0.2</v>
      </c>
      <c r="AA23">
        <v>0.2</v>
      </c>
      <c r="AB23">
        <v>0.2</v>
      </c>
      <c r="AC23">
        <v>0.2</v>
      </c>
      <c r="AD23">
        <v>0.2</v>
      </c>
      <c r="AE23">
        <v>0.2</v>
      </c>
      <c r="AF23" t="s">
        <v>2883</v>
      </c>
    </row>
    <row r="24" spans="2:32">
      <c r="B24" t="s">
        <v>3179</v>
      </c>
      <c r="C24" t="s">
        <v>2952</v>
      </c>
      <c r="D24" t="s">
        <v>2952</v>
      </c>
      <c r="E24" t="s">
        <v>2952</v>
      </c>
      <c r="F24" t="s">
        <v>2952</v>
      </c>
      <c r="G24" t="s">
        <v>2952</v>
      </c>
      <c r="H24" t="s">
        <v>2952</v>
      </c>
      <c r="I24" t="s">
        <v>2952</v>
      </c>
      <c r="J24" t="s">
        <v>2952</v>
      </c>
      <c r="K24" t="s">
        <v>2952</v>
      </c>
      <c r="L24" t="s">
        <v>2952</v>
      </c>
      <c r="M24" t="s">
        <v>2952</v>
      </c>
      <c r="N24" t="s">
        <v>2952</v>
      </c>
      <c r="O24" t="s">
        <v>2952</v>
      </c>
      <c r="P24" t="s">
        <v>2952</v>
      </c>
      <c r="Q24" t="s">
        <v>2952</v>
      </c>
      <c r="R24" t="s">
        <v>2952</v>
      </c>
      <c r="S24" t="s">
        <v>2952</v>
      </c>
      <c r="T24" t="s">
        <v>2952</v>
      </c>
      <c r="U24" t="s">
        <v>2952</v>
      </c>
      <c r="V24" t="s">
        <v>2952</v>
      </c>
      <c r="W24" t="s">
        <v>2952</v>
      </c>
      <c r="X24" t="s">
        <v>2952</v>
      </c>
      <c r="Y24" t="s">
        <v>2952</v>
      </c>
      <c r="Z24" t="s">
        <v>2952</v>
      </c>
      <c r="AA24" t="s">
        <v>2952</v>
      </c>
      <c r="AB24" t="s">
        <v>2952</v>
      </c>
      <c r="AC24" t="s">
        <v>2952</v>
      </c>
      <c r="AD24" t="s">
        <v>2952</v>
      </c>
      <c r="AE24" t="s">
        <v>2952</v>
      </c>
      <c r="AF24" t="s">
        <v>2883</v>
      </c>
    </row>
    <row r="25" spans="2:32">
      <c r="B25" s="1" t="s">
        <v>2865</v>
      </c>
      <c r="C25">
        <v>0.3</v>
      </c>
      <c r="D25">
        <v>0.3</v>
      </c>
      <c r="E25">
        <v>0.3</v>
      </c>
      <c r="F25">
        <v>0.3</v>
      </c>
      <c r="G25">
        <v>0.3</v>
      </c>
      <c r="H25">
        <v>0.4</v>
      </c>
      <c r="I25">
        <v>0.4</v>
      </c>
      <c r="J25">
        <v>0.4</v>
      </c>
      <c r="K25">
        <v>0.4</v>
      </c>
      <c r="L25">
        <v>0.4</v>
      </c>
      <c r="M25">
        <v>0.3</v>
      </c>
      <c r="N25">
        <v>0.2</v>
      </c>
      <c r="O25">
        <v>0.2</v>
      </c>
      <c r="P25">
        <v>0.2</v>
      </c>
      <c r="Q25">
        <v>0.2</v>
      </c>
      <c r="R25">
        <v>0.1</v>
      </c>
      <c r="S25">
        <v>0.1</v>
      </c>
      <c r="T25">
        <v>0.1</v>
      </c>
      <c r="U25">
        <v>0.1</v>
      </c>
      <c r="V25">
        <v>0.1</v>
      </c>
      <c r="W25">
        <v>0.1</v>
      </c>
      <c r="X25">
        <v>0.1</v>
      </c>
      <c r="Y25">
        <v>0.1</v>
      </c>
      <c r="Z25">
        <v>0.1</v>
      </c>
      <c r="AA25">
        <v>0.2</v>
      </c>
      <c r="AB25">
        <v>0.2</v>
      </c>
      <c r="AC25">
        <v>0.3</v>
      </c>
      <c r="AD25">
        <v>0.3</v>
      </c>
      <c r="AE25">
        <v>0.3</v>
      </c>
    </row>
    <row r="26" spans="2:32">
      <c r="B26" t="s">
        <v>3164</v>
      </c>
      <c r="C26">
        <v>0.2</v>
      </c>
      <c r="D26">
        <v>0.2</v>
      </c>
      <c r="E26">
        <v>0.2</v>
      </c>
      <c r="F26">
        <v>0.3</v>
      </c>
      <c r="G26">
        <v>0.3</v>
      </c>
      <c r="H26">
        <v>0.3</v>
      </c>
      <c r="I26">
        <v>0.3</v>
      </c>
      <c r="J26">
        <v>0.4</v>
      </c>
      <c r="K26">
        <v>0.3</v>
      </c>
      <c r="L26">
        <v>0.3</v>
      </c>
      <c r="M26">
        <v>0.3</v>
      </c>
      <c r="N26">
        <v>0.2</v>
      </c>
      <c r="O26">
        <v>0.2</v>
      </c>
      <c r="P26">
        <v>0.2</v>
      </c>
      <c r="Q26">
        <v>0.2</v>
      </c>
      <c r="R26">
        <v>0.1</v>
      </c>
      <c r="S26" t="s">
        <v>2952</v>
      </c>
      <c r="T26">
        <v>0.1</v>
      </c>
      <c r="U26" t="s">
        <v>2952</v>
      </c>
      <c r="V26" t="s">
        <v>2952</v>
      </c>
      <c r="W26" t="s">
        <v>2952</v>
      </c>
      <c r="X26" t="s">
        <v>2952</v>
      </c>
      <c r="Y26">
        <v>0.1</v>
      </c>
      <c r="Z26">
        <v>0.1</v>
      </c>
      <c r="AA26">
        <v>0.1</v>
      </c>
      <c r="AB26">
        <v>0.2</v>
      </c>
      <c r="AC26">
        <v>0.2</v>
      </c>
      <c r="AD26">
        <v>0.3</v>
      </c>
      <c r="AE26">
        <v>0.3</v>
      </c>
      <c r="AF26" t="s">
        <v>2877</v>
      </c>
    </row>
    <row r="27" spans="2:32">
      <c r="B27" t="s">
        <v>3170</v>
      </c>
      <c r="C27" t="s">
        <v>2952</v>
      </c>
      <c r="D27" t="s">
        <v>2952</v>
      </c>
      <c r="E27" t="s">
        <v>2952</v>
      </c>
      <c r="F27" t="s">
        <v>2952</v>
      </c>
      <c r="G27" t="s">
        <v>2952</v>
      </c>
      <c r="H27" t="s">
        <v>2952</v>
      </c>
      <c r="I27" t="s">
        <v>2952</v>
      </c>
      <c r="J27" t="s">
        <v>2952</v>
      </c>
      <c r="K27" t="s">
        <v>2952</v>
      </c>
      <c r="L27" t="s">
        <v>2952</v>
      </c>
      <c r="M27" t="s">
        <v>2952</v>
      </c>
      <c r="N27" t="s">
        <v>2952</v>
      </c>
      <c r="O27" t="s">
        <v>2952</v>
      </c>
      <c r="P27" t="s">
        <v>2952</v>
      </c>
      <c r="Q27" t="s">
        <v>2952</v>
      </c>
      <c r="R27" t="s">
        <v>2952</v>
      </c>
      <c r="S27" t="s">
        <v>2952</v>
      </c>
      <c r="T27" t="s">
        <v>2952</v>
      </c>
      <c r="U27" t="s">
        <v>2952</v>
      </c>
      <c r="V27" t="s">
        <v>2952</v>
      </c>
      <c r="W27" t="s">
        <v>2952</v>
      </c>
      <c r="X27" t="s">
        <v>2952</v>
      </c>
      <c r="Y27" t="s">
        <v>2952</v>
      </c>
      <c r="Z27" t="s">
        <v>2952</v>
      </c>
      <c r="AA27" t="s">
        <v>2952</v>
      </c>
      <c r="AB27" t="s">
        <v>2952</v>
      </c>
      <c r="AC27" t="s">
        <v>2952</v>
      </c>
      <c r="AD27" t="s">
        <v>2952</v>
      </c>
      <c r="AE27" t="s">
        <v>2952</v>
      </c>
      <c r="AF27" t="s">
        <v>2878</v>
      </c>
    </row>
    <row r="28" spans="2:32">
      <c r="B28" t="s">
        <v>3178</v>
      </c>
      <c r="C28" t="s">
        <v>2952</v>
      </c>
      <c r="D28" t="s">
        <v>2952</v>
      </c>
      <c r="E28" t="s">
        <v>2952</v>
      </c>
      <c r="F28" t="s">
        <v>2952</v>
      </c>
      <c r="G28" t="s">
        <v>2952</v>
      </c>
      <c r="H28" t="s">
        <v>2952</v>
      </c>
      <c r="I28" t="s">
        <v>2952</v>
      </c>
      <c r="J28" t="s">
        <v>2952</v>
      </c>
      <c r="K28" t="s">
        <v>2952</v>
      </c>
      <c r="L28" t="s">
        <v>2952</v>
      </c>
      <c r="M28" t="s">
        <v>2952</v>
      </c>
      <c r="N28" t="s">
        <v>2952</v>
      </c>
      <c r="O28" t="s">
        <v>2952</v>
      </c>
      <c r="P28" t="s">
        <v>2952</v>
      </c>
      <c r="Q28" t="s">
        <v>2952</v>
      </c>
      <c r="R28" t="s">
        <v>2952</v>
      </c>
      <c r="S28" t="s">
        <v>2952</v>
      </c>
      <c r="T28" t="s">
        <v>2952</v>
      </c>
      <c r="U28" t="s">
        <v>2952</v>
      </c>
      <c r="V28" t="s">
        <v>2952</v>
      </c>
      <c r="W28" t="s">
        <v>2952</v>
      </c>
      <c r="X28" t="s">
        <v>2952</v>
      </c>
      <c r="Y28" t="s">
        <v>2952</v>
      </c>
      <c r="Z28" t="s">
        <v>2952</v>
      </c>
      <c r="AA28" t="s">
        <v>2952</v>
      </c>
      <c r="AB28" t="s">
        <v>2952</v>
      </c>
      <c r="AC28" t="s">
        <v>2952</v>
      </c>
      <c r="AD28" t="s">
        <v>2952</v>
      </c>
      <c r="AE28" t="s">
        <v>2952</v>
      </c>
    </row>
    <row r="29" spans="2:32">
      <c r="B29" t="s">
        <v>3160</v>
      </c>
      <c r="C29" t="s">
        <v>2952</v>
      </c>
      <c r="D29" t="s">
        <v>2952</v>
      </c>
      <c r="E29" t="s">
        <v>2952</v>
      </c>
      <c r="F29" t="s">
        <v>2952</v>
      </c>
      <c r="G29" t="s">
        <v>2952</v>
      </c>
      <c r="H29" t="s">
        <v>2952</v>
      </c>
      <c r="I29" t="s">
        <v>2952</v>
      </c>
      <c r="J29" t="s">
        <v>2952</v>
      </c>
      <c r="K29" t="s">
        <v>2952</v>
      </c>
      <c r="L29" t="s">
        <v>2952</v>
      </c>
      <c r="M29" t="s">
        <v>2952</v>
      </c>
      <c r="N29" t="s">
        <v>2952</v>
      </c>
      <c r="O29" t="s">
        <v>2952</v>
      </c>
      <c r="P29" t="s">
        <v>2952</v>
      </c>
      <c r="Q29" t="s">
        <v>2952</v>
      </c>
      <c r="R29" t="s">
        <v>2952</v>
      </c>
      <c r="S29" t="s">
        <v>2952</v>
      </c>
      <c r="T29" t="s">
        <v>2952</v>
      </c>
      <c r="U29" t="s">
        <v>2952</v>
      </c>
      <c r="V29" t="s">
        <v>2952</v>
      </c>
      <c r="W29" t="s">
        <v>2952</v>
      </c>
      <c r="X29" t="s">
        <v>2952</v>
      </c>
      <c r="Y29" t="s">
        <v>2952</v>
      </c>
      <c r="Z29" t="s">
        <v>2952</v>
      </c>
      <c r="AA29" t="s">
        <v>2952</v>
      </c>
      <c r="AB29" t="s">
        <v>2952</v>
      </c>
      <c r="AC29" t="s">
        <v>2952</v>
      </c>
      <c r="AD29" t="s">
        <v>2952</v>
      </c>
      <c r="AE29" t="s">
        <v>2952</v>
      </c>
      <c r="AF29" t="s">
        <v>2878</v>
      </c>
    </row>
    <row r="30" spans="2:32">
      <c r="B30" t="s">
        <v>3161</v>
      </c>
      <c r="C30" t="s">
        <v>2952</v>
      </c>
      <c r="D30" t="s">
        <v>2952</v>
      </c>
      <c r="E30" t="s">
        <v>2952</v>
      </c>
      <c r="F30" t="s">
        <v>2952</v>
      </c>
      <c r="G30" t="s">
        <v>2952</v>
      </c>
      <c r="H30" t="s">
        <v>2952</v>
      </c>
      <c r="I30" t="s">
        <v>2952</v>
      </c>
      <c r="J30" t="s">
        <v>2952</v>
      </c>
      <c r="K30" t="s">
        <v>2952</v>
      </c>
      <c r="L30" t="s">
        <v>2952</v>
      </c>
      <c r="M30" t="s">
        <v>2952</v>
      </c>
      <c r="N30" t="s">
        <v>2952</v>
      </c>
      <c r="O30" t="s">
        <v>2952</v>
      </c>
      <c r="P30" t="s">
        <v>2952</v>
      </c>
      <c r="Q30" t="s">
        <v>2952</v>
      </c>
      <c r="R30" t="s">
        <v>2952</v>
      </c>
      <c r="S30" t="s">
        <v>2952</v>
      </c>
      <c r="T30" t="s">
        <v>2952</v>
      </c>
      <c r="U30" t="s">
        <v>2952</v>
      </c>
      <c r="V30" t="s">
        <v>2952</v>
      </c>
      <c r="W30" t="s">
        <v>2952</v>
      </c>
      <c r="X30" t="s">
        <v>2952</v>
      </c>
      <c r="Y30" t="s">
        <v>2952</v>
      </c>
      <c r="Z30" t="s">
        <v>2952</v>
      </c>
      <c r="AA30" t="s">
        <v>2952</v>
      </c>
      <c r="AB30" t="s">
        <v>2952</v>
      </c>
      <c r="AC30" t="s">
        <v>2952</v>
      </c>
      <c r="AD30" t="s">
        <v>2952</v>
      </c>
      <c r="AE30" t="s">
        <v>2952</v>
      </c>
      <c r="AF30" t="s">
        <v>2878</v>
      </c>
    </row>
    <row r="31" spans="2:32">
      <c r="B31" t="s">
        <v>3162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row>
    <row r="32" spans="2:32">
      <c r="B32" s="1" t="s">
        <v>2866</v>
      </c>
      <c r="C32">
        <v>33.299999999999997</v>
      </c>
      <c r="D32">
        <v>32.700000000000003</v>
      </c>
      <c r="E32">
        <v>31</v>
      </c>
      <c r="F32">
        <v>32.700000000000003</v>
      </c>
      <c r="G32">
        <v>33.200000000000003</v>
      </c>
      <c r="H32">
        <v>36.799999999999997</v>
      </c>
      <c r="I32">
        <v>37.200000000000003</v>
      </c>
      <c r="J32">
        <v>30.6</v>
      </c>
      <c r="K32">
        <v>26.1</v>
      </c>
      <c r="L32">
        <v>25.1</v>
      </c>
      <c r="M32">
        <v>25.4</v>
      </c>
      <c r="N32">
        <v>21.9</v>
      </c>
      <c r="O32">
        <v>22.9</v>
      </c>
      <c r="P32">
        <v>22.7</v>
      </c>
      <c r="Q32">
        <v>21</v>
      </c>
      <c r="R32">
        <v>24.9</v>
      </c>
      <c r="S32">
        <v>26.1</v>
      </c>
      <c r="T32">
        <v>30.1</v>
      </c>
      <c r="U32">
        <v>20.3</v>
      </c>
      <c r="V32">
        <v>18.8</v>
      </c>
      <c r="W32">
        <v>22.4</v>
      </c>
      <c r="X32">
        <v>27.8</v>
      </c>
      <c r="Y32">
        <v>22.5</v>
      </c>
      <c r="Z32">
        <v>21.1</v>
      </c>
      <c r="AA32">
        <v>22.8</v>
      </c>
      <c r="AB32">
        <v>22.2</v>
      </c>
      <c r="AC32">
        <v>23.3</v>
      </c>
      <c r="AD32">
        <v>22.7</v>
      </c>
      <c r="AE32">
        <v>25.5</v>
      </c>
    </row>
    <row r="33" spans="2:32">
      <c r="B33" t="s">
        <v>3180</v>
      </c>
      <c r="C33">
        <v>15.2</v>
      </c>
      <c r="D33">
        <v>14.9</v>
      </c>
      <c r="E33">
        <v>13</v>
      </c>
      <c r="F33">
        <v>13.9</v>
      </c>
      <c r="G33">
        <v>13.5</v>
      </c>
      <c r="H33">
        <v>16.899999999999999</v>
      </c>
      <c r="I33">
        <v>16.7</v>
      </c>
      <c r="J33">
        <v>9.4</v>
      </c>
      <c r="K33">
        <v>5.0999999999999996</v>
      </c>
      <c r="L33">
        <v>4.7</v>
      </c>
      <c r="M33">
        <v>5.3</v>
      </c>
      <c r="N33">
        <v>4.5</v>
      </c>
      <c r="O33">
        <v>4.9000000000000004</v>
      </c>
      <c r="P33">
        <v>5.5</v>
      </c>
      <c r="Q33">
        <v>3.7</v>
      </c>
      <c r="R33">
        <v>7.1</v>
      </c>
      <c r="S33">
        <v>8.6</v>
      </c>
      <c r="T33">
        <v>10.3</v>
      </c>
      <c r="U33">
        <v>2.5</v>
      </c>
      <c r="V33">
        <v>2.7</v>
      </c>
      <c r="W33">
        <v>4.2</v>
      </c>
      <c r="X33">
        <v>10.199999999999999</v>
      </c>
      <c r="Y33">
        <v>5.5</v>
      </c>
      <c r="Z33">
        <v>3.9</v>
      </c>
      <c r="AA33">
        <v>5.4</v>
      </c>
      <c r="AB33">
        <v>4.3</v>
      </c>
      <c r="AC33">
        <v>7</v>
      </c>
      <c r="AD33">
        <v>7.4</v>
      </c>
      <c r="AE33">
        <v>10.3</v>
      </c>
      <c r="AF33" t="s">
        <v>2879</v>
      </c>
    </row>
    <row r="34" spans="2:32">
      <c r="B34" t="s">
        <v>3181</v>
      </c>
      <c r="C34">
        <v>12.1</v>
      </c>
      <c r="D34">
        <v>12.1</v>
      </c>
      <c r="E34">
        <v>12.4</v>
      </c>
      <c r="F34">
        <v>12.6</v>
      </c>
      <c r="G34">
        <v>13.3</v>
      </c>
      <c r="H34">
        <v>13.5</v>
      </c>
      <c r="I34">
        <v>14.1</v>
      </c>
      <c r="J34">
        <v>14.4</v>
      </c>
      <c r="K34">
        <v>14.2</v>
      </c>
      <c r="L34">
        <v>13.7</v>
      </c>
      <c r="M34">
        <v>13.3</v>
      </c>
      <c r="N34">
        <v>10.8</v>
      </c>
      <c r="O34">
        <v>11.7</v>
      </c>
      <c r="P34">
        <v>11</v>
      </c>
      <c r="Q34">
        <v>10.9</v>
      </c>
      <c r="R34">
        <v>11.3</v>
      </c>
      <c r="S34">
        <v>11.1</v>
      </c>
      <c r="T34">
        <v>13.2</v>
      </c>
      <c r="U34">
        <v>11.3</v>
      </c>
      <c r="V34">
        <v>9.6</v>
      </c>
      <c r="W34">
        <v>11.5</v>
      </c>
      <c r="X34">
        <v>10.9</v>
      </c>
      <c r="Y34">
        <v>10.5</v>
      </c>
      <c r="Z34">
        <v>10.7</v>
      </c>
      <c r="AA34">
        <v>10.9</v>
      </c>
      <c r="AB34">
        <v>11.6</v>
      </c>
      <c r="AC34">
        <v>10.1</v>
      </c>
      <c r="AD34">
        <v>9.3000000000000007</v>
      </c>
      <c r="AE34">
        <v>9.3000000000000007</v>
      </c>
      <c r="AF34" t="s">
        <v>2879</v>
      </c>
    </row>
    <row r="35" spans="2:32">
      <c r="B35" t="s">
        <v>3182</v>
      </c>
      <c r="C35">
        <v>4.2</v>
      </c>
      <c r="D35">
        <v>4.0999999999999996</v>
      </c>
      <c r="E35">
        <v>3.9</v>
      </c>
      <c r="F35">
        <v>4.4000000000000004</v>
      </c>
      <c r="G35">
        <v>4.4000000000000004</v>
      </c>
      <c r="H35">
        <v>4.4000000000000004</v>
      </c>
      <c r="I35">
        <v>4.4000000000000004</v>
      </c>
      <c r="J35">
        <v>4.7</v>
      </c>
      <c r="K35">
        <v>4.7</v>
      </c>
      <c r="L35">
        <v>4.7</v>
      </c>
      <c r="M35">
        <v>4.7</v>
      </c>
      <c r="N35">
        <v>4.7</v>
      </c>
      <c r="O35">
        <v>4.2</v>
      </c>
      <c r="P35">
        <v>4.2</v>
      </c>
      <c r="Q35">
        <v>4.2</v>
      </c>
      <c r="R35">
        <v>4.2</v>
      </c>
      <c r="S35">
        <v>4.2</v>
      </c>
      <c r="T35">
        <v>4.2</v>
      </c>
      <c r="U35">
        <v>4.2</v>
      </c>
      <c r="V35">
        <v>4.2</v>
      </c>
      <c r="W35">
        <v>4.2</v>
      </c>
      <c r="X35">
        <v>4.2</v>
      </c>
      <c r="Y35">
        <v>4.2</v>
      </c>
      <c r="Z35">
        <v>4.2</v>
      </c>
      <c r="AA35">
        <v>4.2</v>
      </c>
      <c r="AB35">
        <v>4.2</v>
      </c>
      <c r="AC35">
        <v>4.2</v>
      </c>
      <c r="AD35">
        <v>4.2</v>
      </c>
      <c r="AE35">
        <v>4.2</v>
      </c>
      <c r="AF35" t="s">
        <v>2879</v>
      </c>
    </row>
    <row r="36" spans="2:32">
      <c r="B36" t="s">
        <v>3183</v>
      </c>
      <c r="C36">
        <v>1.7</v>
      </c>
      <c r="D36">
        <v>1.6</v>
      </c>
      <c r="E36">
        <v>1.7</v>
      </c>
      <c r="F36">
        <v>1.7</v>
      </c>
      <c r="G36">
        <v>1.9</v>
      </c>
      <c r="H36">
        <v>1.9</v>
      </c>
      <c r="I36">
        <v>1.9</v>
      </c>
      <c r="J36">
        <v>2</v>
      </c>
      <c r="K36">
        <v>2</v>
      </c>
      <c r="L36">
        <v>2</v>
      </c>
      <c r="M36">
        <v>2</v>
      </c>
      <c r="N36">
        <v>1.9</v>
      </c>
      <c r="O36">
        <v>2</v>
      </c>
      <c r="P36">
        <v>2</v>
      </c>
      <c r="Q36">
        <v>2.1</v>
      </c>
      <c r="R36">
        <v>2.1</v>
      </c>
      <c r="S36">
        <v>2.1</v>
      </c>
      <c r="T36">
        <v>2.2000000000000002</v>
      </c>
      <c r="U36">
        <v>2.1</v>
      </c>
      <c r="V36">
        <v>2.1</v>
      </c>
      <c r="W36">
        <v>2.2000000000000002</v>
      </c>
      <c r="X36">
        <v>2.2000000000000002</v>
      </c>
      <c r="Y36">
        <v>2.1</v>
      </c>
      <c r="Z36">
        <v>2.1</v>
      </c>
      <c r="AA36">
        <v>2</v>
      </c>
      <c r="AB36">
        <v>1.9</v>
      </c>
      <c r="AC36">
        <v>1.7</v>
      </c>
      <c r="AD36">
        <v>1.5</v>
      </c>
      <c r="AE36">
        <v>1.4</v>
      </c>
      <c r="AF36" t="s">
        <v>2879</v>
      </c>
    </row>
    <row r="37" spans="2:32">
      <c r="B37" t="s">
        <v>3184</v>
      </c>
      <c r="C37" t="s">
        <v>2952</v>
      </c>
      <c r="D37" t="s">
        <v>2952</v>
      </c>
      <c r="E37" t="s">
        <v>2952</v>
      </c>
      <c r="F37" t="s">
        <v>2952</v>
      </c>
      <c r="G37" t="s">
        <v>2952</v>
      </c>
      <c r="H37">
        <v>0.1</v>
      </c>
      <c r="I37">
        <v>0.1</v>
      </c>
      <c r="J37">
        <v>0.1</v>
      </c>
      <c r="K37">
        <v>0.1</v>
      </c>
      <c r="L37">
        <v>0.1</v>
      </c>
      <c r="M37">
        <v>0.1</v>
      </c>
      <c r="N37">
        <v>0.1</v>
      </c>
      <c r="O37">
        <v>0.1</v>
      </c>
      <c r="P37">
        <v>0.1</v>
      </c>
      <c r="Q37">
        <v>0.1</v>
      </c>
      <c r="R37">
        <v>0.1</v>
      </c>
      <c r="S37">
        <v>0.2</v>
      </c>
      <c r="T37">
        <v>0.2</v>
      </c>
      <c r="U37">
        <v>0.2</v>
      </c>
      <c r="V37">
        <v>0.1</v>
      </c>
      <c r="W37">
        <v>0.1</v>
      </c>
      <c r="X37">
        <v>0.2</v>
      </c>
      <c r="Y37">
        <v>0.2</v>
      </c>
      <c r="Z37">
        <v>0.2</v>
      </c>
      <c r="AA37">
        <v>0.2</v>
      </c>
      <c r="AB37">
        <v>0.2</v>
      </c>
      <c r="AC37">
        <v>0.2</v>
      </c>
      <c r="AD37">
        <v>0.3</v>
      </c>
      <c r="AE37">
        <v>0.3</v>
      </c>
      <c r="AF37" t="s">
        <v>2879</v>
      </c>
    </row>
    <row r="38" spans="2:32">
      <c r="B38" s="1" t="s">
        <v>3185</v>
      </c>
      <c r="C38">
        <v>46.5</v>
      </c>
      <c r="D38">
        <v>42.1</v>
      </c>
      <c r="E38">
        <v>47.9</v>
      </c>
      <c r="F38">
        <v>48.1</v>
      </c>
      <c r="G38">
        <v>54.9</v>
      </c>
      <c r="H38">
        <v>74.3</v>
      </c>
      <c r="I38">
        <v>84.7</v>
      </c>
      <c r="J38">
        <v>95.6</v>
      </c>
      <c r="K38">
        <v>116</v>
      </c>
      <c r="L38">
        <v>113.3</v>
      </c>
      <c r="M38">
        <v>118.3</v>
      </c>
      <c r="N38">
        <v>114</v>
      </c>
      <c r="O38">
        <v>121.7</v>
      </c>
      <c r="P38">
        <v>115.4</v>
      </c>
      <c r="Q38">
        <v>125.7</v>
      </c>
      <c r="R38">
        <v>128.69999999999999</v>
      </c>
      <c r="S38">
        <v>133.1</v>
      </c>
      <c r="T38">
        <v>144.80000000000001</v>
      </c>
      <c r="U38">
        <v>149.1</v>
      </c>
      <c r="V38">
        <v>148.5</v>
      </c>
      <c r="W38">
        <v>157.4</v>
      </c>
      <c r="X38">
        <v>161.1</v>
      </c>
      <c r="Y38">
        <v>160.19999999999999</v>
      </c>
      <c r="Z38">
        <v>160.9</v>
      </c>
      <c r="AA38">
        <v>166.3</v>
      </c>
      <c r="AB38">
        <v>170.5</v>
      </c>
      <c r="AC38">
        <v>170.5</v>
      </c>
      <c r="AD38">
        <v>172.5</v>
      </c>
      <c r="AE38">
        <v>171.6</v>
      </c>
    </row>
    <row r="39" spans="2:32">
      <c r="B39" t="s">
        <v>3186</v>
      </c>
      <c r="C39">
        <v>0.2</v>
      </c>
      <c r="D39">
        <v>0.5</v>
      </c>
      <c r="E39">
        <v>1.7</v>
      </c>
      <c r="F39">
        <v>5.9</v>
      </c>
      <c r="G39">
        <v>14.7</v>
      </c>
      <c r="H39">
        <v>32.200000000000003</v>
      </c>
      <c r="I39">
        <v>44.9</v>
      </c>
      <c r="J39">
        <v>57.1</v>
      </c>
      <c r="K39">
        <v>65.5</v>
      </c>
      <c r="L39">
        <v>74.3</v>
      </c>
      <c r="M39">
        <v>81.8</v>
      </c>
      <c r="N39">
        <v>88.8</v>
      </c>
      <c r="O39">
        <v>94.8</v>
      </c>
      <c r="P39">
        <v>99.6</v>
      </c>
      <c r="Q39">
        <v>103.7</v>
      </c>
      <c r="R39">
        <v>108.4</v>
      </c>
      <c r="S39">
        <v>115.3</v>
      </c>
      <c r="T39">
        <v>123.1</v>
      </c>
      <c r="U39">
        <v>131.6</v>
      </c>
      <c r="V39">
        <v>141.5</v>
      </c>
      <c r="W39">
        <v>149.1</v>
      </c>
      <c r="X39">
        <v>152</v>
      </c>
      <c r="Y39">
        <v>154.4</v>
      </c>
      <c r="Z39">
        <v>156.4</v>
      </c>
      <c r="AA39">
        <v>160.9</v>
      </c>
      <c r="AB39">
        <v>165.8</v>
      </c>
      <c r="AC39">
        <v>167.3</v>
      </c>
      <c r="AD39">
        <v>166.9</v>
      </c>
      <c r="AE39">
        <v>167.8</v>
      </c>
      <c r="AF39" t="s">
        <v>2879</v>
      </c>
    </row>
    <row r="40" spans="2:32">
      <c r="B40" t="s">
        <v>3187</v>
      </c>
      <c r="C40">
        <v>46.1</v>
      </c>
      <c r="D40">
        <v>41.4</v>
      </c>
      <c r="E40">
        <v>46</v>
      </c>
      <c r="F40">
        <v>41.9</v>
      </c>
      <c r="G40">
        <v>39.9</v>
      </c>
      <c r="H40">
        <v>41.7</v>
      </c>
      <c r="I40">
        <v>39.4</v>
      </c>
      <c r="J40">
        <v>38.1</v>
      </c>
      <c r="K40">
        <v>49.9</v>
      </c>
      <c r="L40">
        <v>38.5</v>
      </c>
      <c r="M40">
        <v>36.200000000000003</v>
      </c>
      <c r="N40">
        <v>25</v>
      </c>
      <c r="O40">
        <v>26.7</v>
      </c>
      <c r="P40">
        <v>15.6</v>
      </c>
      <c r="Q40">
        <v>21.8</v>
      </c>
      <c r="R40">
        <v>20</v>
      </c>
      <c r="S40">
        <v>17.5</v>
      </c>
      <c r="T40">
        <v>21.5</v>
      </c>
      <c r="U40">
        <v>17.2</v>
      </c>
      <c r="V40">
        <v>6.8</v>
      </c>
      <c r="W40">
        <v>8</v>
      </c>
      <c r="X40">
        <v>8.8000000000000007</v>
      </c>
      <c r="Y40">
        <v>5.5</v>
      </c>
      <c r="Z40">
        <v>4.0999999999999996</v>
      </c>
      <c r="AA40">
        <v>5</v>
      </c>
      <c r="AB40">
        <v>4.3</v>
      </c>
      <c r="AC40">
        <v>2.8</v>
      </c>
      <c r="AD40">
        <v>5.2</v>
      </c>
      <c r="AE40">
        <v>3.3</v>
      </c>
      <c r="AF40" t="s">
        <v>2879</v>
      </c>
    </row>
    <row r="41" spans="2:32">
      <c r="B41" t="s">
        <v>3184</v>
      </c>
      <c r="C41">
        <v>0.2</v>
      </c>
      <c r="D41">
        <v>0.2</v>
      </c>
      <c r="E41">
        <v>0.2</v>
      </c>
      <c r="F41">
        <v>0.3</v>
      </c>
      <c r="G41">
        <v>0.3</v>
      </c>
      <c r="H41">
        <v>0.4</v>
      </c>
      <c r="I41">
        <v>0.4</v>
      </c>
      <c r="J41">
        <v>0.4</v>
      </c>
      <c r="K41">
        <v>0.5</v>
      </c>
      <c r="L41">
        <v>0.5</v>
      </c>
      <c r="M41">
        <v>0.3</v>
      </c>
      <c r="N41">
        <v>0.2</v>
      </c>
      <c r="O41">
        <v>0.2</v>
      </c>
      <c r="P41">
        <v>0.2</v>
      </c>
      <c r="Q41">
        <v>0.2</v>
      </c>
      <c r="R41">
        <v>0.2</v>
      </c>
      <c r="S41">
        <v>0.2</v>
      </c>
      <c r="T41">
        <v>0.2</v>
      </c>
      <c r="U41">
        <v>0.2</v>
      </c>
      <c r="V41">
        <v>0.2</v>
      </c>
      <c r="W41">
        <v>0.2</v>
      </c>
      <c r="X41">
        <v>0.3</v>
      </c>
      <c r="Y41">
        <v>0.3</v>
      </c>
      <c r="Z41">
        <v>0.3</v>
      </c>
      <c r="AA41">
        <v>0.3</v>
      </c>
      <c r="AB41">
        <v>0.3</v>
      </c>
      <c r="AC41">
        <v>0.3</v>
      </c>
      <c r="AD41">
        <v>0.4</v>
      </c>
      <c r="AE41">
        <v>0.4</v>
      </c>
      <c r="AF41" t="s">
        <v>2879</v>
      </c>
    </row>
    <row r="42" spans="2:32">
      <c r="B42" t="s">
        <v>3179</v>
      </c>
      <c r="C42">
        <v>0</v>
      </c>
      <c r="D42">
        <v>0</v>
      </c>
      <c r="E42">
        <v>0</v>
      </c>
      <c r="F42">
        <v>0</v>
      </c>
      <c r="G42">
        <v>0</v>
      </c>
      <c r="H42">
        <v>0</v>
      </c>
      <c r="I42">
        <v>0</v>
      </c>
      <c r="J42">
        <v>0</v>
      </c>
      <c r="K42">
        <v>0</v>
      </c>
      <c r="L42">
        <v>0</v>
      </c>
      <c r="M42">
        <v>0</v>
      </c>
      <c r="N42">
        <v>0</v>
      </c>
      <c r="O42">
        <v>0</v>
      </c>
      <c r="P42">
        <v>0</v>
      </c>
      <c r="Q42">
        <v>0</v>
      </c>
      <c r="R42">
        <v>0</v>
      </c>
      <c r="S42" t="s">
        <v>2952</v>
      </c>
      <c r="T42" t="s">
        <v>2952</v>
      </c>
      <c r="U42" t="s">
        <v>2952</v>
      </c>
      <c r="V42" t="s">
        <v>2952</v>
      </c>
      <c r="W42" t="s">
        <v>2952</v>
      </c>
      <c r="X42" t="s">
        <v>2952</v>
      </c>
      <c r="Y42" t="s">
        <v>2952</v>
      </c>
      <c r="Z42">
        <v>0.1</v>
      </c>
      <c r="AA42">
        <v>0.1</v>
      </c>
      <c r="AB42">
        <v>0.1</v>
      </c>
      <c r="AC42">
        <v>0.1</v>
      </c>
      <c r="AD42">
        <v>0.1</v>
      </c>
      <c r="AE42">
        <v>0.1</v>
      </c>
      <c r="AF42" t="s">
        <v>2879</v>
      </c>
    </row>
    <row r="43" spans="2:32">
      <c r="B43" s="1" t="s">
        <v>3188</v>
      </c>
      <c r="C43">
        <v>24.3</v>
      </c>
      <c r="D43">
        <v>20.9</v>
      </c>
      <c r="E43">
        <v>19.5</v>
      </c>
      <c r="F43">
        <v>19.5</v>
      </c>
      <c r="G43">
        <v>18</v>
      </c>
      <c r="H43">
        <v>18.600000000000001</v>
      </c>
      <c r="I43">
        <v>19.899999999999999</v>
      </c>
      <c r="J43">
        <v>18.3</v>
      </c>
      <c r="K43">
        <v>17</v>
      </c>
      <c r="L43">
        <v>16.899999999999999</v>
      </c>
      <c r="M43">
        <v>15.9</v>
      </c>
      <c r="N43">
        <v>8.1999999999999993</v>
      </c>
      <c r="O43">
        <v>10.199999999999999</v>
      </c>
      <c r="P43">
        <v>8.1999999999999993</v>
      </c>
      <c r="Q43">
        <v>6.8</v>
      </c>
      <c r="R43">
        <v>6.7</v>
      </c>
      <c r="S43">
        <v>6.4</v>
      </c>
      <c r="T43">
        <v>7.8</v>
      </c>
      <c r="U43">
        <v>6.1</v>
      </c>
      <c r="V43">
        <v>3.9</v>
      </c>
      <c r="W43">
        <v>4.5999999999999996</v>
      </c>
      <c r="X43">
        <v>7.2</v>
      </c>
      <c r="Y43">
        <v>6.3</v>
      </c>
      <c r="Z43">
        <v>6</v>
      </c>
      <c r="AA43">
        <v>5.6</v>
      </c>
      <c r="AB43">
        <v>5.0999999999999996</v>
      </c>
      <c r="AC43">
        <v>4.3</v>
      </c>
      <c r="AD43">
        <v>4</v>
      </c>
      <c r="AE43">
        <v>4.5999999999999996</v>
      </c>
    </row>
    <row r="44" spans="2:32">
      <c r="B44" t="s">
        <v>3184</v>
      </c>
      <c r="C44">
        <v>2.8</v>
      </c>
      <c r="D44">
        <v>2.8</v>
      </c>
      <c r="E44">
        <v>2.8</v>
      </c>
      <c r="F44">
        <v>3.5</v>
      </c>
      <c r="G44">
        <v>3.9</v>
      </c>
      <c r="H44">
        <v>4.9000000000000004</v>
      </c>
      <c r="I44">
        <v>5.4</v>
      </c>
      <c r="J44">
        <v>5.7</v>
      </c>
      <c r="K44">
        <v>7</v>
      </c>
      <c r="L44">
        <v>7.1</v>
      </c>
      <c r="M44">
        <v>6</v>
      </c>
      <c r="N44">
        <v>4.2</v>
      </c>
      <c r="O44">
        <v>4.0999999999999996</v>
      </c>
      <c r="P44">
        <v>3.8</v>
      </c>
      <c r="Q44">
        <v>3.5</v>
      </c>
      <c r="R44">
        <v>3.2</v>
      </c>
      <c r="S44">
        <v>3.5</v>
      </c>
      <c r="T44">
        <v>3.3</v>
      </c>
      <c r="U44">
        <v>3</v>
      </c>
      <c r="V44">
        <v>2.1</v>
      </c>
      <c r="W44">
        <v>2.7</v>
      </c>
      <c r="X44">
        <v>3.7</v>
      </c>
      <c r="Y44">
        <v>3.3</v>
      </c>
      <c r="Z44">
        <v>3</v>
      </c>
      <c r="AA44">
        <v>3.1</v>
      </c>
      <c r="AB44">
        <v>3</v>
      </c>
      <c r="AC44">
        <v>2.9</v>
      </c>
      <c r="AD44">
        <v>2.9</v>
      </c>
      <c r="AE44">
        <v>3</v>
      </c>
      <c r="AF44" t="s">
        <v>2879</v>
      </c>
    </row>
    <row r="45" spans="2:32">
      <c r="B45" t="s">
        <v>3173</v>
      </c>
      <c r="C45">
        <v>21.5</v>
      </c>
      <c r="D45">
        <v>18.100000000000001</v>
      </c>
      <c r="E45">
        <v>16.7</v>
      </c>
      <c r="F45">
        <v>16</v>
      </c>
      <c r="G45">
        <v>14.1</v>
      </c>
      <c r="H45">
        <v>13.8</v>
      </c>
      <c r="I45">
        <v>14.5</v>
      </c>
      <c r="J45">
        <v>12.6</v>
      </c>
      <c r="K45">
        <v>10</v>
      </c>
      <c r="L45">
        <v>9.8000000000000007</v>
      </c>
      <c r="M45">
        <v>9.9</v>
      </c>
      <c r="N45">
        <v>4</v>
      </c>
      <c r="O45">
        <v>6.1</v>
      </c>
      <c r="P45">
        <v>4.4000000000000004</v>
      </c>
      <c r="Q45">
        <v>3.3</v>
      </c>
      <c r="R45">
        <v>3.4</v>
      </c>
      <c r="S45">
        <v>2.9</v>
      </c>
      <c r="T45">
        <v>4.5</v>
      </c>
      <c r="U45">
        <v>3.2</v>
      </c>
      <c r="V45">
        <v>1.9</v>
      </c>
      <c r="W45">
        <v>1.9</v>
      </c>
      <c r="X45">
        <v>3.5</v>
      </c>
      <c r="Y45">
        <v>2.9</v>
      </c>
      <c r="Z45">
        <v>3</v>
      </c>
      <c r="AA45">
        <v>2.5</v>
      </c>
      <c r="AB45">
        <v>2</v>
      </c>
      <c r="AC45">
        <v>1.4</v>
      </c>
      <c r="AD45">
        <v>1</v>
      </c>
      <c r="AE45">
        <v>1.6</v>
      </c>
      <c r="AF45" t="s">
        <v>2879</v>
      </c>
    </row>
    <row r="46" spans="2:32">
      <c r="B46" t="s">
        <v>3189</v>
      </c>
      <c r="C46">
        <v>0</v>
      </c>
      <c r="D46">
        <v>0</v>
      </c>
      <c r="E46">
        <v>0</v>
      </c>
      <c r="F46">
        <v>0</v>
      </c>
      <c r="G46" t="s">
        <v>2952</v>
      </c>
      <c r="H46" t="s">
        <v>2952</v>
      </c>
      <c r="I46" t="s">
        <v>2952</v>
      </c>
      <c r="J46" t="s">
        <v>2952</v>
      </c>
      <c r="K46" t="s">
        <v>2952</v>
      </c>
      <c r="L46" t="s">
        <v>2952</v>
      </c>
      <c r="M46" t="s">
        <v>2952</v>
      </c>
      <c r="N46" t="s">
        <v>2952</v>
      </c>
      <c r="O46" t="s">
        <v>2952</v>
      </c>
      <c r="P46" t="s">
        <v>2952</v>
      </c>
      <c r="Q46" t="s">
        <v>2952</v>
      </c>
      <c r="R46" t="s">
        <v>2952</v>
      </c>
      <c r="S46" t="s">
        <v>2952</v>
      </c>
      <c r="T46" t="s">
        <v>2952</v>
      </c>
      <c r="U46" t="s">
        <v>2952</v>
      </c>
      <c r="V46" t="s">
        <v>2952</v>
      </c>
      <c r="W46" t="s">
        <v>2952</v>
      </c>
      <c r="X46" t="s">
        <v>2952</v>
      </c>
      <c r="Y46" t="s">
        <v>2952</v>
      </c>
      <c r="Z46" t="s">
        <v>2952</v>
      </c>
      <c r="AA46" t="s">
        <v>2952</v>
      </c>
      <c r="AB46" t="s">
        <v>2952</v>
      </c>
      <c r="AC46" t="s">
        <v>2952</v>
      </c>
      <c r="AD46" t="s">
        <v>2952</v>
      </c>
      <c r="AE46">
        <v>0.1</v>
      </c>
      <c r="AF46" t="s">
        <v>2879</v>
      </c>
    </row>
    <row r="47" spans="2:32">
      <c r="B47" s="1" t="s">
        <v>3190</v>
      </c>
      <c r="C47">
        <v>28.8</v>
      </c>
      <c r="D47">
        <v>27.6</v>
      </c>
      <c r="E47">
        <v>27.8</v>
      </c>
      <c r="F47">
        <v>27.4</v>
      </c>
      <c r="G47">
        <v>26.1</v>
      </c>
      <c r="H47">
        <v>24.9</v>
      </c>
      <c r="I47">
        <v>24.3</v>
      </c>
      <c r="J47">
        <v>22.7</v>
      </c>
      <c r="K47">
        <v>19.899999999999999</v>
      </c>
      <c r="L47">
        <v>19.7</v>
      </c>
      <c r="M47">
        <v>16.600000000000001</v>
      </c>
      <c r="N47">
        <v>15.4</v>
      </c>
      <c r="O47">
        <v>14.2</v>
      </c>
      <c r="P47">
        <v>13.9</v>
      </c>
      <c r="Q47">
        <v>12.5</v>
      </c>
      <c r="R47">
        <v>11.8</v>
      </c>
      <c r="S47">
        <v>10.5</v>
      </c>
      <c r="T47">
        <v>9.1999999999999993</v>
      </c>
      <c r="U47">
        <v>8.4</v>
      </c>
      <c r="V47">
        <v>7.3</v>
      </c>
      <c r="W47">
        <v>7.3</v>
      </c>
      <c r="X47">
        <v>8.1999999999999993</v>
      </c>
      <c r="Y47">
        <v>6.9</v>
      </c>
      <c r="Z47">
        <v>6.5</v>
      </c>
      <c r="AA47">
        <v>6.5</v>
      </c>
      <c r="AB47">
        <v>5.5</v>
      </c>
      <c r="AC47">
        <v>6.1</v>
      </c>
      <c r="AD47">
        <v>5.9</v>
      </c>
      <c r="AE47">
        <v>5.9</v>
      </c>
    </row>
    <row r="48" spans="2:32">
      <c r="B48" t="s">
        <v>3191</v>
      </c>
      <c r="C48">
        <v>23.2</v>
      </c>
      <c r="D48">
        <v>22.2</v>
      </c>
      <c r="E48">
        <v>22.1</v>
      </c>
      <c r="F48">
        <v>21.4</v>
      </c>
      <c r="G48">
        <v>20.2</v>
      </c>
      <c r="H48">
        <v>18.600000000000001</v>
      </c>
      <c r="I48">
        <v>17</v>
      </c>
      <c r="J48">
        <v>15.6</v>
      </c>
      <c r="K48">
        <v>13.3</v>
      </c>
      <c r="L48">
        <v>13.6</v>
      </c>
      <c r="M48">
        <v>12.7</v>
      </c>
      <c r="N48">
        <v>12</v>
      </c>
      <c r="O48">
        <v>10.8</v>
      </c>
      <c r="P48">
        <v>9.9</v>
      </c>
      <c r="Q48">
        <v>9.1</v>
      </c>
      <c r="R48">
        <v>8.4</v>
      </c>
      <c r="S48">
        <v>7</v>
      </c>
      <c r="T48">
        <v>6.3</v>
      </c>
      <c r="U48">
        <v>6.1</v>
      </c>
      <c r="V48">
        <v>5.9</v>
      </c>
      <c r="W48">
        <v>5.7</v>
      </c>
      <c r="X48">
        <v>5.8</v>
      </c>
      <c r="Y48">
        <v>4.8</v>
      </c>
      <c r="Z48">
        <v>4.5999999999999996</v>
      </c>
      <c r="AA48">
        <v>4.8</v>
      </c>
      <c r="AB48">
        <v>3.8</v>
      </c>
      <c r="AC48">
        <v>4.0999999999999996</v>
      </c>
      <c r="AD48">
        <v>4.0999999999999996</v>
      </c>
      <c r="AE48">
        <v>4.0999999999999996</v>
      </c>
      <c r="AF48" t="s">
        <v>2879</v>
      </c>
    </row>
    <row r="49" spans="2:32">
      <c r="B49" t="s">
        <v>3179</v>
      </c>
      <c r="C49">
        <v>5.2</v>
      </c>
      <c r="D49">
        <v>4.9000000000000004</v>
      </c>
      <c r="E49">
        <v>5.2</v>
      </c>
      <c r="F49">
        <v>5.3</v>
      </c>
      <c r="G49">
        <v>5.2</v>
      </c>
      <c r="H49">
        <v>5.4</v>
      </c>
      <c r="I49">
        <v>6.3</v>
      </c>
      <c r="J49">
        <v>6</v>
      </c>
      <c r="K49">
        <v>5.4</v>
      </c>
      <c r="L49">
        <v>4.8</v>
      </c>
      <c r="M49">
        <v>2.9</v>
      </c>
      <c r="N49">
        <v>2.7</v>
      </c>
      <c r="O49">
        <v>2.8</v>
      </c>
      <c r="P49">
        <v>3.3</v>
      </c>
      <c r="Q49">
        <v>2.7</v>
      </c>
      <c r="R49">
        <v>2.7</v>
      </c>
      <c r="S49">
        <v>2.8</v>
      </c>
      <c r="T49">
        <v>2.5</v>
      </c>
      <c r="U49">
        <v>1.8</v>
      </c>
      <c r="V49">
        <v>1</v>
      </c>
      <c r="W49">
        <v>1.2</v>
      </c>
      <c r="X49">
        <v>1.7</v>
      </c>
      <c r="Y49">
        <v>1.4</v>
      </c>
      <c r="Z49">
        <v>1.3</v>
      </c>
      <c r="AA49">
        <v>0.9</v>
      </c>
      <c r="AB49">
        <v>1</v>
      </c>
      <c r="AC49">
        <v>1.1000000000000001</v>
      </c>
      <c r="AD49">
        <v>1.1000000000000001</v>
      </c>
      <c r="AE49">
        <v>1.1000000000000001</v>
      </c>
      <c r="AF49" t="s">
        <v>2879</v>
      </c>
    </row>
    <row r="50" spans="2:32">
      <c r="B50" t="s">
        <v>3184</v>
      </c>
      <c r="C50">
        <v>0.5</v>
      </c>
      <c r="D50">
        <v>0.5</v>
      </c>
      <c r="E50">
        <v>0.5</v>
      </c>
      <c r="F50">
        <v>0.6</v>
      </c>
      <c r="G50">
        <v>0.7</v>
      </c>
      <c r="H50">
        <v>0.9</v>
      </c>
      <c r="I50">
        <v>1</v>
      </c>
      <c r="J50">
        <v>1</v>
      </c>
      <c r="K50">
        <v>1.2</v>
      </c>
      <c r="L50">
        <v>1.3</v>
      </c>
      <c r="M50">
        <v>1</v>
      </c>
      <c r="N50">
        <v>0.7</v>
      </c>
      <c r="O50">
        <v>0.6</v>
      </c>
      <c r="P50">
        <v>0.7</v>
      </c>
      <c r="Q50">
        <v>0.7</v>
      </c>
      <c r="R50">
        <v>0.7</v>
      </c>
      <c r="S50">
        <v>0.7</v>
      </c>
      <c r="T50">
        <v>0.5</v>
      </c>
      <c r="U50">
        <v>0.4</v>
      </c>
      <c r="V50">
        <v>0.3</v>
      </c>
      <c r="W50">
        <v>0.4</v>
      </c>
      <c r="X50">
        <v>0.7</v>
      </c>
      <c r="Y50">
        <v>0.7</v>
      </c>
      <c r="Z50">
        <v>0.7</v>
      </c>
      <c r="AA50">
        <v>0.7</v>
      </c>
      <c r="AB50">
        <v>0.7</v>
      </c>
      <c r="AC50">
        <v>0.8</v>
      </c>
      <c r="AD50">
        <v>0.7</v>
      </c>
      <c r="AE50">
        <v>0.8</v>
      </c>
      <c r="AF50" t="s">
        <v>2879</v>
      </c>
    </row>
    <row r="51" spans="2:32">
      <c r="B51" s="1" t="s">
        <v>3192</v>
      </c>
      <c r="C51" t="s">
        <v>2952</v>
      </c>
      <c r="D51" t="s">
        <v>2952</v>
      </c>
      <c r="E51" t="s">
        <v>2952</v>
      </c>
      <c r="F51">
        <v>0.1</v>
      </c>
      <c r="G51">
        <v>0.1</v>
      </c>
      <c r="H51">
        <v>0.1</v>
      </c>
      <c r="I51">
        <v>0.1</v>
      </c>
      <c r="J51">
        <v>0.1</v>
      </c>
      <c r="K51">
        <v>0.1</v>
      </c>
      <c r="L51">
        <v>0.1</v>
      </c>
      <c r="M51">
        <v>0.2</v>
      </c>
      <c r="N51">
        <v>0.2</v>
      </c>
      <c r="O51">
        <v>0.6</v>
      </c>
      <c r="P51">
        <v>0.5</v>
      </c>
      <c r="Q51">
        <v>0.5</v>
      </c>
      <c r="R51">
        <v>0.5</v>
      </c>
      <c r="S51">
        <v>0.7</v>
      </c>
      <c r="T51">
        <v>0.6</v>
      </c>
      <c r="U51">
        <v>0.6</v>
      </c>
      <c r="V51">
        <v>0.5</v>
      </c>
      <c r="W51">
        <v>0.5</v>
      </c>
      <c r="X51">
        <v>0.6</v>
      </c>
      <c r="Y51">
        <v>0.6</v>
      </c>
      <c r="Z51">
        <v>0.5</v>
      </c>
      <c r="AA51">
        <v>0.5</v>
      </c>
      <c r="AB51">
        <v>0.6</v>
      </c>
      <c r="AC51">
        <v>0.6</v>
      </c>
      <c r="AD51">
        <v>0.6</v>
      </c>
      <c r="AE51">
        <v>0.6</v>
      </c>
    </row>
    <row r="52" spans="2:32">
      <c r="B52" t="s">
        <v>3184</v>
      </c>
      <c r="C52" t="s">
        <v>2952</v>
      </c>
      <c r="D52" t="s">
        <v>2952</v>
      </c>
      <c r="E52" t="s">
        <v>2952</v>
      </c>
      <c r="F52">
        <v>0.1</v>
      </c>
      <c r="G52">
        <v>0.1</v>
      </c>
      <c r="H52">
        <v>0.1</v>
      </c>
      <c r="I52">
        <v>0.1</v>
      </c>
      <c r="J52">
        <v>0.1</v>
      </c>
      <c r="K52">
        <v>0.1</v>
      </c>
      <c r="L52">
        <v>0.1</v>
      </c>
      <c r="M52">
        <v>0.2</v>
      </c>
      <c r="N52">
        <v>0.2</v>
      </c>
      <c r="O52">
        <v>0.6</v>
      </c>
      <c r="P52">
        <v>0.5</v>
      </c>
      <c r="Q52">
        <v>0.5</v>
      </c>
      <c r="R52">
        <v>0.5</v>
      </c>
      <c r="S52">
        <v>0.7</v>
      </c>
      <c r="T52">
        <v>0.6</v>
      </c>
      <c r="U52">
        <v>0.6</v>
      </c>
      <c r="V52">
        <v>0.5</v>
      </c>
      <c r="W52">
        <v>0.5</v>
      </c>
      <c r="X52">
        <v>0.6</v>
      </c>
      <c r="Y52">
        <v>0.6</v>
      </c>
      <c r="Z52">
        <v>0.5</v>
      </c>
      <c r="AA52">
        <v>0.5</v>
      </c>
      <c r="AB52">
        <v>0.6</v>
      </c>
      <c r="AC52">
        <v>0.6</v>
      </c>
      <c r="AD52">
        <v>0.6</v>
      </c>
      <c r="AE52">
        <v>0.6</v>
      </c>
      <c r="AF52" t="s">
        <v>2879</v>
      </c>
    </row>
    <row r="53" spans="2:32">
      <c r="B53" t="s">
        <v>3193</v>
      </c>
      <c r="C53" t="s">
        <v>2952</v>
      </c>
      <c r="D53" t="s">
        <v>2952</v>
      </c>
      <c r="E53" t="s">
        <v>2952</v>
      </c>
      <c r="F53" t="s">
        <v>2952</v>
      </c>
      <c r="G53" t="s">
        <v>2952</v>
      </c>
      <c r="H53" t="s">
        <v>2952</v>
      </c>
      <c r="I53" t="s">
        <v>2952</v>
      </c>
      <c r="J53" t="s">
        <v>2952</v>
      </c>
      <c r="K53" t="s">
        <v>2952</v>
      </c>
      <c r="L53" t="s">
        <v>2952</v>
      </c>
      <c r="M53" t="s">
        <v>2952</v>
      </c>
      <c r="N53" t="s">
        <v>2952</v>
      </c>
      <c r="O53" t="s">
        <v>2952</v>
      </c>
      <c r="P53" t="s">
        <v>2952</v>
      </c>
      <c r="Q53" t="s">
        <v>2952</v>
      </c>
      <c r="R53" t="s">
        <v>2952</v>
      </c>
      <c r="S53" t="s">
        <v>2952</v>
      </c>
      <c r="T53" t="s">
        <v>2952</v>
      </c>
      <c r="U53" t="s">
        <v>2952</v>
      </c>
      <c r="V53" t="s">
        <v>2952</v>
      </c>
      <c r="W53" t="s">
        <v>2952</v>
      </c>
      <c r="X53" t="s">
        <v>2952</v>
      </c>
      <c r="Y53" t="s">
        <v>2952</v>
      </c>
      <c r="Z53" t="s">
        <v>2952</v>
      </c>
      <c r="AA53" t="s">
        <v>2952</v>
      </c>
      <c r="AB53" t="s">
        <v>2952</v>
      </c>
      <c r="AC53" t="s">
        <v>2952</v>
      </c>
      <c r="AD53" t="s">
        <v>2952</v>
      </c>
      <c r="AE53" t="s">
        <v>2952</v>
      </c>
      <c r="AF53" t="s">
        <v>2879</v>
      </c>
    </row>
    <row r="54" spans="2:32">
      <c r="B54" t="s">
        <v>3184</v>
      </c>
      <c r="C54" t="s">
        <v>2952</v>
      </c>
      <c r="D54" t="s">
        <v>2952</v>
      </c>
      <c r="E54" t="s">
        <v>2952</v>
      </c>
      <c r="F54" t="s">
        <v>2952</v>
      </c>
      <c r="G54" t="s">
        <v>2952</v>
      </c>
      <c r="H54" t="s">
        <v>2952</v>
      </c>
      <c r="I54" t="s">
        <v>2952</v>
      </c>
      <c r="J54" t="s">
        <v>2952</v>
      </c>
      <c r="K54" t="s">
        <v>2952</v>
      </c>
      <c r="L54" t="s">
        <v>2952</v>
      </c>
      <c r="M54" t="s">
        <v>2952</v>
      </c>
      <c r="N54" t="s">
        <v>2952</v>
      </c>
      <c r="O54" t="s">
        <v>2952</v>
      </c>
      <c r="P54" t="s">
        <v>2952</v>
      </c>
      <c r="Q54" t="s">
        <v>2952</v>
      </c>
      <c r="R54" t="s">
        <v>2952</v>
      </c>
      <c r="S54" t="s">
        <v>2952</v>
      </c>
      <c r="T54" t="s">
        <v>2952</v>
      </c>
      <c r="U54" t="s">
        <v>2952</v>
      </c>
      <c r="V54" t="s">
        <v>2952</v>
      </c>
      <c r="W54" t="s">
        <v>2952</v>
      </c>
      <c r="X54" t="s">
        <v>2952</v>
      </c>
      <c r="Y54" t="s">
        <v>2952</v>
      </c>
      <c r="Z54" t="s">
        <v>2952</v>
      </c>
      <c r="AA54" t="s">
        <v>2952</v>
      </c>
      <c r="AB54" t="s">
        <v>2952</v>
      </c>
      <c r="AC54" t="s">
        <v>2952</v>
      </c>
      <c r="AD54" t="s">
        <v>2952</v>
      </c>
      <c r="AE54" t="s">
        <v>2952</v>
      </c>
      <c r="AF54" t="s">
        <v>2879</v>
      </c>
    </row>
    <row r="55" spans="2:32">
      <c r="B55" s="1" t="s">
        <v>2962</v>
      </c>
      <c r="C55">
        <v>345.6</v>
      </c>
      <c r="D55">
        <v>325.8</v>
      </c>
      <c r="E55">
        <v>331.8</v>
      </c>
      <c r="F55">
        <v>331.5</v>
      </c>
      <c r="G55">
        <v>343.7</v>
      </c>
      <c r="H55">
        <v>374.7</v>
      </c>
      <c r="I55">
        <v>387.2</v>
      </c>
      <c r="J55">
        <v>392.6</v>
      </c>
      <c r="K55">
        <v>401</v>
      </c>
      <c r="L55">
        <v>395.9</v>
      </c>
      <c r="M55">
        <v>394.7</v>
      </c>
      <c r="N55">
        <v>356.2</v>
      </c>
      <c r="O55">
        <v>366.1</v>
      </c>
      <c r="P55">
        <v>352.1</v>
      </c>
      <c r="Q55">
        <v>365.8</v>
      </c>
      <c r="R55">
        <v>366.8</v>
      </c>
      <c r="S55">
        <v>375.7</v>
      </c>
      <c r="T55">
        <v>393.9</v>
      </c>
      <c r="U55">
        <v>370.8</v>
      </c>
      <c r="V55">
        <v>322.60000000000002</v>
      </c>
      <c r="W55">
        <v>364.1</v>
      </c>
      <c r="X55">
        <v>381.2</v>
      </c>
      <c r="Y55">
        <v>369.4</v>
      </c>
      <c r="Z55">
        <v>369.9</v>
      </c>
      <c r="AA55">
        <v>380.8</v>
      </c>
      <c r="AB55">
        <v>377.1</v>
      </c>
      <c r="AC55">
        <v>370.4</v>
      </c>
      <c r="AD55">
        <v>370.7</v>
      </c>
      <c r="AE55">
        <v>376.5</v>
      </c>
    </row>
    <row r="57" spans="2:32">
      <c r="B57" t="s">
        <v>2963</v>
      </c>
    </row>
    <row r="58" spans="2:32">
      <c r="B58" t="s">
        <v>2964</v>
      </c>
    </row>
    <row r="59" spans="2:32">
      <c r="B59" t="s">
        <v>3194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8EA1E-6EB1-40C5-BBDA-B7890B900834}">
  <sheetPr codeName="Sheet23">
    <tabColor theme="7" tint="-0.249977111117893"/>
  </sheetPr>
  <dimension ref="A1:AF17"/>
  <sheetViews>
    <sheetView workbookViewId="0"/>
  </sheetViews>
  <sheetFormatPr defaultRowHeight="15"/>
  <cols>
    <col min="2" max="2" width="28.7109375" customWidth="1"/>
    <col min="3" max="3" width="9" hidden="1" customWidth="1"/>
    <col min="4" max="30" width="0" hidden="1" customWidth="1"/>
  </cols>
  <sheetData>
    <row r="1" spans="1:32">
      <c r="A1" t="s">
        <v>3198</v>
      </c>
    </row>
    <row r="3" spans="1:32">
      <c r="B3" t="s">
        <v>2939</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3212</v>
      </c>
    </row>
    <row r="4" spans="1:32">
      <c r="B4" s="1" t="s">
        <v>2854</v>
      </c>
      <c r="C4" s="1">
        <v>6.7</v>
      </c>
      <c r="D4" s="1">
        <v>7</v>
      </c>
      <c r="E4" s="1">
        <v>6.6</v>
      </c>
      <c r="F4" s="1">
        <v>6.1</v>
      </c>
      <c r="G4" s="1">
        <v>6.5</v>
      </c>
      <c r="H4" s="1">
        <v>6.7</v>
      </c>
      <c r="I4" s="1">
        <v>6.6</v>
      </c>
      <c r="J4" s="1">
        <v>6.6</v>
      </c>
      <c r="K4" s="1">
        <v>7.2</v>
      </c>
      <c r="L4" s="1">
        <v>7.1</v>
      </c>
      <c r="M4" s="1">
        <v>7.3</v>
      </c>
      <c r="N4" s="1">
        <v>7.4</v>
      </c>
      <c r="O4" s="1">
        <v>8</v>
      </c>
      <c r="P4" s="1">
        <v>7.8</v>
      </c>
      <c r="Q4" s="1">
        <v>7.1</v>
      </c>
      <c r="R4" s="1">
        <v>7.5</v>
      </c>
      <c r="S4" s="1">
        <v>7.3</v>
      </c>
      <c r="T4" s="1">
        <v>7.7</v>
      </c>
      <c r="U4" s="1">
        <v>8.1999999999999993</v>
      </c>
      <c r="V4" s="1">
        <v>6.8</v>
      </c>
      <c r="W4" s="1">
        <v>8.1</v>
      </c>
      <c r="X4" s="1">
        <v>7.4</v>
      </c>
      <c r="Y4" s="1">
        <v>9.6999999999999993</v>
      </c>
      <c r="Z4" s="1">
        <v>7.7</v>
      </c>
      <c r="AA4" s="1">
        <v>7.5</v>
      </c>
      <c r="AB4" s="1">
        <v>7.8</v>
      </c>
      <c r="AC4" s="1">
        <v>7.1</v>
      </c>
      <c r="AD4" s="1">
        <v>7.6</v>
      </c>
      <c r="AE4" s="1">
        <v>7.7</v>
      </c>
      <c r="AF4" s="1"/>
    </row>
    <row r="5" spans="1:32">
      <c r="B5" t="s">
        <v>3199</v>
      </c>
      <c r="C5">
        <v>2</v>
      </c>
      <c r="D5">
        <v>2</v>
      </c>
      <c r="E5">
        <v>2.2000000000000002</v>
      </c>
      <c r="F5">
        <v>2.2999999999999998</v>
      </c>
      <c r="G5">
        <v>2.2999999999999998</v>
      </c>
      <c r="H5">
        <v>2.4</v>
      </c>
      <c r="I5">
        <v>2.2999999999999998</v>
      </c>
      <c r="J5">
        <v>2.4</v>
      </c>
      <c r="K5">
        <v>2.5</v>
      </c>
      <c r="L5">
        <v>2.7</v>
      </c>
      <c r="M5">
        <v>2.9</v>
      </c>
      <c r="N5">
        <v>3</v>
      </c>
      <c r="O5">
        <v>3.1</v>
      </c>
      <c r="P5">
        <v>3.2</v>
      </c>
      <c r="Q5">
        <v>3.2</v>
      </c>
      <c r="R5">
        <v>3.1</v>
      </c>
      <c r="S5">
        <v>3</v>
      </c>
      <c r="T5">
        <v>3.2</v>
      </c>
      <c r="U5">
        <v>3.1</v>
      </c>
      <c r="V5">
        <v>3.2</v>
      </c>
      <c r="W5">
        <v>3.4</v>
      </c>
      <c r="X5">
        <v>3.5</v>
      </c>
      <c r="Y5">
        <v>3.8</v>
      </c>
      <c r="Z5">
        <v>3.8</v>
      </c>
      <c r="AA5">
        <v>3.9</v>
      </c>
      <c r="AB5">
        <v>4.0999999999999996</v>
      </c>
      <c r="AC5">
        <v>4</v>
      </c>
      <c r="AD5">
        <v>4.5</v>
      </c>
      <c r="AE5">
        <v>4.5999999999999996</v>
      </c>
      <c r="AF5" t="s">
        <v>2882</v>
      </c>
    </row>
    <row r="6" spans="1:32">
      <c r="B6" t="s">
        <v>3200</v>
      </c>
      <c r="C6">
        <v>4.7</v>
      </c>
      <c r="D6">
        <v>5</v>
      </c>
      <c r="E6">
        <v>4.4000000000000004</v>
      </c>
      <c r="F6">
        <v>3.8</v>
      </c>
      <c r="G6">
        <v>4.0999999999999996</v>
      </c>
      <c r="H6">
        <v>4.4000000000000004</v>
      </c>
      <c r="I6">
        <v>4.4000000000000004</v>
      </c>
      <c r="J6">
        <v>4.3</v>
      </c>
      <c r="K6">
        <v>4.7</v>
      </c>
      <c r="L6">
        <v>4.5</v>
      </c>
      <c r="M6">
        <v>4.3</v>
      </c>
      <c r="N6">
        <v>4.4000000000000004</v>
      </c>
      <c r="O6">
        <v>5</v>
      </c>
      <c r="P6">
        <v>4.5999999999999996</v>
      </c>
      <c r="Q6">
        <v>3.9</v>
      </c>
      <c r="R6">
        <v>4.3</v>
      </c>
      <c r="S6">
        <v>4.2</v>
      </c>
      <c r="T6">
        <v>4.5</v>
      </c>
      <c r="U6">
        <v>5</v>
      </c>
      <c r="V6">
        <v>3.7</v>
      </c>
      <c r="W6">
        <v>4.8</v>
      </c>
      <c r="X6">
        <v>3.9</v>
      </c>
      <c r="Y6">
        <v>6</v>
      </c>
      <c r="Z6">
        <v>3.9</v>
      </c>
      <c r="AA6">
        <v>3.6</v>
      </c>
      <c r="AB6">
        <v>3.7</v>
      </c>
      <c r="AC6">
        <v>3.1</v>
      </c>
      <c r="AD6">
        <v>3.1</v>
      </c>
      <c r="AE6">
        <v>3.1</v>
      </c>
      <c r="AF6" t="s">
        <v>2882</v>
      </c>
    </row>
    <row r="7" spans="1:32">
      <c r="B7" s="1" t="s">
        <v>2865</v>
      </c>
      <c r="C7" s="1">
        <v>217.6</v>
      </c>
      <c r="D7" s="1">
        <v>219.7</v>
      </c>
      <c r="E7" s="1">
        <v>223.2</v>
      </c>
      <c r="F7" s="1">
        <v>228.3</v>
      </c>
      <c r="G7" s="1">
        <v>232.7</v>
      </c>
      <c r="H7" s="1">
        <v>238.7</v>
      </c>
      <c r="I7" s="1">
        <v>237</v>
      </c>
      <c r="J7" s="1">
        <v>234.2</v>
      </c>
      <c r="K7" s="1">
        <v>237.5</v>
      </c>
      <c r="L7" s="1">
        <v>238.3</v>
      </c>
      <c r="M7" s="1">
        <v>237.9</v>
      </c>
      <c r="N7" s="1">
        <v>234.9</v>
      </c>
      <c r="O7" s="1">
        <v>238.2</v>
      </c>
      <c r="P7" s="1">
        <v>235.8</v>
      </c>
      <c r="Q7" s="1">
        <v>231.7</v>
      </c>
      <c r="R7" s="1">
        <v>238.8</v>
      </c>
      <c r="S7" s="1">
        <v>238.2</v>
      </c>
      <c r="T7" s="1">
        <v>246.8</v>
      </c>
      <c r="U7" s="1">
        <v>242.4</v>
      </c>
      <c r="V7" s="1">
        <v>242.7</v>
      </c>
      <c r="W7" s="1">
        <v>245.6</v>
      </c>
      <c r="X7" s="1">
        <v>239.7</v>
      </c>
      <c r="Y7" s="1">
        <v>239.2</v>
      </c>
      <c r="Z7" s="1">
        <v>234.3</v>
      </c>
      <c r="AA7" s="1">
        <v>234.3</v>
      </c>
      <c r="AB7" s="1">
        <v>241</v>
      </c>
      <c r="AC7" s="1">
        <v>245.3</v>
      </c>
      <c r="AD7" s="1">
        <v>248.4</v>
      </c>
      <c r="AE7" s="1">
        <v>253</v>
      </c>
    </row>
    <row r="8" spans="1:32">
      <c r="B8" t="s">
        <v>3201</v>
      </c>
      <c r="C8">
        <v>164.2</v>
      </c>
      <c r="D8">
        <v>164.4</v>
      </c>
      <c r="E8">
        <v>169.2</v>
      </c>
      <c r="F8">
        <v>171.6</v>
      </c>
      <c r="G8">
        <v>174.7</v>
      </c>
      <c r="H8">
        <v>178.7</v>
      </c>
      <c r="I8">
        <v>177.5</v>
      </c>
      <c r="J8">
        <v>174.1</v>
      </c>
      <c r="K8">
        <v>172.3</v>
      </c>
      <c r="L8">
        <v>172.4</v>
      </c>
      <c r="M8">
        <v>170.6</v>
      </c>
      <c r="N8">
        <v>169.6</v>
      </c>
      <c r="O8">
        <v>169.8</v>
      </c>
      <c r="P8">
        <v>170</v>
      </c>
      <c r="Q8">
        <v>166.8</v>
      </c>
      <c r="R8">
        <v>168.9</v>
      </c>
      <c r="S8">
        <v>171.6</v>
      </c>
      <c r="T8">
        <v>174.5</v>
      </c>
      <c r="U8">
        <v>173.8</v>
      </c>
      <c r="V8">
        <v>173</v>
      </c>
      <c r="W8">
        <v>171.3</v>
      </c>
      <c r="X8">
        <v>168.9</v>
      </c>
      <c r="Y8">
        <v>166.7</v>
      </c>
      <c r="Z8">
        <v>165.5</v>
      </c>
      <c r="AA8">
        <v>164.2</v>
      </c>
      <c r="AB8">
        <v>166.5</v>
      </c>
      <c r="AC8">
        <v>171.8</v>
      </c>
      <c r="AD8">
        <v>175.4</v>
      </c>
      <c r="AE8">
        <v>177.6</v>
      </c>
      <c r="AF8" t="s">
        <v>2882</v>
      </c>
    </row>
    <row r="9" spans="1:32">
      <c r="B9" t="s">
        <v>3202</v>
      </c>
      <c r="C9">
        <v>37.1</v>
      </c>
      <c r="D9">
        <v>38.9</v>
      </c>
      <c r="E9">
        <v>37.5</v>
      </c>
      <c r="F9">
        <v>39.200000000000003</v>
      </c>
      <c r="G9">
        <v>42</v>
      </c>
      <c r="H9">
        <v>43.3</v>
      </c>
      <c r="I9">
        <v>42.4</v>
      </c>
      <c r="J9">
        <v>44.3</v>
      </c>
      <c r="K9">
        <v>47.8</v>
      </c>
      <c r="L9">
        <v>47.9</v>
      </c>
      <c r="M9">
        <v>48</v>
      </c>
      <c r="N9">
        <v>49.6</v>
      </c>
      <c r="O9">
        <v>50.3</v>
      </c>
      <c r="P9">
        <v>50.6</v>
      </c>
      <c r="Q9">
        <v>48.9</v>
      </c>
      <c r="R9">
        <v>51.6</v>
      </c>
      <c r="S9">
        <v>51.6</v>
      </c>
      <c r="T9">
        <v>56</v>
      </c>
      <c r="U9">
        <v>54.1</v>
      </c>
      <c r="V9">
        <v>53.1</v>
      </c>
      <c r="W9">
        <v>54.9</v>
      </c>
      <c r="X9">
        <v>55.2</v>
      </c>
      <c r="Y9">
        <v>57</v>
      </c>
      <c r="Z9">
        <v>54.7</v>
      </c>
      <c r="AA9">
        <v>54.3</v>
      </c>
      <c r="AB9">
        <v>57.9</v>
      </c>
      <c r="AC9">
        <v>59.6</v>
      </c>
      <c r="AD9">
        <v>59.9</v>
      </c>
      <c r="AE9">
        <v>61.7</v>
      </c>
      <c r="AF9" t="s">
        <v>2882</v>
      </c>
    </row>
    <row r="10" spans="1:32">
      <c r="B10" t="s">
        <v>3203</v>
      </c>
      <c r="C10">
        <v>16</v>
      </c>
      <c r="D10">
        <v>16.100000000000001</v>
      </c>
      <c r="E10">
        <v>16.100000000000001</v>
      </c>
      <c r="F10">
        <v>17.100000000000001</v>
      </c>
      <c r="G10">
        <v>15.7</v>
      </c>
      <c r="H10">
        <v>16.5</v>
      </c>
      <c r="I10">
        <v>16.7</v>
      </c>
      <c r="J10">
        <v>15.4</v>
      </c>
      <c r="K10">
        <v>17.100000000000001</v>
      </c>
      <c r="L10">
        <v>17.7</v>
      </c>
      <c r="M10">
        <v>19</v>
      </c>
      <c r="N10">
        <v>15.4</v>
      </c>
      <c r="O10">
        <v>17.7</v>
      </c>
      <c r="P10">
        <v>14.7</v>
      </c>
      <c r="Q10">
        <v>15.6</v>
      </c>
      <c r="R10">
        <v>18</v>
      </c>
      <c r="S10">
        <v>14.7</v>
      </c>
      <c r="T10">
        <v>15.9</v>
      </c>
      <c r="U10">
        <v>14.1</v>
      </c>
      <c r="V10">
        <v>16.2</v>
      </c>
      <c r="W10">
        <v>18.899999999999999</v>
      </c>
      <c r="X10">
        <v>15.3</v>
      </c>
      <c r="Y10">
        <v>15.2</v>
      </c>
      <c r="Z10">
        <v>13.8</v>
      </c>
      <c r="AA10">
        <v>15.4</v>
      </c>
      <c r="AB10">
        <v>16.2</v>
      </c>
      <c r="AC10">
        <v>13.5</v>
      </c>
      <c r="AD10">
        <v>12.8</v>
      </c>
      <c r="AE10">
        <v>13.3</v>
      </c>
      <c r="AF10" t="s">
        <v>2882</v>
      </c>
    </row>
    <row r="11" spans="1:32">
      <c r="B11" t="s">
        <v>3204</v>
      </c>
      <c r="C11">
        <v>0.3</v>
      </c>
      <c r="D11">
        <v>0.3</v>
      </c>
      <c r="E11">
        <v>0.3</v>
      </c>
      <c r="F11">
        <v>0.4</v>
      </c>
      <c r="G11">
        <v>0.3</v>
      </c>
      <c r="H11">
        <v>0.3</v>
      </c>
      <c r="I11">
        <v>0.4</v>
      </c>
      <c r="J11">
        <v>0.4</v>
      </c>
      <c r="K11">
        <v>0.3</v>
      </c>
      <c r="L11">
        <v>0.4</v>
      </c>
      <c r="M11">
        <v>0.3</v>
      </c>
      <c r="N11">
        <v>0.3</v>
      </c>
      <c r="O11">
        <v>0.4</v>
      </c>
      <c r="P11">
        <v>0.4</v>
      </c>
      <c r="Q11">
        <v>0.4</v>
      </c>
      <c r="R11">
        <v>0.4</v>
      </c>
      <c r="S11">
        <v>0.3</v>
      </c>
      <c r="T11">
        <v>0.4</v>
      </c>
      <c r="U11">
        <v>0.4</v>
      </c>
      <c r="V11">
        <v>0.4</v>
      </c>
      <c r="W11">
        <v>0.4</v>
      </c>
      <c r="X11">
        <v>0.3</v>
      </c>
      <c r="Y11">
        <v>0.4</v>
      </c>
      <c r="Z11">
        <v>0.4</v>
      </c>
      <c r="AA11">
        <v>0.4</v>
      </c>
      <c r="AB11">
        <v>0.4</v>
      </c>
      <c r="AC11">
        <v>0.4</v>
      </c>
      <c r="AD11">
        <v>0.4</v>
      </c>
      <c r="AE11">
        <v>0.4</v>
      </c>
      <c r="AF11" t="s">
        <v>2882</v>
      </c>
    </row>
    <row r="12" spans="1:32">
      <c r="B12" s="1" t="s">
        <v>2866</v>
      </c>
      <c r="C12" s="1">
        <v>330.1</v>
      </c>
      <c r="D12" s="1">
        <v>319</v>
      </c>
      <c r="E12" s="1">
        <v>316.8</v>
      </c>
      <c r="F12" s="1">
        <v>340.1</v>
      </c>
      <c r="G12" s="1">
        <v>322.10000000000002</v>
      </c>
      <c r="H12" s="1">
        <v>328.3</v>
      </c>
      <c r="I12" s="1">
        <v>337.4</v>
      </c>
      <c r="J12" s="1">
        <v>328.4</v>
      </c>
      <c r="K12" s="1">
        <v>332.3</v>
      </c>
      <c r="L12" s="1">
        <v>324.8</v>
      </c>
      <c r="M12" s="1">
        <v>310.8</v>
      </c>
      <c r="N12" s="1">
        <v>332.8</v>
      </c>
      <c r="O12" s="1">
        <v>330.8</v>
      </c>
      <c r="P12" s="1">
        <v>332.2</v>
      </c>
      <c r="Q12" s="1">
        <v>344.4</v>
      </c>
      <c r="R12" s="1">
        <v>329.6</v>
      </c>
      <c r="S12" s="1">
        <v>325.5</v>
      </c>
      <c r="T12" s="1">
        <v>336.4</v>
      </c>
      <c r="U12" s="1">
        <v>332.8</v>
      </c>
      <c r="V12" s="1">
        <v>337.4</v>
      </c>
      <c r="W12" s="1">
        <v>341.3</v>
      </c>
      <c r="X12" s="1">
        <v>328.8</v>
      </c>
      <c r="Y12" s="1">
        <v>309.39999999999998</v>
      </c>
      <c r="Z12" s="1">
        <v>356.9</v>
      </c>
      <c r="AA12" s="1">
        <v>366.7</v>
      </c>
      <c r="AB12" s="1">
        <v>365.8</v>
      </c>
      <c r="AC12" s="1">
        <v>348.1</v>
      </c>
      <c r="AD12" s="1">
        <v>346.2</v>
      </c>
      <c r="AE12" s="1">
        <v>357.8</v>
      </c>
    </row>
    <row r="13" spans="1:32">
      <c r="B13" t="s">
        <v>3205</v>
      </c>
      <c r="C13">
        <v>315.89999999999998</v>
      </c>
      <c r="D13">
        <v>304.60000000000002</v>
      </c>
      <c r="E13">
        <v>302.39999999999998</v>
      </c>
      <c r="F13">
        <v>325.89999999999998</v>
      </c>
      <c r="G13">
        <v>307.2</v>
      </c>
      <c r="H13">
        <v>313.10000000000002</v>
      </c>
      <c r="I13">
        <v>322.2</v>
      </c>
      <c r="J13">
        <v>313</v>
      </c>
      <c r="K13">
        <v>316.8</v>
      </c>
      <c r="L13">
        <v>308.7</v>
      </c>
      <c r="M13">
        <v>294.3</v>
      </c>
      <c r="N13">
        <v>316.5</v>
      </c>
      <c r="O13">
        <v>314</v>
      </c>
      <c r="P13">
        <v>315.3</v>
      </c>
      <c r="Q13">
        <v>328.1</v>
      </c>
      <c r="R13">
        <v>313</v>
      </c>
      <c r="S13">
        <v>308.3</v>
      </c>
      <c r="T13">
        <v>319.10000000000002</v>
      </c>
      <c r="U13">
        <v>315.60000000000002</v>
      </c>
      <c r="V13">
        <v>320.3</v>
      </c>
      <c r="W13">
        <v>324.10000000000002</v>
      </c>
      <c r="X13">
        <v>311.5</v>
      </c>
      <c r="Y13">
        <v>291.89999999999998</v>
      </c>
      <c r="Z13">
        <v>339.4</v>
      </c>
      <c r="AA13">
        <v>349.2</v>
      </c>
      <c r="AB13">
        <v>348.1</v>
      </c>
      <c r="AC13">
        <v>329.8</v>
      </c>
      <c r="AD13">
        <v>327.39999999999998</v>
      </c>
      <c r="AE13">
        <v>338.2</v>
      </c>
      <c r="AF13" t="s">
        <v>2882</v>
      </c>
    </row>
    <row r="14" spans="1:32">
      <c r="B14" t="s">
        <v>3202</v>
      </c>
      <c r="C14">
        <v>14</v>
      </c>
      <c r="D14">
        <v>14.2</v>
      </c>
      <c r="E14">
        <v>14.2</v>
      </c>
      <c r="F14">
        <v>14</v>
      </c>
      <c r="G14">
        <v>14.8</v>
      </c>
      <c r="H14">
        <v>15.1</v>
      </c>
      <c r="I14">
        <v>15.1</v>
      </c>
      <c r="J14">
        <v>15.2</v>
      </c>
      <c r="K14">
        <v>15.4</v>
      </c>
      <c r="L14">
        <v>16</v>
      </c>
      <c r="M14">
        <v>16.399999999999999</v>
      </c>
      <c r="N14">
        <v>16.2</v>
      </c>
      <c r="O14">
        <v>16.600000000000001</v>
      </c>
      <c r="P14">
        <v>16.7</v>
      </c>
      <c r="Q14">
        <v>16.100000000000001</v>
      </c>
      <c r="R14">
        <v>16.399999999999999</v>
      </c>
      <c r="S14">
        <v>17.100000000000001</v>
      </c>
      <c r="T14">
        <v>17.2</v>
      </c>
      <c r="U14">
        <v>17</v>
      </c>
      <c r="V14">
        <v>16.899999999999999</v>
      </c>
      <c r="W14">
        <v>17</v>
      </c>
      <c r="X14">
        <v>17.2</v>
      </c>
      <c r="Y14">
        <v>17.3</v>
      </c>
      <c r="Z14">
        <v>17.3</v>
      </c>
      <c r="AA14">
        <v>17.3</v>
      </c>
      <c r="AB14">
        <v>17.5</v>
      </c>
      <c r="AC14">
        <v>18.100000000000001</v>
      </c>
      <c r="AD14">
        <v>18.7</v>
      </c>
      <c r="AE14">
        <v>19.399999999999999</v>
      </c>
      <c r="AF14" t="s">
        <v>2882</v>
      </c>
    </row>
    <row r="15" spans="1:32">
      <c r="B15" t="s">
        <v>3204</v>
      </c>
      <c r="C15">
        <v>0.2</v>
      </c>
      <c r="D15">
        <v>0.1</v>
      </c>
      <c r="E15">
        <v>0.2</v>
      </c>
      <c r="F15">
        <v>0.2</v>
      </c>
      <c r="G15">
        <v>0.1</v>
      </c>
      <c r="H15">
        <v>0.1</v>
      </c>
      <c r="I15">
        <v>0.2</v>
      </c>
      <c r="J15">
        <v>0.2</v>
      </c>
      <c r="K15">
        <v>0.2</v>
      </c>
      <c r="L15">
        <v>0.2</v>
      </c>
      <c r="M15">
        <v>0.1</v>
      </c>
      <c r="N15">
        <v>0.2</v>
      </c>
      <c r="O15">
        <v>0.2</v>
      </c>
      <c r="P15">
        <v>0.2</v>
      </c>
      <c r="Q15">
        <v>0.2</v>
      </c>
      <c r="R15">
        <v>0.2</v>
      </c>
      <c r="S15">
        <v>0.2</v>
      </c>
      <c r="T15">
        <v>0.2</v>
      </c>
      <c r="U15">
        <v>0.2</v>
      </c>
      <c r="V15">
        <v>0.2</v>
      </c>
      <c r="W15">
        <v>0.2</v>
      </c>
      <c r="X15">
        <v>0.1</v>
      </c>
      <c r="Y15">
        <v>0.2</v>
      </c>
      <c r="Z15">
        <v>0.2</v>
      </c>
      <c r="AA15">
        <v>0.2</v>
      </c>
      <c r="AB15">
        <v>0.2</v>
      </c>
      <c r="AC15">
        <v>0.2</v>
      </c>
      <c r="AD15">
        <v>0.2</v>
      </c>
      <c r="AE15">
        <v>0.2</v>
      </c>
      <c r="AF15" t="s">
        <v>2882</v>
      </c>
    </row>
    <row r="16" spans="1:32">
      <c r="B16" t="s">
        <v>2962</v>
      </c>
      <c r="C16">
        <v>554.4</v>
      </c>
      <c r="D16">
        <v>545.70000000000005</v>
      </c>
      <c r="E16">
        <v>546.5</v>
      </c>
      <c r="F16">
        <v>574.5</v>
      </c>
      <c r="G16">
        <v>561.4</v>
      </c>
      <c r="H16">
        <v>573.79999999999995</v>
      </c>
      <c r="I16">
        <v>581</v>
      </c>
      <c r="J16">
        <v>569.20000000000005</v>
      </c>
      <c r="K16">
        <v>577.1</v>
      </c>
      <c r="L16">
        <v>570.20000000000005</v>
      </c>
      <c r="M16">
        <v>556</v>
      </c>
      <c r="N16">
        <v>575.20000000000005</v>
      </c>
      <c r="O16">
        <v>577</v>
      </c>
      <c r="P16">
        <v>575.79999999999995</v>
      </c>
      <c r="Q16">
        <v>583.20000000000005</v>
      </c>
      <c r="R16">
        <v>575.9</v>
      </c>
      <c r="S16">
        <v>571</v>
      </c>
      <c r="T16">
        <v>590.9</v>
      </c>
      <c r="U16">
        <v>583.4</v>
      </c>
      <c r="V16">
        <v>586.9</v>
      </c>
      <c r="W16">
        <v>595</v>
      </c>
      <c r="X16">
        <v>576</v>
      </c>
      <c r="Y16">
        <v>558.29999999999995</v>
      </c>
      <c r="Z16">
        <v>598.9</v>
      </c>
      <c r="AA16">
        <v>608.6</v>
      </c>
      <c r="AB16">
        <v>614.6</v>
      </c>
      <c r="AC16">
        <v>600.5</v>
      </c>
      <c r="AD16">
        <v>602.29999999999995</v>
      </c>
      <c r="AE16">
        <v>618.5</v>
      </c>
    </row>
    <row r="17" spans="2:2">
      <c r="B17" t="s">
        <v>2963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5A3F-AAEB-4602-AC97-5B965551D7E1}">
  <sheetPr codeName="Sheet24">
    <tabColor theme="7" tint="-0.249977111117893"/>
  </sheetPr>
  <dimension ref="A1:AD34"/>
  <sheetViews>
    <sheetView workbookViewId="0"/>
  </sheetViews>
  <sheetFormatPr defaultRowHeight="15"/>
  <cols>
    <col min="1" max="1" width="49" customWidth="1"/>
    <col min="2" max="29" width="0" hidden="1" customWidth="1"/>
  </cols>
  <sheetData>
    <row r="1" spans="1:30">
      <c r="A1" t="s">
        <v>3229</v>
      </c>
    </row>
    <row r="3" spans="1:30">
      <c r="A3" t="s">
        <v>3230</v>
      </c>
      <c r="B3">
        <v>1990</v>
      </c>
      <c r="C3">
        <v>1991</v>
      </c>
      <c r="D3">
        <v>1992</v>
      </c>
      <c r="E3">
        <v>1993</v>
      </c>
      <c r="F3">
        <v>1994</v>
      </c>
      <c r="G3">
        <v>1995</v>
      </c>
      <c r="H3">
        <v>1996</v>
      </c>
      <c r="I3">
        <v>1997</v>
      </c>
      <c r="J3">
        <v>1998</v>
      </c>
      <c r="K3">
        <v>1999</v>
      </c>
      <c r="L3">
        <v>2000</v>
      </c>
      <c r="M3">
        <v>2001</v>
      </c>
      <c r="N3">
        <v>2002</v>
      </c>
      <c r="O3">
        <v>2003</v>
      </c>
      <c r="P3">
        <v>2004</v>
      </c>
      <c r="Q3">
        <v>2005</v>
      </c>
      <c r="R3">
        <v>2006</v>
      </c>
      <c r="S3">
        <v>2007</v>
      </c>
      <c r="T3">
        <v>2008</v>
      </c>
      <c r="U3">
        <v>2009</v>
      </c>
      <c r="V3">
        <v>2010</v>
      </c>
      <c r="W3">
        <v>2011</v>
      </c>
      <c r="X3">
        <v>2012</v>
      </c>
      <c r="Y3">
        <v>2013</v>
      </c>
      <c r="Z3">
        <v>2014</v>
      </c>
      <c r="AA3">
        <v>2015</v>
      </c>
      <c r="AB3">
        <v>2016</v>
      </c>
      <c r="AC3">
        <v>2017</v>
      </c>
      <c r="AD3">
        <v>2018</v>
      </c>
    </row>
    <row r="4" spans="1:30">
      <c r="A4" t="s">
        <v>3231</v>
      </c>
      <c r="B4">
        <v>-733.9</v>
      </c>
      <c r="C4">
        <v>-734.9</v>
      </c>
      <c r="D4">
        <v>-727.7</v>
      </c>
      <c r="E4">
        <v>-729.2</v>
      </c>
      <c r="F4">
        <v>-723.5</v>
      </c>
      <c r="G4">
        <v>-710.9</v>
      </c>
      <c r="H4">
        <v>-714.6</v>
      </c>
      <c r="I4">
        <v>-704.6</v>
      </c>
      <c r="J4">
        <v>-700.9</v>
      </c>
      <c r="K4">
        <v>-687.6</v>
      </c>
      <c r="L4">
        <v>-665.5</v>
      </c>
      <c r="M4">
        <v>-641.5</v>
      </c>
      <c r="N4">
        <v>-653.70000000000005</v>
      </c>
      <c r="O4">
        <v>-568.1</v>
      </c>
      <c r="P4">
        <v>-619</v>
      </c>
      <c r="Q4">
        <v>-678.6</v>
      </c>
      <c r="R4">
        <v>-670.5</v>
      </c>
      <c r="S4">
        <v>-652.4</v>
      </c>
      <c r="T4">
        <v>-602.70000000000005</v>
      </c>
      <c r="U4">
        <v>-638.20000000000005</v>
      </c>
      <c r="V4">
        <v>-625.29999999999995</v>
      </c>
      <c r="W4">
        <v>-654.20000000000005</v>
      </c>
      <c r="X4">
        <v>-645</v>
      </c>
      <c r="Y4">
        <v>-656.4</v>
      </c>
      <c r="Z4">
        <v>-618.79999999999995</v>
      </c>
      <c r="AA4">
        <v>-676.1</v>
      </c>
      <c r="AB4">
        <v>-657.9</v>
      </c>
      <c r="AC4">
        <v>-647.70000000000005</v>
      </c>
      <c r="AD4">
        <v>-663.2</v>
      </c>
    </row>
    <row r="5" spans="1:30">
      <c r="A5" t="s">
        <v>3232</v>
      </c>
      <c r="B5">
        <v>-733.9</v>
      </c>
      <c r="C5">
        <v>-734.9</v>
      </c>
      <c r="D5">
        <v>-727.7</v>
      </c>
      <c r="E5">
        <v>-729.2</v>
      </c>
      <c r="F5">
        <v>-723.5</v>
      </c>
      <c r="G5">
        <v>-710.9</v>
      </c>
      <c r="H5">
        <v>-714.6</v>
      </c>
      <c r="I5">
        <v>-704.6</v>
      </c>
      <c r="J5">
        <v>-700.9</v>
      </c>
      <c r="K5">
        <v>-687.6</v>
      </c>
      <c r="L5">
        <v>-665.5</v>
      </c>
      <c r="M5">
        <v>-641.5</v>
      </c>
      <c r="N5">
        <v>-653.70000000000005</v>
      </c>
      <c r="O5">
        <v>-568.1</v>
      </c>
      <c r="P5">
        <v>-619</v>
      </c>
      <c r="Q5">
        <v>-678.6</v>
      </c>
      <c r="R5">
        <v>-670.5</v>
      </c>
      <c r="S5">
        <v>-652.4</v>
      </c>
      <c r="T5">
        <v>-602.70000000000005</v>
      </c>
      <c r="U5">
        <v>-638.20000000000005</v>
      </c>
      <c r="V5">
        <v>-625.29999999999995</v>
      </c>
      <c r="W5">
        <v>-654.20000000000005</v>
      </c>
      <c r="X5">
        <v>-645</v>
      </c>
      <c r="Y5">
        <v>-656.4</v>
      </c>
      <c r="Z5">
        <v>-618.79999999999995</v>
      </c>
      <c r="AA5">
        <v>-676.1</v>
      </c>
      <c r="AB5">
        <v>-657.9</v>
      </c>
      <c r="AC5">
        <v>-647.70000000000005</v>
      </c>
      <c r="AD5">
        <v>-663.2</v>
      </c>
    </row>
    <row r="6" spans="1:30">
      <c r="A6" t="s">
        <v>3233</v>
      </c>
      <c r="B6">
        <v>-109.4</v>
      </c>
      <c r="C6">
        <v>-109.4</v>
      </c>
      <c r="D6">
        <v>-109.4</v>
      </c>
      <c r="E6">
        <v>-109.5</v>
      </c>
      <c r="F6">
        <v>-109.6</v>
      </c>
      <c r="G6">
        <v>-109.7</v>
      </c>
      <c r="H6">
        <v>-109.7</v>
      </c>
      <c r="I6">
        <v>-109.7</v>
      </c>
      <c r="J6">
        <v>-109.8</v>
      </c>
      <c r="K6">
        <v>-109.8</v>
      </c>
      <c r="L6">
        <v>-109.9</v>
      </c>
      <c r="M6">
        <v>-109.9</v>
      </c>
      <c r="N6">
        <v>-110</v>
      </c>
      <c r="O6">
        <v>-110.1</v>
      </c>
      <c r="P6">
        <v>-110.1</v>
      </c>
      <c r="Q6">
        <v>-110.2</v>
      </c>
      <c r="R6">
        <v>-110.3</v>
      </c>
      <c r="S6">
        <v>-110.3</v>
      </c>
      <c r="T6">
        <v>-110.4</v>
      </c>
      <c r="U6">
        <v>-110.4</v>
      </c>
      <c r="V6">
        <v>-110.4</v>
      </c>
      <c r="W6">
        <v>-110.5</v>
      </c>
      <c r="X6">
        <v>-110.5</v>
      </c>
      <c r="Y6">
        <v>-110.5</v>
      </c>
      <c r="Z6">
        <v>-110.5</v>
      </c>
      <c r="AA6">
        <v>-110.6</v>
      </c>
      <c r="AB6">
        <v>-110.6</v>
      </c>
      <c r="AC6">
        <v>-110.6</v>
      </c>
      <c r="AD6">
        <v>-110.6</v>
      </c>
    </row>
    <row r="7" spans="1:30">
      <c r="A7" t="s">
        <v>3234</v>
      </c>
      <c r="B7">
        <v>-109.4</v>
      </c>
      <c r="C7">
        <v>-109.4</v>
      </c>
      <c r="D7">
        <v>-109.4</v>
      </c>
      <c r="E7">
        <v>-109.5</v>
      </c>
      <c r="F7">
        <v>-109.6</v>
      </c>
      <c r="G7">
        <v>-109.7</v>
      </c>
      <c r="H7">
        <v>-109.7</v>
      </c>
      <c r="I7">
        <v>-109.7</v>
      </c>
      <c r="J7">
        <v>-109.8</v>
      </c>
      <c r="K7">
        <v>-109.8</v>
      </c>
      <c r="L7">
        <v>-109.9</v>
      </c>
      <c r="M7">
        <v>-109.9</v>
      </c>
      <c r="N7">
        <v>-110</v>
      </c>
      <c r="O7">
        <v>-110.1</v>
      </c>
      <c r="P7">
        <v>-110.1</v>
      </c>
      <c r="Q7">
        <v>-110.2</v>
      </c>
      <c r="R7">
        <v>-110.3</v>
      </c>
      <c r="S7">
        <v>-110.3</v>
      </c>
      <c r="T7">
        <v>-110.4</v>
      </c>
      <c r="U7">
        <v>-110.4</v>
      </c>
      <c r="V7">
        <v>-110.4</v>
      </c>
      <c r="W7">
        <v>-110.5</v>
      </c>
      <c r="X7">
        <v>-110.5</v>
      </c>
      <c r="Y7">
        <v>-110.5</v>
      </c>
      <c r="Z7">
        <v>-110.5</v>
      </c>
      <c r="AA7">
        <v>-110.6</v>
      </c>
      <c r="AB7">
        <v>-110.6</v>
      </c>
      <c r="AC7">
        <v>-110.6</v>
      </c>
      <c r="AD7">
        <v>-110.6</v>
      </c>
    </row>
    <row r="8" spans="1:30">
      <c r="A8" t="s">
        <v>3235</v>
      </c>
      <c r="B8">
        <v>-23.2</v>
      </c>
      <c r="C8">
        <v>-29</v>
      </c>
      <c r="D8">
        <v>-25.5</v>
      </c>
      <c r="E8">
        <v>-11.6</v>
      </c>
      <c r="F8">
        <v>-19.3</v>
      </c>
      <c r="G8">
        <v>-12.1</v>
      </c>
      <c r="H8">
        <v>-27.5</v>
      </c>
      <c r="I8">
        <v>-19.100000000000001</v>
      </c>
      <c r="J8">
        <v>-9.9</v>
      </c>
      <c r="K8">
        <v>-18</v>
      </c>
      <c r="L8">
        <v>-23.7</v>
      </c>
      <c r="M8">
        <v>-27.2</v>
      </c>
      <c r="N8">
        <v>-32</v>
      </c>
      <c r="O8">
        <v>-24.1</v>
      </c>
      <c r="P8">
        <v>-26.2</v>
      </c>
      <c r="Q8">
        <v>-29</v>
      </c>
      <c r="R8">
        <v>-25.2</v>
      </c>
      <c r="S8">
        <v>-29.2</v>
      </c>
      <c r="T8">
        <v>-23</v>
      </c>
      <c r="U8">
        <v>-14</v>
      </c>
      <c r="V8">
        <v>-18.600000000000001</v>
      </c>
      <c r="W8">
        <v>-31.8</v>
      </c>
      <c r="X8">
        <v>-26.4</v>
      </c>
      <c r="Y8">
        <v>-15.3</v>
      </c>
      <c r="Z8">
        <v>-12.2</v>
      </c>
      <c r="AA8">
        <v>-12.8</v>
      </c>
      <c r="AB8">
        <v>-22.7</v>
      </c>
      <c r="AC8">
        <v>-22.3</v>
      </c>
      <c r="AD8">
        <v>-16.600000000000001</v>
      </c>
    </row>
    <row r="9" spans="1:30">
      <c r="A9" t="s">
        <v>3236</v>
      </c>
      <c r="B9">
        <v>-23.2</v>
      </c>
      <c r="C9">
        <v>-29</v>
      </c>
      <c r="D9">
        <v>-25.5</v>
      </c>
      <c r="E9">
        <v>-11.6</v>
      </c>
      <c r="F9">
        <v>-19.3</v>
      </c>
      <c r="G9">
        <v>-12.1</v>
      </c>
      <c r="H9">
        <v>-27.5</v>
      </c>
      <c r="I9">
        <v>-19.100000000000001</v>
      </c>
      <c r="J9">
        <v>-9.9</v>
      </c>
      <c r="K9">
        <v>-18</v>
      </c>
      <c r="L9">
        <v>-23.7</v>
      </c>
      <c r="M9">
        <v>-27.2</v>
      </c>
      <c r="N9">
        <v>-32</v>
      </c>
      <c r="O9">
        <v>-24.1</v>
      </c>
      <c r="P9">
        <v>-26.2</v>
      </c>
      <c r="Q9">
        <v>-29</v>
      </c>
      <c r="R9">
        <v>-25.2</v>
      </c>
      <c r="S9">
        <v>-29.2</v>
      </c>
      <c r="T9">
        <v>-23</v>
      </c>
      <c r="U9">
        <v>-14</v>
      </c>
      <c r="V9">
        <v>-18.600000000000001</v>
      </c>
      <c r="W9">
        <v>-31.8</v>
      </c>
      <c r="X9">
        <v>-26.4</v>
      </c>
      <c r="Y9">
        <v>-15.3</v>
      </c>
      <c r="Z9">
        <v>-12.2</v>
      </c>
      <c r="AA9">
        <v>-12.8</v>
      </c>
      <c r="AB9">
        <v>-22.7</v>
      </c>
      <c r="AC9">
        <v>-22.3</v>
      </c>
      <c r="AD9">
        <v>-16.600000000000001</v>
      </c>
    </row>
    <row r="10" spans="1:30">
      <c r="A10" t="s">
        <v>3237</v>
      </c>
      <c r="B10">
        <v>54.1</v>
      </c>
      <c r="C10">
        <v>54.9</v>
      </c>
      <c r="D10">
        <v>55.4</v>
      </c>
      <c r="E10">
        <v>54.7</v>
      </c>
      <c r="F10">
        <v>55</v>
      </c>
      <c r="G10">
        <v>59.2</v>
      </c>
      <c r="H10">
        <v>58.3</v>
      </c>
      <c r="I10">
        <v>61.3</v>
      </c>
      <c r="J10">
        <v>57.9</v>
      </c>
      <c r="K10">
        <v>58.1</v>
      </c>
      <c r="L10">
        <v>57.3</v>
      </c>
      <c r="M10">
        <v>57.7</v>
      </c>
      <c r="N10">
        <v>55.3</v>
      </c>
      <c r="O10">
        <v>55.1</v>
      </c>
      <c r="P10">
        <v>53.8</v>
      </c>
      <c r="Q10">
        <v>53.8</v>
      </c>
      <c r="R10">
        <v>52.7</v>
      </c>
      <c r="S10">
        <v>52.7</v>
      </c>
      <c r="T10">
        <v>55</v>
      </c>
      <c r="U10">
        <v>55.1</v>
      </c>
      <c r="V10">
        <v>56.4</v>
      </c>
      <c r="W10">
        <v>53.4</v>
      </c>
      <c r="X10">
        <v>54.7</v>
      </c>
      <c r="Y10">
        <v>55.5</v>
      </c>
      <c r="Z10">
        <v>56.7</v>
      </c>
      <c r="AA10">
        <v>57.2</v>
      </c>
      <c r="AB10">
        <v>55.5</v>
      </c>
      <c r="AC10">
        <v>55.6</v>
      </c>
      <c r="AD10">
        <v>55.3</v>
      </c>
    </row>
    <row r="11" spans="1:30">
      <c r="A11" t="s">
        <v>3238</v>
      </c>
      <c r="B11">
        <v>54.1</v>
      </c>
      <c r="C11">
        <v>54.9</v>
      </c>
      <c r="D11">
        <v>55.4</v>
      </c>
      <c r="E11">
        <v>54.7</v>
      </c>
      <c r="F11">
        <v>55</v>
      </c>
      <c r="G11">
        <v>59.2</v>
      </c>
      <c r="H11">
        <v>58.3</v>
      </c>
      <c r="I11">
        <v>61.3</v>
      </c>
      <c r="J11">
        <v>57.9</v>
      </c>
      <c r="K11">
        <v>58.1</v>
      </c>
      <c r="L11">
        <v>57.3</v>
      </c>
      <c r="M11">
        <v>57.7</v>
      </c>
      <c r="N11">
        <v>55.3</v>
      </c>
      <c r="O11">
        <v>55.1</v>
      </c>
      <c r="P11">
        <v>53.8</v>
      </c>
      <c r="Q11">
        <v>53.8</v>
      </c>
      <c r="R11">
        <v>52.7</v>
      </c>
      <c r="S11">
        <v>52.7</v>
      </c>
      <c r="T11">
        <v>55</v>
      </c>
      <c r="U11">
        <v>55.1</v>
      </c>
      <c r="V11">
        <v>56.4</v>
      </c>
      <c r="W11">
        <v>53.4</v>
      </c>
      <c r="X11">
        <v>54.7</v>
      </c>
      <c r="Y11">
        <v>55.5</v>
      </c>
      <c r="Z11">
        <v>56.7</v>
      </c>
      <c r="AA11">
        <v>57.2</v>
      </c>
      <c r="AB11">
        <v>55.5</v>
      </c>
      <c r="AC11">
        <v>55.6</v>
      </c>
      <c r="AD11">
        <v>55.3</v>
      </c>
    </row>
    <row r="12" spans="1:30">
      <c r="A12" t="s">
        <v>3239</v>
      </c>
      <c r="B12">
        <v>9.1</v>
      </c>
      <c r="C12">
        <v>9.1</v>
      </c>
      <c r="D12">
        <v>10.7</v>
      </c>
      <c r="E12">
        <v>13.4</v>
      </c>
      <c r="F12">
        <v>0.3</v>
      </c>
      <c r="G12">
        <v>8.4</v>
      </c>
      <c r="H12">
        <v>7.4</v>
      </c>
      <c r="I12">
        <v>11.3</v>
      </c>
      <c r="J12">
        <v>5.0999999999999996</v>
      </c>
      <c r="K12">
        <v>9.3000000000000007</v>
      </c>
      <c r="L12">
        <v>-3.4</v>
      </c>
      <c r="M12">
        <v>7.6</v>
      </c>
      <c r="N12">
        <v>6.1</v>
      </c>
      <c r="O12">
        <v>4.2</v>
      </c>
      <c r="P12">
        <v>9.9</v>
      </c>
      <c r="Q12">
        <v>10.7</v>
      </c>
      <c r="R12">
        <v>-2.2000000000000002</v>
      </c>
      <c r="S12">
        <v>12</v>
      </c>
      <c r="T12">
        <v>4.9000000000000004</v>
      </c>
      <c r="U12">
        <v>5.9</v>
      </c>
      <c r="V12">
        <v>20.399999999999999</v>
      </c>
      <c r="W12">
        <v>17.600000000000001</v>
      </c>
      <c r="X12">
        <v>3.3</v>
      </c>
      <c r="Y12">
        <v>16</v>
      </c>
      <c r="Z12">
        <v>19.7</v>
      </c>
      <c r="AA12">
        <v>13.6</v>
      </c>
      <c r="AB12">
        <v>9.6</v>
      </c>
      <c r="AC12">
        <v>10.9</v>
      </c>
      <c r="AD12">
        <v>11.2</v>
      </c>
    </row>
    <row r="13" spans="1:30">
      <c r="A13" t="s">
        <v>3236</v>
      </c>
      <c r="B13">
        <v>9.1</v>
      </c>
      <c r="C13">
        <v>9.1</v>
      </c>
      <c r="D13">
        <v>10.7</v>
      </c>
      <c r="E13">
        <v>13.4</v>
      </c>
      <c r="F13">
        <v>0.3</v>
      </c>
      <c r="G13">
        <v>8.4</v>
      </c>
      <c r="H13">
        <v>7.4</v>
      </c>
      <c r="I13">
        <v>11.3</v>
      </c>
      <c r="J13">
        <v>5.0999999999999996</v>
      </c>
      <c r="K13">
        <v>9.3000000000000007</v>
      </c>
      <c r="L13">
        <v>-3.4</v>
      </c>
      <c r="M13">
        <v>7.6</v>
      </c>
      <c r="N13">
        <v>6.1</v>
      </c>
      <c r="O13">
        <v>4.2</v>
      </c>
      <c r="P13">
        <v>9.9</v>
      </c>
      <c r="Q13">
        <v>10.7</v>
      </c>
      <c r="R13">
        <v>-2.2000000000000002</v>
      </c>
      <c r="S13">
        <v>12</v>
      </c>
      <c r="T13">
        <v>4.9000000000000004</v>
      </c>
      <c r="U13">
        <v>5.9</v>
      </c>
      <c r="V13">
        <v>20.399999999999999</v>
      </c>
      <c r="W13">
        <v>17.600000000000001</v>
      </c>
      <c r="X13">
        <v>3.3</v>
      </c>
      <c r="Y13">
        <v>16</v>
      </c>
      <c r="Z13">
        <v>19.7</v>
      </c>
      <c r="AA13">
        <v>13.6</v>
      </c>
      <c r="AB13">
        <v>9.6</v>
      </c>
      <c r="AC13">
        <v>10.9</v>
      </c>
      <c r="AD13">
        <v>11.2</v>
      </c>
    </row>
    <row r="14" spans="1:30">
      <c r="A14" t="s">
        <v>3240</v>
      </c>
      <c r="B14">
        <v>-6.7</v>
      </c>
      <c r="C14">
        <v>-6.6</v>
      </c>
      <c r="D14">
        <v>-6.2</v>
      </c>
      <c r="E14">
        <v>-9.1999999999999993</v>
      </c>
      <c r="F14">
        <v>-14.9</v>
      </c>
      <c r="G14">
        <v>-17.5</v>
      </c>
      <c r="H14">
        <v>-21.1</v>
      </c>
      <c r="I14">
        <v>-22.9</v>
      </c>
      <c r="J14">
        <v>-29.2</v>
      </c>
      <c r="K14">
        <v>-33.4</v>
      </c>
      <c r="L14">
        <v>-38.6</v>
      </c>
      <c r="M14">
        <v>-41.8</v>
      </c>
      <c r="N14">
        <v>-42</v>
      </c>
      <c r="O14">
        <v>-41.4</v>
      </c>
      <c r="P14">
        <v>-40.9</v>
      </c>
      <c r="Q14">
        <v>-40.299999999999997</v>
      </c>
      <c r="R14">
        <v>-41.3</v>
      </c>
      <c r="S14">
        <v>-40.299999999999997</v>
      </c>
      <c r="T14">
        <v>-37.200000000000003</v>
      </c>
      <c r="U14">
        <v>-36.799999999999997</v>
      </c>
      <c r="V14">
        <v>-35.6</v>
      </c>
      <c r="W14">
        <v>-35</v>
      </c>
      <c r="X14">
        <v>-33.9</v>
      </c>
      <c r="Y14">
        <v>-30.4</v>
      </c>
      <c r="Z14">
        <v>-24.9</v>
      </c>
      <c r="AA14">
        <v>-23.2</v>
      </c>
      <c r="AB14">
        <v>-24.8</v>
      </c>
      <c r="AC14">
        <v>-24.9</v>
      </c>
      <c r="AD14">
        <v>-24.6</v>
      </c>
    </row>
    <row r="15" spans="1:30">
      <c r="A15" t="s">
        <v>3238</v>
      </c>
      <c r="B15">
        <v>-6.7</v>
      </c>
      <c r="C15">
        <v>-6.6</v>
      </c>
      <c r="D15">
        <v>-6.2</v>
      </c>
      <c r="E15">
        <v>-9.1999999999999993</v>
      </c>
      <c r="F15">
        <v>-14.9</v>
      </c>
      <c r="G15">
        <v>-17.5</v>
      </c>
      <c r="H15">
        <v>-21.1</v>
      </c>
      <c r="I15">
        <v>-22.9</v>
      </c>
      <c r="J15">
        <v>-29.2</v>
      </c>
      <c r="K15">
        <v>-33.4</v>
      </c>
      <c r="L15">
        <v>-38.6</v>
      </c>
      <c r="M15">
        <v>-41.8</v>
      </c>
      <c r="N15">
        <v>-42</v>
      </c>
      <c r="O15">
        <v>-41.4</v>
      </c>
      <c r="P15">
        <v>-40.9</v>
      </c>
      <c r="Q15">
        <v>-40.299999999999997</v>
      </c>
      <c r="R15">
        <v>-41.3</v>
      </c>
      <c r="S15">
        <v>-40.299999999999997</v>
      </c>
      <c r="T15">
        <v>-37.200000000000003</v>
      </c>
      <c r="U15">
        <v>-36.799999999999997</v>
      </c>
      <c r="V15">
        <v>-35.6</v>
      </c>
      <c r="W15">
        <v>-35</v>
      </c>
      <c r="X15">
        <v>-33.9</v>
      </c>
      <c r="Y15">
        <v>-30.4</v>
      </c>
      <c r="Z15">
        <v>-24.9</v>
      </c>
      <c r="AA15">
        <v>-23.2</v>
      </c>
      <c r="AB15">
        <v>-24.8</v>
      </c>
      <c r="AC15">
        <v>-24.9</v>
      </c>
      <c r="AD15">
        <v>-24.6</v>
      </c>
    </row>
    <row r="16" spans="1:30">
      <c r="A16" t="s">
        <v>3241</v>
      </c>
      <c r="B16">
        <v>-4</v>
      </c>
      <c r="C16">
        <v>-4.0999999999999996</v>
      </c>
      <c r="D16">
        <v>-4.2</v>
      </c>
      <c r="E16">
        <v>-4.0999999999999996</v>
      </c>
      <c r="F16">
        <v>-4.2</v>
      </c>
      <c r="G16">
        <v>-4.0999999999999996</v>
      </c>
      <c r="H16">
        <v>-7.4</v>
      </c>
      <c r="I16">
        <v>-7.3</v>
      </c>
      <c r="J16">
        <v>-7.2</v>
      </c>
      <c r="K16">
        <v>-7.2</v>
      </c>
      <c r="L16">
        <v>-7.1</v>
      </c>
      <c r="M16">
        <v>-5.7</v>
      </c>
      <c r="N16">
        <v>-5.8</v>
      </c>
      <c r="O16">
        <v>-5.8</v>
      </c>
      <c r="P16">
        <v>-5.6</v>
      </c>
      <c r="Q16">
        <v>-5.7</v>
      </c>
      <c r="R16">
        <v>0.6</v>
      </c>
      <c r="S16">
        <v>0.8</v>
      </c>
      <c r="T16">
        <v>0.8</v>
      </c>
      <c r="U16">
        <v>0.8</v>
      </c>
      <c r="V16">
        <v>0.9</v>
      </c>
      <c r="W16">
        <v>-4.0999999999999996</v>
      </c>
      <c r="X16">
        <v>-4.3</v>
      </c>
      <c r="Y16">
        <v>-4.3</v>
      </c>
      <c r="Z16">
        <v>-4.3</v>
      </c>
      <c r="AA16">
        <v>-4.4000000000000004</v>
      </c>
      <c r="AB16">
        <v>-4.4000000000000004</v>
      </c>
      <c r="AC16">
        <v>-4.4000000000000004</v>
      </c>
      <c r="AD16">
        <v>-4.4000000000000004</v>
      </c>
    </row>
    <row r="17" spans="1:30">
      <c r="A17" t="s">
        <v>3242</v>
      </c>
      <c r="B17">
        <v>1.1000000000000001</v>
      </c>
      <c r="C17">
        <v>1</v>
      </c>
      <c r="D17">
        <v>0.9</v>
      </c>
      <c r="E17">
        <v>1</v>
      </c>
      <c r="F17">
        <v>0.9</v>
      </c>
      <c r="G17">
        <v>1.1000000000000001</v>
      </c>
      <c r="H17">
        <v>0.9</v>
      </c>
      <c r="I17">
        <v>1.1000000000000001</v>
      </c>
      <c r="J17">
        <v>1.1000000000000001</v>
      </c>
      <c r="K17">
        <v>1.2</v>
      </c>
      <c r="L17">
        <v>1.3</v>
      </c>
      <c r="M17">
        <v>1.2</v>
      </c>
      <c r="N17">
        <v>1</v>
      </c>
      <c r="O17">
        <v>1</v>
      </c>
      <c r="P17">
        <v>1.2</v>
      </c>
      <c r="Q17">
        <v>1.1000000000000001</v>
      </c>
      <c r="R17">
        <v>0.9</v>
      </c>
      <c r="S17">
        <v>1</v>
      </c>
      <c r="T17">
        <v>1</v>
      </c>
      <c r="U17">
        <v>1</v>
      </c>
      <c r="V17">
        <v>1</v>
      </c>
      <c r="W17">
        <v>0.9</v>
      </c>
      <c r="X17">
        <v>0.8</v>
      </c>
      <c r="Y17">
        <v>0.8</v>
      </c>
      <c r="Z17">
        <v>0.8</v>
      </c>
      <c r="AA17">
        <v>0.8</v>
      </c>
      <c r="AB17">
        <v>0.7</v>
      </c>
      <c r="AC17">
        <v>0.7</v>
      </c>
      <c r="AD17">
        <v>0.7</v>
      </c>
    </row>
    <row r="18" spans="1:30">
      <c r="A18" t="s">
        <v>3243</v>
      </c>
      <c r="B18">
        <v>-5.0999999999999996</v>
      </c>
      <c r="C18">
        <v>-5.0999999999999996</v>
      </c>
      <c r="D18">
        <v>-5.0999999999999996</v>
      </c>
      <c r="E18">
        <v>-5.0999999999999996</v>
      </c>
      <c r="F18">
        <v>-5.0999999999999996</v>
      </c>
      <c r="G18">
        <v>-5.2</v>
      </c>
      <c r="H18">
        <v>-8.3000000000000007</v>
      </c>
      <c r="I18">
        <v>-8.3000000000000007</v>
      </c>
      <c r="J18">
        <v>-8.4</v>
      </c>
      <c r="K18">
        <v>-8.4</v>
      </c>
      <c r="L18">
        <v>-8.4</v>
      </c>
      <c r="M18">
        <v>-6.9</v>
      </c>
      <c r="N18">
        <v>-6.8</v>
      </c>
      <c r="O18">
        <v>-6.8</v>
      </c>
      <c r="P18">
        <v>-6.8</v>
      </c>
      <c r="Q18">
        <v>-6.8</v>
      </c>
      <c r="R18">
        <v>-0.3</v>
      </c>
      <c r="S18">
        <v>-0.2</v>
      </c>
      <c r="T18">
        <v>-0.2</v>
      </c>
      <c r="U18">
        <v>-0.2</v>
      </c>
      <c r="V18">
        <v>-0.2</v>
      </c>
      <c r="W18">
        <v>-5</v>
      </c>
      <c r="X18">
        <v>-5.0999999999999996</v>
      </c>
      <c r="Y18">
        <v>-5.0999999999999996</v>
      </c>
      <c r="Z18">
        <v>-5.0999999999999996</v>
      </c>
      <c r="AA18">
        <v>-5.0999999999999996</v>
      </c>
      <c r="AB18">
        <v>-5.0999999999999996</v>
      </c>
      <c r="AC18">
        <v>-5.0999999999999996</v>
      </c>
      <c r="AD18">
        <v>-5.0999999999999996</v>
      </c>
    </row>
    <row r="19" spans="1:30">
      <c r="A19" t="s">
        <v>3244</v>
      </c>
      <c r="B19" t="s">
        <v>3245</v>
      </c>
      <c r="C19" t="s">
        <v>3245</v>
      </c>
      <c r="D19" t="s">
        <v>3245</v>
      </c>
      <c r="E19" t="s">
        <v>3245</v>
      </c>
      <c r="F19" t="s">
        <v>3245</v>
      </c>
      <c r="G19" t="s">
        <v>3245</v>
      </c>
      <c r="H19">
        <v>-0.1</v>
      </c>
      <c r="I19">
        <v>-0.1</v>
      </c>
      <c r="J19">
        <v>-0.1</v>
      </c>
      <c r="K19">
        <v>-0.1</v>
      </c>
      <c r="L19">
        <v>-0.1</v>
      </c>
      <c r="M19" t="s">
        <v>3245</v>
      </c>
      <c r="N19" t="s">
        <v>3245</v>
      </c>
      <c r="O19" t="s">
        <v>3245</v>
      </c>
      <c r="P19" t="s">
        <v>3245</v>
      </c>
      <c r="Q19" t="s">
        <v>3245</v>
      </c>
      <c r="R19" t="s">
        <v>3245</v>
      </c>
      <c r="S19" t="s">
        <v>3245</v>
      </c>
      <c r="T19" t="s">
        <v>3245</v>
      </c>
      <c r="U19" t="s">
        <v>3245</v>
      </c>
      <c r="V19" t="s">
        <v>3245</v>
      </c>
      <c r="W19" t="s">
        <v>3245</v>
      </c>
      <c r="X19" t="s">
        <v>3245</v>
      </c>
      <c r="Y19" t="s">
        <v>3245</v>
      </c>
      <c r="Z19" t="s">
        <v>3245</v>
      </c>
      <c r="AA19" t="s">
        <v>3245</v>
      </c>
      <c r="AB19" t="s">
        <v>3245</v>
      </c>
      <c r="AC19" t="s">
        <v>3245</v>
      </c>
      <c r="AD19" t="s">
        <v>3245</v>
      </c>
    </row>
    <row r="20" spans="1:30">
      <c r="A20" t="s">
        <v>3246</v>
      </c>
      <c r="B20" t="s">
        <v>3245</v>
      </c>
      <c r="C20" t="s">
        <v>3245</v>
      </c>
      <c r="D20" t="s">
        <v>3245</v>
      </c>
      <c r="E20" t="s">
        <v>3245</v>
      </c>
      <c r="F20" t="s">
        <v>3245</v>
      </c>
      <c r="G20" t="s">
        <v>3245</v>
      </c>
      <c r="H20">
        <v>-0.1</v>
      </c>
      <c r="I20">
        <v>-0.1</v>
      </c>
      <c r="J20">
        <v>-0.1</v>
      </c>
      <c r="K20">
        <v>-0.1</v>
      </c>
      <c r="L20">
        <v>-0.1</v>
      </c>
      <c r="M20" t="s">
        <v>3245</v>
      </c>
      <c r="N20" t="s">
        <v>3245</v>
      </c>
      <c r="O20" t="s">
        <v>3245</v>
      </c>
      <c r="P20" t="s">
        <v>3245</v>
      </c>
      <c r="Q20" t="s">
        <v>3245</v>
      </c>
      <c r="R20" t="s">
        <v>3245</v>
      </c>
      <c r="S20" t="s">
        <v>3245</v>
      </c>
      <c r="T20" t="s">
        <v>3245</v>
      </c>
      <c r="U20" t="s">
        <v>3245</v>
      </c>
      <c r="V20" t="s">
        <v>3245</v>
      </c>
      <c r="W20" t="s">
        <v>3245</v>
      </c>
      <c r="X20" t="s">
        <v>3245</v>
      </c>
      <c r="Y20" t="s">
        <v>3245</v>
      </c>
      <c r="Z20" t="s">
        <v>3245</v>
      </c>
      <c r="AA20" t="s">
        <v>3245</v>
      </c>
      <c r="AB20" t="s">
        <v>3245</v>
      </c>
      <c r="AC20" t="s">
        <v>3245</v>
      </c>
      <c r="AD20" t="s">
        <v>3245</v>
      </c>
    </row>
    <row r="21" spans="1:30">
      <c r="A21" t="s">
        <v>3247</v>
      </c>
      <c r="B21">
        <v>-109.6</v>
      </c>
      <c r="C21">
        <v>-110.2</v>
      </c>
      <c r="D21">
        <v>-108.4</v>
      </c>
      <c r="E21">
        <v>-107.6</v>
      </c>
      <c r="F21">
        <v>-105.9</v>
      </c>
      <c r="G21">
        <v>-105.6</v>
      </c>
      <c r="H21">
        <v>-106.6</v>
      </c>
      <c r="I21">
        <v>-106.9</v>
      </c>
      <c r="J21">
        <v>-108.7</v>
      </c>
      <c r="K21">
        <v>-111.2</v>
      </c>
      <c r="L21">
        <v>-112.5</v>
      </c>
      <c r="M21">
        <v>-113.8</v>
      </c>
      <c r="N21">
        <v>-112.9</v>
      </c>
      <c r="O21">
        <v>-113.8</v>
      </c>
      <c r="P21">
        <v>-115.4</v>
      </c>
      <c r="Q21">
        <v>-116.6</v>
      </c>
      <c r="R21">
        <v>-117.2</v>
      </c>
      <c r="S21">
        <v>-118.4</v>
      </c>
      <c r="T21">
        <v>-121.4</v>
      </c>
      <c r="U21">
        <v>-123.1</v>
      </c>
      <c r="V21">
        <v>-123.7</v>
      </c>
      <c r="W21">
        <v>-124.2</v>
      </c>
      <c r="X21">
        <v>-124.1</v>
      </c>
      <c r="Y21">
        <v>-125.4</v>
      </c>
      <c r="Z21">
        <v>-126.6</v>
      </c>
      <c r="AA21">
        <v>-126.8</v>
      </c>
      <c r="AB21">
        <v>-125.7</v>
      </c>
      <c r="AC21">
        <v>-125.9</v>
      </c>
      <c r="AD21">
        <v>-125.9</v>
      </c>
    </row>
    <row r="22" spans="1:30">
      <c r="A22" t="s">
        <v>3248</v>
      </c>
      <c r="B22">
        <v>11.3</v>
      </c>
      <c r="C22">
        <v>11.3</v>
      </c>
      <c r="D22">
        <v>11.3</v>
      </c>
      <c r="E22">
        <v>11.2</v>
      </c>
      <c r="F22">
        <v>11.2</v>
      </c>
      <c r="G22">
        <v>11.2</v>
      </c>
      <c r="H22">
        <v>11.2</v>
      </c>
      <c r="I22">
        <v>11.2</v>
      </c>
      <c r="J22">
        <v>11.2</v>
      </c>
      <c r="K22">
        <v>11.2</v>
      </c>
      <c r="L22">
        <v>11.2</v>
      </c>
      <c r="M22">
        <v>11.2</v>
      </c>
      <c r="N22">
        <v>11.2</v>
      </c>
      <c r="O22">
        <v>11.6</v>
      </c>
      <c r="P22">
        <v>11.9</v>
      </c>
      <c r="Q22">
        <v>12.2</v>
      </c>
      <c r="R22">
        <v>12.4</v>
      </c>
      <c r="S22">
        <v>12.7</v>
      </c>
      <c r="T22">
        <v>13.1</v>
      </c>
      <c r="U22">
        <v>13.4</v>
      </c>
      <c r="V22">
        <v>13.7</v>
      </c>
      <c r="W22">
        <v>14</v>
      </c>
      <c r="X22">
        <v>14.3</v>
      </c>
      <c r="Y22">
        <v>14.7</v>
      </c>
      <c r="Z22">
        <v>15.1</v>
      </c>
      <c r="AA22">
        <v>15.7</v>
      </c>
      <c r="AB22">
        <v>16</v>
      </c>
      <c r="AC22">
        <v>16</v>
      </c>
      <c r="AD22">
        <v>15.9</v>
      </c>
    </row>
    <row r="23" spans="1:30">
      <c r="A23" t="s">
        <v>3249</v>
      </c>
      <c r="B23">
        <v>-96.4</v>
      </c>
      <c r="C23">
        <v>-97.6</v>
      </c>
      <c r="D23">
        <v>-98.6</v>
      </c>
      <c r="E23">
        <v>-100.2</v>
      </c>
      <c r="F23">
        <v>-101.7</v>
      </c>
      <c r="G23">
        <v>-103.3</v>
      </c>
      <c r="H23">
        <v>-104.8</v>
      </c>
      <c r="I23">
        <v>-106.4</v>
      </c>
      <c r="J23">
        <v>-107.7</v>
      </c>
      <c r="K23">
        <v>-109</v>
      </c>
      <c r="L23">
        <v>-110.4</v>
      </c>
      <c r="M23">
        <v>-111.4</v>
      </c>
      <c r="N23">
        <v>-112.3</v>
      </c>
      <c r="O23">
        <v>-114.1</v>
      </c>
      <c r="P23">
        <v>-115.8</v>
      </c>
      <c r="Q23">
        <v>-117.4</v>
      </c>
      <c r="R23">
        <v>-118.9</v>
      </c>
      <c r="S23">
        <v>-120.4</v>
      </c>
      <c r="T23">
        <v>-121.9</v>
      </c>
      <c r="U23">
        <v>-123.3</v>
      </c>
      <c r="V23">
        <v>-124.6</v>
      </c>
      <c r="W23">
        <v>-126</v>
      </c>
      <c r="X23">
        <v>-126.7</v>
      </c>
      <c r="Y23">
        <v>-128</v>
      </c>
      <c r="Z23">
        <v>-129.4</v>
      </c>
      <c r="AA23">
        <v>-130.4</v>
      </c>
      <c r="AB23">
        <v>-129.80000000000001</v>
      </c>
      <c r="AC23">
        <v>-129.80000000000001</v>
      </c>
      <c r="AD23">
        <v>-129.80000000000001</v>
      </c>
    </row>
    <row r="24" spans="1:30">
      <c r="A24" t="s">
        <v>3250</v>
      </c>
      <c r="B24">
        <v>-24.5</v>
      </c>
      <c r="C24">
        <v>-24</v>
      </c>
      <c r="D24">
        <v>-21</v>
      </c>
      <c r="E24">
        <v>-18.600000000000001</v>
      </c>
      <c r="F24">
        <v>-15.5</v>
      </c>
      <c r="G24">
        <v>-13.5</v>
      </c>
      <c r="H24">
        <v>-13</v>
      </c>
      <c r="I24">
        <v>-11.8</v>
      </c>
      <c r="J24">
        <v>-12.2</v>
      </c>
      <c r="K24">
        <v>-13.4</v>
      </c>
      <c r="L24">
        <v>-13.4</v>
      </c>
      <c r="M24">
        <v>-13.6</v>
      </c>
      <c r="N24">
        <v>-11.8</v>
      </c>
      <c r="O24">
        <v>-11.3</v>
      </c>
      <c r="P24">
        <v>-11.4</v>
      </c>
      <c r="Q24">
        <v>-11.4</v>
      </c>
      <c r="R24">
        <v>-10.7</v>
      </c>
      <c r="S24">
        <v>-10.7</v>
      </c>
      <c r="T24">
        <v>-12.6</v>
      </c>
      <c r="U24">
        <v>-13.3</v>
      </c>
      <c r="V24">
        <v>-12.7</v>
      </c>
      <c r="W24">
        <v>-12.3</v>
      </c>
      <c r="X24">
        <v>-11.7</v>
      </c>
      <c r="Y24">
        <v>-12.1</v>
      </c>
      <c r="Z24">
        <v>-12.3</v>
      </c>
      <c r="AA24">
        <v>-12.1</v>
      </c>
      <c r="AB24">
        <v>-11.9</v>
      </c>
      <c r="AC24">
        <v>-12.1</v>
      </c>
      <c r="AD24">
        <v>-12</v>
      </c>
    </row>
    <row r="25" spans="1:30">
      <c r="A25" t="s">
        <v>3251</v>
      </c>
      <c r="B25">
        <v>62.9</v>
      </c>
      <c r="C25">
        <v>64.400000000000006</v>
      </c>
      <c r="D25">
        <v>66</v>
      </c>
      <c r="E25">
        <v>67.8</v>
      </c>
      <c r="F25">
        <v>69.599999999999994</v>
      </c>
      <c r="G25">
        <v>71.599999999999994</v>
      </c>
      <c r="H25">
        <v>73.5</v>
      </c>
      <c r="I25">
        <v>75.7</v>
      </c>
      <c r="J25">
        <v>77.5</v>
      </c>
      <c r="K25">
        <v>79.3</v>
      </c>
      <c r="L25">
        <v>81.3</v>
      </c>
      <c r="M25">
        <v>82.9</v>
      </c>
      <c r="N25">
        <v>84</v>
      </c>
      <c r="O25">
        <v>84.5</v>
      </c>
      <c r="P25">
        <v>84.7</v>
      </c>
      <c r="Q25">
        <v>85</v>
      </c>
      <c r="R25">
        <v>85.1</v>
      </c>
      <c r="S25">
        <v>85.1</v>
      </c>
      <c r="T25">
        <v>84.9</v>
      </c>
      <c r="U25">
        <v>84.5</v>
      </c>
      <c r="V25">
        <v>84.1</v>
      </c>
      <c r="W25">
        <v>83.5</v>
      </c>
      <c r="X25">
        <v>83</v>
      </c>
      <c r="Y25">
        <v>82.2</v>
      </c>
      <c r="Z25">
        <v>81.400000000000006</v>
      </c>
      <c r="AA25">
        <v>80.099999999999994</v>
      </c>
      <c r="AB25">
        <v>79.400000000000006</v>
      </c>
      <c r="AC25">
        <v>79.3</v>
      </c>
      <c r="AD25">
        <v>79.3</v>
      </c>
    </row>
    <row r="26" spans="1:30">
      <c r="A26" t="s">
        <v>3238</v>
      </c>
      <c r="B26">
        <v>62.9</v>
      </c>
      <c r="C26">
        <v>64.400000000000006</v>
      </c>
      <c r="D26">
        <v>66</v>
      </c>
      <c r="E26">
        <v>67.8</v>
      </c>
      <c r="F26">
        <v>69.599999999999994</v>
      </c>
      <c r="G26">
        <v>71.599999999999994</v>
      </c>
      <c r="H26">
        <v>73.5</v>
      </c>
      <c r="I26">
        <v>75.7</v>
      </c>
      <c r="J26">
        <v>77.5</v>
      </c>
      <c r="K26">
        <v>79.3</v>
      </c>
      <c r="L26">
        <v>81.3</v>
      </c>
      <c r="M26">
        <v>82.9</v>
      </c>
      <c r="N26">
        <v>84</v>
      </c>
      <c r="O26">
        <v>84.5</v>
      </c>
      <c r="P26">
        <v>84.7</v>
      </c>
      <c r="Q26">
        <v>85</v>
      </c>
      <c r="R26">
        <v>85.1</v>
      </c>
      <c r="S26">
        <v>85.1</v>
      </c>
      <c r="T26">
        <v>84.9</v>
      </c>
      <c r="U26">
        <v>84.5</v>
      </c>
      <c r="V26">
        <v>84.1</v>
      </c>
      <c r="W26">
        <v>83.5</v>
      </c>
      <c r="X26">
        <v>83</v>
      </c>
      <c r="Y26">
        <v>82.2</v>
      </c>
      <c r="Z26">
        <v>81.400000000000006</v>
      </c>
      <c r="AA26">
        <v>80.099999999999994</v>
      </c>
      <c r="AB26">
        <v>79.400000000000006</v>
      </c>
      <c r="AC26">
        <v>79.3</v>
      </c>
      <c r="AD26">
        <v>79.3</v>
      </c>
    </row>
    <row r="27" spans="1:30">
      <c r="A27" s="34" t="s">
        <v>3252</v>
      </c>
      <c r="B27" s="34">
        <v>-860.7</v>
      </c>
      <c r="C27" s="34">
        <v>-866</v>
      </c>
      <c r="D27" s="34">
        <v>-849.4</v>
      </c>
      <c r="E27" s="34">
        <v>-835.5</v>
      </c>
      <c r="F27" s="34">
        <v>-852.6</v>
      </c>
      <c r="G27" s="34">
        <v>-820.7</v>
      </c>
      <c r="H27" s="34">
        <v>-847.9</v>
      </c>
      <c r="I27" s="34">
        <v>-822.3</v>
      </c>
      <c r="J27" s="34">
        <v>-825.3</v>
      </c>
      <c r="K27" s="34">
        <v>-820.5</v>
      </c>
      <c r="L27" s="34">
        <v>-822.3</v>
      </c>
      <c r="M27" s="34">
        <v>-791.7</v>
      </c>
      <c r="N27" s="34">
        <v>-811</v>
      </c>
      <c r="O27" s="34">
        <v>-719.6</v>
      </c>
      <c r="P27" s="34">
        <v>-768.7</v>
      </c>
      <c r="Q27" s="34">
        <v>-831</v>
      </c>
      <c r="R27" s="34">
        <v>-828.3</v>
      </c>
      <c r="S27" s="34">
        <v>-800</v>
      </c>
      <c r="T27" s="34">
        <v>-749.1</v>
      </c>
      <c r="U27" s="34">
        <v>-776.1</v>
      </c>
      <c r="V27" s="34">
        <v>-752</v>
      </c>
      <c r="W27" s="34">
        <v>-805.2</v>
      </c>
      <c r="X27" s="34">
        <v>-803.2</v>
      </c>
      <c r="Y27" s="34">
        <v>-788.7</v>
      </c>
      <c r="Z27" s="34">
        <v>-739.6</v>
      </c>
      <c r="AA27" s="34">
        <v>-802.9</v>
      </c>
      <c r="AB27" s="34">
        <v>-801.7</v>
      </c>
      <c r="AC27" s="34">
        <v>-790</v>
      </c>
      <c r="AD27" s="34">
        <v>-799.6</v>
      </c>
    </row>
    <row r="29" spans="1:30">
      <c r="A29" t="s">
        <v>3253</v>
      </c>
    </row>
    <row r="30" spans="1:30">
      <c r="A30" t="s">
        <v>3254</v>
      </c>
    </row>
    <row r="31" spans="1:30">
      <c r="A31" t="s">
        <v>3255</v>
      </c>
    </row>
    <row r="32" spans="1:30">
      <c r="A32" t="s">
        <v>3256</v>
      </c>
    </row>
    <row r="33" spans="1:1">
      <c r="A33" t="s">
        <v>3257</v>
      </c>
    </row>
    <row r="34" spans="1:1">
      <c r="A34" t="s">
        <v>3258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4864B-18EC-4A3E-B88D-74A74B4DB0EC}">
  <sheetPr codeName="Sheet25">
    <tabColor theme="7" tint="-0.249977111117893"/>
  </sheetPr>
  <dimension ref="A1:AF12"/>
  <sheetViews>
    <sheetView workbookViewId="0"/>
  </sheetViews>
  <sheetFormatPr defaultRowHeight="15"/>
  <cols>
    <col min="2" max="2" width="19.7109375" customWidth="1"/>
    <col min="3" max="29" width="0" hidden="1" customWidth="1"/>
    <col min="30" max="30" width="9.28515625" hidden="1" customWidth="1"/>
    <col min="31" max="31" width="16.85546875" customWidth="1"/>
  </cols>
  <sheetData>
    <row r="1" spans="1:32">
      <c r="A1" t="s">
        <v>3206</v>
      </c>
    </row>
    <row r="3" spans="1:32">
      <c r="B3" t="s">
        <v>2939</v>
      </c>
      <c r="C3">
        <v>1990</v>
      </c>
      <c r="D3">
        <v>1991</v>
      </c>
      <c r="E3">
        <v>1992</v>
      </c>
      <c r="F3">
        <v>1993</v>
      </c>
      <c r="G3">
        <v>1994</v>
      </c>
      <c r="H3">
        <v>1995</v>
      </c>
      <c r="I3">
        <v>1996</v>
      </c>
      <c r="J3">
        <v>1997</v>
      </c>
      <c r="K3">
        <v>1998</v>
      </c>
      <c r="L3">
        <v>1999</v>
      </c>
      <c r="M3">
        <v>2000</v>
      </c>
      <c r="N3">
        <v>2001</v>
      </c>
      <c r="O3">
        <v>2002</v>
      </c>
      <c r="P3">
        <v>2003</v>
      </c>
      <c r="Q3">
        <v>2004</v>
      </c>
      <c r="R3">
        <v>2005</v>
      </c>
      <c r="S3">
        <v>2006</v>
      </c>
      <c r="T3">
        <v>2007</v>
      </c>
      <c r="U3">
        <v>2008</v>
      </c>
      <c r="V3">
        <v>2009</v>
      </c>
      <c r="W3">
        <v>2010</v>
      </c>
      <c r="X3">
        <v>2011</v>
      </c>
      <c r="Y3">
        <v>2012</v>
      </c>
      <c r="Z3">
        <v>2013</v>
      </c>
      <c r="AA3">
        <v>2014</v>
      </c>
      <c r="AB3">
        <v>2015</v>
      </c>
      <c r="AC3">
        <v>2016</v>
      </c>
      <c r="AD3">
        <v>2017</v>
      </c>
      <c r="AE3">
        <v>2018</v>
      </c>
      <c r="AF3" t="s">
        <v>3213</v>
      </c>
    </row>
    <row r="4" spans="1:32">
      <c r="B4" s="1" t="s">
        <v>2865</v>
      </c>
      <c r="C4" s="1">
        <v>195.3</v>
      </c>
      <c r="D4" s="1">
        <v>197.7</v>
      </c>
      <c r="E4" s="1">
        <v>197.7</v>
      </c>
      <c r="F4" s="1">
        <v>195.8</v>
      </c>
      <c r="G4" s="1">
        <v>195.9</v>
      </c>
      <c r="H4" s="1">
        <v>191.1</v>
      </c>
      <c r="I4" s="1">
        <v>187.5</v>
      </c>
      <c r="J4" s="1">
        <v>178.3</v>
      </c>
      <c r="K4" s="1">
        <v>168.6</v>
      </c>
      <c r="L4" s="1">
        <v>162.19999999999999</v>
      </c>
      <c r="M4" s="1">
        <v>159</v>
      </c>
      <c r="N4" s="1">
        <v>154.1</v>
      </c>
      <c r="O4" s="1">
        <v>152.1</v>
      </c>
      <c r="P4" s="1">
        <v>154.69999999999999</v>
      </c>
      <c r="Q4" s="1">
        <v>152.19999999999999</v>
      </c>
      <c r="R4" s="1">
        <v>148.6</v>
      </c>
      <c r="S4" s="1">
        <v>146.5</v>
      </c>
      <c r="T4" s="1">
        <v>144.5</v>
      </c>
      <c r="U4" s="1">
        <v>142.5</v>
      </c>
      <c r="V4" s="1">
        <v>140</v>
      </c>
      <c r="W4" s="1">
        <v>140.9</v>
      </c>
      <c r="X4" s="1">
        <v>132</v>
      </c>
      <c r="Y4" s="1">
        <v>133</v>
      </c>
      <c r="Z4" s="1">
        <v>129.30000000000001</v>
      </c>
      <c r="AA4" s="1">
        <v>129</v>
      </c>
      <c r="AB4" s="1">
        <v>128</v>
      </c>
      <c r="AC4" s="1">
        <v>124.7</v>
      </c>
      <c r="AD4" s="1">
        <v>124.3</v>
      </c>
      <c r="AE4" s="1">
        <v>127.2</v>
      </c>
    </row>
    <row r="5" spans="1:32">
      <c r="B5" t="s">
        <v>3207</v>
      </c>
      <c r="C5">
        <v>179.6</v>
      </c>
      <c r="D5">
        <v>181.7</v>
      </c>
      <c r="E5">
        <v>181.4</v>
      </c>
      <c r="F5">
        <v>179.2</v>
      </c>
      <c r="G5">
        <v>179</v>
      </c>
      <c r="H5">
        <v>174.2</v>
      </c>
      <c r="I5">
        <v>170.6</v>
      </c>
      <c r="J5">
        <v>161.1</v>
      </c>
      <c r="K5">
        <v>151.4</v>
      </c>
      <c r="L5">
        <v>144.69999999999999</v>
      </c>
      <c r="M5">
        <v>141.4</v>
      </c>
      <c r="N5">
        <v>136.80000000000001</v>
      </c>
      <c r="O5">
        <v>134.9</v>
      </c>
      <c r="P5">
        <v>137.4</v>
      </c>
      <c r="Q5">
        <v>134.9</v>
      </c>
      <c r="R5">
        <v>131.30000000000001</v>
      </c>
      <c r="S5">
        <v>129.19999999999999</v>
      </c>
      <c r="T5">
        <v>127.1</v>
      </c>
      <c r="U5">
        <v>125.1</v>
      </c>
      <c r="V5">
        <v>123</v>
      </c>
      <c r="W5">
        <v>124.1</v>
      </c>
      <c r="X5">
        <v>115.4</v>
      </c>
      <c r="Y5">
        <v>116.6</v>
      </c>
      <c r="Z5">
        <v>113</v>
      </c>
      <c r="AA5">
        <v>112.6</v>
      </c>
      <c r="AB5">
        <v>111.3</v>
      </c>
      <c r="AC5">
        <v>108</v>
      </c>
      <c r="AD5">
        <v>107.7</v>
      </c>
      <c r="AE5">
        <v>110.6</v>
      </c>
      <c r="AF5" t="s">
        <v>2881</v>
      </c>
    </row>
    <row r="6" spans="1:32">
      <c r="B6" t="s">
        <v>3208</v>
      </c>
      <c r="C6">
        <v>15.3</v>
      </c>
      <c r="D6">
        <v>15.6</v>
      </c>
      <c r="E6">
        <v>15.9</v>
      </c>
      <c r="F6">
        <v>15.9</v>
      </c>
      <c r="G6">
        <v>16.100000000000001</v>
      </c>
      <c r="H6">
        <v>16</v>
      </c>
      <c r="I6">
        <v>15.9</v>
      </c>
      <c r="J6">
        <v>16.100000000000001</v>
      </c>
      <c r="K6">
        <v>16.100000000000001</v>
      </c>
      <c r="L6">
        <v>16.2</v>
      </c>
      <c r="M6">
        <v>16.100000000000001</v>
      </c>
      <c r="N6">
        <v>15.8</v>
      </c>
      <c r="O6">
        <v>15.8</v>
      </c>
      <c r="P6">
        <v>15.6</v>
      </c>
      <c r="Q6">
        <v>15.4</v>
      </c>
      <c r="R6">
        <v>15.4</v>
      </c>
      <c r="S6">
        <v>15.4</v>
      </c>
      <c r="T6">
        <v>15.4</v>
      </c>
      <c r="U6">
        <v>15.4</v>
      </c>
      <c r="V6">
        <v>15.1</v>
      </c>
      <c r="W6">
        <v>15</v>
      </c>
      <c r="X6">
        <v>14.8</v>
      </c>
      <c r="Y6">
        <v>14.5</v>
      </c>
      <c r="Z6">
        <v>14.3</v>
      </c>
      <c r="AA6">
        <v>14.3</v>
      </c>
      <c r="AB6">
        <v>14.6</v>
      </c>
      <c r="AC6">
        <v>14.4</v>
      </c>
      <c r="AD6">
        <v>14.1</v>
      </c>
      <c r="AE6">
        <v>14.2</v>
      </c>
      <c r="AF6" t="s">
        <v>2881</v>
      </c>
    </row>
    <row r="7" spans="1:32">
      <c r="B7" t="s">
        <v>3209</v>
      </c>
      <c r="C7">
        <v>0.4</v>
      </c>
      <c r="D7">
        <v>0.4</v>
      </c>
      <c r="E7">
        <v>0.5</v>
      </c>
      <c r="F7">
        <v>0.6</v>
      </c>
      <c r="G7">
        <v>0.8</v>
      </c>
      <c r="H7">
        <v>0.9</v>
      </c>
      <c r="I7">
        <v>1</v>
      </c>
      <c r="J7">
        <v>1.1000000000000001</v>
      </c>
      <c r="K7">
        <v>1.2</v>
      </c>
      <c r="L7">
        <v>1.3</v>
      </c>
      <c r="M7">
        <v>1.5</v>
      </c>
      <c r="N7">
        <v>1.5</v>
      </c>
      <c r="O7">
        <v>1.5</v>
      </c>
      <c r="P7">
        <v>1.7</v>
      </c>
      <c r="Q7">
        <v>1.9</v>
      </c>
      <c r="R7">
        <v>1.9</v>
      </c>
      <c r="S7">
        <v>1.9</v>
      </c>
      <c r="T7">
        <v>2</v>
      </c>
      <c r="U7">
        <v>2</v>
      </c>
      <c r="V7">
        <v>1.9</v>
      </c>
      <c r="W7">
        <v>1.8</v>
      </c>
      <c r="X7">
        <v>1.9</v>
      </c>
      <c r="Y7">
        <v>1.9</v>
      </c>
      <c r="Z7">
        <v>2</v>
      </c>
      <c r="AA7">
        <v>2.1</v>
      </c>
      <c r="AB7">
        <v>2.1</v>
      </c>
      <c r="AC7">
        <v>2.2999999999999998</v>
      </c>
      <c r="AD7">
        <v>2.4</v>
      </c>
      <c r="AE7">
        <v>2.5</v>
      </c>
      <c r="AF7" t="s">
        <v>2881</v>
      </c>
    </row>
    <row r="8" spans="1:32">
      <c r="B8" s="1" t="s">
        <v>2866</v>
      </c>
      <c r="C8" s="1">
        <v>3.7</v>
      </c>
      <c r="D8" s="1">
        <v>3.8</v>
      </c>
      <c r="E8" s="1">
        <v>4</v>
      </c>
      <c r="F8" s="1">
        <v>4.2</v>
      </c>
      <c r="G8" s="1">
        <v>4.4000000000000004</v>
      </c>
      <c r="H8" s="1">
        <v>4.5</v>
      </c>
      <c r="I8" s="1">
        <v>4.7</v>
      </c>
      <c r="J8" s="1">
        <v>4.8</v>
      </c>
      <c r="K8" s="1">
        <v>5</v>
      </c>
      <c r="L8" s="1">
        <v>5.3</v>
      </c>
      <c r="M8" s="1">
        <v>5.5</v>
      </c>
      <c r="N8" s="1">
        <v>5.5</v>
      </c>
      <c r="O8" s="1">
        <v>5.6</v>
      </c>
      <c r="P8" s="1">
        <v>5.9</v>
      </c>
      <c r="Q8" s="1">
        <v>6.1</v>
      </c>
      <c r="R8" s="1">
        <v>6.1</v>
      </c>
      <c r="S8" s="1">
        <v>6.2</v>
      </c>
      <c r="T8" s="1">
        <v>6.3</v>
      </c>
      <c r="U8" s="1">
        <v>6.3</v>
      </c>
      <c r="V8" s="1">
        <v>6.1</v>
      </c>
      <c r="W8" s="1">
        <v>6.2</v>
      </c>
      <c r="X8" s="1">
        <v>6.2</v>
      </c>
      <c r="Y8" s="1">
        <v>6.4</v>
      </c>
      <c r="Z8" s="1">
        <v>6.5</v>
      </c>
      <c r="AA8" s="1">
        <v>6.6</v>
      </c>
      <c r="AB8" s="1">
        <v>6.7</v>
      </c>
      <c r="AC8" s="1">
        <v>6.9</v>
      </c>
      <c r="AD8" s="1">
        <v>7.2</v>
      </c>
      <c r="AE8" s="1">
        <v>7.2</v>
      </c>
    </row>
    <row r="9" spans="1:32">
      <c r="B9" t="s">
        <v>3208</v>
      </c>
      <c r="C9">
        <v>3.4</v>
      </c>
      <c r="D9">
        <v>3.5</v>
      </c>
      <c r="E9">
        <v>3.5</v>
      </c>
      <c r="F9">
        <v>3.6</v>
      </c>
      <c r="G9">
        <v>3.7</v>
      </c>
      <c r="H9">
        <v>3.7</v>
      </c>
      <c r="I9">
        <v>3.8</v>
      </c>
      <c r="J9">
        <v>3.8</v>
      </c>
      <c r="K9">
        <v>3.9</v>
      </c>
      <c r="L9">
        <v>4.0999999999999996</v>
      </c>
      <c r="M9">
        <v>4.0999999999999996</v>
      </c>
      <c r="N9">
        <v>4.0999999999999996</v>
      </c>
      <c r="O9">
        <v>4.2</v>
      </c>
      <c r="P9">
        <v>4.3</v>
      </c>
      <c r="Q9">
        <v>4.4000000000000004</v>
      </c>
      <c r="R9">
        <v>4.4000000000000004</v>
      </c>
      <c r="S9">
        <v>4.5</v>
      </c>
      <c r="T9">
        <v>4.5</v>
      </c>
      <c r="U9">
        <v>4.5</v>
      </c>
      <c r="V9">
        <v>4.5</v>
      </c>
      <c r="W9">
        <v>4.5</v>
      </c>
      <c r="X9">
        <v>4.5</v>
      </c>
      <c r="Y9">
        <v>4.5999999999999996</v>
      </c>
      <c r="Z9">
        <v>4.7</v>
      </c>
      <c r="AA9">
        <v>4.8</v>
      </c>
      <c r="AB9">
        <v>4.8</v>
      </c>
      <c r="AC9">
        <v>4.9000000000000004</v>
      </c>
      <c r="AD9">
        <v>5</v>
      </c>
      <c r="AE9">
        <v>5</v>
      </c>
      <c r="AF9" t="s">
        <v>2881</v>
      </c>
    </row>
    <row r="10" spans="1:32">
      <c r="B10" t="s">
        <v>3209</v>
      </c>
      <c r="C10">
        <v>0.3</v>
      </c>
      <c r="D10">
        <v>0.4</v>
      </c>
      <c r="E10">
        <v>0.4</v>
      </c>
      <c r="F10">
        <v>0.6</v>
      </c>
      <c r="G10">
        <v>0.7</v>
      </c>
      <c r="H10">
        <v>0.8</v>
      </c>
      <c r="I10">
        <v>0.9</v>
      </c>
      <c r="J10">
        <v>1</v>
      </c>
      <c r="K10">
        <v>1.1000000000000001</v>
      </c>
      <c r="L10">
        <v>1.2</v>
      </c>
      <c r="M10">
        <v>1.3</v>
      </c>
      <c r="N10">
        <v>1.3</v>
      </c>
      <c r="O10">
        <v>1.4</v>
      </c>
      <c r="P10">
        <v>1.5</v>
      </c>
      <c r="Q10">
        <v>1.7</v>
      </c>
      <c r="R10">
        <v>1.7</v>
      </c>
      <c r="S10">
        <v>1.7</v>
      </c>
      <c r="T10">
        <v>1.8</v>
      </c>
      <c r="U10">
        <v>1.8</v>
      </c>
      <c r="V10">
        <v>1.7</v>
      </c>
      <c r="W10">
        <v>1.6</v>
      </c>
      <c r="X10">
        <v>1.7</v>
      </c>
      <c r="Y10">
        <v>1.7</v>
      </c>
      <c r="Z10">
        <v>1.8</v>
      </c>
      <c r="AA10">
        <v>1.9</v>
      </c>
      <c r="AB10">
        <v>1.9</v>
      </c>
      <c r="AC10">
        <v>2</v>
      </c>
      <c r="AD10">
        <v>2.2000000000000002</v>
      </c>
      <c r="AE10">
        <v>2.2000000000000002</v>
      </c>
      <c r="AF10" t="s">
        <v>2881</v>
      </c>
    </row>
    <row r="11" spans="1:32">
      <c r="B11" t="s">
        <v>2962</v>
      </c>
      <c r="C11">
        <v>199</v>
      </c>
      <c r="D11">
        <v>201.6</v>
      </c>
      <c r="E11">
        <v>201.7</v>
      </c>
      <c r="F11">
        <v>199.9</v>
      </c>
      <c r="G11">
        <v>200.3</v>
      </c>
      <c r="H11">
        <v>195.6</v>
      </c>
      <c r="I11">
        <v>192.2</v>
      </c>
      <c r="J11">
        <v>183.1</v>
      </c>
      <c r="K11">
        <v>173.6</v>
      </c>
      <c r="L11">
        <v>167.4</v>
      </c>
      <c r="M11">
        <v>164.4</v>
      </c>
      <c r="N11">
        <v>159.6</v>
      </c>
      <c r="O11">
        <v>157.69999999999999</v>
      </c>
      <c r="P11">
        <v>160.6</v>
      </c>
      <c r="Q11">
        <v>158.19999999999999</v>
      </c>
      <c r="R11">
        <v>154.69999999999999</v>
      </c>
      <c r="S11">
        <v>152.69999999999999</v>
      </c>
      <c r="T11">
        <v>150.80000000000001</v>
      </c>
      <c r="U11">
        <v>148.69999999999999</v>
      </c>
      <c r="V11">
        <v>146.1</v>
      </c>
      <c r="W11">
        <v>147</v>
      </c>
      <c r="X11">
        <v>138.19999999999999</v>
      </c>
      <c r="Y11">
        <v>139.4</v>
      </c>
      <c r="Z11">
        <v>135.80000000000001</v>
      </c>
      <c r="AA11">
        <v>135.6</v>
      </c>
      <c r="AB11">
        <v>134.69999999999999</v>
      </c>
      <c r="AC11">
        <v>131.6</v>
      </c>
      <c r="AD11">
        <v>131.4</v>
      </c>
      <c r="AE11">
        <v>134.4</v>
      </c>
    </row>
    <row r="12" spans="1:32">
      <c r="B12" t="s">
        <v>2963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FFDC-0D67-4E00-9124-47B8D9837B66}">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580FD-D601-410A-BE32-5D253FB8E0E3}">
  <sheetPr codeName="Sheet27">
    <tabColor theme="7" tint="0.59999389629810485"/>
  </sheetPr>
  <dimension ref="A1:AI74"/>
  <sheetViews>
    <sheetView workbookViewId="0"/>
  </sheetViews>
  <sheetFormatPr defaultColWidth="9.140625" defaultRowHeight="15" customHeight="1"/>
  <cols>
    <col min="1" max="1" width="24" style="35" customWidth="1"/>
    <col min="2" max="2" width="45.7109375" style="35" customWidth="1"/>
    <col min="3" max="16384" width="9.140625" style="35"/>
  </cols>
  <sheetData>
    <row r="1" spans="1:35" ht="15" customHeight="1" thickBot="1">
      <c r="B1" s="36" t="s">
        <v>3259</v>
      </c>
      <c r="C1" s="37">
        <v>2019</v>
      </c>
      <c r="D1" s="37">
        <v>2020</v>
      </c>
      <c r="E1" s="37">
        <v>2021</v>
      </c>
      <c r="F1" s="37">
        <v>2022</v>
      </c>
      <c r="G1" s="37">
        <v>2023</v>
      </c>
      <c r="H1" s="37">
        <v>2024</v>
      </c>
      <c r="I1" s="37">
        <v>2025</v>
      </c>
      <c r="J1" s="37">
        <v>2026</v>
      </c>
      <c r="K1" s="37">
        <v>2027</v>
      </c>
      <c r="L1" s="37">
        <v>2028</v>
      </c>
      <c r="M1" s="37">
        <v>2029</v>
      </c>
      <c r="N1" s="37">
        <v>2030</v>
      </c>
      <c r="O1" s="37">
        <v>2031</v>
      </c>
      <c r="P1" s="37">
        <v>2032</v>
      </c>
      <c r="Q1" s="37">
        <v>2033</v>
      </c>
      <c r="R1" s="37">
        <v>2034</v>
      </c>
      <c r="S1" s="37">
        <v>2035</v>
      </c>
      <c r="T1" s="37">
        <v>2036</v>
      </c>
      <c r="U1" s="37">
        <v>2037</v>
      </c>
      <c r="V1" s="37">
        <v>2038</v>
      </c>
      <c r="W1" s="37">
        <v>2039</v>
      </c>
      <c r="X1" s="37">
        <v>2040</v>
      </c>
      <c r="Y1" s="37">
        <v>2041</v>
      </c>
      <c r="Z1" s="37">
        <v>2042</v>
      </c>
      <c r="AA1" s="37">
        <v>2043</v>
      </c>
      <c r="AB1" s="37">
        <v>2044</v>
      </c>
      <c r="AC1" s="37">
        <v>2045</v>
      </c>
      <c r="AD1" s="37">
        <v>2046</v>
      </c>
      <c r="AE1" s="37">
        <v>2047</v>
      </c>
      <c r="AF1" s="37">
        <v>2048</v>
      </c>
      <c r="AG1" s="37">
        <v>2049</v>
      </c>
      <c r="AH1" s="37">
        <v>2050</v>
      </c>
    </row>
    <row r="2" spans="1:35" ht="15" customHeight="1" thickTop="1">
      <c r="C2" s="38"/>
      <c r="D2" s="38"/>
      <c r="E2" s="38"/>
      <c r="F2" s="38"/>
      <c r="G2" s="38"/>
    </row>
    <row r="3" spans="1:35" ht="15" customHeight="1">
      <c r="C3" s="38" t="s">
        <v>3260</v>
      </c>
      <c r="D3" s="38" t="s">
        <v>3261</v>
      </c>
      <c r="E3" s="38"/>
      <c r="F3" s="38"/>
      <c r="G3" s="38"/>
    </row>
    <row r="4" spans="1:35" ht="15" customHeight="1">
      <c r="C4" s="38" t="s">
        <v>3262</v>
      </c>
      <c r="D4" s="38" t="s">
        <v>3263</v>
      </c>
      <c r="E4" s="38"/>
      <c r="F4" s="38"/>
      <c r="G4" s="38" t="s">
        <v>3264</v>
      </c>
    </row>
    <row r="5" spans="1:35" ht="15" customHeight="1">
      <c r="C5" s="38" t="s">
        <v>3265</v>
      </c>
      <c r="D5" s="38" t="s">
        <v>3266</v>
      </c>
      <c r="E5" s="38"/>
      <c r="F5" s="38"/>
      <c r="G5" s="38"/>
    </row>
    <row r="6" spans="1:35" ht="15" customHeight="1">
      <c r="C6" s="38" t="s">
        <v>3267</v>
      </c>
      <c r="D6" s="38"/>
      <c r="E6" s="38" t="s">
        <v>3268</v>
      </c>
      <c r="F6" s="38"/>
      <c r="G6" s="38"/>
    </row>
    <row r="10" spans="1:35" ht="15" customHeight="1">
      <c r="A10" s="39" t="s">
        <v>3269</v>
      </c>
      <c r="B10" s="40" t="s">
        <v>3270</v>
      </c>
    </row>
    <row r="11" spans="1:35" ht="15" customHeight="1">
      <c r="B11" s="36" t="s">
        <v>3271</v>
      </c>
    </row>
    <row r="12" spans="1:35" ht="15" customHeight="1">
      <c r="B12" s="36" t="s">
        <v>3272</v>
      </c>
      <c r="C12" s="41" t="s">
        <v>3272</v>
      </c>
      <c r="D12" s="41" t="s">
        <v>3272</v>
      </c>
      <c r="E12" s="41" t="s">
        <v>3272</v>
      </c>
      <c r="F12" s="41" t="s">
        <v>3272</v>
      </c>
      <c r="G12" s="41" t="s">
        <v>3272</v>
      </c>
      <c r="H12" s="41" t="s">
        <v>3272</v>
      </c>
      <c r="I12" s="41" t="s">
        <v>3272</v>
      </c>
      <c r="J12" s="41" t="s">
        <v>3272</v>
      </c>
      <c r="K12" s="41" t="s">
        <v>3272</v>
      </c>
      <c r="L12" s="41" t="s">
        <v>3272</v>
      </c>
      <c r="M12" s="41" t="s">
        <v>3272</v>
      </c>
      <c r="N12" s="41" t="s">
        <v>3272</v>
      </c>
      <c r="O12" s="41" t="s">
        <v>3272</v>
      </c>
      <c r="P12" s="41" t="s">
        <v>3272</v>
      </c>
      <c r="Q12" s="41" t="s">
        <v>3272</v>
      </c>
      <c r="R12" s="41" t="s">
        <v>3272</v>
      </c>
      <c r="S12" s="41" t="s">
        <v>3272</v>
      </c>
      <c r="T12" s="41" t="s">
        <v>3272</v>
      </c>
      <c r="U12" s="41" t="s">
        <v>3272</v>
      </c>
      <c r="V12" s="41" t="s">
        <v>3272</v>
      </c>
      <c r="W12" s="41" t="s">
        <v>3272</v>
      </c>
      <c r="X12" s="41" t="s">
        <v>3272</v>
      </c>
      <c r="Y12" s="41" t="s">
        <v>3272</v>
      </c>
      <c r="Z12" s="41" t="s">
        <v>3272</v>
      </c>
      <c r="AA12" s="41" t="s">
        <v>3272</v>
      </c>
      <c r="AB12" s="41" t="s">
        <v>3272</v>
      </c>
      <c r="AC12" s="41" t="s">
        <v>3272</v>
      </c>
      <c r="AD12" s="41" t="s">
        <v>3272</v>
      </c>
      <c r="AE12" s="41" t="s">
        <v>3272</v>
      </c>
      <c r="AF12" s="41" t="s">
        <v>3272</v>
      </c>
      <c r="AG12" s="41" t="s">
        <v>3272</v>
      </c>
      <c r="AH12" s="41" t="s">
        <v>3272</v>
      </c>
      <c r="AI12" s="41" t="s">
        <v>3273</v>
      </c>
    </row>
    <row r="13" spans="1:35" ht="15" customHeight="1" thickBot="1">
      <c r="B13" s="37" t="s">
        <v>3274</v>
      </c>
      <c r="C13" s="37">
        <v>2019</v>
      </c>
      <c r="D13" s="37">
        <v>2020</v>
      </c>
      <c r="E13" s="37">
        <v>2021</v>
      </c>
      <c r="F13" s="37">
        <v>2022</v>
      </c>
      <c r="G13" s="37">
        <v>2023</v>
      </c>
      <c r="H13" s="37">
        <v>2024</v>
      </c>
      <c r="I13" s="37">
        <v>2025</v>
      </c>
      <c r="J13" s="37">
        <v>2026</v>
      </c>
      <c r="K13" s="37">
        <v>2027</v>
      </c>
      <c r="L13" s="37">
        <v>2028</v>
      </c>
      <c r="M13" s="37">
        <v>2029</v>
      </c>
      <c r="N13" s="37">
        <v>2030</v>
      </c>
      <c r="O13" s="37">
        <v>2031</v>
      </c>
      <c r="P13" s="37">
        <v>2032</v>
      </c>
      <c r="Q13" s="37">
        <v>2033</v>
      </c>
      <c r="R13" s="37">
        <v>2034</v>
      </c>
      <c r="S13" s="37">
        <v>2035</v>
      </c>
      <c r="T13" s="37">
        <v>2036</v>
      </c>
      <c r="U13" s="37">
        <v>2037</v>
      </c>
      <c r="V13" s="37">
        <v>2038</v>
      </c>
      <c r="W13" s="37">
        <v>2039</v>
      </c>
      <c r="X13" s="37">
        <v>2040</v>
      </c>
      <c r="Y13" s="37">
        <v>2041</v>
      </c>
      <c r="Z13" s="37">
        <v>2042</v>
      </c>
      <c r="AA13" s="37">
        <v>2043</v>
      </c>
      <c r="AB13" s="37">
        <v>2044</v>
      </c>
      <c r="AC13" s="37">
        <v>2045</v>
      </c>
      <c r="AD13" s="37">
        <v>2046</v>
      </c>
      <c r="AE13" s="37">
        <v>2047</v>
      </c>
      <c r="AF13" s="37">
        <v>2048</v>
      </c>
      <c r="AG13" s="37">
        <v>2049</v>
      </c>
      <c r="AH13" s="37">
        <v>2050</v>
      </c>
      <c r="AI13" s="37">
        <v>2050</v>
      </c>
    </row>
    <row r="14" spans="1:35" ht="15" customHeight="1" thickTop="1"/>
    <row r="15" spans="1:35" ht="15" customHeight="1">
      <c r="B15" s="42" t="s">
        <v>3275</v>
      </c>
    </row>
    <row r="16" spans="1:35" ht="15" customHeight="1">
      <c r="A16" s="39" t="s">
        <v>3276</v>
      </c>
      <c r="B16" s="43" t="s">
        <v>3277</v>
      </c>
      <c r="C16" s="44">
        <v>62.325839999999999</v>
      </c>
      <c r="D16" s="44">
        <v>59.423439000000002</v>
      </c>
      <c r="E16" s="44">
        <v>57.405349999999999</v>
      </c>
      <c r="F16" s="44">
        <v>56.212780000000002</v>
      </c>
      <c r="G16" s="44">
        <v>54.997836999999997</v>
      </c>
      <c r="H16" s="44">
        <v>53.805286000000002</v>
      </c>
      <c r="I16" s="44">
        <v>52.653080000000003</v>
      </c>
      <c r="J16" s="44">
        <v>51.547629999999998</v>
      </c>
      <c r="K16" s="44">
        <v>50.562550000000002</v>
      </c>
      <c r="L16" s="44">
        <v>49.646698000000001</v>
      </c>
      <c r="M16" s="44">
        <v>48.824989000000002</v>
      </c>
      <c r="N16" s="44">
        <v>48.094695999999999</v>
      </c>
      <c r="O16" s="44">
        <v>47.404395999999998</v>
      </c>
      <c r="P16" s="44">
        <v>46.745868999999999</v>
      </c>
      <c r="Q16" s="44">
        <v>46.100883000000003</v>
      </c>
      <c r="R16" s="44">
        <v>45.472442999999998</v>
      </c>
      <c r="S16" s="44">
        <v>44.867080999999999</v>
      </c>
      <c r="T16" s="44">
        <v>44.277259999999998</v>
      </c>
      <c r="U16" s="44">
        <v>43.708069000000002</v>
      </c>
      <c r="V16" s="44">
        <v>43.158870999999998</v>
      </c>
      <c r="W16" s="44">
        <v>42.618271</v>
      </c>
      <c r="X16" s="44">
        <v>42.116131000000003</v>
      </c>
      <c r="Y16" s="44">
        <v>41.631003999999997</v>
      </c>
      <c r="Z16" s="44">
        <v>41.136077999999998</v>
      </c>
      <c r="AA16" s="44">
        <v>40.651440000000001</v>
      </c>
      <c r="AB16" s="44">
        <v>40.182571000000003</v>
      </c>
      <c r="AC16" s="44">
        <v>39.723351000000001</v>
      </c>
      <c r="AD16" s="44">
        <v>39.286293000000001</v>
      </c>
      <c r="AE16" s="44">
        <v>38.857799999999997</v>
      </c>
      <c r="AF16" s="44">
        <v>38.428092999999997</v>
      </c>
      <c r="AG16" s="44">
        <v>38.013900999999997</v>
      </c>
      <c r="AH16" s="44">
        <v>37.615059000000002</v>
      </c>
      <c r="AI16" s="45">
        <v>-1.6157000000000001E-2</v>
      </c>
    </row>
    <row r="17" spans="1:35" ht="15" customHeight="1">
      <c r="A17" s="39" t="s">
        <v>3278</v>
      </c>
      <c r="B17" s="43" t="s">
        <v>3279</v>
      </c>
      <c r="C17" s="44">
        <v>277.237976</v>
      </c>
      <c r="D17" s="44">
        <v>271.59475700000002</v>
      </c>
      <c r="E17" s="44">
        <v>267.41970800000001</v>
      </c>
      <c r="F17" s="44">
        <v>266.83325200000002</v>
      </c>
      <c r="G17" s="44">
        <v>266.083282</v>
      </c>
      <c r="H17" s="44">
        <v>265.35702500000002</v>
      </c>
      <c r="I17" s="44">
        <v>264.38894699999997</v>
      </c>
      <c r="J17" s="44">
        <v>263.162262</v>
      </c>
      <c r="K17" s="44">
        <v>261.916473</v>
      </c>
      <c r="L17" s="44">
        <v>260.807953</v>
      </c>
      <c r="M17" s="44">
        <v>259.96472199999999</v>
      </c>
      <c r="N17" s="44">
        <v>259.075287</v>
      </c>
      <c r="O17" s="44">
        <v>258.45318600000002</v>
      </c>
      <c r="P17" s="44">
        <v>257.887451</v>
      </c>
      <c r="Q17" s="44">
        <v>257.26181000000003</v>
      </c>
      <c r="R17" s="44">
        <v>256.60858200000001</v>
      </c>
      <c r="S17" s="44">
        <v>256.09936499999998</v>
      </c>
      <c r="T17" s="44">
        <v>255.707458</v>
      </c>
      <c r="U17" s="44">
        <v>255.239441</v>
      </c>
      <c r="V17" s="44">
        <v>254.772324</v>
      </c>
      <c r="W17" s="44">
        <v>254.28260800000001</v>
      </c>
      <c r="X17" s="44">
        <v>253.87233000000001</v>
      </c>
      <c r="Y17" s="44">
        <v>253.490982</v>
      </c>
      <c r="Z17" s="44">
        <v>253.08317600000001</v>
      </c>
      <c r="AA17" s="44">
        <v>252.70921300000001</v>
      </c>
      <c r="AB17" s="44">
        <v>252.387024</v>
      </c>
      <c r="AC17" s="44">
        <v>252.07699600000001</v>
      </c>
      <c r="AD17" s="44">
        <v>251.77098100000001</v>
      </c>
      <c r="AE17" s="44">
        <v>251.459259</v>
      </c>
      <c r="AF17" s="44">
        <v>251.14703399999999</v>
      </c>
      <c r="AG17" s="44">
        <v>250.834</v>
      </c>
      <c r="AH17" s="44">
        <v>250.497772</v>
      </c>
      <c r="AI17" s="45">
        <v>-3.2659999999999998E-3</v>
      </c>
    </row>
    <row r="18" spans="1:35" ht="15" customHeight="1">
      <c r="A18" s="39" t="s">
        <v>3280</v>
      </c>
      <c r="B18" s="43" t="s">
        <v>3281</v>
      </c>
      <c r="C18" s="44">
        <v>610.80426</v>
      </c>
      <c r="D18" s="44">
        <v>569.24877900000001</v>
      </c>
      <c r="E18" s="44">
        <v>560.35058600000002</v>
      </c>
      <c r="F18" s="44">
        <v>534.73638900000003</v>
      </c>
      <c r="G18" s="44">
        <v>504.27688599999999</v>
      </c>
      <c r="H18" s="44">
        <v>490.94784499999997</v>
      </c>
      <c r="I18" s="44">
        <v>469.14742999999999</v>
      </c>
      <c r="J18" s="44">
        <v>479.76272599999999</v>
      </c>
      <c r="K18" s="44">
        <v>474.95935100000003</v>
      </c>
      <c r="L18" s="44">
        <v>471.37475599999999</v>
      </c>
      <c r="M18" s="44">
        <v>468.00997899999999</v>
      </c>
      <c r="N18" s="44">
        <v>460.83078</v>
      </c>
      <c r="O18" s="44">
        <v>460.16570999999999</v>
      </c>
      <c r="P18" s="44">
        <v>461.91754200000003</v>
      </c>
      <c r="Q18" s="44">
        <v>467.87307700000002</v>
      </c>
      <c r="R18" s="44">
        <v>472.03949</v>
      </c>
      <c r="S18" s="44">
        <v>469.839111</v>
      </c>
      <c r="T18" s="44">
        <v>469.83102400000001</v>
      </c>
      <c r="U18" s="44">
        <v>471.38107300000001</v>
      </c>
      <c r="V18" s="44">
        <v>470.67712399999999</v>
      </c>
      <c r="W18" s="44">
        <v>470.58514400000001</v>
      </c>
      <c r="X18" s="44">
        <v>472.22137500000002</v>
      </c>
      <c r="Y18" s="44">
        <v>471.91931199999999</v>
      </c>
      <c r="Z18" s="44">
        <v>471.75295999999997</v>
      </c>
      <c r="AA18" s="44">
        <v>471.78537</v>
      </c>
      <c r="AB18" s="44">
        <v>471.28561400000001</v>
      </c>
      <c r="AC18" s="44">
        <v>469.86682100000002</v>
      </c>
      <c r="AD18" s="44">
        <v>473.146545</v>
      </c>
      <c r="AE18" s="44">
        <v>475.66195699999997</v>
      </c>
      <c r="AF18" s="44">
        <v>479.49792500000001</v>
      </c>
      <c r="AG18" s="44">
        <v>482.50219700000002</v>
      </c>
      <c r="AH18" s="44">
        <v>486.51641799999999</v>
      </c>
      <c r="AI18" s="45">
        <v>-7.3119999999999999E-3</v>
      </c>
    </row>
    <row r="19" spans="1:35" ht="15" customHeight="1">
      <c r="A19" s="39" t="s">
        <v>3282</v>
      </c>
      <c r="B19" s="42" t="s">
        <v>3283</v>
      </c>
      <c r="C19" s="46">
        <v>950.36804199999995</v>
      </c>
      <c r="D19" s="46">
        <v>900.26696800000002</v>
      </c>
      <c r="E19" s="46">
        <v>885.175659</v>
      </c>
      <c r="F19" s="46">
        <v>857.78241000000003</v>
      </c>
      <c r="G19" s="46">
        <v>825.35803199999998</v>
      </c>
      <c r="H19" s="46">
        <v>810.11016800000004</v>
      </c>
      <c r="I19" s="46">
        <v>786.18945299999996</v>
      </c>
      <c r="J19" s="46">
        <v>794.47265600000003</v>
      </c>
      <c r="K19" s="46">
        <v>787.438354</v>
      </c>
      <c r="L19" s="46">
        <v>781.82940699999995</v>
      </c>
      <c r="M19" s="46">
        <v>776.79968299999996</v>
      </c>
      <c r="N19" s="46">
        <v>768.00073199999997</v>
      </c>
      <c r="O19" s="46">
        <v>766.02331500000003</v>
      </c>
      <c r="P19" s="46">
        <v>766.55090299999995</v>
      </c>
      <c r="Q19" s="46">
        <v>771.23577899999998</v>
      </c>
      <c r="R19" s="46">
        <v>774.12048300000004</v>
      </c>
      <c r="S19" s="46">
        <v>770.80554199999995</v>
      </c>
      <c r="T19" s="46">
        <v>769.81573500000002</v>
      </c>
      <c r="U19" s="46">
        <v>770.32861300000002</v>
      </c>
      <c r="V19" s="46">
        <v>768.60827600000005</v>
      </c>
      <c r="W19" s="46">
        <v>767.48602300000005</v>
      </c>
      <c r="X19" s="46">
        <v>768.20983899999999</v>
      </c>
      <c r="Y19" s="46">
        <v>767.04125999999997</v>
      </c>
      <c r="Z19" s="46">
        <v>765.97216800000001</v>
      </c>
      <c r="AA19" s="46">
        <v>765.14599599999997</v>
      </c>
      <c r="AB19" s="46">
        <v>763.85522500000002</v>
      </c>
      <c r="AC19" s="46">
        <v>761.66717500000004</v>
      </c>
      <c r="AD19" s="46">
        <v>764.20385699999997</v>
      </c>
      <c r="AE19" s="46">
        <v>765.97900400000003</v>
      </c>
      <c r="AF19" s="46">
        <v>769.07305899999994</v>
      </c>
      <c r="AG19" s="46">
        <v>771.350098</v>
      </c>
      <c r="AH19" s="46">
        <v>774.62927200000001</v>
      </c>
      <c r="AI19" s="47">
        <v>-6.574E-3</v>
      </c>
    </row>
    <row r="21" spans="1:35" ht="15" customHeight="1">
      <c r="B21" s="42" t="s">
        <v>3284</v>
      </c>
    </row>
    <row r="22" spans="1:35" ht="15" customHeight="1">
      <c r="A22" s="39" t="s">
        <v>3285</v>
      </c>
      <c r="B22" s="43" t="s">
        <v>3277</v>
      </c>
      <c r="C22" s="44">
        <v>60.875889000000001</v>
      </c>
      <c r="D22" s="44">
        <v>61.830235000000002</v>
      </c>
      <c r="E22" s="44">
        <v>61.774025000000002</v>
      </c>
      <c r="F22" s="44">
        <v>61.976886999999998</v>
      </c>
      <c r="G22" s="44">
        <v>62.046261000000001</v>
      </c>
      <c r="H22" s="44">
        <v>62.117203000000003</v>
      </c>
      <c r="I22" s="44">
        <v>62.211596999999998</v>
      </c>
      <c r="J22" s="44">
        <v>62.215389000000002</v>
      </c>
      <c r="K22" s="44">
        <v>62.195712999999998</v>
      </c>
      <c r="L22" s="44">
        <v>62.142895000000003</v>
      </c>
      <c r="M22" s="44">
        <v>62.094135000000001</v>
      </c>
      <c r="N22" s="44">
        <v>62.009830000000001</v>
      </c>
      <c r="O22" s="44">
        <v>61.964793999999998</v>
      </c>
      <c r="P22" s="44">
        <v>61.942619000000001</v>
      </c>
      <c r="Q22" s="44">
        <v>61.887985</v>
      </c>
      <c r="R22" s="44">
        <v>61.849361000000002</v>
      </c>
      <c r="S22" s="44">
        <v>61.818241</v>
      </c>
      <c r="T22" s="44">
        <v>61.788094000000001</v>
      </c>
      <c r="U22" s="44">
        <v>61.778404000000002</v>
      </c>
      <c r="V22" s="44">
        <v>61.762771999999998</v>
      </c>
      <c r="W22" s="44">
        <v>61.741154000000002</v>
      </c>
      <c r="X22" s="44">
        <v>61.759841999999999</v>
      </c>
      <c r="Y22" s="44">
        <v>61.773913999999998</v>
      </c>
      <c r="Z22" s="44">
        <v>61.749493000000001</v>
      </c>
      <c r="AA22" s="44">
        <v>61.743378</v>
      </c>
      <c r="AB22" s="44">
        <v>61.752398999999997</v>
      </c>
      <c r="AC22" s="44">
        <v>61.743926999999999</v>
      </c>
      <c r="AD22" s="44">
        <v>61.774109000000003</v>
      </c>
      <c r="AE22" s="44">
        <v>61.785350999999999</v>
      </c>
      <c r="AF22" s="44">
        <v>61.797500999999997</v>
      </c>
      <c r="AG22" s="44">
        <v>61.823486000000003</v>
      </c>
      <c r="AH22" s="44">
        <v>61.862408000000002</v>
      </c>
      <c r="AI22" s="45">
        <v>5.1900000000000004E-4</v>
      </c>
    </row>
    <row r="23" spans="1:35" ht="15" customHeight="1">
      <c r="A23" s="39" t="s">
        <v>3286</v>
      </c>
      <c r="B23" s="43" t="s">
        <v>3279</v>
      </c>
      <c r="C23" s="44">
        <v>192.850739</v>
      </c>
      <c r="D23" s="44">
        <v>188.578644</v>
      </c>
      <c r="E23" s="44">
        <v>191.20884699999999</v>
      </c>
      <c r="F23" s="44">
        <v>192.21731600000001</v>
      </c>
      <c r="G23" s="44">
        <v>192.53263899999999</v>
      </c>
      <c r="H23" s="44">
        <v>192.65261799999999</v>
      </c>
      <c r="I23" s="44">
        <v>192.28959699999999</v>
      </c>
      <c r="J23" s="44">
        <v>191.90515099999999</v>
      </c>
      <c r="K23" s="44">
        <v>191.697113</v>
      </c>
      <c r="L23" s="44">
        <v>191.79956100000001</v>
      </c>
      <c r="M23" s="44">
        <v>192.22512800000001</v>
      </c>
      <c r="N23" s="44">
        <v>192.570145</v>
      </c>
      <c r="O23" s="44">
        <v>193.240341</v>
      </c>
      <c r="P23" s="44">
        <v>194.00663800000001</v>
      </c>
      <c r="Q23" s="44">
        <v>194.584045</v>
      </c>
      <c r="R23" s="44">
        <v>195.05509900000001</v>
      </c>
      <c r="S23" s="44">
        <v>195.655991</v>
      </c>
      <c r="T23" s="44">
        <v>196.44781499999999</v>
      </c>
      <c r="U23" s="44">
        <v>197.105209</v>
      </c>
      <c r="V23" s="44">
        <v>197.72254899999999</v>
      </c>
      <c r="W23" s="44">
        <v>198.346283</v>
      </c>
      <c r="X23" s="44">
        <v>199.07543899999999</v>
      </c>
      <c r="Y23" s="44">
        <v>199.79861500000001</v>
      </c>
      <c r="Z23" s="44">
        <v>200.52389500000001</v>
      </c>
      <c r="AA23" s="44">
        <v>201.256012</v>
      </c>
      <c r="AB23" s="44">
        <v>202.03933699999999</v>
      </c>
      <c r="AC23" s="44">
        <v>202.763184</v>
      </c>
      <c r="AD23" s="44">
        <v>203.45188899999999</v>
      </c>
      <c r="AE23" s="44">
        <v>204.100616</v>
      </c>
      <c r="AF23" s="44">
        <v>204.814606</v>
      </c>
      <c r="AG23" s="44">
        <v>205.51670799999999</v>
      </c>
      <c r="AH23" s="44">
        <v>206.212006</v>
      </c>
      <c r="AI23" s="45">
        <v>2.163E-3</v>
      </c>
    </row>
    <row r="24" spans="1:35" ht="15" customHeight="1">
      <c r="A24" s="39" t="s">
        <v>3287</v>
      </c>
      <c r="B24" s="43" t="s">
        <v>3288</v>
      </c>
      <c r="C24" s="44">
        <v>1.58158</v>
      </c>
      <c r="D24" s="44">
        <v>1.269954</v>
      </c>
      <c r="E24" s="44">
        <v>1.2664</v>
      </c>
      <c r="F24" s="44">
        <v>1.2675069999999999</v>
      </c>
      <c r="G24" s="44">
        <v>1.2601249999999999</v>
      </c>
      <c r="H24" s="44">
        <v>1.224826</v>
      </c>
      <c r="I24" s="44">
        <v>1.2092989999999999</v>
      </c>
      <c r="J24" s="44">
        <v>1.2134100000000001</v>
      </c>
      <c r="K24" s="44">
        <v>1.1919139999999999</v>
      </c>
      <c r="L24" s="44">
        <v>1.190698</v>
      </c>
      <c r="M24" s="44">
        <v>1.1947829999999999</v>
      </c>
      <c r="N24" s="44">
        <v>1.193327</v>
      </c>
      <c r="O24" s="44">
        <v>1.190731</v>
      </c>
      <c r="P24" s="44">
        <v>1.179433</v>
      </c>
      <c r="Q24" s="44">
        <v>1.179697</v>
      </c>
      <c r="R24" s="44">
        <v>1.168024</v>
      </c>
      <c r="S24" s="44">
        <v>1.175567</v>
      </c>
      <c r="T24" s="44">
        <v>1.1807730000000001</v>
      </c>
      <c r="U24" s="44">
        <v>1.1670020000000001</v>
      </c>
      <c r="V24" s="44">
        <v>1.178766</v>
      </c>
      <c r="W24" s="44">
        <v>1.1705030000000001</v>
      </c>
      <c r="X24" s="44">
        <v>1.1859029999999999</v>
      </c>
      <c r="Y24" s="44">
        <v>1.1702840000000001</v>
      </c>
      <c r="Z24" s="44">
        <v>1.153697</v>
      </c>
      <c r="AA24" s="44">
        <v>1.120957</v>
      </c>
      <c r="AB24" s="44">
        <v>1.1144849999999999</v>
      </c>
      <c r="AC24" s="44">
        <v>1.101235</v>
      </c>
      <c r="AD24" s="44">
        <v>1.095799</v>
      </c>
      <c r="AE24" s="44">
        <v>1.0860540000000001</v>
      </c>
      <c r="AF24" s="44">
        <v>1.078989</v>
      </c>
      <c r="AG24" s="44">
        <v>1.0695939999999999</v>
      </c>
      <c r="AH24" s="44">
        <v>1.0596829999999999</v>
      </c>
      <c r="AI24" s="45">
        <v>-1.2834999999999999E-2</v>
      </c>
    </row>
    <row r="25" spans="1:35" ht="15" customHeight="1">
      <c r="A25" s="39" t="s">
        <v>3289</v>
      </c>
      <c r="B25" s="43" t="s">
        <v>3281</v>
      </c>
      <c r="C25" s="44">
        <v>570.68133499999999</v>
      </c>
      <c r="D25" s="44">
        <v>540.02246100000002</v>
      </c>
      <c r="E25" s="44">
        <v>530.74017300000003</v>
      </c>
      <c r="F25" s="44">
        <v>511.197113</v>
      </c>
      <c r="G25" s="44">
        <v>484.60443099999998</v>
      </c>
      <c r="H25" s="44">
        <v>475.23355099999998</v>
      </c>
      <c r="I25" s="44">
        <v>456.232147</v>
      </c>
      <c r="J25" s="44">
        <v>466.37399299999998</v>
      </c>
      <c r="K25" s="44">
        <v>462.04306000000003</v>
      </c>
      <c r="L25" s="44">
        <v>459.45208700000001</v>
      </c>
      <c r="M25" s="44">
        <v>456.18450899999999</v>
      </c>
      <c r="N25" s="44">
        <v>449.662689</v>
      </c>
      <c r="O25" s="44">
        <v>449.08123799999998</v>
      </c>
      <c r="P25" s="44">
        <v>451.08685300000002</v>
      </c>
      <c r="Q25" s="44">
        <v>456.646637</v>
      </c>
      <c r="R25" s="44">
        <v>459.95400999999998</v>
      </c>
      <c r="S25" s="44">
        <v>456.57568400000002</v>
      </c>
      <c r="T25" s="44">
        <v>455.55569500000001</v>
      </c>
      <c r="U25" s="44">
        <v>456.54574600000001</v>
      </c>
      <c r="V25" s="44">
        <v>455.52847300000002</v>
      </c>
      <c r="W25" s="44">
        <v>455.26867700000003</v>
      </c>
      <c r="X25" s="44">
        <v>456.35308800000001</v>
      </c>
      <c r="Y25" s="44">
        <v>455.80334499999998</v>
      </c>
      <c r="Z25" s="44">
        <v>455.173248</v>
      </c>
      <c r="AA25" s="44">
        <v>455.12802099999999</v>
      </c>
      <c r="AB25" s="44">
        <v>454.83758499999999</v>
      </c>
      <c r="AC25" s="44">
        <v>453.853882</v>
      </c>
      <c r="AD25" s="44">
        <v>457.16751099999999</v>
      </c>
      <c r="AE25" s="44">
        <v>460.03491200000002</v>
      </c>
      <c r="AF25" s="44">
        <v>464.32931500000001</v>
      </c>
      <c r="AG25" s="44">
        <v>468.04244999999997</v>
      </c>
      <c r="AH25" s="44">
        <v>473.03799400000003</v>
      </c>
      <c r="AI25" s="45">
        <v>-6.0350000000000004E-3</v>
      </c>
    </row>
    <row r="26" spans="1:35" ht="15" customHeight="1">
      <c r="A26" s="39" t="s">
        <v>3290</v>
      </c>
      <c r="B26" s="42" t="s">
        <v>3291</v>
      </c>
      <c r="C26" s="46">
        <v>825.98950200000002</v>
      </c>
      <c r="D26" s="46">
        <v>791.70129399999996</v>
      </c>
      <c r="E26" s="46">
        <v>784.98944100000006</v>
      </c>
      <c r="F26" s="46">
        <v>766.65881300000001</v>
      </c>
      <c r="G26" s="46">
        <v>740.44348100000002</v>
      </c>
      <c r="H26" s="46">
        <v>731.22820999999999</v>
      </c>
      <c r="I26" s="46">
        <v>711.94262700000002</v>
      </c>
      <c r="J26" s="46">
        <v>721.70794699999999</v>
      </c>
      <c r="K26" s="46">
        <v>717.12780799999996</v>
      </c>
      <c r="L26" s="46">
        <v>714.58526600000005</v>
      </c>
      <c r="M26" s="46">
        <v>711.69854699999996</v>
      </c>
      <c r="N26" s="46">
        <v>705.43597399999999</v>
      </c>
      <c r="O26" s="46">
        <v>705.47711200000003</v>
      </c>
      <c r="P26" s="46">
        <v>708.21557600000006</v>
      </c>
      <c r="Q26" s="46">
        <v>714.29834000000005</v>
      </c>
      <c r="R26" s="46">
        <v>718.02648899999997</v>
      </c>
      <c r="S26" s="46">
        <v>715.22546399999999</v>
      </c>
      <c r="T26" s="46">
        <v>714.97241199999996</v>
      </c>
      <c r="U26" s="46">
        <v>716.59631300000001</v>
      </c>
      <c r="V26" s="46">
        <v>716.19256600000006</v>
      </c>
      <c r="W26" s="46">
        <v>716.526611</v>
      </c>
      <c r="X26" s="46">
        <v>718.37426800000003</v>
      </c>
      <c r="Y26" s="46">
        <v>718.54614300000003</v>
      </c>
      <c r="Z26" s="46">
        <v>718.60034199999996</v>
      </c>
      <c r="AA26" s="46">
        <v>719.24841300000003</v>
      </c>
      <c r="AB26" s="46">
        <v>719.74377400000003</v>
      </c>
      <c r="AC26" s="46">
        <v>719.462219</v>
      </c>
      <c r="AD26" s="46">
        <v>723.48931900000002</v>
      </c>
      <c r="AE26" s="46">
        <v>727.00695800000005</v>
      </c>
      <c r="AF26" s="46">
        <v>732.02038600000003</v>
      </c>
      <c r="AG26" s="46">
        <v>736.452271</v>
      </c>
      <c r="AH26" s="46">
        <v>742.17211899999995</v>
      </c>
      <c r="AI26" s="47">
        <v>-3.4459999999999998E-3</v>
      </c>
    </row>
    <row r="28" spans="1:35" ht="15" customHeight="1">
      <c r="B28" s="42" t="s">
        <v>3292</v>
      </c>
    </row>
    <row r="29" spans="1:35" ht="15" customHeight="1">
      <c r="A29" s="39" t="s">
        <v>3293</v>
      </c>
      <c r="B29" s="43" t="s">
        <v>3277</v>
      </c>
      <c r="C29" s="44">
        <v>373.19357300000001</v>
      </c>
      <c r="D29" s="44">
        <v>361.88482699999997</v>
      </c>
      <c r="E29" s="44">
        <v>366.68966699999999</v>
      </c>
      <c r="F29" s="44">
        <v>372.843323</v>
      </c>
      <c r="G29" s="44">
        <v>374.49704000000003</v>
      </c>
      <c r="H29" s="44">
        <v>373.35873400000003</v>
      </c>
      <c r="I29" s="44">
        <v>377.89254799999998</v>
      </c>
      <c r="J29" s="44">
        <v>384.36108400000001</v>
      </c>
      <c r="K29" s="44">
        <v>384.041473</v>
      </c>
      <c r="L29" s="44">
        <v>392.41006499999997</v>
      </c>
      <c r="M29" s="44">
        <v>395.89267000000001</v>
      </c>
      <c r="N29" s="44">
        <v>400.64236499999998</v>
      </c>
      <c r="O29" s="44">
        <v>403.17095899999998</v>
      </c>
      <c r="P29" s="44">
        <v>405.88207999999997</v>
      </c>
      <c r="Q29" s="44">
        <v>405.472961</v>
      </c>
      <c r="R29" s="44">
        <v>411.18493699999999</v>
      </c>
      <c r="S29" s="44">
        <v>413.94882200000001</v>
      </c>
      <c r="T29" s="44">
        <v>414.80361900000003</v>
      </c>
      <c r="U29" s="44">
        <v>417.196259</v>
      </c>
      <c r="V29" s="44">
        <v>419.921448</v>
      </c>
      <c r="W29" s="44">
        <v>422.30773900000003</v>
      </c>
      <c r="X29" s="44">
        <v>421.75320399999998</v>
      </c>
      <c r="Y29" s="44">
        <v>424.452606</v>
      </c>
      <c r="Z29" s="44">
        <v>427.74298099999999</v>
      </c>
      <c r="AA29" s="44">
        <v>430.38378899999998</v>
      </c>
      <c r="AB29" s="44">
        <v>433.65692100000001</v>
      </c>
      <c r="AC29" s="44">
        <v>438.204071</v>
      </c>
      <c r="AD29" s="44">
        <v>441.12973</v>
      </c>
      <c r="AE29" s="44">
        <v>444.70452899999998</v>
      </c>
      <c r="AF29" s="44">
        <v>448.5625</v>
      </c>
      <c r="AG29" s="44">
        <v>451.66854899999998</v>
      </c>
      <c r="AH29" s="44">
        <v>456.81253099999998</v>
      </c>
      <c r="AI29" s="45">
        <v>6.5430000000000002E-3</v>
      </c>
    </row>
    <row r="30" spans="1:35" ht="15" customHeight="1">
      <c r="A30" s="39" t="s">
        <v>3294</v>
      </c>
      <c r="B30" s="43" t="s">
        <v>3295</v>
      </c>
      <c r="C30" s="44">
        <v>544.489014</v>
      </c>
      <c r="D30" s="44">
        <v>566.83886700000005</v>
      </c>
      <c r="E30" s="44">
        <v>582.71252400000003</v>
      </c>
      <c r="F30" s="44">
        <v>599.23144500000001</v>
      </c>
      <c r="G30" s="44">
        <v>611.43090800000004</v>
      </c>
      <c r="H30" s="44">
        <v>624.20477300000005</v>
      </c>
      <c r="I30" s="44">
        <v>633.972351</v>
      </c>
      <c r="J30" s="44">
        <v>638.31195100000002</v>
      </c>
      <c r="K30" s="44">
        <v>639.69042999999999</v>
      </c>
      <c r="L30" s="44">
        <v>643.03918499999997</v>
      </c>
      <c r="M30" s="44">
        <v>647.78912400000002</v>
      </c>
      <c r="N30" s="44">
        <v>647.14868200000001</v>
      </c>
      <c r="O30" s="44">
        <v>652.051331</v>
      </c>
      <c r="P30" s="44">
        <v>657.80859399999997</v>
      </c>
      <c r="Q30" s="44">
        <v>660.07049600000005</v>
      </c>
      <c r="R30" s="44">
        <v>666.80749500000002</v>
      </c>
      <c r="S30" s="44">
        <v>672.25116000000003</v>
      </c>
      <c r="T30" s="44">
        <v>675.78930700000001</v>
      </c>
      <c r="U30" s="44">
        <v>683.78472899999997</v>
      </c>
      <c r="V30" s="44">
        <v>688.70971699999996</v>
      </c>
      <c r="W30" s="44">
        <v>694.12921100000005</v>
      </c>
      <c r="X30" s="44">
        <v>702.90008499999999</v>
      </c>
      <c r="Y30" s="44">
        <v>709.83325200000002</v>
      </c>
      <c r="Z30" s="44">
        <v>716.39605700000004</v>
      </c>
      <c r="AA30" s="44">
        <v>722.81073000000004</v>
      </c>
      <c r="AB30" s="44">
        <v>729.79431199999999</v>
      </c>
      <c r="AC30" s="44">
        <v>736.92895499999997</v>
      </c>
      <c r="AD30" s="44">
        <v>743.02319299999999</v>
      </c>
      <c r="AE30" s="44">
        <v>752.524902</v>
      </c>
      <c r="AF30" s="44">
        <v>760.69329800000003</v>
      </c>
      <c r="AG30" s="44">
        <v>768.80816700000003</v>
      </c>
      <c r="AH30" s="44">
        <v>773.15026899999998</v>
      </c>
      <c r="AI30" s="45">
        <v>1.1375E-2</v>
      </c>
    </row>
    <row r="31" spans="1:35" ht="15" customHeight="1">
      <c r="A31" s="39" t="s">
        <v>3296</v>
      </c>
      <c r="B31" s="43" t="s">
        <v>3288</v>
      </c>
      <c r="C31" s="44">
        <v>109.42544599999999</v>
      </c>
      <c r="D31" s="44">
        <v>104.083832</v>
      </c>
      <c r="E31" s="44">
        <v>100.203194</v>
      </c>
      <c r="F31" s="44">
        <v>99.190323000000006</v>
      </c>
      <c r="G31" s="44">
        <v>101.15205400000001</v>
      </c>
      <c r="H31" s="44">
        <v>100.879814</v>
      </c>
      <c r="I31" s="44">
        <v>100.80847199999999</v>
      </c>
      <c r="J31" s="44">
        <v>100.963356</v>
      </c>
      <c r="K31" s="44">
        <v>100.370239</v>
      </c>
      <c r="L31" s="44">
        <v>99.789840999999996</v>
      </c>
      <c r="M31" s="44">
        <v>99.142737999999994</v>
      </c>
      <c r="N31" s="44">
        <v>98.640670999999998</v>
      </c>
      <c r="O31" s="44">
        <v>97.876937999999996</v>
      </c>
      <c r="P31" s="44">
        <v>97.336371999999997</v>
      </c>
      <c r="Q31" s="44">
        <v>96.999083999999996</v>
      </c>
      <c r="R31" s="44">
        <v>96.493094999999997</v>
      </c>
      <c r="S31" s="44">
        <v>95.704926</v>
      </c>
      <c r="T31" s="44">
        <v>95.607765000000001</v>
      </c>
      <c r="U31" s="44">
        <v>95.448639</v>
      </c>
      <c r="V31" s="44">
        <v>95.330207999999999</v>
      </c>
      <c r="W31" s="44">
        <v>95.123588999999996</v>
      </c>
      <c r="X31" s="44">
        <v>94.979812999999993</v>
      </c>
      <c r="Y31" s="44">
        <v>94.659865999999994</v>
      </c>
      <c r="Z31" s="44">
        <v>94.560187999999997</v>
      </c>
      <c r="AA31" s="44">
        <v>94.197204999999997</v>
      </c>
      <c r="AB31" s="44">
        <v>94.029205000000005</v>
      </c>
      <c r="AC31" s="44">
        <v>93.845070000000007</v>
      </c>
      <c r="AD31" s="44">
        <v>93.624138000000002</v>
      </c>
      <c r="AE31" s="44">
        <v>93.267471</v>
      </c>
      <c r="AF31" s="44">
        <v>93.079041000000004</v>
      </c>
      <c r="AG31" s="44">
        <v>92.681984</v>
      </c>
      <c r="AH31" s="44">
        <v>92.326256000000001</v>
      </c>
      <c r="AI31" s="45">
        <v>-5.4660000000000004E-3</v>
      </c>
    </row>
    <row r="32" spans="1:35" ht="15" customHeight="1">
      <c r="A32" s="39" t="s">
        <v>3297</v>
      </c>
      <c r="B32" s="43" t="s">
        <v>3281</v>
      </c>
      <c r="C32" s="44">
        <v>429.87387100000001</v>
      </c>
      <c r="D32" s="44">
        <v>400.621216</v>
      </c>
      <c r="E32" s="44">
        <v>390.02307100000002</v>
      </c>
      <c r="F32" s="44">
        <v>380.15466300000003</v>
      </c>
      <c r="G32" s="44">
        <v>365.85864299999997</v>
      </c>
      <c r="H32" s="44">
        <v>362.05068999999997</v>
      </c>
      <c r="I32" s="44">
        <v>351.84643599999998</v>
      </c>
      <c r="J32" s="44">
        <v>366.13848899999999</v>
      </c>
      <c r="K32" s="44">
        <v>363.49426299999999</v>
      </c>
      <c r="L32" s="44">
        <v>363.37597699999998</v>
      </c>
      <c r="M32" s="44">
        <v>362.66342200000003</v>
      </c>
      <c r="N32" s="44">
        <v>361.69085699999999</v>
      </c>
      <c r="O32" s="44">
        <v>362.07549999999998</v>
      </c>
      <c r="P32" s="44">
        <v>363.33078</v>
      </c>
      <c r="Q32" s="44">
        <v>367.439911</v>
      </c>
      <c r="R32" s="44">
        <v>369.30493200000001</v>
      </c>
      <c r="S32" s="44">
        <v>367.11926299999999</v>
      </c>
      <c r="T32" s="44">
        <v>365.44378699999999</v>
      </c>
      <c r="U32" s="44">
        <v>365.00485200000003</v>
      </c>
      <c r="V32" s="44">
        <v>362.493042</v>
      </c>
      <c r="W32" s="44">
        <v>360.987122</v>
      </c>
      <c r="X32" s="44">
        <v>361.61676</v>
      </c>
      <c r="Y32" s="44">
        <v>360.68691999999999</v>
      </c>
      <c r="Z32" s="44">
        <v>359.26342799999998</v>
      </c>
      <c r="AA32" s="44">
        <v>358.36428799999999</v>
      </c>
      <c r="AB32" s="44">
        <v>356.36059599999999</v>
      </c>
      <c r="AC32" s="44">
        <v>353.821777</v>
      </c>
      <c r="AD32" s="44">
        <v>354.96194500000001</v>
      </c>
      <c r="AE32" s="44">
        <v>354.60101300000002</v>
      </c>
      <c r="AF32" s="44">
        <v>354.63156099999998</v>
      </c>
      <c r="AG32" s="44">
        <v>353.98275799999999</v>
      </c>
      <c r="AH32" s="44">
        <v>353.62356599999998</v>
      </c>
      <c r="AI32" s="45">
        <v>-6.2789999999999999E-3</v>
      </c>
    </row>
    <row r="33" spans="1:35" ht="15" customHeight="1">
      <c r="A33" s="39" t="s">
        <v>3298</v>
      </c>
      <c r="B33" s="42" t="s">
        <v>3299</v>
      </c>
      <c r="C33" s="46">
        <v>1456.9819339999999</v>
      </c>
      <c r="D33" s="46">
        <v>1433.428711</v>
      </c>
      <c r="E33" s="46">
        <v>1439.6285399999999</v>
      </c>
      <c r="F33" s="46">
        <v>1451.4197999999999</v>
      </c>
      <c r="G33" s="46">
        <v>1452.938721</v>
      </c>
      <c r="H33" s="46">
        <v>1460.4938959999999</v>
      </c>
      <c r="I33" s="46">
        <v>1464.519775</v>
      </c>
      <c r="J33" s="46">
        <v>1489.7749020000001</v>
      </c>
      <c r="K33" s="46">
        <v>1487.596436</v>
      </c>
      <c r="L33" s="46">
        <v>1498.61499</v>
      </c>
      <c r="M33" s="46">
        <v>1505.4879149999999</v>
      </c>
      <c r="N33" s="46">
        <v>1508.1225589999999</v>
      </c>
      <c r="O33" s="46">
        <v>1515.1748050000001</v>
      </c>
      <c r="P33" s="46">
        <v>1524.3579099999999</v>
      </c>
      <c r="Q33" s="46">
        <v>1529.982422</v>
      </c>
      <c r="R33" s="46">
        <v>1543.790405</v>
      </c>
      <c r="S33" s="46">
        <v>1549.0241699999999</v>
      </c>
      <c r="T33" s="46">
        <v>1551.6445309999999</v>
      </c>
      <c r="U33" s="46">
        <v>1561.434448</v>
      </c>
      <c r="V33" s="46">
        <v>1566.454346</v>
      </c>
      <c r="W33" s="46">
        <v>1572.547607</v>
      </c>
      <c r="X33" s="46">
        <v>1581.25</v>
      </c>
      <c r="Y33" s="46">
        <v>1589.6326899999999</v>
      </c>
      <c r="Z33" s="46">
        <v>1597.9626459999999</v>
      </c>
      <c r="AA33" s="46">
        <v>1605.7561040000001</v>
      </c>
      <c r="AB33" s="46">
        <v>1613.840942</v>
      </c>
      <c r="AC33" s="46">
        <v>1622.799927</v>
      </c>
      <c r="AD33" s="46">
        <v>1632.739014</v>
      </c>
      <c r="AE33" s="46">
        <v>1645.0979</v>
      </c>
      <c r="AF33" s="46">
        <v>1656.966553</v>
      </c>
      <c r="AG33" s="46">
        <v>1667.1414789999999</v>
      </c>
      <c r="AH33" s="46">
        <v>1675.9125979999999</v>
      </c>
      <c r="AI33" s="47">
        <v>4.5259999999999996E-3</v>
      </c>
    </row>
    <row r="35" spans="1:35" ht="15" customHeight="1">
      <c r="B35" s="42" t="s">
        <v>3300</v>
      </c>
    </row>
    <row r="36" spans="1:35" ht="15" customHeight="1">
      <c r="A36" s="39" t="s">
        <v>3301</v>
      </c>
      <c r="B36" s="43" t="s">
        <v>3302</v>
      </c>
      <c r="C36" s="44">
        <v>1843.654297</v>
      </c>
      <c r="D36" s="44">
        <v>1821.8480219999999</v>
      </c>
      <c r="E36" s="44">
        <v>1797.8969729999999</v>
      </c>
      <c r="F36" s="44">
        <v>1781.9492190000001</v>
      </c>
      <c r="G36" s="44">
        <v>1767.1904300000001</v>
      </c>
      <c r="H36" s="44">
        <v>1742.3198239999999</v>
      </c>
      <c r="I36" s="44">
        <v>1716.7791749999999</v>
      </c>
      <c r="J36" s="44">
        <v>1694.489014</v>
      </c>
      <c r="K36" s="44">
        <v>1676.5462649999999</v>
      </c>
      <c r="L36" s="44">
        <v>1655.56665</v>
      </c>
      <c r="M36" s="44">
        <v>1641.4620359999999</v>
      </c>
      <c r="N36" s="44">
        <v>1633.549683</v>
      </c>
      <c r="O36" s="44">
        <v>1623.3801269999999</v>
      </c>
      <c r="P36" s="44">
        <v>1613.329712</v>
      </c>
      <c r="Q36" s="44">
        <v>1603.587524</v>
      </c>
      <c r="R36" s="44">
        <v>1595.6326899999999</v>
      </c>
      <c r="S36" s="44">
        <v>1587.8570560000001</v>
      </c>
      <c r="T36" s="44">
        <v>1577.633789</v>
      </c>
      <c r="U36" s="44">
        <v>1573.0264890000001</v>
      </c>
      <c r="V36" s="44">
        <v>1568.5017089999999</v>
      </c>
      <c r="W36" s="44">
        <v>1566.207764</v>
      </c>
      <c r="X36" s="44">
        <v>1566.9617920000001</v>
      </c>
      <c r="Y36" s="44">
        <v>1570.523682</v>
      </c>
      <c r="Z36" s="44">
        <v>1571.1838379999999</v>
      </c>
      <c r="AA36" s="44">
        <v>1575.714966</v>
      </c>
      <c r="AB36" s="44">
        <v>1579.4991460000001</v>
      </c>
      <c r="AC36" s="44">
        <v>1586.3865969999999</v>
      </c>
      <c r="AD36" s="44">
        <v>1592.2486570000001</v>
      </c>
      <c r="AE36" s="44">
        <v>1599.2921140000001</v>
      </c>
      <c r="AF36" s="44">
        <v>1607.0191649999999</v>
      </c>
      <c r="AG36" s="44">
        <v>1615.413086</v>
      </c>
      <c r="AH36" s="44">
        <v>1624.334106</v>
      </c>
      <c r="AI36" s="45">
        <v>-4.0769999999999999E-3</v>
      </c>
    </row>
    <row r="37" spans="1:35" ht="15" customHeight="1">
      <c r="A37" s="39" t="s">
        <v>3303</v>
      </c>
      <c r="B37" s="43" t="s">
        <v>3304</v>
      </c>
      <c r="C37" s="44">
        <v>41.031131999999999</v>
      </c>
      <c r="D37" s="44">
        <v>40.179428000000001</v>
      </c>
      <c r="E37" s="44">
        <v>43.204880000000003</v>
      </c>
      <c r="F37" s="44">
        <v>43.736961000000001</v>
      </c>
      <c r="G37" s="44">
        <v>43.439877000000003</v>
      </c>
      <c r="H37" s="44">
        <v>44.119636999999997</v>
      </c>
      <c r="I37" s="44">
        <v>44.650784000000002</v>
      </c>
      <c r="J37" s="44">
        <v>45.245911</v>
      </c>
      <c r="K37" s="44">
        <v>45.296790999999999</v>
      </c>
      <c r="L37" s="44">
        <v>46.004004999999999</v>
      </c>
      <c r="M37" s="44">
        <v>46.781135999999996</v>
      </c>
      <c r="N37" s="44">
        <v>46.415084999999998</v>
      </c>
      <c r="O37" s="44">
        <v>47.206004999999998</v>
      </c>
      <c r="P37" s="44">
        <v>48.013325000000002</v>
      </c>
      <c r="Q37" s="44">
        <v>48.846072999999997</v>
      </c>
      <c r="R37" s="44">
        <v>49.902061000000003</v>
      </c>
      <c r="S37" s="44">
        <v>50.838852000000003</v>
      </c>
      <c r="T37" s="44">
        <v>52.326149000000001</v>
      </c>
      <c r="U37" s="44">
        <v>53.469521</v>
      </c>
      <c r="V37" s="44">
        <v>54.558475000000001</v>
      </c>
      <c r="W37" s="44">
        <v>55.780875999999999</v>
      </c>
      <c r="X37" s="44">
        <v>57.063690000000001</v>
      </c>
      <c r="Y37" s="44">
        <v>58.064715999999997</v>
      </c>
      <c r="Z37" s="44">
        <v>59.768608</v>
      </c>
      <c r="AA37" s="44">
        <v>61.066940000000002</v>
      </c>
      <c r="AB37" s="44">
        <v>62.547939</v>
      </c>
      <c r="AC37" s="44">
        <v>63.626517999999997</v>
      </c>
      <c r="AD37" s="44">
        <v>65.281563000000006</v>
      </c>
      <c r="AE37" s="44">
        <v>66.663016999999996</v>
      </c>
      <c r="AF37" s="44">
        <v>68.380638000000005</v>
      </c>
      <c r="AG37" s="44">
        <v>70.001923000000005</v>
      </c>
      <c r="AH37" s="44">
        <v>71.749320999999995</v>
      </c>
      <c r="AI37" s="45">
        <v>1.8190999999999999E-2</v>
      </c>
    </row>
    <row r="38" spans="1:35" ht="15" customHeight="1">
      <c r="A38" s="39" t="s">
        <v>3305</v>
      </c>
      <c r="B38" s="43" t="s">
        <v>3281</v>
      </c>
      <c r="C38" s="44">
        <v>4.9876940000000003</v>
      </c>
      <c r="D38" s="44">
        <v>5.4818290000000003</v>
      </c>
      <c r="E38" s="44">
        <v>6.3162960000000004</v>
      </c>
      <c r="F38" s="44">
        <v>6.9633729999999998</v>
      </c>
      <c r="G38" s="44">
        <v>7.3630690000000003</v>
      </c>
      <c r="H38" s="44">
        <v>8.1125640000000008</v>
      </c>
      <c r="I38" s="44">
        <v>8.4726510000000008</v>
      </c>
      <c r="J38" s="44">
        <v>9.4175470000000008</v>
      </c>
      <c r="K38" s="44">
        <v>10.150584</v>
      </c>
      <c r="L38" s="44">
        <v>10.954542999999999</v>
      </c>
      <c r="M38" s="44">
        <v>11.68</v>
      </c>
      <c r="N38" s="44">
        <v>12.384351000000001</v>
      </c>
      <c r="O38" s="44">
        <v>13.272254</v>
      </c>
      <c r="P38" s="44">
        <v>14.328759</v>
      </c>
      <c r="Q38" s="44">
        <v>15.572065</v>
      </c>
      <c r="R38" s="44">
        <v>16.803042999999999</v>
      </c>
      <c r="S38" s="44">
        <v>17.705003999999999</v>
      </c>
      <c r="T38" s="44">
        <v>18.746169999999999</v>
      </c>
      <c r="U38" s="44">
        <v>19.877092000000001</v>
      </c>
      <c r="V38" s="44">
        <v>20.932344000000001</v>
      </c>
      <c r="W38" s="44">
        <v>21.993855</v>
      </c>
      <c r="X38" s="44">
        <v>23.152463999999998</v>
      </c>
      <c r="Y38" s="44">
        <v>24.185925999999998</v>
      </c>
      <c r="Z38" s="44">
        <v>25.13747</v>
      </c>
      <c r="AA38" s="44">
        <v>26.102851999999999</v>
      </c>
      <c r="AB38" s="44">
        <v>27.043413000000001</v>
      </c>
      <c r="AC38" s="44">
        <v>27.884754000000001</v>
      </c>
      <c r="AD38" s="44">
        <v>28.931982000000001</v>
      </c>
      <c r="AE38" s="44">
        <v>29.967172999999999</v>
      </c>
      <c r="AF38" s="44">
        <v>31.045415999999999</v>
      </c>
      <c r="AG38" s="44">
        <v>32.047984999999997</v>
      </c>
      <c r="AH38" s="44">
        <v>33.130347999999998</v>
      </c>
      <c r="AI38" s="45">
        <v>6.2983999999999998E-2</v>
      </c>
    </row>
    <row r="39" spans="1:35" ht="15" customHeight="1">
      <c r="A39" s="39" t="s">
        <v>3306</v>
      </c>
      <c r="B39" s="42" t="s">
        <v>3307</v>
      </c>
      <c r="C39" s="46">
        <v>1889.673096</v>
      </c>
      <c r="D39" s="46">
        <v>1867.5092770000001</v>
      </c>
      <c r="E39" s="46">
        <v>1847.418091</v>
      </c>
      <c r="F39" s="46">
        <v>1832.6495359999999</v>
      </c>
      <c r="G39" s="46">
        <v>1817.9932859999999</v>
      </c>
      <c r="H39" s="46">
        <v>1794.5520019999999</v>
      </c>
      <c r="I39" s="46">
        <v>1769.9025879999999</v>
      </c>
      <c r="J39" s="46">
        <v>1749.152466</v>
      </c>
      <c r="K39" s="46">
        <v>1731.9936520000001</v>
      </c>
      <c r="L39" s="46">
        <v>1712.525269</v>
      </c>
      <c r="M39" s="46">
        <v>1699.9232179999999</v>
      </c>
      <c r="N39" s="46">
        <v>1692.349121</v>
      </c>
      <c r="O39" s="46">
        <v>1683.8583980000001</v>
      </c>
      <c r="P39" s="46">
        <v>1675.6717530000001</v>
      </c>
      <c r="Q39" s="46">
        <v>1668.005615</v>
      </c>
      <c r="R39" s="46">
        <v>1662.3378909999999</v>
      </c>
      <c r="S39" s="46">
        <v>1656.400879</v>
      </c>
      <c r="T39" s="46">
        <v>1648.706177</v>
      </c>
      <c r="U39" s="46">
        <v>1646.373047</v>
      </c>
      <c r="V39" s="46">
        <v>1643.9925539999999</v>
      </c>
      <c r="W39" s="46">
        <v>1643.982544</v>
      </c>
      <c r="X39" s="46">
        <v>1647.1779790000001</v>
      </c>
      <c r="Y39" s="46">
        <v>1652.7742920000001</v>
      </c>
      <c r="Z39" s="46">
        <v>1656.0898440000001</v>
      </c>
      <c r="AA39" s="46">
        <v>1662.8847659999999</v>
      </c>
      <c r="AB39" s="46">
        <v>1669.0905760000001</v>
      </c>
      <c r="AC39" s="46">
        <v>1677.897827</v>
      </c>
      <c r="AD39" s="46">
        <v>1686.46228</v>
      </c>
      <c r="AE39" s="46">
        <v>1695.922241</v>
      </c>
      <c r="AF39" s="46">
        <v>1706.4451899999999</v>
      </c>
      <c r="AG39" s="46">
        <v>1717.463013</v>
      </c>
      <c r="AH39" s="46">
        <v>1729.213745</v>
      </c>
      <c r="AI39" s="47">
        <v>-2.8579999999999999E-3</v>
      </c>
    </row>
    <row r="41" spans="1:35" ht="15" customHeight="1">
      <c r="B41" s="42" t="s">
        <v>3308</v>
      </c>
    </row>
    <row r="42" spans="1:35" ht="15" customHeight="1">
      <c r="A42" s="39" t="s">
        <v>3309</v>
      </c>
      <c r="B42" s="43" t="s">
        <v>3277</v>
      </c>
      <c r="C42" s="44">
        <v>13.690242</v>
      </c>
      <c r="D42" s="44">
        <v>13.075543</v>
      </c>
      <c r="E42" s="44">
        <v>9.9066580000000002</v>
      </c>
      <c r="F42" s="44">
        <v>9.6748530000000006</v>
      </c>
      <c r="G42" s="44">
        <v>9.3546510000000005</v>
      </c>
      <c r="H42" s="44">
        <v>9.1686169999999994</v>
      </c>
      <c r="I42" s="44">
        <v>8.6592570000000002</v>
      </c>
      <c r="J42" s="44">
        <v>8.1324280000000009</v>
      </c>
      <c r="K42" s="44">
        <v>7.7037909999999998</v>
      </c>
      <c r="L42" s="44">
        <v>7.3354109999999997</v>
      </c>
      <c r="M42" s="44">
        <v>7.1968969999999999</v>
      </c>
      <c r="N42" s="44">
        <v>7.0563890000000002</v>
      </c>
      <c r="O42" s="44">
        <v>6.8260740000000002</v>
      </c>
      <c r="P42" s="44">
        <v>6.777552</v>
      </c>
      <c r="Q42" s="44">
        <v>6.7118989999999998</v>
      </c>
      <c r="R42" s="44">
        <v>6.6644379999999996</v>
      </c>
      <c r="S42" s="44">
        <v>6.6067299999999998</v>
      </c>
      <c r="T42" s="44">
        <v>6.5180199999999999</v>
      </c>
      <c r="U42" s="44">
        <v>6.4136769999999999</v>
      </c>
      <c r="V42" s="44">
        <v>6.1210009999999997</v>
      </c>
      <c r="W42" s="44">
        <v>6.0263039999999997</v>
      </c>
      <c r="X42" s="44">
        <v>5.9499779999999998</v>
      </c>
      <c r="Y42" s="44">
        <v>5.7033399999999999</v>
      </c>
      <c r="Z42" s="44">
        <v>5.4501499999999998</v>
      </c>
      <c r="AA42" s="44">
        <v>5.18079</v>
      </c>
      <c r="AB42" s="44">
        <v>4.9342139999999999</v>
      </c>
      <c r="AC42" s="44">
        <v>4.688409</v>
      </c>
      <c r="AD42" s="44">
        <v>4.7155490000000002</v>
      </c>
      <c r="AE42" s="44">
        <v>4.7257309999999997</v>
      </c>
      <c r="AF42" s="44">
        <v>4.7449130000000004</v>
      </c>
      <c r="AG42" s="44">
        <v>4.7581540000000002</v>
      </c>
      <c r="AH42" s="44">
        <v>4.788862</v>
      </c>
      <c r="AI42" s="45">
        <v>-3.3315999999999998E-2</v>
      </c>
    </row>
    <row r="43" spans="1:35" ht="15" customHeight="1">
      <c r="A43" s="39" t="s">
        <v>3310</v>
      </c>
      <c r="B43" s="43" t="s">
        <v>3279</v>
      </c>
      <c r="C43" s="44">
        <v>624.73150599999997</v>
      </c>
      <c r="D43" s="44">
        <v>615.96209699999997</v>
      </c>
      <c r="E43" s="44">
        <v>643.542236</v>
      </c>
      <c r="F43" s="44">
        <v>621.78222700000003</v>
      </c>
      <c r="G43" s="44">
        <v>609.01379399999996</v>
      </c>
      <c r="H43" s="44">
        <v>594.83496100000002</v>
      </c>
      <c r="I43" s="44">
        <v>590.62683100000004</v>
      </c>
      <c r="J43" s="44">
        <v>587.49414100000001</v>
      </c>
      <c r="K43" s="44">
        <v>578.28533900000002</v>
      </c>
      <c r="L43" s="44">
        <v>574.92370600000004</v>
      </c>
      <c r="M43" s="44">
        <v>571.052368</v>
      </c>
      <c r="N43" s="44">
        <v>559.11663799999997</v>
      </c>
      <c r="O43" s="44">
        <v>563.63165300000003</v>
      </c>
      <c r="P43" s="44">
        <v>570.86084000000005</v>
      </c>
      <c r="Q43" s="44">
        <v>581.41625999999997</v>
      </c>
      <c r="R43" s="44">
        <v>598.41186500000003</v>
      </c>
      <c r="S43" s="44">
        <v>600.50421100000005</v>
      </c>
      <c r="T43" s="44">
        <v>604.73150599999997</v>
      </c>
      <c r="U43" s="44">
        <v>610.15460199999995</v>
      </c>
      <c r="V43" s="44">
        <v>616.18597399999999</v>
      </c>
      <c r="W43" s="44">
        <v>620.93432600000006</v>
      </c>
      <c r="X43" s="44">
        <v>627.828979</v>
      </c>
      <c r="Y43" s="44">
        <v>630.44287099999997</v>
      </c>
      <c r="Z43" s="44">
        <v>632.26434300000005</v>
      </c>
      <c r="AA43" s="44">
        <v>635.04303000000004</v>
      </c>
      <c r="AB43" s="44">
        <v>633.37567100000001</v>
      </c>
      <c r="AC43" s="44">
        <v>633.04577600000005</v>
      </c>
      <c r="AD43" s="44">
        <v>635.21667500000001</v>
      </c>
      <c r="AE43" s="44">
        <v>641.81195100000002</v>
      </c>
      <c r="AF43" s="44">
        <v>651.637024</v>
      </c>
      <c r="AG43" s="44">
        <v>661.38525400000003</v>
      </c>
      <c r="AH43" s="44">
        <v>668.33868399999994</v>
      </c>
      <c r="AI43" s="45">
        <v>2.1789999999999999E-3</v>
      </c>
    </row>
    <row r="44" spans="1:35" ht="15" customHeight="1">
      <c r="A44" s="39" t="s">
        <v>3311</v>
      </c>
      <c r="B44" s="43" t="s">
        <v>3288</v>
      </c>
      <c r="C44" s="44">
        <v>966.817139</v>
      </c>
      <c r="D44" s="44">
        <v>875.23016399999995</v>
      </c>
      <c r="E44" s="44">
        <v>822.86084000000005</v>
      </c>
      <c r="F44" s="44">
        <v>790.47900400000003</v>
      </c>
      <c r="G44" s="44">
        <v>732.59191899999996</v>
      </c>
      <c r="H44" s="44">
        <v>721.173767</v>
      </c>
      <c r="I44" s="44">
        <v>675.22070299999996</v>
      </c>
      <c r="J44" s="44">
        <v>714.83831799999996</v>
      </c>
      <c r="K44" s="44">
        <v>713.39599599999997</v>
      </c>
      <c r="L44" s="44">
        <v>711.60064699999998</v>
      </c>
      <c r="M44" s="44">
        <v>708.95831299999998</v>
      </c>
      <c r="N44" s="44">
        <v>707.02923599999997</v>
      </c>
      <c r="O44" s="44">
        <v>702.72820999999999</v>
      </c>
      <c r="P44" s="44">
        <v>701.57141100000001</v>
      </c>
      <c r="Q44" s="44">
        <v>707.91033900000002</v>
      </c>
      <c r="R44" s="44">
        <v>701.49688700000002</v>
      </c>
      <c r="S44" s="44">
        <v>692.55071999999996</v>
      </c>
      <c r="T44" s="44">
        <v>686.70269800000005</v>
      </c>
      <c r="U44" s="44">
        <v>684.56378199999995</v>
      </c>
      <c r="V44" s="44">
        <v>675.60168499999997</v>
      </c>
      <c r="W44" s="44">
        <v>670.10790999999995</v>
      </c>
      <c r="X44" s="44">
        <v>667.771973</v>
      </c>
      <c r="Y44" s="44">
        <v>664.62805200000003</v>
      </c>
      <c r="Z44" s="44">
        <v>661.76110800000004</v>
      </c>
      <c r="AA44" s="44">
        <v>659.27740500000004</v>
      </c>
      <c r="AB44" s="44">
        <v>659.311646</v>
      </c>
      <c r="AC44" s="44">
        <v>655.76293899999996</v>
      </c>
      <c r="AD44" s="44">
        <v>662.321777</v>
      </c>
      <c r="AE44" s="44">
        <v>661.75042699999995</v>
      </c>
      <c r="AF44" s="44">
        <v>661.12103300000001</v>
      </c>
      <c r="AG44" s="44">
        <v>658.41497800000002</v>
      </c>
      <c r="AH44" s="44">
        <v>661.15411400000005</v>
      </c>
      <c r="AI44" s="45">
        <v>-1.2184E-2</v>
      </c>
    </row>
    <row r="45" spans="1:35" ht="15" customHeight="1">
      <c r="A45" s="39" t="s">
        <v>3312</v>
      </c>
      <c r="B45" s="43" t="s">
        <v>3313</v>
      </c>
      <c r="C45" s="44">
        <v>11.108359</v>
      </c>
      <c r="D45" s="44">
        <v>11.106688</v>
      </c>
      <c r="E45" s="44">
        <v>11.120236</v>
      </c>
      <c r="F45" s="44">
        <v>11.115439</v>
      </c>
      <c r="G45" s="44">
        <v>11.142651000000001</v>
      </c>
      <c r="H45" s="44">
        <v>11.167336000000001</v>
      </c>
      <c r="I45" s="44">
        <v>11.192036</v>
      </c>
      <c r="J45" s="44">
        <v>11.227771000000001</v>
      </c>
      <c r="K45" s="44">
        <v>11.262237000000001</v>
      </c>
      <c r="L45" s="44">
        <v>11.297689999999999</v>
      </c>
      <c r="M45" s="44">
        <v>11.330375999999999</v>
      </c>
      <c r="N45" s="44">
        <v>11.366432</v>
      </c>
      <c r="O45" s="44">
        <v>11.408612</v>
      </c>
      <c r="P45" s="44">
        <v>11.454185000000001</v>
      </c>
      <c r="Q45" s="44">
        <v>11.493205</v>
      </c>
      <c r="R45" s="44">
        <v>11.528136999999999</v>
      </c>
      <c r="S45" s="44">
        <v>11.577517</v>
      </c>
      <c r="T45" s="44">
        <v>11.624547</v>
      </c>
      <c r="U45" s="44">
        <v>11.676831</v>
      </c>
      <c r="V45" s="44">
        <v>11.722351</v>
      </c>
      <c r="W45" s="44">
        <v>11.766176</v>
      </c>
      <c r="X45" s="44">
        <v>11.7927</v>
      </c>
      <c r="Y45" s="44">
        <v>11.821251</v>
      </c>
      <c r="Z45" s="44">
        <v>11.851504</v>
      </c>
      <c r="AA45" s="44">
        <v>11.879114</v>
      </c>
      <c r="AB45" s="44">
        <v>11.905789</v>
      </c>
      <c r="AC45" s="44">
        <v>11.930135999999999</v>
      </c>
      <c r="AD45" s="44">
        <v>11.953967</v>
      </c>
      <c r="AE45" s="44">
        <v>11.977024999999999</v>
      </c>
      <c r="AF45" s="44">
        <v>12.001431</v>
      </c>
      <c r="AG45" s="44">
        <v>12.016996000000001</v>
      </c>
      <c r="AH45" s="44">
        <v>12.026605999999999</v>
      </c>
      <c r="AI45" s="45">
        <v>2.565E-3</v>
      </c>
    </row>
    <row r="46" spans="1:35" ht="15" customHeight="1">
      <c r="A46" s="39" t="s">
        <v>3314</v>
      </c>
      <c r="B46" s="42" t="s">
        <v>3315</v>
      </c>
      <c r="C46" s="46">
        <v>1616.3472899999999</v>
      </c>
      <c r="D46" s="46">
        <v>1515.3745120000001</v>
      </c>
      <c r="E46" s="46">
        <v>1487.4300539999999</v>
      </c>
      <c r="F46" s="46">
        <v>1433.051514</v>
      </c>
      <c r="G46" s="46">
        <v>1362.103149</v>
      </c>
      <c r="H46" s="46">
        <v>1336.3447269999999</v>
      </c>
      <c r="I46" s="46">
        <v>1285.6988530000001</v>
      </c>
      <c r="J46" s="46">
        <v>1321.6926269999999</v>
      </c>
      <c r="K46" s="46">
        <v>1310.6473390000001</v>
      </c>
      <c r="L46" s="46">
        <v>1305.157471</v>
      </c>
      <c r="M46" s="46">
        <v>1298.537842</v>
      </c>
      <c r="N46" s="46">
        <v>1284.568726</v>
      </c>
      <c r="O46" s="46">
        <v>1284.594482</v>
      </c>
      <c r="P46" s="46">
        <v>1290.6639399999999</v>
      </c>
      <c r="Q46" s="46">
        <v>1307.5317379999999</v>
      </c>
      <c r="R46" s="46">
        <v>1318.101318</v>
      </c>
      <c r="S46" s="46">
        <v>1311.2391359999999</v>
      </c>
      <c r="T46" s="46">
        <v>1309.5766599999999</v>
      </c>
      <c r="U46" s="46">
        <v>1312.8089600000001</v>
      </c>
      <c r="V46" s="46">
        <v>1309.6311040000001</v>
      </c>
      <c r="W46" s="46">
        <v>1308.8348390000001</v>
      </c>
      <c r="X46" s="46">
        <v>1313.3436280000001</v>
      </c>
      <c r="Y46" s="46">
        <v>1312.595581</v>
      </c>
      <c r="Z46" s="46">
        <v>1311.3271480000001</v>
      </c>
      <c r="AA46" s="46">
        <v>1311.380371</v>
      </c>
      <c r="AB46" s="46">
        <v>1309.5273440000001</v>
      </c>
      <c r="AC46" s="46">
        <v>1305.427246</v>
      </c>
      <c r="AD46" s="46">
        <v>1314.2080080000001</v>
      </c>
      <c r="AE46" s="46">
        <v>1320.2651370000001</v>
      </c>
      <c r="AF46" s="46">
        <v>1329.5043949999999</v>
      </c>
      <c r="AG46" s="46">
        <v>1336.575317</v>
      </c>
      <c r="AH46" s="46">
        <v>1346.30835</v>
      </c>
      <c r="AI46" s="47">
        <v>-5.8799999999999998E-3</v>
      </c>
    </row>
    <row r="48" spans="1:35" ht="15" customHeight="1">
      <c r="B48" s="42" t="s">
        <v>3316</v>
      </c>
    </row>
    <row r="49" spans="1:35" ht="15" customHeight="1">
      <c r="A49" s="39" t="s">
        <v>3317</v>
      </c>
      <c r="B49" s="43" t="s">
        <v>3302</v>
      </c>
      <c r="C49" s="44">
        <v>2353.7397460000002</v>
      </c>
      <c r="D49" s="44">
        <v>2318.0620119999999</v>
      </c>
      <c r="E49" s="44">
        <v>2293.6728520000001</v>
      </c>
      <c r="F49" s="44">
        <v>2282.656982</v>
      </c>
      <c r="G49" s="44">
        <v>2268.086182</v>
      </c>
      <c r="H49" s="44">
        <v>2240.7697750000002</v>
      </c>
      <c r="I49" s="44">
        <v>2218.195557</v>
      </c>
      <c r="J49" s="44">
        <v>2200.7453609999998</v>
      </c>
      <c r="K49" s="44">
        <v>2181.0498050000001</v>
      </c>
      <c r="L49" s="44">
        <v>2167.101807</v>
      </c>
      <c r="M49" s="44">
        <v>2155.470703</v>
      </c>
      <c r="N49" s="44">
        <v>2151.3530270000001</v>
      </c>
      <c r="O49" s="44">
        <v>2142.7465820000002</v>
      </c>
      <c r="P49" s="44">
        <v>2134.6779790000001</v>
      </c>
      <c r="Q49" s="44">
        <v>2123.7612300000001</v>
      </c>
      <c r="R49" s="44">
        <v>2120.8039549999999</v>
      </c>
      <c r="S49" s="44">
        <v>2115.0979000000002</v>
      </c>
      <c r="T49" s="44">
        <v>2105.0207519999999</v>
      </c>
      <c r="U49" s="44">
        <v>2102.1228030000002</v>
      </c>
      <c r="V49" s="44">
        <v>2099.4658199999999</v>
      </c>
      <c r="W49" s="44">
        <v>2098.9013669999999</v>
      </c>
      <c r="X49" s="44">
        <v>2098.5407709999999</v>
      </c>
      <c r="Y49" s="44">
        <v>2104.0847170000002</v>
      </c>
      <c r="Z49" s="44">
        <v>2107.2626949999999</v>
      </c>
      <c r="AA49" s="44">
        <v>2113.6745609999998</v>
      </c>
      <c r="AB49" s="44">
        <v>2120.0253910000001</v>
      </c>
      <c r="AC49" s="44">
        <v>2130.7463379999999</v>
      </c>
      <c r="AD49" s="44">
        <v>2139.154297</v>
      </c>
      <c r="AE49" s="44">
        <v>2149.3654790000001</v>
      </c>
      <c r="AF49" s="44">
        <v>2160.5520019999999</v>
      </c>
      <c r="AG49" s="44">
        <v>2171.6770019999999</v>
      </c>
      <c r="AH49" s="44">
        <v>2185.4128420000002</v>
      </c>
      <c r="AI49" s="45">
        <v>-2.3909999999999999E-3</v>
      </c>
    </row>
    <row r="50" spans="1:35" ht="15" customHeight="1">
      <c r="A50" s="39" t="s">
        <v>3318</v>
      </c>
      <c r="B50" s="43" t="s">
        <v>3279</v>
      </c>
      <c r="C50" s="44">
        <v>1680.340332</v>
      </c>
      <c r="D50" s="44">
        <v>1683.1538089999999</v>
      </c>
      <c r="E50" s="44">
        <v>1728.088135</v>
      </c>
      <c r="F50" s="44">
        <v>1723.8011469999999</v>
      </c>
      <c r="G50" s="44">
        <v>1722.5004879999999</v>
      </c>
      <c r="H50" s="44">
        <v>1721.1689449999999</v>
      </c>
      <c r="I50" s="44">
        <v>1725.928467</v>
      </c>
      <c r="J50" s="44">
        <v>1726.119385</v>
      </c>
      <c r="K50" s="44">
        <v>1716.885986</v>
      </c>
      <c r="L50" s="44">
        <v>1716.5744629999999</v>
      </c>
      <c r="M50" s="44">
        <v>1717.8125</v>
      </c>
      <c r="N50" s="44">
        <v>1704.325928</v>
      </c>
      <c r="O50" s="44">
        <v>1714.5825199999999</v>
      </c>
      <c r="P50" s="44">
        <v>1728.5767820000001</v>
      </c>
      <c r="Q50" s="44">
        <v>1742.178711</v>
      </c>
      <c r="R50" s="44">
        <v>1766.7851559999999</v>
      </c>
      <c r="S50" s="44">
        <v>1775.3496090000001</v>
      </c>
      <c r="T50" s="44">
        <v>1785.002197</v>
      </c>
      <c r="U50" s="44">
        <v>1799.753418</v>
      </c>
      <c r="V50" s="44">
        <v>1811.948975</v>
      </c>
      <c r="W50" s="44">
        <v>1823.4732670000001</v>
      </c>
      <c r="X50" s="44">
        <v>1840.740601</v>
      </c>
      <c r="Y50" s="44">
        <v>1851.630371</v>
      </c>
      <c r="Z50" s="44">
        <v>1862.0361330000001</v>
      </c>
      <c r="AA50" s="44">
        <v>1872.8857419999999</v>
      </c>
      <c r="AB50" s="44">
        <v>1880.1442870000001</v>
      </c>
      <c r="AC50" s="44">
        <v>1888.4414059999999</v>
      </c>
      <c r="AD50" s="44">
        <v>1898.744385</v>
      </c>
      <c r="AE50" s="44">
        <v>1916.5595699999999</v>
      </c>
      <c r="AF50" s="44">
        <v>1936.672607</v>
      </c>
      <c r="AG50" s="44">
        <v>1956.546143</v>
      </c>
      <c r="AH50" s="44">
        <v>1969.9479980000001</v>
      </c>
      <c r="AI50" s="45">
        <v>5.143E-3</v>
      </c>
    </row>
    <row r="51" spans="1:35" ht="15" customHeight="1">
      <c r="A51" s="39" t="s">
        <v>3319</v>
      </c>
      <c r="B51" s="43" t="s">
        <v>3288</v>
      </c>
      <c r="C51" s="44">
        <v>1077.8242190000001</v>
      </c>
      <c r="D51" s="44">
        <v>980.58392300000003</v>
      </c>
      <c r="E51" s="44">
        <v>924.33044400000006</v>
      </c>
      <c r="F51" s="44">
        <v>890.93682899999999</v>
      </c>
      <c r="G51" s="44">
        <v>835.00408900000002</v>
      </c>
      <c r="H51" s="44">
        <v>823.27838099999997</v>
      </c>
      <c r="I51" s="44">
        <v>777.23846400000002</v>
      </c>
      <c r="J51" s="44">
        <v>817.01507600000002</v>
      </c>
      <c r="K51" s="44">
        <v>814.95812999999998</v>
      </c>
      <c r="L51" s="44">
        <v>812.58117700000003</v>
      </c>
      <c r="M51" s="44">
        <v>809.29583700000001</v>
      </c>
      <c r="N51" s="44">
        <v>806.86321999999996</v>
      </c>
      <c r="O51" s="44">
        <v>801.79589799999997</v>
      </c>
      <c r="P51" s="44">
        <v>800.087219</v>
      </c>
      <c r="Q51" s="44">
        <v>806.089111</v>
      </c>
      <c r="R51" s="44">
        <v>799.15801999999996</v>
      </c>
      <c r="S51" s="44">
        <v>789.43121299999996</v>
      </c>
      <c r="T51" s="44">
        <v>783.49121100000002</v>
      </c>
      <c r="U51" s="44">
        <v>781.17944299999999</v>
      </c>
      <c r="V51" s="44">
        <v>772.11065699999995</v>
      </c>
      <c r="W51" s="44">
        <v>766.40197799999999</v>
      </c>
      <c r="X51" s="44">
        <v>763.93768299999999</v>
      </c>
      <c r="Y51" s="44">
        <v>760.45819100000006</v>
      </c>
      <c r="Z51" s="44">
        <v>757.47497599999997</v>
      </c>
      <c r="AA51" s="44">
        <v>754.59558100000004</v>
      </c>
      <c r="AB51" s="44">
        <v>754.45532200000002</v>
      </c>
      <c r="AC51" s="44">
        <v>750.70922900000005</v>
      </c>
      <c r="AD51" s="44">
        <v>757.04174799999998</v>
      </c>
      <c r="AE51" s="44">
        <v>756.10394299999996</v>
      </c>
      <c r="AF51" s="44">
        <v>755.27905299999998</v>
      </c>
      <c r="AG51" s="44">
        <v>752.16656499999999</v>
      </c>
      <c r="AH51" s="44">
        <v>754.54003899999998</v>
      </c>
      <c r="AI51" s="45">
        <v>-1.1436999999999999E-2</v>
      </c>
    </row>
    <row r="52" spans="1:35" ht="15" customHeight="1">
      <c r="A52" s="39" t="s">
        <v>3320</v>
      </c>
      <c r="B52" s="43" t="s">
        <v>3313</v>
      </c>
      <c r="C52" s="44">
        <v>11.108359</v>
      </c>
      <c r="D52" s="44">
        <v>11.106688</v>
      </c>
      <c r="E52" s="44">
        <v>11.120236</v>
      </c>
      <c r="F52" s="44">
        <v>11.115439</v>
      </c>
      <c r="G52" s="44">
        <v>11.142651000000001</v>
      </c>
      <c r="H52" s="44">
        <v>11.167336000000001</v>
      </c>
      <c r="I52" s="44">
        <v>11.192036</v>
      </c>
      <c r="J52" s="44">
        <v>11.227771000000001</v>
      </c>
      <c r="K52" s="44">
        <v>11.262237000000001</v>
      </c>
      <c r="L52" s="44">
        <v>11.297689999999999</v>
      </c>
      <c r="M52" s="44">
        <v>11.330375999999999</v>
      </c>
      <c r="N52" s="44">
        <v>11.366432</v>
      </c>
      <c r="O52" s="44">
        <v>11.408612</v>
      </c>
      <c r="P52" s="44">
        <v>11.454185000000001</v>
      </c>
      <c r="Q52" s="44">
        <v>11.493205</v>
      </c>
      <c r="R52" s="44">
        <v>11.528136999999999</v>
      </c>
      <c r="S52" s="44">
        <v>11.577517</v>
      </c>
      <c r="T52" s="44">
        <v>11.624547</v>
      </c>
      <c r="U52" s="44">
        <v>11.676831</v>
      </c>
      <c r="V52" s="44">
        <v>11.722351</v>
      </c>
      <c r="W52" s="44">
        <v>11.766176</v>
      </c>
      <c r="X52" s="44">
        <v>11.7927</v>
      </c>
      <c r="Y52" s="44">
        <v>11.821251</v>
      </c>
      <c r="Z52" s="44">
        <v>11.851504</v>
      </c>
      <c r="AA52" s="44">
        <v>11.879114</v>
      </c>
      <c r="AB52" s="44">
        <v>11.905789</v>
      </c>
      <c r="AC52" s="44">
        <v>11.930135999999999</v>
      </c>
      <c r="AD52" s="44">
        <v>11.953967</v>
      </c>
      <c r="AE52" s="44">
        <v>11.977024999999999</v>
      </c>
      <c r="AF52" s="44">
        <v>12.001431</v>
      </c>
      <c r="AG52" s="44">
        <v>12.016996000000001</v>
      </c>
      <c r="AH52" s="44">
        <v>12.026605999999999</v>
      </c>
      <c r="AI52" s="45">
        <v>2.565E-3</v>
      </c>
    </row>
    <row r="53" spans="1:35" ht="15" customHeight="1">
      <c r="A53" s="39" t="s">
        <v>3321</v>
      </c>
      <c r="B53" s="42" t="s">
        <v>3322</v>
      </c>
      <c r="C53" s="46">
        <v>5123.0126950000003</v>
      </c>
      <c r="D53" s="46">
        <v>4992.90625</v>
      </c>
      <c r="E53" s="46">
        <v>4957.2114259999998</v>
      </c>
      <c r="F53" s="46">
        <v>4908.5102539999998</v>
      </c>
      <c r="G53" s="46">
        <v>4836.7333980000003</v>
      </c>
      <c r="H53" s="46">
        <v>4796.3847660000001</v>
      </c>
      <c r="I53" s="46">
        <v>4732.5541990000002</v>
      </c>
      <c r="J53" s="46">
        <v>4755.107422</v>
      </c>
      <c r="K53" s="46">
        <v>4724.15625</v>
      </c>
      <c r="L53" s="46">
        <v>4707.5551759999998</v>
      </c>
      <c r="M53" s="46">
        <v>4693.9096680000002</v>
      </c>
      <c r="N53" s="46">
        <v>4673.908203</v>
      </c>
      <c r="O53" s="46">
        <v>4670.5336909999996</v>
      </c>
      <c r="P53" s="46">
        <v>4674.7963870000003</v>
      </c>
      <c r="Q53" s="46">
        <v>4683.5224609999996</v>
      </c>
      <c r="R53" s="46">
        <v>4698.2753910000001</v>
      </c>
      <c r="S53" s="46">
        <v>4691.4565430000002</v>
      </c>
      <c r="T53" s="46">
        <v>4685.138672</v>
      </c>
      <c r="U53" s="46">
        <v>4694.732422</v>
      </c>
      <c r="V53" s="46">
        <v>4695.2475590000004</v>
      </c>
      <c r="W53" s="46">
        <v>4700.5424800000001</v>
      </c>
      <c r="X53" s="46">
        <v>4715.0112300000001</v>
      </c>
      <c r="Y53" s="46">
        <v>4727.9946289999998</v>
      </c>
      <c r="Z53" s="46">
        <v>4738.6254879999997</v>
      </c>
      <c r="AA53" s="46">
        <v>4753.0346680000002</v>
      </c>
      <c r="AB53" s="46">
        <v>4766.5307620000003</v>
      </c>
      <c r="AC53" s="46">
        <v>4781.8271480000003</v>
      </c>
      <c r="AD53" s="46">
        <v>4806.8945309999999</v>
      </c>
      <c r="AE53" s="46">
        <v>4834.0058589999999</v>
      </c>
      <c r="AF53" s="46">
        <v>4864.5053710000002</v>
      </c>
      <c r="AG53" s="46">
        <v>4892.4067379999997</v>
      </c>
      <c r="AH53" s="46">
        <v>4921.9272460000002</v>
      </c>
      <c r="AI53" s="47">
        <v>-1.291E-3</v>
      </c>
    </row>
    <row r="55" spans="1:35" ht="15" customHeight="1">
      <c r="B55" s="42" t="s">
        <v>3323</v>
      </c>
    </row>
    <row r="56" spans="1:35" ht="15" customHeight="1">
      <c r="A56" s="39" t="s">
        <v>3324</v>
      </c>
      <c r="B56" s="42" t="s">
        <v>3325</v>
      </c>
      <c r="C56" s="48">
        <v>15.477969</v>
      </c>
      <c r="D56" s="48">
        <v>14.978598</v>
      </c>
      <c r="E56" s="48">
        <v>14.767958999999999</v>
      </c>
      <c r="F56" s="48">
        <v>14.522399</v>
      </c>
      <c r="G56" s="48">
        <v>14.213274999999999</v>
      </c>
      <c r="H56" s="48">
        <v>14.001042</v>
      </c>
      <c r="I56" s="48">
        <v>13.724565999999999</v>
      </c>
      <c r="J56" s="48">
        <v>13.701559</v>
      </c>
      <c r="K56" s="48">
        <v>13.526914</v>
      </c>
      <c r="L56" s="48">
        <v>13.396680999999999</v>
      </c>
      <c r="M56" s="48">
        <v>13.277447</v>
      </c>
      <c r="N56" s="48">
        <v>13.143276999999999</v>
      </c>
      <c r="O56" s="48">
        <v>13.059272999999999</v>
      </c>
      <c r="P56" s="48">
        <v>12.999165</v>
      </c>
      <c r="Q56" s="48">
        <v>12.953754999999999</v>
      </c>
      <c r="R56" s="48">
        <v>12.927071</v>
      </c>
      <c r="S56" s="48">
        <v>12.843216999999999</v>
      </c>
      <c r="T56" s="48">
        <v>12.763095</v>
      </c>
      <c r="U56" s="48">
        <v>12.728334</v>
      </c>
      <c r="V56" s="48">
        <v>12.670768000000001</v>
      </c>
      <c r="W56" s="48">
        <v>12.627839</v>
      </c>
      <c r="X56" s="48">
        <v>12.611005</v>
      </c>
      <c r="Y56" s="48">
        <v>12.591421</v>
      </c>
      <c r="Z56" s="48">
        <v>12.56671</v>
      </c>
      <c r="AA56" s="48">
        <v>12.552997</v>
      </c>
      <c r="AB56" s="48">
        <v>12.537653000000001</v>
      </c>
      <c r="AC56" s="48">
        <v>12.527647999999999</v>
      </c>
      <c r="AD56" s="48">
        <v>12.543583999999999</v>
      </c>
      <c r="AE56" s="48">
        <v>12.564969</v>
      </c>
      <c r="AF56" s="48">
        <v>12.595081</v>
      </c>
      <c r="AG56" s="48">
        <v>12.618256000000001</v>
      </c>
      <c r="AH56" s="48">
        <v>12.645704</v>
      </c>
      <c r="AI56" s="47">
        <v>-6.4980000000000003E-3</v>
      </c>
    </row>
    <row r="57" spans="1:35" ht="15" customHeight="1" thickBot="1"/>
    <row r="58" spans="1:35" ht="15" customHeight="1">
      <c r="B58" s="114" t="s">
        <v>3326</v>
      </c>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row>
    <row r="59" spans="1:35" ht="15" customHeight="1">
      <c r="B59" s="49" t="s">
        <v>3327</v>
      </c>
    </row>
    <row r="60" spans="1:35" ht="15" customHeight="1">
      <c r="B60" s="49" t="s">
        <v>3328</v>
      </c>
    </row>
    <row r="61" spans="1:35" ht="15" customHeight="1">
      <c r="B61" s="49" t="s">
        <v>3329</v>
      </c>
    </row>
    <row r="62" spans="1:35" ht="15" customHeight="1">
      <c r="B62" s="49" t="s">
        <v>3330</v>
      </c>
    </row>
    <row r="63" spans="1:35" ht="15" customHeight="1">
      <c r="B63" s="49" t="s">
        <v>3331</v>
      </c>
    </row>
    <row r="64" spans="1:35" ht="15" customHeight="1">
      <c r="B64" s="49" t="s">
        <v>3332</v>
      </c>
    </row>
    <row r="65" spans="2:2" ht="15" customHeight="1">
      <c r="B65" s="49" t="s">
        <v>3333</v>
      </c>
    </row>
    <row r="66" spans="2:2" ht="15" customHeight="1">
      <c r="B66" s="49" t="s">
        <v>3334</v>
      </c>
    </row>
    <row r="67" spans="2:2" ht="15" customHeight="1">
      <c r="B67" s="49" t="s">
        <v>3335</v>
      </c>
    </row>
    <row r="68" spans="2:2" ht="15" customHeight="1">
      <c r="B68" s="49" t="s">
        <v>3336</v>
      </c>
    </row>
    <row r="69" spans="2:2" ht="15" customHeight="1">
      <c r="B69" s="49" t="s">
        <v>3337</v>
      </c>
    </row>
    <row r="70" spans="2:2" ht="15" customHeight="1">
      <c r="B70" s="49" t="s">
        <v>3338</v>
      </c>
    </row>
    <row r="71" spans="2:2" ht="15" customHeight="1">
      <c r="B71" s="49" t="s">
        <v>3339</v>
      </c>
    </row>
    <row r="72" spans="2:2" ht="15" customHeight="1">
      <c r="B72" s="49" t="s">
        <v>3340</v>
      </c>
    </row>
    <row r="73" spans="2:2" ht="15" customHeight="1">
      <c r="B73" s="49" t="s">
        <v>3341</v>
      </c>
    </row>
    <row r="74" spans="2:2" ht="15" customHeight="1">
      <c r="B74" s="49" t="s">
        <v>3342</v>
      </c>
    </row>
  </sheetData>
  <mergeCells count="1">
    <mergeCell ref="B58:AI58"/>
  </mergeCells>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FBD1C-9A1C-4A1D-990C-9BC5CAF7CA81}">
  <sheetPr codeName="Sheet28">
    <tabColor theme="7" tint="0.59999389629810485"/>
  </sheetPr>
  <dimension ref="A1:AI193"/>
  <sheetViews>
    <sheetView workbookViewId="0"/>
  </sheetViews>
  <sheetFormatPr defaultColWidth="9.140625" defaultRowHeight="15" customHeight="1"/>
  <cols>
    <col min="1" max="1" width="32.7109375" style="35" customWidth="1"/>
    <col min="2" max="2" width="45.7109375" style="35" customWidth="1"/>
    <col min="3" max="16384" width="9.140625" style="35"/>
  </cols>
  <sheetData>
    <row r="1" spans="1:35" ht="15" customHeight="1" thickBot="1">
      <c r="B1" s="36" t="s">
        <v>3259</v>
      </c>
      <c r="C1" s="37">
        <v>2019</v>
      </c>
      <c r="D1" s="37">
        <v>2020</v>
      </c>
      <c r="E1" s="37">
        <v>2021</v>
      </c>
      <c r="F1" s="37">
        <v>2022</v>
      </c>
      <c r="G1" s="37">
        <v>2023</v>
      </c>
      <c r="H1" s="37">
        <v>2024</v>
      </c>
      <c r="I1" s="37">
        <v>2025</v>
      </c>
      <c r="J1" s="37">
        <v>2026</v>
      </c>
      <c r="K1" s="37">
        <v>2027</v>
      </c>
      <c r="L1" s="37">
        <v>2028</v>
      </c>
      <c r="M1" s="37">
        <v>2029</v>
      </c>
      <c r="N1" s="37">
        <v>2030</v>
      </c>
      <c r="O1" s="37">
        <v>2031</v>
      </c>
      <c r="P1" s="37">
        <v>2032</v>
      </c>
      <c r="Q1" s="37">
        <v>2033</v>
      </c>
      <c r="R1" s="37">
        <v>2034</v>
      </c>
      <c r="S1" s="37">
        <v>2035</v>
      </c>
      <c r="T1" s="37">
        <v>2036</v>
      </c>
      <c r="U1" s="37">
        <v>2037</v>
      </c>
      <c r="V1" s="37">
        <v>2038</v>
      </c>
      <c r="W1" s="37">
        <v>2039</v>
      </c>
      <c r="X1" s="37">
        <v>2040</v>
      </c>
      <c r="Y1" s="37">
        <v>2041</v>
      </c>
      <c r="Z1" s="37">
        <v>2042</v>
      </c>
      <c r="AA1" s="37">
        <v>2043</v>
      </c>
      <c r="AB1" s="37">
        <v>2044</v>
      </c>
      <c r="AC1" s="37">
        <v>2045</v>
      </c>
      <c r="AD1" s="37">
        <v>2046</v>
      </c>
      <c r="AE1" s="37">
        <v>2047</v>
      </c>
      <c r="AF1" s="37">
        <v>2048</v>
      </c>
      <c r="AG1" s="37">
        <v>2049</v>
      </c>
      <c r="AH1" s="37">
        <v>2050</v>
      </c>
    </row>
    <row r="2" spans="1:35" ht="15" customHeight="1" thickTop="1"/>
    <row r="3" spans="1:35" ht="15" customHeight="1">
      <c r="C3" s="38" t="s">
        <v>3260</v>
      </c>
      <c r="D3" s="38" t="s">
        <v>3261</v>
      </c>
      <c r="E3" s="38"/>
      <c r="F3" s="38"/>
      <c r="G3" s="38"/>
    </row>
    <row r="4" spans="1:35" ht="15" customHeight="1">
      <c r="C4" s="38" t="s">
        <v>3262</v>
      </c>
      <c r="D4" s="38" t="s">
        <v>3263</v>
      </c>
      <c r="E4" s="38"/>
      <c r="F4" s="38"/>
      <c r="G4" s="38" t="s">
        <v>3264</v>
      </c>
    </row>
    <row r="5" spans="1:35" ht="15" customHeight="1">
      <c r="C5" s="38" t="s">
        <v>3265</v>
      </c>
      <c r="D5" s="38" t="s">
        <v>3266</v>
      </c>
      <c r="E5" s="38"/>
      <c r="F5" s="38"/>
      <c r="G5" s="38"/>
    </row>
    <row r="6" spans="1:35" ht="15" customHeight="1">
      <c r="C6" s="38" t="s">
        <v>3267</v>
      </c>
      <c r="D6" s="38"/>
      <c r="E6" s="38" t="s">
        <v>3268</v>
      </c>
      <c r="F6" s="38"/>
      <c r="G6" s="38"/>
    </row>
    <row r="10" spans="1:35" ht="15" customHeight="1">
      <c r="A10" s="39" t="s">
        <v>3343</v>
      </c>
      <c r="B10" s="40" t="s">
        <v>3344</v>
      </c>
    </row>
    <row r="11" spans="1:35" ht="15" customHeight="1">
      <c r="B11" s="36" t="s">
        <v>3272</v>
      </c>
    </row>
    <row r="12" spans="1:35" ht="15" customHeight="1">
      <c r="B12" s="36" t="s">
        <v>3272</v>
      </c>
      <c r="C12" s="41" t="s">
        <v>3272</v>
      </c>
      <c r="D12" s="41" t="s">
        <v>3272</v>
      </c>
      <c r="E12" s="41" t="s">
        <v>3272</v>
      </c>
      <c r="F12" s="41" t="s">
        <v>3272</v>
      </c>
      <c r="G12" s="41" t="s">
        <v>3272</v>
      </c>
      <c r="H12" s="41" t="s">
        <v>3272</v>
      </c>
      <c r="I12" s="41" t="s">
        <v>3272</v>
      </c>
      <c r="J12" s="41" t="s">
        <v>3272</v>
      </c>
      <c r="K12" s="41" t="s">
        <v>3272</v>
      </c>
      <c r="L12" s="41" t="s">
        <v>3272</v>
      </c>
      <c r="M12" s="41" t="s">
        <v>3272</v>
      </c>
      <c r="N12" s="41" t="s">
        <v>3272</v>
      </c>
      <c r="O12" s="41" t="s">
        <v>3272</v>
      </c>
      <c r="P12" s="41" t="s">
        <v>3272</v>
      </c>
      <c r="Q12" s="41" t="s">
        <v>3272</v>
      </c>
      <c r="R12" s="41" t="s">
        <v>3272</v>
      </c>
      <c r="S12" s="41" t="s">
        <v>3272</v>
      </c>
      <c r="T12" s="41" t="s">
        <v>3272</v>
      </c>
      <c r="U12" s="41" t="s">
        <v>3272</v>
      </c>
      <c r="V12" s="41" t="s">
        <v>3272</v>
      </c>
      <c r="W12" s="41" t="s">
        <v>3272</v>
      </c>
      <c r="X12" s="41" t="s">
        <v>3272</v>
      </c>
      <c r="Y12" s="41" t="s">
        <v>3272</v>
      </c>
      <c r="Z12" s="41" t="s">
        <v>3272</v>
      </c>
      <c r="AA12" s="41" t="s">
        <v>3272</v>
      </c>
      <c r="AB12" s="41" t="s">
        <v>3272</v>
      </c>
      <c r="AC12" s="41" t="s">
        <v>3272</v>
      </c>
      <c r="AD12" s="41" t="s">
        <v>3272</v>
      </c>
      <c r="AE12" s="41" t="s">
        <v>3272</v>
      </c>
      <c r="AF12" s="41" t="s">
        <v>3272</v>
      </c>
      <c r="AG12" s="41" t="s">
        <v>3272</v>
      </c>
      <c r="AH12" s="41" t="s">
        <v>3272</v>
      </c>
      <c r="AI12" s="41" t="s">
        <v>3273</v>
      </c>
    </row>
    <row r="13" spans="1:35" ht="15" customHeight="1" thickBot="1">
      <c r="B13" s="37" t="s">
        <v>3345</v>
      </c>
      <c r="C13" s="37">
        <v>2019</v>
      </c>
      <c r="D13" s="37">
        <v>2020</v>
      </c>
      <c r="E13" s="37">
        <v>2021</v>
      </c>
      <c r="F13" s="37">
        <v>2022</v>
      </c>
      <c r="G13" s="37">
        <v>2023</v>
      </c>
      <c r="H13" s="37">
        <v>2024</v>
      </c>
      <c r="I13" s="37">
        <v>2025</v>
      </c>
      <c r="J13" s="37">
        <v>2026</v>
      </c>
      <c r="K13" s="37">
        <v>2027</v>
      </c>
      <c r="L13" s="37">
        <v>2028</v>
      </c>
      <c r="M13" s="37">
        <v>2029</v>
      </c>
      <c r="N13" s="37">
        <v>2030</v>
      </c>
      <c r="O13" s="37">
        <v>2031</v>
      </c>
      <c r="P13" s="37">
        <v>2032</v>
      </c>
      <c r="Q13" s="37">
        <v>2033</v>
      </c>
      <c r="R13" s="37">
        <v>2034</v>
      </c>
      <c r="S13" s="37">
        <v>2035</v>
      </c>
      <c r="T13" s="37">
        <v>2036</v>
      </c>
      <c r="U13" s="37">
        <v>2037</v>
      </c>
      <c r="V13" s="37">
        <v>2038</v>
      </c>
      <c r="W13" s="37">
        <v>2039</v>
      </c>
      <c r="X13" s="37">
        <v>2040</v>
      </c>
      <c r="Y13" s="37">
        <v>2041</v>
      </c>
      <c r="Z13" s="37">
        <v>2042</v>
      </c>
      <c r="AA13" s="37">
        <v>2043</v>
      </c>
      <c r="AB13" s="37">
        <v>2044</v>
      </c>
      <c r="AC13" s="37">
        <v>2045</v>
      </c>
      <c r="AD13" s="37">
        <v>2046</v>
      </c>
      <c r="AE13" s="37">
        <v>2047</v>
      </c>
      <c r="AF13" s="37">
        <v>2048</v>
      </c>
      <c r="AG13" s="37">
        <v>2049</v>
      </c>
      <c r="AH13" s="37">
        <v>2050</v>
      </c>
      <c r="AI13" s="37">
        <v>2050</v>
      </c>
    </row>
    <row r="14" spans="1:35" ht="15" customHeight="1" thickTop="1"/>
    <row r="15" spans="1:35" ht="15" customHeight="1">
      <c r="B15" s="42" t="s">
        <v>3346</v>
      </c>
    </row>
    <row r="16" spans="1:35" ht="15" customHeight="1">
      <c r="B16" s="42" t="s">
        <v>3347</v>
      </c>
    </row>
    <row r="17" spans="1:35" ht="15" customHeight="1">
      <c r="B17" s="42" t="s">
        <v>3348</v>
      </c>
    </row>
    <row r="18" spans="1:35" ht="15" customHeight="1">
      <c r="A18" s="39" t="s">
        <v>3349</v>
      </c>
      <c r="B18" s="43" t="s">
        <v>3350</v>
      </c>
      <c r="C18" s="50">
        <v>233.76563999999999</v>
      </c>
      <c r="D18" s="50">
        <v>226.11433400000001</v>
      </c>
      <c r="E18" s="50">
        <v>223.37991299999999</v>
      </c>
      <c r="F18" s="50">
        <v>209.823013</v>
      </c>
      <c r="G18" s="50">
        <v>192.36058</v>
      </c>
      <c r="H18" s="50">
        <v>174.625473</v>
      </c>
      <c r="I18" s="50">
        <v>140.61731</v>
      </c>
      <c r="J18" s="50">
        <v>137.69129899999999</v>
      </c>
      <c r="K18" s="50">
        <v>136.41362000000001</v>
      </c>
      <c r="L18" s="50">
        <v>135.07861299999999</v>
      </c>
      <c r="M18" s="50">
        <v>132.82360800000001</v>
      </c>
      <c r="N18" s="50">
        <v>132.18859900000001</v>
      </c>
      <c r="O18" s="50">
        <v>131.956604</v>
      </c>
      <c r="P18" s="50">
        <v>131.864304</v>
      </c>
      <c r="Q18" s="50">
        <v>131.864304</v>
      </c>
      <c r="R18" s="50">
        <v>130.70600899999999</v>
      </c>
      <c r="S18" s="50">
        <v>129.83000200000001</v>
      </c>
      <c r="T18" s="50">
        <v>129.14750699999999</v>
      </c>
      <c r="U18" s="50">
        <v>128.61299099999999</v>
      </c>
      <c r="V18" s="50">
        <v>126.95951100000001</v>
      </c>
      <c r="W18" s="50">
        <v>126.62050600000001</v>
      </c>
      <c r="X18" s="50">
        <v>126.62050600000001</v>
      </c>
      <c r="Y18" s="50">
        <v>126.28051000000001</v>
      </c>
      <c r="Z18" s="50">
        <v>126.28051000000001</v>
      </c>
      <c r="AA18" s="50">
        <v>126.28051000000001</v>
      </c>
      <c r="AB18" s="50">
        <v>126.28051000000001</v>
      </c>
      <c r="AC18" s="50">
        <v>125.86550099999999</v>
      </c>
      <c r="AD18" s="50">
        <v>125.86550099999999</v>
      </c>
      <c r="AE18" s="50">
        <v>125.63350699999999</v>
      </c>
      <c r="AF18" s="50">
        <v>125.63350699999999</v>
      </c>
      <c r="AG18" s="50">
        <v>125.408508</v>
      </c>
      <c r="AH18" s="50">
        <v>125.408508</v>
      </c>
      <c r="AI18" s="45">
        <v>-1.9887999999999999E-2</v>
      </c>
    </row>
    <row r="19" spans="1:35" ht="15" customHeight="1">
      <c r="A19" s="39" t="s">
        <v>3351</v>
      </c>
      <c r="B19" s="43" t="s">
        <v>3352</v>
      </c>
      <c r="C19" s="50">
        <v>75.773514000000006</v>
      </c>
      <c r="D19" s="50">
        <v>73.339911999999998</v>
      </c>
      <c r="E19" s="50">
        <v>67.308311000000003</v>
      </c>
      <c r="F19" s="50">
        <v>62.239207999999998</v>
      </c>
      <c r="G19" s="50">
        <v>59.947102000000001</v>
      </c>
      <c r="H19" s="50">
        <v>57.512996999999999</v>
      </c>
      <c r="I19" s="50">
        <v>60.724808000000003</v>
      </c>
      <c r="J19" s="50">
        <v>59.109611999999998</v>
      </c>
      <c r="K19" s="50">
        <v>58.592606000000004</v>
      </c>
      <c r="L19" s="50">
        <v>58.058608999999997</v>
      </c>
      <c r="M19" s="50">
        <v>56.302208</v>
      </c>
      <c r="N19" s="50">
        <v>55.854210000000002</v>
      </c>
      <c r="O19" s="50">
        <v>54.836005999999998</v>
      </c>
      <c r="P19" s="50">
        <v>52.984009</v>
      </c>
      <c r="Q19" s="50">
        <v>51.715606999999999</v>
      </c>
      <c r="R19" s="50">
        <v>51.187508000000001</v>
      </c>
      <c r="S19" s="50">
        <v>50.208511000000001</v>
      </c>
      <c r="T19" s="50">
        <v>50.208511000000001</v>
      </c>
      <c r="U19" s="50">
        <v>50.208511000000001</v>
      </c>
      <c r="V19" s="50">
        <v>49.877510000000001</v>
      </c>
      <c r="W19" s="50">
        <v>49.877510000000001</v>
      </c>
      <c r="X19" s="50">
        <v>49.877510000000001</v>
      </c>
      <c r="Y19" s="50">
        <v>49.877510000000001</v>
      </c>
      <c r="Z19" s="50">
        <v>49.877510000000001</v>
      </c>
      <c r="AA19" s="50">
        <v>49.877510000000001</v>
      </c>
      <c r="AB19" s="50">
        <v>49.877510000000001</v>
      </c>
      <c r="AC19" s="50">
        <v>49.877510000000001</v>
      </c>
      <c r="AD19" s="50">
        <v>49.877510000000001</v>
      </c>
      <c r="AE19" s="50">
        <v>49.877510000000001</v>
      </c>
      <c r="AF19" s="50">
        <v>49.797508000000001</v>
      </c>
      <c r="AG19" s="50">
        <v>49.797508000000001</v>
      </c>
      <c r="AH19" s="50">
        <v>49.797508000000001</v>
      </c>
      <c r="AI19" s="45">
        <v>-1.345E-2</v>
      </c>
    </row>
    <row r="20" spans="1:35" ht="15" customHeight="1">
      <c r="A20" s="39" t="s">
        <v>3353</v>
      </c>
      <c r="B20" s="43" t="s">
        <v>3354</v>
      </c>
      <c r="C20" s="50">
        <v>262.25842299999999</v>
      </c>
      <c r="D20" s="50">
        <v>267.27581800000002</v>
      </c>
      <c r="E20" s="50">
        <v>277.137024</v>
      </c>
      <c r="F20" s="50">
        <v>291.86798099999999</v>
      </c>
      <c r="G20" s="50">
        <v>302.585846</v>
      </c>
      <c r="H20" s="50">
        <v>311.26400799999999</v>
      </c>
      <c r="I20" s="50">
        <v>323.53695699999997</v>
      </c>
      <c r="J20" s="50">
        <v>331.85119600000002</v>
      </c>
      <c r="K20" s="50">
        <v>335.12063599999999</v>
      </c>
      <c r="L20" s="50">
        <v>338.44757099999998</v>
      </c>
      <c r="M20" s="50">
        <v>343.09115600000001</v>
      </c>
      <c r="N20" s="50">
        <v>345.00882000000001</v>
      </c>
      <c r="O20" s="50">
        <v>349.91451999999998</v>
      </c>
      <c r="P20" s="50">
        <v>352.39489700000001</v>
      </c>
      <c r="Q20" s="50">
        <v>356.12857100000002</v>
      </c>
      <c r="R20" s="50">
        <v>359.82690400000001</v>
      </c>
      <c r="S20" s="50">
        <v>363.72403000000003</v>
      </c>
      <c r="T20" s="50">
        <v>368.85501099999999</v>
      </c>
      <c r="U20" s="50">
        <v>374.02273600000001</v>
      </c>
      <c r="V20" s="50">
        <v>379.50399800000002</v>
      </c>
      <c r="W20" s="50">
        <v>384.917664</v>
      </c>
      <c r="X20" s="50">
        <v>389.23181199999999</v>
      </c>
      <c r="Y20" s="50">
        <v>392.55838</v>
      </c>
      <c r="Z20" s="50">
        <v>395.82397500000002</v>
      </c>
      <c r="AA20" s="50">
        <v>399.61056500000001</v>
      </c>
      <c r="AB20" s="50">
        <v>401.05599999999998</v>
      </c>
      <c r="AC20" s="50">
        <v>403.650848</v>
      </c>
      <c r="AD20" s="50">
        <v>407.65512100000001</v>
      </c>
      <c r="AE20" s="50">
        <v>411.67141700000002</v>
      </c>
      <c r="AF20" s="50">
        <v>414.311981</v>
      </c>
      <c r="AG20" s="50">
        <v>419.75741599999998</v>
      </c>
      <c r="AH20" s="50">
        <v>423.14681999999999</v>
      </c>
      <c r="AI20" s="45">
        <v>1.5552E-2</v>
      </c>
    </row>
    <row r="21" spans="1:35" ht="15" customHeight="1">
      <c r="A21" s="39" t="s">
        <v>3355</v>
      </c>
      <c r="B21" s="43" t="s">
        <v>3356</v>
      </c>
      <c r="C21" s="50">
        <v>143.7491</v>
      </c>
      <c r="D21" s="50">
        <v>151.18446399999999</v>
      </c>
      <c r="E21" s="50">
        <v>156.358856</v>
      </c>
      <c r="F21" s="50">
        <v>159.24293499999999</v>
      </c>
      <c r="G21" s="50">
        <v>162.64155600000001</v>
      </c>
      <c r="H21" s="50">
        <v>166.45668000000001</v>
      </c>
      <c r="I21" s="50">
        <v>171.164322</v>
      </c>
      <c r="J21" s="50">
        <v>175.90296900000001</v>
      </c>
      <c r="K21" s="50">
        <v>178.76710499999999</v>
      </c>
      <c r="L21" s="50">
        <v>183.989914</v>
      </c>
      <c r="M21" s="50">
        <v>187.328339</v>
      </c>
      <c r="N21" s="50">
        <v>192.73396299999999</v>
      </c>
      <c r="O21" s="50">
        <v>198.950378</v>
      </c>
      <c r="P21" s="50">
        <v>206.09927400000001</v>
      </c>
      <c r="Q21" s="50">
        <v>210.51805100000001</v>
      </c>
      <c r="R21" s="50">
        <v>214.96852100000001</v>
      </c>
      <c r="S21" s="50">
        <v>221.52853400000001</v>
      </c>
      <c r="T21" s="50">
        <v>226.35150100000001</v>
      </c>
      <c r="U21" s="50">
        <v>233.12669399999999</v>
      </c>
      <c r="V21" s="50">
        <v>237.677414</v>
      </c>
      <c r="W21" s="50">
        <v>244.72285500000001</v>
      </c>
      <c r="X21" s="50">
        <v>249.8871</v>
      </c>
      <c r="Y21" s="50">
        <v>256.970123</v>
      </c>
      <c r="Z21" s="50">
        <v>262.67669699999999</v>
      </c>
      <c r="AA21" s="50">
        <v>270.22393799999998</v>
      </c>
      <c r="AB21" s="50">
        <v>278.90329000000003</v>
      </c>
      <c r="AC21" s="50">
        <v>285.38269000000003</v>
      </c>
      <c r="AD21" s="50">
        <v>294.36578400000002</v>
      </c>
      <c r="AE21" s="50">
        <v>299.86639400000001</v>
      </c>
      <c r="AF21" s="50">
        <v>309.16390999999999</v>
      </c>
      <c r="AG21" s="50">
        <v>316.60360700000001</v>
      </c>
      <c r="AH21" s="50">
        <v>326.22650099999998</v>
      </c>
      <c r="AI21" s="45">
        <v>2.6789E-2</v>
      </c>
    </row>
    <row r="22" spans="1:35" ht="15" customHeight="1">
      <c r="A22" s="39" t="s">
        <v>3357</v>
      </c>
      <c r="B22" s="43" t="s">
        <v>3358</v>
      </c>
      <c r="C22" s="50">
        <v>98.110114999999993</v>
      </c>
      <c r="D22" s="50">
        <v>97.091614000000007</v>
      </c>
      <c r="E22" s="50">
        <v>94.744415000000004</v>
      </c>
      <c r="F22" s="50">
        <v>95.087219000000005</v>
      </c>
      <c r="G22" s="50">
        <v>95.131218000000004</v>
      </c>
      <c r="H22" s="50">
        <v>95.182006999999999</v>
      </c>
      <c r="I22" s="50">
        <v>91.920135000000002</v>
      </c>
      <c r="J22" s="50">
        <v>83.109558000000007</v>
      </c>
      <c r="K22" s="50">
        <v>83.144729999999996</v>
      </c>
      <c r="L22" s="50">
        <v>83.179893000000007</v>
      </c>
      <c r="M22" s="50">
        <v>83.224868999999998</v>
      </c>
      <c r="N22" s="50">
        <v>83.310944000000006</v>
      </c>
      <c r="O22" s="50">
        <v>83.449646000000001</v>
      </c>
      <c r="P22" s="50">
        <v>83.545952</v>
      </c>
      <c r="Q22" s="50">
        <v>81.662491000000003</v>
      </c>
      <c r="R22" s="50">
        <v>79.616546999999997</v>
      </c>
      <c r="S22" s="50">
        <v>79.794891000000007</v>
      </c>
      <c r="T22" s="50">
        <v>79.927475000000001</v>
      </c>
      <c r="U22" s="50">
        <v>79.954239000000001</v>
      </c>
      <c r="V22" s="50">
        <v>79.980987999999996</v>
      </c>
      <c r="W22" s="50">
        <v>79.980987999999996</v>
      </c>
      <c r="X22" s="50">
        <v>78.856719999999996</v>
      </c>
      <c r="Y22" s="50">
        <v>79.015640000000005</v>
      </c>
      <c r="Z22" s="50">
        <v>79.130629999999996</v>
      </c>
      <c r="AA22" s="50">
        <v>78.089554000000007</v>
      </c>
      <c r="AB22" s="50">
        <v>78.185455000000005</v>
      </c>
      <c r="AC22" s="50">
        <v>78.289337000000003</v>
      </c>
      <c r="AD22" s="50">
        <v>78.343445000000003</v>
      </c>
      <c r="AE22" s="50">
        <v>78.397537</v>
      </c>
      <c r="AF22" s="50">
        <v>78.431229000000002</v>
      </c>
      <c r="AG22" s="50">
        <v>78.471939000000006</v>
      </c>
      <c r="AH22" s="50">
        <v>78.534271000000004</v>
      </c>
      <c r="AI22" s="45">
        <v>-7.1539999999999998E-3</v>
      </c>
    </row>
    <row r="23" spans="1:35" ht="15" customHeight="1">
      <c r="A23" s="39" t="s">
        <v>3359</v>
      </c>
      <c r="B23" s="43" t="s">
        <v>3360</v>
      </c>
      <c r="C23" s="50">
        <v>22.830203999999998</v>
      </c>
      <c r="D23" s="50">
        <v>22.830203999999998</v>
      </c>
      <c r="E23" s="50">
        <v>22.830203999999998</v>
      </c>
      <c r="F23" s="50">
        <v>22.830203999999998</v>
      </c>
      <c r="G23" s="50">
        <v>22.830203999999998</v>
      </c>
      <c r="H23" s="50">
        <v>22.830203999999998</v>
      </c>
      <c r="I23" s="50">
        <v>22.830203999999998</v>
      </c>
      <c r="J23" s="50">
        <v>22.830203999999998</v>
      </c>
      <c r="K23" s="50">
        <v>22.830203999999998</v>
      </c>
      <c r="L23" s="50">
        <v>22.830203999999998</v>
      </c>
      <c r="M23" s="50">
        <v>22.830203999999998</v>
      </c>
      <c r="N23" s="50">
        <v>22.830203999999998</v>
      </c>
      <c r="O23" s="50">
        <v>22.830203999999998</v>
      </c>
      <c r="P23" s="50">
        <v>22.830203999999998</v>
      </c>
      <c r="Q23" s="50">
        <v>22.830203999999998</v>
      </c>
      <c r="R23" s="50">
        <v>22.830203999999998</v>
      </c>
      <c r="S23" s="50">
        <v>22.830203999999998</v>
      </c>
      <c r="T23" s="50">
        <v>22.830203999999998</v>
      </c>
      <c r="U23" s="50">
        <v>22.830203999999998</v>
      </c>
      <c r="V23" s="50">
        <v>22.830203999999998</v>
      </c>
      <c r="W23" s="50">
        <v>22.830203999999998</v>
      </c>
      <c r="X23" s="50">
        <v>22.830203999999998</v>
      </c>
      <c r="Y23" s="50">
        <v>22.830203999999998</v>
      </c>
      <c r="Z23" s="50">
        <v>22.830203999999998</v>
      </c>
      <c r="AA23" s="50">
        <v>22.830203999999998</v>
      </c>
      <c r="AB23" s="50">
        <v>22.830203999999998</v>
      </c>
      <c r="AC23" s="50">
        <v>22.830203999999998</v>
      </c>
      <c r="AD23" s="50">
        <v>22.830203999999998</v>
      </c>
      <c r="AE23" s="50">
        <v>22.830203999999998</v>
      </c>
      <c r="AF23" s="50">
        <v>22.830203999999998</v>
      </c>
      <c r="AG23" s="50">
        <v>22.830203999999998</v>
      </c>
      <c r="AH23" s="50">
        <v>22.830203999999998</v>
      </c>
      <c r="AI23" s="45">
        <v>0</v>
      </c>
    </row>
    <row r="24" spans="1:35" ht="15" customHeight="1">
      <c r="A24" s="39" t="s">
        <v>3361</v>
      </c>
      <c r="B24" s="43" t="s">
        <v>3362</v>
      </c>
      <c r="C24" s="50">
        <v>1.3702000000000001</v>
      </c>
      <c r="D24" s="50">
        <v>2.62886</v>
      </c>
      <c r="E24" s="50">
        <v>5.6288600000000004</v>
      </c>
      <c r="F24" s="50">
        <v>6.2598599999999998</v>
      </c>
      <c r="G24" s="50">
        <v>6.8908610000000001</v>
      </c>
      <c r="H24" s="50">
        <v>7.520861</v>
      </c>
      <c r="I24" s="50">
        <v>7.9638609999999996</v>
      </c>
      <c r="J24" s="50">
        <v>8.3748609999999992</v>
      </c>
      <c r="K24" s="50">
        <v>8.7858610000000006</v>
      </c>
      <c r="L24" s="50">
        <v>9.1968610000000002</v>
      </c>
      <c r="M24" s="50">
        <v>9.6588419999999999</v>
      </c>
      <c r="N24" s="50">
        <v>10.069842</v>
      </c>
      <c r="O24" s="50">
        <v>10.069842</v>
      </c>
      <c r="P24" s="50">
        <v>10.069842</v>
      </c>
      <c r="Q24" s="50">
        <v>10.356866</v>
      </c>
      <c r="R24" s="50">
        <v>10.804548</v>
      </c>
      <c r="S24" s="50">
        <v>10.804548</v>
      </c>
      <c r="T24" s="50">
        <v>10.872132000000001</v>
      </c>
      <c r="U24" s="50">
        <v>10.872132000000001</v>
      </c>
      <c r="V24" s="50">
        <v>10.886932</v>
      </c>
      <c r="W24" s="50">
        <v>10.886932</v>
      </c>
      <c r="X24" s="50">
        <v>10.974281</v>
      </c>
      <c r="Y24" s="50">
        <v>11.413679999999999</v>
      </c>
      <c r="Z24" s="50">
        <v>12.008404000000001</v>
      </c>
      <c r="AA24" s="50">
        <v>12.008404000000001</v>
      </c>
      <c r="AB24" s="50">
        <v>12.008404000000001</v>
      </c>
      <c r="AC24" s="50">
        <v>12.642261</v>
      </c>
      <c r="AD24" s="50">
        <v>13.321657</v>
      </c>
      <c r="AE24" s="50">
        <v>15.081673</v>
      </c>
      <c r="AF24" s="50">
        <v>16.082681999999998</v>
      </c>
      <c r="AG24" s="50">
        <v>17.366105999999998</v>
      </c>
      <c r="AH24" s="50">
        <v>17.400895999999999</v>
      </c>
      <c r="AI24" s="45">
        <v>8.5441000000000003E-2</v>
      </c>
    </row>
    <row r="25" spans="1:35" ht="15" customHeight="1">
      <c r="A25" s="39" t="s">
        <v>3363</v>
      </c>
      <c r="B25" s="43" t="s">
        <v>3364</v>
      </c>
      <c r="C25" s="50">
        <v>0.14910000000000001</v>
      </c>
      <c r="D25" s="50">
        <v>0.1731</v>
      </c>
      <c r="E25" s="50">
        <v>0.17680000000000001</v>
      </c>
      <c r="F25" s="50">
        <v>0.18442700000000001</v>
      </c>
      <c r="G25" s="50">
        <v>0.185699</v>
      </c>
      <c r="H25" s="50">
        <v>0.185699</v>
      </c>
      <c r="I25" s="50">
        <v>0.185699</v>
      </c>
      <c r="J25" s="50">
        <v>0.185699</v>
      </c>
      <c r="K25" s="50">
        <v>0.185699</v>
      </c>
      <c r="L25" s="50">
        <v>0.215561</v>
      </c>
      <c r="M25" s="50">
        <v>0.215561</v>
      </c>
      <c r="N25" s="50">
        <v>0.215561</v>
      </c>
      <c r="O25" s="50">
        <v>0.215561</v>
      </c>
      <c r="P25" s="50">
        <v>0.215561</v>
      </c>
      <c r="Q25" s="50">
        <v>0.215561</v>
      </c>
      <c r="R25" s="50">
        <v>0.215561</v>
      </c>
      <c r="S25" s="50">
        <v>0.215561</v>
      </c>
      <c r="T25" s="50">
        <v>0.215561</v>
      </c>
      <c r="U25" s="50">
        <v>0.215561</v>
      </c>
      <c r="V25" s="50">
        <v>0.215561</v>
      </c>
      <c r="W25" s="50">
        <v>0.215561</v>
      </c>
      <c r="X25" s="50">
        <v>0.215561</v>
      </c>
      <c r="Y25" s="50">
        <v>0.215561</v>
      </c>
      <c r="Z25" s="50">
        <v>0.215561</v>
      </c>
      <c r="AA25" s="50">
        <v>0.215561</v>
      </c>
      <c r="AB25" s="50">
        <v>0.215561</v>
      </c>
      <c r="AC25" s="50">
        <v>0.215561</v>
      </c>
      <c r="AD25" s="50">
        <v>0.215561</v>
      </c>
      <c r="AE25" s="50">
        <v>0.215561</v>
      </c>
      <c r="AF25" s="50">
        <v>0.215561</v>
      </c>
      <c r="AG25" s="50">
        <v>0.215561</v>
      </c>
      <c r="AH25" s="50">
        <v>0.215561</v>
      </c>
      <c r="AI25" s="45">
        <v>1.1962E-2</v>
      </c>
    </row>
    <row r="26" spans="1:35" ht="15" customHeight="1">
      <c r="A26" s="39" t="s">
        <v>3365</v>
      </c>
      <c r="B26" s="43" t="s">
        <v>3366</v>
      </c>
      <c r="C26" s="50">
        <v>232.31691000000001</v>
      </c>
      <c r="D26" s="50">
        <v>259.21218900000002</v>
      </c>
      <c r="E26" s="50">
        <v>277.99011200000001</v>
      </c>
      <c r="F26" s="50">
        <v>311.73174999999998</v>
      </c>
      <c r="G26" s="50">
        <v>332.67254600000001</v>
      </c>
      <c r="H26" s="50">
        <v>345.84707600000002</v>
      </c>
      <c r="I26" s="50">
        <v>363.48681599999998</v>
      </c>
      <c r="J26" s="50">
        <v>377.30920400000002</v>
      </c>
      <c r="K26" s="50">
        <v>386.60806300000002</v>
      </c>
      <c r="L26" s="50">
        <v>395.69546500000001</v>
      </c>
      <c r="M26" s="50">
        <v>409.421356</v>
      </c>
      <c r="N26" s="50">
        <v>425.41488600000002</v>
      </c>
      <c r="O26" s="50">
        <v>426.59631300000001</v>
      </c>
      <c r="P26" s="50">
        <v>428.39370700000001</v>
      </c>
      <c r="Q26" s="50">
        <v>430.595978</v>
      </c>
      <c r="R26" s="50">
        <v>432.05676299999999</v>
      </c>
      <c r="S26" s="50">
        <v>444.184662</v>
      </c>
      <c r="T26" s="50">
        <v>451.09011800000002</v>
      </c>
      <c r="U26" s="50">
        <v>458.10415599999999</v>
      </c>
      <c r="V26" s="50">
        <v>466.96298200000001</v>
      </c>
      <c r="W26" s="50">
        <v>475.55703699999998</v>
      </c>
      <c r="X26" s="50">
        <v>486.42544600000002</v>
      </c>
      <c r="Y26" s="50">
        <v>498.900848</v>
      </c>
      <c r="Z26" s="50">
        <v>513.28387499999997</v>
      </c>
      <c r="AA26" s="50">
        <v>529.78527799999995</v>
      </c>
      <c r="AB26" s="50">
        <v>547.60589600000003</v>
      </c>
      <c r="AC26" s="50">
        <v>565.76495399999999</v>
      </c>
      <c r="AD26" s="50">
        <v>577.55377199999998</v>
      </c>
      <c r="AE26" s="50">
        <v>588.30932600000006</v>
      </c>
      <c r="AF26" s="50">
        <v>595.79266399999995</v>
      </c>
      <c r="AG26" s="50">
        <v>604.37676999999996</v>
      </c>
      <c r="AH26" s="50">
        <v>613.31042500000001</v>
      </c>
      <c r="AI26" s="45">
        <v>3.1810999999999999E-2</v>
      </c>
    </row>
    <row r="27" spans="1:35" ht="15" customHeight="1">
      <c r="A27" s="39" t="s">
        <v>3367</v>
      </c>
      <c r="B27" s="43" t="s">
        <v>3368</v>
      </c>
      <c r="C27" s="50">
        <v>0</v>
      </c>
      <c r="D27" s="50">
        <v>0</v>
      </c>
      <c r="E27" s="50">
        <v>3.7135910000000001</v>
      </c>
      <c r="F27" s="50">
        <v>4.1676700000000002</v>
      </c>
      <c r="G27" s="50">
        <v>4.5476159999999997</v>
      </c>
      <c r="H27" s="50">
        <v>4.9869719999999997</v>
      </c>
      <c r="I27" s="50">
        <v>5.4492339999999997</v>
      </c>
      <c r="J27" s="50">
        <v>5.9613849999999999</v>
      </c>
      <c r="K27" s="50">
        <v>6.5921539999999998</v>
      </c>
      <c r="L27" s="50">
        <v>7.4718270000000002</v>
      </c>
      <c r="M27" s="50">
        <v>8.539021</v>
      </c>
      <c r="N27" s="50">
        <v>9.5355299999999996</v>
      </c>
      <c r="O27" s="50">
        <v>10.636310999999999</v>
      </c>
      <c r="P27" s="50">
        <v>11.831466000000001</v>
      </c>
      <c r="Q27" s="50">
        <v>12.989717000000001</v>
      </c>
      <c r="R27" s="50">
        <v>14.554209</v>
      </c>
      <c r="S27" s="50">
        <v>16.432065999999999</v>
      </c>
      <c r="T27" s="50">
        <v>18.254663000000001</v>
      </c>
      <c r="U27" s="50">
        <v>20.558561000000001</v>
      </c>
      <c r="V27" s="50">
        <v>22.902798000000001</v>
      </c>
      <c r="W27" s="50">
        <v>25.320221</v>
      </c>
      <c r="X27" s="50">
        <v>27.838014999999999</v>
      </c>
      <c r="Y27" s="50">
        <v>30.430658000000001</v>
      </c>
      <c r="Z27" s="50">
        <v>32.999896999999997</v>
      </c>
      <c r="AA27" s="50">
        <v>35.882655999999997</v>
      </c>
      <c r="AB27" s="50">
        <v>38.735401000000003</v>
      </c>
      <c r="AC27" s="50">
        <v>41.726345000000002</v>
      </c>
      <c r="AD27" s="50">
        <v>44.878906000000001</v>
      </c>
      <c r="AE27" s="50">
        <v>47.995967999999998</v>
      </c>
      <c r="AF27" s="50">
        <v>51.195476999999997</v>
      </c>
      <c r="AG27" s="50">
        <v>54.537044999999999</v>
      </c>
      <c r="AH27" s="50">
        <v>57.978287000000002</v>
      </c>
      <c r="AI27" s="45" t="s">
        <v>3369</v>
      </c>
    </row>
    <row r="28" spans="1:35" ht="15" customHeight="1">
      <c r="A28" s="39" t="s">
        <v>3370</v>
      </c>
      <c r="B28" s="42" t="s">
        <v>3371</v>
      </c>
      <c r="C28" s="51">
        <v>1070.3232419999999</v>
      </c>
      <c r="D28" s="51">
        <v>1099.850586</v>
      </c>
      <c r="E28" s="51">
        <v>1129.2680660000001</v>
      </c>
      <c r="F28" s="51">
        <v>1163.4343260000001</v>
      </c>
      <c r="G28" s="51">
        <v>1179.7932129999999</v>
      </c>
      <c r="H28" s="51">
        <v>1186.411865</v>
      </c>
      <c r="I28" s="51">
        <v>1187.8792719999999</v>
      </c>
      <c r="J28" s="51">
        <v>1202.3260499999999</v>
      </c>
      <c r="K28" s="51">
        <v>1217.040649</v>
      </c>
      <c r="L28" s="51">
        <v>1234.1645510000001</v>
      </c>
      <c r="M28" s="51">
        <v>1253.4351810000001</v>
      </c>
      <c r="N28" s="51">
        <v>1277.1625979999999</v>
      </c>
      <c r="O28" s="51">
        <v>1289.4554439999999</v>
      </c>
      <c r="P28" s="51">
        <v>1300.2292480000001</v>
      </c>
      <c r="Q28" s="51">
        <v>1308.8773189999999</v>
      </c>
      <c r="R28" s="51">
        <v>1316.766846</v>
      </c>
      <c r="S28" s="51">
        <v>1339.553101</v>
      </c>
      <c r="T28" s="51">
        <v>1357.752808</v>
      </c>
      <c r="U28" s="51">
        <v>1378.5058590000001</v>
      </c>
      <c r="V28" s="51">
        <v>1397.7979740000001</v>
      </c>
      <c r="W28" s="51">
        <v>1420.929443</v>
      </c>
      <c r="X28" s="51">
        <v>1442.7570800000001</v>
      </c>
      <c r="Y28" s="51">
        <v>1468.493164</v>
      </c>
      <c r="Z28" s="51">
        <v>1495.127197</v>
      </c>
      <c r="AA28" s="51">
        <v>1524.8041989999999</v>
      </c>
      <c r="AB28" s="51">
        <v>1555.69812</v>
      </c>
      <c r="AC28" s="51">
        <v>1586.2452390000001</v>
      </c>
      <c r="AD28" s="51">
        <v>1614.907471</v>
      </c>
      <c r="AE28" s="51">
        <v>1639.87915</v>
      </c>
      <c r="AF28" s="51">
        <v>1663.4545900000001</v>
      </c>
      <c r="AG28" s="51">
        <v>1689.3645019999999</v>
      </c>
      <c r="AH28" s="51">
        <v>1714.848999</v>
      </c>
      <c r="AI28" s="47">
        <v>1.5321E-2</v>
      </c>
    </row>
    <row r="30" spans="1:35" ht="15" customHeight="1">
      <c r="B30" s="42" t="s">
        <v>3372</v>
      </c>
    </row>
    <row r="31" spans="1:35" ht="15" customHeight="1">
      <c r="A31" s="39" t="s">
        <v>3373</v>
      </c>
      <c r="B31" s="43" t="s">
        <v>3374</v>
      </c>
      <c r="C31" s="50" t="s">
        <v>3369</v>
      </c>
      <c r="D31" s="50">
        <v>0</v>
      </c>
      <c r="E31" s="50">
        <v>0</v>
      </c>
      <c r="F31" s="50">
        <v>0</v>
      </c>
      <c r="G31" s="50">
        <v>0</v>
      </c>
      <c r="H31" s="50">
        <v>0</v>
      </c>
      <c r="I31" s="50">
        <v>0</v>
      </c>
      <c r="J31" s="50">
        <v>0</v>
      </c>
      <c r="K31" s="50">
        <v>0</v>
      </c>
      <c r="L31" s="50">
        <v>0</v>
      </c>
      <c r="M31" s="50">
        <v>0</v>
      </c>
      <c r="N31" s="50">
        <v>0</v>
      </c>
      <c r="O31" s="50">
        <v>0</v>
      </c>
      <c r="P31" s="50">
        <v>0</v>
      </c>
      <c r="Q31" s="50">
        <v>0</v>
      </c>
      <c r="R31" s="50">
        <v>0</v>
      </c>
      <c r="S31" s="50">
        <v>0</v>
      </c>
      <c r="T31" s="50">
        <v>0</v>
      </c>
      <c r="U31" s="50">
        <v>0</v>
      </c>
      <c r="V31" s="50">
        <v>0</v>
      </c>
      <c r="W31" s="50">
        <v>0</v>
      </c>
      <c r="X31" s="50">
        <v>0</v>
      </c>
      <c r="Y31" s="50">
        <v>0</v>
      </c>
      <c r="Z31" s="50">
        <v>0</v>
      </c>
      <c r="AA31" s="50">
        <v>0</v>
      </c>
      <c r="AB31" s="50">
        <v>0</v>
      </c>
      <c r="AC31" s="50">
        <v>0</v>
      </c>
      <c r="AD31" s="50">
        <v>0</v>
      </c>
      <c r="AE31" s="50">
        <v>0</v>
      </c>
      <c r="AF31" s="50">
        <v>0</v>
      </c>
      <c r="AG31" s="50">
        <v>0</v>
      </c>
      <c r="AH31" s="50">
        <v>0</v>
      </c>
      <c r="AI31" s="45" t="s">
        <v>3369</v>
      </c>
    </row>
    <row r="32" spans="1:35" ht="15" customHeight="1">
      <c r="A32" s="39" t="s">
        <v>3375</v>
      </c>
      <c r="B32" s="43" t="s">
        <v>3376</v>
      </c>
      <c r="C32" s="50" t="s">
        <v>3369</v>
      </c>
      <c r="D32" s="50">
        <v>0</v>
      </c>
      <c r="E32" s="50">
        <v>0.19850000000000001</v>
      </c>
      <c r="F32" s="50">
        <v>0.19850000000000001</v>
      </c>
      <c r="G32" s="50">
        <v>0.19850000000000001</v>
      </c>
      <c r="H32" s="50">
        <v>0.19850000000000001</v>
      </c>
      <c r="I32" s="50">
        <v>0.19850000000000001</v>
      </c>
      <c r="J32" s="50">
        <v>0.19850000000000001</v>
      </c>
      <c r="K32" s="50">
        <v>0.19850000000000001</v>
      </c>
      <c r="L32" s="50">
        <v>0.19850000000000001</v>
      </c>
      <c r="M32" s="50">
        <v>0.19850000000000001</v>
      </c>
      <c r="N32" s="50">
        <v>0.19850000000000001</v>
      </c>
      <c r="O32" s="50">
        <v>0.19850000000000001</v>
      </c>
      <c r="P32" s="50">
        <v>0.19850000000000001</v>
      </c>
      <c r="Q32" s="50">
        <v>0.19850000000000001</v>
      </c>
      <c r="R32" s="50">
        <v>0.19850000000000001</v>
      </c>
      <c r="S32" s="50">
        <v>0.19850000000000001</v>
      </c>
      <c r="T32" s="50">
        <v>0.19850000000000001</v>
      </c>
      <c r="U32" s="50">
        <v>0.19850000000000001</v>
      </c>
      <c r="V32" s="50">
        <v>0.19850000000000001</v>
      </c>
      <c r="W32" s="50">
        <v>0.19850000000000001</v>
      </c>
      <c r="X32" s="50">
        <v>0.19850000000000001</v>
      </c>
      <c r="Y32" s="50">
        <v>0.19850000000000001</v>
      </c>
      <c r="Z32" s="50">
        <v>0.19850000000000001</v>
      </c>
      <c r="AA32" s="50">
        <v>0.19850000000000001</v>
      </c>
      <c r="AB32" s="50">
        <v>0.19850000000000001</v>
      </c>
      <c r="AC32" s="50">
        <v>0.19850000000000001</v>
      </c>
      <c r="AD32" s="50">
        <v>0.19850000000000001</v>
      </c>
      <c r="AE32" s="50">
        <v>0.19850000000000001</v>
      </c>
      <c r="AF32" s="50">
        <v>0.19850000000000001</v>
      </c>
      <c r="AG32" s="50">
        <v>0.19850000000000001</v>
      </c>
      <c r="AH32" s="50">
        <v>0.19850000000000001</v>
      </c>
      <c r="AI32" s="45" t="s">
        <v>3369</v>
      </c>
    </row>
    <row r="33" spans="1:35" ht="15" customHeight="1">
      <c r="A33" s="39" t="s">
        <v>3377</v>
      </c>
      <c r="B33" s="43" t="s">
        <v>3378</v>
      </c>
      <c r="C33" s="50" t="s">
        <v>3369</v>
      </c>
      <c r="D33" s="50">
        <v>5.7550020000000002</v>
      </c>
      <c r="E33" s="50">
        <v>16.178204000000001</v>
      </c>
      <c r="F33" s="50">
        <v>17.324203000000001</v>
      </c>
      <c r="G33" s="50">
        <v>17.324203000000001</v>
      </c>
      <c r="H33" s="50">
        <v>17.324203000000001</v>
      </c>
      <c r="I33" s="50">
        <v>17.324203000000001</v>
      </c>
      <c r="J33" s="50">
        <v>17.324203000000001</v>
      </c>
      <c r="K33" s="50">
        <v>17.324203000000001</v>
      </c>
      <c r="L33" s="50">
        <v>17.324203000000001</v>
      </c>
      <c r="M33" s="50">
        <v>17.324203000000001</v>
      </c>
      <c r="N33" s="50">
        <v>17.324203000000001</v>
      </c>
      <c r="O33" s="50">
        <v>17.324203000000001</v>
      </c>
      <c r="P33" s="50">
        <v>17.324203000000001</v>
      </c>
      <c r="Q33" s="50">
        <v>17.324203000000001</v>
      </c>
      <c r="R33" s="50">
        <v>17.324203000000001</v>
      </c>
      <c r="S33" s="50">
        <v>17.324203000000001</v>
      </c>
      <c r="T33" s="50">
        <v>17.324203000000001</v>
      </c>
      <c r="U33" s="50">
        <v>17.324203000000001</v>
      </c>
      <c r="V33" s="50">
        <v>17.324203000000001</v>
      </c>
      <c r="W33" s="50">
        <v>17.324203000000001</v>
      </c>
      <c r="X33" s="50">
        <v>17.324203000000001</v>
      </c>
      <c r="Y33" s="50">
        <v>17.324203000000001</v>
      </c>
      <c r="Z33" s="50">
        <v>17.324203000000001</v>
      </c>
      <c r="AA33" s="50">
        <v>17.324203000000001</v>
      </c>
      <c r="AB33" s="50">
        <v>17.324203000000001</v>
      </c>
      <c r="AC33" s="50">
        <v>17.324203000000001</v>
      </c>
      <c r="AD33" s="50">
        <v>17.324203000000001</v>
      </c>
      <c r="AE33" s="50">
        <v>17.324203000000001</v>
      </c>
      <c r="AF33" s="50">
        <v>17.324203000000001</v>
      </c>
      <c r="AG33" s="50">
        <v>17.324203000000001</v>
      </c>
      <c r="AH33" s="50">
        <v>17.324203000000001</v>
      </c>
      <c r="AI33" s="45" t="s">
        <v>3369</v>
      </c>
    </row>
    <row r="34" spans="1:35" ht="15" customHeight="1">
      <c r="A34" s="39" t="s">
        <v>3379</v>
      </c>
      <c r="B34" s="43" t="s">
        <v>3380</v>
      </c>
      <c r="C34" s="50" t="s">
        <v>3369</v>
      </c>
      <c r="D34" s="50">
        <v>2.9401999999999999</v>
      </c>
      <c r="E34" s="50">
        <v>5.4845009999999998</v>
      </c>
      <c r="F34" s="50">
        <v>5.4845009999999998</v>
      </c>
      <c r="G34" s="50">
        <v>5.4845009999999998</v>
      </c>
      <c r="H34" s="50">
        <v>5.4845009999999998</v>
      </c>
      <c r="I34" s="50">
        <v>5.4845009999999998</v>
      </c>
      <c r="J34" s="50">
        <v>5.4845009999999998</v>
      </c>
      <c r="K34" s="50">
        <v>5.4845009999999998</v>
      </c>
      <c r="L34" s="50">
        <v>5.4845009999999998</v>
      </c>
      <c r="M34" s="50">
        <v>5.4845009999999998</v>
      </c>
      <c r="N34" s="50">
        <v>5.4845009999999998</v>
      </c>
      <c r="O34" s="50">
        <v>5.4845009999999998</v>
      </c>
      <c r="P34" s="50">
        <v>5.4845009999999998</v>
      </c>
      <c r="Q34" s="50">
        <v>5.4845009999999998</v>
      </c>
      <c r="R34" s="50">
        <v>5.4845009999999998</v>
      </c>
      <c r="S34" s="50">
        <v>5.4845009999999998</v>
      </c>
      <c r="T34" s="50">
        <v>5.4845009999999998</v>
      </c>
      <c r="U34" s="50">
        <v>5.4845009999999998</v>
      </c>
      <c r="V34" s="50">
        <v>5.4845009999999998</v>
      </c>
      <c r="W34" s="50">
        <v>5.4845009999999998</v>
      </c>
      <c r="X34" s="50">
        <v>5.4845009999999998</v>
      </c>
      <c r="Y34" s="50">
        <v>5.4845009999999998</v>
      </c>
      <c r="Z34" s="50">
        <v>5.4845009999999998</v>
      </c>
      <c r="AA34" s="50">
        <v>5.4845009999999998</v>
      </c>
      <c r="AB34" s="50">
        <v>5.4845009999999998</v>
      </c>
      <c r="AC34" s="50">
        <v>5.4845009999999998</v>
      </c>
      <c r="AD34" s="50">
        <v>5.4845009999999998</v>
      </c>
      <c r="AE34" s="50">
        <v>5.4845009999999998</v>
      </c>
      <c r="AF34" s="50">
        <v>5.4845009999999998</v>
      </c>
      <c r="AG34" s="50">
        <v>5.4845009999999998</v>
      </c>
      <c r="AH34" s="50">
        <v>5.4845009999999998</v>
      </c>
      <c r="AI34" s="45" t="s">
        <v>3369</v>
      </c>
    </row>
    <row r="35" spans="1:35" ht="15" customHeight="1">
      <c r="A35" s="39" t="s">
        <v>3381</v>
      </c>
      <c r="B35" s="43" t="s">
        <v>3382</v>
      </c>
      <c r="C35" s="50" t="s">
        <v>3369</v>
      </c>
      <c r="D35" s="50">
        <v>0</v>
      </c>
      <c r="E35" s="50">
        <v>1.1000000000000001</v>
      </c>
      <c r="F35" s="50">
        <v>2.2000000000000002</v>
      </c>
      <c r="G35" s="50">
        <v>2.2000000000000002</v>
      </c>
      <c r="H35" s="50">
        <v>2.2000000000000002</v>
      </c>
      <c r="I35" s="50">
        <v>2.2000000000000002</v>
      </c>
      <c r="J35" s="50">
        <v>2.2000000000000002</v>
      </c>
      <c r="K35" s="50">
        <v>2.2000000000000002</v>
      </c>
      <c r="L35" s="50">
        <v>2.2000000000000002</v>
      </c>
      <c r="M35" s="50">
        <v>2.2000000000000002</v>
      </c>
      <c r="N35" s="50">
        <v>2.2000000000000002</v>
      </c>
      <c r="O35" s="50">
        <v>2.2000000000000002</v>
      </c>
      <c r="P35" s="50">
        <v>2.2000000000000002</v>
      </c>
      <c r="Q35" s="50">
        <v>2.2000000000000002</v>
      </c>
      <c r="R35" s="50">
        <v>2.2000000000000002</v>
      </c>
      <c r="S35" s="50">
        <v>2.2000000000000002</v>
      </c>
      <c r="T35" s="50">
        <v>2.2000000000000002</v>
      </c>
      <c r="U35" s="50">
        <v>2.2000000000000002</v>
      </c>
      <c r="V35" s="50">
        <v>2.2000000000000002</v>
      </c>
      <c r="W35" s="50">
        <v>2.2000000000000002</v>
      </c>
      <c r="X35" s="50">
        <v>2.2000000000000002</v>
      </c>
      <c r="Y35" s="50">
        <v>2.2000000000000002</v>
      </c>
      <c r="Z35" s="50">
        <v>2.2000000000000002</v>
      </c>
      <c r="AA35" s="50">
        <v>2.2000000000000002</v>
      </c>
      <c r="AB35" s="50">
        <v>2.2000000000000002</v>
      </c>
      <c r="AC35" s="50">
        <v>2.2000000000000002</v>
      </c>
      <c r="AD35" s="50">
        <v>2.2000000000000002</v>
      </c>
      <c r="AE35" s="50">
        <v>2.2000000000000002</v>
      </c>
      <c r="AF35" s="50">
        <v>2.2000000000000002</v>
      </c>
      <c r="AG35" s="50">
        <v>2.2000000000000002</v>
      </c>
      <c r="AH35" s="50">
        <v>2.2000000000000002</v>
      </c>
      <c r="AI35" s="45" t="s">
        <v>3369</v>
      </c>
    </row>
    <row r="36" spans="1:35" ht="15" customHeight="1">
      <c r="A36" s="39" t="s">
        <v>3383</v>
      </c>
      <c r="B36" s="43" t="s">
        <v>3384</v>
      </c>
      <c r="C36" s="50" t="s">
        <v>3369</v>
      </c>
      <c r="D36" s="50">
        <v>0</v>
      </c>
      <c r="E36" s="50">
        <v>0</v>
      </c>
      <c r="F36" s="50">
        <v>0</v>
      </c>
      <c r="G36" s="50">
        <v>0</v>
      </c>
      <c r="H36" s="50">
        <v>0</v>
      </c>
      <c r="I36" s="50">
        <v>0</v>
      </c>
      <c r="J36" s="50">
        <v>0</v>
      </c>
      <c r="K36" s="50">
        <v>0</v>
      </c>
      <c r="L36" s="50">
        <v>0</v>
      </c>
      <c r="M36" s="50">
        <v>0</v>
      </c>
      <c r="N36" s="50">
        <v>0</v>
      </c>
      <c r="O36" s="50">
        <v>0</v>
      </c>
      <c r="P36" s="50">
        <v>0</v>
      </c>
      <c r="Q36" s="50">
        <v>0</v>
      </c>
      <c r="R36" s="50">
        <v>0</v>
      </c>
      <c r="S36" s="50">
        <v>0</v>
      </c>
      <c r="T36" s="50">
        <v>0</v>
      </c>
      <c r="U36" s="50">
        <v>0</v>
      </c>
      <c r="V36" s="50">
        <v>0</v>
      </c>
      <c r="W36" s="50">
        <v>0</v>
      </c>
      <c r="X36" s="50">
        <v>0</v>
      </c>
      <c r="Y36" s="50">
        <v>0</v>
      </c>
      <c r="Z36" s="50">
        <v>0</v>
      </c>
      <c r="AA36" s="50">
        <v>0</v>
      </c>
      <c r="AB36" s="50">
        <v>0</v>
      </c>
      <c r="AC36" s="50">
        <v>0</v>
      </c>
      <c r="AD36" s="50">
        <v>0</v>
      </c>
      <c r="AE36" s="50">
        <v>0</v>
      </c>
      <c r="AF36" s="50">
        <v>0</v>
      </c>
      <c r="AG36" s="50">
        <v>0</v>
      </c>
      <c r="AH36" s="50">
        <v>0</v>
      </c>
      <c r="AI36" s="45" t="s">
        <v>3369</v>
      </c>
    </row>
    <row r="37" spans="1:35" ht="15" customHeight="1">
      <c r="A37" s="39" t="s">
        <v>3385</v>
      </c>
      <c r="B37" s="43" t="s">
        <v>3386</v>
      </c>
      <c r="C37" s="50" t="s">
        <v>3369</v>
      </c>
      <c r="D37" s="50">
        <v>1.0670999999999999</v>
      </c>
      <c r="E37" s="50">
        <v>3.3635999999999999</v>
      </c>
      <c r="F37" s="50">
        <v>3.9946000000000002</v>
      </c>
      <c r="G37" s="50">
        <v>4.6256000000000004</v>
      </c>
      <c r="H37" s="50">
        <v>5.2565999999999997</v>
      </c>
      <c r="I37" s="50">
        <v>5.6996010000000004</v>
      </c>
      <c r="J37" s="50">
        <v>6.1105999999999998</v>
      </c>
      <c r="K37" s="50">
        <v>6.5216010000000004</v>
      </c>
      <c r="L37" s="50">
        <v>6.9325999999999999</v>
      </c>
      <c r="M37" s="50">
        <v>7.3436009999999996</v>
      </c>
      <c r="N37" s="50">
        <v>7.7546010000000001</v>
      </c>
      <c r="O37" s="50">
        <v>7.7546010000000001</v>
      </c>
      <c r="P37" s="50">
        <v>7.7546010000000001</v>
      </c>
      <c r="Q37" s="50">
        <v>7.7546010000000001</v>
      </c>
      <c r="R37" s="50">
        <v>7.7546010000000001</v>
      </c>
      <c r="S37" s="50">
        <v>7.7546010000000001</v>
      </c>
      <c r="T37" s="50">
        <v>7.7546010000000001</v>
      </c>
      <c r="U37" s="50">
        <v>7.7546010000000001</v>
      </c>
      <c r="V37" s="50">
        <v>7.7546010000000001</v>
      </c>
      <c r="W37" s="50">
        <v>7.7546010000000001</v>
      </c>
      <c r="X37" s="50">
        <v>7.7546010000000001</v>
      </c>
      <c r="Y37" s="50">
        <v>7.7546010000000001</v>
      </c>
      <c r="Z37" s="50">
        <v>7.7546010000000001</v>
      </c>
      <c r="AA37" s="50">
        <v>7.7546010000000001</v>
      </c>
      <c r="AB37" s="50">
        <v>7.7546010000000001</v>
      </c>
      <c r="AC37" s="50">
        <v>7.7546010000000001</v>
      </c>
      <c r="AD37" s="50">
        <v>7.7546010000000001</v>
      </c>
      <c r="AE37" s="50">
        <v>7.7546010000000001</v>
      </c>
      <c r="AF37" s="50">
        <v>7.7546010000000001</v>
      </c>
      <c r="AG37" s="50">
        <v>7.7546010000000001</v>
      </c>
      <c r="AH37" s="50">
        <v>7.7546010000000001</v>
      </c>
      <c r="AI37" s="45" t="s">
        <v>3369</v>
      </c>
    </row>
    <row r="38" spans="1:35" ht="15" customHeight="1">
      <c r="A38" s="39" t="s">
        <v>3387</v>
      </c>
      <c r="B38" s="43" t="s">
        <v>3388</v>
      </c>
      <c r="C38" s="50" t="s">
        <v>3369</v>
      </c>
      <c r="D38" s="50">
        <v>2.5100000000000001E-2</v>
      </c>
      <c r="E38" s="50">
        <v>2.8799999999999999E-2</v>
      </c>
      <c r="F38" s="50">
        <v>2.8799999999999999E-2</v>
      </c>
      <c r="G38" s="50">
        <v>2.8799999999999999E-2</v>
      </c>
      <c r="H38" s="50">
        <v>2.8799999999999999E-2</v>
      </c>
      <c r="I38" s="50">
        <v>2.8799999999999999E-2</v>
      </c>
      <c r="J38" s="50">
        <v>2.8799999999999999E-2</v>
      </c>
      <c r="K38" s="50">
        <v>2.8799999999999999E-2</v>
      </c>
      <c r="L38" s="50">
        <v>2.8799999999999999E-2</v>
      </c>
      <c r="M38" s="50">
        <v>2.8799999999999999E-2</v>
      </c>
      <c r="N38" s="50">
        <v>2.8799999999999999E-2</v>
      </c>
      <c r="O38" s="50">
        <v>2.8799999999999999E-2</v>
      </c>
      <c r="P38" s="50">
        <v>2.8799999999999999E-2</v>
      </c>
      <c r="Q38" s="50">
        <v>2.8799999999999999E-2</v>
      </c>
      <c r="R38" s="50">
        <v>2.8799999999999999E-2</v>
      </c>
      <c r="S38" s="50">
        <v>2.8799999999999999E-2</v>
      </c>
      <c r="T38" s="50">
        <v>2.8799999999999999E-2</v>
      </c>
      <c r="U38" s="50">
        <v>2.8799999999999999E-2</v>
      </c>
      <c r="V38" s="50">
        <v>2.8799999999999999E-2</v>
      </c>
      <c r="W38" s="50">
        <v>2.8799999999999999E-2</v>
      </c>
      <c r="X38" s="50">
        <v>2.8799999999999999E-2</v>
      </c>
      <c r="Y38" s="50">
        <v>2.8799999999999999E-2</v>
      </c>
      <c r="Z38" s="50">
        <v>2.8799999999999999E-2</v>
      </c>
      <c r="AA38" s="50">
        <v>2.8799999999999999E-2</v>
      </c>
      <c r="AB38" s="50">
        <v>2.8799999999999999E-2</v>
      </c>
      <c r="AC38" s="50">
        <v>2.8799999999999999E-2</v>
      </c>
      <c r="AD38" s="50">
        <v>2.8799999999999999E-2</v>
      </c>
      <c r="AE38" s="50">
        <v>2.8799999999999999E-2</v>
      </c>
      <c r="AF38" s="50">
        <v>2.8799999999999999E-2</v>
      </c>
      <c r="AG38" s="50">
        <v>2.8799999999999999E-2</v>
      </c>
      <c r="AH38" s="50">
        <v>2.8799999999999999E-2</v>
      </c>
      <c r="AI38" s="45" t="s">
        <v>3369</v>
      </c>
    </row>
    <row r="39" spans="1:35" ht="15" customHeight="1">
      <c r="A39" s="39" t="s">
        <v>3389</v>
      </c>
      <c r="B39" s="43" t="s">
        <v>3390</v>
      </c>
      <c r="C39" s="50" t="s">
        <v>3369</v>
      </c>
      <c r="D39" s="50">
        <v>26.973803</v>
      </c>
      <c r="E39" s="50">
        <v>34.927605</v>
      </c>
      <c r="F39" s="50">
        <v>35.848305000000003</v>
      </c>
      <c r="G39" s="50">
        <v>36.748302000000002</v>
      </c>
      <c r="H39" s="50">
        <v>37.248302000000002</v>
      </c>
      <c r="I39" s="50">
        <v>37.248302000000002</v>
      </c>
      <c r="J39" s="50">
        <v>37.248302000000002</v>
      </c>
      <c r="K39" s="50">
        <v>37.248302000000002</v>
      </c>
      <c r="L39" s="50">
        <v>39.248305999999999</v>
      </c>
      <c r="M39" s="50">
        <v>39.248305999999999</v>
      </c>
      <c r="N39" s="50">
        <v>46.348309</v>
      </c>
      <c r="O39" s="50">
        <v>46.348309</v>
      </c>
      <c r="P39" s="50">
        <v>46.348309</v>
      </c>
      <c r="Q39" s="50">
        <v>46.348309</v>
      </c>
      <c r="R39" s="50">
        <v>46.348309</v>
      </c>
      <c r="S39" s="50">
        <v>54.548302</v>
      </c>
      <c r="T39" s="50">
        <v>54.548302</v>
      </c>
      <c r="U39" s="50">
        <v>54.548302</v>
      </c>
      <c r="V39" s="50">
        <v>54.548302</v>
      </c>
      <c r="W39" s="50">
        <v>54.548302</v>
      </c>
      <c r="X39" s="50">
        <v>54.548302</v>
      </c>
      <c r="Y39" s="50">
        <v>54.548302</v>
      </c>
      <c r="Z39" s="50">
        <v>54.548302</v>
      </c>
      <c r="AA39" s="50">
        <v>54.548302</v>
      </c>
      <c r="AB39" s="50">
        <v>54.548302</v>
      </c>
      <c r="AC39" s="50">
        <v>54.548302</v>
      </c>
      <c r="AD39" s="50">
        <v>54.548302</v>
      </c>
      <c r="AE39" s="50">
        <v>54.548302</v>
      </c>
      <c r="AF39" s="50">
        <v>54.548302</v>
      </c>
      <c r="AG39" s="50">
        <v>54.548302</v>
      </c>
      <c r="AH39" s="50">
        <v>54.548302</v>
      </c>
      <c r="AI39" s="45" t="s">
        <v>3369</v>
      </c>
    </row>
    <row r="40" spans="1:35" ht="15" customHeight="1">
      <c r="A40" s="39" t="s">
        <v>3391</v>
      </c>
      <c r="B40" s="43" t="s">
        <v>3392</v>
      </c>
      <c r="C40" s="50" t="s">
        <v>3369</v>
      </c>
      <c r="D40" s="50">
        <v>0</v>
      </c>
      <c r="E40" s="50">
        <v>0</v>
      </c>
      <c r="F40" s="50">
        <v>0</v>
      </c>
      <c r="G40" s="50">
        <v>0</v>
      </c>
      <c r="H40" s="50">
        <v>0</v>
      </c>
      <c r="I40" s="50">
        <v>0</v>
      </c>
      <c r="J40" s="50">
        <v>0</v>
      </c>
      <c r="K40" s="50">
        <v>0</v>
      </c>
      <c r="L40" s="50">
        <v>0</v>
      </c>
      <c r="M40" s="50">
        <v>0</v>
      </c>
      <c r="N40" s="50">
        <v>0</v>
      </c>
      <c r="O40" s="50">
        <v>0</v>
      </c>
      <c r="P40" s="50">
        <v>0</v>
      </c>
      <c r="Q40" s="50">
        <v>0</v>
      </c>
      <c r="R40" s="50">
        <v>0</v>
      </c>
      <c r="S40" s="50">
        <v>0</v>
      </c>
      <c r="T40" s="50">
        <v>0</v>
      </c>
      <c r="U40" s="50">
        <v>0</v>
      </c>
      <c r="V40" s="50">
        <v>0</v>
      </c>
      <c r="W40" s="50">
        <v>0</v>
      </c>
      <c r="X40" s="50">
        <v>0</v>
      </c>
      <c r="Y40" s="50">
        <v>0</v>
      </c>
      <c r="Z40" s="50">
        <v>0</v>
      </c>
      <c r="AA40" s="50">
        <v>0</v>
      </c>
      <c r="AB40" s="50">
        <v>0</v>
      </c>
      <c r="AC40" s="50">
        <v>0</v>
      </c>
      <c r="AD40" s="50">
        <v>0</v>
      </c>
      <c r="AE40" s="50">
        <v>0</v>
      </c>
      <c r="AF40" s="50">
        <v>0</v>
      </c>
      <c r="AG40" s="50">
        <v>0</v>
      </c>
      <c r="AH40" s="50">
        <v>0</v>
      </c>
      <c r="AI40" s="45" t="s">
        <v>3369</v>
      </c>
    </row>
    <row r="41" spans="1:35" ht="15" customHeight="1">
      <c r="A41" s="39" t="s">
        <v>3393</v>
      </c>
      <c r="B41" s="42" t="s">
        <v>3394</v>
      </c>
      <c r="C41" s="51" t="s">
        <v>3369</v>
      </c>
      <c r="D41" s="51">
        <v>36.766212000000003</v>
      </c>
      <c r="E41" s="51">
        <v>61.286197999999999</v>
      </c>
      <c r="F41" s="51">
        <v>65.0839</v>
      </c>
      <c r="G41" s="51">
        <v>66.614898999999994</v>
      </c>
      <c r="H41" s="51">
        <v>67.745895000000004</v>
      </c>
      <c r="I41" s="51">
        <v>68.188896</v>
      </c>
      <c r="J41" s="51">
        <v>68.599898999999994</v>
      </c>
      <c r="K41" s="51">
        <v>69.010895000000005</v>
      </c>
      <c r="L41" s="51">
        <v>71.421890000000005</v>
      </c>
      <c r="M41" s="51">
        <v>71.832901000000007</v>
      </c>
      <c r="N41" s="51">
        <v>79.343902999999997</v>
      </c>
      <c r="O41" s="51">
        <v>79.343902999999997</v>
      </c>
      <c r="P41" s="51">
        <v>79.343902999999997</v>
      </c>
      <c r="Q41" s="51">
        <v>79.343902999999997</v>
      </c>
      <c r="R41" s="51">
        <v>79.343902999999997</v>
      </c>
      <c r="S41" s="51">
        <v>87.543899999999994</v>
      </c>
      <c r="T41" s="51">
        <v>87.543899999999994</v>
      </c>
      <c r="U41" s="51">
        <v>87.543899999999994</v>
      </c>
      <c r="V41" s="51">
        <v>87.543899999999994</v>
      </c>
      <c r="W41" s="51">
        <v>87.543899999999994</v>
      </c>
      <c r="X41" s="51">
        <v>87.543899999999994</v>
      </c>
      <c r="Y41" s="51">
        <v>87.543899999999994</v>
      </c>
      <c r="Z41" s="51">
        <v>87.543899999999994</v>
      </c>
      <c r="AA41" s="51">
        <v>87.543899999999994</v>
      </c>
      <c r="AB41" s="51">
        <v>87.543899999999994</v>
      </c>
      <c r="AC41" s="51">
        <v>87.543899999999994</v>
      </c>
      <c r="AD41" s="51">
        <v>87.543899999999994</v>
      </c>
      <c r="AE41" s="51">
        <v>87.543899999999994</v>
      </c>
      <c r="AF41" s="51">
        <v>87.543899999999994</v>
      </c>
      <c r="AG41" s="51">
        <v>87.543899999999994</v>
      </c>
      <c r="AH41" s="51">
        <v>87.543899999999994</v>
      </c>
      <c r="AI41" s="47" t="s">
        <v>3369</v>
      </c>
    </row>
    <row r="42" spans="1:35" ht="15" customHeight="1">
      <c r="B42" s="42" t="s">
        <v>3395</v>
      </c>
    </row>
    <row r="43" spans="1:35" ht="15" customHeight="1">
      <c r="A43" s="39" t="s">
        <v>3396</v>
      </c>
      <c r="B43" s="43" t="s">
        <v>3374</v>
      </c>
      <c r="C43" s="50" t="s">
        <v>3369</v>
      </c>
      <c r="D43" s="50">
        <v>0</v>
      </c>
      <c r="E43" s="50">
        <v>0</v>
      </c>
      <c r="F43" s="50">
        <v>0</v>
      </c>
      <c r="G43" s="50">
        <v>0</v>
      </c>
      <c r="H43" s="50">
        <v>0</v>
      </c>
      <c r="I43" s="50">
        <v>0</v>
      </c>
      <c r="J43" s="50">
        <v>0</v>
      </c>
      <c r="K43" s="50">
        <v>0</v>
      </c>
      <c r="L43" s="50">
        <v>0</v>
      </c>
      <c r="M43" s="50">
        <v>0</v>
      </c>
      <c r="N43" s="50">
        <v>0</v>
      </c>
      <c r="O43" s="50">
        <v>0</v>
      </c>
      <c r="P43" s="50">
        <v>0</v>
      </c>
      <c r="Q43" s="50">
        <v>0</v>
      </c>
      <c r="R43" s="50">
        <v>0</v>
      </c>
      <c r="S43" s="50">
        <v>0</v>
      </c>
      <c r="T43" s="50">
        <v>0</v>
      </c>
      <c r="U43" s="50">
        <v>0</v>
      </c>
      <c r="V43" s="50">
        <v>0</v>
      </c>
      <c r="W43" s="50">
        <v>0</v>
      </c>
      <c r="X43" s="50">
        <v>0</v>
      </c>
      <c r="Y43" s="50">
        <v>0</v>
      </c>
      <c r="Z43" s="50">
        <v>0</v>
      </c>
      <c r="AA43" s="50">
        <v>0</v>
      </c>
      <c r="AB43" s="50">
        <v>0</v>
      </c>
      <c r="AC43" s="50">
        <v>0</v>
      </c>
      <c r="AD43" s="50">
        <v>0</v>
      </c>
      <c r="AE43" s="50">
        <v>0</v>
      </c>
      <c r="AF43" s="50">
        <v>0</v>
      </c>
      <c r="AG43" s="50">
        <v>0</v>
      </c>
      <c r="AH43" s="50">
        <v>0</v>
      </c>
      <c r="AI43" s="45" t="s">
        <v>3369</v>
      </c>
    </row>
    <row r="44" spans="1:35" ht="15" customHeight="1">
      <c r="A44" s="39" t="s">
        <v>3397</v>
      </c>
      <c r="B44" s="43" t="s">
        <v>3376</v>
      </c>
      <c r="C44" s="50" t="s">
        <v>3369</v>
      </c>
      <c r="D44" s="50">
        <v>0</v>
      </c>
      <c r="E44" s="50">
        <v>0</v>
      </c>
      <c r="F44" s="50">
        <v>0</v>
      </c>
      <c r="G44" s="50">
        <v>0</v>
      </c>
      <c r="H44" s="50">
        <v>0</v>
      </c>
      <c r="I44" s="50">
        <v>0</v>
      </c>
      <c r="J44" s="50">
        <v>0</v>
      </c>
      <c r="K44" s="50">
        <v>0</v>
      </c>
      <c r="L44" s="50">
        <v>0</v>
      </c>
      <c r="M44" s="50">
        <v>0</v>
      </c>
      <c r="N44" s="50">
        <v>0</v>
      </c>
      <c r="O44" s="50">
        <v>0</v>
      </c>
      <c r="P44" s="50">
        <v>0</v>
      </c>
      <c r="Q44" s="50">
        <v>0</v>
      </c>
      <c r="R44" s="50">
        <v>0</v>
      </c>
      <c r="S44" s="50">
        <v>0</v>
      </c>
      <c r="T44" s="50">
        <v>0</v>
      </c>
      <c r="U44" s="50">
        <v>0</v>
      </c>
      <c r="V44" s="50">
        <v>0</v>
      </c>
      <c r="W44" s="50">
        <v>0</v>
      </c>
      <c r="X44" s="50">
        <v>0</v>
      </c>
      <c r="Y44" s="50">
        <v>0</v>
      </c>
      <c r="Z44" s="50">
        <v>0</v>
      </c>
      <c r="AA44" s="50">
        <v>0</v>
      </c>
      <c r="AB44" s="50">
        <v>0</v>
      </c>
      <c r="AC44" s="50">
        <v>0</v>
      </c>
      <c r="AD44" s="50">
        <v>0</v>
      </c>
      <c r="AE44" s="50">
        <v>0</v>
      </c>
      <c r="AF44" s="50">
        <v>0</v>
      </c>
      <c r="AG44" s="50">
        <v>0</v>
      </c>
      <c r="AH44" s="50">
        <v>0</v>
      </c>
      <c r="AI44" s="45" t="s">
        <v>3369</v>
      </c>
    </row>
    <row r="45" spans="1:35" ht="15" customHeight="1">
      <c r="A45" s="39" t="s">
        <v>3398</v>
      </c>
      <c r="B45" s="43" t="s">
        <v>3378</v>
      </c>
      <c r="C45" s="50" t="s">
        <v>3369</v>
      </c>
      <c r="D45" s="50">
        <v>0</v>
      </c>
      <c r="E45" s="50">
        <v>0</v>
      </c>
      <c r="F45" s="50">
        <v>13.828454000000001</v>
      </c>
      <c r="G45" s="50">
        <v>25.828113999999999</v>
      </c>
      <c r="H45" s="50">
        <v>35.644188</v>
      </c>
      <c r="I45" s="50">
        <v>48.458748</v>
      </c>
      <c r="J45" s="50">
        <v>56.878349</v>
      </c>
      <c r="K45" s="50">
        <v>60.147820000000003</v>
      </c>
      <c r="L45" s="50">
        <v>63.474761999999998</v>
      </c>
      <c r="M45" s="50">
        <v>68.118354999999994</v>
      </c>
      <c r="N45" s="50">
        <v>70.159615000000002</v>
      </c>
      <c r="O45" s="50">
        <v>75.626816000000005</v>
      </c>
      <c r="P45" s="50">
        <v>78.132202000000007</v>
      </c>
      <c r="Q45" s="50">
        <v>81.93486</v>
      </c>
      <c r="R45" s="50">
        <v>85.978911999999994</v>
      </c>
      <c r="S45" s="50">
        <v>89.876045000000005</v>
      </c>
      <c r="T45" s="50">
        <v>95.007011000000006</v>
      </c>
      <c r="U45" s="50">
        <v>100.174744</v>
      </c>
      <c r="V45" s="50">
        <v>105.655968</v>
      </c>
      <c r="W45" s="50">
        <v>111.698669</v>
      </c>
      <c r="X45" s="50">
        <v>116.012756</v>
      </c>
      <c r="Y45" s="50">
        <v>119.42237900000001</v>
      </c>
      <c r="Z45" s="50">
        <v>123.18995700000001</v>
      </c>
      <c r="AA45" s="50">
        <v>126.976524</v>
      </c>
      <c r="AB45" s="50">
        <v>128.47735599999999</v>
      </c>
      <c r="AC45" s="50">
        <v>131.57733200000001</v>
      </c>
      <c r="AD45" s="50">
        <v>135.581604</v>
      </c>
      <c r="AE45" s="50">
        <v>139.59790000000001</v>
      </c>
      <c r="AF45" s="50">
        <v>142.990005</v>
      </c>
      <c r="AG45" s="50">
        <v>148.43841599999999</v>
      </c>
      <c r="AH45" s="50">
        <v>151.827789</v>
      </c>
      <c r="AI45" s="45" t="s">
        <v>3369</v>
      </c>
    </row>
    <row r="46" spans="1:35" ht="15" customHeight="1">
      <c r="A46" s="39" t="s">
        <v>3399</v>
      </c>
      <c r="B46" s="43" t="s">
        <v>3380</v>
      </c>
      <c r="C46" s="50" t="s">
        <v>3369</v>
      </c>
      <c r="D46" s="50">
        <v>5.1076790000000001</v>
      </c>
      <c r="E46" s="50">
        <v>8.0318660000000008</v>
      </c>
      <c r="F46" s="50">
        <v>11.031867</v>
      </c>
      <c r="G46" s="50">
        <v>14.600579</v>
      </c>
      <c r="H46" s="50">
        <v>18.704597</v>
      </c>
      <c r="I46" s="50">
        <v>23.424220999999999</v>
      </c>
      <c r="J46" s="50">
        <v>28.851786000000001</v>
      </c>
      <c r="K46" s="50">
        <v>32.255527000000001</v>
      </c>
      <c r="L46" s="50">
        <v>37.478329000000002</v>
      </c>
      <c r="M46" s="50">
        <v>40.820255000000003</v>
      </c>
      <c r="N46" s="50">
        <v>46.225853000000001</v>
      </c>
      <c r="O46" s="50">
        <v>52.442279999999997</v>
      </c>
      <c r="P46" s="50">
        <v>59.591186999999998</v>
      </c>
      <c r="Q46" s="50">
        <v>64.009933000000004</v>
      </c>
      <c r="R46" s="50">
        <v>68.531441000000001</v>
      </c>
      <c r="S46" s="50">
        <v>75.108429000000001</v>
      </c>
      <c r="T46" s="50">
        <v>79.935897999999995</v>
      </c>
      <c r="U46" s="50">
        <v>86.743080000000006</v>
      </c>
      <c r="V46" s="50">
        <v>91.298530999999997</v>
      </c>
      <c r="W46" s="50">
        <v>98.343956000000006</v>
      </c>
      <c r="X46" s="50">
        <v>103.508202</v>
      </c>
      <c r="Y46" s="50">
        <v>110.800224</v>
      </c>
      <c r="Z46" s="50">
        <v>116.538757</v>
      </c>
      <c r="AA46" s="50">
        <v>124.086006</v>
      </c>
      <c r="AB46" s="50">
        <v>132.76533499999999</v>
      </c>
      <c r="AC46" s="50">
        <v>139.24475100000001</v>
      </c>
      <c r="AD46" s="50">
        <v>148.227844</v>
      </c>
      <c r="AE46" s="50">
        <v>153.72843900000001</v>
      </c>
      <c r="AF46" s="50">
        <v>163.02598599999999</v>
      </c>
      <c r="AG46" s="50">
        <v>170.509308</v>
      </c>
      <c r="AH46" s="50">
        <v>180.13220200000001</v>
      </c>
      <c r="AI46" s="45" t="s">
        <v>3369</v>
      </c>
    </row>
    <row r="47" spans="1:35" ht="15" customHeight="1">
      <c r="A47" s="39" t="s">
        <v>3400</v>
      </c>
      <c r="B47" s="43" t="s">
        <v>3382</v>
      </c>
      <c r="C47" s="50" t="s">
        <v>3369</v>
      </c>
      <c r="D47" s="50">
        <v>0</v>
      </c>
      <c r="E47" s="50">
        <v>0</v>
      </c>
      <c r="F47" s="50">
        <v>0</v>
      </c>
      <c r="G47" s="50">
        <v>0</v>
      </c>
      <c r="H47" s="50">
        <v>0</v>
      </c>
      <c r="I47" s="50">
        <v>0</v>
      </c>
      <c r="J47" s="50">
        <v>0</v>
      </c>
      <c r="K47" s="50">
        <v>0</v>
      </c>
      <c r="L47" s="50">
        <v>0</v>
      </c>
      <c r="M47" s="50">
        <v>0</v>
      </c>
      <c r="N47" s="50">
        <v>0</v>
      </c>
      <c r="O47" s="50">
        <v>0</v>
      </c>
      <c r="P47" s="50">
        <v>0</v>
      </c>
      <c r="Q47" s="50">
        <v>0</v>
      </c>
      <c r="R47" s="50">
        <v>0</v>
      </c>
      <c r="S47" s="50">
        <v>0</v>
      </c>
      <c r="T47" s="50">
        <v>0</v>
      </c>
      <c r="U47" s="50">
        <v>0</v>
      </c>
      <c r="V47" s="50">
        <v>0</v>
      </c>
      <c r="W47" s="50">
        <v>0</v>
      </c>
      <c r="X47" s="50">
        <v>0</v>
      </c>
      <c r="Y47" s="50">
        <v>0</v>
      </c>
      <c r="Z47" s="50">
        <v>0</v>
      </c>
      <c r="AA47" s="50">
        <v>0</v>
      </c>
      <c r="AB47" s="50">
        <v>0</v>
      </c>
      <c r="AC47" s="50">
        <v>0</v>
      </c>
      <c r="AD47" s="50">
        <v>0</v>
      </c>
      <c r="AE47" s="50">
        <v>0</v>
      </c>
      <c r="AF47" s="50">
        <v>0</v>
      </c>
      <c r="AG47" s="50">
        <v>0</v>
      </c>
      <c r="AH47" s="50">
        <v>0</v>
      </c>
      <c r="AI47" s="45" t="s">
        <v>3369</v>
      </c>
    </row>
    <row r="48" spans="1:35" ht="15" customHeight="1">
      <c r="A48" s="39" t="s">
        <v>3401</v>
      </c>
      <c r="B48" s="43" t="s">
        <v>3384</v>
      </c>
      <c r="C48" s="50" t="s">
        <v>3369</v>
      </c>
      <c r="D48" s="50">
        <v>0</v>
      </c>
      <c r="E48" s="50">
        <v>0</v>
      </c>
      <c r="F48" s="50">
        <v>0</v>
      </c>
      <c r="G48" s="50">
        <v>0</v>
      </c>
      <c r="H48" s="50">
        <v>0</v>
      </c>
      <c r="I48" s="50">
        <v>0</v>
      </c>
      <c r="J48" s="50">
        <v>0</v>
      </c>
      <c r="K48" s="50">
        <v>0</v>
      </c>
      <c r="L48" s="50">
        <v>0</v>
      </c>
      <c r="M48" s="50">
        <v>0</v>
      </c>
      <c r="N48" s="50">
        <v>0</v>
      </c>
      <c r="O48" s="50">
        <v>0</v>
      </c>
      <c r="P48" s="50">
        <v>0</v>
      </c>
      <c r="Q48" s="50">
        <v>0</v>
      </c>
      <c r="R48" s="50">
        <v>0</v>
      </c>
      <c r="S48" s="50">
        <v>0</v>
      </c>
      <c r="T48" s="50">
        <v>0</v>
      </c>
      <c r="U48" s="50">
        <v>0</v>
      </c>
      <c r="V48" s="50">
        <v>0</v>
      </c>
      <c r="W48" s="50">
        <v>0</v>
      </c>
      <c r="X48" s="50">
        <v>0</v>
      </c>
      <c r="Y48" s="50">
        <v>0</v>
      </c>
      <c r="Z48" s="50">
        <v>0</v>
      </c>
      <c r="AA48" s="50">
        <v>0</v>
      </c>
      <c r="AB48" s="50">
        <v>0</v>
      </c>
      <c r="AC48" s="50">
        <v>0</v>
      </c>
      <c r="AD48" s="50">
        <v>0</v>
      </c>
      <c r="AE48" s="50">
        <v>0</v>
      </c>
      <c r="AF48" s="50">
        <v>0</v>
      </c>
      <c r="AG48" s="50">
        <v>0</v>
      </c>
      <c r="AH48" s="50">
        <v>0</v>
      </c>
      <c r="AI48" s="45" t="s">
        <v>3369</v>
      </c>
    </row>
    <row r="49" spans="1:35" ht="15" customHeight="1">
      <c r="A49" s="39" t="s">
        <v>3402</v>
      </c>
      <c r="B49" s="43" t="s">
        <v>3386</v>
      </c>
      <c r="C49" s="50" t="s">
        <v>3369</v>
      </c>
      <c r="D49" s="50">
        <v>0.19156000000000001</v>
      </c>
      <c r="E49" s="50">
        <v>0.89505999999999997</v>
      </c>
      <c r="F49" s="50">
        <v>0.89505999999999997</v>
      </c>
      <c r="G49" s="50">
        <v>0.89505999999999997</v>
      </c>
      <c r="H49" s="50">
        <v>0.89505999999999997</v>
      </c>
      <c r="I49" s="50">
        <v>0.89505999999999997</v>
      </c>
      <c r="J49" s="50">
        <v>0.89505999999999997</v>
      </c>
      <c r="K49" s="50">
        <v>0.89505999999999997</v>
      </c>
      <c r="L49" s="50">
        <v>0.89505999999999997</v>
      </c>
      <c r="M49" s="50">
        <v>0.94604100000000002</v>
      </c>
      <c r="N49" s="50">
        <v>0.94604100000000002</v>
      </c>
      <c r="O49" s="50">
        <v>0.94604100000000002</v>
      </c>
      <c r="P49" s="50">
        <v>0.94604100000000002</v>
      </c>
      <c r="Q49" s="50">
        <v>1.2330650000000001</v>
      </c>
      <c r="R49" s="50">
        <v>1.6807479999999999</v>
      </c>
      <c r="S49" s="50">
        <v>1.6807479999999999</v>
      </c>
      <c r="T49" s="50">
        <v>1.7483310000000001</v>
      </c>
      <c r="U49" s="50">
        <v>1.7483310000000001</v>
      </c>
      <c r="V49" s="50">
        <v>1.763131</v>
      </c>
      <c r="W49" s="50">
        <v>1.763131</v>
      </c>
      <c r="X49" s="50">
        <v>1.850481</v>
      </c>
      <c r="Y49" s="50">
        <v>2.289879</v>
      </c>
      <c r="Z49" s="50">
        <v>2.8846029999999998</v>
      </c>
      <c r="AA49" s="50">
        <v>2.8846029999999998</v>
      </c>
      <c r="AB49" s="50">
        <v>2.8846029999999998</v>
      </c>
      <c r="AC49" s="50">
        <v>3.5184600000000001</v>
      </c>
      <c r="AD49" s="50">
        <v>4.1978559999999998</v>
      </c>
      <c r="AE49" s="50">
        <v>5.9578709999999999</v>
      </c>
      <c r="AF49" s="50">
        <v>6.958882</v>
      </c>
      <c r="AG49" s="50">
        <v>8.2423059999999992</v>
      </c>
      <c r="AH49" s="50">
        <v>8.2770949999999992</v>
      </c>
      <c r="AI49" s="45" t="s">
        <v>3369</v>
      </c>
    </row>
    <row r="50" spans="1:35" ht="15" customHeight="1">
      <c r="A50" s="39" t="s">
        <v>3403</v>
      </c>
      <c r="B50" s="43" t="s">
        <v>3388</v>
      </c>
      <c r="C50" s="50" t="s">
        <v>3369</v>
      </c>
      <c r="D50" s="50">
        <v>0</v>
      </c>
      <c r="E50" s="50">
        <v>0</v>
      </c>
      <c r="F50" s="50">
        <v>7.6270000000000001E-3</v>
      </c>
      <c r="G50" s="50">
        <v>8.8990000000000007E-3</v>
      </c>
      <c r="H50" s="50">
        <v>8.8990000000000007E-3</v>
      </c>
      <c r="I50" s="50">
        <v>8.8990000000000007E-3</v>
      </c>
      <c r="J50" s="50">
        <v>8.8990000000000007E-3</v>
      </c>
      <c r="K50" s="50">
        <v>8.8990000000000007E-3</v>
      </c>
      <c r="L50" s="50">
        <v>3.8760999999999997E-2</v>
      </c>
      <c r="M50" s="50">
        <v>3.8760999999999997E-2</v>
      </c>
      <c r="N50" s="50">
        <v>3.8760999999999997E-2</v>
      </c>
      <c r="O50" s="50">
        <v>3.8760999999999997E-2</v>
      </c>
      <c r="P50" s="50">
        <v>3.8760999999999997E-2</v>
      </c>
      <c r="Q50" s="50">
        <v>3.8760999999999997E-2</v>
      </c>
      <c r="R50" s="50">
        <v>3.8760999999999997E-2</v>
      </c>
      <c r="S50" s="50">
        <v>3.8760999999999997E-2</v>
      </c>
      <c r="T50" s="50">
        <v>3.8760999999999997E-2</v>
      </c>
      <c r="U50" s="50">
        <v>3.8760999999999997E-2</v>
      </c>
      <c r="V50" s="50">
        <v>3.8760999999999997E-2</v>
      </c>
      <c r="W50" s="50">
        <v>3.8760999999999997E-2</v>
      </c>
      <c r="X50" s="50">
        <v>3.8760999999999997E-2</v>
      </c>
      <c r="Y50" s="50">
        <v>3.8760999999999997E-2</v>
      </c>
      <c r="Z50" s="50">
        <v>3.8760999999999997E-2</v>
      </c>
      <c r="AA50" s="50">
        <v>3.8760999999999997E-2</v>
      </c>
      <c r="AB50" s="50">
        <v>3.8760999999999997E-2</v>
      </c>
      <c r="AC50" s="50">
        <v>3.8760999999999997E-2</v>
      </c>
      <c r="AD50" s="50">
        <v>3.8760999999999997E-2</v>
      </c>
      <c r="AE50" s="50">
        <v>3.8760999999999997E-2</v>
      </c>
      <c r="AF50" s="50">
        <v>3.8760999999999997E-2</v>
      </c>
      <c r="AG50" s="50">
        <v>3.8760999999999997E-2</v>
      </c>
      <c r="AH50" s="50">
        <v>3.8760999999999997E-2</v>
      </c>
      <c r="AI50" s="45" t="s">
        <v>3369</v>
      </c>
    </row>
    <row r="51" spans="1:35" ht="15" customHeight="1">
      <c r="A51" s="39" t="s">
        <v>3404</v>
      </c>
      <c r="B51" s="43" t="s">
        <v>3390</v>
      </c>
      <c r="C51" s="50" t="s">
        <v>3369</v>
      </c>
      <c r="D51" s="50">
        <v>0</v>
      </c>
      <c r="E51" s="50">
        <v>10.824090999999999</v>
      </c>
      <c r="F51" s="50">
        <v>43.645054000000002</v>
      </c>
      <c r="G51" s="50">
        <v>63.712299000000002</v>
      </c>
      <c r="H51" s="50">
        <v>76.402816999999999</v>
      </c>
      <c r="I51" s="50">
        <v>94.047095999999996</v>
      </c>
      <c r="J51" s="50">
        <v>107.869469</v>
      </c>
      <c r="K51" s="50">
        <v>117.172951</v>
      </c>
      <c r="L51" s="50">
        <v>124.315521</v>
      </c>
      <c r="M51" s="50">
        <v>138.12081900000001</v>
      </c>
      <c r="N51" s="50">
        <v>147.01431299999999</v>
      </c>
      <c r="O51" s="50">
        <v>148.25576799999999</v>
      </c>
      <c r="P51" s="50">
        <v>150.053146</v>
      </c>
      <c r="Q51" s="50">
        <v>152.25543200000001</v>
      </c>
      <c r="R51" s="50">
        <v>153.716171</v>
      </c>
      <c r="S51" s="50">
        <v>157.64411899999999</v>
      </c>
      <c r="T51" s="50">
        <v>164.54954499999999</v>
      </c>
      <c r="U51" s="50">
        <v>171.563568</v>
      </c>
      <c r="V51" s="50">
        <v>180.422394</v>
      </c>
      <c r="W51" s="50">
        <v>189.016434</v>
      </c>
      <c r="X51" s="50">
        <v>199.88488799999999</v>
      </c>
      <c r="Y51" s="50">
        <v>212.36029099999999</v>
      </c>
      <c r="Z51" s="50">
        <v>226.743347</v>
      </c>
      <c r="AA51" s="50">
        <v>243.244766</v>
      </c>
      <c r="AB51" s="50">
        <v>261.14529399999998</v>
      </c>
      <c r="AC51" s="50">
        <v>279.30429099999998</v>
      </c>
      <c r="AD51" s="50">
        <v>291.09307899999999</v>
      </c>
      <c r="AE51" s="50">
        <v>301.851562</v>
      </c>
      <c r="AF51" s="50">
        <v>309.33496100000002</v>
      </c>
      <c r="AG51" s="50">
        <v>317.91915899999998</v>
      </c>
      <c r="AH51" s="50">
        <v>326.85275300000001</v>
      </c>
      <c r="AI51" s="45" t="s">
        <v>3369</v>
      </c>
    </row>
    <row r="52" spans="1:35" ht="15" customHeight="1">
      <c r="A52" s="39" t="s">
        <v>3405</v>
      </c>
      <c r="B52" s="43" t="s">
        <v>3392</v>
      </c>
      <c r="C52" s="50" t="s">
        <v>3369</v>
      </c>
      <c r="D52" s="50">
        <v>0</v>
      </c>
      <c r="E52" s="50">
        <v>3.7135910000000001</v>
      </c>
      <c r="F52" s="50">
        <v>4.1676700000000002</v>
      </c>
      <c r="G52" s="50">
        <v>4.5476159999999997</v>
      </c>
      <c r="H52" s="50">
        <v>4.9869719999999997</v>
      </c>
      <c r="I52" s="50">
        <v>5.4492339999999997</v>
      </c>
      <c r="J52" s="50">
        <v>5.9613849999999999</v>
      </c>
      <c r="K52" s="50">
        <v>6.5921539999999998</v>
      </c>
      <c r="L52" s="50">
        <v>7.4718270000000002</v>
      </c>
      <c r="M52" s="50">
        <v>8.539021</v>
      </c>
      <c r="N52" s="50">
        <v>9.5355299999999996</v>
      </c>
      <c r="O52" s="50">
        <v>10.636310999999999</v>
      </c>
      <c r="P52" s="50">
        <v>11.831466000000001</v>
      </c>
      <c r="Q52" s="50">
        <v>12.989717000000001</v>
      </c>
      <c r="R52" s="50">
        <v>14.554209</v>
      </c>
      <c r="S52" s="50">
        <v>16.432065999999999</v>
      </c>
      <c r="T52" s="50">
        <v>18.254663000000001</v>
      </c>
      <c r="U52" s="50">
        <v>20.558561000000001</v>
      </c>
      <c r="V52" s="50">
        <v>22.902798000000001</v>
      </c>
      <c r="W52" s="50">
        <v>25.320221</v>
      </c>
      <c r="X52" s="50">
        <v>27.838014999999999</v>
      </c>
      <c r="Y52" s="50">
        <v>30.430658000000001</v>
      </c>
      <c r="Z52" s="50">
        <v>32.999896999999997</v>
      </c>
      <c r="AA52" s="50">
        <v>35.882655999999997</v>
      </c>
      <c r="AB52" s="50">
        <v>38.735401000000003</v>
      </c>
      <c r="AC52" s="50">
        <v>41.726345000000002</v>
      </c>
      <c r="AD52" s="50">
        <v>44.878906000000001</v>
      </c>
      <c r="AE52" s="50">
        <v>47.995967999999998</v>
      </c>
      <c r="AF52" s="50">
        <v>51.195476999999997</v>
      </c>
      <c r="AG52" s="50">
        <v>54.537044999999999</v>
      </c>
      <c r="AH52" s="50">
        <v>57.978287000000002</v>
      </c>
      <c r="AI52" s="45" t="s">
        <v>3369</v>
      </c>
    </row>
    <row r="53" spans="1:35" ht="15" customHeight="1">
      <c r="A53" s="39" t="s">
        <v>3406</v>
      </c>
      <c r="B53" s="42" t="s">
        <v>3407</v>
      </c>
      <c r="C53" s="51" t="s">
        <v>3369</v>
      </c>
      <c r="D53" s="51">
        <v>5.299239</v>
      </c>
      <c r="E53" s="51">
        <v>23.464607000000001</v>
      </c>
      <c r="F53" s="51">
        <v>73.575714000000005</v>
      </c>
      <c r="G53" s="51">
        <v>109.592575</v>
      </c>
      <c r="H53" s="51">
        <v>136.64250200000001</v>
      </c>
      <c r="I53" s="51">
        <v>172.28324900000001</v>
      </c>
      <c r="J53" s="51">
        <v>200.46498099999999</v>
      </c>
      <c r="K53" s="51">
        <v>217.072372</v>
      </c>
      <c r="L53" s="51">
        <v>233.67425499999999</v>
      </c>
      <c r="M53" s="51">
        <v>256.583282</v>
      </c>
      <c r="N53" s="51">
        <v>273.920074</v>
      </c>
      <c r="O53" s="51">
        <v>287.94601399999999</v>
      </c>
      <c r="P53" s="51">
        <v>300.59277300000002</v>
      </c>
      <c r="Q53" s="51">
        <v>312.46185300000002</v>
      </c>
      <c r="R53" s="51">
        <v>324.50030500000003</v>
      </c>
      <c r="S53" s="51">
        <v>340.78012100000001</v>
      </c>
      <c r="T53" s="51">
        <v>359.53414900000001</v>
      </c>
      <c r="U53" s="51">
        <v>380.82708700000001</v>
      </c>
      <c r="V53" s="51">
        <v>402.081726</v>
      </c>
      <c r="W53" s="51">
        <v>426.18121300000001</v>
      </c>
      <c r="X53" s="51">
        <v>449.13320900000002</v>
      </c>
      <c r="Y53" s="51">
        <v>475.34207199999997</v>
      </c>
      <c r="Z53" s="51">
        <v>502.39541600000001</v>
      </c>
      <c r="AA53" s="51">
        <v>533.11334199999999</v>
      </c>
      <c r="AB53" s="51">
        <v>564.04693599999996</v>
      </c>
      <c r="AC53" s="51">
        <v>595.410034</v>
      </c>
      <c r="AD53" s="51">
        <v>624.01855499999999</v>
      </c>
      <c r="AE53" s="51">
        <v>649.171021</v>
      </c>
      <c r="AF53" s="51">
        <v>673.54425000000003</v>
      </c>
      <c r="AG53" s="51">
        <v>699.68499799999995</v>
      </c>
      <c r="AH53" s="51">
        <v>725.10705600000006</v>
      </c>
      <c r="AI53" s="47" t="s">
        <v>3369</v>
      </c>
    </row>
    <row r="54" spans="1:35" ht="15" customHeight="1">
      <c r="A54" s="39" t="s">
        <v>3408</v>
      </c>
      <c r="B54" s="42" t="s">
        <v>3409</v>
      </c>
      <c r="C54" s="51" t="s">
        <v>3369</v>
      </c>
      <c r="D54" s="51">
        <v>42.065452999999998</v>
      </c>
      <c r="E54" s="51">
        <v>84.750809000000004</v>
      </c>
      <c r="F54" s="51">
        <v>138.65960699999999</v>
      </c>
      <c r="G54" s="51">
        <v>176.207458</v>
      </c>
      <c r="H54" s="51">
        <v>204.388397</v>
      </c>
      <c r="I54" s="51">
        <v>240.472137</v>
      </c>
      <c r="J54" s="51">
        <v>269.06488000000002</v>
      </c>
      <c r="K54" s="51">
        <v>286.08325200000002</v>
      </c>
      <c r="L54" s="51">
        <v>305.09613000000002</v>
      </c>
      <c r="M54" s="51">
        <v>328.41616800000003</v>
      </c>
      <c r="N54" s="51">
        <v>353.26397700000001</v>
      </c>
      <c r="O54" s="51">
        <v>367.289917</v>
      </c>
      <c r="P54" s="51">
        <v>379.93667599999998</v>
      </c>
      <c r="Q54" s="51">
        <v>391.80575599999997</v>
      </c>
      <c r="R54" s="51">
        <v>403.84420799999998</v>
      </c>
      <c r="S54" s="51">
        <v>428.32403599999998</v>
      </c>
      <c r="T54" s="51">
        <v>447.07806399999998</v>
      </c>
      <c r="U54" s="51">
        <v>468.37097199999999</v>
      </c>
      <c r="V54" s="51">
        <v>489.62560999999999</v>
      </c>
      <c r="W54" s="51">
        <v>513.725098</v>
      </c>
      <c r="X54" s="51">
        <v>536.67712400000005</v>
      </c>
      <c r="Y54" s="51">
        <v>562.885986</v>
      </c>
      <c r="Z54" s="51">
        <v>589.93933100000004</v>
      </c>
      <c r="AA54" s="51">
        <v>620.65722700000003</v>
      </c>
      <c r="AB54" s="51">
        <v>651.59082000000001</v>
      </c>
      <c r="AC54" s="51">
        <v>682.95391800000004</v>
      </c>
      <c r="AD54" s="51">
        <v>711.56243900000004</v>
      </c>
      <c r="AE54" s="51">
        <v>736.71490500000004</v>
      </c>
      <c r="AF54" s="51">
        <v>761.08813499999997</v>
      </c>
      <c r="AG54" s="51">
        <v>787.228882</v>
      </c>
      <c r="AH54" s="51">
        <v>812.65093999999999</v>
      </c>
      <c r="AI54" s="47" t="s">
        <v>3369</v>
      </c>
    </row>
    <row r="56" spans="1:35" ht="15" customHeight="1">
      <c r="B56" s="42" t="s">
        <v>3410</v>
      </c>
    </row>
    <row r="57" spans="1:35" ht="15" customHeight="1">
      <c r="A57" s="39" t="s">
        <v>3411</v>
      </c>
      <c r="B57" s="43" t="s">
        <v>3374</v>
      </c>
      <c r="C57" s="50" t="s">
        <v>3369</v>
      </c>
      <c r="D57" s="50">
        <v>7.6513</v>
      </c>
      <c r="E57" s="50">
        <v>10.3857</v>
      </c>
      <c r="F57" s="50">
        <v>23.942596000000002</v>
      </c>
      <c r="G57" s="50">
        <v>41.405003000000001</v>
      </c>
      <c r="H57" s="50">
        <v>59.140095000000002</v>
      </c>
      <c r="I57" s="50">
        <v>86.780822999999998</v>
      </c>
      <c r="J57" s="50">
        <v>89.706847999999994</v>
      </c>
      <c r="K57" s="50">
        <v>90.984543000000002</v>
      </c>
      <c r="L57" s="50">
        <v>92.319550000000007</v>
      </c>
      <c r="M57" s="50">
        <v>94.574539000000001</v>
      </c>
      <c r="N57" s="50">
        <v>95.209548999999996</v>
      </c>
      <c r="O57" s="50">
        <v>95.441543999999993</v>
      </c>
      <c r="P57" s="50">
        <v>95.533844000000002</v>
      </c>
      <c r="Q57" s="50">
        <v>95.533844000000002</v>
      </c>
      <c r="R57" s="50">
        <v>96.692138999999997</v>
      </c>
      <c r="S57" s="50">
        <v>97.568145999999999</v>
      </c>
      <c r="T57" s="50">
        <v>98.250656000000006</v>
      </c>
      <c r="U57" s="50">
        <v>98.785140999999996</v>
      </c>
      <c r="V57" s="50">
        <v>100.438644</v>
      </c>
      <c r="W57" s="50">
        <v>100.777649</v>
      </c>
      <c r="X57" s="50">
        <v>100.777649</v>
      </c>
      <c r="Y57" s="50">
        <v>101.117645</v>
      </c>
      <c r="Z57" s="50">
        <v>101.117645</v>
      </c>
      <c r="AA57" s="50">
        <v>101.117645</v>
      </c>
      <c r="AB57" s="50">
        <v>101.117645</v>
      </c>
      <c r="AC57" s="50">
        <v>101.53265399999999</v>
      </c>
      <c r="AD57" s="50">
        <v>101.53265399999999</v>
      </c>
      <c r="AE57" s="50">
        <v>101.76464799999999</v>
      </c>
      <c r="AF57" s="50">
        <v>101.76464799999999</v>
      </c>
      <c r="AG57" s="50">
        <v>101.989655</v>
      </c>
      <c r="AH57" s="50">
        <v>101.989655</v>
      </c>
      <c r="AI57" s="45" t="s">
        <v>3369</v>
      </c>
    </row>
    <row r="58" spans="1:35" ht="15" customHeight="1">
      <c r="A58" s="39" t="s">
        <v>3412</v>
      </c>
      <c r="B58" s="43" t="s">
        <v>3376</v>
      </c>
      <c r="C58" s="50" t="s">
        <v>3369</v>
      </c>
      <c r="D58" s="50">
        <v>2.4335990000000001</v>
      </c>
      <c r="E58" s="50">
        <v>8.6637020000000007</v>
      </c>
      <c r="F58" s="50">
        <v>13.732802</v>
      </c>
      <c r="G58" s="50">
        <v>16.024902000000001</v>
      </c>
      <c r="H58" s="50">
        <v>18.459</v>
      </c>
      <c r="I58" s="50">
        <v>21.614605000000001</v>
      </c>
      <c r="J58" s="50">
        <v>23.229800999999998</v>
      </c>
      <c r="K58" s="50">
        <v>23.746798999999999</v>
      </c>
      <c r="L58" s="50">
        <v>24.280795999999999</v>
      </c>
      <c r="M58" s="50">
        <v>26.037196999999999</v>
      </c>
      <c r="N58" s="50">
        <v>26.485195000000001</v>
      </c>
      <c r="O58" s="50">
        <v>27.503399000000002</v>
      </c>
      <c r="P58" s="50">
        <v>29.355404</v>
      </c>
      <c r="Q58" s="50">
        <v>30.623802000000001</v>
      </c>
      <c r="R58" s="50">
        <v>31.151900999999999</v>
      </c>
      <c r="S58" s="50">
        <v>32.130901000000001</v>
      </c>
      <c r="T58" s="50">
        <v>32.130901000000001</v>
      </c>
      <c r="U58" s="50">
        <v>32.130901000000001</v>
      </c>
      <c r="V58" s="50">
        <v>32.461903</v>
      </c>
      <c r="W58" s="50">
        <v>32.461903</v>
      </c>
      <c r="X58" s="50">
        <v>32.461903</v>
      </c>
      <c r="Y58" s="50">
        <v>32.461903</v>
      </c>
      <c r="Z58" s="50">
        <v>32.461903</v>
      </c>
      <c r="AA58" s="50">
        <v>32.461903</v>
      </c>
      <c r="AB58" s="50">
        <v>32.461903</v>
      </c>
      <c r="AC58" s="50">
        <v>32.461903</v>
      </c>
      <c r="AD58" s="50">
        <v>32.461903</v>
      </c>
      <c r="AE58" s="50">
        <v>32.461903</v>
      </c>
      <c r="AF58" s="50">
        <v>32.541904000000002</v>
      </c>
      <c r="AG58" s="50">
        <v>32.541904000000002</v>
      </c>
      <c r="AH58" s="50">
        <v>32.541904000000002</v>
      </c>
      <c r="AI58" s="45" t="s">
        <v>3369</v>
      </c>
    </row>
    <row r="59" spans="1:35" ht="15" customHeight="1">
      <c r="A59" s="39" t="s">
        <v>3413</v>
      </c>
      <c r="B59" s="43" t="s">
        <v>3378</v>
      </c>
      <c r="C59" s="50" t="s">
        <v>3369</v>
      </c>
      <c r="D59" s="50">
        <v>0.73760000000000003</v>
      </c>
      <c r="E59" s="50">
        <v>1.2996000000000001</v>
      </c>
      <c r="F59" s="50">
        <v>1.5430999999999999</v>
      </c>
      <c r="G59" s="50">
        <v>2.8249</v>
      </c>
      <c r="H59" s="50">
        <v>3.962799</v>
      </c>
      <c r="I59" s="50">
        <v>4.5044019999999998</v>
      </c>
      <c r="J59" s="50">
        <v>4.6098020000000002</v>
      </c>
      <c r="K59" s="50">
        <v>4.6098020000000002</v>
      </c>
      <c r="L59" s="50">
        <v>4.6098020000000002</v>
      </c>
      <c r="M59" s="50">
        <v>4.6098020000000002</v>
      </c>
      <c r="N59" s="50">
        <v>4.7334009999999997</v>
      </c>
      <c r="O59" s="50">
        <v>5.2949010000000003</v>
      </c>
      <c r="P59" s="50">
        <v>5.3199009999999998</v>
      </c>
      <c r="Q59" s="50">
        <v>5.3889019999999999</v>
      </c>
      <c r="R59" s="50">
        <v>5.7346019999999998</v>
      </c>
      <c r="S59" s="50">
        <v>5.7346019999999998</v>
      </c>
      <c r="T59" s="50">
        <v>5.7346019999999998</v>
      </c>
      <c r="U59" s="50">
        <v>5.7346019999999998</v>
      </c>
      <c r="V59" s="50">
        <v>5.7346019999999998</v>
      </c>
      <c r="W59" s="50">
        <v>6.3636020000000002</v>
      </c>
      <c r="X59" s="50">
        <v>6.3636020000000002</v>
      </c>
      <c r="Y59" s="50">
        <v>6.4466020000000004</v>
      </c>
      <c r="Z59" s="50">
        <v>6.9486020000000002</v>
      </c>
      <c r="AA59" s="50">
        <v>6.9486020000000002</v>
      </c>
      <c r="AB59" s="50">
        <v>7.0040019999999998</v>
      </c>
      <c r="AC59" s="50">
        <v>7.5091020000000004</v>
      </c>
      <c r="AD59" s="50">
        <v>7.5091020000000004</v>
      </c>
      <c r="AE59" s="50">
        <v>7.5091020000000004</v>
      </c>
      <c r="AF59" s="50">
        <v>8.2606009999999994</v>
      </c>
      <c r="AG59" s="50">
        <v>8.2636009999999995</v>
      </c>
      <c r="AH59" s="50">
        <v>8.2636009999999995</v>
      </c>
      <c r="AI59" s="45" t="s">
        <v>3369</v>
      </c>
    </row>
    <row r="60" spans="1:35" ht="15" customHeight="1">
      <c r="A60" s="39" t="s">
        <v>3414</v>
      </c>
      <c r="B60" s="43" t="s">
        <v>3380</v>
      </c>
      <c r="C60" s="50" t="s">
        <v>3369</v>
      </c>
      <c r="D60" s="50">
        <v>0.61250000000000004</v>
      </c>
      <c r="E60" s="50">
        <v>0.90659999999999996</v>
      </c>
      <c r="F60" s="50">
        <v>1.0225</v>
      </c>
      <c r="G60" s="50">
        <v>1.1926000000000001</v>
      </c>
      <c r="H60" s="50">
        <v>1.4815</v>
      </c>
      <c r="I60" s="50">
        <v>1.4935</v>
      </c>
      <c r="J60" s="50">
        <v>2.1823999999999999</v>
      </c>
      <c r="K60" s="50">
        <v>2.722</v>
      </c>
      <c r="L60" s="50">
        <v>2.722</v>
      </c>
      <c r="M60" s="50">
        <v>2.7254999999999998</v>
      </c>
      <c r="N60" s="50">
        <v>2.7254999999999998</v>
      </c>
      <c r="O60" s="50">
        <v>2.7254999999999998</v>
      </c>
      <c r="P60" s="50">
        <v>2.7254999999999998</v>
      </c>
      <c r="Q60" s="50">
        <v>2.7254999999999998</v>
      </c>
      <c r="R60" s="50">
        <v>2.7965</v>
      </c>
      <c r="S60" s="50">
        <v>2.8134999999999999</v>
      </c>
      <c r="T60" s="50">
        <v>2.8180000000000001</v>
      </c>
      <c r="U60" s="50">
        <v>2.85</v>
      </c>
      <c r="V60" s="50">
        <v>2.8546999999999998</v>
      </c>
      <c r="W60" s="50">
        <v>2.8546999999999998</v>
      </c>
      <c r="X60" s="50">
        <v>2.8546999999999998</v>
      </c>
      <c r="Y60" s="50">
        <v>3.0636999999999999</v>
      </c>
      <c r="Z60" s="50">
        <v>3.0956999999999999</v>
      </c>
      <c r="AA60" s="50">
        <v>3.0956999999999999</v>
      </c>
      <c r="AB60" s="50">
        <v>3.0956999999999999</v>
      </c>
      <c r="AC60" s="50">
        <v>3.0956999999999999</v>
      </c>
      <c r="AD60" s="50">
        <v>3.0956999999999999</v>
      </c>
      <c r="AE60" s="50">
        <v>3.0956999999999999</v>
      </c>
      <c r="AF60" s="50">
        <v>3.0956999999999999</v>
      </c>
      <c r="AG60" s="50">
        <v>3.1393</v>
      </c>
      <c r="AH60" s="50">
        <v>3.1393</v>
      </c>
      <c r="AI60" s="45" t="s">
        <v>3369</v>
      </c>
    </row>
    <row r="61" spans="1:35" ht="15" customHeight="1">
      <c r="A61" s="39" t="s">
        <v>3415</v>
      </c>
      <c r="B61" s="43" t="s">
        <v>3382</v>
      </c>
      <c r="C61" s="50" t="s">
        <v>3369</v>
      </c>
      <c r="D61" s="50">
        <v>1.0185</v>
      </c>
      <c r="E61" s="50">
        <v>4.4657</v>
      </c>
      <c r="F61" s="50">
        <v>5.2698999999999998</v>
      </c>
      <c r="G61" s="50">
        <v>5.2698999999999998</v>
      </c>
      <c r="H61" s="50">
        <v>5.2698999999999998</v>
      </c>
      <c r="I61" s="50">
        <v>8.5629010000000001</v>
      </c>
      <c r="J61" s="50">
        <v>17.404599999999999</v>
      </c>
      <c r="K61" s="50">
        <v>17.404599999999999</v>
      </c>
      <c r="L61" s="50">
        <v>17.404599999999999</v>
      </c>
      <c r="M61" s="50">
        <v>17.404599999999999</v>
      </c>
      <c r="N61" s="50">
        <v>17.404599999999999</v>
      </c>
      <c r="O61" s="50">
        <v>17.404599999999999</v>
      </c>
      <c r="P61" s="50">
        <v>17.404599999999999</v>
      </c>
      <c r="Q61" s="50">
        <v>19.380602</v>
      </c>
      <c r="R61" s="50">
        <v>21.514600999999999</v>
      </c>
      <c r="S61" s="50">
        <v>21.514600999999999</v>
      </c>
      <c r="T61" s="50">
        <v>21.514600999999999</v>
      </c>
      <c r="U61" s="50">
        <v>21.514600999999999</v>
      </c>
      <c r="V61" s="50">
        <v>21.514600999999999</v>
      </c>
      <c r="W61" s="50">
        <v>21.514600999999999</v>
      </c>
      <c r="X61" s="50">
        <v>22.682600000000001</v>
      </c>
      <c r="Y61" s="50">
        <v>22.682600000000001</v>
      </c>
      <c r="Z61" s="50">
        <v>22.682600000000001</v>
      </c>
      <c r="AA61" s="50">
        <v>23.834599999999998</v>
      </c>
      <c r="AB61" s="50">
        <v>23.834599999999998</v>
      </c>
      <c r="AC61" s="50">
        <v>23.834599999999998</v>
      </c>
      <c r="AD61" s="50">
        <v>23.834599999999998</v>
      </c>
      <c r="AE61" s="50">
        <v>23.834599999999998</v>
      </c>
      <c r="AF61" s="50">
        <v>23.834599999999998</v>
      </c>
      <c r="AG61" s="50">
        <v>23.834599999999998</v>
      </c>
      <c r="AH61" s="50">
        <v>23.834599999999998</v>
      </c>
      <c r="AI61" s="45" t="s">
        <v>3369</v>
      </c>
    </row>
    <row r="62" spans="1:35" ht="15" customHeight="1">
      <c r="A62" s="39" t="s">
        <v>3416</v>
      </c>
      <c r="B62" s="43" t="s">
        <v>3384</v>
      </c>
      <c r="C62" s="50" t="s">
        <v>3369</v>
      </c>
      <c r="D62" s="50">
        <v>0</v>
      </c>
      <c r="E62" s="50">
        <v>0</v>
      </c>
      <c r="F62" s="50">
        <v>0</v>
      </c>
      <c r="G62" s="50">
        <v>0</v>
      </c>
      <c r="H62" s="50">
        <v>0</v>
      </c>
      <c r="I62" s="50">
        <v>0</v>
      </c>
      <c r="J62" s="50">
        <v>0</v>
      </c>
      <c r="K62" s="50">
        <v>0</v>
      </c>
      <c r="L62" s="50">
        <v>0</v>
      </c>
      <c r="M62" s="50">
        <v>0</v>
      </c>
      <c r="N62" s="50">
        <v>0</v>
      </c>
      <c r="O62" s="50">
        <v>0</v>
      </c>
      <c r="P62" s="50">
        <v>0</v>
      </c>
      <c r="Q62" s="50">
        <v>0</v>
      </c>
      <c r="R62" s="50">
        <v>0</v>
      </c>
      <c r="S62" s="50">
        <v>0</v>
      </c>
      <c r="T62" s="50">
        <v>0</v>
      </c>
      <c r="U62" s="50">
        <v>0</v>
      </c>
      <c r="V62" s="50">
        <v>0</v>
      </c>
      <c r="W62" s="50">
        <v>0</v>
      </c>
      <c r="X62" s="50">
        <v>0</v>
      </c>
      <c r="Y62" s="50">
        <v>0</v>
      </c>
      <c r="Z62" s="50">
        <v>0</v>
      </c>
      <c r="AA62" s="50">
        <v>0</v>
      </c>
      <c r="AB62" s="50">
        <v>0</v>
      </c>
      <c r="AC62" s="50">
        <v>0</v>
      </c>
      <c r="AD62" s="50">
        <v>0</v>
      </c>
      <c r="AE62" s="50">
        <v>0</v>
      </c>
      <c r="AF62" s="50">
        <v>0</v>
      </c>
      <c r="AG62" s="50">
        <v>0</v>
      </c>
      <c r="AH62" s="50">
        <v>0</v>
      </c>
      <c r="AI62" s="45" t="s">
        <v>3369</v>
      </c>
    </row>
    <row r="63" spans="1:35" ht="15" customHeight="1">
      <c r="A63" s="39" t="s">
        <v>3417</v>
      </c>
      <c r="B63" s="43" t="s">
        <v>3386</v>
      </c>
      <c r="C63" s="50" t="s">
        <v>3369</v>
      </c>
      <c r="D63" s="50">
        <v>0</v>
      </c>
      <c r="E63" s="50">
        <v>0</v>
      </c>
      <c r="F63" s="50">
        <v>0</v>
      </c>
      <c r="G63" s="50">
        <v>0</v>
      </c>
      <c r="H63" s="50">
        <v>1E-3</v>
      </c>
      <c r="I63" s="50">
        <v>1E-3</v>
      </c>
      <c r="J63" s="50">
        <v>1E-3</v>
      </c>
      <c r="K63" s="50">
        <v>1E-3</v>
      </c>
      <c r="L63" s="50">
        <v>1E-3</v>
      </c>
      <c r="M63" s="50">
        <v>1E-3</v>
      </c>
      <c r="N63" s="50">
        <v>1E-3</v>
      </c>
      <c r="O63" s="50">
        <v>1E-3</v>
      </c>
      <c r="P63" s="50">
        <v>1E-3</v>
      </c>
      <c r="Q63" s="50">
        <v>1E-3</v>
      </c>
      <c r="R63" s="50">
        <v>1E-3</v>
      </c>
      <c r="S63" s="50">
        <v>1E-3</v>
      </c>
      <c r="T63" s="50">
        <v>1E-3</v>
      </c>
      <c r="U63" s="50">
        <v>1E-3</v>
      </c>
      <c r="V63" s="50">
        <v>1E-3</v>
      </c>
      <c r="W63" s="50">
        <v>1E-3</v>
      </c>
      <c r="X63" s="50">
        <v>1E-3</v>
      </c>
      <c r="Y63" s="50">
        <v>1E-3</v>
      </c>
      <c r="Z63" s="50">
        <v>1E-3</v>
      </c>
      <c r="AA63" s="50">
        <v>1E-3</v>
      </c>
      <c r="AB63" s="50">
        <v>1E-3</v>
      </c>
      <c r="AC63" s="50">
        <v>1E-3</v>
      </c>
      <c r="AD63" s="50">
        <v>1E-3</v>
      </c>
      <c r="AE63" s="50">
        <v>1E-3</v>
      </c>
      <c r="AF63" s="50">
        <v>1E-3</v>
      </c>
      <c r="AG63" s="50">
        <v>1E-3</v>
      </c>
      <c r="AH63" s="50">
        <v>1E-3</v>
      </c>
      <c r="AI63" s="45" t="s">
        <v>3369</v>
      </c>
    </row>
    <row r="64" spans="1:35" ht="15" customHeight="1">
      <c r="A64" s="39" t="s">
        <v>3418</v>
      </c>
      <c r="B64" s="43" t="s">
        <v>3388</v>
      </c>
      <c r="C64" s="50" t="s">
        <v>3369</v>
      </c>
      <c r="D64" s="50">
        <v>1.1000000000000001E-3</v>
      </c>
      <c r="E64" s="50">
        <v>1.1000000000000001E-3</v>
      </c>
      <c r="F64" s="50">
        <v>1.1000000000000001E-3</v>
      </c>
      <c r="G64" s="50">
        <v>1.1000000000000001E-3</v>
      </c>
      <c r="H64" s="50">
        <v>1.1000000000000001E-3</v>
      </c>
      <c r="I64" s="50">
        <v>1.1000000000000001E-3</v>
      </c>
      <c r="J64" s="50">
        <v>1.1000000000000001E-3</v>
      </c>
      <c r="K64" s="50">
        <v>1.1000000000000001E-3</v>
      </c>
      <c r="L64" s="50">
        <v>1.1000000000000001E-3</v>
      </c>
      <c r="M64" s="50">
        <v>1.1000000000000001E-3</v>
      </c>
      <c r="N64" s="50">
        <v>1.1000000000000001E-3</v>
      </c>
      <c r="O64" s="50">
        <v>1.1000000000000001E-3</v>
      </c>
      <c r="P64" s="50">
        <v>1.1000000000000001E-3</v>
      </c>
      <c r="Q64" s="50">
        <v>1.1000000000000001E-3</v>
      </c>
      <c r="R64" s="50">
        <v>1.1000000000000001E-3</v>
      </c>
      <c r="S64" s="50">
        <v>1.1000000000000001E-3</v>
      </c>
      <c r="T64" s="50">
        <v>1.1000000000000001E-3</v>
      </c>
      <c r="U64" s="50">
        <v>1.1000000000000001E-3</v>
      </c>
      <c r="V64" s="50">
        <v>1.1000000000000001E-3</v>
      </c>
      <c r="W64" s="50">
        <v>1.1000000000000001E-3</v>
      </c>
      <c r="X64" s="50">
        <v>1.1000000000000001E-3</v>
      </c>
      <c r="Y64" s="50">
        <v>1.1000000000000001E-3</v>
      </c>
      <c r="Z64" s="50">
        <v>1.1000000000000001E-3</v>
      </c>
      <c r="AA64" s="50">
        <v>1.1000000000000001E-3</v>
      </c>
      <c r="AB64" s="50">
        <v>1.1000000000000001E-3</v>
      </c>
      <c r="AC64" s="50">
        <v>1.1000000000000001E-3</v>
      </c>
      <c r="AD64" s="50">
        <v>1.1000000000000001E-3</v>
      </c>
      <c r="AE64" s="50">
        <v>1.1000000000000001E-3</v>
      </c>
      <c r="AF64" s="50">
        <v>1.1000000000000001E-3</v>
      </c>
      <c r="AG64" s="50">
        <v>1.1000000000000001E-3</v>
      </c>
      <c r="AH64" s="50">
        <v>1.1000000000000001E-3</v>
      </c>
      <c r="AI64" s="45" t="s">
        <v>3369</v>
      </c>
    </row>
    <row r="65" spans="1:35" ht="15" customHeight="1">
      <c r="A65" s="39" t="s">
        <v>3419</v>
      </c>
      <c r="B65" s="43" t="s">
        <v>3390</v>
      </c>
      <c r="C65" s="50" t="s">
        <v>3369</v>
      </c>
      <c r="D65" s="50">
        <v>7.85E-2</v>
      </c>
      <c r="E65" s="50">
        <v>7.85E-2</v>
      </c>
      <c r="F65" s="50">
        <v>7.85E-2</v>
      </c>
      <c r="G65" s="50">
        <v>0.10489999999999999</v>
      </c>
      <c r="H65" s="50">
        <v>0.12089999999999999</v>
      </c>
      <c r="I65" s="50">
        <v>0.12540000000000001</v>
      </c>
      <c r="J65" s="50">
        <v>0.12540000000000001</v>
      </c>
      <c r="K65" s="50">
        <v>0.13</v>
      </c>
      <c r="L65" s="50">
        <v>0.1492</v>
      </c>
      <c r="M65" s="50">
        <v>0.2286</v>
      </c>
      <c r="N65" s="50">
        <v>0.2286</v>
      </c>
      <c r="O65" s="50">
        <v>0.28860000000000002</v>
      </c>
      <c r="P65" s="50">
        <v>0.28860000000000002</v>
      </c>
      <c r="Q65" s="50">
        <v>0.28860000000000002</v>
      </c>
      <c r="R65" s="50">
        <v>0.28860000000000002</v>
      </c>
      <c r="S65" s="50">
        <v>0.28860000000000002</v>
      </c>
      <c r="T65" s="50">
        <v>0.28860000000000002</v>
      </c>
      <c r="U65" s="50">
        <v>0.28860000000000002</v>
      </c>
      <c r="V65" s="50">
        <v>0.28860000000000002</v>
      </c>
      <c r="W65" s="50">
        <v>0.28860000000000002</v>
      </c>
      <c r="X65" s="50">
        <v>0.28860000000000002</v>
      </c>
      <c r="Y65" s="50">
        <v>0.28860000000000002</v>
      </c>
      <c r="Z65" s="50">
        <v>0.28860000000000002</v>
      </c>
      <c r="AA65" s="50">
        <v>0.28860000000000002</v>
      </c>
      <c r="AB65" s="50">
        <v>0.36849999999999999</v>
      </c>
      <c r="AC65" s="50">
        <v>0.36849999999999999</v>
      </c>
      <c r="AD65" s="50">
        <v>0.36849999999999999</v>
      </c>
      <c r="AE65" s="50">
        <v>0.3715</v>
      </c>
      <c r="AF65" s="50">
        <v>0.3715</v>
      </c>
      <c r="AG65" s="50">
        <v>0.3715</v>
      </c>
      <c r="AH65" s="50">
        <v>0.3715</v>
      </c>
      <c r="AI65" s="45" t="s">
        <v>3369</v>
      </c>
    </row>
    <row r="66" spans="1:35" ht="15" customHeight="1">
      <c r="A66" s="39" t="s">
        <v>3420</v>
      </c>
      <c r="B66" s="42" t="s">
        <v>3421</v>
      </c>
      <c r="C66" s="51" t="s">
        <v>3369</v>
      </c>
      <c r="D66" s="51">
        <v>12.533102</v>
      </c>
      <c r="E66" s="51">
        <v>25.800896000000002</v>
      </c>
      <c r="F66" s="51">
        <v>45.590488000000001</v>
      </c>
      <c r="G66" s="51">
        <v>66.823288000000005</v>
      </c>
      <c r="H66" s="51">
        <v>88.436278999999999</v>
      </c>
      <c r="I66" s="51">
        <v>123.083755</v>
      </c>
      <c r="J66" s="51">
        <v>137.26097100000001</v>
      </c>
      <c r="K66" s="51">
        <v>139.59986900000001</v>
      </c>
      <c r="L66" s="51">
        <v>141.52409399999999</v>
      </c>
      <c r="M66" s="51">
        <v>145.618393</v>
      </c>
      <c r="N66" s="51">
        <v>146.824997</v>
      </c>
      <c r="O66" s="51">
        <v>148.696686</v>
      </c>
      <c r="P66" s="51">
        <v>150.66598500000001</v>
      </c>
      <c r="Q66" s="51">
        <v>153.97936999999999</v>
      </c>
      <c r="R66" s="51">
        <v>158.21646100000001</v>
      </c>
      <c r="S66" s="51">
        <v>160.08845500000001</v>
      </c>
      <c r="T66" s="51">
        <v>160.77548200000001</v>
      </c>
      <c r="U66" s="51">
        <v>161.34196499999999</v>
      </c>
      <c r="V66" s="51">
        <v>163.331177</v>
      </c>
      <c r="W66" s="51">
        <v>164.29916399999999</v>
      </c>
      <c r="X66" s="51">
        <v>165.46713299999999</v>
      </c>
      <c r="Y66" s="51">
        <v>166.09913599999999</v>
      </c>
      <c r="Z66" s="51">
        <v>166.63313299999999</v>
      </c>
      <c r="AA66" s="51">
        <v>167.78512599999999</v>
      </c>
      <c r="AB66" s="51">
        <v>167.92044100000001</v>
      </c>
      <c r="AC66" s="51">
        <v>168.84054599999999</v>
      </c>
      <c r="AD66" s="51">
        <v>168.84054599999999</v>
      </c>
      <c r="AE66" s="51">
        <v>169.075546</v>
      </c>
      <c r="AF66" s="51">
        <v>169.90704299999999</v>
      </c>
      <c r="AG66" s="51">
        <v>170.178619</v>
      </c>
      <c r="AH66" s="51">
        <v>170.178619</v>
      </c>
      <c r="AI66" s="47" t="s">
        <v>3369</v>
      </c>
    </row>
    <row r="68" spans="1:35" ht="15" customHeight="1">
      <c r="B68" s="42" t="s">
        <v>3422</v>
      </c>
    </row>
    <row r="69" spans="1:35" ht="15" customHeight="1">
      <c r="A69" s="39" t="s">
        <v>3423</v>
      </c>
      <c r="B69" s="43" t="s">
        <v>3424</v>
      </c>
      <c r="C69" s="50">
        <v>2.7610519999999998</v>
      </c>
      <c r="D69" s="50">
        <v>2.7086950000000001</v>
      </c>
      <c r="E69" s="50">
        <v>2.639894</v>
      </c>
      <c r="F69" s="50">
        <v>2.6131769999999999</v>
      </c>
      <c r="G69" s="50">
        <v>2.6038399999999999</v>
      </c>
      <c r="H69" s="50">
        <v>2.5822370000000001</v>
      </c>
      <c r="I69" s="50">
        <v>2.557121</v>
      </c>
      <c r="J69" s="50">
        <v>2.5354890000000001</v>
      </c>
      <c r="K69" s="50">
        <v>2.509757</v>
      </c>
      <c r="L69" s="50">
        <v>2.4853100000000001</v>
      </c>
      <c r="M69" s="50">
        <v>2.460769</v>
      </c>
      <c r="N69" s="50">
        <v>2.438615</v>
      </c>
      <c r="O69" s="50">
        <v>2.4164370000000002</v>
      </c>
      <c r="P69" s="50">
        <v>2.394377</v>
      </c>
      <c r="Q69" s="50">
        <v>2.3721679999999998</v>
      </c>
      <c r="R69" s="50">
        <v>2.3496990000000002</v>
      </c>
      <c r="S69" s="50">
        <v>2.3264909999999999</v>
      </c>
      <c r="T69" s="50">
        <v>2.303852</v>
      </c>
      <c r="U69" s="50">
        <v>2.2814160000000001</v>
      </c>
      <c r="V69" s="50">
        <v>2.2590379999999999</v>
      </c>
      <c r="W69" s="50">
        <v>2.237168</v>
      </c>
      <c r="X69" s="50">
        <v>2.2149260000000002</v>
      </c>
      <c r="Y69" s="50">
        <v>2.192113</v>
      </c>
      <c r="Z69" s="50">
        <v>2.1700170000000001</v>
      </c>
      <c r="AA69" s="50">
        <v>2.1481840000000001</v>
      </c>
      <c r="AB69" s="50">
        <v>2.1256949999999999</v>
      </c>
      <c r="AC69" s="50">
        <v>2.1026980000000002</v>
      </c>
      <c r="AD69" s="50">
        <v>2.080416</v>
      </c>
      <c r="AE69" s="50">
        <v>2.0586570000000002</v>
      </c>
      <c r="AF69" s="50">
        <v>2.0362260000000001</v>
      </c>
      <c r="AG69" s="50">
        <v>2.0134910000000001</v>
      </c>
      <c r="AH69" s="50">
        <v>1.9900770000000001</v>
      </c>
      <c r="AI69" s="45">
        <v>-1.0507000000000001E-2</v>
      </c>
    </row>
    <row r="70" spans="1:35" ht="15" customHeight="1">
      <c r="A70" s="39" t="s">
        <v>3425</v>
      </c>
      <c r="B70" s="43" t="s">
        <v>3426</v>
      </c>
      <c r="C70" s="50">
        <v>0.45385399999999998</v>
      </c>
      <c r="D70" s="50">
        <v>0.45388099999999998</v>
      </c>
      <c r="E70" s="50">
        <v>0.41194900000000001</v>
      </c>
      <c r="F70" s="50">
        <v>0.41204200000000002</v>
      </c>
      <c r="G70" s="50">
        <v>0.412134</v>
      </c>
      <c r="H70" s="50">
        <v>0.41226299999999999</v>
      </c>
      <c r="I70" s="50">
        <v>0.41236200000000001</v>
      </c>
      <c r="J70" s="50">
        <v>0.412466</v>
      </c>
      <c r="K70" s="50">
        <v>0.41253800000000002</v>
      </c>
      <c r="L70" s="50">
        <v>0.412607</v>
      </c>
      <c r="M70" s="50">
        <v>0.41265200000000002</v>
      </c>
      <c r="N70" s="50">
        <v>0.41268700000000003</v>
      </c>
      <c r="O70" s="50">
        <v>0.41270800000000002</v>
      </c>
      <c r="P70" s="50">
        <v>0.41270899999999999</v>
      </c>
      <c r="Q70" s="50">
        <v>0.412692</v>
      </c>
      <c r="R70" s="50">
        <v>0.41267999999999999</v>
      </c>
      <c r="S70" s="50">
        <v>0.412659</v>
      </c>
      <c r="T70" s="50">
        <v>0.41264499999999998</v>
      </c>
      <c r="U70" s="50">
        <v>0.41265400000000002</v>
      </c>
      <c r="V70" s="50">
        <v>0.41267900000000002</v>
      </c>
      <c r="W70" s="50">
        <v>0.412717</v>
      </c>
      <c r="X70" s="50">
        <v>0.412769</v>
      </c>
      <c r="Y70" s="50">
        <v>0.412831</v>
      </c>
      <c r="Z70" s="50">
        <v>0.41290399999999999</v>
      </c>
      <c r="AA70" s="50">
        <v>0.412999</v>
      </c>
      <c r="AB70" s="50">
        <v>0.41307899999999997</v>
      </c>
      <c r="AC70" s="50">
        <v>0.41316399999999998</v>
      </c>
      <c r="AD70" s="50">
        <v>0.41327399999999997</v>
      </c>
      <c r="AE70" s="50">
        <v>0.41341299999999997</v>
      </c>
      <c r="AF70" s="50">
        <v>0.41353200000000001</v>
      </c>
      <c r="AG70" s="50">
        <v>0.41365099999999999</v>
      </c>
      <c r="AH70" s="50">
        <v>0.41375200000000001</v>
      </c>
      <c r="AI70" s="45">
        <v>-2.98E-3</v>
      </c>
    </row>
    <row r="71" spans="1:35" ht="15" customHeight="1">
      <c r="A71" s="39" t="s">
        <v>3427</v>
      </c>
      <c r="B71" s="43" t="s">
        <v>3428</v>
      </c>
      <c r="C71" s="50">
        <v>16.298490999999999</v>
      </c>
      <c r="D71" s="50">
        <v>17.941783999999998</v>
      </c>
      <c r="E71" s="50">
        <v>18.108215000000001</v>
      </c>
      <c r="F71" s="50">
        <v>18.437926999999998</v>
      </c>
      <c r="G71" s="50">
        <v>18.758492</v>
      </c>
      <c r="H71" s="50">
        <v>19.095797000000001</v>
      </c>
      <c r="I71" s="50">
        <v>19.427918999999999</v>
      </c>
      <c r="J71" s="50">
        <v>19.772835000000001</v>
      </c>
      <c r="K71" s="50">
        <v>20.119067999999999</v>
      </c>
      <c r="L71" s="50">
        <v>20.470258999999999</v>
      </c>
      <c r="M71" s="50">
        <v>20.828963999999999</v>
      </c>
      <c r="N71" s="50">
        <v>21.154389999999999</v>
      </c>
      <c r="O71" s="50">
        <v>21.528292</v>
      </c>
      <c r="P71" s="50">
        <v>21.926971000000002</v>
      </c>
      <c r="Q71" s="50">
        <v>22.235804000000002</v>
      </c>
      <c r="R71" s="50">
        <v>22.691040000000001</v>
      </c>
      <c r="S71" s="50">
        <v>23.120425999999998</v>
      </c>
      <c r="T71" s="50">
        <v>23.533791000000001</v>
      </c>
      <c r="U71" s="50">
        <v>23.943228000000001</v>
      </c>
      <c r="V71" s="50">
        <v>24.408429999999999</v>
      </c>
      <c r="W71" s="50">
        <v>24.908021999999999</v>
      </c>
      <c r="X71" s="50">
        <v>25.359311999999999</v>
      </c>
      <c r="Y71" s="50">
        <v>25.899393</v>
      </c>
      <c r="Z71" s="50">
        <v>26.503399000000002</v>
      </c>
      <c r="AA71" s="50">
        <v>27.123262</v>
      </c>
      <c r="AB71" s="50">
        <v>27.782426999999998</v>
      </c>
      <c r="AC71" s="50">
        <v>28.547287000000001</v>
      </c>
      <c r="AD71" s="50">
        <v>29.259274999999999</v>
      </c>
      <c r="AE71" s="50">
        <v>30.128824000000002</v>
      </c>
      <c r="AF71" s="50">
        <v>31.012094000000001</v>
      </c>
      <c r="AG71" s="50">
        <v>31.974142000000001</v>
      </c>
      <c r="AH71" s="50">
        <v>33.023685</v>
      </c>
      <c r="AI71" s="45">
        <v>2.3040999999999999E-2</v>
      </c>
    </row>
    <row r="72" spans="1:35" ht="15" customHeight="1">
      <c r="A72" s="39" t="s">
        <v>3429</v>
      </c>
      <c r="B72" s="43" t="s">
        <v>3430</v>
      </c>
      <c r="C72" s="50">
        <v>3.2517999999999998</v>
      </c>
      <c r="D72" s="50">
        <v>3.2517999999999998</v>
      </c>
      <c r="E72" s="50">
        <v>3.160533</v>
      </c>
      <c r="F72" s="50">
        <v>3.193565</v>
      </c>
      <c r="G72" s="50">
        <v>3.1961020000000002</v>
      </c>
      <c r="H72" s="50">
        <v>3.2040389999999999</v>
      </c>
      <c r="I72" s="50">
        <v>3.2040389999999999</v>
      </c>
      <c r="J72" s="50">
        <v>3.2040389999999999</v>
      </c>
      <c r="K72" s="50">
        <v>3.2040389999999999</v>
      </c>
      <c r="L72" s="50">
        <v>3.2040389999999999</v>
      </c>
      <c r="M72" s="50">
        <v>3.2040389999999999</v>
      </c>
      <c r="N72" s="50">
        <v>3.1890610000000001</v>
      </c>
      <c r="O72" s="50">
        <v>3.193206</v>
      </c>
      <c r="P72" s="50">
        <v>3.2037879999999999</v>
      </c>
      <c r="Q72" s="50">
        <v>3.1618270000000002</v>
      </c>
      <c r="R72" s="50">
        <v>3.1875990000000001</v>
      </c>
      <c r="S72" s="50">
        <v>3.1936079999999998</v>
      </c>
      <c r="T72" s="50">
        <v>3.1833749999999998</v>
      </c>
      <c r="U72" s="50">
        <v>3.1626850000000002</v>
      </c>
      <c r="V72" s="50">
        <v>3.1591589999999998</v>
      </c>
      <c r="W72" s="50">
        <v>3.165813</v>
      </c>
      <c r="X72" s="50">
        <v>3.1403270000000001</v>
      </c>
      <c r="Y72" s="50">
        <v>3.141534</v>
      </c>
      <c r="Z72" s="50">
        <v>3.155173</v>
      </c>
      <c r="AA72" s="50">
        <v>3.159529</v>
      </c>
      <c r="AB72" s="50">
        <v>3.1610870000000002</v>
      </c>
      <c r="AC72" s="50">
        <v>3.1942919999999999</v>
      </c>
      <c r="AD72" s="50">
        <v>3.1752579999999999</v>
      </c>
      <c r="AE72" s="50">
        <v>3.2031079999999998</v>
      </c>
      <c r="AF72" s="50">
        <v>3.2040389999999999</v>
      </c>
      <c r="AG72" s="50">
        <v>3.2040389999999999</v>
      </c>
      <c r="AH72" s="50">
        <v>3.2040389999999999</v>
      </c>
      <c r="AI72" s="45">
        <v>-4.7699999999999999E-4</v>
      </c>
    </row>
    <row r="73" spans="1:35" ht="15" customHeight="1">
      <c r="A73" s="39" t="s">
        <v>3431</v>
      </c>
      <c r="B73" s="43" t="s">
        <v>3366</v>
      </c>
      <c r="C73" s="50">
        <v>35.856949</v>
      </c>
      <c r="D73" s="50">
        <v>41.082157000000002</v>
      </c>
      <c r="E73" s="50">
        <v>46.673713999999997</v>
      </c>
      <c r="F73" s="50">
        <v>51.052422</v>
      </c>
      <c r="G73" s="50">
        <v>54.511752999999999</v>
      </c>
      <c r="H73" s="50">
        <v>57.506233000000002</v>
      </c>
      <c r="I73" s="50">
        <v>61.181381000000002</v>
      </c>
      <c r="J73" s="50">
        <v>64.873215000000002</v>
      </c>
      <c r="K73" s="50">
        <v>68.532088999999999</v>
      </c>
      <c r="L73" s="50">
        <v>71.887519999999995</v>
      </c>
      <c r="M73" s="50">
        <v>75.331474</v>
      </c>
      <c r="N73" s="50">
        <v>79.048607000000004</v>
      </c>
      <c r="O73" s="50">
        <v>82.075767999999997</v>
      </c>
      <c r="P73" s="50">
        <v>85.002669999999995</v>
      </c>
      <c r="Q73" s="50">
        <v>88.263114999999999</v>
      </c>
      <c r="R73" s="50">
        <v>91.572936999999996</v>
      </c>
      <c r="S73" s="50">
        <v>94.515693999999996</v>
      </c>
      <c r="T73" s="50">
        <v>97.963256999999999</v>
      </c>
      <c r="U73" s="50">
        <v>101.015434</v>
      </c>
      <c r="V73" s="50">
        <v>104.48333700000001</v>
      </c>
      <c r="W73" s="50">
        <v>107.657112</v>
      </c>
      <c r="X73" s="50">
        <v>110.75425</v>
      </c>
      <c r="Y73" s="50">
        <v>114.00748400000001</v>
      </c>
      <c r="Z73" s="50">
        <v>117.29808800000001</v>
      </c>
      <c r="AA73" s="50">
        <v>120.53505699999999</v>
      </c>
      <c r="AB73" s="50">
        <v>124.01153600000001</v>
      </c>
      <c r="AC73" s="50">
        <v>127.34522200000001</v>
      </c>
      <c r="AD73" s="50">
        <v>131.02977000000001</v>
      </c>
      <c r="AE73" s="50">
        <v>134.601944</v>
      </c>
      <c r="AF73" s="50">
        <v>138.11779799999999</v>
      </c>
      <c r="AG73" s="50">
        <v>141.50318899999999</v>
      </c>
      <c r="AH73" s="50">
        <v>145.08833300000001</v>
      </c>
      <c r="AI73" s="45">
        <v>4.6122999999999997E-2</v>
      </c>
    </row>
    <row r="74" spans="1:35" ht="15" customHeight="1">
      <c r="A74" s="39" t="s">
        <v>3432</v>
      </c>
      <c r="B74" s="43" t="s">
        <v>3433</v>
      </c>
      <c r="C74" s="50">
        <v>0.41108600000000001</v>
      </c>
      <c r="D74" s="50">
        <v>0.41108600000000001</v>
      </c>
      <c r="E74" s="50">
        <v>0.47308600000000001</v>
      </c>
      <c r="F74" s="50">
        <v>0.47308600000000001</v>
      </c>
      <c r="G74" s="50">
        <v>0.47308600000000001</v>
      </c>
      <c r="H74" s="50">
        <v>0.47308600000000001</v>
      </c>
      <c r="I74" s="50">
        <v>0.47308600000000001</v>
      </c>
      <c r="J74" s="50">
        <v>0.47308600000000001</v>
      </c>
      <c r="K74" s="50">
        <v>0.47308600000000001</v>
      </c>
      <c r="L74" s="50">
        <v>0.47308600000000001</v>
      </c>
      <c r="M74" s="50">
        <v>0.47308600000000001</v>
      </c>
      <c r="N74" s="50">
        <v>0.47308600000000001</v>
      </c>
      <c r="O74" s="50">
        <v>0.47308600000000001</v>
      </c>
      <c r="P74" s="50">
        <v>0.47308600000000001</v>
      </c>
      <c r="Q74" s="50">
        <v>0.47308600000000001</v>
      </c>
      <c r="R74" s="50">
        <v>0.47308600000000001</v>
      </c>
      <c r="S74" s="50">
        <v>0.47308600000000001</v>
      </c>
      <c r="T74" s="50">
        <v>0.47308600000000001</v>
      </c>
      <c r="U74" s="50">
        <v>0.47308600000000001</v>
      </c>
      <c r="V74" s="50">
        <v>0.47308600000000001</v>
      </c>
      <c r="W74" s="50">
        <v>0.47308600000000001</v>
      </c>
      <c r="X74" s="50">
        <v>0.47308600000000001</v>
      </c>
      <c r="Y74" s="50">
        <v>0.47308600000000001</v>
      </c>
      <c r="Z74" s="50">
        <v>0.47308600000000001</v>
      </c>
      <c r="AA74" s="50">
        <v>0.47308600000000001</v>
      </c>
      <c r="AB74" s="50">
        <v>0.47308600000000001</v>
      </c>
      <c r="AC74" s="50">
        <v>0.47308600000000001</v>
      </c>
      <c r="AD74" s="50">
        <v>0.47308600000000001</v>
      </c>
      <c r="AE74" s="50">
        <v>0.47308600000000001</v>
      </c>
      <c r="AF74" s="50">
        <v>0.47308600000000001</v>
      </c>
      <c r="AG74" s="50">
        <v>0.47308600000000001</v>
      </c>
      <c r="AH74" s="50">
        <v>0.47308600000000001</v>
      </c>
      <c r="AI74" s="45">
        <v>4.542E-3</v>
      </c>
    </row>
    <row r="75" spans="1:35" ht="15" customHeight="1">
      <c r="A75" s="39" t="s">
        <v>3434</v>
      </c>
      <c r="B75" s="42" t="s">
        <v>3435</v>
      </c>
      <c r="C75" s="51">
        <v>59.033234</v>
      </c>
      <c r="D75" s="51">
        <v>65.849402999999995</v>
      </c>
      <c r="E75" s="51">
        <v>71.467392000000004</v>
      </c>
      <c r="F75" s="51">
        <v>76.182220000000001</v>
      </c>
      <c r="G75" s="51">
        <v>79.955405999999996</v>
      </c>
      <c r="H75" s="51">
        <v>83.273651000000001</v>
      </c>
      <c r="I75" s="51">
        <v>87.255904999999998</v>
      </c>
      <c r="J75" s="51">
        <v>91.271125999999995</v>
      </c>
      <c r="K75" s="51">
        <v>95.250572000000005</v>
      </c>
      <c r="L75" s="51">
        <v>98.932816000000003</v>
      </c>
      <c r="M75" s="51">
        <v>102.710983</v>
      </c>
      <c r="N75" s="51">
        <v>106.716446</v>
      </c>
      <c r="O75" s="51">
        <v>110.099495</v>
      </c>
      <c r="P75" s="51">
        <v>113.413597</v>
      </c>
      <c r="Q75" s="51">
        <v>116.91868599999999</v>
      </c>
      <c r="R75" s="51">
        <v>120.68704200000001</v>
      </c>
      <c r="S75" s="51">
        <v>124.041962</v>
      </c>
      <c r="T75" s="51">
        <v>127.870003</v>
      </c>
      <c r="U75" s="51">
        <v>131.288498</v>
      </c>
      <c r="V75" s="51">
        <v>135.19572400000001</v>
      </c>
      <c r="W75" s="51">
        <v>138.85391200000001</v>
      </c>
      <c r="X75" s="51">
        <v>142.35467499999999</v>
      </c>
      <c r="Y75" s="51">
        <v>146.12643399999999</v>
      </c>
      <c r="Z75" s="51">
        <v>150.012665</v>
      </c>
      <c r="AA75" s="51">
        <v>153.85211200000001</v>
      </c>
      <c r="AB75" s="51">
        <v>157.966904</v>
      </c>
      <c r="AC75" s="51">
        <v>162.07574500000001</v>
      </c>
      <c r="AD75" s="51">
        <v>166.43107599999999</v>
      </c>
      <c r="AE75" s="51">
        <v>170.87902800000001</v>
      </c>
      <c r="AF75" s="51">
        <v>175.256775</v>
      </c>
      <c r="AG75" s="51">
        <v>179.581604</v>
      </c>
      <c r="AH75" s="51">
        <v>184.19296299999999</v>
      </c>
      <c r="AI75" s="47">
        <v>3.7387999999999998E-2</v>
      </c>
    </row>
    <row r="77" spans="1:35" ht="15" customHeight="1">
      <c r="B77" s="42" t="s">
        <v>3436</v>
      </c>
    </row>
    <row r="78" spans="1:35" ht="15" customHeight="1">
      <c r="B78" s="42" t="s">
        <v>3437</v>
      </c>
    </row>
    <row r="79" spans="1:35" ht="15" customHeight="1">
      <c r="A79" s="39" t="s">
        <v>3438</v>
      </c>
      <c r="B79" s="43" t="s">
        <v>2944</v>
      </c>
      <c r="C79" s="50">
        <v>1436.6085210000001</v>
      </c>
      <c r="D79" s="50">
        <v>1413.5946039999999</v>
      </c>
      <c r="E79" s="50">
        <v>1443.833496</v>
      </c>
      <c r="F79" s="50">
        <v>1444.201538</v>
      </c>
      <c r="G79" s="50">
        <v>1442.0625</v>
      </c>
      <c r="H79" s="50">
        <v>1440.270874</v>
      </c>
      <c r="I79" s="50">
        <v>1437.982422</v>
      </c>
      <c r="J79" s="50">
        <v>1438.3961179999999</v>
      </c>
      <c r="K79" s="50">
        <v>1440.3548579999999</v>
      </c>
      <c r="L79" s="50">
        <v>1445.047607</v>
      </c>
      <c r="M79" s="50">
        <v>1452.360962</v>
      </c>
      <c r="N79" s="50">
        <v>1457.1527100000001</v>
      </c>
      <c r="O79" s="50">
        <v>1464.2376710000001</v>
      </c>
      <c r="P79" s="50">
        <v>1473.334595</v>
      </c>
      <c r="Q79" s="50">
        <v>1483.19397</v>
      </c>
      <c r="R79" s="50">
        <v>1494.4833980000001</v>
      </c>
      <c r="S79" s="50">
        <v>1507.322388</v>
      </c>
      <c r="T79" s="50">
        <v>1521.1523440000001</v>
      </c>
      <c r="U79" s="50">
        <v>1535.4710689999999</v>
      </c>
      <c r="V79" s="50">
        <v>1549.3039550000001</v>
      </c>
      <c r="W79" s="50">
        <v>1563.190063</v>
      </c>
      <c r="X79" s="50">
        <v>1577.07312</v>
      </c>
      <c r="Y79" s="50">
        <v>1591.272827</v>
      </c>
      <c r="Z79" s="50">
        <v>1605.984009</v>
      </c>
      <c r="AA79" s="50">
        <v>1620.9537350000001</v>
      </c>
      <c r="AB79" s="50">
        <v>1635.9313959999999</v>
      </c>
      <c r="AC79" s="50">
        <v>1651.768188</v>
      </c>
      <c r="AD79" s="50">
        <v>1668.5639650000001</v>
      </c>
      <c r="AE79" s="50">
        <v>1685.4121090000001</v>
      </c>
      <c r="AF79" s="50">
        <v>1702.61438</v>
      </c>
      <c r="AG79" s="50">
        <v>1720.686279</v>
      </c>
      <c r="AH79" s="50">
        <v>1738.9846190000001</v>
      </c>
      <c r="AI79" s="45">
        <v>6.1809999999999999E-3</v>
      </c>
    </row>
    <row r="80" spans="1:35" ht="15" customHeight="1">
      <c r="A80" s="39" t="s">
        <v>3439</v>
      </c>
      <c r="B80" s="43" t="s">
        <v>3440</v>
      </c>
      <c r="C80" s="50">
        <v>1364.0771480000001</v>
      </c>
      <c r="D80" s="50">
        <v>1364.1687010000001</v>
      </c>
      <c r="E80" s="50">
        <v>1390.3514399999999</v>
      </c>
      <c r="F80" s="50">
        <v>1401.7854</v>
      </c>
      <c r="G80" s="50">
        <v>1407.4332280000001</v>
      </c>
      <c r="H80" s="50">
        <v>1413.22522</v>
      </c>
      <c r="I80" s="50">
        <v>1417.5023189999999</v>
      </c>
      <c r="J80" s="50">
        <v>1419.537842</v>
      </c>
      <c r="K80" s="50">
        <v>1423.343018</v>
      </c>
      <c r="L80" s="50">
        <v>1430.0291749999999</v>
      </c>
      <c r="M80" s="50">
        <v>1438.6304929999999</v>
      </c>
      <c r="N80" s="50">
        <v>1444.5196530000001</v>
      </c>
      <c r="O80" s="50">
        <v>1452.531982</v>
      </c>
      <c r="P80" s="50">
        <v>1462.1741939999999</v>
      </c>
      <c r="Q80" s="50">
        <v>1471.1759030000001</v>
      </c>
      <c r="R80" s="50">
        <v>1480.4385990000001</v>
      </c>
      <c r="S80" s="50">
        <v>1491.262817</v>
      </c>
      <c r="T80" s="50">
        <v>1502.2857670000001</v>
      </c>
      <c r="U80" s="50">
        <v>1514.464111</v>
      </c>
      <c r="V80" s="50">
        <v>1526.2998050000001</v>
      </c>
      <c r="W80" s="50">
        <v>1539.2692870000001</v>
      </c>
      <c r="X80" s="50">
        <v>1550.99353</v>
      </c>
      <c r="Y80" s="50">
        <v>1563.871948</v>
      </c>
      <c r="Z80" s="50">
        <v>1577.5710449999999</v>
      </c>
      <c r="AA80" s="50">
        <v>1592.8305660000001</v>
      </c>
      <c r="AB80" s="50">
        <v>1608.3881839999999</v>
      </c>
      <c r="AC80" s="50">
        <v>1625.3748780000001</v>
      </c>
      <c r="AD80" s="50">
        <v>1643.383423</v>
      </c>
      <c r="AE80" s="50">
        <v>1662.668091</v>
      </c>
      <c r="AF80" s="50">
        <v>1683.1264650000001</v>
      </c>
      <c r="AG80" s="50">
        <v>1705.4094239999999</v>
      </c>
      <c r="AH80" s="50">
        <v>1728.5023189999999</v>
      </c>
      <c r="AI80" s="45">
        <v>7.6670000000000002E-3</v>
      </c>
    </row>
    <row r="81" spans="1:35" ht="15" customHeight="1">
      <c r="A81" s="39" t="s">
        <v>3441</v>
      </c>
      <c r="B81" s="43" t="s">
        <v>2943</v>
      </c>
      <c r="C81" s="50">
        <v>947.77258300000005</v>
      </c>
      <c r="D81" s="50">
        <v>934.75970500000005</v>
      </c>
      <c r="E81" s="50">
        <v>952.79083300000002</v>
      </c>
      <c r="F81" s="50">
        <v>976.13043200000004</v>
      </c>
      <c r="G81" s="50">
        <v>991.09698500000002</v>
      </c>
      <c r="H81" s="50">
        <v>1004.164368</v>
      </c>
      <c r="I81" s="50">
        <v>1016.15863</v>
      </c>
      <c r="J81" s="50">
        <v>1028.755371</v>
      </c>
      <c r="K81" s="50">
        <v>1034.358154</v>
      </c>
      <c r="L81" s="50">
        <v>1043.8386230000001</v>
      </c>
      <c r="M81" s="50">
        <v>1052.708496</v>
      </c>
      <c r="N81" s="50">
        <v>1061.6051030000001</v>
      </c>
      <c r="O81" s="50">
        <v>1067.5120850000001</v>
      </c>
      <c r="P81" s="50">
        <v>1073.4316409999999</v>
      </c>
      <c r="Q81" s="50">
        <v>1078.872314</v>
      </c>
      <c r="R81" s="50">
        <v>1085.9598390000001</v>
      </c>
      <c r="S81" s="50">
        <v>1092.2851559999999</v>
      </c>
      <c r="T81" s="50">
        <v>1097.2448730000001</v>
      </c>
      <c r="U81" s="50">
        <v>1104.450317</v>
      </c>
      <c r="V81" s="50">
        <v>1109.676025</v>
      </c>
      <c r="W81" s="50">
        <v>1114.994385</v>
      </c>
      <c r="X81" s="50">
        <v>1122.0914310000001</v>
      </c>
      <c r="Y81" s="50">
        <v>1129.235596</v>
      </c>
      <c r="Z81" s="50">
        <v>1136.0242920000001</v>
      </c>
      <c r="AA81" s="50">
        <v>1142.729126</v>
      </c>
      <c r="AB81" s="50">
        <v>1149.8149410000001</v>
      </c>
      <c r="AC81" s="50">
        <v>1157.063721</v>
      </c>
      <c r="AD81" s="50">
        <v>1163.6883539999999</v>
      </c>
      <c r="AE81" s="50">
        <v>1170.539307</v>
      </c>
      <c r="AF81" s="50">
        <v>1176.82312</v>
      </c>
      <c r="AG81" s="50">
        <v>1182.7379149999999</v>
      </c>
      <c r="AH81" s="50">
        <v>1186.8125</v>
      </c>
      <c r="AI81" s="45">
        <v>7.2820000000000003E-3</v>
      </c>
    </row>
    <row r="82" spans="1:35" ht="15" customHeight="1">
      <c r="A82" s="39" t="s">
        <v>3442</v>
      </c>
      <c r="B82" s="43" t="s">
        <v>2941</v>
      </c>
      <c r="C82" s="50">
        <v>14.010897</v>
      </c>
      <c r="D82" s="50">
        <v>16.190693</v>
      </c>
      <c r="E82" s="50">
        <v>18.868539999999999</v>
      </c>
      <c r="F82" s="50">
        <v>21.485256</v>
      </c>
      <c r="G82" s="50">
        <v>23.975667999999999</v>
      </c>
      <c r="H82" s="50">
        <v>26.506329000000001</v>
      </c>
      <c r="I82" s="50">
        <v>29.154275999999999</v>
      </c>
      <c r="J82" s="50">
        <v>31.944773000000001</v>
      </c>
      <c r="K82" s="50">
        <v>34.784644999999998</v>
      </c>
      <c r="L82" s="50">
        <v>37.711941000000003</v>
      </c>
      <c r="M82" s="50">
        <v>40.777237</v>
      </c>
      <c r="N82" s="50">
        <v>44.097178999999997</v>
      </c>
      <c r="O82" s="50">
        <v>47.723461</v>
      </c>
      <c r="P82" s="50">
        <v>51.632770999999998</v>
      </c>
      <c r="Q82" s="50">
        <v>56.005302</v>
      </c>
      <c r="R82" s="50">
        <v>60.315086000000001</v>
      </c>
      <c r="S82" s="50">
        <v>64.269813999999997</v>
      </c>
      <c r="T82" s="50">
        <v>68.461760999999996</v>
      </c>
      <c r="U82" s="50">
        <v>72.745125000000002</v>
      </c>
      <c r="V82" s="50">
        <v>77.089455000000001</v>
      </c>
      <c r="W82" s="50">
        <v>81.516953000000001</v>
      </c>
      <c r="X82" s="50">
        <v>86.020652999999996</v>
      </c>
      <c r="Y82" s="50">
        <v>90.456421000000006</v>
      </c>
      <c r="Z82" s="50">
        <v>94.893051</v>
      </c>
      <c r="AA82" s="50">
        <v>99.373115999999996</v>
      </c>
      <c r="AB82" s="50">
        <v>103.794304</v>
      </c>
      <c r="AC82" s="50">
        <v>108.138779</v>
      </c>
      <c r="AD82" s="50">
        <v>112.46807099999999</v>
      </c>
      <c r="AE82" s="50">
        <v>116.890556</v>
      </c>
      <c r="AF82" s="50">
        <v>121.252792</v>
      </c>
      <c r="AG82" s="50">
        <v>125.649773</v>
      </c>
      <c r="AH82" s="50">
        <v>130.07153299999999</v>
      </c>
      <c r="AI82" s="45">
        <v>7.4524999999999994E-2</v>
      </c>
    </row>
    <row r="83" spans="1:35" ht="15" customHeight="1">
      <c r="A83" s="39" t="s">
        <v>3443</v>
      </c>
      <c r="B83" s="43" t="s">
        <v>3444</v>
      </c>
      <c r="C83" s="50">
        <v>3762.4692380000001</v>
      </c>
      <c r="D83" s="50">
        <v>3728.713135</v>
      </c>
      <c r="E83" s="50">
        <v>3805.8439939999998</v>
      </c>
      <c r="F83" s="50">
        <v>3843.602539</v>
      </c>
      <c r="G83" s="50">
        <v>3864.5688479999999</v>
      </c>
      <c r="H83" s="50">
        <v>3884.1665039999998</v>
      </c>
      <c r="I83" s="50">
        <v>3900.797607</v>
      </c>
      <c r="J83" s="50">
        <v>3918.633789</v>
      </c>
      <c r="K83" s="50">
        <v>3932.8405760000001</v>
      </c>
      <c r="L83" s="50">
        <v>3956.6274410000001</v>
      </c>
      <c r="M83" s="50">
        <v>3984.4772950000001</v>
      </c>
      <c r="N83" s="50">
        <v>4007.3747560000002</v>
      </c>
      <c r="O83" s="50">
        <v>4032.0053710000002</v>
      </c>
      <c r="P83" s="50">
        <v>4060.5734859999998</v>
      </c>
      <c r="Q83" s="50">
        <v>4089.2473140000002</v>
      </c>
      <c r="R83" s="50">
        <v>4121.1967770000001</v>
      </c>
      <c r="S83" s="50">
        <v>4155.140625</v>
      </c>
      <c r="T83" s="50">
        <v>4189.1445309999999</v>
      </c>
      <c r="U83" s="50">
        <v>4227.1303710000002</v>
      </c>
      <c r="V83" s="50">
        <v>4262.3691410000001</v>
      </c>
      <c r="W83" s="50">
        <v>4298.970703</v>
      </c>
      <c r="X83" s="50">
        <v>4336.1787109999996</v>
      </c>
      <c r="Y83" s="50">
        <v>4374.8364259999998</v>
      </c>
      <c r="Z83" s="50">
        <v>4414.4721680000002</v>
      </c>
      <c r="AA83" s="50">
        <v>4455.8862300000001</v>
      </c>
      <c r="AB83" s="50">
        <v>4497.9282229999999</v>
      </c>
      <c r="AC83" s="50">
        <v>4542.3452150000003</v>
      </c>
      <c r="AD83" s="50">
        <v>4588.1035160000001</v>
      </c>
      <c r="AE83" s="50">
        <v>4635.5102539999998</v>
      </c>
      <c r="AF83" s="50">
        <v>4683.8168949999999</v>
      </c>
      <c r="AG83" s="50">
        <v>4734.4833980000003</v>
      </c>
      <c r="AH83" s="50">
        <v>4784.3706050000001</v>
      </c>
      <c r="AI83" s="45">
        <v>7.7809999999999997E-3</v>
      </c>
    </row>
    <row r="85" spans="1:35" ht="15" customHeight="1">
      <c r="B85" s="42" t="s">
        <v>3445</v>
      </c>
    </row>
    <row r="86" spans="1:35" ht="15" customHeight="1">
      <c r="A86" s="39" t="s">
        <v>3446</v>
      </c>
      <c r="B86" s="43" t="s">
        <v>3447</v>
      </c>
      <c r="C86" s="50">
        <v>57.498717999999997</v>
      </c>
      <c r="D86" s="50">
        <v>69.276611000000003</v>
      </c>
      <c r="E86" s="50">
        <v>64.818168999999997</v>
      </c>
      <c r="F86" s="50">
        <v>60.331820999999998</v>
      </c>
      <c r="G86" s="50">
        <v>58.500571999999998</v>
      </c>
      <c r="H86" s="50">
        <v>60.658104000000002</v>
      </c>
      <c r="I86" s="50">
        <v>57.307189999999999</v>
      </c>
      <c r="J86" s="50">
        <v>58.658484999999999</v>
      </c>
      <c r="K86" s="50">
        <v>62.426032999999997</v>
      </c>
      <c r="L86" s="50">
        <v>64.325660999999997</v>
      </c>
      <c r="M86" s="50">
        <v>63.457684</v>
      </c>
      <c r="N86" s="50">
        <v>66.023223999999999</v>
      </c>
      <c r="O86" s="50">
        <v>63.650711000000001</v>
      </c>
      <c r="P86" s="50">
        <v>65.915581000000003</v>
      </c>
      <c r="Q86" s="50">
        <v>65.916565000000006</v>
      </c>
      <c r="R86" s="50">
        <v>68.493628999999999</v>
      </c>
      <c r="S86" s="50">
        <v>67.937415999999999</v>
      </c>
      <c r="T86" s="50">
        <v>66.548964999999995</v>
      </c>
      <c r="U86" s="50">
        <v>66.210907000000006</v>
      </c>
      <c r="V86" s="50">
        <v>65.833572000000004</v>
      </c>
      <c r="W86" s="50">
        <v>66.119408000000007</v>
      </c>
      <c r="X86" s="50">
        <v>65.914519999999996</v>
      </c>
      <c r="Y86" s="50">
        <v>66.391700999999998</v>
      </c>
      <c r="Z86" s="50">
        <v>65.982062999999997</v>
      </c>
      <c r="AA86" s="50">
        <v>65.571128999999999</v>
      </c>
      <c r="AB86" s="50">
        <v>65.149696000000006</v>
      </c>
      <c r="AC86" s="50">
        <v>64.870002999999997</v>
      </c>
      <c r="AD86" s="50">
        <v>63.585754000000001</v>
      </c>
      <c r="AE86" s="50">
        <v>62.953704999999999</v>
      </c>
      <c r="AF86" s="50">
        <v>62.182316</v>
      </c>
      <c r="AG86" s="50">
        <v>61.771968999999999</v>
      </c>
      <c r="AH86" s="50">
        <v>61.349750999999998</v>
      </c>
      <c r="AI86" s="45">
        <v>2.0929999999999998E-3</v>
      </c>
    </row>
    <row r="87" spans="1:35" ht="15" customHeight="1">
      <c r="A87" s="39" t="s">
        <v>3448</v>
      </c>
      <c r="B87" s="43" t="s">
        <v>3449</v>
      </c>
      <c r="C87" s="50">
        <v>9.1191859999999991</v>
      </c>
      <c r="D87" s="50">
        <v>8.8191860000000002</v>
      </c>
      <c r="E87" s="50">
        <v>8.8191860000000002</v>
      </c>
      <c r="F87" s="50">
        <v>8.8191860000000002</v>
      </c>
      <c r="G87" s="50">
        <v>8.8191860000000002</v>
      </c>
      <c r="H87" s="50">
        <v>8.7691859999999995</v>
      </c>
      <c r="I87" s="50">
        <v>8.8191860000000002</v>
      </c>
      <c r="J87" s="50">
        <v>8.8191860000000002</v>
      </c>
      <c r="K87" s="50">
        <v>8.8191860000000002</v>
      </c>
      <c r="L87" s="50">
        <v>8.8191860000000002</v>
      </c>
      <c r="M87" s="50">
        <v>8.8191860000000002</v>
      </c>
      <c r="N87" s="50">
        <v>8.8191860000000002</v>
      </c>
      <c r="O87" s="50">
        <v>8.8191860000000002</v>
      </c>
      <c r="P87" s="50">
        <v>8.8191860000000002</v>
      </c>
      <c r="Q87" s="50">
        <v>8.8191860000000002</v>
      </c>
      <c r="R87" s="50">
        <v>8.8191860000000002</v>
      </c>
      <c r="S87" s="50">
        <v>8.8191860000000002</v>
      </c>
      <c r="T87" s="50">
        <v>8.8191860000000002</v>
      </c>
      <c r="U87" s="50">
        <v>8.8191860000000002</v>
      </c>
      <c r="V87" s="50">
        <v>8.8191860000000002</v>
      </c>
      <c r="W87" s="50">
        <v>8.8191860000000002</v>
      </c>
      <c r="X87" s="50">
        <v>8.8191860000000002</v>
      </c>
      <c r="Y87" s="50">
        <v>8.8191860000000002</v>
      </c>
      <c r="Z87" s="50">
        <v>8.8191860000000002</v>
      </c>
      <c r="AA87" s="50">
        <v>8.8191860000000002</v>
      </c>
      <c r="AB87" s="50">
        <v>8.8191860000000002</v>
      </c>
      <c r="AC87" s="50">
        <v>8.8191860000000002</v>
      </c>
      <c r="AD87" s="50">
        <v>8.8191860000000002</v>
      </c>
      <c r="AE87" s="50">
        <v>8.8191860000000002</v>
      </c>
      <c r="AF87" s="50">
        <v>8.8191860000000002</v>
      </c>
      <c r="AG87" s="50">
        <v>8.8191860000000002</v>
      </c>
      <c r="AH87" s="50">
        <v>8.8191860000000002</v>
      </c>
      <c r="AI87" s="45">
        <v>-1.078E-3</v>
      </c>
    </row>
    <row r="88" spans="1:35" ht="15" customHeight="1">
      <c r="A88" s="39" t="s">
        <v>3450</v>
      </c>
      <c r="B88" s="43" t="s">
        <v>3451</v>
      </c>
      <c r="C88" s="50">
        <v>293.07607999999999</v>
      </c>
      <c r="D88" s="50">
        <v>308.66113300000001</v>
      </c>
      <c r="E88" s="50">
        <v>298.024902</v>
      </c>
      <c r="F88" s="50">
        <v>306.06289700000002</v>
      </c>
      <c r="G88" s="50">
        <v>315.04898100000003</v>
      </c>
      <c r="H88" s="50">
        <v>305.73547400000001</v>
      </c>
      <c r="I88" s="50">
        <v>337.37988300000001</v>
      </c>
      <c r="J88" s="50">
        <v>347.03775000000002</v>
      </c>
      <c r="K88" s="50">
        <v>374.15551799999997</v>
      </c>
      <c r="L88" s="50">
        <v>377.40893599999998</v>
      </c>
      <c r="M88" s="50">
        <v>372.724762</v>
      </c>
      <c r="N88" s="50">
        <v>351.787262</v>
      </c>
      <c r="O88" s="50">
        <v>358.94421399999999</v>
      </c>
      <c r="P88" s="50">
        <v>358.95996100000002</v>
      </c>
      <c r="Q88" s="50">
        <v>352.373718</v>
      </c>
      <c r="R88" s="50">
        <v>340.604736</v>
      </c>
      <c r="S88" s="50">
        <v>342.24426299999999</v>
      </c>
      <c r="T88" s="50">
        <v>340.98998999999998</v>
      </c>
      <c r="U88" s="50">
        <v>337.90704299999999</v>
      </c>
      <c r="V88" s="50">
        <v>333.00991800000003</v>
      </c>
      <c r="W88" s="50">
        <v>330.14233400000001</v>
      </c>
      <c r="X88" s="50">
        <v>330.16546599999998</v>
      </c>
      <c r="Y88" s="50">
        <v>323.35092200000003</v>
      </c>
      <c r="Z88" s="50">
        <v>323.313354</v>
      </c>
      <c r="AA88" s="50">
        <v>336.06442299999998</v>
      </c>
      <c r="AB88" s="50">
        <v>340.86840799999999</v>
      </c>
      <c r="AC88" s="50">
        <v>350.56729100000001</v>
      </c>
      <c r="AD88" s="50">
        <v>353.80090300000001</v>
      </c>
      <c r="AE88" s="50">
        <v>346.75073200000003</v>
      </c>
      <c r="AF88" s="50">
        <v>341.95751999999999</v>
      </c>
      <c r="AG88" s="50">
        <v>341.59585600000003</v>
      </c>
      <c r="AH88" s="50">
        <v>347.94335899999999</v>
      </c>
      <c r="AI88" s="45">
        <v>5.5510000000000004E-3</v>
      </c>
    </row>
    <row r="89" spans="1:35" ht="15" customHeight="1">
      <c r="A89" s="39" t="s">
        <v>3452</v>
      </c>
      <c r="B89" s="43" t="s">
        <v>3453</v>
      </c>
      <c r="C89" s="50">
        <v>296.88909899999999</v>
      </c>
      <c r="D89" s="50">
        <v>312.75976600000001</v>
      </c>
      <c r="E89" s="50">
        <v>301.90902699999998</v>
      </c>
      <c r="F89" s="50">
        <v>310.11276199999998</v>
      </c>
      <c r="G89" s="50">
        <v>319.30987499999998</v>
      </c>
      <c r="H89" s="50">
        <v>309.83160400000003</v>
      </c>
      <c r="I89" s="50">
        <v>342.18313599999999</v>
      </c>
      <c r="J89" s="50">
        <v>352.04925500000002</v>
      </c>
      <c r="K89" s="50">
        <v>379.73168900000002</v>
      </c>
      <c r="L89" s="50">
        <v>383.07482900000002</v>
      </c>
      <c r="M89" s="50">
        <v>378.30624399999999</v>
      </c>
      <c r="N89" s="50">
        <v>356.950897</v>
      </c>
      <c r="O89" s="50">
        <v>364.26937900000001</v>
      </c>
      <c r="P89" s="50">
        <v>364.30093399999998</v>
      </c>
      <c r="Q89" s="50">
        <v>357.621735</v>
      </c>
      <c r="R89" s="50">
        <v>345.73937999999998</v>
      </c>
      <c r="S89" s="50">
        <v>347.47265599999997</v>
      </c>
      <c r="T89" s="50">
        <v>346.23056000000003</v>
      </c>
      <c r="U89" s="50">
        <v>343.12249800000001</v>
      </c>
      <c r="V89" s="50">
        <v>338.163208</v>
      </c>
      <c r="W89" s="50">
        <v>335.30935699999998</v>
      </c>
      <c r="X89" s="50">
        <v>335.37127700000002</v>
      </c>
      <c r="Y89" s="50">
        <v>328.49707000000001</v>
      </c>
      <c r="Z89" s="50">
        <v>328.53008999999997</v>
      </c>
      <c r="AA89" s="50">
        <v>341.59225500000002</v>
      </c>
      <c r="AB89" s="50">
        <v>346.53707900000001</v>
      </c>
      <c r="AC89" s="50">
        <v>356.47671500000001</v>
      </c>
      <c r="AD89" s="50">
        <v>359.81579599999998</v>
      </c>
      <c r="AE89" s="50">
        <v>352.66128500000002</v>
      </c>
      <c r="AF89" s="50">
        <v>347.809753</v>
      </c>
      <c r="AG89" s="50">
        <v>347.48028599999998</v>
      </c>
      <c r="AH89" s="50">
        <v>353.99636800000002</v>
      </c>
      <c r="AI89" s="45">
        <v>5.6909999999999999E-3</v>
      </c>
    </row>
    <row r="90" spans="1:35" ht="15" customHeight="1">
      <c r="A90" s="39" t="s">
        <v>3454</v>
      </c>
      <c r="B90" s="43" t="s">
        <v>3455</v>
      </c>
      <c r="C90" s="50">
        <v>49.196114000000001</v>
      </c>
      <c r="D90" s="50">
        <v>50.759804000000003</v>
      </c>
      <c r="E90" s="50">
        <v>48.889771000000003</v>
      </c>
      <c r="F90" s="50">
        <v>50.227153999999999</v>
      </c>
      <c r="G90" s="50">
        <v>51.614570999999998</v>
      </c>
      <c r="H90" s="50">
        <v>52.971161000000002</v>
      </c>
      <c r="I90" s="50">
        <v>54.335788999999998</v>
      </c>
      <c r="J90" s="50">
        <v>55.740597000000001</v>
      </c>
      <c r="K90" s="50">
        <v>57.155223999999997</v>
      </c>
      <c r="L90" s="50">
        <v>58.603358999999998</v>
      </c>
      <c r="M90" s="50">
        <v>60.086903</v>
      </c>
      <c r="N90" s="50">
        <v>61.611995999999998</v>
      </c>
      <c r="O90" s="50">
        <v>63.179645999999998</v>
      </c>
      <c r="P90" s="50">
        <v>64.779480000000007</v>
      </c>
      <c r="Q90" s="50">
        <v>66.415298000000007</v>
      </c>
      <c r="R90" s="50">
        <v>68.089500000000001</v>
      </c>
      <c r="S90" s="50">
        <v>69.795310999999998</v>
      </c>
      <c r="T90" s="50">
        <v>71.532973999999996</v>
      </c>
      <c r="U90" s="50">
        <v>73.313423</v>
      </c>
      <c r="V90" s="50">
        <v>75.137908999999993</v>
      </c>
      <c r="W90" s="50">
        <v>77.000504000000006</v>
      </c>
      <c r="X90" s="50">
        <v>78.909653000000006</v>
      </c>
      <c r="Y90" s="50">
        <v>80.873992999999999</v>
      </c>
      <c r="Z90" s="50">
        <v>82.905936999999994</v>
      </c>
      <c r="AA90" s="50">
        <v>85.006446999999994</v>
      </c>
      <c r="AB90" s="50">
        <v>87.175231999999994</v>
      </c>
      <c r="AC90" s="50">
        <v>89.430312999999998</v>
      </c>
      <c r="AD90" s="50">
        <v>91.783524</v>
      </c>
      <c r="AE90" s="50">
        <v>94.250641000000002</v>
      </c>
      <c r="AF90" s="50">
        <v>96.832237000000006</v>
      </c>
      <c r="AG90" s="50">
        <v>99.551575</v>
      </c>
      <c r="AH90" s="50">
        <v>102.411247</v>
      </c>
      <c r="AI90" s="45">
        <v>2.3932999999999999E-2</v>
      </c>
    </row>
    <row r="91" spans="1:35" ht="15" customHeight="1">
      <c r="A91" s="39" t="s">
        <v>3456</v>
      </c>
      <c r="B91" s="43" t="s">
        <v>3457</v>
      </c>
      <c r="C91" s="50">
        <v>3938.986328</v>
      </c>
      <c r="D91" s="50">
        <v>3889.101318</v>
      </c>
      <c r="E91" s="50">
        <v>3976.6271969999998</v>
      </c>
      <c r="F91" s="50">
        <v>4018.3322750000002</v>
      </c>
      <c r="G91" s="50">
        <v>4038.5395509999998</v>
      </c>
      <c r="H91" s="50">
        <v>4053.405029</v>
      </c>
      <c r="I91" s="50">
        <v>4071.8276369999999</v>
      </c>
      <c r="J91" s="50">
        <v>4088.3872070000002</v>
      </c>
      <c r="K91" s="50">
        <v>4098.8129879999997</v>
      </c>
      <c r="L91" s="50">
        <v>4120.921875</v>
      </c>
      <c r="M91" s="50">
        <v>4150.2290039999998</v>
      </c>
      <c r="N91" s="50">
        <v>4170.7724609999996</v>
      </c>
      <c r="O91" s="50">
        <v>4198.0991210000002</v>
      </c>
      <c r="P91" s="50">
        <v>4224.5361329999996</v>
      </c>
      <c r="Q91" s="50">
        <v>4252.3823240000002</v>
      </c>
      <c r="R91" s="50">
        <v>4282.1845700000003</v>
      </c>
      <c r="S91" s="50">
        <v>4317.1650390000004</v>
      </c>
      <c r="T91" s="50">
        <v>4353.0390619999998</v>
      </c>
      <c r="U91" s="50">
        <v>4392.5625</v>
      </c>
      <c r="V91" s="50">
        <v>4429.1977539999998</v>
      </c>
      <c r="W91" s="50">
        <v>4466.3706050000001</v>
      </c>
      <c r="X91" s="50">
        <v>4504.6796880000002</v>
      </c>
      <c r="Y91" s="50">
        <v>4543.6948240000002</v>
      </c>
      <c r="Z91" s="50">
        <v>4584.7451170000004</v>
      </c>
      <c r="AA91" s="50">
        <v>4628.2260740000002</v>
      </c>
      <c r="AB91" s="50">
        <v>4671.9233400000003</v>
      </c>
      <c r="AC91" s="50">
        <v>4717.3496089999999</v>
      </c>
      <c r="AD91" s="50">
        <v>4766.0053710000002</v>
      </c>
      <c r="AE91" s="50">
        <v>4815.5131840000004</v>
      </c>
      <c r="AF91" s="50">
        <v>4865.0986329999996</v>
      </c>
      <c r="AG91" s="50">
        <v>4917.0004879999997</v>
      </c>
      <c r="AH91" s="50">
        <v>4969.3774409999996</v>
      </c>
      <c r="AI91" s="45">
        <v>7.5240000000000003E-3</v>
      </c>
    </row>
    <row r="92" spans="1:35" ht="15" customHeight="1">
      <c r="A92" s="39" t="s">
        <v>3458</v>
      </c>
      <c r="B92" s="43" t="s">
        <v>3459</v>
      </c>
      <c r="C92" s="50">
        <v>4032.7490229999999</v>
      </c>
      <c r="D92" s="50">
        <v>3996.219971</v>
      </c>
      <c r="E92" s="50">
        <v>4077.631836</v>
      </c>
      <c r="F92" s="50">
        <v>4116.0219729999999</v>
      </c>
      <c r="G92" s="50">
        <v>4135.5747069999998</v>
      </c>
      <c r="H92" s="50">
        <v>4154.1689450000003</v>
      </c>
      <c r="I92" s="50">
        <v>4169.8481449999999</v>
      </c>
      <c r="J92" s="50">
        <v>4188.9555659999996</v>
      </c>
      <c r="K92" s="50">
        <v>4203.9990230000003</v>
      </c>
      <c r="L92" s="50">
        <v>4229.3657229999999</v>
      </c>
      <c r="M92" s="50">
        <v>4259.373047</v>
      </c>
      <c r="N92" s="50">
        <v>4284.4248049999997</v>
      </c>
      <c r="O92" s="50">
        <v>4310.7851559999999</v>
      </c>
      <c r="P92" s="50">
        <v>4341.0712890000004</v>
      </c>
      <c r="Q92" s="50">
        <v>4370.6469729999999</v>
      </c>
      <c r="R92" s="50">
        <v>4404.8139650000003</v>
      </c>
      <c r="S92" s="50">
        <v>4440.8500979999999</v>
      </c>
      <c r="T92" s="50">
        <v>4477.0610349999997</v>
      </c>
      <c r="U92" s="50">
        <v>4518.0522460000002</v>
      </c>
      <c r="V92" s="50">
        <v>4556.1967770000001</v>
      </c>
      <c r="W92" s="50">
        <v>4595.5043949999999</v>
      </c>
      <c r="X92" s="50">
        <v>4635.4790039999998</v>
      </c>
      <c r="Y92" s="50">
        <v>4676.9951170000004</v>
      </c>
      <c r="Z92" s="50">
        <v>4719.5971680000002</v>
      </c>
      <c r="AA92" s="50">
        <v>4764.4565430000002</v>
      </c>
      <c r="AB92" s="50">
        <v>4809.7602539999998</v>
      </c>
      <c r="AC92" s="50">
        <v>4856.9213870000003</v>
      </c>
      <c r="AD92" s="50">
        <v>4906.5405270000001</v>
      </c>
      <c r="AE92" s="50">
        <v>4957.9877930000002</v>
      </c>
      <c r="AF92" s="50">
        <v>5009.4418949999999</v>
      </c>
      <c r="AG92" s="50">
        <v>5063.6206050000001</v>
      </c>
      <c r="AH92" s="50">
        <v>5118.2661129999997</v>
      </c>
      <c r="AI92" s="45">
        <v>7.7190000000000002E-3</v>
      </c>
    </row>
    <row r="94" spans="1:35" ht="15" customHeight="1">
      <c r="B94" s="42" t="s">
        <v>3460</v>
      </c>
    </row>
    <row r="95" spans="1:35" ht="15" customHeight="1">
      <c r="B95" s="42" t="s">
        <v>3437</v>
      </c>
    </row>
    <row r="96" spans="1:35" ht="15" customHeight="1">
      <c r="B96" s="42" t="s">
        <v>3461</v>
      </c>
    </row>
    <row r="97" spans="1:35" ht="15" customHeight="1">
      <c r="A97" s="39" t="s">
        <v>3462</v>
      </c>
      <c r="B97" s="70" t="s">
        <v>3424</v>
      </c>
      <c r="C97" s="50">
        <v>974.31231700000001</v>
      </c>
      <c r="D97" s="50">
        <v>888.38324</v>
      </c>
      <c r="E97" s="50">
        <v>841.51062000000002</v>
      </c>
      <c r="F97" s="50">
        <v>811.34088099999997</v>
      </c>
      <c r="G97" s="50">
        <v>751.49328600000001</v>
      </c>
      <c r="H97" s="50">
        <v>737.79785200000003</v>
      </c>
      <c r="I97" s="50">
        <v>722.24981700000001</v>
      </c>
      <c r="J97" s="50">
        <v>764.59509300000002</v>
      </c>
      <c r="K97" s="50">
        <v>763.43054199999995</v>
      </c>
      <c r="L97" s="50">
        <v>761.81848100000002</v>
      </c>
      <c r="M97" s="50">
        <v>759.55432099999996</v>
      </c>
      <c r="N97" s="50">
        <v>757.88104199999998</v>
      </c>
      <c r="O97" s="50">
        <v>753.12676999999996</v>
      </c>
      <c r="P97" s="50">
        <v>751.83288600000003</v>
      </c>
      <c r="Q97" s="50">
        <v>758.18969700000002</v>
      </c>
      <c r="R97" s="50">
        <v>751.80548099999999</v>
      </c>
      <c r="S97" s="50">
        <v>742.55670199999997</v>
      </c>
      <c r="T97" s="50">
        <v>736.559753</v>
      </c>
      <c r="U97" s="50">
        <v>735.432007</v>
      </c>
      <c r="V97" s="50">
        <v>726.64331100000004</v>
      </c>
      <c r="W97" s="50">
        <v>721.36248799999998</v>
      </c>
      <c r="X97" s="50">
        <v>718.73675500000002</v>
      </c>
      <c r="Y97" s="50">
        <v>715.43194600000004</v>
      </c>
      <c r="Z97" s="50">
        <v>712.50109899999995</v>
      </c>
      <c r="AA97" s="50">
        <v>710.00012200000003</v>
      </c>
      <c r="AB97" s="50">
        <v>709.99566700000003</v>
      </c>
      <c r="AC97" s="50">
        <v>706.43267800000001</v>
      </c>
      <c r="AD97" s="50">
        <v>713.089111</v>
      </c>
      <c r="AE97" s="50">
        <v>712.53460700000005</v>
      </c>
      <c r="AF97" s="50">
        <v>711.78710899999999</v>
      </c>
      <c r="AG97" s="50">
        <v>708.89318800000001</v>
      </c>
      <c r="AH97" s="50">
        <v>711.93133499999999</v>
      </c>
      <c r="AI97" s="45">
        <v>-1.0070000000000001E-2</v>
      </c>
    </row>
    <row r="98" spans="1:35" ht="15" customHeight="1">
      <c r="A98" s="39" t="s">
        <v>3463</v>
      </c>
      <c r="B98" s="70" t="s">
        <v>3426</v>
      </c>
      <c r="C98" s="50">
        <v>16.296451999999999</v>
      </c>
      <c r="D98" s="50">
        <v>15.590552000000001</v>
      </c>
      <c r="E98" s="50">
        <v>11.650093</v>
      </c>
      <c r="F98" s="50">
        <v>11.391348000000001</v>
      </c>
      <c r="G98" s="50">
        <v>11.007158</v>
      </c>
      <c r="H98" s="50">
        <v>10.778301000000001</v>
      </c>
      <c r="I98" s="50">
        <v>10.31105</v>
      </c>
      <c r="J98" s="50">
        <v>9.7388300000000001</v>
      </c>
      <c r="K98" s="50">
        <v>9.2503259999999994</v>
      </c>
      <c r="L98" s="50">
        <v>8.8407970000000002</v>
      </c>
      <c r="M98" s="50">
        <v>8.679055</v>
      </c>
      <c r="N98" s="50">
        <v>8.5107780000000002</v>
      </c>
      <c r="O98" s="50">
        <v>8.2402890000000006</v>
      </c>
      <c r="P98" s="50">
        <v>8.1819900000000008</v>
      </c>
      <c r="Q98" s="50">
        <v>8.1088109999999993</v>
      </c>
      <c r="R98" s="50">
        <v>8.0517160000000008</v>
      </c>
      <c r="S98" s="50">
        <v>7.9817080000000002</v>
      </c>
      <c r="T98" s="50">
        <v>7.8703430000000001</v>
      </c>
      <c r="U98" s="50">
        <v>7.7484710000000003</v>
      </c>
      <c r="V98" s="50">
        <v>7.4038880000000002</v>
      </c>
      <c r="W98" s="50">
        <v>7.2881460000000002</v>
      </c>
      <c r="X98" s="50">
        <v>7.1923459999999997</v>
      </c>
      <c r="Y98" s="50">
        <v>6.8846189999999998</v>
      </c>
      <c r="Z98" s="50">
        <v>6.5678929999999998</v>
      </c>
      <c r="AA98" s="50">
        <v>6.2351200000000002</v>
      </c>
      <c r="AB98" s="50">
        <v>5.9260599999999997</v>
      </c>
      <c r="AC98" s="50">
        <v>5.6167610000000003</v>
      </c>
      <c r="AD98" s="50">
        <v>5.6536670000000004</v>
      </c>
      <c r="AE98" s="50">
        <v>5.6685699999999999</v>
      </c>
      <c r="AF98" s="50">
        <v>5.6937249999999997</v>
      </c>
      <c r="AG98" s="50">
        <v>5.7107599999999996</v>
      </c>
      <c r="AH98" s="50">
        <v>5.7522000000000002</v>
      </c>
      <c r="AI98" s="45">
        <v>-3.3034000000000001E-2</v>
      </c>
    </row>
    <row r="99" spans="1:35" ht="15" customHeight="1">
      <c r="A99" s="39" t="s">
        <v>3464</v>
      </c>
      <c r="B99" s="70" t="s">
        <v>3428</v>
      </c>
      <c r="C99" s="50">
        <v>1452.0776370000001</v>
      </c>
      <c r="D99" s="50">
        <v>1437.080078</v>
      </c>
      <c r="E99" s="50">
        <v>1518.9702150000001</v>
      </c>
      <c r="F99" s="50">
        <v>1506.0708010000001</v>
      </c>
      <c r="G99" s="50">
        <v>1503.5938719999999</v>
      </c>
      <c r="H99" s="50">
        <v>1483.7926030000001</v>
      </c>
      <c r="I99" s="50">
        <v>1486.064453</v>
      </c>
      <c r="J99" s="50">
        <v>1492.119263</v>
      </c>
      <c r="K99" s="50">
        <v>1477.186768</v>
      </c>
      <c r="L99" s="50">
        <v>1474.236328</v>
      </c>
      <c r="M99" s="50">
        <v>1468.4963379999999</v>
      </c>
      <c r="N99" s="50">
        <v>1438.155029</v>
      </c>
      <c r="O99" s="50">
        <v>1454.8204350000001</v>
      </c>
      <c r="P99" s="50">
        <v>1475.210693</v>
      </c>
      <c r="Q99" s="50">
        <v>1504.756226</v>
      </c>
      <c r="R99" s="50">
        <v>1550.460693</v>
      </c>
      <c r="S99" s="50">
        <v>1557.6779790000001</v>
      </c>
      <c r="T99" s="50">
        <v>1571.876831</v>
      </c>
      <c r="U99" s="50">
        <v>1590.071899</v>
      </c>
      <c r="V99" s="50">
        <v>1609.1108400000001</v>
      </c>
      <c r="W99" s="50">
        <v>1625.7749020000001</v>
      </c>
      <c r="X99" s="50">
        <v>1645.44751</v>
      </c>
      <c r="Y99" s="50">
        <v>1653.298828</v>
      </c>
      <c r="Z99" s="50">
        <v>1658.317139</v>
      </c>
      <c r="AA99" s="50">
        <v>1666.542236</v>
      </c>
      <c r="AB99" s="50">
        <v>1661.338013</v>
      </c>
      <c r="AC99" s="50">
        <v>1658.9311520000001</v>
      </c>
      <c r="AD99" s="50">
        <v>1664.3039550000001</v>
      </c>
      <c r="AE99" s="50">
        <v>1681.7529300000001</v>
      </c>
      <c r="AF99" s="50">
        <v>1706.9567870000001</v>
      </c>
      <c r="AG99" s="50">
        <v>1733.446899</v>
      </c>
      <c r="AH99" s="50">
        <v>1750.7763669999999</v>
      </c>
      <c r="AI99" s="45">
        <v>6.0530000000000002E-3</v>
      </c>
    </row>
    <row r="100" spans="1:35" ht="15" customHeight="1">
      <c r="A100" s="39" t="s">
        <v>3465</v>
      </c>
      <c r="B100" s="70" t="s">
        <v>3466</v>
      </c>
      <c r="C100" s="50">
        <v>807.25695800000005</v>
      </c>
      <c r="D100" s="50">
        <v>793.07165499999996</v>
      </c>
      <c r="E100" s="50">
        <v>780.21447799999999</v>
      </c>
      <c r="F100" s="50">
        <v>765.62353499999995</v>
      </c>
      <c r="G100" s="50">
        <v>767.71270800000002</v>
      </c>
      <c r="H100" s="50">
        <v>770.80505400000004</v>
      </c>
      <c r="I100" s="50">
        <v>747.74780299999998</v>
      </c>
      <c r="J100" s="50">
        <v>678.54431199999999</v>
      </c>
      <c r="K100" s="50">
        <v>678.82409700000005</v>
      </c>
      <c r="L100" s="50">
        <v>679.17993200000001</v>
      </c>
      <c r="M100" s="50">
        <v>679.53405799999996</v>
      </c>
      <c r="N100" s="50">
        <v>680.21289100000001</v>
      </c>
      <c r="O100" s="50">
        <v>681.27758800000004</v>
      </c>
      <c r="P100" s="50">
        <v>682.00195299999996</v>
      </c>
      <c r="Q100" s="50">
        <v>666.50482199999999</v>
      </c>
      <c r="R100" s="50">
        <v>649.918274</v>
      </c>
      <c r="S100" s="50">
        <v>651.32324200000005</v>
      </c>
      <c r="T100" s="50">
        <v>652.36779799999999</v>
      </c>
      <c r="U100" s="50">
        <v>652.578979</v>
      </c>
      <c r="V100" s="50">
        <v>652.78967299999999</v>
      </c>
      <c r="W100" s="50">
        <v>652.78967299999999</v>
      </c>
      <c r="X100" s="50">
        <v>644.27893100000006</v>
      </c>
      <c r="Y100" s="50">
        <v>645.53106700000001</v>
      </c>
      <c r="Z100" s="50">
        <v>646.436646</v>
      </c>
      <c r="AA100" s="50">
        <v>638.55639599999995</v>
      </c>
      <c r="AB100" s="50">
        <v>639.31176800000003</v>
      </c>
      <c r="AC100" s="50">
        <v>640.13024900000005</v>
      </c>
      <c r="AD100" s="50">
        <v>640.55639599999995</v>
      </c>
      <c r="AE100" s="50">
        <v>640.98242200000004</v>
      </c>
      <c r="AF100" s="50">
        <v>641.24768100000006</v>
      </c>
      <c r="AG100" s="50">
        <v>641.56835899999999</v>
      </c>
      <c r="AH100" s="50">
        <v>642.03173800000002</v>
      </c>
      <c r="AI100" s="45">
        <v>-7.3600000000000002E-3</v>
      </c>
    </row>
    <row r="101" spans="1:35" ht="15" customHeight="1">
      <c r="A101" s="39" t="s">
        <v>3467</v>
      </c>
      <c r="B101" s="70" t="s">
        <v>3468</v>
      </c>
      <c r="C101" s="50">
        <v>1.477306</v>
      </c>
      <c r="D101" s="50">
        <v>1.373075</v>
      </c>
      <c r="E101" s="50">
        <v>1.0302279999999999</v>
      </c>
      <c r="F101" s="50">
        <v>0.94509100000000001</v>
      </c>
      <c r="G101" s="50">
        <v>0.89958199999999999</v>
      </c>
      <c r="H101" s="50">
        <v>0.89073100000000005</v>
      </c>
      <c r="I101" s="50">
        <v>0.87329100000000004</v>
      </c>
      <c r="J101" s="50">
        <v>0.68337899999999996</v>
      </c>
      <c r="K101" s="50">
        <v>0.59749399999999997</v>
      </c>
      <c r="L101" s="50">
        <v>0.54041899999999998</v>
      </c>
      <c r="M101" s="50">
        <v>0.39157700000000001</v>
      </c>
      <c r="N101" s="50">
        <v>0.27144099999999999</v>
      </c>
      <c r="O101" s="50">
        <v>0.16436799999999999</v>
      </c>
      <c r="P101" s="50">
        <v>8.9508000000000004E-2</v>
      </c>
      <c r="Q101" s="50">
        <v>-4.5085E-2</v>
      </c>
      <c r="R101" s="50">
        <v>-3.3274999999999999E-2</v>
      </c>
      <c r="S101" s="50">
        <v>-8.7154999999999996E-2</v>
      </c>
      <c r="T101" s="50">
        <v>-0.14135600000000001</v>
      </c>
      <c r="U101" s="50">
        <v>-0.14771799999999999</v>
      </c>
      <c r="V101" s="50">
        <v>-0.175146</v>
      </c>
      <c r="W101" s="50">
        <v>-0.15079799999999999</v>
      </c>
      <c r="X101" s="50">
        <v>-0.221664</v>
      </c>
      <c r="Y101" s="50">
        <v>-0.33843200000000001</v>
      </c>
      <c r="Z101" s="50">
        <v>-0.487757</v>
      </c>
      <c r="AA101" s="50">
        <v>-0.56783099999999997</v>
      </c>
      <c r="AB101" s="50">
        <v>-0.61089000000000004</v>
      </c>
      <c r="AC101" s="50">
        <v>-0.721862</v>
      </c>
      <c r="AD101" s="50">
        <v>-0.87057600000000002</v>
      </c>
      <c r="AE101" s="50">
        <v>-1.201964</v>
      </c>
      <c r="AF101" s="50">
        <v>-1.540232</v>
      </c>
      <c r="AG101" s="50">
        <v>-1.903932</v>
      </c>
      <c r="AH101" s="50">
        <v>-1.9701489999999999</v>
      </c>
      <c r="AI101" s="45" t="s">
        <v>3369</v>
      </c>
    </row>
    <row r="102" spans="1:35" ht="15" customHeight="1">
      <c r="A102" s="39" t="s">
        <v>3469</v>
      </c>
      <c r="B102" s="70" t="s">
        <v>3470</v>
      </c>
      <c r="C102" s="50">
        <v>702.68048099999999</v>
      </c>
      <c r="D102" s="50">
        <v>768.254639</v>
      </c>
      <c r="E102" s="50">
        <v>836.23168899999996</v>
      </c>
      <c r="F102" s="50">
        <v>935.74176</v>
      </c>
      <c r="G102" s="50">
        <v>1016.4260860000001</v>
      </c>
      <c r="H102" s="50">
        <v>1061.7102050000001</v>
      </c>
      <c r="I102" s="50">
        <v>1116.7485349999999</v>
      </c>
      <c r="J102" s="50">
        <v>1154.6485600000001</v>
      </c>
      <c r="K102" s="50">
        <v>1181.1899410000001</v>
      </c>
      <c r="L102" s="50">
        <v>1207.5870359999999</v>
      </c>
      <c r="M102" s="50">
        <v>1244.037476</v>
      </c>
      <c r="N102" s="50">
        <v>1295.7685550000001</v>
      </c>
      <c r="O102" s="50">
        <v>1310.0150149999999</v>
      </c>
      <c r="P102" s="50">
        <v>1316.240845</v>
      </c>
      <c r="Q102" s="50">
        <v>1323.382568</v>
      </c>
      <c r="R102" s="50">
        <v>1329.8111570000001</v>
      </c>
      <c r="S102" s="50">
        <v>1364.719482</v>
      </c>
      <c r="T102" s="50">
        <v>1390.7139890000001</v>
      </c>
      <c r="U102" s="50">
        <v>1412.078125</v>
      </c>
      <c r="V102" s="50">
        <v>1437.5977780000001</v>
      </c>
      <c r="W102" s="50">
        <v>1462.420044</v>
      </c>
      <c r="X102" s="50">
        <v>1491.2574460000001</v>
      </c>
      <c r="Y102" s="50">
        <v>1523.7619629999999</v>
      </c>
      <c r="Z102" s="50">
        <v>1561.1604</v>
      </c>
      <c r="AA102" s="50">
        <v>1605.9476320000001</v>
      </c>
      <c r="AB102" s="50">
        <v>1653.200317</v>
      </c>
      <c r="AC102" s="50">
        <v>1702.8881839999999</v>
      </c>
      <c r="AD102" s="50">
        <v>1737.8198239999999</v>
      </c>
      <c r="AE102" s="50">
        <v>1768.95813</v>
      </c>
      <c r="AF102" s="50">
        <v>1792.7338870000001</v>
      </c>
      <c r="AG102" s="50">
        <v>1819.602539</v>
      </c>
      <c r="AH102" s="50">
        <v>1849.665649</v>
      </c>
      <c r="AI102" s="45">
        <v>3.1713999999999999E-2</v>
      </c>
    </row>
    <row r="103" spans="1:35" ht="15" customHeight="1">
      <c r="A103" s="39" t="s">
        <v>3471</v>
      </c>
      <c r="B103" s="70" t="s">
        <v>3368</v>
      </c>
      <c r="C103" s="50">
        <v>0</v>
      </c>
      <c r="D103" s="50">
        <v>0</v>
      </c>
      <c r="E103" s="50">
        <v>1.626552</v>
      </c>
      <c r="F103" s="50">
        <v>1.825439</v>
      </c>
      <c r="G103" s="50">
        <v>1.9918560000000001</v>
      </c>
      <c r="H103" s="50">
        <v>2.184294</v>
      </c>
      <c r="I103" s="50">
        <v>2.3867639999999999</v>
      </c>
      <c r="J103" s="50">
        <v>2.6110869999999999</v>
      </c>
      <c r="K103" s="50">
        <v>2.8873630000000001</v>
      </c>
      <c r="L103" s="50">
        <v>3.2726600000000001</v>
      </c>
      <c r="M103" s="50">
        <v>3.7400910000000001</v>
      </c>
      <c r="N103" s="50">
        <v>4.1765619999999997</v>
      </c>
      <c r="O103" s="50">
        <v>4.6587040000000002</v>
      </c>
      <c r="P103" s="50">
        <v>5.1821820000000001</v>
      </c>
      <c r="Q103" s="50">
        <v>5.6894960000000001</v>
      </c>
      <c r="R103" s="50">
        <v>6.3747439999999997</v>
      </c>
      <c r="S103" s="50">
        <v>7.1972449999999997</v>
      </c>
      <c r="T103" s="50">
        <v>7.9955429999999996</v>
      </c>
      <c r="U103" s="50">
        <v>9.0046510000000008</v>
      </c>
      <c r="V103" s="50">
        <v>10.031426</v>
      </c>
      <c r="W103" s="50">
        <v>11.090256999999999</v>
      </c>
      <c r="X103" s="50">
        <v>12.193047999999999</v>
      </c>
      <c r="Y103" s="50">
        <v>13.328626999999999</v>
      </c>
      <c r="Z103" s="50">
        <v>14.453954</v>
      </c>
      <c r="AA103" s="50">
        <v>15.716602</v>
      </c>
      <c r="AB103" s="50">
        <v>16.966103</v>
      </c>
      <c r="AC103" s="50">
        <v>18.276140000000002</v>
      </c>
      <c r="AD103" s="50">
        <v>19.656960999999999</v>
      </c>
      <c r="AE103" s="50">
        <v>21.022227999999998</v>
      </c>
      <c r="AF103" s="50">
        <v>22.423615000000002</v>
      </c>
      <c r="AG103" s="50">
        <v>23.887222000000001</v>
      </c>
      <c r="AH103" s="50">
        <v>25.394487000000002</v>
      </c>
      <c r="AI103" s="45" t="s">
        <v>3369</v>
      </c>
    </row>
    <row r="104" spans="1:35" ht="15" customHeight="1">
      <c r="A104" s="39" t="s">
        <v>3472</v>
      </c>
      <c r="B104" s="42" t="s">
        <v>3473</v>
      </c>
      <c r="C104" s="51">
        <v>3954.1010740000002</v>
      </c>
      <c r="D104" s="51">
        <v>3903.7531739999999</v>
      </c>
      <c r="E104" s="51">
        <v>3991.233643</v>
      </c>
      <c r="F104" s="51">
        <v>4032.938721</v>
      </c>
      <c r="G104" s="51">
        <v>4053.1245119999999</v>
      </c>
      <c r="H104" s="51">
        <v>4067.9589839999999</v>
      </c>
      <c r="I104" s="51">
        <v>4086.3815920000002</v>
      </c>
      <c r="J104" s="51">
        <v>4102.9409180000002</v>
      </c>
      <c r="K104" s="51">
        <v>4113.3666990000002</v>
      </c>
      <c r="L104" s="51">
        <v>4135.4755859999996</v>
      </c>
      <c r="M104" s="51">
        <v>4164.4331050000001</v>
      </c>
      <c r="N104" s="51">
        <v>4184.9765619999998</v>
      </c>
      <c r="O104" s="51">
        <v>4212.3032229999999</v>
      </c>
      <c r="P104" s="51">
        <v>4238.7402339999999</v>
      </c>
      <c r="Q104" s="51">
        <v>4266.5864259999998</v>
      </c>
      <c r="R104" s="51">
        <v>4296.388672</v>
      </c>
      <c r="S104" s="51">
        <v>4331.3691410000001</v>
      </c>
      <c r="T104" s="51">
        <v>4367.2431640000004</v>
      </c>
      <c r="U104" s="51">
        <v>4406.7666019999997</v>
      </c>
      <c r="V104" s="51">
        <v>4443.4018550000001</v>
      </c>
      <c r="W104" s="51">
        <v>4480.5747069999998</v>
      </c>
      <c r="X104" s="51">
        <v>4518.8837890000004</v>
      </c>
      <c r="Y104" s="51">
        <v>4557.8989259999998</v>
      </c>
      <c r="Z104" s="51">
        <v>4598.9492190000001</v>
      </c>
      <c r="AA104" s="51">
        <v>4642.4301759999998</v>
      </c>
      <c r="AB104" s="51">
        <v>4686.1274409999996</v>
      </c>
      <c r="AC104" s="51">
        <v>4731.5537109999996</v>
      </c>
      <c r="AD104" s="51">
        <v>4780.2094729999999</v>
      </c>
      <c r="AE104" s="51">
        <v>4829.7172849999997</v>
      </c>
      <c r="AF104" s="51">
        <v>4879.3027339999999</v>
      </c>
      <c r="AG104" s="51">
        <v>4931.2045900000003</v>
      </c>
      <c r="AH104" s="51">
        <v>4983.5815430000002</v>
      </c>
      <c r="AI104" s="47">
        <v>7.4920000000000004E-3</v>
      </c>
    </row>
    <row r="105" spans="1:35" ht="15" customHeight="1">
      <c r="A105" s="39" t="s">
        <v>3474</v>
      </c>
      <c r="B105" s="43" t="s">
        <v>3475</v>
      </c>
      <c r="C105" s="50">
        <v>3938.986328</v>
      </c>
      <c r="D105" s="50">
        <v>3889.101318</v>
      </c>
      <c r="E105" s="50">
        <v>3976.6271969999998</v>
      </c>
      <c r="F105" s="50">
        <v>4018.3322750000002</v>
      </c>
      <c r="G105" s="50">
        <v>4038.5395509999998</v>
      </c>
      <c r="H105" s="50">
        <v>4053.405029</v>
      </c>
      <c r="I105" s="50">
        <v>4071.8276369999999</v>
      </c>
      <c r="J105" s="50">
        <v>4088.3872070000002</v>
      </c>
      <c r="K105" s="50">
        <v>4098.8129879999997</v>
      </c>
      <c r="L105" s="50">
        <v>4120.921875</v>
      </c>
      <c r="M105" s="50">
        <v>4150.2290039999998</v>
      </c>
      <c r="N105" s="50">
        <v>4170.7724609999996</v>
      </c>
      <c r="O105" s="50">
        <v>4198.0991210000002</v>
      </c>
      <c r="P105" s="50">
        <v>4224.5361329999996</v>
      </c>
      <c r="Q105" s="50">
        <v>4252.3823240000002</v>
      </c>
      <c r="R105" s="50">
        <v>4282.1845700000003</v>
      </c>
      <c r="S105" s="50">
        <v>4317.1650390000004</v>
      </c>
      <c r="T105" s="50">
        <v>4353.0390619999998</v>
      </c>
      <c r="U105" s="50">
        <v>4392.5625</v>
      </c>
      <c r="V105" s="50">
        <v>4429.1977539999998</v>
      </c>
      <c r="W105" s="50">
        <v>4466.3706050000001</v>
      </c>
      <c r="X105" s="50">
        <v>4504.6796880000002</v>
      </c>
      <c r="Y105" s="50">
        <v>4543.6948240000002</v>
      </c>
      <c r="Z105" s="50">
        <v>4584.7451170000004</v>
      </c>
      <c r="AA105" s="50">
        <v>4628.2260740000002</v>
      </c>
      <c r="AB105" s="50">
        <v>4671.9233400000003</v>
      </c>
      <c r="AC105" s="50">
        <v>4717.3496089999999</v>
      </c>
      <c r="AD105" s="50">
        <v>4766.0053710000002</v>
      </c>
      <c r="AE105" s="50">
        <v>4815.5131840000004</v>
      </c>
      <c r="AF105" s="50">
        <v>4865.0986329999996</v>
      </c>
      <c r="AG105" s="50">
        <v>4917.0004879999997</v>
      </c>
      <c r="AH105" s="50">
        <v>4969.3774409999996</v>
      </c>
      <c r="AI105" s="45">
        <v>7.5240000000000003E-3</v>
      </c>
    </row>
    <row r="106" spans="1:35" ht="15" customHeight="1">
      <c r="A106" s="39" t="s">
        <v>3476</v>
      </c>
      <c r="B106" s="43" t="s">
        <v>3477</v>
      </c>
      <c r="C106" s="50">
        <v>15.114787</v>
      </c>
      <c r="D106" s="50">
        <v>14.651968</v>
      </c>
      <c r="E106" s="50">
        <v>14.606431000000001</v>
      </c>
      <c r="F106" s="50">
        <v>14.606431000000001</v>
      </c>
      <c r="G106" s="50">
        <v>14.584846000000001</v>
      </c>
      <c r="H106" s="50">
        <v>14.553914000000001</v>
      </c>
      <c r="I106" s="50">
        <v>14.553914000000001</v>
      </c>
      <c r="J106" s="50">
        <v>14.553788000000001</v>
      </c>
      <c r="K106" s="50">
        <v>14.553788000000001</v>
      </c>
      <c r="L106" s="50">
        <v>14.553788000000001</v>
      </c>
      <c r="M106" s="50">
        <v>14.204257999999999</v>
      </c>
      <c r="N106" s="50">
        <v>14.204257999999999</v>
      </c>
      <c r="O106" s="50">
        <v>14.204257999999999</v>
      </c>
      <c r="P106" s="50">
        <v>14.204257999999999</v>
      </c>
      <c r="Q106" s="50">
        <v>14.204257999999999</v>
      </c>
      <c r="R106" s="50">
        <v>14.204257999999999</v>
      </c>
      <c r="S106" s="50">
        <v>14.204257999999999</v>
      </c>
      <c r="T106" s="50">
        <v>14.204257999999999</v>
      </c>
      <c r="U106" s="50">
        <v>14.204257999999999</v>
      </c>
      <c r="V106" s="50">
        <v>14.204257999999999</v>
      </c>
      <c r="W106" s="50">
        <v>14.204257999999999</v>
      </c>
      <c r="X106" s="50">
        <v>14.204257999999999</v>
      </c>
      <c r="Y106" s="50">
        <v>14.204257999999999</v>
      </c>
      <c r="Z106" s="50">
        <v>14.204257999999999</v>
      </c>
      <c r="AA106" s="50">
        <v>14.204257999999999</v>
      </c>
      <c r="AB106" s="50">
        <v>14.204257999999999</v>
      </c>
      <c r="AC106" s="50">
        <v>14.204257999999999</v>
      </c>
      <c r="AD106" s="50">
        <v>14.204257999999999</v>
      </c>
      <c r="AE106" s="50">
        <v>14.204257999999999</v>
      </c>
      <c r="AF106" s="50">
        <v>14.204257999999999</v>
      </c>
      <c r="AG106" s="50">
        <v>14.204257999999999</v>
      </c>
      <c r="AH106" s="50">
        <v>14.204257999999999</v>
      </c>
      <c r="AI106" s="45">
        <v>-2.0019999999999999E-3</v>
      </c>
    </row>
    <row r="108" spans="1:35" ht="15" customHeight="1">
      <c r="B108" s="42" t="s">
        <v>3422</v>
      </c>
    </row>
    <row r="109" spans="1:35" ht="15" customHeight="1">
      <c r="A109" s="39" t="s">
        <v>3478</v>
      </c>
      <c r="B109" s="43" t="s">
        <v>3424</v>
      </c>
      <c r="C109" s="50">
        <v>10.572895000000001</v>
      </c>
      <c r="D109" s="50">
        <v>10.36985</v>
      </c>
      <c r="E109" s="50">
        <v>10.104874000000001</v>
      </c>
      <c r="F109" s="50">
        <v>9.9999509999999994</v>
      </c>
      <c r="G109" s="50">
        <v>9.9607229999999998</v>
      </c>
      <c r="H109" s="50">
        <v>9.8756050000000002</v>
      </c>
      <c r="I109" s="50">
        <v>9.7765989999999992</v>
      </c>
      <c r="J109" s="50">
        <v>9.6907979999999991</v>
      </c>
      <c r="K109" s="50">
        <v>9.5889199999999999</v>
      </c>
      <c r="L109" s="50">
        <v>9.4918010000000006</v>
      </c>
      <c r="M109" s="50">
        <v>9.3939419999999991</v>
      </c>
      <c r="N109" s="50">
        <v>9.3049320000000009</v>
      </c>
      <c r="O109" s="50">
        <v>9.2156330000000004</v>
      </c>
      <c r="P109" s="50">
        <v>9.1264889999999994</v>
      </c>
      <c r="Q109" s="50">
        <v>9.0365549999999999</v>
      </c>
      <c r="R109" s="50">
        <v>8.9457050000000002</v>
      </c>
      <c r="S109" s="50">
        <v>8.8519780000000008</v>
      </c>
      <c r="T109" s="50">
        <v>8.7604790000000001</v>
      </c>
      <c r="U109" s="50">
        <v>8.6700309999999998</v>
      </c>
      <c r="V109" s="50">
        <v>8.5799620000000001</v>
      </c>
      <c r="W109" s="50">
        <v>8.4919410000000006</v>
      </c>
      <c r="X109" s="50">
        <v>8.4026239999999994</v>
      </c>
      <c r="Y109" s="50">
        <v>8.3112110000000001</v>
      </c>
      <c r="Z109" s="50">
        <v>8.2225699999999993</v>
      </c>
      <c r="AA109" s="50">
        <v>8.1350639999999999</v>
      </c>
      <c r="AB109" s="50">
        <v>8.0448780000000006</v>
      </c>
      <c r="AC109" s="50">
        <v>7.9527520000000003</v>
      </c>
      <c r="AD109" s="50">
        <v>7.8634690000000003</v>
      </c>
      <c r="AE109" s="50">
        <v>7.7762929999999999</v>
      </c>
      <c r="AF109" s="50">
        <v>7.6863400000000004</v>
      </c>
      <c r="AG109" s="50">
        <v>7.5951430000000002</v>
      </c>
      <c r="AH109" s="50">
        <v>7.5011700000000001</v>
      </c>
      <c r="AI109" s="45">
        <v>-1.1011E-2</v>
      </c>
    </row>
    <row r="110" spans="1:35" ht="15" customHeight="1">
      <c r="A110" s="39" t="s">
        <v>3479</v>
      </c>
      <c r="B110" s="43" t="s">
        <v>3426</v>
      </c>
      <c r="C110" s="50">
        <v>0.69592500000000002</v>
      </c>
      <c r="D110" s="50">
        <v>0.69440999999999997</v>
      </c>
      <c r="E110" s="50">
        <v>0.51858700000000002</v>
      </c>
      <c r="F110" s="50">
        <v>0.51883299999999999</v>
      </c>
      <c r="G110" s="50">
        <v>0.52012700000000001</v>
      </c>
      <c r="H110" s="50">
        <v>0.52089300000000005</v>
      </c>
      <c r="I110" s="50">
        <v>0.52126499999999998</v>
      </c>
      <c r="J110" s="50">
        <v>0.52189099999999999</v>
      </c>
      <c r="K110" s="50">
        <v>0.52207199999999998</v>
      </c>
      <c r="L110" s="50">
        <v>0.52231300000000003</v>
      </c>
      <c r="M110" s="50">
        <v>0.52241599999999999</v>
      </c>
      <c r="N110" s="50">
        <v>0.52261999999999997</v>
      </c>
      <c r="O110" s="50">
        <v>0.52275499999999997</v>
      </c>
      <c r="P110" s="50">
        <v>0.52278199999999997</v>
      </c>
      <c r="Q110" s="50">
        <v>0.52270499999999998</v>
      </c>
      <c r="R110" s="50">
        <v>0.52263300000000001</v>
      </c>
      <c r="S110" s="50">
        <v>0.52245799999999998</v>
      </c>
      <c r="T110" s="50">
        <v>0.52235699999999996</v>
      </c>
      <c r="U110" s="50">
        <v>0.52240200000000003</v>
      </c>
      <c r="V110" s="50">
        <v>0.52253700000000003</v>
      </c>
      <c r="W110" s="50">
        <v>0.52279399999999998</v>
      </c>
      <c r="X110" s="50">
        <v>0.52309499999999998</v>
      </c>
      <c r="Y110" s="50">
        <v>0.52340100000000001</v>
      </c>
      <c r="Z110" s="50">
        <v>0.52383900000000005</v>
      </c>
      <c r="AA110" s="50">
        <v>0.52442500000000003</v>
      </c>
      <c r="AB110" s="50">
        <v>0.52486699999999997</v>
      </c>
      <c r="AC110" s="50">
        <v>0.52528699999999995</v>
      </c>
      <c r="AD110" s="50">
        <v>0.52592099999999997</v>
      </c>
      <c r="AE110" s="50">
        <v>0.52677700000000005</v>
      </c>
      <c r="AF110" s="50">
        <v>0.52745500000000001</v>
      </c>
      <c r="AG110" s="50">
        <v>0.52810100000000004</v>
      </c>
      <c r="AH110" s="50">
        <v>0.52856000000000003</v>
      </c>
      <c r="AI110" s="45">
        <v>-8.8339999999999998E-3</v>
      </c>
    </row>
    <row r="111" spans="1:35" ht="15" customHeight="1">
      <c r="A111" s="39" t="s">
        <v>3480</v>
      </c>
      <c r="B111" s="43" t="s">
        <v>3428</v>
      </c>
      <c r="C111" s="50">
        <v>106.382507</v>
      </c>
      <c r="D111" s="50">
        <v>115.68343400000001</v>
      </c>
      <c r="E111" s="50">
        <v>118.04705</v>
      </c>
      <c r="F111" s="50">
        <v>119.91886100000001</v>
      </c>
      <c r="G111" s="50">
        <v>121.66630600000001</v>
      </c>
      <c r="H111" s="50">
        <v>123.536919</v>
      </c>
      <c r="I111" s="50">
        <v>125.32532500000001</v>
      </c>
      <c r="J111" s="50">
        <v>127.184929</v>
      </c>
      <c r="K111" s="50">
        <v>129.04869099999999</v>
      </c>
      <c r="L111" s="50">
        <v>130.94061300000001</v>
      </c>
      <c r="M111" s="50">
        <v>132.87789900000001</v>
      </c>
      <c r="N111" s="50">
        <v>134.55867000000001</v>
      </c>
      <c r="O111" s="50">
        <v>136.63168300000001</v>
      </c>
      <c r="P111" s="50">
        <v>138.88114899999999</v>
      </c>
      <c r="Q111" s="50">
        <v>140.29933199999999</v>
      </c>
      <c r="R111" s="50">
        <v>142.959396</v>
      </c>
      <c r="S111" s="50">
        <v>145.34651199999999</v>
      </c>
      <c r="T111" s="50">
        <v>147.53976399999999</v>
      </c>
      <c r="U111" s="50">
        <v>149.63816800000001</v>
      </c>
      <c r="V111" s="50">
        <v>152.15913399999999</v>
      </c>
      <c r="W111" s="50">
        <v>154.930847</v>
      </c>
      <c r="X111" s="50">
        <v>157.22648599999999</v>
      </c>
      <c r="Y111" s="50">
        <v>160.18472299999999</v>
      </c>
      <c r="Z111" s="50">
        <v>163.57603499999999</v>
      </c>
      <c r="AA111" s="50">
        <v>166.986481</v>
      </c>
      <c r="AB111" s="50">
        <v>170.59903</v>
      </c>
      <c r="AC111" s="50">
        <v>174.997467</v>
      </c>
      <c r="AD111" s="50">
        <v>178.77119400000001</v>
      </c>
      <c r="AE111" s="50">
        <v>183.73069799999999</v>
      </c>
      <c r="AF111" s="50">
        <v>188.60665900000001</v>
      </c>
      <c r="AG111" s="50">
        <v>193.93135100000001</v>
      </c>
      <c r="AH111" s="50">
        <v>199.76445000000001</v>
      </c>
      <c r="AI111" s="45">
        <v>2.0534E-2</v>
      </c>
    </row>
    <row r="112" spans="1:35" ht="15" customHeight="1">
      <c r="A112" s="39" t="s">
        <v>3481</v>
      </c>
      <c r="B112" s="43" t="s">
        <v>3430</v>
      </c>
      <c r="C112" s="50">
        <v>17.773468000000001</v>
      </c>
      <c r="D112" s="50">
        <v>17.773468000000001</v>
      </c>
      <c r="E112" s="50">
        <v>20.466528</v>
      </c>
      <c r="F112" s="50">
        <v>20.696611000000001</v>
      </c>
      <c r="G112" s="50">
        <v>20.718841999999999</v>
      </c>
      <c r="H112" s="50">
        <v>20.788363</v>
      </c>
      <c r="I112" s="50">
        <v>20.788363</v>
      </c>
      <c r="J112" s="50">
        <v>20.788363</v>
      </c>
      <c r="K112" s="50">
        <v>20.788363</v>
      </c>
      <c r="L112" s="50">
        <v>20.788363</v>
      </c>
      <c r="M112" s="50">
        <v>20.788363</v>
      </c>
      <c r="N112" s="50">
        <v>20.657164000000002</v>
      </c>
      <c r="O112" s="50">
        <v>20.693466000000001</v>
      </c>
      <c r="P112" s="50">
        <v>20.786169000000001</v>
      </c>
      <c r="Q112" s="50">
        <v>20.418586999999999</v>
      </c>
      <c r="R112" s="50">
        <v>20.644352000000001</v>
      </c>
      <c r="S112" s="50">
        <v>20.696991000000001</v>
      </c>
      <c r="T112" s="50">
        <v>20.607351000000001</v>
      </c>
      <c r="U112" s="50">
        <v>20.426103999999999</v>
      </c>
      <c r="V112" s="50">
        <v>20.395219999999998</v>
      </c>
      <c r="W112" s="50">
        <v>20.453510000000001</v>
      </c>
      <c r="X112" s="50">
        <v>20.230250999999999</v>
      </c>
      <c r="Y112" s="50">
        <v>20.240822000000001</v>
      </c>
      <c r="Z112" s="50">
        <v>20.360303999999999</v>
      </c>
      <c r="AA112" s="50">
        <v>20.39846</v>
      </c>
      <c r="AB112" s="50">
        <v>20.412106000000001</v>
      </c>
      <c r="AC112" s="50">
        <v>20.702981999999999</v>
      </c>
      <c r="AD112" s="50">
        <v>20.536242999999999</v>
      </c>
      <c r="AE112" s="50">
        <v>20.780211999999999</v>
      </c>
      <c r="AF112" s="50">
        <v>20.788363</v>
      </c>
      <c r="AG112" s="50">
        <v>20.788363</v>
      </c>
      <c r="AH112" s="50">
        <v>20.788363</v>
      </c>
      <c r="AI112" s="45">
        <v>5.0670000000000003E-3</v>
      </c>
    </row>
    <row r="113" spans="1:35" ht="15" customHeight="1">
      <c r="A113" s="39" t="s">
        <v>3482</v>
      </c>
      <c r="B113" s="43" t="s">
        <v>3470</v>
      </c>
      <c r="C113" s="50">
        <v>69.318145999999999</v>
      </c>
      <c r="D113" s="50">
        <v>75.886215000000007</v>
      </c>
      <c r="E113" s="50">
        <v>82.465835999999996</v>
      </c>
      <c r="F113" s="50">
        <v>88.044083000000001</v>
      </c>
      <c r="G113" s="50">
        <v>92.479011999999997</v>
      </c>
      <c r="H113" s="50">
        <v>96.395294000000007</v>
      </c>
      <c r="I113" s="50">
        <v>101.181862</v>
      </c>
      <c r="J113" s="50">
        <v>106.01696800000001</v>
      </c>
      <c r="K113" s="50">
        <v>110.787148</v>
      </c>
      <c r="L113" s="50">
        <v>115.24449199999999</v>
      </c>
      <c r="M113" s="50">
        <v>119.856544</v>
      </c>
      <c r="N113" s="50">
        <v>124.807945</v>
      </c>
      <c r="O113" s="50">
        <v>128.91726700000001</v>
      </c>
      <c r="P113" s="50">
        <v>132.881866</v>
      </c>
      <c r="Q113" s="50">
        <v>137.24589499999999</v>
      </c>
      <c r="R113" s="50">
        <v>141.71109000000001</v>
      </c>
      <c r="S113" s="50">
        <v>145.705322</v>
      </c>
      <c r="T113" s="50">
        <v>150.319199</v>
      </c>
      <c r="U113" s="50">
        <v>154.47131300000001</v>
      </c>
      <c r="V113" s="50">
        <v>159.102463</v>
      </c>
      <c r="W113" s="50">
        <v>163.390488</v>
      </c>
      <c r="X113" s="50">
        <v>167.60829200000001</v>
      </c>
      <c r="Y113" s="50">
        <v>172.007812</v>
      </c>
      <c r="Z113" s="50">
        <v>176.44047499999999</v>
      </c>
      <c r="AA113" s="50">
        <v>180.89366100000001</v>
      </c>
      <c r="AB113" s="50">
        <v>185.57179300000001</v>
      </c>
      <c r="AC113" s="50">
        <v>190.10275300000001</v>
      </c>
      <c r="AD113" s="50">
        <v>195.091049</v>
      </c>
      <c r="AE113" s="50">
        <v>199.993088</v>
      </c>
      <c r="AF113" s="50">
        <v>204.81710799999999</v>
      </c>
      <c r="AG113" s="50">
        <v>209.48954800000001</v>
      </c>
      <c r="AH113" s="50">
        <v>214.40046699999999</v>
      </c>
      <c r="AI113" s="45">
        <v>3.7095000000000003E-2</v>
      </c>
    </row>
    <row r="114" spans="1:35" ht="15" customHeight="1">
      <c r="A114" s="39" t="s">
        <v>3483</v>
      </c>
      <c r="B114" s="43" t="s">
        <v>3484</v>
      </c>
      <c r="C114" s="50">
        <v>1.9871669999999999</v>
      </c>
      <c r="D114" s="50">
        <v>1.9871669999999999</v>
      </c>
      <c r="E114" s="50">
        <v>2.3466990000000001</v>
      </c>
      <c r="F114" s="50">
        <v>2.3466990000000001</v>
      </c>
      <c r="G114" s="50">
        <v>2.3466990000000001</v>
      </c>
      <c r="H114" s="50">
        <v>2.3466990000000001</v>
      </c>
      <c r="I114" s="50">
        <v>2.3466990000000001</v>
      </c>
      <c r="J114" s="50">
        <v>2.3466990000000001</v>
      </c>
      <c r="K114" s="50">
        <v>2.3466990000000001</v>
      </c>
      <c r="L114" s="50">
        <v>2.3466990000000001</v>
      </c>
      <c r="M114" s="50">
        <v>2.3466990000000001</v>
      </c>
      <c r="N114" s="50">
        <v>2.3466990000000001</v>
      </c>
      <c r="O114" s="50">
        <v>2.3466990000000001</v>
      </c>
      <c r="P114" s="50">
        <v>2.3466990000000001</v>
      </c>
      <c r="Q114" s="50">
        <v>2.3466990000000001</v>
      </c>
      <c r="R114" s="50">
        <v>2.3466990000000001</v>
      </c>
      <c r="S114" s="50">
        <v>2.3466990000000001</v>
      </c>
      <c r="T114" s="50">
        <v>2.3466990000000001</v>
      </c>
      <c r="U114" s="50">
        <v>2.3466990000000001</v>
      </c>
      <c r="V114" s="50">
        <v>2.3466990000000001</v>
      </c>
      <c r="W114" s="50">
        <v>2.3466990000000001</v>
      </c>
      <c r="X114" s="50">
        <v>2.3466990000000001</v>
      </c>
      <c r="Y114" s="50">
        <v>2.3466990000000001</v>
      </c>
      <c r="Z114" s="50">
        <v>2.3466990000000001</v>
      </c>
      <c r="AA114" s="50">
        <v>2.3466990000000001</v>
      </c>
      <c r="AB114" s="50">
        <v>2.3466990000000001</v>
      </c>
      <c r="AC114" s="50">
        <v>2.3466990000000001</v>
      </c>
      <c r="AD114" s="50">
        <v>2.3466990000000001</v>
      </c>
      <c r="AE114" s="50">
        <v>2.3466990000000001</v>
      </c>
      <c r="AF114" s="50">
        <v>2.3466990000000001</v>
      </c>
      <c r="AG114" s="50">
        <v>2.3466990000000001</v>
      </c>
      <c r="AH114" s="50">
        <v>2.3466990000000001</v>
      </c>
      <c r="AI114" s="45">
        <v>5.3790000000000001E-3</v>
      </c>
    </row>
    <row r="115" spans="1:35" ht="15" customHeight="1">
      <c r="A115" s="39" t="s">
        <v>3485</v>
      </c>
      <c r="B115" s="42" t="s">
        <v>3435</v>
      </c>
      <c r="C115" s="51">
        <v>206.730118</v>
      </c>
      <c r="D115" s="51">
        <v>222.39454699999999</v>
      </c>
      <c r="E115" s="51">
        <v>233.94956999999999</v>
      </c>
      <c r="F115" s="51">
        <v>241.52503999999999</v>
      </c>
      <c r="G115" s="51">
        <v>247.69169600000001</v>
      </c>
      <c r="H115" s="51">
        <v>253.46376000000001</v>
      </c>
      <c r="I115" s="51">
        <v>259.94012500000002</v>
      </c>
      <c r="J115" s="51">
        <v>266.54965199999998</v>
      </c>
      <c r="K115" s="51">
        <v>273.081909</v>
      </c>
      <c r="L115" s="51">
        <v>279.33429000000001</v>
      </c>
      <c r="M115" s="51">
        <v>285.78585800000002</v>
      </c>
      <c r="N115" s="51">
        <v>292.19802900000002</v>
      </c>
      <c r="O115" s="51">
        <v>298.32751500000001</v>
      </c>
      <c r="P115" s="51">
        <v>304.54516599999999</v>
      </c>
      <c r="Q115" s="51">
        <v>309.86978099999999</v>
      </c>
      <c r="R115" s="51">
        <v>317.12988300000001</v>
      </c>
      <c r="S115" s="51">
        <v>323.46997099999999</v>
      </c>
      <c r="T115" s="51">
        <v>330.09585600000003</v>
      </c>
      <c r="U115" s="51">
        <v>336.07473800000002</v>
      </c>
      <c r="V115" s="51">
        <v>343.10601800000001</v>
      </c>
      <c r="W115" s="51">
        <v>350.13629200000003</v>
      </c>
      <c r="X115" s="51">
        <v>356.33746300000001</v>
      </c>
      <c r="Y115" s="51">
        <v>363.61468500000001</v>
      </c>
      <c r="Z115" s="51">
        <v>371.46994000000001</v>
      </c>
      <c r="AA115" s="51">
        <v>379.28482100000002</v>
      </c>
      <c r="AB115" s="51">
        <v>387.49939000000001</v>
      </c>
      <c r="AC115" s="51">
        <v>396.62795999999997</v>
      </c>
      <c r="AD115" s="51">
        <v>405.13458300000002</v>
      </c>
      <c r="AE115" s="51">
        <v>415.15377799999999</v>
      </c>
      <c r="AF115" s="51">
        <v>424.77261399999998</v>
      </c>
      <c r="AG115" s="51">
        <v>434.67923000000002</v>
      </c>
      <c r="AH115" s="51">
        <v>445.32971199999997</v>
      </c>
      <c r="AI115" s="47">
        <v>2.5063999999999999E-2</v>
      </c>
    </row>
    <row r="116" spans="1:35" ht="15" customHeight="1">
      <c r="A116" s="39" t="s">
        <v>3486</v>
      </c>
      <c r="B116" s="43" t="s">
        <v>3487</v>
      </c>
      <c r="C116" s="50">
        <v>49.196114000000001</v>
      </c>
      <c r="D116" s="50">
        <v>50.759804000000003</v>
      </c>
      <c r="E116" s="50">
        <v>48.889771000000003</v>
      </c>
      <c r="F116" s="50">
        <v>50.227153999999999</v>
      </c>
      <c r="G116" s="50">
        <v>51.614570999999998</v>
      </c>
      <c r="H116" s="50">
        <v>52.971161000000002</v>
      </c>
      <c r="I116" s="50">
        <v>54.335788999999998</v>
      </c>
      <c r="J116" s="50">
        <v>55.740597000000001</v>
      </c>
      <c r="K116" s="50">
        <v>57.155223999999997</v>
      </c>
      <c r="L116" s="50">
        <v>58.603358999999998</v>
      </c>
      <c r="M116" s="50">
        <v>60.086903</v>
      </c>
      <c r="N116" s="50">
        <v>61.611995999999998</v>
      </c>
      <c r="O116" s="50">
        <v>63.179645999999998</v>
      </c>
      <c r="P116" s="50">
        <v>64.779480000000007</v>
      </c>
      <c r="Q116" s="50">
        <v>66.415298000000007</v>
      </c>
      <c r="R116" s="50">
        <v>68.089500000000001</v>
      </c>
      <c r="S116" s="50">
        <v>69.795310999999998</v>
      </c>
      <c r="T116" s="50">
        <v>71.532973999999996</v>
      </c>
      <c r="U116" s="50">
        <v>73.313423</v>
      </c>
      <c r="V116" s="50">
        <v>75.137908999999993</v>
      </c>
      <c r="W116" s="50">
        <v>77.000504000000006</v>
      </c>
      <c r="X116" s="50">
        <v>78.909653000000006</v>
      </c>
      <c r="Y116" s="50">
        <v>80.873992999999999</v>
      </c>
      <c r="Z116" s="50">
        <v>82.905936999999994</v>
      </c>
      <c r="AA116" s="50">
        <v>85.006446999999994</v>
      </c>
      <c r="AB116" s="50">
        <v>87.175231999999994</v>
      </c>
      <c r="AC116" s="50">
        <v>89.430312999999998</v>
      </c>
      <c r="AD116" s="50">
        <v>91.783524</v>
      </c>
      <c r="AE116" s="50">
        <v>94.250641000000002</v>
      </c>
      <c r="AF116" s="50">
        <v>96.832237000000006</v>
      </c>
      <c r="AG116" s="50">
        <v>99.551575</v>
      </c>
      <c r="AH116" s="50">
        <v>102.411247</v>
      </c>
      <c r="AI116" s="45">
        <v>2.3932999999999999E-2</v>
      </c>
    </row>
    <row r="117" spans="1:35" ht="15" customHeight="1">
      <c r="A117" s="39" t="s">
        <v>3488</v>
      </c>
      <c r="B117" s="43" t="s">
        <v>3477</v>
      </c>
      <c r="C117" s="50">
        <v>157.53398100000001</v>
      </c>
      <c r="D117" s="50">
        <v>171.63475</v>
      </c>
      <c r="E117" s="50">
        <v>185.059799</v>
      </c>
      <c r="F117" s="50">
        <v>191.29788199999999</v>
      </c>
      <c r="G117" s="50">
        <v>196.07711800000001</v>
      </c>
      <c r="H117" s="50">
        <v>200.49259900000001</v>
      </c>
      <c r="I117" s="50">
        <v>205.604309</v>
      </c>
      <c r="J117" s="50">
        <v>210.80905200000001</v>
      </c>
      <c r="K117" s="50">
        <v>215.92666600000001</v>
      </c>
      <c r="L117" s="50">
        <v>220.73092700000001</v>
      </c>
      <c r="M117" s="50">
        <v>225.698959</v>
      </c>
      <c r="N117" s="50">
        <v>230.58599899999999</v>
      </c>
      <c r="O117" s="50">
        <v>235.147873</v>
      </c>
      <c r="P117" s="50">
        <v>239.765671</v>
      </c>
      <c r="Q117" s="50">
        <v>243.45448300000001</v>
      </c>
      <c r="R117" s="50">
        <v>249.040359</v>
      </c>
      <c r="S117" s="50">
        <v>253.674622</v>
      </c>
      <c r="T117" s="50">
        <v>258.562836</v>
      </c>
      <c r="U117" s="50">
        <v>262.76129200000003</v>
      </c>
      <c r="V117" s="50">
        <v>267.96807899999999</v>
      </c>
      <c r="W117" s="50">
        <v>273.13571200000001</v>
      </c>
      <c r="X117" s="50">
        <v>277.42770400000001</v>
      </c>
      <c r="Y117" s="50">
        <v>282.74063100000001</v>
      </c>
      <c r="Z117" s="50">
        <v>288.56393400000002</v>
      </c>
      <c r="AA117" s="50">
        <v>294.27832000000001</v>
      </c>
      <c r="AB117" s="50">
        <v>300.32406600000002</v>
      </c>
      <c r="AC117" s="50">
        <v>307.19760100000002</v>
      </c>
      <c r="AD117" s="50">
        <v>313.351044</v>
      </c>
      <c r="AE117" s="50">
        <v>320.90310699999998</v>
      </c>
      <c r="AF117" s="50">
        <v>327.940338</v>
      </c>
      <c r="AG117" s="50">
        <v>335.12759399999999</v>
      </c>
      <c r="AH117" s="50">
        <v>342.91842700000001</v>
      </c>
      <c r="AI117" s="45">
        <v>2.5409000000000001E-2</v>
      </c>
    </row>
    <row r="119" spans="1:35" ht="15" customHeight="1">
      <c r="A119" s="39" t="s">
        <v>3489</v>
      </c>
      <c r="B119" s="42" t="s">
        <v>3490</v>
      </c>
      <c r="C119" s="51">
        <v>4160.8310549999997</v>
      </c>
      <c r="D119" s="51">
        <v>4126.1479490000002</v>
      </c>
      <c r="E119" s="51">
        <v>4225.1831050000001</v>
      </c>
      <c r="F119" s="51">
        <v>4274.4638670000004</v>
      </c>
      <c r="G119" s="51">
        <v>4300.8164059999999</v>
      </c>
      <c r="H119" s="51">
        <v>4321.4228519999997</v>
      </c>
      <c r="I119" s="51">
        <v>4346.3217770000001</v>
      </c>
      <c r="J119" s="51">
        <v>4369.4907229999999</v>
      </c>
      <c r="K119" s="51">
        <v>4386.4487300000001</v>
      </c>
      <c r="L119" s="51">
        <v>4414.8100590000004</v>
      </c>
      <c r="M119" s="51">
        <v>4450.21875</v>
      </c>
      <c r="N119" s="51">
        <v>4477.1748049999997</v>
      </c>
      <c r="O119" s="51">
        <v>4510.6308589999999</v>
      </c>
      <c r="P119" s="51">
        <v>4543.2851559999999</v>
      </c>
      <c r="Q119" s="51">
        <v>4576.4560549999997</v>
      </c>
      <c r="R119" s="51">
        <v>4613.5185549999997</v>
      </c>
      <c r="S119" s="51">
        <v>4654.8388670000004</v>
      </c>
      <c r="T119" s="51">
        <v>4697.3388670000004</v>
      </c>
      <c r="U119" s="51">
        <v>4742.8413090000004</v>
      </c>
      <c r="V119" s="51">
        <v>4786.5078119999998</v>
      </c>
      <c r="W119" s="51">
        <v>4830.7109380000002</v>
      </c>
      <c r="X119" s="51">
        <v>4875.2211909999996</v>
      </c>
      <c r="Y119" s="51">
        <v>4921.513672</v>
      </c>
      <c r="Z119" s="51">
        <v>4970.4189450000003</v>
      </c>
      <c r="AA119" s="51">
        <v>5021.7148440000001</v>
      </c>
      <c r="AB119" s="51">
        <v>5073.626953</v>
      </c>
      <c r="AC119" s="51">
        <v>5128.1816410000001</v>
      </c>
      <c r="AD119" s="51">
        <v>5185.3442379999997</v>
      </c>
      <c r="AE119" s="51">
        <v>5244.8710940000001</v>
      </c>
      <c r="AF119" s="51">
        <v>5304.0751950000003</v>
      </c>
      <c r="AG119" s="51">
        <v>5365.8837890000004</v>
      </c>
      <c r="AH119" s="51">
        <v>5428.9111329999996</v>
      </c>
      <c r="AI119" s="47">
        <v>8.6180000000000007E-3</v>
      </c>
    </row>
    <row r="121" spans="1:35" ht="15" customHeight="1">
      <c r="B121" s="42" t="s">
        <v>3491</v>
      </c>
    </row>
    <row r="122" spans="1:35" ht="15" customHeight="1">
      <c r="B122" s="42" t="s">
        <v>3492</v>
      </c>
    </row>
    <row r="123" spans="1:35" ht="15" customHeight="1">
      <c r="A123" s="39" t="s">
        <v>3493</v>
      </c>
      <c r="B123" s="43" t="s">
        <v>2944</v>
      </c>
      <c r="C123" s="52">
        <v>12.559407</v>
      </c>
      <c r="D123" s="52">
        <v>12.39522</v>
      </c>
      <c r="E123" s="52">
        <v>12.462153000000001</v>
      </c>
      <c r="F123" s="52">
        <v>12.47601</v>
      </c>
      <c r="G123" s="52">
        <v>12.547039</v>
      </c>
      <c r="H123" s="52">
        <v>12.677695999999999</v>
      </c>
      <c r="I123" s="52">
        <v>12.859044000000001</v>
      </c>
      <c r="J123" s="52">
        <v>13.024888000000001</v>
      </c>
      <c r="K123" s="52">
        <v>13.110849999999999</v>
      </c>
      <c r="L123" s="52">
        <v>13.094872000000001</v>
      </c>
      <c r="M123" s="52">
        <v>13.04935</v>
      </c>
      <c r="N123" s="52">
        <v>13.05922</v>
      </c>
      <c r="O123" s="52">
        <v>13.030392000000001</v>
      </c>
      <c r="P123" s="52">
        <v>12.999648000000001</v>
      </c>
      <c r="Q123" s="52">
        <v>13.043602999999999</v>
      </c>
      <c r="R123" s="52">
        <v>13.062144</v>
      </c>
      <c r="S123" s="52">
        <v>12.998402</v>
      </c>
      <c r="T123" s="52">
        <v>12.962379</v>
      </c>
      <c r="U123" s="52">
        <v>12.922573999999999</v>
      </c>
      <c r="V123" s="52">
        <v>12.934729000000001</v>
      </c>
      <c r="W123" s="52">
        <v>12.897933999999999</v>
      </c>
      <c r="X123" s="52">
        <v>12.841132999999999</v>
      </c>
      <c r="Y123" s="52">
        <v>12.819372</v>
      </c>
      <c r="Z123" s="52">
        <v>12.780977999999999</v>
      </c>
      <c r="AA123" s="52">
        <v>12.748143000000001</v>
      </c>
      <c r="AB123" s="52">
        <v>12.743569000000001</v>
      </c>
      <c r="AC123" s="52">
        <v>12.719047</v>
      </c>
      <c r="AD123" s="52">
        <v>12.680021999999999</v>
      </c>
      <c r="AE123" s="52">
        <v>12.672359999999999</v>
      </c>
      <c r="AF123" s="52">
        <v>12.634107</v>
      </c>
      <c r="AG123" s="52">
        <v>12.567993</v>
      </c>
      <c r="AH123" s="52">
        <v>12.516408</v>
      </c>
      <c r="AI123" s="45">
        <v>-1.11E-4</v>
      </c>
    </row>
    <row r="124" spans="1:35" ht="15" customHeight="1">
      <c r="A124" s="39" t="s">
        <v>3494</v>
      </c>
      <c r="B124" s="43" t="s">
        <v>2945</v>
      </c>
      <c r="C124" s="52">
        <v>10.519505000000001</v>
      </c>
      <c r="D124" s="52">
        <v>10.312427</v>
      </c>
      <c r="E124" s="52">
        <v>10.209740999999999</v>
      </c>
      <c r="F124" s="52">
        <v>10.190993000000001</v>
      </c>
      <c r="G124" s="52">
        <v>10.182639</v>
      </c>
      <c r="H124" s="52">
        <v>10.238272</v>
      </c>
      <c r="I124" s="52">
        <v>10.38646</v>
      </c>
      <c r="J124" s="52">
        <v>10.510764999999999</v>
      </c>
      <c r="K124" s="52">
        <v>10.558396999999999</v>
      </c>
      <c r="L124" s="52">
        <v>10.492760000000001</v>
      </c>
      <c r="M124" s="52">
        <v>10.403746999999999</v>
      </c>
      <c r="N124" s="52">
        <v>10.384285</v>
      </c>
      <c r="O124" s="52">
        <v>10.322433</v>
      </c>
      <c r="P124" s="52">
        <v>10.237693</v>
      </c>
      <c r="Q124" s="52">
        <v>10.267039</v>
      </c>
      <c r="R124" s="52">
        <v>10.259356</v>
      </c>
      <c r="S124" s="52">
        <v>10.179645000000001</v>
      </c>
      <c r="T124" s="52">
        <v>10.133103999999999</v>
      </c>
      <c r="U124" s="52">
        <v>10.079794</v>
      </c>
      <c r="V124" s="52">
        <v>10.095827999999999</v>
      </c>
      <c r="W124" s="52">
        <v>10.052436</v>
      </c>
      <c r="X124" s="52">
        <v>9.9767890000000001</v>
      </c>
      <c r="Y124" s="52">
        <v>9.9547539999999994</v>
      </c>
      <c r="Z124" s="52">
        <v>9.9274439999999995</v>
      </c>
      <c r="AA124" s="52">
        <v>9.874447</v>
      </c>
      <c r="AB124" s="52">
        <v>9.8664050000000003</v>
      </c>
      <c r="AC124" s="52">
        <v>9.8332840000000008</v>
      </c>
      <c r="AD124" s="52">
        <v>9.7885390000000001</v>
      </c>
      <c r="AE124" s="52">
        <v>9.7860329999999998</v>
      </c>
      <c r="AF124" s="52">
        <v>9.7461169999999999</v>
      </c>
      <c r="AG124" s="52">
        <v>9.6860520000000001</v>
      </c>
      <c r="AH124" s="52">
        <v>9.6463699999999992</v>
      </c>
      <c r="AI124" s="45">
        <v>-2.7910000000000001E-3</v>
      </c>
    </row>
    <row r="125" spans="1:35" ht="15" customHeight="1">
      <c r="A125" s="39" t="s">
        <v>3495</v>
      </c>
      <c r="B125" s="43" t="s">
        <v>2943</v>
      </c>
      <c r="C125" s="52">
        <v>6.9053490000000002</v>
      </c>
      <c r="D125" s="52">
        <v>6.7432379999999998</v>
      </c>
      <c r="E125" s="52">
        <v>6.5096220000000002</v>
      </c>
      <c r="F125" s="52">
        <v>6.4936879999999997</v>
      </c>
      <c r="G125" s="52">
        <v>6.4606440000000003</v>
      </c>
      <c r="H125" s="52">
        <v>6.4833689999999997</v>
      </c>
      <c r="I125" s="52">
        <v>6.5826609999999999</v>
      </c>
      <c r="J125" s="52">
        <v>6.6574730000000004</v>
      </c>
      <c r="K125" s="52">
        <v>6.6857920000000002</v>
      </c>
      <c r="L125" s="52">
        <v>6.6572829999999996</v>
      </c>
      <c r="M125" s="52">
        <v>6.619116</v>
      </c>
      <c r="N125" s="52">
        <v>6.5722909999999999</v>
      </c>
      <c r="O125" s="52">
        <v>6.5326769999999996</v>
      </c>
      <c r="P125" s="52">
        <v>6.501735</v>
      </c>
      <c r="Q125" s="52">
        <v>6.5159349999999998</v>
      </c>
      <c r="R125" s="52">
        <v>6.517112</v>
      </c>
      <c r="S125" s="52">
        <v>6.4788309999999996</v>
      </c>
      <c r="T125" s="52">
        <v>6.4540290000000002</v>
      </c>
      <c r="U125" s="52">
        <v>6.4382640000000002</v>
      </c>
      <c r="V125" s="52">
        <v>6.4420299999999999</v>
      </c>
      <c r="W125" s="52">
        <v>6.4183219999999999</v>
      </c>
      <c r="X125" s="52">
        <v>6.383114</v>
      </c>
      <c r="Y125" s="52">
        <v>6.3642440000000002</v>
      </c>
      <c r="Z125" s="52">
        <v>6.3428630000000004</v>
      </c>
      <c r="AA125" s="52">
        <v>6.3274549999999996</v>
      </c>
      <c r="AB125" s="52">
        <v>6.3175150000000002</v>
      </c>
      <c r="AC125" s="52">
        <v>6.3024930000000001</v>
      </c>
      <c r="AD125" s="52">
        <v>6.2899089999999998</v>
      </c>
      <c r="AE125" s="52">
        <v>6.2972029999999997</v>
      </c>
      <c r="AF125" s="52">
        <v>6.288735</v>
      </c>
      <c r="AG125" s="52">
        <v>6.2753690000000004</v>
      </c>
      <c r="AH125" s="52">
        <v>6.2697830000000003</v>
      </c>
      <c r="AI125" s="45">
        <v>-3.1099999999999999E-3</v>
      </c>
    </row>
    <row r="126" spans="1:35" ht="15" customHeight="1">
      <c r="A126" s="39" t="s">
        <v>3496</v>
      </c>
      <c r="B126" s="43" t="s">
        <v>2941</v>
      </c>
      <c r="C126" s="52">
        <v>11.345786</v>
      </c>
      <c r="D126" s="52">
        <v>11.571042</v>
      </c>
      <c r="E126" s="52">
        <v>11.591097</v>
      </c>
      <c r="F126" s="52">
        <v>11.723856</v>
      </c>
      <c r="G126" s="52">
        <v>11.907064</v>
      </c>
      <c r="H126" s="52">
        <v>12.073729</v>
      </c>
      <c r="I126" s="52">
        <v>12.330469000000001</v>
      </c>
      <c r="J126" s="52">
        <v>12.541952999999999</v>
      </c>
      <c r="K126" s="52">
        <v>12.634055999999999</v>
      </c>
      <c r="L126" s="52">
        <v>12.617687</v>
      </c>
      <c r="M126" s="52">
        <v>12.573869</v>
      </c>
      <c r="N126" s="52">
        <v>12.523084000000001</v>
      </c>
      <c r="O126" s="52">
        <v>12.504458</v>
      </c>
      <c r="P126" s="52">
        <v>12.498099</v>
      </c>
      <c r="Q126" s="52">
        <v>12.566411</v>
      </c>
      <c r="R126" s="52">
        <v>12.594251999999999</v>
      </c>
      <c r="S126" s="52">
        <v>12.478301</v>
      </c>
      <c r="T126" s="52">
        <v>12.385868</v>
      </c>
      <c r="U126" s="52">
        <v>12.331028999999999</v>
      </c>
      <c r="V126" s="52">
        <v>12.292401999999999</v>
      </c>
      <c r="W126" s="52">
        <v>12.225566000000001</v>
      </c>
      <c r="X126" s="52">
        <v>12.151213</v>
      </c>
      <c r="Y126" s="52">
        <v>12.086306</v>
      </c>
      <c r="Z126" s="52">
        <v>12.028623</v>
      </c>
      <c r="AA126" s="52">
        <v>11.934926000000001</v>
      </c>
      <c r="AB126" s="52">
        <v>11.876801</v>
      </c>
      <c r="AC126" s="52">
        <v>11.831655</v>
      </c>
      <c r="AD126" s="52">
        <v>11.787508000000001</v>
      </c>
      <c r="AE126" s="52">
        <v>11.742402999999999</v>
      </c>
      <c r="AF126" s="52">
        <v>11.688647</v>
      </c>
      <c r="AG126" s="52">
        <v>11.604710000000001</v>
      </c>
      <c r="AH126" s="52">
        <v>11.525504</v>
      </c>
      <c r="AI126" s="45">
        <v>5.0699999999999996E-4</v>
      </c>
    </row>
    <row r="127" spans="1:35" ht="15" customHeight="1">
      <c r="A127" s="39" t="s">
        <v>3497</v>
      </c>
      <c r="B127" s="43" t="s">
        <v>3498</v>
      </c>
      <c r="C127" s="52">
        <v>10.391057999999999</v>
      </c>
      <c r="D127" s="52">
        <v>10.212733</v>
      </c>
      <c r="E127" s="52">
        <v>10.144772</v>
      </c>
      <c r="F127" s="52">
        <v>10.119161999999999</v>
      </c>
      <c r="G127" s="52">
        <v>10.121079</v>
      </c>
      <c r="H127" s="52">
        <v>10.184604</v>
      </c>
      <c r="I127" s="52">
        <v>10.321588999999999</v>
      </c>
      <c r="J127" s="52">
        <v>10.438571</v>
      </c>
      <c r="K127" s="52">
        <v>10.493043999999999</v>
      </c>
      <c r="L127" s="52">
        <v>10.451485</v>
      </c>
      <c r="M127" s="52">
        <v>10.390381</v>
      </c>
      <c r="N127" s="52">
        <v>10.370628</v>
      </c>
      <c r="O127" s="52">
        <v>10.328291</v>
      </c>
      <c r="P127" s="52">
        <v>10.280963</v>
      </c>
      <c r="Q127" s="52">
        <v>10.315948000000001</v>
      </c>
      <c r="R127" s="52">
        <v>10.32381</v>
      </c>
      <c r="S127" s="52">
        <v>10.26488</v>
      </c>
      <c r="T127" s="52">
        <v>10.233636000000001</v>
      </c>
      <c r="U127" s="52">
        <v>10.199707</v>
      </c>
      <c r="V127" s="52">
        <v>10.21621</v>
      </c>
      <c r="W127" s="52">
        <v>10.185767</v>
      </c>
      <c r="X127" s="52">
        <v>10.131741</v>
      </c>
      <c r="Y127" s="52">
        <v>10.114000000000001</v>
      </c>
      <c r="Z127" s="52">
        <v>10.088267999999999</v>
      </c>
      <c r="AA127" s="52">
        <v>10.056148</v>
      </c>
      <c r="AB127" s="52">
        <v>10.052033</v>
      </c>
      <c r="AC127" s="52">
        <v>10.030837999999999</v>
      </c>
      <c r="AD127" s="52">
        <v>10.001727000000001</v>
      </c>
      <c r="AE127" s="52">
        <v>10.003812999999999</v>
      </c>
      <c r="AF127" s="52">
        <v>9.9775399999999994</v>
      </c>
      <c r="AG127" s="52">
        <v>9.9323409999999992</v>
      </c>
      <c r="AH127" s="52">
        <v>9.903041</v>
      </c>
      <c r="AI127" s="45">
        <v>-1.5510000000000001E-3</v>
      </c>
    </row>
    <row r="128" spans="1:35" ht="15" customHeight="1">
      <c r="B128" s="42" t="s">
        <v>3499</v>
      </c>
    </row>
    <row r="129" spans="1:35" ht="15" customHeight="1">
      <c r="A129" s="39" t="s">
        <v>3500</v>
      </c>
      <c r="B129" s="43" t="s">
        <v>2944</v>
      </c>
      <c r="C129" s="52">
        <v>12.559407</v>
      </c>
      <c r="D129" s="52">
        <v>12.69759</v>
      </c>
      <c r="E129" s="52">
        <v>13.080418</v>
      </c>
      <c r="F129" s="52">
        <v>13.423268</v>
      </c>
      <c r="G129" s="52">
        <v>13.828238000000001</v>
      </c>
      <c r="H129" s="52">
        <v>14.291043999999999</v>
      </c>
      <c r="I129" s="52">
        <v>14.824406</v>
      </c>
      <c r="J129" s="52">
        <v>15.367516999999999</v>
      </c>
      <c r="K129" s="52">
        <v>15.838977</v>
      </c>
      <c r="L129" s="52">
        <v>16.199428999999999</v>
      </c>
      <c r="M129" s="52">
        <v>16.528389000000001</v>
      </c>
      <c r="N129" s="52">
        <v>16.926591999999999</v>
      </c>
      <c r="O129" s="52">
        <v>17.271124</v>
      </c>
      <c r="P129" s="52">
        <v>17.612452000000001</v>
      </c>
      <c r="Q129" s="52">
        <v>18.063331999999999</v>
      </c>
      <c r="R129" s="52">
        <v>18.482029000000001</v>
      </c>
      <c r="S129" s="52">
        <v>18.792362000000001</v>
      </c>
      <c r="T129" s="52">
        <v>19.152647000000002</v>
      </c>
      <c r="U129" s="52">
        <v>19.518111999999999</v>
      </c>
      <c r="V129" s="52">
        <v>19.973675</v>
      </c>
      <c r="W129" s="52">
        <v>20.362628999999998</v>
      </c>
      <c r="X129" s="52">
        <v>20.726292000000001</v>
      </c>
      <c r="Y129" s="52">
        <v>21.160094999999998</v>
      </c>
      <c r="Z129" s="52">
        <v>21.580843000000002</v>
      </c>
      <c r="AA129" s="52">
        <v>22.020468000000001</v>
      </c>
      <c r="AB129" s="52">
        <v>22.525568</v>
      </c>
      <c r="AC129" s="52">
        <v>23.013415999999999</v>
      </c>
      <c r="AD129" s="52">
        <v>23.487608000000002</v>
      </c>
      <c r="AE129" s="52">
        <v>24.041193</v>
      </c>
      <c r="AF129" s="52">
        <v>24.559920999999999</v>
      </c>
      <c r="AG129" s="52">
        <v>25.038574000000001</v>
      </c>
      <c r="AH129" s="52">
        <v>25.546624999999999</v>
      </c>
      <c r="AI129" s="45">
        <v>2.3168999999999999E-2</v>
      </c>
    </row>
    <row r="130" spans="1:35" ht="15" customHeight="1">
      <c r="A130" s="39" t="s">
        <v>3501</v>
      </c>
      <c r="B130" s="43" t="s">
        <v>2945</v>
      </c>
      <c r="C130" s="52">
        <v>10.519505000000001</v>
      </c>
      <c r="D130" s="52">
        <v>10.563988999999999</v>
      </c>
      <c r="E130" s="52">
        <v>10.71626</v>
      </c>
      <c r="F130" s="52">
        <v>10.964759000000001</v>
      </c>
      <c r="G130" s="52">
        <v>11.222403999999999</v>
      </c>
      <c r="H130" s="52">
        <v>11.541183</v>
      </c>
      <c r="I130" s="52">
        <v>11.973915</v>
      </c>
      <c r="J130" s="52">
        <v>12.401208</v>
      </c>
      <c r="K130" s="52">
        <v>12.755405</v>
      </c>
      <c r="L130" s="52">
        <v>12.980402</v>
      </c>
      <c r="M130" s="52">
        <v>13.177452000000001</v>
      </c>
      <c r="N130" s="52">
        <v>13.459498</v>
      </c>
      <c r="O130" s="52">
        <v>13.681863</v>
      </c>
      <c r="P130" s="52">
        <v>13.870441</v>
      </c>
      <c r="Q130" s="52">
        <v>14.218228999999999</v>
      </c>
      <c r="R130" s="52">
        <v>14.516278</v>
      </c>
      <c r="S130" s="52">
        <v>14.71716</v>
      </c>
      <c r="T130" s="52">
        <v>14.972232999999999</v>
      </c>
      <c r="U130" s="52">
        <v>15.224409</v>
      </c>
      <c r="V130" s="52">
        <v>15.589874</v>
      </c>
      <c r="W130" s="52">
        <v>15.870296</v>
      </c>
      <c r="X130" s="52">
        <v>16.103085</v>
      </c>
      <c r="Y130" s="52">
        <v>16.431657999999999</v>
      </c>
      <c r="Z130" s="52">
        <v>16.762613000000002</v>
      </c>
      <c r="AA130" s="52">
        <v>17.056597</v>
      </c>
      <c r="AB130" s="52">
        <v>17.439886000000001</v>
      </c>
      <c r="AC130" s="52">
        <v>17.792014999999999</v>
      </c>
      <c r="AD130" s="52">
        <v>18.131622</v>
      </c>
      <c r="AE130" s="52">
        <v>18.565436999999999</v>
      </c>
      <c r="AF130" s="52">
        <v>18.945847000000001</v>
      </c>
      <c r="AG130" s="52">
        <v>19.297028999999998</v>
      </c>
      <c r="AH130" s="52">
        <v>19.688732000000002</v>
      </c>
      <c r="AI130" s="45">
        <v>2.0426E-2</v>
      </c>
    </row>
    <row r="131" spans="1:35" ht="15" customHeight="1">
      <c r="A131" s="39" t="s">
        <v>3502</v>
      </c>
      <c r="B131" s="43" t="s">
        <v>2943</v>
      </c>
      <c r="C131" s="52">
        <v>6.9053490000000002</v>
      </c>
      <c r="D131" s="52">
        <v>6.9077330000000003</v>
      </c>
      <c r="E131" s="52">
        <v>6.832573</v>
      </c>
      <c r="F131" s="52">
        <v>6.9867299999999997</v>
      </c>
      <c r="G131" s="52">
        <v>7.1203510000000003</v>
      </c>
      <c r="H131" s="52">
        <v>7.3084350000000002</v>
      </c>
      <c r="I131" s="52">
        <v>7.5887479999999998</v>
      </c>
      <c r="J131" s="52">
        <v>7.8548720000000003</v>
      </c>
      <c r="K131" s="52">
        <v>8.0769819999999992</v>
      </c>
      <c r="L131" s="52">
        <v>8.2356029999999993</v>
      </c>
      <c r="M131" s="52">
        <v>8.3838150000000002</v>
      </c>
      <c r="N131" s="52">
        <v>8.5186170000000008</v>
      </c>
      <c r="O131" s="52">
        <v>8.6587320000000005</v>
      </c>
      <c r="P131" s="52">
        <v>8.8088139999999999</v>
      </c>
      <c r="Q131" s="52">
        <v>9.0235409999999998</v>
      </c>
      <c r="R131" s="52">
        <v>9.2212619999999994</v>
      </c>
      <c r="S131" s="52">
        <v>9.3667320000000007</v>
      </c>
      <c r="T131" s="52">
        <v>9.5361919999999998</v>
      </c>
      <c r="U131" s="52">
        <v>9.7242820000000005</v>
      </c>
      <c r="V131" s="52">
        <v>9.9477170000000008</v>
      </c>
      <c r="W131" s="52">
        <v>10.132934000000001</v>
      </c>
      <c r="X131" s="52">
        <v>10.302695999999999</v>
      </c>
      <c r="Y131" s="52">
        <v>10.505038000000001</v>
      </c>
      <c r="Z131" s="52">
        <v>10.710005000000001</v>
      </c>
      <c r="AA131" s="52">
        <v>10.92971</v>
      </c>
      <c r="AB131" s="52">
        <v>11.166858</v>
      </c>
      <c r="AC131" s="52">
        <v>11.403518</v>
      </c>
      <c r="AD131" s="52">
        <v>11.650999000000001</v>
      </c>
      <c r="AE131" s="52">
        <v>11.946652</v>
      </c>
      <c r="AF131" s="52">
        <v>12.224912</v>
      </c>
      <c r="AG131" s="52">
        <v>12.502098999999999</v>
      </c>
      <c r="AH131" s="52">
        <v>12.796946999999999</v>
      </c>
      <c r="AI131" s="45">
        <v>2.01E-2</v>
      </c>
    </row>
    <row r="132" spans="1:35" ht="15" customHeight="1">
      <c r="A132" s="39" t="s">
        <v>3503</v>
      </c>
      <c r="B132" s="43" t="s">
        <v>2941</v>
      </c>
      <c r="C132" s="52">
        <v>11.345786</v>
      </c>
      <c r="D132" s="52">
        <v>11.853306999999999</v>
      </c>
      <c r="E132" s="52">
        <v>12.166147</v>
      </c>
      <c r="F132" s="52">
        <v>12.614006</v>
      </c>
      <c r="G132" s="52">
        <v>13.122913</v>
      </c>
      <c r="H132" s="52">
        <v>13.610215999999999</v>
      </c>
      <c r="I132" s="52">
        <v>14.215044000000001</v>
      </c>
      <c r="J132" s="52">
        <v>14.797722</v>
      </c>
      <c r="K132" s="52">
        <v>15.262971</v>
      </c>
      <c r="L132" s="52">
        <v>15.609112</v>
      </c>
      <c r="M132" s="52">
        <v>15.926142</v>
      </c>
      <c r="N132" s="52">
        <v>16.231684000000001</v>
      </c>
      <c r="O132" s="52">
        <v>16.574026</v>
      </c>
      <c r="P132" s="52">
        <v>16.932932000000001</v>
      </c>
      <c r="Q132" s="52">
        <v>17.402495999999999</v>
      </c>
      <c r="R132" s="52">
        <v>17.819994000000001</v>
      </c>
      <c r="S132" s="52">
        <v>18.040427999999999</v>
      </c>
      <c r="T132" s="52">
        <v>18.300819000000001</v>
      </c>
      <c r="U132" s="52">
        <v>18.624649000000002</v>
      </c>
      <c r="V132" s="52">
        <v>18.981801999999998</v>
      </c>
      <c r="W132" s="52">
        <v>19.301127999999999</v>
      </c>
      <c r="X132" s="52">
        <v>19.612722000000002</v>
      </c>
      <c r="Y132" s="52">
        <v>19.950071000000001</v>
      </c>
      <c r="Z132" s="52">
        <v>20.310482</v>
      </c>
      <c r="AA132" s="52">
        <v>20.615759000000001</v>
      </c>
      <c r="AB132" s="52">
        <v>20.993469000000001</v>
      </c>
      <c r="AC132" s="52">
        <v>21.407796999999999</v>
      </c>
      <c r="AD132" s="52">
        <v>21.834375000000001</v>
      </c>
      <c r="AE132" s="52">
        <v>22.276938999999999</v>
      </c>
      <c r="AF132" s="52">
        <v>22.722006</v>
      </c>
      <c r="AG132" s="52">
        <v>23.119474</v>
      </c>
      <c r="AH132" s="52">
        <v>23.524141</v>
      </c>
      <c r="AI132" s="45">
        <v>2.3800999999999999E-2</v>
      </c>
    </row>
    <row r="133" spans="1:35" ht="15" customHeight="1">
      <c r="A133" s="39" t="s">
        <v>3504</v>
      </c>
      <c r="B133" s="43" t="s">
        <v>3498</v>
      </c>
      <c r="C133" s="52">
        <v>10.391057999999999</v>
      </c>
      <c r="D133" s="52">
        <v>10.461864</v>
      </c>
      <c r="E133" s="52">
        <v>10.648066999999999</v>
      </c>
      <c r="F133" s="52">
        <v>10.887472000000001</v>
      </c>
      <c r="G133" s="52">
        <v>11.154559000000001</v>
      </c>
      <c r="H133" s="52">
        <v>11.480684</v>
      </c>
      <c r="I133" s="52">
        <v>11.899129</v>
      </c>
      <c r="J133" s="52">
        <v>12.316031000000001</v>
      </c>
      <c r="K133" s="52">
        <v>12.676454</v>
      </c>
      <c r="L133" s="52">
        <v>12.929342</v>
      </c>
      <c r="M133" s="52">
        <v>13.160523</v>
      </c>
      <c r="N133" s="52">
        <v>13.441796</v>
      </c>
      <c r="O133" s="52">
        <v>13.689627</v>
      </c>
      <c r="P133" s="52">
        <v>13.929066000000001</v>
      </c>
      <c r="Q133" s="52">
        <v>14.285959999999999</v>
      </c>
      <c r="R133" s="52">
        <v>14.607475000000001</v>
      </c>
      <c r="S133" s="52">
        <v>14.840388000000001</v>
      </c>
      <c r="T133" s="52">
        <v>15.120773</v>
      </c>
      <c r="U133" s="52">
        <v>15.405524</v>
      </c>
      <c r="V133" s="52">
        <v>15.775767</v>
      </c>
      <c r="W133" s="52">
        <v>16.080793</v>
      </c>
      <c r="X133" s="52">
        <v>16.353183999999999</v>
      </c>
      <c r="Y133" s="52">
        <v>16.694514999999999</v>
      </c>
      <c r="Z133" s="52">
        <v>17.034168000000001</v>
      </c>
      <c r="AA133" s="52">
        <v>17.370456999999998</v>
      </c>
      <c r="AB133" s="52">
        <v>17.768001999999999</v>
      </c>
      <c r="AC133" s="52">
        <v>18.149460000000001</v>
      </c>
      <c r="AD133" s="52">
        <v>18.526517999999999</v>
      </c>
      <c r="AE133" s="52">
        <v>18.978594000000001</v>
      </c>
      <c r="AF133" s="52">
        <v>19.395720000000001</v>
      </c>
      <c r="AG133" s="52">
        <v>19.787699</v>
      </c>
      <c r="AH133" s="52">
        <v>20.212610000000002</v>
      </c>
      <c r="AI133" s="45">
        <v>2.1694999999999999E-2</v>
      </c>
    </row>
    <row r="135" spans="1:35" ht="15" customHeight="1">
      <c r="B135" s="42" t="s">
        <v>3505</v>
      </c>
    </row>
    <row r="136" spans="1:35" ht="15" customHeight="1">
      <c r="B136" s="42" t="s">
        <v>3492</v>
      </c>
    </row>
    <row r="137" spans="1:35" ht="15" customHeight="1">
      <c r="A137" s="39" t="s">
        <v>3506</v>
      </c>
      <c r="B137" s="43" t="s">
        <v>3507</v>
      </c>
      <c r="C137" s="52">
        <v>6.0668410000000002</v>
      </c>
      <c r="D137" s="52">
        <v>5.7527379999999999</v>
      </c>
      <c r="E137" s="52">
        <v>5.7071199999999997</v>
      </c>
      <c r="F137" s="52">
        <v>5.6243720000000001</v>
      </c>
      <c r="G137" s="52">
        <v>5.5510809999999999</v>
      </c>
      <c r="H137" s="52">
        <v>5.5612940000000002</v>
      </c>
      <c r="I137" s="52">
        <v>5.6078700000000001</v>
      </c>
      <c r="J137" s="52">
        <v>5.6489510000000003</v>
      </c>
      <c r="K137" s="52">
        <v>5.6629389999999997</v>
      </c>
      <c r="L137" s="52">
        <v>5.5858090000000002</v>
      </c>
      <c r="M137" s="52">
        <v>5.5009259999999998</v>
      </c>
      <c r="N137" s="52">
        <v>5.4378970000000004</v>
      </c>
      <c r="O137" s="52">
        <v>5.351394</v>
      </c>
      <c r="P137" s="52">
        <v>5.2706929999999996</v>
      </c>
      <c r="Q137" s="52">
        <v>5.2708029999999999</v>
      </c>
      <c r="R137" s="52">
        <v>5.2463360000000003</v>
      </c>
      <c r="S137" s="52">
        <v>5.165203</v>
      </c>
      <c r="T137" s="52">
        <v>5.1219190000000001</v>
      </c>
      <c r="U137" s="52">
        <v>5.0796999999999999</v>
      </c>
      <c r="V137" s="52">
        <v>5.0881259999999999</v>
      </c>
      <c r="W137" s="52">
        <v>5.0508670000000002</v>
      </c>
      <c r="X137" s="52">
        <v>4.9858880000000001</v>
      </c>
      <c r="Y137" s="52">
        <v>4.9548550000000002</v>
      </c>
      <c r="Z137" s="52">
        <v>4.9229529999999997</v>
      </c>
      <c r="AA137" s="52">
        <v>4.8888930000000004</v>
      </c>
      <c r="AB137" s="52">
        <v>4.8843360000000002</v>
      </c>
      <c r="AC137" s="52">
        <v>4.8630079999999998</v>
      </c>
      <c r="AD137" s="52">
        <v>4.8391479999999998</v>
      </c>
      <c r="AE137" s="52">
        <v>4.8546899999999997</v>
      </c>
      <c r="AF137" s="52">
        <v>4.84572</v>
      </c>
      <c r="AG137" s="52">
        <v>4.8302589999999999</v>
      </c>
      <c r="AH137" s="52">
        <v>4.8353400000000004</v>
      </c>
      <c r="AI137" s="45">
        <v>-7.2919999999999999E-3</v>
      </c>
    </row>
    <row r="138" spans="1:35" ht="15" customHeight="1">
      <c r="A138" s="39" t="s">
        <v>3508</v>
      </c>
      <c r="B138" s="43" t="s">
        <v>3509</v>
      </c>
      <c r="C138" s="52">
        <v>1.345005</v>
      </c>
      <c r="D138" s="52">
        <v>1.3635079999999999</v>
      </c>
      <c r="E138" s="52">
        <v>1.3855219999999999</v>
      </c>
      <c r="F138" s="52">
        <v>1.39886</v>
      </c>
      <c r="G138" s="52">
        <v>1.4160950000000001</v>
      </c>
      <c r="H138" s="52">
        <v>1.4329499999999999</v>
      </c>
      <c r="I138" s="52">
        <v>1.4489719999999999</v>
      </c>
      <c r="J138" s="52">
        <v>1.4648589999999999</v>
      </c>
      <c r="K138" s="52">
        <v>1.479277</v>
      </c>
      <c r="L138" s="52">
        <v>1.4897629999999999</v>
      </c>
      <c r="M138" s="52">
        <v>1.496454</v>
      </c>
      <c r="N138" s="52">
        <v>1.5034749999999999</v>
      </c>
      <c r="O138" s="52">
        <v>1.5096290000000001</v>
      </c>
      <c r="P138" s="52">
        <v>1.5137130000000001</v>
      </c>
      <c r="Q138" s="52">
        <v>1.5197369999999999</v>
      </c>
      <c r="R138" s="52">
        <v>1.528446</v>
      </c>
      <c r="S138" s="52">
        <v>1.5381769999999999</v>
      </c>
      <c r="T138" s="52">
        <v>1.5453969999999999</v>
      </c>
      <c r="U138" s="52">
        <v>1.551326</v>
      </c>
      <c r="V138" s="52">
        <v>1.557318</v>
      </c>
      <c r="W138" s="52">
        <v>1.562894</v>
      </c>
      <c r="X138" s="52">
        <v>1.5697319999999999</v>
      </c>
      <c r="Y138" s="52">
        <v>1.578149</v>
      </c>
      <c r="Z138" s="52">
        <v>1.5794330000000001</v>
      </c>
      <c r="AA138" s="52">
        <v>1.5767899999999999</v>
      </c>
      <c r="AB138" s="52">
        <v>1.5738179999999999</v>
      </c>
      <c r="AC138" s="52">
        <v>1.5709599999999999</v>
      </c>
      <c r="AD138" s="52">
        <v>1.567191</v>
      </c>
      <c r="AE138" s="52">
        <v>1.561682</v>
      </c>
      <c r="AF138" s="52">
        <v>1.555966</v>
      </c>
      <c r="AG138" s="52">
        <v>1.54928</v>
      </c>
      <c r="AH138" s="52">
        <v>1.5424610000000001</v>
      </c>
      <c r="AI138" s="45">
        <v>4.4289999999999998E-3</v>
      </c>
    </row>
    <row r="139" spans="1:35" ht="15" customHeight="1">
      <c r="A139" s="39" t="s">
        <v>3510</v>
      </c>
      <c r="B139" s="43" t="s">
        <v>3511</v>
      </c>
      <c r="C139" s="52">
        <v>2.9835400000000001</v>
      </c>
      <c r="D139" s="52">
        <v>3.079825</v>
      </c>
      <c r="E139" s="52">
        <v>3.0467110000000002</v>
      </c>
      <c r="F139" s="52">
        <v>3.0904859999999998</v>
      </c>
      <c r="G139" s="52">
        <v>3.1469819999999999</v>
      </c>
      <c r="H139" s="52">
        <v>3.184615</v>
      </c>
      <c r="I139" s="52">
        <v>3.2575050000000001</v>
      </c>
      <c r="J139" s="52">
        <v>3.3168160000000002</v>
      </c>
      <c r="K139" s="52">
        <v>3.343461</v>
      </c>
      <c r="L139" s="52">
        <v>3.3680970000000001</v>
      </c>
      <c r="M139" s="52">
        <v>3.3832599999999999</v>
      </c>
      <c r="N139" s="52">
        <v>3.418685</v>
      </c>
      <c r="O139" s="52">
        <v>3.4554260000000001</v>
      </c>
      <c r="P139" s="52">
        <v>3.485195</v>
      </c>
      <c r="Q139" s="52">
        <v>3.5128279999999998</v>
      </c>
      <c r="R139" s="52">
        <v>3.5358849999999999</v>
      </c>
      <c r="S139" s="52">
        <v>3.5482070000000001</v>
      </c>
      <c r="T139" s="52">
        <v>3.5533429999999999</v>
      </c>
      <c r="U139" s="52">
        <v>3.5554969999999999</v>
      </c>
      <c r="V139" s="52">
        <v>3.5579689999999999</v>
      </c>
      <c r="W139" s="52">
        <v>3.559364</v>
      </c>
      <c r="X139" s="52">
        <v>3.5633900000000001</v>
      </c>
      <c r="Y139" s="52">
        <v>3.5683539999999998</v>
      </c>
      <c r="Z139" s="52">
        <v>3.572689</v>
      </c>
      <c r="AA139" s="52">
        <v>3.5776309999999998</v>
      </c>
      <c r="AB139" s="52">
        <v>3.5810759999999999</v>
      </c>
      <c r="AC139" s="52">
        <v>3.5841059999999998</v>
      </c>
      <c r="AD139" s="52">
        <v>3.581931</v>
      </c>
      <c r="AE139" s="52">
        <v>3.5738669999999999</v>
      </c>
      <c r="AF139" s="52">
        <v>3.5622569999999998</v>
      </c>
      <c r="AG139" s="52">
        <v>3.538252</v>
      </c>
      <c r="AH139" s="52">
        <v>3.5109629999999998</v>
      </c>
      <c r="AI139" s="45">
        <v>5.2649999999999997E-3</v>
      </c>
    </row>
    <row r="140" spans="1:35" ht="15" customHeight="1">
      <c r="B140" s="42" t="s">
        <v>3499</v>
      </c>
    </row>
    <row r="141" spans="1:35" ht="15" customHeight="1">
      <c r="A141" s="39" t="s">
        <v>3512</v>
      </c>
      <c r="B141" s="43" t="s">
        <v>3507</v>
      </c>
      <c r="C141" s="52">
        <v>6.0668410000000002</v>
      </c>
      <c r="D141" s="52">
        <v>5.8930709999999999</v>
      </c>
      <c r="E141" s="52">
        <v>5.990259</v>
      </c>
      <c r="F141" s="52">
        <v>6.0514109999999999</v>
      </c>
      <c r="G141" s="52">
        <v>6.1179110000000003</v>
      </c>
      <c r="H141" s="52">
        <v>6.269018</v>
      </c>
      <c r="I141" s="52">
        <v>6.4649710000000002</v>
      </c>
      <c r="J141" s="52">
        <v>6.6649589999999996</v>
      </c>
      <c r="K141" s="52">
        <v>6.8412930000000003</v>
      </c>
      <c r="L141" s="52">
        <v>6.9101020000000002</v>
      </c>
      <c r="M141" s="52">
        <v>6.9675079999999996</v>
      </c>
      <c r="N141" s="52">
        <v>7.0482820000000004</v>
      </c>
      <c r="O141" s="52">
        <v>7.0930010000000001</v>
      </c>
      <c r="P141" s="52">
        <v>7.140949</v>
      </c>
      <c r="Q141" s="52">
        <v>7.2992319999999999</v>
      </c>
      <c r="R141" s="52">
        <v>7.4232009999999997</v>
      </c>
      <c r="S141" s="52">
        <v>7.4675609999999999</v>
      </c>
      <c r="T141" s="52">
        <v>7.5679239999999997</v>
      </c>
      <c r="U141" s="52">
        <v>7.6723229999999996</v>
      </c>
      <c r="V141" s="52">
        <v>7.8570310000000001</v>
      </c>
      <c r="W141" s="52">
        <v>7.974062</v>
      </c>
      <c r="X141" s="52">
        <v>8.0474969999999999</v>
      </c>
      <c r="Y141" s="52">
        <v>8.1786549999999991</v>
      </c>
      <c r="Z141" s="52">
        <v>8.3124680000000009</v>
      </c>
      <c r="AA141" s="52">
        <v>8.4448150000000002</v>
      </c>
      <c r="AB141" s="52">
        <v>8.6335660000000001</v>
      </c>
      <c r="AC141" s="52">
        <v>8.7989619999999995</v>
      </c>
      <c r="AD141" s="52">
        <v>8.9637080000000005</v>
      </c>
      <c r="AE141" s="52">
        <v>9.2100080000000002</v>
      </c>
      <c r="AF141" s="52">
        <v>9.4197790000000001</v>
      </c>
      <c r="AG141" s="52">
        <v>9.6230799999999999</v>
      </c>
      <c r="AH141" s="52">
        <v>9.8691739999999992</v>
      </c>
      <c r="AI141" s="45">
        <v>1.5820000000000001E-2</v>
      </c>
    </row>
    <row r="142" spans="1:35" ht="15" customHeight="1">
      <c r="A142" s="39" t="s">
        <v>3513</v>
      </c>
      <c r="B142" s="43" t="s">
        <v>3509</v>
      </c>
      <c r="C142" s="52">
        <v>1.345005</v>
      </c>
      <c r="D142" s="52">
        <v>1.3967689999999999</v>
      </c>
      <c r="E142" s="52">
        <v>1.4542600000000001</v>
      </c>
      <c r="F142" s="52">
        <v>1.505071</v>
      </c>
      <c r="G142" s="52">
        <v>1.5606949999999999</v>
      </c>
      <c r="H142" s="52">
        <v>1.615305</v>
      </c>
      <c r="I142" s="52">
        <v>1.670431</v>
      </c>
      <c r="J142" s="52">
        <v>1.7283249999999999</v>
      </c>
      <c r="K142" s="52">
        <v>1.787088</v>
      </c>
      <c r="L142" s="52">
        <v>1.8429580000000001</v>
      </c>
      <c r="M142" s="52">
        <v>1.895419</v>
      </c>
      <c r="N142" s="52">
        <v>1.948715</v>
      </c>
      <c r="O142" s="52">
        <v>2.000937</v>
      </c>
      <c r="P142" s="52">
        <v>2.05084</v>
      </c>
      <c r="Q142" s="52">
        <v>2.1045959999999999</v>
      </c>
      <c r="R142" s="52">
        <v>2.1626449999999999</v>
      </c>
      <c r="S142" s="52">
        <v>2.2238099999999998</v>
      </c>
      <c r="T142" s="52">
        <v>2.2834110000000001</v>
      </c>
      <c r="U142" s="52">
        <v>2.343105</v>
      </c>
      <c r="V142" s="52">
        <v>2.4047939999999999</v>
      </c>
      <c r="W142" s="52">
        <v>2.4674209999999999</v>
      </c>
      <c r="X142" s="52">
        <v>2.5336340000000002</v>
      </c>
      <c r="Y142" s="52">
        <v>2.6049470000000001</v>
      </c>
      <c r="Z142" s="52">
        <v>2.6668919999999998</v>
      </c>
      <c r="AA142" s="52">
        <v>2.7236630000000002</v>
      </c>
      <c r="AB142" s="52">
        <v>2.7818849999999999</v>
      </c>
      <c r="AC142" s="52">
        <v>2.8424420000000001</v>
      </c>
      <c r="AD142" s="52">
        <v>2.9029569999999998</v>
      </c>
      <c r="AE142" s="52">
        <v>2.9627240000000001</v>
      </c>
      <c r="AF142" s="52">
        <v>3.0247009999999999</v>
      </c>
      <c r="AG142" s="52">
        <v>3.086551</v>
      </c>
      <c r="AH142" s="52">
        <v>3.1482420000000002</v>
      </c>
      <c r="AI142" s="45">
        <v>2.7813999999999998E-2</v>
      </c>
    </row>
    <row r="143" spans="1:35" ht="15" customHeight="1">
      <c r="A143" s="39" t="s">
        <v>3514</v>
      </c>
      <c r="B143" s="43" t="s">
        <v>3511</v>
      </c>
      <c r="C143" s="52">
        <v>2.9835400000000001</v>
      </c>
      <c r="D143" s="52">
        <v>3.154954</v>
      </c>
      <c r="E143" s="52">
        <v>3.1978629999999999</v>
      </c>
      <c r="F143" s="52">
        <v>3.325135</v>
      </c>
      <c r="G143" s="52">
        <v>3.4683259999999998</v>
      </c>
      <c r="H143" s="52">
        <v>3.5898850000000002</v>
      </c>
      <c r="I143" s="52">
        <v>3.755379</v>
      </c>
      <c r="J143" s="52">
        <v>3.9133710000000002</v>
      </c>
      <c r="K143" s="52">
        <v>4.039174</v>
      </c>
      <c r="L143" s="52">
        <v>4.1666109999999996</v>
      </c>
      <c r="M143" s="52">
        <v>4.2852589999999999</v>
      </c>
      <c r="N143" s="52">
        <v>4.4310980000000004</v>
      </c>
      <c r="O143" s="52">
        <v>4.579993</v>
      </c>
      <c r="P143" s="52">
        <v>4.7218840000000002</v>
      </c>
      <c r="Q143" s="52">
        <v>4.8647130000000001</v>
      </c>
      <c r="R143" s="52">
        <v>5.0030330000000003</v>
      </c>
      <c r="S143" s="52">
        <v>5.1297990000000002</v>
      </c>
      <c r="T143" s="52">
        <v>5.2502649999999997</v>
      </c>
      <c r="U143" s="52">
        <v>5.3701829999999999</v>
      </c>
      <c r="V143" s="52">
        <v>5.4941789999999999</v>
      </c>
      <c r="W143" s="52">
        <v>5.6193499999999998</v>
      </c>
      <c r="X143" s="52">
        <v>5.7515070000000001</v>
      </c>
      <c r="Y143" s="52">
        <v>5.8900480000000002</v>
      </c>
      <c r="Z143" s="52">
        <v>6.0325309999999996</v>
      </c>
      <c r="AA143" s="52">
        <v>6.1798109999999999</v>
      </c>
      <c r="AB143" s="52">
        <v>6.3299209999999997</v>
      </c>
      <c r="AC143" s="52">
        <v>6.4849610000000002</v>
      </c>
      <c r="AD143" s="52">
        <v>6.6349260000000001</v>
      </c>
      <c r="AE143" s="52">
        <v>6.7801109999999998</v>
      </c>
      <c r="AF143" s="52">
        <v>6.9248060000000002</v>
      </c>
      <c r="AG143" s="52">
        <v>7.0490789999999999</v>
      </c>
      <c r="AH143" s="52">
        <v>7.1660550000000001</v>
      </c>
      <c r="AI143" s="45">
        <v>2.8669E-2</v>
      </c>
    </row>
    <row r="145" spans="1:35" ht="15" customHeight="1">
      <c r="B145" s="42" t="s">
        <v>3515</v>
      </c>
    </row>
    <row r="146" spans="1:35" ht="15" customHeight="1">
      <c r="A146" s="39" t="s">
        <v>3516</v>
      </c>
      <c r="B146" s="43" t="s">
        <v>3517</v>
      </c>
      <c r="C146" s="50">
        <v>10.120493</v>
      </c>
      <c r="D146" s="50">
        <v>9.192069</v>
      </c>
      <c r="E146" s="50">
        <v>8.6771689999999992</v>
      </c>
      <c r="F146" s="50">
        <v>8.3301119999999997</v>
      </c>
      <c r="G146" s="50">
        <v>7.7103710000000003</v>
      </c>
      <c r="H146" s="50">
        <v>7.5884790000000004</v>
      </c>
      <c r="I146" s="50">
        <v>7.1043159999999999</v>
      </c>
      <c r="J146" s="50">
        <v>7.5185110000000002</v>
      </c>
      <c r="K146" s="50">
        <v>7.505725</v>
      </c>
      <c r="L146" s="50">
        <v>7.4913150000000002</v>
      </c>
      <c r="M146" s="50">
        <v>7.4600869999999997</v>
      </c>
      <c r="N146" s="50">
        <v>7.4437449999999998</v>
      </c>
      <c r="O146" s="50">
        <v>7.3956559999999998</v>
      </c>
      <c r="P146" s="50">
        <v>7.3841460000000003</v>
      </c>
      <c r="Q146" s="50">
        <v>7.4518469999999999</v>
      </c>
      <c r="R146" s="50">
        <v>7.3835920000000002</v>
      </c>
      <c r="S146" s="50">
        <v>7.2938939999999999</v>
      </c>
      <c r="T146" s="50">
        <v>7.2336929999999997</v>
      </c>
      <c r="U146" s="50">
        <v>7.2225320000000002</v>
      </c>
      <c r="V146" s="50">
        <v>7.1318820000000001</v>
      </c>
      <c r="W146" s="50">
        <v>7.0794329999999999</v>
      </c>
      <c r="X146" s="50">
        <v>7.0555320000000004</v>
      </c>
      <c r="Y146" s="50">
        <v>7.0229100000000004</v>
      </c>
      <c r="Z146" s="50">
        <v>6.9935369999999999</v>
      </c>
      <c r="AA146" s="50">
        <v>6.968521</v>
      </c>
      <c r="AB146" s="50">
        <v>6.9682639999999996</v>
      </c>
      <c r="AC146" s="50">
        <v>6.9329049999999999</v>
      </c>
      <c r="AD146" s="50">
        <v>7.001423</v>
      </c>
      <c r="AE146" s="50">
        <v>6.9958729999999996</v>
      </c>
      <c r="AF146" s="50">
        <v>6.989077</v>
      </c>
      <c r="AG146" s="50">
        <v>6.9601839999999999</v>
      </c>
      <c r="AH146" s="50">
        <v>6.989649</v>
      </c>
      <c r="AI146" s="45">
        <v>-1.1868999999999999E-2</v>
      </c>
    </row>
    <row r="147" spans="1:35" ht="15" customHeight="1">
      <c r="A147" s="39" t="s">
        <v>3518</v>
      </c>
      <c r="B147" s="43" t="s">
        <v>3519</v>
      </c>
      <c r="C147" s="50">
        <v>11.774800000000001</v>
      </c>
      <c r="D147" s="50">
        <v>11.608891</v>
      </c>
      <c r="E147" s="50">
        <v>12.120062000000001</v>
      </c>
      <c r="F147" s="50">
        <v>11.714784999999999</v>
      </c>
      <c r="G147" s="50">
        <v>11.477363</v>
      </c>
      <c r="H147" s="50">
        <v>11.211209</v>
      </c>
      <c r="I147" s="50">
        <v>11.132001000000001</v>
      </c>
      <c r="J147" s="50">
        <v>11.071588999999999</v>
      </c>
      <c r="K147" s="50">
        <v>10.899144</v>
      </c>
      <c r="L147" s="50">
        <v>10.834911</v>
      </c>
      <c r="M147" s="50">
        <v>10.762064000000001</v>
      </c>
      <c r="N147" s="50">
        <v>10.537156</v>
      </c>
      <c r="O147" s="50">
        <v>10.622446</v>
      </c>
      <c r="P147" s="50">
        <v>10.758691000000001</v>
      </c>
      <c r="Q147" s="50">
        <v>10.957798</v>
      </c>
      <c r="R147" s="50">
        <v>11.279350000000001</v>
      </c>
      <c r="S147" s="50">
        <v>11.319034</v>
      </c>
      <c r="T147" s="50">
        <v>11.398925</v>
      </c>
      <c r="U147" s="50">
        <v>11.500479</v>
      </c>
      <c r="V147" s="50">
        <v>11.615076</v>
      </c>
      <c r="W147" s="50">
        <v>11.705015</v>
      </c>
      <c r="X147" s="50">
        <v>11.83567</v>
      </c>
      <c r="Y147" s="50">
        <v>11.885859999999999</v>
      </c>
      <c r="Z147" s="50">
        <v>11.920578000000001</v>
      </c>
      <c r="AA147" s="50">
        <v>11.972853000000001</v>
      </c>
      <c r="AB147" s="50">
        <v>11.941668999999999</v>
      </c>
      <c r="AC147" s="50">
        <v>11.933846000000001</v>
      </c>
      <c r="AD147" s="50">
        <v>11.974297999999999</v>
      </c>
      <c r="AE147" s="50">
        <v>12.098651</v>
      </c>
      <c r="AF147" s="50">
        <v>12.283836000000001</v>
      </c>
      <c r="AG147" s="50">
        <v>12.469201999999999</v>
      </c>
      <c r="AH147" s="50">
        <v>12.600349</v>
      </c>
      <c r="AI147" s="45">
        <v>2.1879999999999998E-3</v>
      </c>
    </row>
    <row r="148" spans="1:35" ht="15" customHeight="1">
      <c r="A148" s="39" t="s">
        <v>3520</v>
      </c>
      <c r="B148" s="43" t="s">
        <v>3521</v>
      </c>
      <c r="C148" s="50">
        <v>0.18010399999999999</v>
      </c>
      <c r="D148" s="50">
        <v>0.17191999999999999</v>
      </c>
      <c r="E148" s="50">
        <v>0.13167400000000001</v>
      </c>
      <c r="F148" s="50">
        <v>0.128584</v>
      </c>
      <c r="G148" s="50">
        <v>0.124289</v>
      </c>
      <c r="H148" s="50">
        <v>0.121838</v>
      </c>
      <c r="I148" s="50">
        <v>0.115162</v>
      </c>
      <c r="J148" s="50">
        <v>0.10806300000000001</v>
      </c>
      <c r="K148" s="50">
        <v>0.10226200000000001</v>
      </c>
      <c r="L148" s="50">
        <v>9.7287999999999999E-2</v>
      </c>
      <c r="M148" s="50">
        <v>9.5440999999999998E-2</v>
      </c>
      <c r="N148" s="50">
        <v>9.3589000000000006E-2</v>
      </c>
      <c r="O148" s="50">
        <v>9.0468999999999994E-2</v>
      </c>
      <c r="P148" s="50">
        <v>8.9830999999999994E-2</v>
      </c>
      <c r="Q148" s="50">
        <v>8.8955999999999993E-2</v>
      </c>
      <c r="R148" s="50">
        <v>8.8325000000000001E-2</v>
      </c>
      <c r="S148" s="50">
        <v>8.7554000000000007E-2</v>
      </c>
      <c r="T148" s="50">
        <v>8.6400000000000005E-2</v>
      </c>
      <c r="U148" s="50">
        <v>8.5030999999999995E-2</v>
      </c>
      <c r="V148" s="50">
        <v>8.1091999999999997E-2</v>
      </c>
      <c r="W148" s="50">
        <v>7.9852999999999993E-2</v>
      </c>
      <c r="X148" s="50">
        <v>7.8868999999999995E-2</v>
      </c>
      <c r="Y148" s="50">
        <v>7.5684000000000001E-2</v>
      </c>
      <c r="Z148" s="50">
        <v>7.2415999999999994E-2</v>
      </c>
      <c r="AA148" s="50">
        <v>6.8931999999999993E-2</v>
      </c>
      <c r="AB148" s="50">
        <v>6.5762000000000001E-2</v>
      </c>
      <c r="AC148" s="50">
        <v>6.2604999999999994E-2</v>
      </c>
      <c r="AD148" s="50">
        <v>6.2973000000000001E-2</v>
      </c>
      <c r="AE148" s="50">
        <v>6.3103000000000006E-2</v>
      </c>
      <c r="AF148" s="50">
        <v>6.3353999999999994E-2</v>
      </c>
      <c r="AG148" s="50">
        <v>6.3524999999999998E-2</v>
      </c>
      <c r="AH148" s="50">
        <v>6.3935000000000006E-2</v>
      </c>
      <c r="AI148" s="45">
        <v>-3.2856999999999997E-2</v>
      </c>
    </row>
    <row r="149" spans="1:35" ht="15" customHeight="1">
      <c r="A149" s="39" t="s">
        <v>3522</v>
      </c>
      <c r="B149" s="42" t="s">
        <v>3523</v>
      </c>
      <c r="C149" s="51">
        <v>22.075399000000001</v>
      </c>
      <c r="D149" s="51">
        <v>20.972881000000001</v>
      </c>
      <c r="E149" s="51">
        <v>20.928903999999999</v>
      </c>
      <c r="F149" s="51">
        <v>20.173479</v>
      </c>
      <c r="G149" s="51">
        <v>19.312021000000001</v>
      </c>
      <c r="H149" s="51">
        <v>18.921526</v>
      </c>
      <c r="I149" s="51">
        <v>18.351479000000001</v>
      </c>
      <c r="J149" s="51">
        <v>18.698162</v>
      </c>
      <c r="K149" s="51">
        <v>18.507131999999999</v>
      </c>
      <c r="L149" s="51">
        <v>18.423513</v>
      </c>
      <c r="M149" s="51">
        <v>18.317591</v>
      </c>
      <c r="N149" s="51">
        <v>18.074490000000001</v>
      </c>
      <c r="O149" s="51">
        <v>18.10857</v>
      </c>
      <c r="P149" s="51">
        <v>18.232668</v>
      </c>
      <c r="Q149" s="51">
        <v>18.4986</v>
      </c>
      <c r="R149" s="51">
        <v>18.751268</v>
      </c>
      <c r="S149" s="51">
        <v>18.700481</v>
      </c>
      <c r="T149" s="51">
        <v>18.719017000000001</v>
      </c>
      <c r="U149" s="51">
        <v>18.808043000000001</v>
      </c>
      <c r="V149" s="51">
        <v>18.828050999999999</v>
      </c>
      <c r="W149" s="51">
        <v>18.864301999999999</v>
      </c>
      <c r="X149" s="51">
        <v>18.97007</v>
      </c>
      <c r="Y149" s="51">
        <v>18.984455000000001</v>
      </c>
      <c r="Z149" s="51">
        <v>18.986532</v>
      </c>
      <c r="AA149" s="51">
        <v>19.010304999999999</v>
      </c>
      <c r="AB149" s="51">
        <v>18.975693</v>
      </c>
      <c r="AC149" s="51">
        <v>18.929355999999999</v>
      </c>
      <c r="AD149" s="51">
        <v>19.038694</v>
      </c>
      <c r="AE149" s="51">
        <v>19.157627000000002</v>
      </c>
      <c r="AF149" s="51">
        <v>19.336266999999999</v>
      </c>
      <c r="AG149" s="51">
        <v>19.492909999999998</v>
      </c>
      <c r="AH149" s="51">
        <v>19.653932999999999</v>
      </c>
      <c r="AI149" s="47">
        <v>-3.741E-3</v>
      </c>
    </row>
    <row r="151" spans="1:35" ht="15" customHeight="1">
      <c r="B151" s="42" t="s">
        <v>3524</v>
      </c>
    </row>
    <row r="152" spans="1:35" ht="15" customHeight="1">
      <c r="B152" s="42" t="s">
        <v>3525</v>
      </c>
    </row>
    <row r="153" spans="1:35" ht="15" customHeight="1">
      <c r="A153" s="39" t="s">
        <v>3526</v>
      </c>
      <c r="B153" s="43" t="s">
        <v>3517</v>
      </c>
      <c r="C153" s="50">
        <v>2.0483389999999999</v>
      </c>
      <c r="D153" s="50">
        <v>2.0587629999999999</v>
      </c>
      <c r="E153" s="50">
        <v>2.0255559999999999</v>
      </c>
      <c r="F153" s="50">
        <v>1.9975769999999999</v>
      </c>
      <c r="G153" s="50">
        <v>1.9756469999999999</v>
      </c>
      <c r="H153" s="50">
        <v>1.96913</v>
      </c>
      <c r="I153" s="50">
        <v>1.9520200000000001</v>
      </c>
      <c r="J153" s="50">
        <v>1.959999</v>
      </c>
      <c r="K153" s="50">
        <v>1.9739979999999999</v>
      </c>
      <c r="L153" s="50">
        <v>1.9568620000000001</v>
      </c>
      <c r="M153" s="50">
        <v>1.958207</v>
      </c>
      <c r="N153" s="50">
        <v>1.9562580000000001</v>
      </c>
      <c r="O153" s="50">
        <v>1.9546289999999999</v>
      </c>
      <c r="P153" s="50">
        <v>1.9516530000000001</v>
      </c>
      <c r="Q153" s="50">
        <v>1.958434</v>
      </c>
      <c r="R153" s="50">
        <v>1.9592350000000001</v>
      </c>
      <c r="S153" s="50">
        <v>1.9537640000000001</v>
      </c>
      <c r="T153" s="50">
        <v>1.9537899999999999</v>
      </c>
      <c r="U153" s="50">
        <v>1.9590529999999999</v>
      </c>
      <c r="V153" s="50">
        <v>1.9560420000000001</v>
      </c>
      <c r="W153" s="50">
        <v>1.9546790000000001</v>
      </c>
      <c r="X153" s="50">
        <v>1.947999</v>
      </c>
      <c r="Y153" s="50">
        <v>1.947827</v>
      </c>
      <c r="Z153" s="50">
        <v>1.949921</v>
      </c>
      <c r="AA153" s="50">
        <v>1.9516830000000001</v>
      </c>
      <c r="AB153" s="50">
        <v>1.952097</v>
      </c>
      <c r="AC153" s="50">
        <v>1.954712</v>
      </c>
      <c r="AD153" s="50">
        <v>1.952267</v>
      </c>
      <c r="AE153" s="50">
        <v>1.954197</v>
      </c>
      <c r="AF153" s="50">
        <v>1.95353</v>
      </c>
      <c r="AG153" s="50">
        <v>1.9512430000000001</v>
      </c>
      <c r="AH153" s="50">
        <v>1.9507680000000001</v>
      </c>
      <c r="AI153" s="45">
        <v>-1.573E-3</v>
      </c>
    </row>
    <row r="154" spans="1:35" ht="15" customHeight="1">
      <c r="A154" s="39" t="s">
        <v>3527</v>
      </c>
      <c r="B154" s="43" t="s">
        <v>3519</v>
      </c>
      <c r="C154" s="50">
        <v>2.8587899999999999</v>
      </c>
      <c r="D154" s="50">
        <v>2.6512169999999999</v>
      </c>
      <c r="E154" s="50">
        <v>2.8172890000000002</v>
      </c>
      <c r="F154" s="50">
        <v>2.811531</v>
      </c>
      <c r="G154" s="50">
        <v>2.8816489999999999</v>
      </c>
      <c r="H154" s="50">
        <v>3.0306890000000002</v>
      </c>
      <c r="I154" s="50">
        <v>3.3072020000000002</v>
      </c>
      <c r="J154" s="50">
        <v>3.516105</v>
      </c>
      <c r="K154" s="50">
        <v>3.6475420000000001</v>
      </c>
      <c r="L154" s="50">
        <v>3.712507</v>
      </c>
      <c r="M154" s="50">
        <v>3.7017319999999998</v>
      </c>
      <c r="N154" s="50">
        <v>3.6311119999999999</v>
      </c>
      <c r="O154" s="50">
        <v>3.5979700000000001</v>
      </c>
      <c r="P154" s="50">
        <v>3.6231740000000001</v>
      </c>
      <c r="Q154" s="50">
        <v>3.6899950000000001</v>
      </c>
      <c r="R154" s="50">
        <v>3.743716</v>
      </c>
      <c r="S154" s="50">
        <v>3.7384400000000002</v>
      </c>
      <c r="T154" s="50">
        <v>3.7354799999999999</v>
      </c>
      <c r="U154" s="50">
        <v>3.7740589999999998</v>
      </c>
      <c r="V154" s="50">
        <v>3.7951679999999999</v>
      </c>
      <c r="W154" s="50">
        <v>3.800999</v>
      </c>
      <c r="X154" s="50">
        <v>3.807131</v>
      </c>
      <c r="Y154" s="50">
        <v>3.8032029999999999</v>
      </c>
      <c r="Z154" s="50">
        <v>3.8125100000000001</v>
      </c>
      <c r="AA154" s="50">
        <v>3.8222640000000001</v>
      </c>
      <c r="AB154" s="50">
        <v>3.8389500000000001</v>
      </c>
      <c r="AC154" s="50">
        <v>3.8519380000000001</v>
      </c>
      <c r="AD154" s="50">
        <v>3.8948580000000002</v>
      </c>
      <c r="AE154" s="50">
        <v>3.9494669999999998</v>
      </c>
      <c r="AF154" s="50">
        <v>3.985636</v>
      </c>
      <c r="AG154" s="50">
        <v>4.0085940000000004</v>
      </c>
      <c r="AH154" s="50">
        <v>4.0652569999999999</v>
      </c>
      <c r="AI154" s="45">
        <v>1.1422E-2</v>
      </c>
    </row>
    <row r="155" spans="1:35" ht="15" customHeight="1">
      <c r="A155" s="39" t="s">
        <v>3528</v>
      </c>
      <c r="B155" s="43" t="s">
        <v>3529</v>
      </c>
      <c r="C155" s="50">
        <v>21.897860999999999</v>
      </c>
      <c r="D155" s="50">
        <v>21.309484000000001</v>
      </c>
      <c r="E155" s="50">
        <v>20.571960000000001</v>
      </c>
      <c r="F155" s="50">
        <v>20.00329</v>
      </c>
      <c r="G155" s="50">
        <v>19.325447</v>
      </c>
      <c r="H155" s="50">
        <v>18.920959</v>
      </c>
      <c r="I155" s="50">
        <v>18.257518999999998</v>
      </c>
      <c r="J155" s="50">
        <v>18.481484999999999</v>
      </c>
      <c r="K155" s="50">
        <v>18.433384</v>
      </c>
      <c r="L155" s="50">
        <v>18.729416000000001</v>
      </c>
      <c r="M155" s="50">
        <v>18.922249000000001</v>
      </c>
      <c r="N155" s="50">
        <v>19.024334</v>
      </c>
      <c r="O155" s="50">
        <v>19.197624000000001</v>
      </c>
      <c r="P155" s="50">
        <v>19.347913999999999</v>
      </c>
      <c r="Q155" s="50">
        <v>19.723099000000001</v>
      </c>
      <c r="R155" s="50">
        <v>19.970981999999999</v>
      </c>
      <c r="S155" s="50">
        <v>20.210882000000002</v>
      </c>
      <c r="T155" s="50">
        <v>20.487949</v>
      </c>
      <c r="U155" s="50">
        <v>20.628558999999999</v>
      </c>
      <c r="V155" s="50">
        <v>20.729315</v>
      </c>
      <c r="W155" s="50">
        <v>20.974581000000001</v>
      </c>
      <c r="X155" s="50">
        <v>21.028313000000001</v>
      </c>
      <c r="Y155" s="50">
        <v>21.227437999999999</v>
      </c>
      <c r="Z155" s="50">
        <v>21.605208999999999</v>
      </c>
      <c r="AA155" s="50">
        <v>21.756471999999999</v>
      </c>
      <c r="AB155" s="50">
        <v>21.953361999999998</v>
      </c>
      <c r="AC155" s="50">
        <v>22.352626999999998</v>
      </c>
      <c r="AD155" s="50">
        <v>22.440076999999999</v>
      </c>
      <c r="AE155" s="50">
        <v>22.802755000000001</v>
      </c>
      <c r="AF155" s="50">
        <v>23.148499999999999</v>
      </c>
      <c r="AG155" s="50">
        <v>23.379580000000001</v>
      </c>
      <c r="AH155" s="50">
        <v>23.534092000000001</v>
      </c>
      <c r="AI155" s="45">
        <v>2.3270000000000001E-3</v>
      </c>
    </row>
    <row r="156" spans="1:35" ht="15" customHeight="1">
      <c r="A156" s="39" t="s">
        <v>3530</v>
      </c>
      <c r="B156" s="43" t="s">
        <v>3531</v>
      </c>
      <c r="C156" s="50">
        <v>12.40038</v>
      </c>
      <c r="D156" s="50">
        <v>11.553703000000001</v>
      </c>
      <c r="E156" s="50">
        <v>13.360313</v>
      </c>
      <c r="F156" s="50">
        <v>13.389486</v>
      </c>
      <c r="G156" s="50">
        <v>13.319341</v>
      </c>
      <c r="H156" s="50">
        <v>13.426019999999999</v>
      </c>
      <c r="I156" s="50">
        <v>13.603244</v>
      </c>
      <c r="J156" s="50">
        <v>13.720045000000001</v>
      </c>
      <c r="K156" s="50">
        <v>14.009251000000001</v>
      </c>
      <c r="L156" s="50">
        <v>14.021473</v>
      </c>
      <c r="M156" s="50">
        <v>14.408879000000001</v>
      </c>
      <c r="N156" s="50">
        <v>14.623139</v>
      </c>
      <c r="O156" s="50">
        <v>14.886125</v>
      </c>
      <c r="P156" s="50">
        <v>15.028307</v>
      </c>
      <c r="Q156" s="50">
        <v>15.293096999999999</v>
      </c>
      <c r="R156" s="50">
        <v>15.457554999999999</v>
      </c>
      <c r="S156" s="50">
        <v>15.666325000000001</v>
      </c>
      <c r="T156" s="50">
        <v>15.853258</v>
      </c>
      <c r="U156" s="50">
        <v>16.036594000000001</v>
      </c>
      <c r="V156" s="50">
        <v>16.209066</v>
      </c>
      <c r="W156" s="50">
        <v>16.439094999999998</v>
      </c>
      <c r="X156" s="50">
        <v>16.653212</v>
      </c>
      <c r="Y156" s="50">
        <v>16.763473999999999</v>
      </c>
      <c r="Z156" s="50">
        <v>16.934118000000002</v>
      </c>
      <c r="AA156" s="50">
        <v>16.966439999999999</v>
      </c>
      <c r="AB156" s="50">
        <v>16.946860999999998</v>
      </c>
      <c r="AC156" s="50">
        <v>16.844774000000001</v>
      </c>
      <c r="AD156" s="50">
        <v>17.097082</v>
      </c>
      <c r="AE156" s="50">
        <v>17.251614</v>
      </c>
      <c r="AF156" s="50">
        <v>17.489197000000001</v>
      </c>
      <c r="AG156" s="50">
        <v>17.715216000000002</v>
      </c>
      <c r="AH156" s="50">
        <v>17.967490999999999</v>
      </c>
      <c r="AI156" s="45">
        <v>1.2034E-2</v>
      </c>
    </row>
    <row r="157" spans="1:35" ht="15" customHeight="1">
      <c r="B157" s="42" t="s">
        <v>3532</v>
      </c>
    </row>
    <row r="158" spans="1:35" ht="15" customHeight="1">
      <c r="A158" s="39" t="s">
        <v>3533</v>
      </c>
      <c r="B158" s="43" t="s">
        <v>3517</v>
      </c>
      <c r="C158" s="50">
        <v>2.0483389999999999</v>
      </c>
      <c r="D158" s="50">
        <v>2.108984</v>
      </c>
      <c r="E158" s="50">
        <v>2.1260460000000001</v>
      </c>
      <c r="F158" s="50">
        <v>2.1492460000000002</v>
      </c>
      <c r="G158" s="50">
        <v>2.1773829999999998</v>
      </c>
      <c r="H158" s="50">
        <v>2.219719</v>
      </c>
      <c r="I158" s="50">
        <v>2.2503639999999998</v>
      </c>
      <c r="J158" s="50">
        <v>2.3125209999999998</v>
      </c>
      <c r="K158" s="50">
        <v>2.3847499999999999</v>
      </c>
      <c r="L158" s="50">
        <v>2.4207990000000001</v>
      </c>
      <c r="M158" s="50">
        <v>2.4802780000000002</v>
      </c>
      <c r="N158" s="50">
        <v>2.535587</v>
      </c>
      <c r="O158" s="50">
        <v>2.5907610000000001</v>
      </c>
      <c r="P158" s="50">
        <v>2.6441789999999998</v>
      </c>
      <c r="Q158" s="50">
        <v>2.7121219999999999</v>
      </c>
      <c r="R158" s="50">
        <v>2.7721819999999999</v>
      </c>
      <c r="S158" s="50">
        <v>2.824643</v>
      </c>
      <c r="T158" s="50">
        <v>2.8868339999999999</v>
      </c>
      <c r="U158" s="50">
        <v>2.9589319999999999</v>
      </c>
      <c r="V158" s="50">
        <v>3.0205000000000002</v>
      </c>
      <c r="W158" s="50">
        <v>3.0859519999999998</v>
      </c>
      <c r="X158" s="50">
        <v>3.1441759999999999</v>
      </c>
      <c r="Y158" s="50">
        <v>3.21515</v>
      </c>
      <c r="Z158" s="50">
        <v>3.292465</v>
      </c>
      <c r="AA158" s="50">
        <v>3.3712330000000001</v>
      </c>
      <c r="AB158" s="50">
        <v>3.4505309999999998</v>
      </c>
      <c r="AC158" s="50">
        <v>3.5367899999999999</v>
      </c>
      <c r="AD158" s="50">
        <v>3.6162459999999998</v>
      </c>
      <c r="AE158" s="50">
        <v>3.7073779999999998</v>
      </c>
      <c r="AF158" s="50">
        <v>3.797542</v>
      </c>
      <c r="AG158" s="50">
        <v>3.887362</v>
      </c>
      <c r="AH158" s="50">
        <v>3.9816180000000001</v>
      </c>
      <c r="AI158" s="45">
        <v>2.1672E-2</v>
      </c>
    </row>
    <row r="159" spans="1:35" ht="15" customHeight="1">
      <c r="A159" s="39" t="s">
        <v>3534</v>
      </c>
      <c r="B159" s="43" t="s">
        <v>3519</v>
      </c>
      <c r="C159" s="50">
        <v>2.8587899999999999</v>
      </c>
      <c r="D159" s="50">
        <v>2.7158910000000001</v>
      </c>
      <c r="E159" s="50">
        <v>2.957058</v>
      </c>
      <c r="F159" s="50">
        <v>3.0249999999999999</v>
      </c>
      <c r="G159" s="50">
        <v>3.1758989999999998</v>
      </c>
      <c r="H159" s="50">
        <v>3.4163709999999998</v>
      </c>
      <c r="I159" s="50">
        <v>3.8126699999999998</v>
      </c>
      <c r="J159" s="50">
        <v>4.148504</v>
      </c>
      <c r="K159" s="50">
        <v>4.4065279999999998</v>
      </c>
      <c r="L159" s="50">
        <v>4.5926749999999998</v>
      </c>
      <c r="M159" s="50">
        <v>4.6886369999999999</v>
      </c>
      <c r="N159" s="50">
        <v>4.7064329999999996</v>
      </c>
      <c r="O159" s="50">
        <v>4.7689269999999997</v>
      </c>
      <c r="P159" s="50">
        <v>4.9088229999999999</v>
      </c>
      <c r="Q159" s="50">
        <v>5.1100599999999998</v>
      </c>
      <c r="R159" s="50">
        <v>5.2970980000000001</v>
      </c>
      <c r="S159" s="50">
        <v>5.404827</v>
      </c>
      <c r="T159" s="50">
        <v>5.5193820000000002</v>
      </c>
      <c r="U159" s="50">
        <v>5.7002959999999998</v>
      </c>
      <c r="V159" s="50">
        <v>5.8604589999999996</v>
      </c>
      <c r="W159" s="50">
        <v>6.0008319999999999</v>
      </c>
      <c r="X159" s="50">
        <v>6.1449170000000004</v>
      </c>
      <c r="Y159" s="50">
        <v>6.277698</v>
      </c>
      <c r="Z159" s="50">
        <v>6.4374700000000002</v>
      </c>
      <c r="AA159" s="50">
        <v>6.6023769999999997</v>
      </c>
      <c r="AB159" s="50">
        <v>6.7857380000000003</v>
      </c>
      <c r="AC159" s="50">
        <v>6.9695660000000004</v>
      </c>
      <c r="AD159" s="50">
        <v>7.214569</v>
      </c>
      <c r="AE159" s="50">
        <v>7.4926769999999996</v>
      </c>
      <c r="AF159" s="50">
        <v>7.7478290000000003</v>
      </c>
      <c r="AG159" s="50">
        <v>7.9861180000000003</v>
      </c>
      <c r="AH159" s="50">
        <v>8.2973970000000001</v>
      </c>
      <c r="AI159" s="45">
        <v>3.4970000000000001E-2</v>
      </c>
    </row>
    <row r="160" spans="1:35" ht="15" customHeight="1">
      <c r="A160" s="39" t="s">
        <v>3535</v>
      </c>
      <c r="B160" s="43" t="s">
        <v>3529</v>
      </c>
      <c r="C160" s="50">
        <v>21.897860999999999</v>
      </c>
      <c r="D160" s="50">
        <v>21.829308000000001</v>
      </c>
      <c r="E160" s="50">
        <v>21.592563999999999</v>
      </c>
      <c r="F160" s="50">
        <v>21.522065999999999</v>
      </c>
      <c r="G160" s="50">
        <v>21.298798000000001</v>
      </c>
      <c r="H160" s="50">
        <v>21.328818999999999</v>
      </c>
      <c r="I160" s="50">
        <v>21.047976999999999</v>
      </c>
      <c r="J160" s="50">
        <v>21.805527000000001</v>
      </c>
      <c r="K160" s="50">
        <v>22.269033</v>
      </c>
      <c r="L160" s="50">
        <v>23.169819</v>
      </c>
      <c r="M160" s="50">
        <v>23.967040999999998</v>
      </c>
      <c r="N160" s="50">
        <v>24.658218000000002</v>
      </c>
      <c r="O160" s="50">
        <v>25.445477</v>
      </c>
      <c r="P160" s="50">
        <v>26.213339000000001</v>
      </c>
      <c r="Q160" s="50">
        <v>27.313379000000001</v>
      </c>
      <c r="R160" s="50">
        <v>28.257555</v>
      </c>
      <c r="S160" s="50">
        <v>29.219763</v>
      </c>
      <c r="T160" s="50">
        <v>30.272099999999998</v>
      </c>
      <c r="U160" s="50">
        <v>31.157147999999999</v>
      </c>
      <c r="V160" s="50">
        <v>32.009998000000003</v>
      </c>
      <c r="W160" s="50">
        <v>33.113647</v>
      </c>
      <c r="X160" s="50">
        <v>33.940845000000003</v>
      </c>
      <c r="Y160" s="50">
        <v>35.038738000000002</v>
      </c>
      <c r="Z160" s="50">
        <v>36.480666999999997</v>
      </c>
      <c r="AA160" s="50">
        <v>37.580975000000002</v>
      </c>
      <c r="AB160" s="50">
        <v>38.804820999999997</v>
      </c>
      <c r="AC160" s="50">
        <v>40.444088000000001</v>
      </c>
      <c r="AD160" s="50">
        <v>41.566467000000003</v>
      </c>
      <c r="AE160" s="50">
        <v>43.259932999999997</v>
      </c>
      <c r="AF160" s="50">
        <v>44.999248999999999</v>
      </c>
      <c r="AG160" s="50">
        <v>46.577950000000001</v>
      </c>
      <c r="AH160" s="50">
        <v>48.034278999999998</v>
      </c>
      <c r="AI160" s="45">
        <v>2.5662999999999998E-2</v>
      </c>
    </row>
    <row r="161" spans="1:35" ht="15" customHeight="1">
      <c r="A161" s="39" t="s">
        <v>3536</v>
      </c>
      <c r="B161" s="43" t="s">
        <v>3531</v>
      </c>
      <c r="C161" s="50">
        <v>12.40038</v>
      </c>
      <c r="D161" s="50">
        <v>11.835545</v>
      </c>
      <c r="E161" s="50">
        <v>14.023137</v>
      </c>
      <c r="F161" s="50">
        <v>14.4061</v>
      </c>
      <c r="G161" s="50">
        <v>14.679399</v>
      </c>
      <c r="H161" s="50">
        <v>15.134599</v>
      </c>
      <c r="I161" s="50">
        <v>15.682349</v>
      </c>
      <c r="J161" s="50">
        <v>16.187702000000002</v>
      </c>
      <c r="K161" s="50">
        <v>16.924318</v>
      </c>
      <c r="L161" s="50">
        <v>17.345708999999999</v>
      </c>
      <c r="M161" s="50">
        <v>18.25038</v>
      </c>
      <c r="N161" s="50">
        <v>18.953651000000001</v>
      </c>
      <c r="O161" s="50">
        <v>19.730803999999999</v>
      </c>
      <c r="P161" s="50">
        <v>20.360959999999999</v>
      </c>
      <c r="Q161" s="50">
        <v>21.178526000000002</v>
      </c>
      <c r="R161" s="50">
        <v>21.871368</v>
      </c>
      <c r="S161" s="50">
        <v>22.649494000000001</v>
      </c>
      <c r="T161" s="50">
        <v>23.424081999999999</v>
      </c>
      <c r="U161" s="50">
        <v>24.221495000000001</v>
      </c>
      <c r="V161" s="50">
        <v>25.029875000000001</v>
      </c>
      <c r="W161" s="50">
        <v>25.953240999999998</v>
      </c>
      <c r="X161" s="50">
        <v>26.879193999999998</v>
      </c>
      <c r="Y161" s="50">
        <v>27.670366000000001</v>
      </c>
      <c r="Z161" s="50">
        <v>28.593471999999998</v>
      </c>
      <c r="AA161" s="50">
        <v>29.306929</v>
      </c>
      <c r="AB161" s="50">
        <v>29.95532</v>
      </c>
      <c r="AC161" s="50">
        <v>30.478369000000001</v>
      </c>
      <c r="AD161" s="50">
        <v>31.66947</v>
      </c>
      <c r="AE161" s="50">
        <v>32.728661000000002</v>
      </c>
      <c r="AF161" s="50">
        <v>33.997912999999997</v>
      </c>
      <c r="AG161" s="50">
        <v>35.293125000000003</v>
      </c>
      <c r="AH161" s="50">
        <v>36.672564999999999</v>
      </c>
      <c r="AI161" s="45">
        <v>3.5596000000000003E-2</v>
      </c>
    </row>
    <row r="163" spans="1:35" ht="15" customHeight="1">
      <c r="B163" s="42" t="s">
        <v>3537</v>
      </c>
    </row>
    <row r="164" spans="1:35" ht="15" customHeight="1">
      <c r="A164" s="39" t="s">
        <v>3538</v>
      </c>
      <c r="B164" s="43" t="s">
        <v>3539</v>
      </c>
      <c r="C164" s="50">
        <v>485.78585800000002</v>
      </c>
      <c r="D164" s="50">
        <v>455.438873</v>
      </c>
      <c r="E164" s="50">
        <v>447.04040500000002</v>
      </c>
      <c r="F164" s="50">
        <v>430.69705199999999</v>
      </c>
      <c r="G164" s="50">
        <v>409.37399299999998</v>
      </c>
      <c r="H164" s="50">
        <v>401.63232399999998</v>
      </c>
      <c r="I164" s="50">
        <v>386.410889</v>
      </c>
      <c r="J164" s="50">
        <v>397.22879</v>
      </c>
      <c r="K164" s="50">
        <v>393.909088</v>
      </c>
      <c r="L164" s="50">
        <v>392.25915500000002</v>
      </c>
      <c r="M164" s="50">
        <v>390.26965300000001</v>
      </c>
      <c r="N164" s="50">
        <v>386.07128899999998</v>
      </c>
      <c r="O164" s="50">
        <v>386.079071</v>
      </c>
      <c r="P164" s="50">
        <v>387.90319799999997</v>
      </c>
      <c r="Q164" s="50">
        <v>392.97274800000002</v>
      </c>
      <c r="R164" s="50">
        <v>396.14941399999998</v>
      </c>
      <c r="S164" s="50">
        <v>394.08703600000001</v>
      </c>
      <c r="T164" s="50">
        <v>393.58749399999999</v>
      </c>
      <c r="U164" s="50">
        <v>394.558807</v>
      </c>
      <c r="V164" s="50">
        <v>393.60354599999999</v>
      </c>
      <c r="W164" s="50">
        <v>393.36422700000003</v>
      </c>
      <c r="X164" s="50">
        <v>394.719604</v>
      </c>
      <c r="Y164" s="50">
        <v>394.49471999999997</v>
      </c>
      <c r="Z164" s="50">
        <v>394.11346400000002</v>
      </c>
      <c r="AA164" s="50">
        <v>394.12939499999999</v>
      </c>
      <c r="AB164" s="50">
        <v>393.57241800000003</v>
      </c>
      <c r="AC164" s="50">
        <v>392.34033199999999</v>
      </c>
      <c r="AD164" s="50">
        <v>394.979401</v>
      </c>
      <c r="AE164" s="50">
        <v>396.79959100000002</v>
      </c>
      <c r="AF164" s="50">
        <v>399.57644699999997</v>
      </c>
      <c r="AG164" s="50">
        <v>401.70163000000002</v>
      </c>
      <c r="AH164" s="50">
        <v>404.62698399999999</v>
      </c>
      <c r="AI164" s="45">
        <v>-5.8799999999999998E-3</v>
      </c>
    </row>
    <row r="165" spans="1:35" ht="15" customHeight="1">
      <c r="A165" s="39" t="s">
        <v>3540</v>
      </c>
      <c r="B165" s="43" t="s">
        <v>3541</v>
      </c>
      <c r="C165" s="50">
        <v>1781.2144780000001</v>
      </c>
      <c r="D165" s="50">
        <v>1669.942749</v>
      </c>
      <c r="E165" s="50">
        <v>1639.1479489999999</v>
      </c>
      <c r="F165" s="50">
        <v>1579.2229</v>
      </c>
      <c r="G165" s="50">
        <v>1501.0375979999999</v>
      </c>
      <c r="H165" s="50">
        <v>1472.6518550000001</v>
      </c>
      <c r="I165" s="50">
        <v>1416.839966</v>
      </c>
      <c r="J165" s="50">
        <v>1456.505371</v>
      </c>
      <c r="K165" s="50">
        <v>1444.333374</v>
      </c>
      <c r="L165" s="50">
        <v>1438.283447</v>
      </c>
      <c r="M165" s="50">
        <v>1430.989014</v>
      </c>
      <c r="N165" s="50">
        <v>1415.5948490000001</v>
      </c>
      <c r="O165" s="50">
        <v>1415.6232910000001</v>
      </c>
      <c r="P165" s="50">
        <v>1422.3116460000001</v>
      </c>
      <c r="Q165" s="50">
        <v>1440.900024</v>
      </c>
      <c r="R165" s="50">
        <v>1452.547607</v>
      </c>
      <c r="S165" s="50">
        <v>1444.9854740000001</v>
      </c>
      <c r="T165" s="50">
        <v>1443.153564</v>
      </c>
      <c r="U165" s="50">
        <v>1446.7154539999999</v>
      </c>
      <c r="V165" s="50">
        <v>1443.2132570000001</v>
      </c>
      <c r="W165" s="50">
        <v>1442.335693</v>
      </c>
      <c r="X165" s="50">
        <v>1447.3045649999999</v>
      </c>
      <c r="Y165" s="50">
        <v>1446.4803469999999</v>
      </c>
      <c r="Z165" s="50">
        <v>1445.0825199999999</v>
      </c>
      <c r="AA165" s="50">
        <v>1445.1412350000001</v>
      </c>
      <c r="AB165" s="50">
        <v>1443.098999</v>
      </c>
      <c r="AC165" s="50">
        <v>1438.5810550000001</v>
      </c>
      <c r="AD165" s="50">
        <v>1448.2573239999999</v>
      </c>
      <c r="AE165" s="50">
        <v>1454.932129</v>
      </c>
      <c r="AF165" s="50">
        <v>1465.1137699999999</v>
      </c>
      <c r="AG165" s="50">
        <v>1472.9061280000001</v>
      </c>
      <c r="AH165" s="50">
        <v>1483.6317140000001</v>
      </c>
      <c r="AI165" s="45">
        <v>-5.8799999999999998E-3</v>
      </c>
    </row>
    <row r="166" spans="1:35" ht="15" customHeight="1">
      <c r="A166" s="39" t="s">
        <v>3542</v>
      </c>
      <c r="B166" s="43" t="s">
        <v>3543</v>
      </c>
      <c r="C166" s="50">
        <v>0.68785099999999999</v>
      </c>
      <c r="D166" s="50">
        <v>0.71253900000000003</v>
      </c>
      <c r="E166" s="50">
        <v>0.76587799999999995</v>
      </c>
      <c r="F166" s="50">
        <v>0.76463999999999999</v>
      </c>
      <c r="G166" s="50">
        <v>0.64783500000000005</v>
      </c>
      <c r="H166" s="50">
        <v>0.67085300000000003</v>
      </c>
      <c r="I166" s="50">
        <v>0.64183800000000002</v>
      </c>
      <c r="J166" s="50">
        <v>0.73804599999999998</v>
      </c>
      <c r="K166" s="50">
        <v>0.74701600000000001</v>
      </c>
      <c r="L166" s="50">
        <v>0.755938</v>
      </c>
      <c r="M166" s="50">
        <v>0.74980800000000003</v>
      </c>
      <c r="N166" s="50">
        <v>0.73988299999999996</v>
      </c>
      <c r="O166" s="50">
        <v>0.73579499999999998</v>
      </c>
      <c r="P166" s="50">
        <v>0.73582999999999998</v>
      </c>
      <c r="Q166" s="50">
        <v>0.76203100000000001</v>
      </c>
      <c r="R166" s="50">
        <v>0.73785999999999996</v>
      </c>
      <c r="S166" s="50">
        <v>0.76338700000000004</v>
      </c>
      <c r="T166" s="50">
        <v>0.752525</v>
      </c>
      <c r="U166" s="50">
        <v>0.78680499999999998</v>
      </c>
      <c r="V166" s="50">
        <v>0.78805800000000004</v>
      </c>
      <c r="W166" s="50">
        <v>0.79789200000000005</v>
      </c>
      <c r="X166" s="50">
        <v>0.79664699999999999</v>
      </c>
      <c r="Y166" s="50">
        <v>0.79473300000000002</v>
      </c>
      <c r="Z166" s="50">
        <v>0.78333299999999995</v>
      </c>
      <c r="AA166" s="50">
        <v>0.77337900000000004</v>
      </c>
      <c r="AB166" s="50">
        <v>0.77419199999999999</v>
      </c>
      <c r="AC166" s="50">
        <v>0.77971299999999999</v>
      </c>
      <c r="AD166" s="50">
        <v>0.78154199999999996</v>
      </c>
      <c r="AE166" s="50">
        <v>0.78710199999999997</v>
      </c>
      <c r="AF166" s="50">
        <v>0.78229099999999996</v>
      </c>
      <c r="AG166" s="50">
        <v>0.78512300000000002</v>
      </c>
      <c r="AH166" s="50">
        <v>0.79028799999999999</v>
      </c>
      <c r="AI166" s="45">
        <v>4.4879999999999998E-3</v>
      </c>
    </row>
    <row r="167" spans="1:35" ht="15" customHeight="1">
      <c r="A167" s="39" t="s">
        <v>3544</v>
      </c>
      <c r="B167" s="43" t="s">
        <v>3545</v>
      </c>
      <c r="C167" s="50">
        <v>0.80721100000000001</v>
      </c>
      <c r="D167" s="50">
        <v>0.76242799999999999</v>
      </c>
      <c r="E167" s="50">
        <v>0.72241699999999998</v>
      </c>
      <c r="F167" s="50">
        <v>0.68078799999999995</v>
      </c>
      <c r="G167" s="50">
        <v>0.61945099999999997</v>
      </c>
      <c r="H167" s="50">
        <v>0.62529299999999999</v>
      </c>
      <c r="I167" s="50">
        <v>0.55822899999999998</v>
      </c>
      <c r="J167" s="50">
        <v>0.58450199999999997</v>
      </c>
      <c r="K167" s="50">
        <v>0.58708400000000005</v>
      </c>
      <c r="L167" s="50">
        <v>0.58226699999999998</v>
      </c>
      <c r="M167" s="50">
        <v>0.58529900000000001</v>
      </c>
      <c r="N167" s="50">
        <v>0.58196099999999995</v>
      </c>
      <c r="O167" s="50">
        <v>0.57648200000000005</v>
      </c>
      <c r="P167" s="50">
        <v>0.57238299999999998</v>
      </c>
      <c r="Q167" s="50">
        <v>0.57650699999999999</v>
      </c>
      <c r="R167" s="50">
        <v>0.574102</v>
      </c>
      <c r="S167" s="50">
        <v>0.56349300000000002</v>
      </c>
      <c r="T167" s="50">
        <v>0.56594800000000001</v>
      </c>
      <c r="U167" s="50">
        <v>0.563751</v>
      </c>
      <c r="V167" s="50">
        <v>0.55479000000000001</v>
      </c>
      <c r="W167" s="50">
        <v>0.54705599999999999</v>
      </c>
      <c r="X167" s="50">
        <v>0.54788899999999996</v>
      </c>
      <c r="Y167" s="50">
        <v>0.54447000000000001</v>
      </c>
      <c r="Z167" s="50">
        <v>0.54229099999999997</v>
      </c>
      <c r="AA167" s="50">
        <v>0.53659900000000005</v>
      </c>
      <c r="AB167" s="50">
        <v>0.53485199999999999</v>
      </c>
      <c r="AC167" s="50">
        <v>0.53996200000000005</v>
      </c>
      <c r="AD167" s="50">
        <v>0.54069400000000001</v>
      </c>
      <c r="AE167" s="50">
        <v>0.53967799999999999</v>
      </c>
      <c r="AF167" s="50">
        <v>0.54181999999999997</v>
      </c>
      <c r="AG167" s="50">
        <v>0.54652400000000001</v>
      </c>
      <c r="AH167" s="50">
        <v>0.54673499999999997</v>
      </c>
      <c r="AI167" s="45">
        <v>-1.2489999999999999E-2</v>
      </c>
    </row>
    <row r="168" spans="1:35" ht="15" customHeight="1">
      <c r="A168" s="39" t="s">
        <v>3546</v>
      </c>
      <c r="B168" s="43" t="s">
        <v>3547</v>
      </c>
      <c r="C168" s="50">
        <v>4.8646279999999997</v>
      </c>
      <c r="D168" s="50">
        <v>4.5082930000000001</v>
      </c>
      <c r="E168" s="50">
        <v>4.3464010000000002</v>
      </c>
      <c r="F168" s="50">
        <v>4.0312929999999998</v>
      </c>
      <c r="G168" s="50">
        <v>3.7421060000000002</v>
      </c>
      <c r="H168" s="50">
        <v>3.7135389999999999</v>
      </c>
      <c r="I168" s="50">
        <v>3.3518289999999999</v>
      </c>
      <c r="J168" s="50">
        <v>3.5427840000000002</v>
      </c>
      <c r="K168" s="50">
        <v>3.5746989999999998</v>
      </c>
      <c r="L168" s="50">
        <v>3.5928960000000001</v>
      </c>
      <c r="M168" s="50">
        <v>3.6255120000000001</v>
      </c>
      <c r="N168" s="50">
        <v>3.6456580000000001</v>
      </c>
      <c r="O168" s="50">
        <v>3.6701950000000001</v>
      </c>
      <c r="P168" s="50">
        <v>3.6812109999999998</v>
      </c>
      <c r="Q168" s="50">
        <v>3.7254960000000001</v>
      </c>
      <c r="R168" s="50">
        <v>3.686734</v>
      </c>
      <c r="S168" s="50">
        <v>3.7084969999999999</v>
      </c>
      <c r="T168" s="50">
        <v>3.736853</v>
      </c>
      <c r="U168" s="50">
        <v>3.807321</v>
      </c>
      <c r="V168" s="50">
        <v>3.8430529999999998</v>
      </c>
      <c r="W168" s="50">
        <v>3.8586130000000001</v>
      </c>
      <c r="X168" s="50">
        <v>3.8622869999999998</v>
      </c>
      <c r="Y168" s="50">
        <v>3.8437869999999998</v>
      </c>
      <c r="Z168" s="50">
        <v>3.6751299999999998</v>
      </c>
      <c r="AA168" s="50">
        <v>3.4979770000000001</v>
      </c>
      <c r="AB168" s="50">
        <v>3.556565</v>
      </c>
      <c r="AC168" s="50">
        <v>3.6007769999999999</v>
      </c>
      <c r="AD168" s="50">
        <v>3.6452990000000001</v>
      </c>
      <c r="AE168" s="50">
        <v>3.7443939999999998</v>
      </c>
      <c r="AF168" s="50">
        <v>3.8236669999999999</v>
      </c>
      <c r="AG168" s="50">
        <v>3.8740809999999999</v>
      </c>
      <c r="AH168" s="50">
        <v>3.9608699999999999</v>
      </c>
      <c r="AI168" s="45">
        <v>-6.6080000000000002E-3</v>
      </c>
    </row>
    <row r="169" spans="1:35" ht="15" customHeight="1" thickBot="1"/>
    <row r="170" spans="1:35" ht="15" customHeight="1">
      <c r="B170" s="114" t="s">
        <v>3548</v>
      </c>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c r="AA170" s="114"/>
      <c r="AB170" s="114"/>
      <c r="AC170" s="114"/>
      <c r="AD170" s="114"/>
      <c r="AE170" s="114"/>
      <c r="AF170" s="114"/>
      <c r="AG170" s="114"/>
      <c r="AH170" s="114"/>
      <c r="AI170" s="114"/>
    </row>
    <row r="171" spans="1:35" ht="15" customHeight="1">
      <c r="B171" s="49" t="s">
        <v>3549</v>
      </c>
    </row>
    <row r="172" spans="1:35" ht="15" customHeight="1">
      <c r="B172" s="49" t="s">
        <v>3550</v>
      </c>
    </row>
    <row r="173" spans="1:35" ht="15" customHeight="1">
      <c r="B173" s="49" t="s">
        <v>3551</v>
      </c>
    </row>
    <row r="174" spans="1:35" ht="15" customHeight="1">
      <c r="B174" s="49" t="s">
        <v>3552</v>
      </c>
    </row>
    <row r="175" spans="1:35" ht="15" customHeight="1">
      <c r="B175" s="49" t="s">
        <v>3553</v>
      </c>
    </row>
    <row r="176" spans="1:35" ht="15" customHeight="1">
      <c r="B176" s="49" t="s">
        <v>3554</v>
      </c>
    </row>
    <row r="177" spans="2:2" ht="15" customHeight="1">
      <c r="B177" s="49" t="s">
        <v>3555</v>
      </c>
    </row>
    <row r="178" spans="2:2" ht="15" customHeight="1">
      <c r="B178" s="49" t="s">
        <v>3556</v>
      </c>
    </row>
    <row r="179" spans="2:2" ht="15" customHeight="1">
      <c r="B179" s="49" t="s">
        <v>3557</v>
      </c>
    </row>
    <row r="180" spans="2:2" ht="15" customHeight="1">
      <c r="B180" s="49" t="s">
        <v>3558</v>
      </c>
    </row>
    <row r="181" spans="2:2" ht="15" customHeight="1">
      <c r="B181" s="49" t="s">
        <v>3559</v>
      </c>
    </row>
    <row r="182" spans="2:2" ht="15" customHeight="1">
      <c r="B182" s="49" t="s">
        <v>3560</v>
      </c>
    </row>
    <row r="183" spans="2:2" ht="15" customHeight="1">
      <c r="B183" s="49" t="s">
        <v>3561</v>
      </c>
    </row>
    <row r="184" spans="2:2" ht="15" customHeight="1">
      <c r="B184" s="49" t="s">
        <v>3562</v>
      </c>
    </row>
    <row r="185" spans="2:2" ht="15" customHeight="1">
      <c r="B185" s="49" t="s">
        <v>3563</v>
      </c>
    </row>
    <row r="186" spans="2:2" ht="15" customHeight="1">
      <c r="B186" s="49" t="s">
        <v>3564</v>
      </c>
    </row>
    <row r="187" spans="2:2" ht="15" customHeight="1">
      <c r="B187" s="49" t="s">
        <v>3565</v>
      </c>
    </row>
    <row r="188" spans="2:2" ht="15" customHeight="1">
      <c r="B188" s="49" t="s">
        <v>3566</v>
      </c>
    </row>
    <row r="189" spans="2:2" ht="15" customHeight="1">
      <c r="B189" s="49" t="s">
        <v>3567</v>
      </c>
    </row>
    <row r="190" spans="2:2" ht="15" customHeight="1">
      <c r="B190" s="49" t="s">
        <v>3334</v>
      </c>
    </row>
    <row r="191" spans="2:2" ht="15" customHeight="1">
      <c r="B191" s="49" t="s">
        <v>3568</v>
      </c>
    </row>
    <row r="192" spans="2:2" ht="15" customHeight="1">
      <c r="B192" s="49" t="s">
        <v>3569</v>
      </c>
    </row>
    <row r="193" spans="2:2" ht="15" customHeight="1">
      <c r="B193" s="49" t="s">
        <v>3570</v>
      </c>
    </row>
  </sheetData>
  <mergeCells count="1">
    <mergeCell ref="B170:AI170"/>
  </mergeCells>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29AD1-AA8B-4C9A-A197-75148FA088DD}">
  <sheetPr codeName="Sheet29">
    <tabColor theme="7" tint="0.59999389629810485"/>
  </sheetPr>
  <dimension ref="A1:O60"/>
  <sheetViews>
    <sheetView workbookViewId="0"/>
  </sheetViews>
  <sheetFormatPr defaultColWidth="9.140625" defaultRowHeight="15"/>
  <cols>
    <col min="1" max="1" width="40.28515625" style="56" customWidth="1"/>
    <col min="2" max="2" width="56.7109375" style="56" bestFit="1" customWidth="1"/>
    <col min="3" max="3" width="69.5703125" style="56" bestFit="1" customWidth="1"/>
    <col min="4" max="4" width="42.7109375" style="56" bestFit="1" customWidth="1"/>
    <col min="5" max="5" width="59.85546875" style="56" bestFit="1" customWidth="1"/>
    <col min="6" max="9" width="42.7109375" style="56" bestFit="1" customWidth="1"/>
    <col min="10" max="10" width="52.42578125" style="56" bestFit="1" customWidth="1"/>
    <col min="11" max="13" width="42.7109375" style="56" bestFit="1" customWidth="1"/>
    <col min="14" max="14" width="48.140625" style="56" bestFit="1" customWidth="1"/>
    <col min="15" max="15" width="42.7109375" style="56" bestFit="1" customWidth="1"/>
    <col min="16" max="16384" width="9.140625" style="56"/>
  </cols>
  <sheetData>
    <row r="1" spans="1:15" s="62" customFormat="1">
      <c r="B1" s="62" t="s">
        <v>3148</v>
      </c>
      <c r="C1" s="62" t="s">
        <v>3152</v>
      </c>
      <c r="D1" s="62" t="s">
        <v>3111</v>
      </c>
      <c r="E1" s="62" t="s">
        <v>3665</v>
      </c>
      <c r="F1" s="62" t="s">
        <v>3666</v>
      </c>
      <c r="G1" s="62" t="s">
        <v>3667</v>
      </c>
      <c r="H1" s="62" t="s">
        <v>3668</v>
      </c>
      <c r="I1" s="62" t="s">
        <v>3669</v>
      </c>
      <c r="J1" s="62" t="s">
        <v>3670</v>
      </c>
      <c r="K1" s="62" t="s">
        <v>3671</v>
      </c>
      <c r="L1" s="62" t="s">
        <v>3672</v>
      </c>
      <c r="M1" s="62" t="s">
        <v>3673</v>
      </c>
      <c r="N1" s="62" t="s">
        <v>3144</v>
      </c>
      <c r="O1" s="62" t="s">
        <v>3674</v>
      </c>
    </row>
    <row r="2" spans="1:15" ht="18.75">
      <c r="A2" s="55" t="s">
        <v>3573</v>
      </c>
    </row>
    <row r="3" spans="1:15" ht="18.75">
      <c r="A3" s="57" t="s">
        <v>3574</v>
      </c>
    </row>
    <row r="5" spans="1:15">
      <c r="A5" s="58" t="str">
        <f>HYPERLINK("http://www.eia.gov/totalenergy/data/monthly/dataunits.cfm","Note: Information about data precision.")</f>
        <v>Note: Information about data precision.</v>
      </c>
    </row>
    <row r="7" spans="1:15">
      <c r="A7" s="56" t="s">
        <v>3575</v>
      </c>
    </row>
    <row r="8" spans="1:15">
      <c r="A8" s="56" t="s">
        <v>3576</v>
      </c>
    </row>
    <row r="10" spans="1:15" ht="15.75">
      <c r="A10" s="59" t="s">
        <v>3577</v>
      </c>
    </row>
    <row r="12" spans="1:15">
      <c r="A12" s="60" t="s">
        <v>3578</v>
      </c>
      <c r="B12" s="60" t="s">
        <v>3579</v>
      </c>
      <c r="C12" s="60" t="s">
        <v>3580</v>
      </c>
      <c r="D12" s="60" t="s">
        <v>3581</v>
      </c>
      <c r="E12" s="60" t="s">
        <v>3582</v>
      </c>
      <c r="F12" s="60" t="s">
        <v>3583</v>
      </c>
      <c r="G12" s="60" t="s">
        <v>3584</v>
      </c>
      <c r="H12" s="60" t="s">
        <v>3585</v>
      </c>
      <c r="I12" s="60" t="s">
        <v>3586</v>
      </c>
      <c r="J12" s="60" t="s">
        <v>3587</v>
      </c>
      <c r="K12" s="60" t="s">
        <v>3588</v>
      </c>
      <c r="L12" s="60" t="s">
        <v>3589</v>
      </c>
      <c r="M12" s="60" t="s">
        <v>3590</v>
      </c>
      <c r="N12" s="60" t="s">
        <v>3591</v>
      </c>
      <c r="O12" s="60" t="s">
        <v>3592</v>
      </c>
    </row>
    <row r="13" spans="1:15">
      <c r="A13" s="60"/>
      <c r="B13" s="60" t="s">
        <v>3593</v>
      </c>
      <c r="C13" s="60" t="s">
        <v>3593</v>
      </c>
      <c r="D13" s="60" t="s">
        <v>3593</v>
      </c>
      <c r="E13" s="60" t="s">
        <v>3593</v>
      </c>
      <c r="F13" s="60" t="s">
        <v>3593</v>
      </c>
      <c r="G13" s="60" t="s">
        <v>3593</v>
      </c>
      <c r="H13" s="60" t="s">
        <v>3593</v>
      </c>
      <c r="I13" s="60" t="s">
        <v>3593</v>
      </c>
      <c r="J13" s="60" t="s">
        <v>3593</v>
      </c>
      <c r="K13" s="60" t="s">
        <v>3593</v>
      </c>
      <c r="L13" s="60" t="s">
        <v>3593</v>
      </c>
      <c r="M13" s="60" t="s">
        <v>3593</v>
      </c>
      <c r="N13" s="60" t="s">
        <v>3593</v>
      </c>
      <c r="O13" s="60" t="s">
        <v>3593</v>
      </c>
    </row>
    <row r="14" spans="1:15" hidden="1">
      <c r="A14" s="61">
        <v>1973</v>
      </c>
      <c r="B14" s="56">
        <v>1206.2739999999999</v>
      </c>
      <c r="C14" s="56">
        <v>1176.0650000000001</v>
      </c>
      <c r="D14" s="56">
        <v>5.774</v>
      </c>
      <c r="E14" s="56">
        <v>479.75099999999998</v>
      </c>
      <c r="F14" s="56">
        <v>79.763000000000005</v>
      </c>
      <c r="G14" s="56">
        <v>154.56700000000001</v>
      </c>
      <c r="H14" s="56">
        <v>32.353000000000002</v>
      </c>
      <c r="I14" s="56">
        <v>13.317</v>
      </c>
      <c r="J14" s="56">
        <v>910.77200000000005</v>
      </c>
      <c r="K14" s="56">
        <v>53.921999999999997</v>
      </c>
      <c r="L14" s="56">
        <v>510.17700000000002</v>
      </c>
      <c r="M14" s="56">
        <v>99.251000000000005</v>
      </c>
      <c r="N14" s="56">
        <v>2339.6460000000002</v>
      </c>
      <c r="O14" s="56">
        <v>4721.9849999999997</v>
      </c>
    </row>
    <row r="15" spans="1:15" hidden="1">
      <c r="A15" s="61">
        <v>1974</v>
      </c>
      <c r="B15" s="56">
        <v>1185.239</v>
      </c>
      <c r="C15" s="56">
        <v>1135.3789999999999</v>
      </c>
      <c r="D15" s="56">
        <v>5.6630000000000003</v>
      </c>
      <c r="E15" s="56">
        <v>457.35300000000001</v>
      </c>
      <c r="F15" s="56">
        <v>76.778000000000006</v>
      </c>
      <c r="G15" s="56">
        <v>144.80699999999999</v>
      </c>
      <c r="H15" s="56">
        <v>26.382999999999999</v>
      </c>
      <c r="I15" s="56">
        <v>12.754</v>
      </c>
      <c r="J15" s="56">
        <v>892.08699999999999</v>
      </c>
      <c r="K15" s="56">
        <v>49.372</v>
      </c>
      <c r="L15" s="56">
        <v>477.017</v>
      </c>
      <c r="M15" s="56">
        <v>98.396000000000001</v>
      </c>
      <c r="N15" s="56">
        <v>2240.61</v>
      </c>
      <c r="O15" s="56">
        <v>4561.2269999999999</v>
      </c>
    </row>
    <row r="16" spans="1:15" hidden="1">
      <c r="A16" s="61">
        <v>1975</v>
      </c>
      <c r="B16" s="56">
        <v>1180.7329999999999</v>
      </c>
      <c r="C16" s="56">
        <v>1043.5740000000001</v>
      </c>
      <c r="D16" s="56">
        <v>4.9130000000000003</v>
      </c>
      <c r="E16" s="56">
        <v>442.298</v>
      </c>
      <c r="F16" s="56">
        <v>73.040000000000006</v>
      </c>
      <c r="G16" s="56">
        <v>145.99799999999999</v>
      </c>
      <c r="H16" s="56">
        <v>23.774999999999999</v>
      </c>
      <c r="I16" s="56">
        <v>11.291</v>
      </c>
      <c r="J16" s="56">
        <v>910.79899999999998</v>
      </c>
      <c r="K16" s="56">
        <v>50.924999999999997</v>
      </c>
      <c r="L16" s="56">
        <v>445.012</v>
      </c>
      <c r="M16" s="56">
        <v>94.063000000000002</v>
      </c>
      <c r="N16" s="56">
        <v>2202.1149999999998</v>
      </c>
      <c r="O16" s="56">
        <v>4426.4210000000003</v>
      </c>
    </row>
    <row r="17" spans="1:15" hidden="1">
      <c r="A17" s="61">
        <v>1976</v>
      </c>
      <c r="B17" s="56">
        <v>1265.646</v>
      </c>
      <c r="C17" s="56">
        <v>1063.896</v>
      </c>
      <c r="D17" s="56">
        <v>4.6669999999999998</v>
      </c>
      <c r="E17" s="56">
        <v>487.363</v>
      </c>
      <c r="F17" s="56">
        <v>75.247</v>
      </c>
      <c r="G17" s="56">
        <v>144.494</v>
      </c>
      <c r="H17" s="56">
        <v>25.385999999999999</v>
      </c>
      <c r="I17" s="56">
        <v>12.542999999999999</v>
      </c>
      <c r="J17" s="56">
        <v>954.76599999999996</v>
      </c>
      <c r="K17" s="56">
        <v>50.384</v>
      </c>
      <c r="L17" s="56">
        <v>507.68900000000002</v>
      </c>
      <c r="M17" s="56">
        <v>102.07599999999999</v>
      </c>
      <c r="N17" s="56">
        <v>2364.6149999999998</v>
      </c>
      <c r="O17" s="56">
        <v>4694.1570000000002</v>
      </c>
    </row>
    <row r="18" spans="1:15" hidden="1">
      <c r="A18" s="61">
        <v>1977</v>
      </c>
      <c r="B18" s="56">
        <v>1299.5450000000001</v>
      </c>
      <c r="C18" s="56">
        <v>1042.126</v>
      </c>
      <c r="D18" s="56">
        <v>4.8659999999999997</v>
      </c>
      <c r="E18" s="56">
        <v>519.86199999999997</v>
      </c>
      <c r="F18" s="56">
        <v>73.956000000000003</v>
      </c>
      <c r="G18" s="56">
        <v>151.661</v>
      </c>
      <c r="H18" s="56">
        <v>26.222999999999999</v>
      </c>
      <c r="I18" s="56">
        <v>13.122999999999999</v>
      </c>
      <c r="J18" s="56">
        <v>979.33100000000002</v>
      </c>
      <c r="K18" s="56">
        <v>55.277000000000001</v>
      </c>
      <c r="L18" s="56">
        <v>555.12699999999995</v>
      </c>
      <c r="M18" s="56">
        <v>114.42700000000001</v>
      </c>
      <c r="N18" s="56">
        <v>2493.8530000000001</v>
      </c>
      <c r="O18" s="56">
        <v>4835.5249999999996</v>
      </c>
    </row>
    <row r="19" spans="1:15" hidden="1">
      <c r="A19" s="61">
        <v>1978</v>
      </c>
      <c r="B19" s="56">
        <v>1298.098</v>
      </c>
      <c r="C19" s="56">
        <v>1046.3</v>
      </c>
      <c r="D19" s="56">
        <v>4.944</v>
      </c>
      <c r="E19" s="56">
        <v>532.29100000000005</v>
      </c>
      <c r="F19" s="56">
        <v>71.387</v>
      </c>
      <c r="G19" s="56">
        <v>154.32300000000001</v>
      </c>
      <c r="H19" s="56">
        <v>26.256</v>
      </c>
      <c r="I19" s="56">
        <v>14.093</v>
      </c>
      <c r="J19" s="56">
        <v>1011.396</v>
      </c>
      <c r="K19" s="56">
        <v>52.859000000000002</v>
      </c>
      <c r="L19" s="56">
        <v>546.38199999999995</v>
      </c>
      <c r="M19" s="56">
        <v>125.583</v>
      </c>
      <c r="N19" s="56">
        <v>2539.5120000000002</v>
      </c>
      <c r="O19" s="56">
        <v>4883.91</v>
      </c>
    </row>
    <row r="20" spans="1:15" hidden="1">
      <c r="A20" s="61">
        <v>1979</v>
      </c>
      <c r="B20" s="56">
        <v>1409.79</v>
      </c>
      <c r="C20" s="56">
        <v>1081.5930000000001</v>
      </c>
      <c r="D20" s="56">
        <v>4.8650000000000002</v>
      </c>
      <c r="E20" s="56">
        <v>513.48900000000003</v>
      </c>
      <c r="F20" s="56">
        <v>82.075000000000003</v>
      </c>
      <c r="G20" s="56">
        <v>157.16300000000001</v>
      </c>
      <c r="H20" s="56">
        <v>28.111999999999998</v>
      </c>
      <c r="I20" s="56">
        <v>14.746</v>
      </c>
      <c r="J20" s="56">
        <v>959.90300000000002</v>
      </c>
      <c r="K20" s="56">
        <v>50.87</v>
      </c>
      <c r="L20" s="56">
        <v>510.87900000000002</v>
      </c>
      <c r="M20" s="56">
        <v>133.14099999999999</v>
      </c>
      <c r="N20" s="56">
        <v>2455.2440000000001</v>
      </c>
      <c r="O20" s="56">
        <v>4946.6270000000004</v>
      </c>
    </row>
    <row r="21" spans="1:15" hidden="1">
      <c r="A21" s="61">
        <v>1980</v>
      </c>
      <c r="B21" s="56">
        <v>1435.2</v>
      </c>
      <c r="C21" s="56">
        <v>1059.1400000000001</v>
      </c>
      <c r="D21" s="56">
        <v>4.452</v>
      </c>
      <c r="E21" s="56">
        <v>445.892</v>
      </c>
      <c r="F21" s="56">
        <v>78.215000000000003</v>
      </c>
      <c r="G21" s="56">
        <v>156.22</v>
      </c>
      <c r="H21" s="56">
        <v>23.765999999999998</v>
      </c>
      <c r="I21" s="56">
        <v>13.131</v>
      </c>
      <c r="J21" s="56">
        <v>900.15099999999995</v>
      </c>
      <c r="K21" s="56">
        <v>48.993000000000002</v>
      </c>
      <c r="L21" s="56">
        <v>454.66399999999999</v>
      </c>
      <c r="M21" s="56">
        <v>130.58500000000001</v>
      </c>
      <c r="N21" s="56">
        <v>2256.069</v>
      </c>
      <c r="O21" s="56">
        <v>4750.4089999999997</v>
      </c>
    </row>
    <row r="22" spans="1:15" hidden="1">
      <c r="A22" s="61">
        <v>1981</v>
      </c>
      <c r="B22" s="56">
        <v>1484.2449999999999</v>
      </c>
      <c r="C22" s="56">
        <v>1033.1479999999999</v>
      </c>
      <c r="D22" s="56">
        <v>3.8929999999999998</v>
      </c>
      <c r="E22" s="56">
        <v>438.80900000000003</v>
      </c>
      <c r="F22" s="56">
        <v>78.111999999999995</v>
      </c>
      <c r="G22" s="56">
        <v>147.04300000000001</v>
      </c>
      <c r="H22" s="56">
        <v>18.984000000000002</v>
      </c>
      <c r="I22" s="56">
        <v>12.593</v>
      </c>
      <c r="J22" s="56">
        <v>898.91700000000003</v>
      </c>
      <c r="K22" s="56">
        <v>51.970999999999997</v>
      </c>
      <c r="L22" s="56">
        <v>377.40800000000002</v>
      </c>
      <c r="M22" s="56">
        <v>82.173000000000002</v>
      </c>
      <c r="N22" s="56">
        <v>2109.9050000000002</v>
      </c>
      <c r="O22" s="56">
        <v>4627.2979999999998</v>
      </c>
    </row>
    <row r="23" spans="1:15" hidden="1">
      <c r="A23" s="61">
        <v>1982</v>
      </c>
      <c r="B23" s="56">
        <v>1432.231</v>
      </c>
      <c r="C23" s="56">
        <v>961.88800000000003</v>
      </c>
      <c r="D23" s="56">
        <v>3.25</v>
      </c>
      <c r="E23" s="56">
        <v>414.322</v>
      </c>
      <c r="F23" s="56">
        <v>79.474999999999994</v>
      </c>
      <c r="G23" s="56">
        <v>147.751</v>
      </c>
      <c r="H23" s="56">
        <v>19.254000000000001</v>
      </c>
      <c r="I23" s="56">
        <v>11.484</v>
      </c>
      <c r="J23" s="56">
        <v>892.32899999999995</v>
      </c>
      <c r="K23" s="56">
        <v>51.198</v>
      </c>
      <c r="L23" s="56">
        <v>310.27499999999998</v>
      </c>
      <c r="M23" s="56">
        <v>70.703000000000003</v>
      </c>
      <c r="N23" s="56">
        <v>2000.0419999999999</v>
      </c>
      <c r="O23" s="56">
        <v>4394.16</v>
      </c>
    </row>
    <row r="24" spans="1:15" hidden="1">
      <c r="A24" s="61">
        <v>1983</v>
      </c>
      <c r="B24" s="56">
        <v>1487.528</v>
      </c>
      <c r="C24" s="56">
        <v>902.01900000000001</v>
      </c>
      <c r="D24" s="56">
        <v>3.298</v>
      </c>
      <c r="E24" s="56">
        <v>417.47</v>
      </c>
      <c r="F24" s="56">
        <v>73.78</v>
      </c>
      <c r="G24" s="56">
        <v>152.661</v>
      </c>
      <c r="H24" s="56">
        <v>19.003</v>
      </c>
      <c r="I24" s="56">
        <v>12.023999999999999</v>
      </c>
      <c r="J24" s="56">
        <v>903.64099999999996</v>
      </c>
      <c r="K24" s="56">
        <v>47.249000000000002</v>
      </c>
      <c r="L24" s="56">
        <v>256.84300000000002</v>
      </c>
      <c r="M24" s="56">
        <v>95.138999999999996</v>
      </c>
      <c r="N24" s="56">
        <v>1981.1089999999999</v>
      </c>
      <c r="O24" s="56">
        <v>4370.6549999999997</v>
      </c>
    </row>
    <row r="25" spans="1:15" hidden="1">
      <c r="A25" s="61">
        <v>1984</v>
      </c>
      <c r="B25" s="56">
        <v>1597.944</v>
      </c>
      <c r="C25" s="56">
        <v>963.24</v>
      </c>
      <c r="D25" s="56">
        <v>3.036</v>
      </c>
      <c r="E25" s="56">
        <v>442.68400000000003</v>
      </c>
      <c r="F25" s="56">
        <v>80.037000000000006</v>
      </c>
      <c r="G25" s="56">
        <v>172.06800000000001</v>
      </c>
      <c r="H25" s="56">
        <v>17.295000000000002</v>
      </c>
      <c r="I25" s="56">
        <v>12.821999999999999</v>
      </c>
      <c r="J25" s="56">
        <v>913.85799999999995</v>
      </c>
      <c r="K25" s="56">
        <v>51.25</v>
      </c>
      <c r="L25" s="56">
        <v>248.21199999999999</v>
      </c>
      <c r="M25" s="56">
        <v>93.713999999999999</v>
      </c>
      <c r="N25" s="56">
        <v>2034.9749999999999</v>
      </c>
      <c r="O25" s="56">
        <v>4596.1589999999997</v>
      </c>
    </row>
    <row r="26" spans="1:15" hidden="1">
      <c r="A26" s="61">
        <v>1985</v>
      </c>
      <c r="B26" s="56">
        <v>1637.136</v>
      </c>
      <c r="C26" s="56">
        <v>927.46699999999998</v>
      </c>
      <c r="D26" s="56">
        <v>3.4820000000000002</v>
      </c>
      <c r="E26" s="56">
        <v>445.14299999999997</v>
      </c>
      <c r="F26" s="56">
        <v>82.090999999999994</v>
      </c>
      <c r="G26" s="56">
        <v>177.92099999999999</v>
      </c>
      <c r="H26" s="56">
        <v>17.042000000000002</v>
      </c>
      <c r="I26" s="56">
        <v>11.949</v>
      </c>
      <c r="J26" s="56">
        <v>930.23699999999997</v>
      </c>
      <c r="K26" s="56">
        <v>54.634999999999998</v>
      </c>
      <c r="L26" s="56">
        <v>217.33199999999999</v>
      </c>
      <c r="M26" s="56">
        <v>82.646000000000001</v>
      </c>
      <c r="N26" s="56">
        <v>2022.4770000000001</v>
      </c>
      <c r="O26" s="56">
        <v>4587.08</v>
      </c>
    </row>
    <row r="27" spans="1:15" hidden="1">
      <c r="A27" s="61">
        <v>1986</v>
      </c>
      <c r="B27" s="56">
        <v>1617.3019999999999</v>
      </c>
      <c r="C27" s="56">
        <v>868.75699999999995</v>
      </c>
      <c r="D27" s="56">
        <v>4.077</v>
      </c>
      <c r="E27" s="56">
        <v>452.31599999999997</v>
      </c>
      <c r="F27" s="56">
        <v>79.215999999999994</v>
      </c>
      <c r="G27" s="56">
        <v>191.01499999999999</v>
      </c>
      <c r="H27" s="56">
        <v>14.702</v>
      </c>
      <c r="I27" s="56">
        <v>11.683999999999999</v>
      </c>
      <c r="J27" s="56">
        <v>958.36800000000005</v>
      </c>
      <c r="K27" s="56">
        <v>55.451000000000001</v>
      </c>
      <c r="L27" s="56">
        <v>256.40800000000002</v>
      </c>
      <c r="M27" s="56">
        <v>89.022999999999996</v>
      </c>
      <c r="N27" s="56">
        <v>2112.261</v>
      </c>
      <c r="O27" s="56">
        <v>4598.3190000000004</v>
      </c>
    </row>
    <row r="28" spans="1:15" hidden="1">
      <c r="A28" s="61">
        <v>1987</v>
      </c>
      <c r="B28" s="56">
        <v>1690.7850000000001</v>
      </c>
      <c r="C28" s="56">
        <v>923.92</v>
      </c>
      <c r="D28" s="56">
        <v>3.1579999999999999</v>
      </c>
      <c r="E28" s="56">
        <v>461.99200000000002</v>
      </c>
      <c r="F28" s="56">
        <v>81.034000000000006</v>
      </c>
      <c r="G28" s="56">
        <v>202.39699999999999</v>
      </c>
      <c r="H28" s="56">
        <v>14.15</v>
      </c>
      <c r="I28" s="56">
        <v>13.209</v>
      </c>
      <c r="J28" s="56">
        <v>981.755</v>
      </c>
      <c r="K28" s="56">
        <v>61.734000000000002</v>
      </c>
      <c r="L28" s="56">
        <v>228.57400000000001</v>
      </c>
      <c r="M28" s="56">
        <v>93.754000000000005</v>
      </c>
      <c r="N28" s="56">
        <v>2141.7570000000001</v>
      </c>
      <c r="O28" s="56">
        <v>4756.4610000000002</v>
      </c>
    </row>
    <row r="29" spans="1:15" hidden="1">
      <c r="A29" s="61">
        <v>1988</v>
      </c>
      <c r="B29" s="56">
        <v>1774.6780000000001</v>
      </c>
      <c r="C29" s="56">
        <v>965.36199999999997</v>
      </c>
      <c r="D29" s="56">
        <v>3.39</v>
      </c>
      <c r="E29" s="56">
        <v>486.56700000000001</v>
      </c>
      <c r="F29" s="56">
        <v>84.216999999999999</v>
      </c>
      <c r="G29" s="56">
        <v>212.285</v>
      </c>
      <c r="H29" s="56">
        <v>14.430999999999999</v>
      </c>
      <c r="I29" s="56">
        <v>12.738</v>
      </c>
      <c r="J29" s="56">
        <v>1002.823</v>
      </c>
      <c r="K29" s="56">
        <v>64.588999999999999</v>
      </c>
      <c r="L29" s="56">
        <v>249.76599999999999</v>
      </c>
      <c r="M29" s="56">
        <v>109.84699999999999</v>
      </c>
      <c r="N29" s="56">
        <v>2240.654</v>
      </c>
      <c r="O29" s="56">
        <v>4980.6940000000004</v>
      </c>
    </row>
    <row r="30" spans="1:15" hidden="1">
      <c r="A30" s="61">
        <v>1989</v>
      </c>
      <c r="B30" s="56">
        <v>1795.049</v>
      </c>
      <c r="C30" s="56">
        <v>1028.009</v>
      </c>
      <c r="D30" s="56">
        <v>3.2930000000000001</v>
      </c>
      <c r="E30" s="56">
        <v>490.70400000000001</v>
      </c>
      <c r="F30" s="56">
        <v>82.849000000000004</v>
      </c>
      <c r="G30" s="56">
        <v>217.71600000000001</v>
      </c>
      <c r="H30" s="56">
        <v>12.608000000000001</v>
      </c>
      <c r="I30" s="56">
        <v>13.065</v>
      </c>
      <c r="J30" s="56">
        <v>999.94100000000003</v>
      </c>
      <c r="K30" s="56">
        <v>63.53</v>
      </c>
      <c r="L30" s="56">
        <v>247.69399999999999</v>
      </c>
      <c r="M30" s="56">
        <v>108.72199999999999</v>
      </c>
      <c r="N30" s="56">
        <v>2240.123</v>
      </c>
      <c r="O30" s="56">
        <v>5067.9110000000001</v>
      </c>
    </row>
    <row r="31" spans="1:15" hidden="1">
      <c r="A31" s="61">
        <v>1990</v>
      </c>
      <c r="B31" s="56">
        <v>1821.1420000000001</v>
      </c>
      <c r="C31" s="56">
        <v>1027.308</v>
      </c>
      <c r="D31" s="56">
        <v>3.1120000000000001</v>
      </c>
      <c r="E31" s="56">
        <v>469.51600000000002</v>
      </c>
      <c r="F31" s="56">
        <v>75.048000000000002</v>
      </c>
      <c r="G31" s="56">
        <v>222.61600000000001</v>
      </c>
      <c r="H31" s="56">
        <v>6.3639999999999999</v>
      </c>
      <c r="I31" s="56">
        <v>13.445</v>
      </c>
      <c r="J31" s="56">
        <v>987.90899999999999</v>
      </c>
      <c r="K31" s="56">
        <v>70.129000000000005</v>
      </c>
      <c r="L31" s="56">
        <v>222.15799999999999</v>
      </c>
      <c r="M31" s="56">
        <v>114.97799999999999</v>
      </c>
      <c r="N31" s="56">
        <v>2185.2759999999998</v>
      </c>
      <c r="O31" s="56">
        <v>5039.9040000000005</v>
      </c>
    </row>
    <row r="32" spans="1:15" hidden="1">
      <c r="A32" s="61">
        <v>1991</v>
      </c>
      <c r="B32" s="56">
        <v>1807.0219999999999</v>
      </c>
      <c r="C32" s="56">
        <v>1049.0730000000001</v>
      </c>
      <c r="D32" s="56">
        <v>2.887</v>
      </c>
      <c r="E32" s="56">
        <v>453.99700000000001</v>
      </c>
      <c r="F32" s="56">
        <v>80.495999999999995</v>
      </c>
      <c r="G32" s="56">
        <v>215.18299999999999</v>
      </c>
      <c r="H32" s="56">
        <v>6.9279999999999999</v>
      </c>
      <c r="I32" s="56">
        <v>12.028</v>
      </c>
      <c r="J32" s="56">
        <v>982.255</v>
      </c>
      <c r="K32" s="56">
        <v>67.989999999999995</v>
      </c>
      <c r="L32" s="56">
        <v>209.33600000000001</v>
      </c>
      <c r="M32" s="56">
        <v>99.807000000000002</v>
      </c>
      <c r="N32" s="56">
        <v>2130.9070000000002</v>
      </c>
      <c r="O32" s="56">
        <v>4994.607</v>
      </c>
    </row>
    <row r="33" spans="1:15" hidden="1">
      <c r="A33" s="61">
        <v>1992</v>
      </c>
      <c r="B33" s="56">
        <v>1822.982</v>
      </c>
      <c r="C33" s="56">
        <v>1084.623</v>
      </c>
      <c r="D33" s="56">
        <v>2.8410000000000002</v>
      </c>
      <c r="E33" s="56">
        <v>464.298</v>
      </c>
      <c r="F33" s="56">
        <v>85.87</v>
      </c>
      <c r="G33" s="56">
        <v>213.36799999999999</v>
      </c>
      <c r="H33" s="56">
        <v>6.2119999999999997</v>
      </c>
      <c r="I33" s="56">
        <v>12.263</v>
      </c>
      <c r="J33" s="56">
        <v>998.625</v>
      </c>
      <c r="K33" s="56">
        <v>79.456999999999994</v>
      </c>
      <c r="L33" s="56">
        <v>198.386</v>
      </c>
      <c r="M33" s="56">
        <v>117.137</v>
      </c>
      <c r="N33" s="56">
        <v>2178.4560000000001</v>
      </c>
      <c r="O33" s="56">
        <v>5094.9390000000003</v>
      </c>
    </row>
    <row r="34" spans="1:15" hidden="1">
      <c r="A34" s="61">
        <v>1993</v>
      </c>
      <c r="B34" s="56">
        <v>1882.6469999999999</v>
      </c>
      <c r="C34" s="56">
        <v>1111.3309999999999</v>
      </c>
      <c r="D34" s="56">
        <v>2.657</v>
      </c>
      <c r="E34" s="56">
        <v>472.71899999999999</v>
      </c>
      <c r="F34" s="56">
        <v>86.323999999999998</v>
      </c>
      <c r="G34" s="56">
        <v>215.11199999999999</v>
      </c>
      <c r="H34" s="56">
        <v>7.4260000000000002</v>
      </c>
      <c r="I34" s="56">
        <v>12.487</v>
      </c>
      <c r="J34" s="56">
        <v>1007.766</v>
      </c>
      <c r="K34" s="56">
        <v>76.105999999999995</v>
      </c>
      <c r="L34" s="56">
        <v>195.27500000000001</v>
      </c>
      <c r="M34" s="56">
        <v>106.892</v>
      </c>
      <c r="N34" s="56">
        <v>2182.7649999999999</v>
      </c>
      <c r="O34" s="56">
        <v>5185.75</v>
      </c>
    </row>
    <row r="35" spans="1:15" hidden="1">
      <c r="A35" s="61">
        <v>1994</v>
      </c>
      <c r="B35" s="56">
        <v>1893.24</v>
      </c>
      <c r="C35" s="56">
        <v>1136.951</v>
      </c>
      <c r="D35" s="56">
        <v>2.6389999999999998</v>
      </c>
      <c r="E35" s="56">
        <v>491.13799999999998</v>
      </c>
      <c r="F35" s="56">
        <v>90.323999999999998</v>
      </c>
      <c r="G35" s="56">
        <v>223.78899999999999</v>
      </c>
      <c r="H35" s="56">
        <v>7.3239999999999998</v>
      </c>
      <c r="I35" s="56">
        <v>13.052</v>
      </c>
      <c r="J35" s="56">
        <v>1019.346</v>
      </c>
      <c r="K35" s="56">
        <v>76.123999999999995</v>
      </c>
      <c r="L35" s="56">
        <v>184.54</v>
      </c>
      <c r="M35" s="56">
        <v>115.38</v>
      </c>
      <c r="N35" s="56">
        <v>2223.6559999999999</v>
      </c>
      <c r="O35" s="56">
        <v>5263.5540000000001</v>
      </c>
    </row>
    <row r="36" spans="1:15" hidden="1">
      <c r="A36" s="61">
        <v>1995</v>
      </c>
      <c r="B36" s="56">
        <v>1913.115</v>
      </c>
      <c r="C36" s="56">
        <v>1185.835</v>
      </c>
      <c r="D36" s="56">
        <v>2.7389999999999999</v>
      </c>
      <c r="E36" s="56">
        <v>498.03100000000001</v>
      </c>
      <c r="F36" s="56">
        <v>90.153000000000006</v>
      </c>
      <c r="G36" s="56">
        <v>222.07599999999999</v>
      </c>
      <c r="H36" s="56">
        <v>8.0869999999999997</v>
      </c>
      <c r="I36" s="56">
        <v>12.827999999999999</v>
      </c>
      <c r="J36" s="56">
        <v>1041.7180000000001</v>
      </c>
      <c r="K36" s="56">
        <v>77.052000000000007</v>
      </c>
      <c r="L36" s="56">
        <v>153.99299999999999</v>
      </c>
      <c r="M36" s="56">
        <v>107.24299999999999</v>
      </c>
      <c r="N36" s="56">
        <v>2213.9189999999999</v>
      </c>
      <c r="O36" s="56">
        <v>5323.2070000000003</v>
      </c>
    </row>
    <row r="37" spans="1:15" hidden="1">
      <c r="A37" s="61">
        <v>1996</v>
      </c>
      <c r="B37" s="56">
        <v>1995.4829999999999</v>
      </c>
      <c r="C37" s="56">
        <v>1207.144</v>
      </c>
      <c r="D37" s="56">
        <v>2.585</v>
      </c>
      <c r="E37" s="56">
        <v>524.09900000000005</v>
      </c>
      <c r="F37" s="56">
        <v>97.108999999999995</v>
      </c>
      <c r="G37" s="56">
        <v>232.08099999999999</v>
      </c>
      <c r="H37" s="56">
        <v>9.2629999999999999</v>
      </c>
      <c r="I37" s="56">
        <v>12.449</v>
      </c>
      <c r="J37" s="56">
        <v>1062.0150000000001</v>
      </c>
      <c r="K37" s="56">
        <v>80.340999999999994</v>
      </c>
      <c r="L37" s="56">
        <v>153.79</v>
      </c>
      <c r="M37" s="56">
        <v>125.474</v>
      </c>
      <c r="N37" s="56">
        <v>2299.2060000000001</v>
      </c>
      <c r="O37" s="56">
        <v>5512.12</v>
      </c>
    </row>
    <row r="38" spans="1:15" hidden="1">
      <c r="A38" s="61">
        <v>1997</v>
      </c>
      <c r="B38" s="56">
        <v>2039.934</v>
      </c>
      <c r="C38" s="56">
        <v>1214.1780000000001</v>
      </c>
      <c r="D38" s="56">
        <v>2.7469999999999999</v>
      </c>
      <c r="E38" s="56">
        <v>533.572</v>
      </c>
      <c r="F38" s="56">
        <v>95.277000000000001</v>
      </c>
      <c r="G38" s="56">
        <v>234.48599999999999</v>
      </c>
      <c r="H38" s="56">
        <v>9.8580000000000005</v>
      </c>
      <c r="I38" s="56">
        <v>13.151</v>
      </c>
      <c r="J38" s="56">
        <v>1073.3340000000001</v>
      </c>
      <c r="K38" s="56">
        <v>79.781000000000006</v>
      </c>
      <c r="L38" s="56">
        <v>144.03200000000001</v>
      </c>
      <c r="M38" s="56">
        <v>131.81700000000001</v>
      </c>
      <c r="N38" s="56">
        <v>2318.0549999999998</v>
      </c>
      <c r="O38" s="56">
        <v>5582.8720000000003</v>
      </c>
    </row>
    <row r="39" spans="1:15" hidden="1">
      <c r="A39" s="61">
        <v>1998</v>
      </c>
      <c r="B39" s="56">
        <v>2064.741</v>
      </c>
      <c r="C39" s="56">
        <v>1193.0889999999999</v>
      </c>
      <c r="D39" s="56">
        <v>2.456</v>
      </c>
      <c r="E39" s="56">
        <v>537.36400000000003</v>
      </c>
      <c r="F39" s="56">
        <v>86.031000000000006</v>
      </c>
      <c r="G39" s="56">
        <v>237.93199999999999</v>
      </c>
      <c r="H39" s="56">
        <v>11.68</v>
      </c>
      <c r="I39" s="56">
        <v>13.766999999999999</v>
      </c>
      <c r="J39" s="56">
        <v>1104.672</v>
      </c>
      <c r="K39" s="56">
        <v>92.02</v>
      </c>
      <c r="L39" s="56">
        <v>160.38800000000001</v>
      </c>
      <c r="M39" s="56">
        <v>116.72</v>
      </c>
      <c r="N39" s="56">
        <v>2363.0300000000002</v>
      </c>
      <c r="O39" s="56">
        <v>5631.4</v>
      </c>
    </row>
    <row r="40" spans="1:15" hidden="1">
      <c r="A40" s="61">
        <v>1999</v>
      </c>
      <c r="B40" s="56">
        <v>2062.6819999999998</v>
      </c>
      <c r="C40" s="56">
        <v>1197.6089999999999</v>
      </c>
      <c r="D40" s="56">
        <v>2.71</v>
      </c>
      <c r="E40" s="56">
        <v>554.54899999999998</v>
      </c>
      <c r="F40" s="56">
        <v>101.86</v>
      </c>
      <c r="G40" s="56">
        <v>245.374</v>
      </c>
      <c r="H40" s="56">
        <v>10.914</v>
      </c>
      <c r="I40" s="56">
        <v>13.911</v>
      </c>
      <c r="J40" s="56">
        <v>1125.4159999999999</v>
      </c>
      <c r="K40" s="56">
        <v>98.036000000000001</v>
      </c>
      <c r="L40" s="56">
        <v>150.08500000000001</v>
      </c>
      <c r="M40" s="56">
        <v>119.175</v>
      </c>
      <c r="N40" s="56">
        <v>2422.0309999999999</v>
      </c>
      <c r="O40" s="56">
        <v>5692.9719999999998</v>
      </c>
    </row>
    <row r="41" spans="1:15" hidden="1">
      <c r="A41" s="61">
        <v>2000</v>
      </c>
      <c r="B41" s="56">
        <v>2155.8069999999998</v>
      </c>
      <c r="C41" s="56">
        <v>1246.173</v>
      </c>
      <c r="D41" s="56">
        <v>2.5110000000000001</v>
      </c>
      <c r="E41" s="56">
        <v>579.46100000000001</v>
      </c>
      <c r="F41" s="56">
        <v>106.262</v>
      </c>
      <c r="G41" s="56">
        <v>253.779</v>
      </c>
      <c r="H41" s="56">
        <v>10.113</v>
      </c>
      <c r="I41" s="56">
        <v>13.702999999999999</v>
      </c>
      <c r="J41" s="56">
        <v>1133.048</v>
      </c>
      <c r="K41" s="56">
        <v>83.707999999999998</v>
      </c>
      <c r="L41" s="56">
        <v>164.71</v>
      </c>
      <c r="M41" s="56">
        <v>106.774</v>
      </c>
      <c r="N41" s="56">
        <v>2454.0680000000002</v>
      </c>
      <c r="O41" s="56">
        <v>5866.5550000000003</v>
      </c>
    </row>
    <row r="42" spans="1:15" hidden="1">
      <c r="A42" s="61">
        <v>2001</v>
      </c>
      <c r="B42" s="56">
        <v>2088.2919999999999</v>
      </c>
      <c r="C42" s="56">
        <v>1192.7070000000001</v>
      </c>
      <c r="D42" s="56">
        <v>2.4169999999999998</v>
      </c>
      <c r="E42" s="56">
        <v>597.20500000000004</v>
      </c>
      <c r="F42" s="56">
        <v>96.12</v>
      </c>
      <c r="G42" s="56">
        <v>242.83699999999999</v>
      </c>
      <c r="H42" s="56">
        <v>10.824999999999999</v>
      </c>
      <c r="I42" s="56">
        <v>12.555</v>
      </c>
      <c r="J42" s="56">
        <v>1148.671</v>
      </c>
      <c r="K42" s="56">
        <v>89.866</v>
      </c>
      <c r="L42" s="56">
        <v>146.65700000000001</v>
      </c>
      <c r="M42" s="56">
        <v>125.285</v>
      </c>
      <c r="N42" s="56">
        <v>2472.4389999999999</v>
      </c>
      <c r="O42" s="56">
        <v>5764.6869999999999</v>
      </c>
    </row>
    <row r="43" spans="1:15" hidden="1">
      <c r="A43" s="61">
        <v>2002</v>
      </c>
      <c r="B43" s="56">
        <v>2093.9259999999999</v>
      </c>
      <c r="C43" s="56">
        <v>1231.3630000000001</v>
      </c>
      <c r="D43" s="56">
        <v>2.3340000000000001</v>
      </c>
      <c r="E43" s="56">
        <v>586.221</v>
      </c>
      <c r="F43" s="56">
        <v>97.727999999999994</v>
      </c>
      <c r="G43" s="56">
        <v>236.76499999999999</v>
      </c>
      <c r="H43" s="56">
        <v>6.4850000000000003</v>
      </c>
      <c r="I43" s="56">
        <v>12.406000000000001</v>
      </c>
      <c r="J43" s="56">
        <v>1180.499</v>
      </c>
      <c r="K43" s="56">
        <v>100.38800000000001</v>
      </c>
      <c r="L43" s="56">
        <v>126.485</v>
      </c>
      <c r="M43" s="56">
        <v>121.521</v>
      </c>
      <c r="N43" s="56">
        <v>2470.8319999999999</v>
      </c>
      <c r="O43" s="56">
        <v>5809.2420000000002</v>
      </c>
    </row>
    <row r="44" spans="1:15" hidden="1">
      <c r="A44" s="61">
        <v>2003</v>
      </c>
      <c r="B44" s="56">
        <v>2134.9949999999999</v>
      </c>
      <c r="C44" s="56">
        <v>1196.3309999999999</v>
      </c>
      <c r="D44" s="56">
        <v>2.0910000000000002</v>
      </c>
      <c r="E44" s="56">
        <v>609.71500000000003</v>
      </c>
      <c r="F44" s="56">
        <v>95.575999999999993</v>
      </c>
      <c r="G44" s="56">
        <v>231.459</v>
      </c>
      <c r="H44" s="56">
        <v>8.1739999999999995</v>
      </c>
      <c r="I44" s="56">
        <v>11.468999999999999</v>
      </c>
      <c r="J44" s="56">
        <v>1186.0170000000001</v>
      </c>
      <c r="K44" s="56">
        <v>98.641000000000005</v>
      </c>
      <c r="L44" s="56">
        <v>139.596</v>
      </c>
      <c r="M44" s="56">
        <v>134.00800000000001</v>
      </c>
      <c r="N44" s="56">
        <v>2516.7460000000001</v>
      </c>
      <c r="O44" s="56">
        <v>5859.8850000000002</v>
      </c>
    </row>
    <row r="45" spans="1:15" hidden="1">
      <c r="A45" s="61">
        <v>2004</v>
      </c>
      <c r="B45" s="56">
        <v>2159.5300000000002</v>
      </c>
      <c r="C45" s="56">
        <v>1201.329</v>
      </c>
      <c r="D45" s="56">
        <v>2.1619999999999999</v>
      </c>
      <c r="E45" s="56">
        <v>631.70500000000004</v>
      </c>
      <c r="F45" s="56">
        <v>96.370999999999995</v>
      </c>
      <c r="G45" s="56">
        <v>239.75700000000001</v>
      </c>
      <c r="H45" s="56">
        <v>9.6509999999999998</v>
      </c>
      <c r="I45" s="56">
        <v>11.62</v>
      </c>
      <c r="J45" s="56">
        <v>1209.2339999999999</v>
      </c>
      <c r="K45" s="56">
        <v>113.315</v>
      </c>
      <c r="L45" s="56">
        <v>156.762</v>
      </c>
      <c r="M45" s="56">
        <v>135.83000000000001</v>
      </c>
      <c r="N45" s="56">
        <v>2606.4059999999999</v>
      </c>
      <c r="O45" s="56">
        <v>5978.81</v>
      </c>
    </row>
    <row r="46" spans="1:15" hidden="1">
      <c r="A46" s="61">
        <v>2005</v>
      </c>
      <c r="B46" s="56">
        <v>2181.2750000000001</v>
      </c>
      <c r="C46" s="56">
        <v>1183.4059999999999</v>
      </c>
      <c r="D46" s="56">
        <v>2.4470000000000001</v>
      </c>
      <c r="E46" s="56">
        <v>639.24199999999996</v>
      </c>
      <c r="F46" s="56">
        <v>91.947000000000003</v>
      </c>
      <c r="G46" s="56">
        <v>246.29400000000001</v>
      </c>
      <c r="H46" s="56">
        <v>10.446</v>
      </c>
      <c r="I46" s="56">
        <v>11.558999999999999</v>
      </c>
      <c r="J46" s="56">
        <v>1207.9369999999999</v>
      </c>
      <c r="K46" s="56">
        <v>111.16200000000001</v>
      </c>
      <c r="L46" s="56">
        <v>166.32400000000001</v>
      </c>
      <c r="M46" s="56">
        <v>135.49</v>
      </c>
      <c r="N46" s="56">
        <v>2622.8470000000002</v>
      </c>
      <c r="O46" s="56">
        <v>5999.1530000000002</v>
      </c>
    </row>
    <row r="47" spans="1:15" hidden="1">
      <c r="A47" s="61">
        <v>2006</v>
      </c>
      <c r="B47" s="56">
        <v>2147.0770000000002</v>
      </c>
      <c r="C47" s="56">
        <v>1170.626</v>
      </c>
      <c r="D47" s="56">
        <v>2.3140000000000001</v>
      </c>
      <c r="E47" s="56">
        <v>645.322</v>
      </c>
      <c r="F47" s="56">
        <v>86.344999999999999</v>
      </c>
      <c r="G47" s="56">
        <v>239.53399999999999</v>
      </c>
      <c r="H47" s="56">
        <v>8.0329999999999995</v>
      </c>
      <c r="I47" s="56">
        <v>11.262</v>
      </c>
      <c r="J47" s="56">
        <v>1215.922</v>
      </c>
      <c r="K47" s="56">
        <v>104.321</v>
      </c>
      <c r="L47" s="56">
        <v>124.535</v>
      </c>
      <c r="M47" s="56">
        <v>146.55500000000001</v>
      </c>
      <c r="N47" s="56">
        <v>2584.1419999999998</v>
      </c>
      <c r="O47" s="56">
        <v>5913.7479999999996</v>
      </c>
    </row>
    <row r="48" spans="1:15" hidden="1">
      <c r="A48" s="61">
        <v>2007</v>
      </c>
      <c r="B48" s="56">
        <v>2172.37</v>
      </c>
      <c r="C48" s="56">
        <v>1245.8589999999999</v>
      </c>
      <c r="D48" s="56">
        <v>2.1859999999999999</v>
      </c>
      <c r="E48" s="56">
        <v>647.34500000000003</v>
      </c>
      <c r="F48" s="56">
        <v>89.906000000000006</v>
      </c>
      <c r="G48" s="56">
        <v>237.99</v>
      </c>
      <c r="H48" s="56">
        <v>4.8090000000000002</v>
      </c>
      <c r="I48" s="56">
        <v>11.63</v>
      </c>
      <c r="J48" s="56">
        <v>1207.973</v>
      </c>
      <c r="K48" s="56">
        <v>97.671000000000006</v>
      </c>
      <c r="L48" s="56">
        <v>130.69800000000001</v>
      </c>
      <c r="M48" s="56">
        <v>142.99100000000001</v>
      </c>
      <c r="N48" s="56">
        <v>2573.1979999999999</v>
      </c>
      <c r="O48" s="56">
        <v>6003.0950000000003</v>
      </c>
    </row>
    <row r="49" spans="1:15" hidden="1">
      <c r="A49" s="61">
        <v>2008</v>
      </c>
      <c r="B49" s="56">
        <v>2139.7399999999998</v>
      </c>
      <c r="C49" s="56">
        <v>1255.229</v>
      </c>
      <c r="D49" s="56">
        <v>1.9570000000000001</v>
      </c>
      <c r="E49" s="56">
        <v>609.86099999999999</v>
      </c>
      <c r="F49" s="56">
        <v>88.869</v>
      </c>
      <c r="G49" s="56">
        <v>226.31100000000001</v>
      </c>
      <c r="H49" s="56">
        <v>2.1349999999999998</v>
      </c>
      <c r="I49" s="56">
        <v>10.797000000000001</v>
      </c>
      <c r="J49" s="56">
        <v>1138.6120000000001</v>
      </c>
      <c r="K49" s="56">
        <v>92.49</v>
      </c>
      <c r="L49" s="56">
        <v>112.79600000000001</v>
      </c>
      <c r="M49" s="56">
        <v>125.77800000000001</v>
      </c>
      <c r="N49" s="56">
        <v>2409.6060000000002</v>
      </c>
      <c r="O49" s="56">
        <v>5816.57</v>
      </c>
    </row>
    <row r="50" spans="1:15" hidden="1">
      <c r="A50" s="61">
        <v>2009</v>
      </c>
      <c r="B50" s="56">
        <v>1875.7349999999999</v>
      </c>
      <c r="C50" s="56">
        <v>1233.5119999999999</v>
      </c>
      <c r="D50" s="56">
        <v>1.8380000000000001</v>
      </c>
      <c r="E50" s="56">
        <v>554.95500000000004</v>
      </c>
      <c r="F50" s="56">
        <v>86.296999999999997</v>
      </c>
      <c r="G50" s="56">
        <v>204.369</v>
      </c>
      <c r="H50" s="56">
        <v>2.6259999999999999</v>
      </c>
      <c r="I50" s="56">
        <v>9.7070000000000007</v>
      </c>
      <c r="J50" s="56">
        <v>1126.298</v>
      </c>
      <c r="K50" s="56">
        <v>85.216999999999999</v>
      </c>
      <c r="L50" s="56">
        <v>92.408000000000001</v>
      </c>
      <c r="M50" s="56">
        <v>107.432</v>
      </c>
      <c r="N50" s="56">
        <v>2271.1460000000002</v>
      </c>
      <c r="O50" s="56">
        <v>5392.0240000000003</v>
      </c>
    </row>
    <row r="51" spans="1:15" hidden="1">
      <c r="A51" s="61">
        <v>2010</v>
      </c>
      <c r="B51" s="56">
        <v>1985.866</v>
      </c>
      <c r="C51" s="56">
        <v>1291.546</v>
      </c>
      <c r="D51" s="56">
        <v>1.871</v>
      </c>
      <c r="E51" s="56">
        <v>582.50599999999997</v>
      </c>
      <c r="F51" s="56">
        <v>84.552000000000007</v>
      </c>
      <c r="G51" s="56">
        <v>210.011</v>
      </c>
      <c r="H51" s="56">
        <v>2.9820000000000002</v>
      </c>
      <c r="I51" s="56">
        <v>10.785</v>
      </c>
      <c r="J51" s="56">
        <v>1109.605</v>
      </c>
      <c r="K51" s="56">
        <v>81.600999999999999</v>
      </c>
      <c r="L51" s="56">
        <v>96.507999999999996</v>
      </c>
      <c r="M51" s="56">
        <v>115.34</v>
      </c>
      <c r="N51" s="56">
        <v>2295.7620000000002</v>
      </c>
      <c r="O51" s="56">
        <v>5584.5749999999998</v>
      </c>
    </row>
    <row r="52" spans="1:15" hidden="1">
      <c r="A52" s="61">
        <v>2011</v>
      </c>
      <c r="B52" s="56">
        <v>1875.481</v>
      </c>
      <c r="C52" s="56">
        <v>1311.422</v>
      </c>
      <c r="D52" s="56">
        <v>1.8720000000000001</v>
      </c>
      <c r="E52" s="56">
        <v>592.24199999999996</v>
      </c>
      <c r="F52" s="56">
        <v>79.013000000000005</v>
      </c>
      <c r="G52" s="56">
        <v>209.08600000000001</v>
      </c>
      <c r="H52" s="56">
        <v>1.8320000000000001</v>
      </c>
      <c r="I52" s="56">
        <v>10.233000000000001</v>
      </c>
      <c r="J52" s="56">
        <v>1076.8320000000001</v>
      </c>
      <c r="K52" s="56">
        <v>78.724999999999994</v>
      </c>
      <c r="L52" s="56">
        <v>83.093000000000004</v>
      </c>
      <c r="M52" s="56">
        <v>114.333</v>
      </c>
      <c r="N52" s="56">
        <v>2247.2600000000002</v>
      </c>
      <c r="O52" s="56">
        <v>5445.8860000000004</v>
      </c>
    </row>
    <row r="53" spans="1:15" hidden="1">
      <c r="A53" s="61">
        <v>2012</v>
      </c>
      <c r="B53" s="56">
        <v>1656.979</v>
      </c>
      <c r="C53" s="56">
        <v>1371.5609999999999</v>
      </c>
      <c r="D53" s="56">
        <v>1.738</v>
      </c>
      <c r="E53" s="56">
        <v>569.05799999999999</v>
      </c>
      <c r="F53" s="56">
        <v>75.703999999999994</v>
      </c>
      <c r="G53" s="56">
        <v>205.65600000000001</v>
      </c>
      <c r="H53" s="56">
        <v>0.79200000000000004</v>
      </c>
      <c r="I53" s="56">
        <v>9.4149999999999991</v>
      </c>
      <c r="J53" s="56">
        <v>1070.5029999999999</v>
      </c>
      <c r="K53" s="56">
        <v>78.557000000000002</v>
      </c>
      <c r="L53" s="56">
        <v>66.716999999999999</v>
      </c>
      <c r="M53" s="56">
        <v>110.446</v>
      </c>
      <c r="N53" s="56">
        <v>2188.5859999999998</v>
      </c>
      <c r="O53" s="56">
        <v>5228.9629999999997</v>
      </c>
    </row>
    <row r="54" spans="1:15" hidden="1">
      <c r="A54" s="61">
        <v>2013</v>
      </c>
      <c r="B54" s="56">
        <v>1717.53</v>
      </c>
      <c r="C54" s="56">
        <v>1409.354</v>
      </c>
      <c r="D54" s="56">
        <v>1.5469999999999999</v>
      </c>
      <c r="E54" s="56">
        <v>573.13699999999994</v>
      </c>
      <c r="F54" s="56">
        <v>85.236999999999995</v>
      </c>
      <c r="G54" s="56">
        <v>210.41399999999999</v>
      </c>
      <c r="H54" s="56">
        <v>0.77800000000000002</v>
      </c>
      <c r="I54" s="56">
        <v>9.9610000000000003</v>
      </c>
      <c r="J54" s="56">
        <v>1086.087</v>
      </c>
      <c r="K54" s="56">
        <v>77.186000000000007</v>
      </c>
      <c r="L54" s="56">
        <v>57.500999999999998</v>
      </c>
      <c r="M54" s="56">
        <v>115.822</v>
      </c>
      <c r="N54" s="56">
        <v>2217.6709999999998</v>
      </c>
      <c r="O54" s="56">
        <v>5356.0349999999999</v>
      </c>
    </row>
    <row r="55" spans="1:15" hidden="1">
      <c r="A55" s="61">
        <v>2014</v>
      </c>
      <c r="B55" s="56">
        <v>1713.6130000000001</v>
      </c>
      <c r="C55" s="56">
        <v>1439.5260000000001</v>
      </c>
      <c r="D55" s="56">
        <v>1.5009999999999999</v>
      </c>
      <c r="E55" s="56">
        <v>605.68100000000004</v>
      </c>
      <c r="F55" s="56">
        <v>86.215000000000003</v>
      </c>
      <c r="G55" s="56">
        <v>215.626</v>
      </c>
      <c r="H55" s="56">
        <v>1.3460000000000001</v>
      </c>
      <c r="I55" s="56">
        <v>10.391</v>
      </c>
      <c r="J55" s="56">
        <v>1094.7159999999999</v>
      </c>
      <c r="K55" s="56">
        <v>78.203999999999994</v>
      </c>
      <c r="L55" s="56">
        <v>46.421999999999997</v>
      </c>
      <c r="M55" s="56">
        <v>108.447</v>
      </c>
      <c r="N55" s="56">
        <v>2248.549</v>
      </c>
      <c r="O55" s="56">
        <v>5413.2370000000001</v>
      </c>
    </row>
    <row r="56" spans="1:15" hidden="1">
      <c r="A56" s="61">
        <v>2015</v>
      </c>
      <c r="B56" s="56">
        <v>1480.39</v>
      </c>
      <c r="C56" s="56">
        <v>1482.9839999999999</v>
      </c>
      <c r="D56" s="56">
        <v>1.4630000000000001</v>
      </c>
      <c r="E56" s="56">
        <v>598.04100000000005</v>
      </c>
      <c r="F56" s="56">
        <v>86.5</v>
      </c>
      <c r="G56" s="56">
        <v>227.114</v>
      </c>
      <c r="H56" s="56">
        <v>0.95599999999999996</v>
      </c>
      <c r="I56" s="56">
        <v>11.316000000000001</v>
      </c>
      <c r="J56" s="56">
        <v>1125.1510000000001</v>
      </c>
      <c r="K56" s="56">
        <v>78.537000000000006</v>
      </c>
      <c r="L56" s="56">
        <v>46.820999999999998</v>
      </c>
      <c r="M56" s="56">
        <v>112.08199999999999</v>
      </c>
      <c r="N56" s="56">
        <v>2287.98</v>
      </c>
      <c r="O56" s="56">
        <v>5262.8419999999996</v>
      </c>
    </row>
    <row r="57" spans="1:15" hidden="1">
      <c r="A57" s="61">
        <v>2016</v>
      </c>
      <c r="B57" s="56">
        <v>1354.2170000000001</v>
      </c>
      <c r="C57" s="56">
        <v>1493.981</v>
      </c>
      <c r="D57" s="56">
        <v>1.4159999999999999</v>
      </c>
      <c r="E57" s="56">
        <v>575.55899999999997</v>
      </c>
      <c r="F57" s="56">
        <v>83.325999999999993</v>
      </c>
      <c r="G57" s="56">
        <v>237.44200000000001</v>
      </c>
      <c r="H57" s="56">
        <v>1.3009999999999999</v>
      </c>
      <c r="I57" s="56">
        <v>10.742000000000001</v>
      </c>
      <c r="J57" s="56">
        <v>1143.857</v>
      </c>
      <c r="K57" s="56">
        <v>78.119</v>
      </c>
      <c r="L57" s="56">
        <v>59.040999999999997</v>
      </c>
      <c r="M57" s="56">
        <v>119.858</v>
      </c>
      <c r="N57" s="56">
        <v>2310.663</v>
      </c>
      <c r="O57" s="56">
        <v>5170.5110000000004</v>
      </c>
    </row>
    <row r="58" spans="1:15" hidden="1">
      <c r="A58" s="61">
        <v>2017</v>
      </c>
      <c r="B58" s="56">
        <v>1316.027</v>
      </c>
      <c r="C58" s="56">
        <v>1475.0419999999999</v>
      </c>
      <c r="D58" s="56">
        <v>1.4490000000000001</v>
      </c>
      <c r="E58" s="56">
        <v>583.59699999999998</v>
      </c>
      <c r="F58" s="56">
        <v>85.742000000000004</v>
      </c>
      <c r="G58" s="56">
        <v>246.761</v>
      </c>
      <c r="H58" s="56">
        <v>0.77500000000000002</v>
      </c>
      <c r="I58" s="56">
        <v>9.9030000000000005</v>
      </c>
      <c r="J58" s="56">
        <v>1140.386</v>
      </c>
      <c r="K58" s="56">
        <v>71.676000000000002</v>
      </c>
      <c r="L58" s="56">
        <v>61.685000000000002</v>
      </c>
      <c r="M58" s="56">
        <v>126.437</v>
      </c>
      <c r="N58" s="56">
        <v>2328.4119999999998</v>
      </c>
      <c r="O58" s="56">
        <v>5130.5770000000002</v>
      </c>
    </row>
    <row r="59" spans="1:15" hidden="1">
      <c r="A59" s="61">
        <v>2018</v>
      </c>
      <c r="B59" s="56">
        <v>1260.2909999999999</v>
      </c>
      <c r="C59" s="56">
        <v>1639.0150000000001</v>
      </c>
      <c r="D59" s="56">
        <v>1.5489999999999999</v>
      </c>
      <c r="E59" s="56">
        <v>618.10799999999995</v>
      </c>
      <c r="F59" s="56">
        <v>98.024000000000001</v>
      </c>
      <c r="G59" s="56">
        <v>250.405</v>
      </c>
      <c r="H59" s="56">
        <v>0.81</v>
      </c>
      <c r="I59" s="56">
        <v>9.61</v>
      </c>
      <c r="J59" s="56">
        <v>1141.1289999999999</v>
      </c>
      <c r="K59" s="56">
        <v>73.974000000000004</v>
      </c>
      <c r="L59" s="56">
        <v>57.332000000000001</v>
      </c>
      <c r="M59" s="56">
        <v>123.063</v>
      </c>
      <c r="N59" s="56">
        <v>2374.0039999999999</v>
      </c>
      <c r="O59" s="56">
        <v>5284.4070000000002</v>
      </c>
    </row>
    <row r="60" spans="1:15">
      <c r="A60" s="61">
        <v>2019</v>
      </c>
      <c r="B60" s="56">
        <v>1075.9639999999999</v>
      </c>
      <c r="C60" s="56">
        <v>1693.72</v>
      </c>
      <c r="D60" s="56">
        <v>1.6180000000000001</v>
      </c>
      <c r="E60" s="56">
        <v>612.54300000000001</v>
      </c>
      <c r="F60" s="56">
        <v>102.715</v>
      </c>
      <c r="G60" s="56">
        <v>255.74</v>
      </c>
      <c r="H60" s="56">
        <v>1.0129999999999999</v>
      </c>
      <c r="I60" s="56">
        <v>9.2629999999999999</v>
      </c>
      <c r="J60" s="56">
        <v>1137.374</v>
      </c>
      <c r="K60" s="56">
        <v>68.688000000000002</v>
      </c>
      <c r="L60" s="56">
        <v>49.654000000000003</v>
      </c>
      <c r="M60" s="56">
        <v>126.879</v>
      </c>
      <c r="N60" s="56">
        <v>2365.4879999999998</v>
      </c>
      <c r="O60" s="56">
        <v>5146.2690000000002</v>
      </c>
    </row>
  </sheetData>
  <sheetProtection formatCells="0" formatColumns="0" formatRows="0" insertColumns="0" insertRows="0" insertHyperlinks="0" deleteColumns="0" deleteRows="0" sort="0" autoFilter="0" pivotTables="0"/>
  <hyperlinks>
    <hyperlink ref="A5" r:id="rId1" display="http://www.eia.gov/totalenergy/data/monthly/dataunits.cfm" xr:uid="{AE2763FA-5A7E-46DD-B884-0BA8B56E4856}"/>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0D28F-7468-43CB-A3E8-D6E45395F242}">
  <sheetPr codeName="Sheet30">
    <tabColor theme="7" tint="0.59999389629810485"/>
  </sheetPr>
  <dimension ref="A1:I60"/>
  <sheetViews>
    <sheetView workbookViewId="0"/>
  </sheetViews>
  <sheetFormatPr defaultColWidth="9.140625" defaultRowHeight="15"/>
  <cols>
    <col min="1" max="1" width="16.7109375" style="56" customWidth="1"/>
    <col min="2" max="2" width="15.85546875" style="56" customWidth="1"/>
    <col min="3" max="3" width="17.7109375" style="56" customWidth="1"/>
    <col min="4" max="4" width="26.7109375" style="56" customWidth="1"/>
    <col min="5" max="5" width="18.140625" style="56" customWidth="1"/>
    <col min="6" max="6" width="19.28515625" style="56" customWidth="1"/>
    <col min="7" max="7" width="21.140625" style="56" customWidth="1"/>
    <col min="8" max="8" width="14.140625" style="56" customWidth="1"/>
    <col min="9" max="9" width="27" style="56" customWidth="1"/>
    <col min="10" max="16384" width="9.140625" style="56"/>
  </cols>
  <sheetData>
    <row r="1" spans="1:9" s="62" customFormat="1">
      <c r="B1" s="62" t="s">
        <v>3148</v>
      </c>
      <c r="C1" s="62" t="s">
        <v>3152</v>
      </c>
      <c r="D1" s="62" t="s">
        <v>3665</v>
      </c>
      <c r="E1" s="62" t="s">
        <v>3666</v>
      </c>
      <c r="F1" s="62" t="s">
        <v>3668</v>
      </c>
      <c r="G1" s="62" t="s">
        <v>3144</v>
      </c>
      <c r="H1" s="62" t="s">
        <v>3675</v>
      </c>
      <c r="I1" s="62" t="s">
        <v>3674</v>
      </c>
    </row>
    <row r="2" spans="1:9" ht="18.75">
      <c r="A2" s="55" t="s">
        <v>3573</v>
      </c>
    </row>
    <row r="3" spans="1:9" ht="18.75">
      <c r="A3" s="57" t="s">
        <v>3574</v>
      </c>
    </row>
    <row r="5" spans="1:9">
      <c r="A5" s="58" t="str">
        <f>HYPERLINK("http://www.eia.gov/totalenergy/data/monthly/dataunits.cfm","Note: Information about data precision.")</f>
        <v>Note: Information about data precision.</v>
      </c>
    </row>
    <row r="7" spans="1:9">
      <c r="A7" s="56" t="s">
        <v>3575</v>
      </c>
    </row>
    <row r="8" spans="1:9">
      <c r="A8" s="56" t="s">
        <v>3576</v>
      </c>
    </row>
    <row r="10" spans="1:9" ht="15.75">
      <c r="A10" s="59" t="s">
        <v>3603</v>
      </c>
    </row>
    <row r="12" spans="1:9">
      <c r="A12" s="60" t="s">
        <v>3578</v>
      </c>
      <c r="B12" s="60" t="s">
        <v>3602</v>
      </c>
      <c r="C12" s="60" t="s">
        <v>3601</v>
      </c>
      <c r="D12" s="60" t="s">
        <v>3600</v>
      </c>
      <c r="E12" s="60" t="s">
        <v>3599</v>
      </c>
      <c r="F12" s="60" t="s">
        <v>3598</v>
      </c>
      <c r="G12" s="60" t="s">
        <v>3597</v>
      </c>
      <c r="H12" s="60" t="s">
        <v>3596</v>
      </c>
      <c r="I12" s="60" t="s">
        <v>3595</v>
      </c>
    </row>
    <row r="13" spans="1:9">
      <c r="A13" s="60"/>
      <c r="B13" s="60" t="s">
        <v>3593</v>
      </c>
      <c r="C13" s="60" t="s">
        <v>3593</v>
      </c>
      <c r="D13" s="60" t="s">
        <v>3593</v>
      </c>
      <c r="E13" s="60" t="s">
        <v>3593</v>
      </c>
      <c r="F13" s="60" t="s">
        <v>3593</v>
      </c>
      <c r="G13" s="60" t="s">
        <v>3593</v>
      </c>
      <c r="H13" s="60" t="s">
        <v>3593</v>
      </c>
      <c r="I13" s="60" t="s">
        <v>3593</v>
      </c>
    </row>
    <row r="14" spans="1:9" hidden="1">
      <c r="A14" s="61">
        <v>1973</v>
      </c>
      <c r="B14" s="56">
        <v>8.9710000000000001</v>
      </c>
      <c r="C14" s="56">
        <v>264.06200000000001</v>
      </c>
      <c r="D14" s="56">
        <v>146.54499999999999</v>
      </c>
      <c r="E14" s="56">
        <v>35.991</v>
      </c>
      <c r="F14" s="56">
        <v>16.419</v>
      </c>
      <c r="G14" s="56">
        <v>198.95500000000001</v>
      </c>
      <c r="H14" s="56">
        <v>434.988</v>
      </c>
      <c r="I14" s="56">
        <v>906.97699999999998</v>
      </c>
    </row>
    <row r="15" spans="1:9" hidden="1">
      <c r="A15" s="61">
        <v>1974</v>
      </c>
      <c r="B15" s="56">
        <v>7.8449999999999998</v>
      </c>
      <c r="C15" s="56">
        <v>260.02999999999997</v>
      </c>
      <c r="D15" s="56">
        <v>134.874</v>
      </c>
      <c r="E15" s="56">
        <v>33.231999999999999</v>
      </c>
      <c r="F15" s="56">
        <v>13.292</v>
      </c>
      <c r="G15" s="56">
        <v>181.398</v>
      </c>
      <c r="H15" s="56">
        <v>423.87700000000001</v>
      </c>
      <c r="I15" s="56">
        <v>873.15</v>
      </c>
    </row>
    <row r="16" spans="1:9" hidden="1">
      <c r="A16" s="61">
        <v>1975</v>
      </c>
      <c r="B16" s="56">
        <v>6.0030000000000001</v>
      </c>
      <c r="C16" s="56">
        <v>266.483</v>
      </c>
      <c r="D16" s="56">
        <v>132.15100000000001</v>
      </c>
      <c r="E16" s="56">
        <v>32.314999999999998</v>
      </c>
      <c r="F16" s="56">
        <v>11.606</v>
      </c>
      <c r="G16" s="56">
        <v>176.072</v>
      </c>
      <c r="H16" s="56">
        <v>418.71800000000002</v>
      </c>
      <c r="I16" s="56">
        <v>867.27599999999995</v>
      </c>
    </row>
    <row r="17" spans="1:9" hidden="1">
      <c r="A17" s="61">
        <v>1976</v>
      </c>
      <c r="B17" s="56">
        <v>5.625</v>
      </c>
      <c r="C17" s="56">
        <v>273.10000000000002</v>
      </c>
      <c r="D17" s="56">
        <v>145.32400000000001</v>
      </c>
      <c r="E17" s="56">
        <v>33.604999999999997</v>
      </c>
      <c r="F17" s="56">
        <v>13.34</v>
      </c>
      <c r="G17" s="56">
        <v>192.27</v>
      </c>
      <c r="H17" s="56">
        <v>441.68200000000002</v>
      </c>
      <c r="I17" s="56">
        <v>912.678</v>
      </c>
    </row>
    <row r="18" spans="1:9" hidden="1">
      <c r="A18" s="61">
        <v>1977</v>
      </c>
      <c r="B18" s="56">
        <v>5.4889999999999999</v>
      </c>
      <c r="C18" s="56">
        <v>260.67200000000003</v>
      </c>
      <c r="D18" s="56">
        <v>145.87700000000001</v>
      </c>
      <c r="E18" s="56">
        <v>32.820999999999998</v>
      </c>
      <c r="F18" s="56">
        <v>12.102</v>
      </c>
      <c r="G18" s="56">
        <v>190.8</v>
      </c>
      <c r="H18" s="56">
        <v>477.589</v>
      </c>
      <c r="I18" s="56">
        <v>934.55</v>
      </c>
    </row>
    <row r="19" spans="1:9" hidden="1">
      <c r="A19" s="61">
        <v>1978</v>
      </c>
      <c r="B19" s="56">
        <v>4.6950000000000003</v>
      </c>
      <c r="C19" s="56">
        <v>264.29899999999998</v>
      </c>
      <c r="D19" s="56">
        <v>142.69399999999999</v>
      </c>
      <c r="E19" s="56">
        <v>31.826000000000001</v>
      </c>
      <c r="F19" s="56">
        <v>11.052</v>
      </c>
      <c r="G19" s="56">
        <v>185.572</v>
      </c>
      <c r="H19" s="56">
        <v>483.86200000000002</v>
      </c>
      <c r="I19" s="56">
        <v>938.428</v>
      </c>
    </row>
    <row r="20" spans="1:9" hidden="1">
      <c r="A20" s="61">
        <v>1979</v>
      </c>
      <c r="B20" s="56">
        <v>3.5640000000000001</v>
      </c>
      <c r="C20" s="56">
        <v>268.18799999999999</v>
      </c>
      <c r="D20" s="56">
        <v>118.943</v>
      </c>
      <c r="E20" s="56">
        <v>21.468</v>
      </c>
      <c r="F20" s="56">
        <v>9.6039999999999992</v>
      </c>
      <c r="G20" s="56">
        <v>150.01599999999999</v>
      </c>
      <c r="H20" s="56">
        <v>496.26400000000001</v>
      </c>
      <c r="I20" s="56">
        <v>918.03200000000004</v>
      </c>
    </row>
    <row r="21" spans="1:9" hidden="1">
      <c r="A21" s="61">
        <v>1980</v>
      </c>
      <c r="B21" s="56">
        <v>2.9180000000000001</v>
      </c>
      <c r="C21" s="56">
        <v>255.99</v>
      </c>
      <c r="D21" s="56">
        <v>96.274000000000001</v>
      </c>
      <c r="E21" s="56">
        <v>19.658000000000001</v>
      </c>
      <c r="F21" s="56">
        <v>7.71</v>
      </c>
      <c r="G21" s="56">
        <v>123.642</v>
      </c>
      <c r="H21" s="56">
        <v>528.83100000000002</v>
      </c>
      <c r="I21" s="56">
        <v>911.38</v>
      </c>
    </row>
    <row r="22" spans="1:9" hidden="1">
      <c r="A22" s="61">
        <v>1981</v>
      </c>
      <c r="B22" s="56">
        <v>2.887</v>
      </c>
      <c r="C22" s="56">
        <v>244.81399999999999</v>
      </c>
      <c r="D22" s="56">
        <v>83.912000000000006</v>
      </c>
      <c r="E22" s="56">
        <v>18.858000000000001</v>
      </c>
      <c r="F22" s="56">
        <v>6.1710000000000003</v>
      </c>
      <c r="G22" s="56">
        <v>108.941</v>
      </c>
      <c r="H22" s="56">
        <v>521.79700000000003</v>
      </c>
      <c r="I22" s="56">
        <v>878.43799999999999</v>
      </c>
    </row>
    <row r="23" spans="1:9" hidden="1">
      <c r="A23" s="61">
        <v>1982</v>
      </c>
      <c r="B23" s="56">
        <v>3.0339999999999998</v>
      </c>
      <c r="C23" s="56">
        <v>249.96299999999999</v>
      </c>
      <c r="D23" s="56">
        <v>76.796000000000006</v>
      </c>
      <c r="E23" s="56">
        <v>18.227</v>
      </c>
      <c r="F23" s="56">
        <v>6.8760000000000003</v>
      </c>
      <c r="G23" s="56">
        <v>101.899</v>
      </c>
      <c r="H23" s="56">
        <v>517.75800000000004</v>
      </c>
      <c r="I23" s="56">
        <v>872.654</v>
      </c>
    </row>
    <row r="24" spans="1:9" hidden="1">
      <c r="A24" s="61">
        <v>1983</v>
      </c>
      <c r="B24" s="56">
        <v>2.9209999999999998</v>
      </c>
      <c r="C24" s="56">
        <v>237.56800000000001</v>
      </c>
      <c r="D24" s="56">
        <v>67.620999999999995</v>
      </c>
      <c r="E24" s="56">
        <v>21.7</v>
      </c>
      <c r="F24" s="56">
        <v>6.1740000000000004</v>
      </c>
      <c r="G24" s="56">
        <v>95.495000000000005</v>
      </c>
      <c r="H24" s="56">
        <v>530.93200000000002</v>
      </c>
      <c r="I24" s="56">
        <v>866.91700000000003</v>
      </c>
    </row>
    <row r="25" spans="1:9" hidden="1">
      <c r="A25" s="61">
        <v>1984</v>
      </c>
      <c r="B25" s="56">
        <v>3.766</v>
      </c>
      <c r="C25" s="56">
        <v>247.274</v>
      </c>
      <c r="D25" s="56">
        <v>79.777000000000001</v>
      </c>
      <c r="E25" s="56">
        <v>17.672000000000001</v>
      </c>
      <c r="F25" s="56">
        <v>11.59</v>
      </c>
      <c r="G25" s="56">
        <v>109.039</v>
      </c>
      <c r="H25" s="56">
        <v>542.06500000000005</v>
      </c>
      <c r="I25" s="56">
        <v>902.14300000000003</v>
      </c>
    </row>
    <row r="26" spans="1:9" hidden="1">
      <c r="A26" s="61">
        <v>1985</v>
      </c>
      <c r="B26" s="56">
        <v>3.6789999999999998</v>
      </c>
      <c r="C26" s="56">
        <v>240.57400000000001</v>
      </c>
      <c r="D26" s="56">
        <v>79.908000000000001</v>
      </c>
      <c r="E26" s="56">
        <v>19.847999999999999</v>
      </c>
      <c r="F26" s="56">
        <v>11.462</v>
      </c>
      <c r="G26" s="56">
        <v>111.218</v>
      </c>
      <c r="H26" s="56">
        <v>553.202</v>
      </c>
      <c r="I26" s="56">
        <v>908.673</v>
      </c>
    </row>
    <row r="27" spans="1:9" hidden="1">
      <c r="A27" s="61">
        <v>1986</v>
      </c>
      <c r="B27" s="56">
        <v>3.84</v>
      </c>
      <c r="C27" s="56">
        <v>233.72300000000001</v>
      </c>
      <c r="D27" s="56">
        <v>81.302000000000007</v>
      </c>
      <c r="E27" s="56">
        <v>19.439</v>
      </c>
      <c r="F27" s="56">
        <v>8.7720000000000002</v>
      </c>
      <c r="G27" s="56">
        <v>109.51300000000001</v>
      </c>
      <c r="H27" s="56">
        <v>557.86500000000001</v>
      </c>
      <c r="I27" s="56">
        <v>904.94100000000003</v>
      </c>
    </row>
    <row r="28" spans="1:9" hidden="1">
      <c r="A28" s="61">
        <v>1987</v>
      </c>
      <c r="B28" s="56">
        <v>3.5350000000000001</v>
      </c>
      <c r="C28" s="56">
        <v>234.488</v>
      </c>
      <c r="D28" s="56">
        <v>84.534000000000006</v>
      </c>
      <c r="E28" s="56">
        <v>21.613</v>
      </c>
      <c r="F28" s="56">
        <v>8.5850000000000009</v>
      </c>
      <c r="G28" s="56">
        <v>114.732</v>
      </c>
      <c r="H28" s="56">
        <v>581.495</v>
      </c>
      <c r="I28" s="56">
        <v>934.24900000000002</v>
      </c>
    </row>
    <row r="29" spans="1:9" hidden="1">
      <c r="A29" s="61">
        <v>1988</v>
      </c>
      <c r="B29" s="56">
        <v>3.5070000000000001</v>
      </c>
      <c r="C29" s="56">
        <v>251.22800000000001</v>
      </c>
      <c r="D29" s="56">
        <v>87.054000000000002</v>
      </c>
      <c r="E29" s="56">
        <v>21.542999999999999</v>
      </c>
      <c r="F29" s="56">
        <v>10.379</v>
      </c>
      <c r="G29" s="56">
        <v>118.97499999999999</v>
      </c>
      <c r="H29" s="56">
        <v>608.69000000000005</v>
      </c>
      <c r="I29" s="56">
        <v>982.4</v>
      </c>
    </row>
    <row r="30" spans="1:9" hidden="1">
      <c r="A30" s="61">
        <v>1989</v>
      </c>
      <c r="B30" s="56">
        <v>2.9129999999999998</v>
      </c>
      <c r="C30" s="56">
        <v>260.15699999999998</v>
      </c>
      <c r="D30" s="56">
        <v>84.86</v>
      </c>
      <c r="E30" s="56">
        <v>24.181000000000001</v>
      </c>
      <c r="F30" s="56">
        <v>8.48</v>
      </c>
      <c r="G30" s="56">
        <v>117.521</v>
      </c>
      <c r="H30" s="56">
        <v>624.57299999999998</v>
      </c>
      <c r="I30" s="56">
        <v>1005.165</v>
      </c>
    </row>
    <row r="31" spans="1:9" hidden="1">
      <c r="A31" s="61">
        <v>1990</v>
      </c>
      <c r="B31" s="56">
        <v>2.9889999999999999</v>
      </c>
      <c r="C31" s="56">
        <v>238.042</v>
      </c>
      <c r="D31" s="56">
        <v>71.55</v>
      </c>
      <c r="E31" s="56">
        <v>22.239000000000001</v>
      </c>
      <c r="F31" s="56">
        <v>4.6210000000000004</v>
      </c>
      <c r="G31" s="56">
        <v>98.41</v>
      </c>
      <c r="H31" s="56">
        <v>623.73800000000006</v>
      </c>
      <c r="I31" s="56">
        <v>963.178</v>
      </c>
    </row>
    <row r="32" spans="1:9" hidden="1">
      <c r="A32" s="61">
        <v>1991</v>
      </c>
      <c r="B32" s="56">
        <v>2.4430000000000001</v>
      </c>
      <c r="C32" s="56">
        <v>247.62700000000001</v>
      </c>
      <c r="D32" s="56">
        <v>68.055999999999997</v>
      </c>
      <c r="E32" s="56">
        <v>23.881</v>
      </c>
      <c r="F32" s="56">
        <v>5.2309999999999999</v>
      </c>
      <c r="G32" s="56">
        <v>97.168000000000006</v>
      </c>
      <c r="H32" s="56">
        <v>632.88800000000003</v>
      </c>
      <c r="I32" s="56">
        <v>980.12599999999998</v>
      </c>
    </row>
    <row r="33" spans="1:9" hidden="1">
      <c r="A33" s="61">
        <v>1992</v>
      </c>
      <c r="B33" s="56">
        <v>2.476</v>
      </c>
      <c r="C33" s="56">
        <v>254.91499999999999</v>
      </c>
      <c r="D33" s="56">
        <v>71.662000000000006</v>
      </c>
      <c r="E33" s="56">
        <v>23.33</v>
      </c>
      <c r="F33" s="56">
        <v>4.7</v>
      </c>
      <c r="G33" s="56">
        <v>99.691999999999993</v>
      </c>
      <c r="H33" s="56">
        <v>624.36800000000005</v>
      </c>
      <c r="I33" s="56">
        <v>981.45100000000002</v>
      </c>
    </row>
    <row r="34" spans="1:9" hidden="1">
      <c r="A34" s="61">
        <v>1993</v>
      </c>
      <c r="B34" s="56">
        <v>2.4700000000000002</v>
      </c>
      <c r="C34" s="56">
        <v>268.38</v>
      </c>
      <c r="D34" s="56">
        <v>71.233999999999995</v>
      </c>
      <c r="E34" s="56">
        <v>24.603000000000002</v>
      </c>
      <c r="F34" s="56">
        <v>5.4669999999999996</v>
      </c>
      <c r="G34" s="56">
        <v>101.304</v>
      </c>
      <c r="H34" s="56">
        <v>667.17499999999995</v>
      </c>
      <c r="I34" s="56">
        <v>1039.33</v>
      </c>
    </row>
    <row r="35" spans="1:9" hidden="1">
      <c r="A35" s="61">
        <v>1994</v>
      </c>
      <c r="B35" s="56">
        <v>1.9950000000000001</v>
      </c>
      <c r="C35" s="56">
        <v>263.15300000000002</v>
      </c>
      <c r="D35" s="56">
        <v>70.149000000000001</v>
      </c>
      <c r="E35" s="56">
        <v>24.231000000000002</v>
      </c>
      <c r="F35" s="56">
        <v>4.694</v>
      </c>
      <c r="G35" s="56">
        <v>99.073999999999998</v>
      </c>
      <c r="H35" s="56">
        <v>668.02700000000004</v>
      </c>
      <c r="I35" s="56">
        <v>1032.248</v>
      </c>
    </row>
    <row r="36" spans="1:9" hidden="1">
      <c r="A36" s="61">
        <v>1995</v>
      </c>
      <c r="B36" s="56">
        <v>1.6719999999999999</v>
      </c>
      <c r="C36" s="56">
        <v>262.85300000000001</v>
      </c>
      <c r="D36" s="56">
        <v>66.126000000000005</v>
      </c>
      <c r="E36" s="56">
        <v>24.934000000000001</v>
      </c>
      <c r="F36" s="56">
        <v>5.3719999999999999</v>
      </c>
      <c r="G36" s="56">
        <v>96.432000000000002</v>
      </c>
      <c r="H36" s="56">
        <v>678.11500000000001</v>
      </c>
      <c r="I36" s="56">
        <v>1039.0719999999999</v>
      </c>
    </row>
    <row r="37" spans="1:9" hidden="1">
      <c r="A37" s="61">
        <v>1996</v>
      </c>
      <c r="B37" s="56">
        <v>1.583</v>
      </c>
      <c r="C37" s="56">
        <v>284.08600000000001</v>
      </c>
      <c r="D37" s="56">
        <v>67.679000000000002</v>
      </c>
      <c r="E37" s="56">
        <v>29.602</v>
      </c>
      <c r="F37" s="56">
        <v>6.4189999999999996</v>
      </c>
      <c r="G37" s="56">
        <v>103.70099999999999</v>
      </c>
      <c r="H37" s="56">
        <v>709.75099999999998</v>
      </c>
      <c r="I37" s="56">
        <v>1099.1220000000001</v>
      </c>
    </row>
    <row r="38" spans="1:9" hidden="1">
      <c r="A38" s="61">
        <v>1997</v>
      </c>
      <c r="B38" s="56">
        <v>1.5189999999999999</v>
      </c>
      <c r="C38" s="56">
        <v>270.21300000000002</v>
      </c>
      <c r="D38" s="56">
        <v>63.911000000000001</v>
      </c>
      <c r="E38" s="56">
        <v>28.722000000000001</v>
      </c>
      <c r="F38" s="56">
        <v>6.7160000000000002</v>
      </c>
      <c r="G38" s="56">
        <v>99.349000000000004</v>
      </c>
      <c r="H38" s="56">
        <v>718.73299999999995</v>
      </c>
      <c r="I38" s="56">
        <v>1089.8140000000001</v>
      </c>
    </row>
    <row r="39" spans="1:9" hidden="1">
      <c r="A39" s="61">
        <v>1998</v>
      </c>
      <c r="B39" s="56">
        <v>1.1040000000000001</v>
      </c>
      <c r="C39" s="56">
        <v>246.506</v>
      </c>
      <c r="D39" s="56">
        <v>56.406999999999996</v>
      </c>
      <c r="E39" s="56">
        <v>26.77</v>
      </c>
      <c r="F39" s="56">
        <v>7.8319999999999999</v>
      </c>
      <c r="G39" s="56">
        <v>91.009</v>
      </c>
      <c r="H39" s="56">
        <v>758.81899999999996</v>
      </c>
      <c r="I39" s="56">
        <v>1097.4380000000001</v>
      </c>
    </row>
    <row r="40" spans="1:9" hidden="1">
      <c r="A40" s="61">
        <v>1999</v>
      </c>
      <c r="B40" s="56">
        <v>1.3320000000000001</v>
      </c>
      <c r="C40" s="56">
        <v>256.524</v>
      </c>
      <c r="D40" s="56">
        <v>60.488</v>
      </c>
      <c r="E40" s="56">
        <v>33.218000000000004</v>
      </c>
      <c r="F40" s="56">
        <v>8.0380000000000003</v>
      </c>
      <c r="G40" s="56">
        <v>101.744</v>
      </c>
      <c r="H40" s="56">
        <v>762.02700000000004</v>
      </c>
      <c r="I40" s="56">
        <v>1121.625</v>
      </c>
    </row>
    <row r="41" spans="1:9" hidden="1">
      <c r="A41" s="61">
        <v>2000</v>
      </c>
      <c r="B41" s="56">
        <v>1.083</v>
      </c>
      <c r="C41" s="56">
        <v>270.83300000000003</v>
      </c>
      <c r="D41" s="56">
        <v>66.117999999999995</v>
      </c>
      <c r="E41" s="56">
        <v>35.042999999999999</v>
      </c>
      <c r="F41" s="56">
        <v>6.8380000000000001</v>
      </c>
      <c r="G41" s="56">
        <v>108</v>
      </c>
      <c r="H41" s="56">
        <v>805.16099999999994</v>
      </c>
      <c r="I41" s="56">
        <v>1185.077</v>
      </c>
    </row>
    <row r="42" spans="1:9" hidden="1">
      <c r="A42" s="61">
        <v>2001</v>
      </c>
      <c r="B42" s="56">
        <v>1.141</v>
      </c>
      <c r="C42" s="56">
        <v>259.39499999999998</v>
      </c>
      <c r="D42" s="56">
        <v>66.375</v>
      </c>
      <c r="E42" s="56">
        <v>33.198999999999998</v>
      </c>
      <c r="F42" s="56">
        <v>6.875</v>
      </c>
      <c r="G42" s="56">
        <v>106.449</v>
      </c>
      <c r="H42" s="56">
        <v>804.50900000000001</v>
      </c>
      <c r="I42" s="56">
        <v>1171.4949999999999</v>
      </c>
    </row>
    <row r="43" spans="1:9" hidden="1">
      <c r="A43" s="61">
        <v>2002</v>
      </c>
      <c r="B43" s="56">
        <v>1.167</v>
      </c>
      <c r="C43" s="56">
        <v>265.01799999999997</v>
      </c>
      <c r="D43" s="56">
        <v>62.832000000000001</v>
      </c>
      <c r="E43" s="56">
        <v>33.923000000000002</v>
      </c>
      <c r="F43" s="56">
        <v>4.3339999999999996</v>
      </c>
      <c r="G43" s="56">
        <v>101.089</v>
      </c>
      <c r="H43" s="56">
        <v>835.33500000000004</v>
      </c>
      <c r="I43" s="56">
        <v>1202.6079999999999</v>
      </c>
    </row>
    <row r="44" spans="1:9" hidden="1">
      <c r="A44" s="61">
        <v>2003</v>
      </c>
      <c r="B44" s="56">
        <v>1.169</v>
      </c>
      <c r="C44" s="56">
        <v>276.39499999999998</v>
      </c>
      <c r="D44" s="56">
        <v>68.108000000000004</v>
      </c>
      <c r="E44" s="56">
        <v>34.386000000000003</v>
      </c>
      <c r="F44" s="56">
        <v>5.0830000000000002</v>
      </c>
      <c r="G44" s="56">
        <v>107.577</v>
      </c>
      <c r="H44" s="56">
        <v>846.92600000000004</v>
      </c>
      <c r="I44" s="56">
        <v>1232.068</v>
      </c>
    </row>
    <row r="45" spans="1:9" hidden="1">
      <c r="A45" s="61">
        <v>2004</v>
      </c>
      <c r="B45" s="56">
        <v>1.0860000000000001</v>
      </c>
      <c r="C45" s="56">
        <v>264.26600000000002</v>
      </c>
      <c r="D45" s="56">
        <v>67.494</v>
      </c>
      <c r="E45" s="56">
        <v>32.319000000000003</v>
      </c>
      <c r="F45" s="56">
        <v>6.1289999999999996</v>
      </c>
      <c r="G45" s="56">
        <v>105.941</v>
      </c>
      <c r="H45" s="56">
        <v>856.00400000000002</v>
      </c>
      <c r="I45" s="56">
        <v>1227.297</v>
      </c>
    </row>
    <row r="46" spans="1:9" hidden="1">
      <c r="A46" s="61">
        <v>2005</v>
      </c>
      <c r="B46" s="56">
        <v>0.80700000000000005</v>
      </c>
      <c r="C46" s="56">
        <v>262.43700000000001</v>
      </c>
      <c r="D46" s="56">
        <v>62.408000000000001</v>
      </c>
      <c r="E46" s="56">
        <v>32.387999999999998</v>
      </c>
      <c r="F46" s="56">
        <v>6.06</v>
      </c>
      <c r="G46" s="56">
        <v>100.857</v>
      </c>
      <c r="H46" s="56">
        <v>896.85400000000004</v>
      </c>
      <c r="I46" s="56">
        <v>1260.9549999999999</v>
      </c>
    </row>
    <row r="47" spans="1:9" hidden="1">
      <c r="A47" s="61">
        <v>2006</v>
      </c>
      <c r="B47" s="56">
        <v>0.61799999999999999</v>
      </c>
      <c r="C47" s="56">
        <v>237.477</v>
      </c>
      <c r="D47" s="56">
        <v>51.892000000000003</v>
      </c>
      <c r="E47" s="56">
        <v>28.135999999999999</v>
      </c>
      <c r="F47" s="56">
        <v>4.798</v>
      </c>
      <c r="G47" s="56">
        <v>84.825999999999993</v>
      </c>
      <c r="H47" s="56">
        <v>868.51099999999997</v>
      </c>
      <c r="I47" s="56">
        <v>1191.433</v>
      </c>
    </row>
    <row r="48" spans="1:9" hidden="1">
      <c r="A48" s="61">
        <v>2007</v>
      </c>
      <c r="B48" s="56">
        <v>0.74</v>
      </c>
      <c r="C48" s="56">
        <v>256.55200000000002</v>
      </c>
      <c r="D48" s="56">
        <v>52.738999999999997</v>
      </c>
      <c r="E48" s="56">
        <v>30.544</v>
      </c>
      <c r="F48" s="56">
        <v>3.1760000000000002</v>
      </c>
      <c r="G48" s="56">
        <v>86.459000000000003</v>
      </c>
      <c r="H48" s="56">
        <v>896.822</v>
      </c>
      <c r="I48" s="56">
        <v>1240.5730000000001</v>
      </c>
    </row>
    <row r="49" spans="1:9" hidden="1">
      <c r="A49" s="61">
        <v>2008</v>
      </c>
      <c r="B49" s="56" t="s">
        <v>3594</v>
      </c>
      <c r="C49" s="56">
        <v>265.81700000000001</v>
      </c>
      <c r="D49" s="56">
        <v>54.847999999999999</v>
      </c>
      <c r="E49" s="56">
        <v>34.906999999999996</v>
      </c>
      <c r="F49" s="56">
        <v>1.5369999999999999</v>
      </c>
      <c r="G49" s="56">
        <v>91.292000000000002</v>
      </c>
      <c r="H49" s="56">
        <v>877.39800000000002</v>
      </c>
      <c r="I49" s="56">
        <v>1234.5070000000001</v>
      </c>
    </row>
    <row r="50" spans="1:9" hidden="1">
      <c r="A50" s="61">
        <v>2009</v>
      </c>
      <c r="B50" s="56" t="s">
        <v>3594</v>
      </c>
      <c r="C50" s="56">
        <v>259.08199999999999</v>
      </c>
      <c r="D50" s="56">
        <v>42.587000000000003</v>
      </c>
      <c r="E50" s="56">
        <v>34.548999999999999</v>
      </c>
      <c r="F50" s="56">
        <v>2.0019999999999998</v>
      </c>
      <c r="G50" s="56">
        <v>79.138000000000005</v>
      </c>
      <c r="H50" s="56">
        <v>818.78800000000001</v>
      </c>
      <c r="I50" s="56">
        <v>1157.008</v>
      </c>
    </row>
    <row r="51" spans="1:9" hidden="1">
      <c r="A51" s="61">
        <v>2010</v>
      </c>
      <c r="B51" s="56" t="s">
        <v>3594</v>
      </c>
      <c r="C51" s="56">
        <v>258.81599999999997</v>
      </c>
      <c r="D51" s="56">
        <v>41.073999999999998</v>
      </c>
      <c r="E51" s="56">
        <v>33.417000000000002</v>
      </c>
      <c r="F51" s="56">
        <v>2.1040000000000001</v>
      </c>
      <c r="G51" s="56">
        <v>76.596000000000004</v>
      </c>
      <c r="H51" s="56">
        <v>874.13300000000004</v>
      </c>
      <c r="I51" s="56">
        <v>1209.5450000000001</v>
      </c>
    </row>
    <row r="52" spans="1:9" hidden="1">
      <c r="A52" s="61">
        <v>2011</v>
      </c>
      <c r="B52" s="56" t="s">
        <v>3594</v>
      </c>
      <c r="C52" s="56">
        <v>254.91499999999999</v>
      </c>
      <c r="D52" s="56">
        <v>38.234999999999999</v>
      </c>
      <c r="E52" s="56">
        <v>31.07</v>
      </c>
      <c r="F52" s="56">
        <v>1.34</v>
      </c>
      <c r="G52" s="56">
        <v>70.644000000000005</v>
      </c>
      <c r="H52" s="56">
        <v>823.25900000000001</v>
      </c>
      <c r="I52" s="56">
        <v>1148.819</v>
      </c>
    </row>
    <row r="53" spans="1:9" hidden="1">
      <c r="A53" s="61">
        <v>2012</v>
      </c>
      <c r="B53" s="56" t="s">
        <v>3594</v>
      </c>
      <c r="C53" s="56">
        <v>225.071</v>
      </c>
      <c r="D53" s="56">
        <v>35.281999999999996</v>
      </c>
      <c r="E53" s="56">
        <v>24.948</v>
      </c>
      <c r="F53" s="56">
        <v>0.55900000000000005</v>
      </c>
      <c r="G53" s="56">
        <v>60.79</v>
      </c>
      <c r="H53" s="56">
        <v>756.84199999999998</v>
      </c>
      <c r="I53" s="56">
        <v>1042.704</v>
      </c>
    </row>
    <row r="54" spans="1:9" hidden="1">
      <c r="A54" s="61">
        <v>2013</v>
      </c>
      <c r="B54" s="56" t="s">
        <v>3594</v>
      </c>
      <c r="C54" s="56">
        <v>266.50099999999998</v>
      </c>
      <c r="D54" s="56">
        <v>35.948999999999998</v>
      </c>
      <c r="E54" s="56">
        <v>29.231999999999999</v>
      </c>
      <c r="F54" s="56">
        <v>0.59699999999999998</v>
      </c>
      <c r="G54" s="56">
        <v>65.778000000000006</v>
      </c>
      <c r="H54" s="56">
        <v>767.60299999999995</v>
      </c>
      <c r="I54" s="56">
        <v>1099.8820000000001</v>
      </c>
    </row>
    <row r="55" spans="1:9" hidden="1">
      <c r="A55" s="61">
        <v>2014</v>
      </c>
      <c r="B55" s="56" t="s">
        <v>3594</v>
      </c>
      <c r="C55" s="56">
        <v>278.149</v>
      </c>
      <c r="D55" s="56">
        <v>38.988</v>
      </c>
      <c r="E55" s="56">
        <v>30.875</v>
      </c>
      <c r="F55" s="56">
        <v>0.99399999999999999</v>
      </c>
      <c r="G55" s="56">
        <v>70.856999999999999</v>
      </c>
      <c r="H55" s="56">
        <v>766.23400000000004</v>
      </c>
      <c r="I55" s="56">
        <v>1115.239</v>
      </c>
    </row>
    <row r="56" spans="1:9" hidden="1">
      <c r="A56" s="61">
        <v>2015</v>
      </c>
      <c r="B56" s="56" t="s">
        <v>3594</v>
      </c>
      <c r="C56" s="56">
        <v>253.44800000000001</v>
      </c>
      <c r="D56" s="56">
        <v>40.329000000000001</v>
      </c>
      <c r="E56" s="56">
        <v>28.111999999999998</v>
      </c>
      <c r="F56" s="56">
        <v>0.73199999999999998</v>
      </c>
      <c r="G56" s="56">
        <v>69.173000000000002</v>
      </c>
      <c r="H56" s="56">
        <v>714.40800000000002</v>
      </c>
      <c r="I56" s="56">
        <v>1037.028</v>
      </c>
    </row>
    <row r="57" spans="1:9" hidden="1">
      <c r="A57" s="61">
        <v>2016</v>
      </c>
      <c r="B57" s="56" t="s">
        <v>3594</v>
      </c>
      <c r="C57" s="56">
        <v>239.065</v>
      </c>
      <c r="D57" s="56">
        <v>31.802</v>
      </c>
      <c r="E57" s="56">
        <v>27.114000000000001</v>
      </c>
      <c r="F57" s="56">
        <v>0.98699999999999999</v>
      </c>
      <c r="G57" s="56">
        <v>59.902000000000001</v>
      </c>
      <c r="H57" s="56">
        <v>683.04399999999998</v>
      </c>
      <c r="I57" s="56">
        <v>982.01099999999997</v>
      </c>
    </row>
    <row r="58" spans="1:9" hidden="1">
      <c r="A58" s="61">
        <v>2017</v>
      </c>
      <c r="B58" s="56" t="s">
        <v>3594</v>
      </c>
      <c r="C58" s="56">
        <v>242.12299999999999</v>
      </c>
      <c r="D58" s="56">
        <v>31.629000000000001</v>
      </c>
      <c r="E58" s="56">
        <v>27.164999999999999</v>
      </c>
      <c r="F58" s="56">
        <v>0.60799999999999998</v>
      </c>
      <c r="G58" s="56">
        <v>59.402000000000001</v>
      </c>
      <c r="H58" s="56">
        <v>645.32399999999996</v>
      </c>
      <c r="I58" s="56">
        <v>946.84900000000005</v>
      </c>
    </row>
    <row r="59" spans="1:9" hidden="1">
      <c r="A59" s="61">
        <v>2018</v>
      </c>
      <c r="B59" s="56" t="s">
        <v>3594</v>
      </c>
      <c r="C59" s="56">
        <v>274.536</v>
      </c>
      <c r="D59" s="56">
        <v>37.128</v>
      </c>
      <c r="E59" s="56">
        <v>31.949000000000002</v>
      </c>
      <c r="F59" s="56">
        <v>0.59599999999999997</v>
      </c>
      <c r="G59" s="56">
        <v>69.673000000000002</v>
      </c>
      <c r="H59" s="56">
        <v>671.42399999999998</v>
      </c>
      <c r="I59" s="56">
        <v>1015.633</v>
      </c>
    </row>
    <row r="60" spans="1:9">
      <c r="A60" s="61">
        <v>2019</v>
      </c>
      <c r="B60" s="56" t="s">
        <v>3594</v>
      </c>
      <c r="C60" s="56">
        <v>276.15199999999999</v>
      </c>
      <c r="D60" s="56">
        <v>36.676000000000002</v>
      </c>
      <c r="E60" s="56">
        <v>31.234999999999999</v>
      </c>
      <c r="F60" s="56">
        <v>0.745</v>
      </c>
      <c r="G60" s="56">
        <v>68.656000000000006</v>
      </c>
      <c r="H60" s="56">
        <v>611.38599999999997</v>
      </c>
      <c r="I60" s="56">
        <v>956.19299999999998</v>
      </c>
    </row>
  </sheetData>
  <sheetProtection formatCells="0" formatColumns="0" formatRows="0" insertColumns="0" insertRows="0" insertHyperlinks="0" deleteColumns="0" deleteRows="0" sort="0" autoFilter="0" pivotTables="0"/>
  <hyperlinks>
    <hyperlink ref="A5" r:id="rId1" display="http://www.eia.gov/totalenergy/data/monthly/dataunits.cfm" xr:uid="{962442E1-AAD8-45E4-BAAE-D996020E84AB}"/>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BE4E-AC3C-49AB-89BE-D335E849C150}">
  <sheetPr codeName="Sheet31">
    <tabColor theme="7" tint="0.59999389629810485"/>
  </sheetPr>
  <dimension ref="A1:L60"/>
  <sheetViews>
    <sheetView workbookViewId="0"/>
  </sheetViews>
  <sheetFormatPr defaultColWidth="9.140625" defaultRowHeight="15"/>
  <cols>
    <col min="1" max="1" width="18.5703125" style="56" customWidth="1"/>
    <col min="2" max="2" width="25.5703125" style="56" customWidth="1"/>
    <col min="3" max="3" width="28.42578125" style="56" customWidth="1"/>
    <col min="4" max="4" width="18.85546875" style="56" customWidth="1"/>
    <col min="5" max="5" width="22.140625" style="56" customWidth="1"/>
    <col min="6" max="6" width="26.42578125" style="56" customWidth="1"/>
    <col min="7" max="7" width="25.140625" style="56" customWidth="1"/>
    <col min="8" max="8" width="21.140625" style="56" customWidth="1"/>
    <col min="9" max="9" width="17.7109375" style="56" customWidth="1"/>
    <col min="10" max="10" width="22" style="56" customWidth="1"/>
    <col min="11" max="11" width="17.5703125" style="56" customWidth="1"/>
    <col min="12" max="12" width="48.140625" style="56" bestFit="1" customWidth="1"/>
    <col min="13" max="16384" width="9.140625" style="56"/>
  </cols>
  <sheetData>
    <row r="1" spans="1:12" s="62" customFormat="1" ht="23.25" customHeight="1">
      <c r="B1" s="62" t="s">
        <v>3148</v>
      </c>
      <c r="C1" s="62" t="s">
        <v>3152</v>
      </c>
      <c r="D1" s="62" t="s">
        <v>3665</v>
      </c>
      <c r="E1" s="62" t="s">
        <v>3666</v>
      </c>
      <c r="F1" s="62" t="s">
        <v>3668</v>
      </c>
      <c r="G1" s="62" t="s">
        <v>3676</v>
      </c>
      <c r="H1" s="62" t="s">
        <v>3671</v>
      </c>
      <c r="I1" s="62" t="s">
        <v>3672</v>
      </c>
      <c r="J1" s="62" t="s">
        <v>3144</v>
      </c>
      <c r="K1" s="62" t="s">
        <v>3675</v>
      </c>
      <c r="L1" s="62" t="s">
        <v>3674</v>
      </c>
    </row>
    <row r="2" spans="1:12" ht="18.75">
      <c r="A2" s="55" t="s">
        <v>3573</v>
      </c>
    </row>
    <row r="3" spans="1:12" ht="18.75">
      <c r="A3" s="57" t="s">
        <v>3574</v>
      </c>
    </row>
    <row r="5" spans="1:12">
      <c r="A5" s="58" t="str">
        <f>HYPERLINK("http://www.eia.gov/totalenergy/data/monthly/dataunits.cfm","Note: Information about data precision.")</f>
        <v>Note: Information about data precision.</v>
      </c>
    </row>
    <row r="7" spans="1:12">
      <c r="A7" s="56" t="s">
        <v>3575</v>
      </c>
    </row>
    <row r="8" spans="1:12">
      <c r="A8" s="56" t="s">
        <v>3576</v>
      </c>
    </row>
    <row r="10" spans="1:12" ht="15.75">
      <c r="A10" s="59" t="s">
        <v>3604</v>
      </c>
    </row>
    <row r="12" spans="1:12">
      <c r="A12" s="60" t="s">
        <v>3578</v>
      </c>
      <c r="B12" s="60" t="s">
        <v>3605</v>
      </c>
      <c r="C12" s="60" t="s">
        <v>3606</v>
      </c>
      <c r="D12" s="60" t="s">
        <v>3607</v>
      </c>
      <c r="E12" s="60" t="s">
        <v>3608</v>
      </c>
      <c r="F12" s="60" t="s">
        <v>3609</v>
      </c>
      <c r="G12" s="60" t="s">
        <v>3610</v>
      </c>
      <c r="H12" s="60" t="s">
        <v>3611</v>
      </c>
      <c r="I12" s="60" t="s">
        <v>3612</v>
      </c>
      <c r="J12" s="60" t="s">
        <v>3613</v>
      </c>
      <c r="K12" s="60" t="s">
        <v>3614</v>
      </c>
      <c r="L12" s="60" t="s">
        <v>3615</v>
      </c>
    </row>
    <row r="13" spans="1:12">
      <c r="A13" s="60"/>
      <c r="B13" s="60" t="s">
        <v>3593</v>
      </c>
      <c r="C13" s="60" t="s">
        <v>3593</v>
      </c>
      <c r="D13" s="60" t="s">
        <v>3593</v>
      </c>
      <c r="E13" s="60" t="s">
        <v>3593</v>
      </c>
      <c r="F13" s="60" t="s">
        <v>3593</v>
      </c>
      <c r="G13" s="60" t="s">
        <v>3593</v>
      </c>
      <c r="H13" s="60" t="s">
        <v>3593</v>
      </c>
      <c r="I13" s="60" t="s">
        <v>3593</v>
      </c>
      <c r="J13" s="60" t="s">
        <v>3593</v>
      </c>
      <c r="K13" s="60" t="s">
        <v>3593</v>
      </c>
      <c r="L13" s="60" t="s">
        <v>3593</v>
      </c>
    </row>
    <row r="14" spans="1:12" hidden="1">
      <c r="A14" s="61">
        <v>1973</v>
      </c>
      <c r="B14" s="56">
        <v>15.275</v>
      </c>
      <c r="C14" s="56">
        <v>140.54599999999999</v>
      </c>
      <c r="D14" s="56">
        <v>47.078000000000003</v>
      </c>
      <c r="E14" s="56">
        <v>9.2650000000000006</v>
      </c>
      <c r="F14" s="56">
        <v>4.6769999999999996</v>
      </c>
      <c r="G14" s="56">
        <v>6.1790000000000003</v>
      </c>
      <c r="H14" s="56" t="s">
        <v>3594</v>
      </c>
      <c r="I14" s="56">
        <v>52.432000000000002</v>
      </c>
      <c r="J14" s="56">
        <v>119.631</v>
      </c>
      <c r="K14" s="56">
        <v>333.81299999999999</v>
      </c>
      <c r="L14" s="56">
        <v>609.26499999999999</v>
      </c>
    </row>
    <row r="15" spans="1:12" hidden="1">
      <c r="A15" s="61">
        <v>1974</v>
      </c>
      <c r="B15" s="56">
        <v>16.670999999999999</v>
      </c>
      <c r="C15" s="56">
        <v>138.84700000000001</v>
      </c>
      <c r="D15" s="56">
        <v>43.570999999999998</v>
      </c>
      <c r="E15" s="56">
        <v>8.4760000000000009</v>
      </c>
      <c r="F15" s="56">
        <v>3.9449999999999998</v>
      </c>
      <c r="G15" s="56">
        <v>5.9050000000000002</v>
      </c>
      <c r="H15" s="56" t="s">
        <v>3594</v>
      </c>
      <c r="I15" s="56">
        <v>46.741999999999997</v>
      </c>
      <c r="J15" s="56">
        <v>108.64</v>
      </c>
      <c r="K15" s="56">
        <v>322.58300000000003</v>
      </c>
      <c r="L15" s="56">
        <v>586.74099999999999</v>
      </c>
    </row>
    <row r="16" spans="1:12" hidden="1">
      <c r="A16" s="61">
        <v>1975</v>
      </c>
      <c r="B16" s="56">
        <v>14.007</v>
      </c>
      <c r="C16" s="56">
        <v>135.74299999999999</v>
      </c>
      <c r="D16" s="56">
        <v>42.912999999999997</v>
      </c>
      <c r="E16" s="56">
        <v>8.1769999999999996</v>
      </c>
      <c r="F16" s="56">
        <v>3.5619999999999998</v>
      </c>
      <c r="G16" s="56">
        <v>6.3319999999999999</v>
      </c>
      <c r="H16" s="56" t="s">
        <v>3594</v>
      </c>
      <c r="I16" s="56">
        <v>38.743000000000002</v>
      </c>
      <c r="J16" s="56">
        <v>99.725999999999999</v>
      </c>
      <c r="K16" s="56">
        <v>333.39600000000002</v>
      </c>
      <c r="L16" s="56">
        <v>582.87300000000005</v>
      </c>
    </row>
    <row r="17" spans="1:12" hidden="1">
      <c r="A17" s="61">
        <v>1976</v>
      </c>
      <c r="B17" s="56">
        <v>13.772</v>
      </c>
      <c r="C17" s="56">
        <v>144.23099999999999</v>
      </c>
      <c r="D17" s="56">
        <v>47.978999999999999</v>
      </c>
      <c r="E17" s="56">
        <v>8.577</v>
      </c>
      <c r="F17" s="56">
        <v>3.1659999999999999</v>
      </c>
      <c r="G17" s="56">
        <v>6.8979999999999997</v>
      </c>
      <c r="H17" s="56" t="s">
        <v>3594</v>
      </c>
      <c r="I17" s="56">
        <v>44.706000000000003</v>
      </c>
      <c r="J17" s="56">
        <v>111.32599999999999</v>
      </c>
      <c r="K17" s="56">
        <v>358.16300000000001</v>
      </c>
      <c r="L17" s="56">
        <v>627.49199999999996</v>
      </c>
    </row>
    <row r="18" spans="1:12" hidden="1">
      <c r="A18" s="61">
        <v>1977</v>
      </c>
      <c r="B18" s="56">
        <v>14.115</v>
      </c>
      <c r="C18" s="56">
        <v>135.20500000000001</v>
      </c>
      <c r="D18" s="56">
        <v>49.456000000000003</v>
      </c>
      <c r="E18" s="56">
        <v>8.5280000000000005</v>
      </c>
      <c r="F18" s="56">
        <v>3.7679999999999998</v>
      </c>
      <c r="G18" s="56">
        <v>7.1589999999999998</v>
      </c>
      <c r="H18" s="56" t="s">
        <v>3594</v>
      </c>
      <c r="I18" s="56">
        <v>46.331000000000003</v>
      </c>
      <c r="J18" s="56">
        <v>115.242</v>
      </c>
      <c r="K18" s="56">
        <v>380.471</v>
      </c>
      <c r="L18" s="56">
        <v>645.03099999999995</v>
      </c>
    </row>
    <row r="19" spans="1:12" hidden="1">
      <c r="A19" s="61">
        <v>1978</v>
      </c>
      <c r="B19" s="56">
        <v>15.717000000000001</v>
      </c>
      <c r="C19" s="56">
        <v>140.214</v>
      </c>
      <c r="D19" s="56">
        <v>48.692</v>
      </c>
      <c r="E19" s="56">
        <v>8.2870000000000008</v>
      </c>
      <c r="F19" s="56">
        <v>3.9569999999999999</v>
      </c>
      <c r="G19" s="56">
        <v>7.5869999999999997</v>
      </c>
      <c r="H19" s="56" t="s">
        <v>3594</v>
      </c>
      <c r="I19" s="56">
        <v>41.893000000000001</v>
      </c>
      <c r="J19" s="56">
        <v>110.416</v>
      </c>
      <c r="K19" s="56">
        <v>381.25400000000002</v>
      </c>
      <c r="L19" s="56">
        <v>647.601</v>
      </c>
    </row>
    <row r="20" spans="1:12" hidden="1">
      <c r="A20" s="61">
        <v>1979</v>
      </c>
      <c r="B20" s="56">
        <v>14.257999999999999</v>
      </c>
      <c r="C20" s="56">
        <v>150.47399999999999</v>
      </c>
      <c r="D20" s="56">
        <v>42.683999999999997</v>
      </c>
      <c r="E20" s="56">
        <v>6.0129999999999999</v>
      </c>
      <c r="F20" s="56">
        <v>5.6760000000000002</v>
      </c>
      <c r="G20" s="56">
        <v>7.4329999999999998</v>
      </c>
      <c r="H20" s="56" t="s">
        <v>3594</v>
      </c>
      <c r="I20" s="56">
        <v>39.792999999999999</v>
      </c>
      <c r="J20" s="56">
        <v>101.599</v>
      </c>
      <c r="K20" s="56">
        <v>394.94499999999999</v>
      </c>
      <c r="L20" s="56">
        <v>661.27599999999995</v>
      </c>
    </row>
    <row r="21" spans="1:12" hidden="1">
      <c r="A21" s="61">
        <v>1980</v>
      </c>
      <c r="B21" s="56">
        <v>10.976000000000001</v>
      </c>
      <c r="C21" s="56">
        <v>140.64599999999999</v>
      </c>
      <c r="D21" s="56">
        <v>37.872</v>
      </c>
      <c r="E21" s="56">
        <v>5.5629999999999997</v>
      </c>
      <c r="F21" s="56">
        <v>2.9359999999999999</v>
      </c>
      <c r="G21" s="56">
        <v>7.62</v>
      </c>
      <c r="H21" s="56" t="s">
        <v>3594</v>
      </c>
      <c r="I21" s="56">
        <v>44.499000000000002</v>
      </c>
      <c r="J21" s="56">
        <v>98.489000000000004</v>
      </c>
      <c r="K21" s="56">
        <v>411.74799999999999</v>
      </c>
      <c r="L21" s="56">
        <v>661.86</v>
      </c>
    </row>
    <row r="22" spans="1:12" hidden="1">
      <c r="A22" s="61">
        <v>1981</v>
      </c>
      <c r="B22" s="56">
        <v>13.151</v>
      </c>
      <c r="C22" s="56">
        <v>135.684</v>
      </c>
      <c r="D22" s="56">
        <v>33.439</v>
      </c>
      <c r="E22" s="56">
        <v>5.4660000000000002</v>
      </c>
      <c r="F22" s="56">
        <v>5.0140000000000002</v>
      </c>
      <c r="G22" s="56">
        <v>6.5179999999999998</v>
      </c>
      <c r="H22" s="56" t="s">
        <v>3594</v>
      </c>
      <c r="I22" s="56">
        <v>32.881</v>
      </c>
      <c r="J22" s="56">
        <v>83.316999999999993</v>
      </c>
      <c r="K22" s="56">
        <v>430.51100000000002</v>
      </c>
      <c r="L22" s="56">
        <v>662.66300000000001</v>
      </c>
    </row>
    <row r="23" spans="1:12" hidden="1">
      <c r="A23" s="61">
        <v>1982</v>
      </c>
      <c r="B23" s="56">
        <v>14.813000000000001</v>
      </c>
      <c r="C23" s="56">
        <v>140.57400000000001</v>
      </c>
      <c r="D23" s="56">
        <v>32.161000000000001</v>
      </c>
      <c r="E23" s="56">
        <v>5.117</v>
      </c>
      <c r="F23" s="56">
        <v>2.1920000000000002</v>
      </c>
      <c r="G23" s="56">
        <v>6.2320000000000002</v>
      </c>
      <c r="H23" s="56" t="s">
        <v>3594</v>
      </c>
      <c r="I23" s="56">
        <v>31.407</v>
      </c>
      <c r="J23" s="56">
        <v>77.11</v>
      </c>
      <c r="K23" s="56">
        <v>432.04300000000001</v>
      </c>
      <c r="L23" s="56">
        <v>664.54</v>
      </c>
    </row>
    <row r="24" spans="1:12" hidden="1">
      <c r="A24" s="61">
        <v>1983</v>
      </c>
      <c r="B24" s="56">
        <v>15.336</v>
      </c>
      <c r="C24" s="56">
        <v>131.922</v>
      </c>
      <c r="D24" s="56">
        <v>47.655000000000001</v>
      </c>
      <c r="E24" s="56">
        <v>6.0919999999999996</v>
      </c>
      <c r="F24" s="56">
        <v>8.048</v>
      </c>
      <c r="G24" s="56">
        <v>7.2830000000000004</v>
      </c>
      <c r="H24" s="56" t="s">
        <v>3594</v>
      </c>
      <c r="I24" s="56">
        <v>16.420999999999999</v>
      </c>
      <c r="J24" s="56">
        <v>85.498999999999995</v>
      </c>
      <c r="K24" s="56">
        <v>438.55599999999998</v>
      </c>
      <c r="L24" s="56">
        <v>671.31299999999999</v>
      </c>
    </row>
    <row r="25" spans="1:12" hidden="1">
      <c r="A25" s="61">
        <v>1984</v>
      </c>
      <c r="B25" s="56">
        <v>16.053999999999998</v>
      </c>
      <c r="C25" s="56">
        <v>137.018</v>
      </c>
      <c r="D25" s="56">
        <v>53.777999999999999</v>
      </c>
      <c r="E25" s="56">
        <v>5.2619999999999996</v>
      </c>
      <c r="F25" s="56">
        <v>2.593</v>
      </c>
      <c r="G25" s="56">
        <v>7.61</v>
      </c>
      <c r="H25" s="56" t="s">
        <v>3594</v>
      </c>
      <c r="I25" s="56">
        <v>20.920999999999999</v>
      </c>
      <c r="J25" s="56">
        <v>90.164000000000001</v>
      </c>
      <c r="K25" s="56">
        <v>461.173</v>
      </c>
      <c r="L25" s="56">
        <v>704.40800000000002</v>
      </c>
    </row>
    <row r="26" spans="1:12" hidden="1">
      <c r="A26" s="61">
        <v>1985</v>
      </c>
      <c r="B26" s="56">
        <v>13.045</v>
      </c>
      <c r="C26" s="56">
        <v>131.99100000000001</v>
      </c>
      <c r="D26" s="56">
        <v>46.149000000000001</v>
      </c>
      <c r="E26" s="56">
        <v>6.0060000000000002</v>
      </c>
      <c r="F26" s="56">
        <v>2.3740000000000001</v>
      </c>
      <c r="G26" s="56">
        <v>6.8259999999999996</v>
      </c>
      <c r="H26" s="56" t="s">
        <v>3594</v>
      </c>
      <c r="I26" s="56">
        <v>17.942</v>
      </c>
      <c r="J26" s="56">
        <v>79.296999999999997</v>
      </c>
      <c r="K26" s="56">
        <v>480.17</v>
      </c>
      <c r="L26" s="56">
        <v>704.50400000000002</v>
      </c>
    </row>
    <row r="27" spans="1:12" hidden="1">
      <c r="A27" s="61">
        <v>1986</v>
      </c>
      <c r="B27" s="56">
        <v>12.855</v>
      </c>
      <c r="C27" s="56">
        <v>125.60299999999999</v>
      </c>
      <c r="D27" s="56">
        <v>45.600999999999999</v>
      </c>
      <c r="E27" s="56">
        <v>5.8780000000000001</v>
      </c>
      <c r="F27" s="56">
        <v>3.61</v>
      </c>
      <c r="G27" s="56">
        <v>7.556</v>
      </c>
      <c r="H27" s="56" t="s">
        <v>3594</v>
      </c>
      <c r="I27" s="56">
        <v>22.83</v>
      </c>
      <c r="J27" s="56">
        <v>85.474999999999994</v>
      </c>
      <c r="K27" s="56">
        <v>486.78199999999998</v>
      </c>
      <c r="L27" s="56">
        <v>710.71600000000001</v>
      </c>
    </row>
    <row r="28" spans="1:12" hidden="1">
      <c r="A28" s="61">
        <v>1987</v>
      </c>
      <c r="B28" s="56">
        <v>11.835000000000001</v>
      </c>
      <c r="C28" s="56">
        <v>132.06100000000001</v>
      </c>
      <c r="D28" s="56">
        <v>44.436999999999998</v>
      </c>
      <c r="E28" s="56">
        <v>6.4109999999999996</v>
      </c>
      <c r="F28" s="56">
        <v>3.5179999999999998</v>
      </c>
      <c r="G28" s="56">
        <v>7.8710000000000004</v>
      </c>
      <c r="H28" s="56" t="s">
        <v>3594</v>
      </c>
      <c r="I28" s="56">
        <v>20.684999999999999</v>
      </c>
      <c r="J28" s="56">
        <v>82.921999999999997</v>
      </c>
      <c r="K28" s="56">
        <v>508.779</v>
      </c>
      <c r="L28" s="56">
        <v>735.596</v>
      </c>
    </row>
    <row r="29" spans="1:12" hidden="1">
      <c r="A29" s="61">
        <v>1988</v>
      </c>
      <c r="B29" s="56">
        <v>12.433</v>
      </c>
      <c r="C29" s="56">
        <v>144.89099999999999</v>
      </c>
      <c r="D29" s="56">
        <v>43.881999999999998</v>
      </c>
      <c r="E29" s="56">
        <v>6.2679999999999998</v>
      </c>
      <c r="F29" s="56">
        <v>1.889</v>
      </c>
      <c r="G29" s="56">
        <v>7.8440000000000003</v>
      </c>
      <c r="H29" s="56" t="s">
        <v>3594</v>
      </c>
      <c r="I29" s="56">
        <v>20.786999999999999</v>
      </c>
      <c r="J29" s="56">
        <v>80.67</v>
      </c>
      <c r="K29" s="56">
        <v>534.49300000000005</v>
      </c>
      <c r="L29" s="56">
        <v>772.48699999999997</v>
      </c>
    </row>
    <row r="30" spans="1:12" hidden="1">
      <c r="A30" s="61">
        <v>1989</v>
      </c>
      <c r="B30" s="56">
        <v>10.96</v>
      </c>
      <c r="C30" s="56">
        <v>147.89599999999999</v>
      </c>
      <c r="D30" s="56">
        <v>41.966999999999999</v>
      </c>
      <c r="E30" s="56">
        <v>6.9119999999999999</v>
      </c>
      <c r="F30" s="56">
        <v>1.994</v>
      </c>
      <c r="G30" s="56">
        <v>7.2549999999999999</v>
      </c>
      <c r="H30" s="56">
        <v>0</v>
      </c>
      <c r="I30" s="56">
        <v>17.974</v>
      </c>
      <c r="J30" s="56">
        <v>76.100999999999999</v>
      </c>
      <c r="K30" s="56">
        <v>559.27700000000004</v>
      </c>
      <c r="L30" s="56">
        <v>794.23400000000004</v>
      </c>
    </row>
    <row r="31" spans="1:12" hidden="1">
      <c r="A31" s="61">
        <v>1990</v>
      </c>
      <c r="B31" s="56">
        <v>11.955</v>
      </c>
      <c r="C31" s="56">
        <v>142.16999999999999</v>
      </c>
      <c r="D31" s="56">
        <v>39.195999999999998</v>
      </c>
      <c r="E31" s="56">
        <v>6.4589999999999996</v>
      </c>
      <c r="F31" s="56">
        <v>0.85599999999999998</v>
      </c>
      <c r="G31" s="56">
        <v>7.9189999999999996</v>
      </c>
      <c r="H31" s="56">
        <v>0</v>
      </c>
      <c r="I31" s="56">
        <v>18.111000000000001</v>
      </c>
      <c r="J31" s="56">
        <v>72.540000000000006</v>
      </c>
      <c r="K31" s="56">
        <v>565.851</v>
      </c>
      <c r="L31" s="56">
        <v>792.51599999999996</v>
      </c>
    </row>
    <row r="32" spans="1:12" hidden="1">
      <c r="A32" s="61">
        <v>1991</v>
      </c>
      <c r="B32" s="56">
        <v>11.127000000000001</v>
      </c>
      <c r="C32" s="56">
        <v>148.315</v>
      </c>
      <c r="D32" s="56">
        <v>37.844999999999999</v>
      </c>
      <c r="E32" s="56">
        <v>6.835</v>
      </c>
      <c r="F32" s="56">
        <v>0.874</v>
      </c>
      <c r="G32" s="56">
        <v>6.0629999999999997</v>
      </c>
      <c r="H32" s="56">
        <v>0</v>
      </c>
      <c r="I32" s="56">
        <v>16.699000000000002</v>
      </c>
      <c r="J32" s="56">
        <v>68.316999999999993</v>
      </c>
      <c r="K32" s="56">
        <v>566.53099999999995</v>
      </c>
      <c r="L32" s="56">
        <v>794.29</v>
      </c>
    </row>
    <row r="33" spans="1:12" hidden="1">
      <c r="A33" s="61">
        <v>1992</v>
      </c>
      <c r="B33" s="56">
        <v>11.28</v>
      </c>
      <c r="C33" s="56">
        <v>152.33600000000001</v>
      </c>
      <c r="D33" s="56">
        <v>37.063000000000002</v>
      </c>
      <c r="E33" s="56">
        <v>6.7519999999999998</v>
      </c>
      <c r="F33" s="56">
        <v>0.80400000000000005</v>
      </c>
      <c r="G33" s="56">
        <v>5.6879999999999997</v>
      </c>
      <c r="H33" s="56">
        <v>7.0000000000000001E-3</v>
      </c>
      <c r="I33" s="56">
        <v>14.898999999999999</v>
      </c>
      <c r="J33" s="56">
        <v>65.212999999999994</v>
      </c>
      <c r="K33" s="56">
        <v>567.04200000000003</v>
      </c>
      <c r="L33" s="56">
        <v>795.87099999999998</v>
      </c>
    </row>
    <row r="34" spans="1:12" hidden="1">
      <c r="A34" s="61">
        <v>1993</v>
      </c>
      <c r="B34" s="56">
        <v>11.254</v>
      </c>
      <c r="C34" s="56">
        <v>154.94800000000001</v>
      </c>
      <c r="D34" s="56">
        <v>36.066000000000003</v>
      </c>
      <c r="E34" s="56">
        <v>6.899</v>
      </c>
      <c r="F34" s="56">
        <v>1.0149999999999999</v>
      </c>
      <c r="G34" s="56">
        <v>2.081</v>
      </c>
      <c r="H34" s="56">
        <v>1.6E-2</v>
      </c>
      <c r="I34" s="56">
        <v>13.61</v>
      </c>
      <c r="J34" s="56">
        <v>59.686</v>
      </c>
      <c r="K34" s="56">
        <v>593.37699999999995</v>
      </c>
      <c r="L34" s="56">
        <v>819.26499999999999</v>
      </c>
    </row>
    <row r="35" spans="1:12" hidden="1">
      <c r="A35" s="61">
        <v>1994</v>
      </c>
      <c r="B35" s="56">
        <v>11.303000000000001</v>
      </c>
      <c r="C35" s="56">
        <v>157.15299999999999</v>
      </c>
      <c r="D35" s="56">
        <v>36.612000000000002</v>
      </c>
      <c r="E35" s="56">
        <v>6.774</v>
      </c>
      <c r="F35" s="56">
        <v>1.407</v>
      </c>
      <c r="G35" s="56">
        <v>1.772</v>
      </c>
      <c r="H35" s="56">
        <v>1.4E-2</v>
      </c>
      <c r="I35" s="56">
        <v>13.548999999999999</v>
      </c>
      <c r="J35" s="56">
        <v>60.128</v>
      </c>
      <c r="K35" s="56">
        <v>604.84900000000005</v>
      </c>
      <c r="L35" s="56">
        <v>833.43299999999999</v>
      </c>
    </row>
    <row r="36" spans="1:12" hidden="1">
      <c r="A36" s="61">
        <v>1995</v>
      </c>
      <c r="B36" s="56">
        <v>11.191000000000001</v>
      </c>
      <c r="C36" s="56">
        <v>164.26300000000001</v>
      </c>
      <c r="D36" s="56">
        <v>35</v>
      </c>
      <c r="E36" s="56">
        <v>6.867</v>
      </c>
      <c r="F36" s="56">
        <v>1.5980000000000001</v>
      </c>
      <c r="G36" s="56">
        <v>1.2729999999999999</v>
      </c>
      <c r="H36" s="56">
        <v>1.2999999999999999E-2</v>
      </c>
      <c r="I36" s="56">
        <v>11.148</v>
      </c>
      <c r="J36" s="56">
        <v>55.899000000000001</v>
      </c>
      <c r="K36" s="56">
        <v>619.97299999999996</v>
      </c>
      <c r="L36" s="56">
        <v>851.327</v>
      </c>
    </row>
    <row r="37" spans="1:12" hidden="1">
      <c r="A37" s="61">
        <v>1996</v>
      </c>
      <c r="B37" s="56">
        <v>11.61</v>
      </c>
      <c r="C37" s="56">
        <v>171.178</v>
      </c>
      <c r="D37" s="56">
        <v>35.295000000000002</v>
      </c>
      <c r="E37" s="56">
        <v>7.73</v>
      </c>
      <c r="F37" s="56">
        <v>1.5209999999999999</v>
      </c>
      <c r="G37" s="56">
        <v>1.871</v>
      </c>
      <c r="H37" s="56">
        <v>1.2E-2</v>
      </c>
      <c r="I37" s="56">
        <v>10.81</v>
      </c>
      <c r="J37" s="56">
        <v>57.238</v>
      </c>
      <c r="K37" s="56">
        <v>642.57899999999995</v>
      </c>
      <c r="L37" s="56">
        <v>882.60500000000002</v>
      </c>
    </row>
    <row r="38" spans="1:12" hidden="1">
      <c r="A38" s="61">
        <v>1997</v>
      </c>
      <c r="B38" s="56">
        <v>12.287000000000001</v>
      </c>
      <c r="C38" s="56">
        <v>174.30799999999999</v>
      </c>
      <c r="D38" s="56">
        <v>32.436999999999998</v>
      </c>
      <c r="E38" s="56">
        <v>7.5940000000000003</v>
      </c>
      <c r="F38" s="56">
        <v>1.782</v>
      </c>
      <c r="G38" s="56">
        <v>3.0070000000000001</v>
      </c>
      <c r="H38" s="56">
        <v>1.4E-2</v>
      </c>
      <c r="I38" s="56">
        <v>8.766</v>
      </c>
      <c r="J38" s="56">
        <v>53.598999999999997</v>
      </c>
      <c r="K38" s="56">
        <v>685.83</v>
      </c>
      <c r="L38" s="56">
        <v>926.024</v>
      </c>
    </row>
    <row r="39" spans="1:12" hidden="1">
      <c r="A39" s="61">
        <v>1998</v>
      </c>
      <c r="B39" s="56">
        <v>8.93</v>
      </c>
      <c r="C39" s="56">
        <v>163.572</v>
      </c>
      <c r="D39" s="56">
        <v>31.338000000000001</v>
      </c>
      <c r="E39" s="56">
        <v>7.4249999999999998</v>
      </c>
      <c r="F39" s="56">
        <v>2.2519999999999998</v>
      </c>
      <c r="G39" s="56">
        <v>2.742</v>
      </c>
      <c r="H39" s="56">
        <v>1.2999999999999999E-2</v>
      </c>
      <c r="I39" s="56">
        <v>6.7140000000000004</v>
      </c>
      <c r="J39" s="56">
        <v>50.484000000000002</v>
      </c>
      <c r="K39" s="56">
        <v>723.80100000000004</v>
      </c>
      <c r="L39" s="56">
        <v>946.78700000000003</v>
      </c>
    </row>
    <row r="40" spans="1:12" hidden="1">
      <c r="A40" s="61">
        <v>1999</v>
      </c>
      <c r="B40" s="56">
        <v>9.7650000000000006</v>
      </c>
      <c r="C40" s="56">
        <v>165.273</v>
      </c>
      <c r="D40" s="56">
        <v>32.039000000000001</v>
      </c>
      <c r="E40" s="56">
        <v>8.8520000000000003</v>
      </c>
      <c r="F40" s="56">
        <v>1.948</v>
      </c>
      <c r="G40" s="56">
        <v>1.994</v>
      </c>
      <c r="H40" s="56">
        <v>1.2E-2</v>
      </c>
      <c r="I40" s="56">
        <v>5.7759999999999998</v>
      </c>
      <c r="J40" s="56">
        <v>50.621000000000002</v>
      </c>
      <c r="K40" s="56">
        <v>734.67</v>
      </c>
      <c r="L40" s="56">
        <v>960.33</v>
      </c>
    </row>
    <row r="41" spans="1:12" hidden="1">
      <c r="A41" s="61">
        <v>2000</v>
      </c>
      <c r="B41" s="56">
        <v>8.7639999999999993</v>
      </c>
      <c r="C41" s="56">
        <v>172.51499999999999</v>
      </c>
      <c r="D41" s="56">
        <v>35.877000000000002</v>
      </c>
      <c r="E41" s="56">
        <v>9.4979999999999993</v>
      </c>
      <c r="F41" s="56">
        <v>2.1440000000000001</v>
      </c>
      <c r="G41" s="56">
        <v>3.1240000000000001</v>
      </c>
      <c r="H41" s="56">
        <v>1.7000000000000001E-2</v>
      </c>
      <c r="I41" s="56">
        <v>7.2169999999999996</v>
      </c>
      <c r="J41" s="56">
        <v>57.875999999999998</v>
      </c>
      <c r="K41" s="56">
        <v>782.81200000000001</v>
      </c>
      <c r="L41" s="56">
        <v>1021.967</v>
      </c>
    </row>
    <row r="42" spans="1:12" hidden="1">
      <c r="A42" s="61">
        <v>2001</v>
      </c>
      <c r="B42" s="56">
        <v>9.234</v>
      </c>
      <c r="C42" s="56">
        <v>164.33</v>
      </c>
      <c r="D42" s="56">
        <v>37.148000000000003</v>
      </c>
      <c r="E42" s="56">
        <v>9.0109999999999992</v>
      </c>
      <c r="F42" s="56">
        <v>2.2709999999999999</v>
      </c>
      <c r="G42" s="56">
        <v>2.6259999999999999</v>
      </c>
      <c r="H42" s="56">
        <v>1.9E-2</v>
      </c>
      <c r="I42" s="56">
        <v>5.5039999999999996</v>
      </c>
      <c r="J42" s="56">
        <v>56.58</v>
      </c>
      <c r="K42" s="56">
        <v>797.08500000000004</v>
      </c>
      <c r="L42" s="56">
        <v>1027.229</v>
      </c>
    </row>
    <row r="43" spans="1:12" hidden="1">
      <c r="A43" s="61">
        <v>2002</v>
      </c>
      <c r="B43" s="56">
        <v>8.5549999999999997</v>
      </c>
      <c r="C43" s="56">
        <v>170.44200000000001</v>
      </c>
      <c r="D43" s="56">
        <v>32.451000000000001</v>
      </c>
      <c r="E43" s="56">
        <v>8.8919999999999995</v>
      </c>
      <c r="F43" s="56">
        <v>1.153</v>
      </c>
      <c r="G43" s="56">
        <v>3.1659999999999999</v>
      </c>
      <c r="H43" s="56">
        <v>2.5000000000000001E-2</v>
      </c>
      <c r="I43" s="56">
        <v>6.2880000000000003</v>
      </c>
      <c r="J43" s="56">
        <v>51.975999999999999</v>
      </c>
      <c r="K43" s="56">
        <v>795.29200000000003</v>
      </c>
      <c r="L43" s="56">
        <v>1026.2650000000001</v>
      </c>
    </row>
    <row r="44" spans="1:12" hidden="1">
      <c r="A44" s="61">
        <v>2003</v>
      </c>
      <c r="B44" s="56">
        <v>7.8259999999999996</v>
      </c>
      <c r="C44" s="56">
        <v>173.01300000000001</v>
      </c>
      <c r="D44" s="56">
        <v>36.247</v>
      </c>
      <c r="E44" s="56">
        <v>9.9060000000000006</v>
      </c>
      <c r="F44" s="56">
        <v>1.347</v>
      </c>
      <c r="G44" s="56">
        <v>4.1840000000000002</v>
      </c>
      <c r="H44" s="56">
        <v>3.3000000000000002E-2</v>
      </c>
      <c r="I44" s="56">
        <v>8.7560000000000002</v>
      </c>
      <c r="J44" s="56">
        <v>60.473999999999997</v>
      </c>
      <c r="K44" s="56">
        <v>795.74699999999996</v>
      </c>
      <c r="L44" s="56">
        <v>1037.06</v>
      </c>
    </row>
    <row r="45" spans="1:12" hidden="1">
      <c r="A45" s="61">
        <v>2004</v>
      </c>
      <c r="B45" s="56">
        <v>9.7769999999999992</v>
      </c>
      <c r="C45" s="56">
        <v>169.833</v>
      </c>
      <c r="D45" s="56">
        <v>34.362000000000002</v>
      </c>
      <c r="E45" s="56">
        <v>9.5969999999999995</v>
      </c>
      <c r="F45" s="56">
        <v>1.482</v>
      </c>
      <c r="G45" s="56">
        <v>3.1110000000000002</v>
      </c>
      <c r="H45" s="56">
        <v>2.7E-2</v>
      </c>
      <c r="I45" s="56">
        <v>9.6519999999999992</v>
      </c>
      <c r="J45" s="56">
        <v>58.231000000000002</v>
      </c>
      <c r="K45" s="56">
        <v>815.21900000000005</v>
      </c>
      <c r="L45" s="56">
        <v>1053.06</v>
      </c>
    </row>
    <row r="46" spans="1:12" hidden="1">
      <c r="A46" s="61">
        <v>2005</v>
      </c>
      <c r="B46" s="56">
        <v>9.2799999999999994</v>
      </c>
      <c r="C46" s="56">
        <v>163.05500000000001</v>
      </c>
      <c r="D46" s="56">
        <v>32.695</v>
      </c>
      <c r="E46" s="56">
        <v>8.2970000000000006</v>
      </c>
      <c r="F46" s="56">
        <v>1.5609999999999999</v>
      </c>
      <c r="G46" s="56">
        <v>3.1680000000000001</v>
      </c>
      <c r="H46" s="56">
        <v>2.7E-2</v>
      </c>
      <c r="I46" s="56">
        <v>9.1270000000000007</v>
      </c>
      <c r="J46" s="56">
        <v>54.875999999999998</v>
      </c>
      <c r="K46" s="56">
        <v>841.33100000000002</v>
      </c>
      <c r="L46" s="56">
        <v>1068.5409999999999</v>
      </c>
    </row>
    <row r="47" spans="1:12" hidden="1">
      <c r="A47" s="61">
        <v>2006</v>
      </c>
      <c r="B47" s="56">
        <v>6.2450000000000001</v>
      </c>
      <c r="C47" s="56">
        <v>153.95400000000001</v>
      </c>
      <c r="D47" s="56">
        <v>29.24</v>
      </c>
      <c r="E47" s="56">
        <v>7.7789999999999999</v>
      </c>
      <c r="F47" s="56">
        <v>1.097</v>
      </c>
      <c r="G47" s="56">
        <v>3.36</v>
      </c>
      <c r="H47" s="56">
        <v>2.9000000000000001E-2</v>
      </c>
      <c r="I47" s="56">
        <v>5.93</v>
      </c>
      <c r="J47" s="56">
        <v>47.433999999999997</v>
      </c>
      <c r="K47" s="56">
        <v>835.23900000000003</v>
      </c>
      <c r="L47" s="56">
        <v>1042.8720000000001</v>
      </c>
    </row>
    <row r="48" spans="1:12" hidden="1">
      <c r="A48" s="61">
        <v>2007</v>
      </c>
      <c r="B48" s="56">
        <v>6.66</v>
      </c>
      <c r="C48" s="56">
        <v>163.68299999999999</v>
      </c>
      <c r="D48" s="56">
        <v>27.885999999999999</v>
      </c>
      <c r="E48" s="56">
        <v>7.6680000000000001</v>
      </c>
      <c r="F48" s="56">
        <v>0.66300000000000003</v>
      </c>
      <c r="G48" s="56">
        <v>4.1769999999999996</v>
      </c>
      <c r="H48" s="56">
        <v>3.5999999999999997E-2</v>
      </c>
      <c r="I48" s="56">
        <v>5.94</v>
      </c>
      <c r="J48" s="56">
        <v>46.371000000000002</v>
      </c>
      <c r="K48" s="56">
        <v>860.79700000000003</v>
      </c>
      <c r="L48" s="56">
        <v>1077.51</v>
      </c>
    </row>
    <row r="49" spans="1:12" hidden="1">
      <c r="A49" s="61">
        <v>2008</v>
      </c>
      <c r="B49" s="56">
        <v>7.6139999999999999</v>
      </c>
      <c r="C49" s="56">
        <v>171.29</v>
      </c>
      <c r="D49" s="56">
        <v>28.082999999999998</v>
      </c>
      <c r="E49" s="56">
        <v>9.9770000000000003</v>
      </c>
      <c r="F49" s="56">
        <v>0.32100000000000001</v>
      </c>
      <c r="G49" s="56">
        <v>3.0329999999999999</v>
      </c>
      <c r="H49" s="56">
        <v>2.9000000000000001E-2</v>
      </c>
      <c r="I49" s="56">
        <v>5.5960000000000001</v>
      </c>
      <c r="J49" s="56">
        <v>47.037999999999997</v>
      </c>
      <c r="K49" s="56">
        <v>849.101</v>
      </c>
      <c r="L49" s="56">
        <v>1075.0429999999999</v>
      </c>
    </row>
    <row r="50" spans="1:12" hidden="1">
      <c r="A50" s="61">
        <v>2009</v>
      </c>
      <c r="B50" s="56">
        <v>6.9160000000000004</v>
      </c>
      <c r="C50" s="56">
        <v>169.07</v>
      </c>
      <c r="D50" s="56">
        <v>28.902999999999999</v>
      </c>
      <c r="E50" s="56">
        <v>8.7690000000000001</v>
      </c>
      <c r="F50" s="56">
        <v>0.30499999999999999</v>
      </c>
      <c r="G50" s="56">
        <v>3.4929999999999999</v>
      </c>
      <c r="H50" s="56">
        <v>2.5000000000000001E-2</v>
      </c>
      <c r="I50" s="56">
        <v>5.617</v>
      </c>
      <c r="J50" s="56">
        <v>47.112000000000002</v>
      </c>
      <c r="K50" s="56">
        <v>784.04700000000003</v>
      </c>
      <c r="L50" s="56">
        <v>1007.146</v>
      </c>
    </row>
    <row r="51" spans="1:12" hidden="1">
      <c r="A51" s="61">
        <v>2010</v>
      </c>
      <c r="B51" s="56">
        <v>6.5670000000000002</v>
      </c>
      <c r="C51" s="56">
        <v>167.90700000000001</v>
      </c>
      <c r="D51" s="56">
        <v>28.614999999999998</v>
      </c>
      <c r="E51" s="56">
        <v>8.8309999999999995</v>
      </c>
      <c r="F51" s="56">
        <v>0.34899999999999998</v>
      </c>
      <c r="G51" s="56">
        <v>3.4569999999999999</v>
      </c>
      <c r="H51" s="56">
        <v>3.5000000000000003E-2</v>
      </c>
      <c r="I51" s="56">
        <v>4.8609999999999998</v>
      </c>
      <c r="J51" s="56">
        <v>46.148000000000003</v>
      </c>
      <c r="K51" s="56">
        <v>804.29200000000003</v>
      </c>
      <c r="L51" s="56">
        <v>1024.914</v>
      </c>
    </row>
    <row r="52" spans="1:12" hidden="1">
      <c r="A52" s="61">
        <v>2011</v>
      </c>
      <c r="B52" s="56">
        <v>5.819</v>
      </c>
      <c r="C52" s="56">
        <v>170.636</v>
      </c>
      <c r="D52" s="56">
        <v>28.634</v>
      </c>
      <c r="E52" s="56">
        <v>8.9879999999999995</v>
      </c>
      <c r="F52" s="56">
        <v>0.23100000000000001</v>
      </c>
      <c r="G52" s="56">
        <v>2.9319999999999999</v>
      </c>
      <c r="H52" s="56">
        <v>1.9E-2</v>
      </c>
      <c r="I52" s="56">
        <v>4.2350000000000003</v>
      </c>
      <c r="J52" s="56">
        <v>45.039000000000001</v>
      </c>
      <c r="K52" s="56">
        <v>768.43899999999996</v>
      </c>
      <c r="L52" s="56">
        <v>989.93200000000002</v>
      </c>
    </row>
    <row r="53" spans="1:12" hidden="1">
      <c r="A53" s="61">
        <v>2012</v>
      </c>
      <c r="B53" s="56">
        <v>4.1059999999999999</v>
      </c>
      <c r="C53" s="56">
        <v>157.02199999999999</v>
      </c>
      <c r="D53" s="56">
        <v>25.98</v>
      </c>
      <c r="E53" s="56">
        <v>8.548</v>
      </c>
      <c r="F53" s="56">
        <v>8.6999999999999994E-2</v>
      </c>
      <c r="G53" s="56">
        <v>2.569</v>
      </c>
      <c r="H53" s="56">
        <v>3.6999999999999998E-2</v>
      </c>
      <c r="I53" s="56">
        <v>2.4740000000000002</v>
      </c>
      <c r="J53" s="56">
        <v>39.695</v>
      </c>
      <c r="K53" s="56">
        <v>730.73500000000001</v>
      </c>
      <c r="L53" s="56">
        <v>931.55799999999999</v>
      </c>
    </row>
    <row r="54" spans="1:12" hidden="1">
      <c r="A54" s="61">
        <v>2013</v>
      </c>
      <c r="B54" s="56">
        <v>3.9060000000000001</v>
      </c>
      <c r="C54" s="56">
        <v>179.321</v>
      </c>
      <c r="D54" s="56">
        <v>25.13</v>
      </c>
      <c r="E54" s="56">
        <v>9.5630000000000006</v>
      </c>
      <c r="F54" s="56">
        <v>7.3999999999999996E-2</v>
      </c>
      <c r="G54" s="56">
        <v>2.6520000000000001</v>
      </c>
      <c r="H54" s="56">
        <v>3.5999999999999997E-2</v>
      </c>
      <c r="I54" s="56">
        <v>1.923</v>
      </c>
      <c r="J54" s="56">
        <v>39.377000000000002</v>
      </c>
      <c r="K54" s="56">
        <v>735.83</v>
      </c>
      <c r="L54" s="56">
        <v>958.43399999999997</v>
      </c>
    </row>
    <row r="55" spans="1:12" hidden="1">
      <c r="A55" s="61">
        <v>2014</v>
      </c>
      <c r="B55" s="56">
        <v>3.7909999999999999</v>
      </c>
      <c r="C55" s="56">
        <v>189.51400000000001</v>
      </c>
      <c r="D55" s="56">
        <v>26.08</v>
      </c>
      <c r="E55" s="56">
        <v>10.121</v>
      </c>
      <c r="F55" s="56">
        <v>0.14799999999999999</v>
      </c>
      <c r="G55" s="56">
        <v>3.577</v>
      </c>
      <c r="H55" s="56">
        <v>5.3999999999999999E-2</v>
      </c>
      <c r="I55" s="56">
        <v>0.626</v>
      </c>
      <c r="J55" s="56">
        <v>40.604999999999997</v>
      </c>
      <c r="K55" s="56">
        <v>736.25800000000004</v>
      </c>
      <c r="L55" s="56">
        <v>970.16800000000001</v>
      </c>
    </row>
    <row r="56" spans="1:12" hidden="1">
      <c r="A56" s="61">
        <v>2015</v>
      </c>
      <c r="B56" s="56">
        <v>2.9340000000000002</v>
      </c>
      <c r="C56" s="56">
        <v>175.91399999999999</v>
      </c>
      <c r="D56" s="56">
        <v>26.335999999999999</v>
      </c>
      <c r="E56" s="56">
        <v>9.3360000000000003</v>
      </c>
      <c r="F56" s="56">
        <v>9.9000000000000005E-2</v>
      </c>
      <c r="G56" s="56">
        <v>24.969000000000001</v>
      </c>
      <c r="H56" s="56">
        <v>5.2999999999999999E-2</v>
      </c>
      <c r="I56" s="56">
        <v>0.313</v>
      </c>
      <c r="J56" s="56">
        <v>61.106000000000002</v>
      </c>
      <c r="K56" s="56">
        <v>692.35400000000004</v>
      </c>
      <c r="L56" s="56">
        <v>932.30799999999999</v>
      </c>
    </row>
    <row r="57" spans="1:12" hidden="1">
      <c r="A57" s="61">
        <v>2016</v>
      </c>
      <c r="B57" s="56">
        <v>2.2389999999999999</v>
      </c>
      <c r="C57" s="56">
        <v>171.029</v>
      </c>
      <c r="D57" s="56">
        <v>23.859000000000002</v>
      </c>
      <c r="E57" s="56">
        <v>9.4610000000000003</v>
      </c>
      <c r="F57" s="56">
        <v>0.15</v>
      </c>
      <c r="G57" s="56">
        <v>24.863</v>
      </c>
      <c r="H57" s="56">
        <v>0.03</v>
      </c>
      <c r="I57" s="56">
        <v>0.35</v>
      </c>
      <c r="J57" s="56">
        <v>58.713999999999999</v>
      </c>
      <c r="K57" s="56">
        <v>661.80899999999997</v>
      </c>
      <c r="L57" s="56">
        <v>893.79100000000005</v>
      </c>
    </row>
    <row r="58" spans="1:12" hidden="1">
      <c r="A58" s="61">
        <v>2017</v>
      </c>
      <c r="B58" s="56">
        <v>1.948</v>
      </c>
      <c r="C58" s="56">
        <v>173.64699999999999</v>
      </c>
      <c r="D58" s="56">
        <v>23.606000000000002</v>
      </c>
      <c r="E58" s="56">
        <v>9.8179999999999996</v>
      </c>
      <c r="F58" s="56">
        <v>8.5999999999999993E-2</v>
      </c>
      <c r="G58" s="56">
        <v>23.917999999999999</v>
      </c>
      <c r="H58" s="56">
        <v>5.0999999999999997E-2</v>
      </c>
      <c r="I58" s="56">
        <v>0.30199999999999999</v>
      </c>
      <c r="J58" s="56">
        <v>57.78</v>
      </c>
      <c r="K58" s="56">
        <v>633.26599999999996</v>
      </c>
      <c r="L58" s="56">
        <v>866.64099999999996</v>
      </c>
    </row>
    <row r="59" spans="1:12" hidden="1">
      <c r="A59" s="61">
        <v>2018</v>
      </c>
      <c r="B59" s="56">
        <v>1.7649999999999999</v>
      </c>
      <c r="C59" s="56">
        <v>193.036</v>
      </c>
      <c r="D59" s="56">
        <v>23.632000000000001</v>
      </c>
      <c r="E59" s="56">
        <v>11.098000000000001</v>
      </c>
      <c r="F59" s="56">
        <v>9.7000000000000003E-2</v>
      </c>
      <c r="G59" s="56">
        <v>24.295000000000002</v>
      </c>
      <c r="H59" s="56">
        <v>3.5999999999999997E-2</v>
      </c>
      <c r="I59" s="56">
        <v>0.245</v>
      </c>
      <c r="J59" s="56">
        <v>59.402999999999999</v>
      </c>
      <c r="K59" s="56">
        <v>631.50800000000004</v>
      </c>
      <c r="L59" s="56">
        <v>885.71199999999999</v>
      </c>
    </row>
    <row r="60" spans="1:12">
      <c r="A60" s="61">
        <v>2019</v>
      </c>
      <c r="B60" s="56">
        <v>1.5760000000000001</v>
      </c>
      <c r="C60" s="56">
        <v>193.399</v>
      </c>
      <c r="D60" s="56">
        <v>23.343</v>
      </c>
      <c r="E60" s="56">
        <v>10.85</v>
      </c>
      <c r="F60" s="56">
        <v>0.121</v>
      </c>
      <c r="G60" s="56">
        <v>24.216000000000001</v>
      </c>
      <c r="H60" s="56">
        <v>2.1000000000000001E-2</v>
      </c>
      <c r="I60" s="56">
        <v>0.21299999999999999</v>
      </c>
      <c r="J60" s="56">
        <v>58.765000000000001</v>
      </c>
      <c r="K60" s="56">
        <v>577.67600000000004</v>
      </c>
      <c r="L60" s="56">
        <v>831.41600000000005</v>
      </c>
    </row>
  </sheetData>
  <sheetProtection formatCells="0" formatColumns="0" formatRows="0" insertColumns="0" insertRows="0" insertHyperlinks="0" deleteColumns="0" deleteRows="0" sort="0" autoFilter="0" pivotTables="0"/>
  <hyperlinks>
    <hyperlink ref="A5" r:id="rId1" display="http://www.eia.gov/totalenergy/data/monthly/dataunits.cfm" xr:uid="{9ACE3F44-125C-4925-AFA7-09BDE6C0716C}"/>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FA69-122A-48CB-B69F-8C8976F4B5B0}">
  <sheetPr codeName="Sheet32">
    <tabColor theme="7" tint="0.59999389629810485"/>
  </sheetPr>
  <dimension ref="A1:O60"/>
  <sheetViews>
    <sheetView workbookViewId="0"/>
  </sheetViews>
  <sheetFormatPr defaultColWidth="9.140625" defaultRowHeight="15"/>
  <cols>
    <col min="1" max="1" width="14" style="56" customWidth="1"/>
    <col min="2" max="2" width="20.5703125" style="56" customWidth="1"/>
    <col min="3" max="3" width="16" style="56" customWidth="1"/>
    <col min="4" max="4" width="18.42578125" style="56" customWidth="1"/>
    <col min="5" max="5" width="12.28515625" style="56" customWidth="1"/>
    <col min="6" max="6" width="21.28515625" style="56" customWidth="1"/>
    <col min="7" max="7" width="15.28515625" style="56" customWidth="1"/>
    <col min="8" max="8" width="13.28515625" style="56" customWidth="1"/>
    <col min="9" max="9" width="16.42578125" style="56" customWidth="1"/>
    <col min="10" max="10" width="17.28515625" style="56" customWidth="1"/>
    <col min="11" max="11" width="13" style="56" customWidth="1"/>
    <col min="12" max="12" width="21.85546875" style="56" customWidth="1"/>
    <col min="13" max="13" width="15.5703125" style="56" customWidth="1"/>
    <col min="14" max="14" width="17" style="56" customWidth="1"/>
    <col min="15" max="15" width="13" style="56" customWidth="1"/>
    <col min="16" max="16384" width="9.140625" style="56"/>
  </cols>
  <sheetData>
    <row r="1" spans="1:15" s="62" customFormat="1" ht="23.25" customHeight="1">
      <c r="B1" s="62" t="s">
        <v>3148</v>
      </c>
      <c r="C1" s="62" t="s">
        <v>3148</v>
      </c>
      <c r="D1" s="62" t="s">
        <v>3152</v>
      </c>
      <c r="E1" s="67" t="s">
        <v>3685</v>
      </c>
      <c r="F1" s="62" t="s">
        <v>3683</v>
      </c>
      <c r="G1" s="62" t="s">
        <v>3683</v>
      </c>
      <c r="H1" s="62" t="s">
        <v>3683</v>
      </c>
      <c r="I1" s="62" t="s">
        <v>3683</v>
      </c>
      <c r="J1" s="62" t="s">
        <v>3146</v>
      </c>
      <c r="K1" s="67" t="s">
        <v>3678</v>
      </c>
      <c r="L1" s="62" t="s">
        <v>3683</v>
      </c>
      <c r="M1" s="62" t="s">
        <v>3122</v>
      </c>
      <c r="N1" s="62" t="s">
        <v>3675</v>
      </c>
      <c r="O1" s="62" t="s">
        <v>3674</v>
      </c>
    </row>
    <row r="2" spans="1:15" ht="18.75">
      <c r="A2" s="55" t="s">
        <v>3573</v>
      </c>
    </row>
    <row r="3" spans="1:15" ht="18.75">
      <c r="A3" s="57" t="s">
        <v>3574</v>
      </c>
    </row>
    <row r="5" spans="1:15">
      <c r="A5" s="58" t="str">
        <f>HYPERLINK("http://www.eia.gov/totalenergy/data/monthly/dataunits.cfm","Note: Information about data precision.")</f>
        <v>Note: Information about data precision.</v>
      </c>
    </row>
    <row r="7" spans="1:15">
      <c r="A7" s="56" t="s">
        <v>3575</v>
      </c>
    </row>
    <row r="8" spans="1:15">
      <c r="A8" s="56" t="s">
        <v>3576</v>
      </c>
    </row>
    <row r="10" spans="1:15" ht="15.75">
      <c r="A10" s="59" t="s">
        <v>3616</v>
      </c>
    </row>
    <row r="12" spans="1:15">
      <c r="A12" s="60" t="s">
        <v>3578</v>
      </c>
      <c r="B12" s="60" t="s">
        <v>3617</v>
      </c>
      <c r="C12" s="60" t="s">
        <v>3618</v>
      </c>
      <c r="D12" s="60" t="s">
        <v>3619</v>
      </c>
      <c r="E12" s="60" t="s">
        <v>3620</v>
      </c>
      <c r="F12" s="60" t="s">
        <v>3621</v>
      </c>
      <c r="G12" s="60" t="s">
        <v>3622</v>
      </c>
      <c r="H12" s="60" t="s">
        <v>3623</v>
      </c>
      <c r="I12" s="60" t="s">
        <v>3624</v>
      </c>
      <c r="J12" s="60" t="s">
        <v>3625</v>
      </c>
      <c r="K12" s="60" t="s">
        <v>3626</v>
      </c>
      <c r="L12" s="60" t="s">
        <v>3627</v>
      </c>
      <c r="M12" s="60" t="s">
        <v>3628</v>
      </c>
      <c r="N12" s="60" t="s">
        <v>3629</v>
      </c>
      <c r="O12" s="60" t="s">
        <v>3630</v>
      </c>
    </row>
    <row r="13" spans="1:15">
      <c r="A13" s="60"/>
      <c r="B13" s="60" t="s">
        <v>3593</v>
      </c>
      <c r="C13" s="60" t="s">
        <v>3593</v>
      </c>
      <c r="D13" s="60" t="s">
        <v>3593</v>
      </c>
      <c r="E13" s="60" t="s">
        <v>3593</v>
      </c>
      <c r="F13" s="60" t="s">
        <v>3593</v>
      </c>
      <c r="G13" s="60" t="s">
        <v>3593</v>
      </c>
      <c r="H13" s="60" t="s">
        <v>3593</v>
      </c>
      <c r="I13" s="60" t="s">
        <v>3593</v>
      </c>
      <c r="J13" s="60" t="s">
        <v>3593</v>
      </c>
      <c r="K13" s="60" t="s">
        <v>3593</v>
      </c>
      <c r="L13" s="60" t="s">
        <v>3593</v>
      </c>
      <c r="M13" s="60" t="s">
        <v>3593</v>
      </c>
      <c r="N13" s="60" t="s">
        <v>3593</v>
      </c>
      <c r="O13" s="60" t="s">
        <v>3593</v>
      </c>
    </row>
    <row r="14" spans="1:15" hidden="1">
      <c r="A14" s="61">
        <v>1973</v>
      </c>
      <c r="B14" s="56">
        <v>370.84399999999999</v>
      </c>
      <c r="C14" s="56">
        <v>-0.85199999999999998</v>
      </c>
      <c r="D14" s="56">
        <v>533.19299999999998</v>
      </c>
      <c r="E14" s="56">
        <v>106.24</v>
      </c>
      <c r="F14" s="56">
        <v>31.385000000000002</v>
      </c>
      <c r="G14" s="56">
        <v>11.257</v>
      </c>
      <c r="H14" s="56">
        <v>7.2539999999999996</v>
      </c>
      <c r="I14" s="56">
        <v>18.167000000000002</v>
      </c>
      <c r="J14" s="56">
        <v>52.363</v>
      </c>
      <c r="K14" s="56">
        <v>146.20400000000001</v>
      </c>
      <c r="L14" s="56">
        <v>99.251000000000005</v>
      </c>
      <c r="M14" s="56">
        <v>472.12200000000001</v>
      </c>
      <c r="N14" s="56">
        <v>515.23299999999995</v>
      </c>
      <c r="O14" s="56">
        <v>1890.54</v>
      </c>
    </row>
    <row r="15" spans="1:15" hidden="1">
      <c r="A15" s="61">
        <v>1974</v>
      </c>
      <c r="B15" s="56">
        <v>354.02100000000002</v>
      </c>
      <c r="C15" s="56">
        <v>6.4029999999999996</v>
      </c>
      <c r="D15" s="56">
        <v>513.45000000000005</v>
      </c>
      <c r="E15" s="56">
        <v>97.372</v>
      </c>
      <c r="F15" s="56">
        <v>32.191000000000003</v>
      </c>
      <c r="G15" s="56">
        <v>9.1460000000000008</v>
      </c>
      <c r="H15" s="56">
        <v>6.9470000000000001</v>
      </c>
      <c r="I15" s="56">
        <v>16.731999999999999</v>
      </c>
      <c r="J15" s="56">
        <v>47.45</v>
      </c>
      <c r="K15" s="56">
        <v>136.02799999999999</v>
      </c>
      <c r="L15" s="56">
        <v>98.396000000000001</v>
      </c>
      <c r="M15" s="56">
        <v>444.26299999999998</v>
      </c>
      <c r="N15" s="56">
        <v>502.09399999999999</v>
      </c>
      <c r="O15" s="56">
        <v>1820.23</v>
      </c>
    </row>
    <row r="16" spans="1:15" hidden="1">
      <c r="A16" s="61">
        <v>1975</v>
      </c>
      <c r="B16" s="56">
        <v>335.38600000000002</v>
      </c>
      <c r="C16" s="56">
        <v>1.546</v>
      </c>
      <c r="D16" s="56">
        <v>437.90800000000002</v>
      </c>
      <c r="E16" s="56">
        <v>96.858000000000004</v>
      </c>
      <c r="F16" s="56">
        <v>29.826000000000001</v>
      </c>
      <c r="G16" s="56">
        <v>8.6069999999999993</v>
      </c>
      <c r="H16" s="56">
        <v>5.5469999999999997</v>
      </c>
      <c r="I16" s="56">
        <v>15.888999999999999</v>
      </c>
      <c r="J16" s="56">
        <v>50.71</v>
      </c>
      <c r="K16" s="56">
        <v>118.78</v>
      </c>
      <c r="L16" s="56">
        <v>94.063000000000002</v>
      </c>
      <c r="M16" s="56">
        <v>420.28</v>
      </c>
      <c r="N16" s="56">
        <v>489.58300000000003</v>
      </c>
      <c r="O16" s="56">
        <v>1684.704</v>
      </c>
    </row>
    <row r="17" spans="1:15" hidden="1">
      <c r="A17" s="61">
        <v>1976</v>
      </c>
      <c r="B17" s="56">
        <v>334.88900000000001</v>
      </c>
      <c r="C17" s="56">
        <v>-1.0999999999999999E-2</v>
      </c>
      <c r="D17" s="56">
        <v>449.7</v>
      </c>
      <c r="E17" s="56">
        <v>110.652</v>
      </c>
      <c r="F17" s="56">
        <v>30.097000000000001</v>
      </c>
      <c r="G17" s="56">
        <v>8.8789999999999996</v>
      </c>
      <c r="H17" s="56">
        <v>6.1619999999999999</v>
      </c>
      <c r="I17" s="56">
        <v>15.023</v>
      </c>
      <c r="J17" s="56">
        <v>50.174999999999997</v>
      </c>
      <c r="K17" s="56">
        <v>143.4</v>
      </c>
      <c r="L17" s="56">
        <v>102.07599999999999</v>
      </c>
      <c r="M17" s="56">
        <v>466.464</v>
      </c>
      <c r="N17" s="56">
        <v>549.19200000000001</v>
      </c>
      <c r="O17" s="56">
        <v>1800.2329999999999</v>
      </c>
    </row>
    <row r="18" spans="1:15" hidden="1">
      <c r="A18" s="61">
        <v>1977</v>
      </c>
      <c r="B18" s="56">
        <v>316.11500000000001</v>
      </c>
      <c r="C18" s="56">
        <v>1.6639999999999999</v>
      </c>
      <c r="D18" s="56">
        <v>443.226</v>
      </c>
      <c r="E18" s="56">
        <v>124.38</v>
      </c>
      <c r="F18" s="56">
        <v>29.45</v>
      </c>
      <c r="G18" s="56">
        <v>10.353</v>
      </c>
      <c r="H18" s="56">
        <v>6.7489999999999997</v>
      </c>
      <c r="I18" s="56">
        <v>13.974</v>
      </c>
      <c r="J18" s="56">
        <v>54.978000000000002</v>
      </c>
      <c r="K18" s="56">
        <v>152.42400000000001</v>
      </c>
      <c r="L18" s="56">
        <v>114.42700000000001</v>
      </c>
      <c r="M18" s="56">
        <v>506.73500000000001</v>
      </c>
      <c r="N18" s="56">
        <v>581.80399999999997</v>
      </c>
      <c r="O18" s="56">
        <v>1849.5440000000001</v>
      </c>
    </row>
    <row r="19" spans="1:15" hidden="1">
      <c r="A19" s="61">
        <v>1978</v>
      </c>
      <c r="B19" s="56">
        <v>303.53300000000002</v>
      </c>
      <c r="C19" s="56">
        <v>14.237</v>
      </c>
      <c r="D19" s="56">
        <v>438.27699999999999</v>
      </c>
      <c r="E19" s="56">
        <v>126.583</v>
      </c>
      <c r="F19" s="56">
        <v>27.87</v>
      </c>
      <c r="G19" s="56">
        <v>11.247</v>
      </c>
      <c r="H19" s="56">
        <v>7.2469999999999999</v>
      </c>
      <c r="I19" s="56">
        <v>12.65</v>
      </c>
      <c r="J19" s="56">
        <v>51.634</v>
      </c>
      <c r="K19" s="56">
        <v>135.04900000000001</v>
      </c>
      <c r="L19" s="56">
        <v>125.583</v>
      </c>
      <c r="M19" s="56">
        <v>497.863</v>
      </c>
      <c r="N19" s="56">
        <v>580.43299999999999</v>
      </c>
      <c r="O19" s="56">
        <v>1834.3420000000001</v>
      </c>
    </row>
    <row r="20" spans="1:15" hidden="1">
      <c r="A20" s="61">
        <v>1979</v>
      </c>
      <c r="B20" s="56">
        <v>329.09100000000001</v>
      </c>
      <c r="C20" s="56">
        <v>7.173</v>
      </c>
      <c r="D20" s="56">
        <v>438.79500000000002</v>
      </c>
      <c r="E20" s="56">
        <v>127.623</v>
      </c>
      <c r="F20" s="56">
        <v>53.222000000000001</v>
      </c>
      <c r="G20" s="56">
        <v>12.832000000000001</v>
      </c>
      <c r="H20" s="56">
        <v>7.5839999999999996</v>
      </c>
      <c r="I20" s="56">
        <v>11.499000000000001</v>
      </c>
      <c r="J20" s="56">
        <v>50.045999999999999</v>
      </c>
      <c r="K20" s="56">
        <v>130.27699999999999</v>
      </c>
      <c r="L20" s="56">
        <v>133.14099999999999</v>
      </c>
      <c r="M20" s="56">
        <v>526.22500000000002</v>
      </c>
      <c r="N20" s="56">
        <v>611.88400000000001</v>
      </c>
      <c r="O20" s="56">
        <v>1913.1679999999999</v>
      </c>
    </row>
    <row r="21" spans="1:15" hidden="1">
      <c r="A21" s="61">
        <v>1980</v>
      </c>
      <c r="B21" s="56">
        <v>288.70999999999998</v>
      </c>
      <c r="C21" s="56">
        <v>-3.9980000000000002</v>
      </c>
      <c r="D21" s="56">
        <v>427.57100000000003</v>
      </c>
      <c r="E21" s="56">
        <v>95.754000000000005</v>
      </c>
      <c r="F21" s="56">
        <v>51.88</v>
      </c>
      <c r="G21" s="56">
        <v>13.12</v>
      </c>
      <c r="H21" s="56">
        <v>6.7530000000000001</v>
      </c>
      <c r="I21" s="56">
        <v>11.254</v>
      </c>
      <c r="J21" s="56">
        <v>48.441000000000003</v>
      </c>
      <c r="K21" s="56">
        <v>106.19</v>
      </c>
      <c r="L21" s="56">
        <v>130.58500000000001</v>
      </c>
      <c r="M21" s="56">
        <v>463.97899999999998</v>
      </c>
      <c r="N21" s="56">
        <v>600.74599999999998</v>
      </c>
      <c r="O21" s="56">
        <v>1777.0070000000001</v>
      </c>
    </row>
    <row r="22" spans="1:15" hidden="1">
      <c r="A22" s="61">
        <v>1981</v>
      </c>
      <c r="B22" s="56">
        <v>289.661</v>
      </c>
      <c r="C22" s="56">
        <v>-1.82</v>
      </c>
      <c r="D22" s="56">
        <v>419.79399999999998</v>
      </c>
      <c r="E22" s="56">
        <v>100.446</v>
      </c>
      <c r="F22" s="56">
        <v>51.645000000000003</v>
      </c>
      <c r="G22" s="56">
        <v>7.8</v>
      </c>
      <c r="H22" s="56">
        <v>6.476</v>
      </c>
      <c r="I22" s="56">
        <v>11.375999999999999</v>
      </c>
      <c r="J22" s="56">
        <v>51.543999999999997</v>
      </c>
      <c r="K22" s="56">
        <v>85.097999999999999</v>
      </c>
      <c r="L22" s="56">
        <v>82.173000000000002</v>
      </c>
      <c r="M22" s="56">
        <v>396.55799999999999</v>
      </c>
      <c r="N22" s="56">
        <v>596.55499999999995</v>
      </c>
      <c r="O22" s="56">
        <v>1700.7470000000001</v>
      </c>
    </row>
    <row r="23" spans="1:15" hidden="1">
      <c r="A23" s="61">
        <v>1982</v>
      </c>
      <c r="B23" s="56">
        <v>234.9</v>
      </c>
      <c r="C23" s="56">
        <v>-2.472</v>
      </c>
      <c r="D23" s="56">
        <v>363.16300000000001</v>
      </c>
      <c r="E23" s="56">
        <v>94.963999999999999</v>
      </c>
      <c r="F23" s="56">
        <v>53.981000000000002</v>
      </c>
      <c r="G23" s="56">
        <v>10.186</v>
      </c>
      <c r="H23" s="56">
        <v>5.9059999999999997</v>
      </c>
      <c r="I23" s="56">
        <v>9.8360000000000003</v>
      </c>
      <c r="J23" s="56">
        <v>50.738</v>
      </c>
      <c r="K23" s="56">
        <v>82.372</v>
      </c>
      <c r="L23" s="56">
        <v>70.703000000000003</v>
      </c>
      <c r="M23" s="56">
        <v>378.685</v>
      </c>
      <c r="N23" s="56">
        <v>528.70899999999995</v>
      </c>
      <c r="O23" s="56">
        <v>1502.9839999999999</v>
      </c>
    </row>
    <row r="24" spans="1:15" hidden="1">
      <c r="A24" s="61">
        <v>1983</v>
      </c>
      <c r="B24" s="56">
        <v>229.27699999999999</v>
      </c>
      <c r="C24" s="56">
        <v>-1.7849999999999999</v>
      </c>
      <c r="D24" s="56">
        <v>348.01900000000001</v>
      </c>
      <c r="E24" s="56">
        <v>82.63</v>
      </c>
      <c r="F24" s="56">
        <v>43.433999999999997</v>
      </c>
      <c r="G24" s="56">
        <v>4.7809999999999997</v>
      </c>
      <c r="H24" s="56">
        <v>6.1829999999999998</v>
      </c>
      <c r="I24" s="56">
        <v>7.9909999999999997</v>
      </c>
      <c r="J24" s="56">
        <v>46.445</v>
      </c>
      <c r="K24" s="56">
        <v>62.290999999999997</v>
      </c>
      <c r="L24" s="56">
        <v>95.138999999999996</v>
      </c>
      <c r="M24" s="56">
        <v>348.89400000000001</v>
      </c>
      <c r="N24" s="56">
        <v>548.64400000000001</v>
      </c>
      <c r="O24" s="56">
        <v>1473.05</v>
      </c>
    </row>
    <row r="25" spans="1:15" hidden="1">
      <c r="A25" s="61">
        <v>1984</v>
      </c>
      <c r="B25" s="56">
        <v>261.822</v>
      </c>
      <c r="C25" s="56">
        <v>-1.3109999999999999</v>
      </c>
      <c r="D25" s="56">
        <v>380.34699999999998</v>
      </c>
      <c r="E25" s="56">
        <v>87.022999999999996</v>
      </c>
      <c r="F25" s="56">
        <v>54.414000000000001</v>
      </c>
      <c r="G25" s="56">
        <v>3.1120000000000001</v>
      </c>
      <c r="H25" s="56">
        <v>6.5940000000000003</v>
      </c>
      <c r="I25" s="56">
        <v>11.355</v>
      </c>
      <c r="J25" s="56">
        <v>50.475999999999999</v>
      </c>
      <c r="K25" s="56">
        <v>69.938999999999993</v>
      </c>
      <c r="L25" s="56">
        <v>93.713999999999999</v>
      </c>
      <c r="M25" s="56">
        <v>376.62599999999998</v>
      </c>
      <c r="N25" s="56">
        <v>582.19000000000005</v>
      </c>
      <c r="O25" s="56">
        <v>1599.674</v>
      </c>
    </row>
    <row r="26" spans="1:15" hidden="1">
      <c r="A26" s="61">
        <v>1985</v>
      </c>
      <c r="B26" s="56">
        <v>254.55</v>
      </c>
      <c r="C26" s="56">
        <v>-1.54</v>
      </c>
      <c r="D26" s="56">
        <v>361.03899999999999</v>
      </c>
      <c r="E26" s="56">
        <v>80.959000000000003</v>
      </c>
      <c r="F26" s="56">
        <v>54.372999999999998</v>
      </c>
      <c r="G26" s="56">
        <v>3.206</v>
      </c>
      <c r="H26" s="56">
        <v>6.1449999999999996</v>
      </c>
      <c r="I26" s="56">
        <v>15.478</v>
      </c>
      <c r="J26" s="56">
        <v>53.923000000000002</v>
      </c>
      <c r="K26" s="56">
        <v>58.835000000000001</v>
      </c>
      <c r="L26" s="56">
        <v>82.646000000000001</v>
      </c>
      <c r="M26" s="56">
        <v>355.56400000000002</v>
      </c>
      <c r="N26" s="56">
        <v>583.05100000000004</v>
      </c>
      <c r="O26" s="56">
        <v>1552.665</v>
      </c>
    </row>
    <row r="27" spans="1:15" hidden="1">
      <c r="A27" s="61">
        <v>1986</v>
      </c>
      <c r="B27" s="56">
        <v>245.03399999999999</v>
      </c>
      <c r="C27" s="56">
        <v>-1.9119999999999999</v>
      </c>
      <c r="D27" s="56">
        <v>341.27300000000002</v>
      </c>
      <c r="E27" s="56">
        <v>83.918999999999997</v>
      </c>
      <c r="F27" s="56">
        <v>52.176000000000002</v>
      </c>
      <c r="G27" s="56">
        <v>2.3210000000000002</v>
      </c>
      <c r="H27" s="56">
        <v>6.0090000000000003</v>
      </c>
      <c r="I27" s="56">
        <v>14.653</v>
      </c>
      <c r="J27" s="56">
        <v>54.488999999999997</v>
      </c>
      <c r="K27" s="56">
        <v>57.96</v>
      </c>
      <c r="L27" s="56">
        <v>89.022999999999996</v>
      </c>
      <c r="M27" s="56">
        <v>360.55</v>
      </c>
      <c r="N27" s="56">
        <v>565.65800000000002</v>
      </c>
      <c r="O27" s="56">
        <v>1510.6020000000001</v>
      </c>
    </row>
    <row r="28" spans="1:15" hidden="1">
      <c r="A28" s="61">
        <v>1987</v>
      </c>
      <c r="B28" s="56">
        <v>247.67699999999999</v>
      </c>
      <c r="C28" s="56">
        <v>0.98499999999999999</v>
      </c>
      <c r="D28" s="56">
        <v>374.26299999999998</v>
      </c>
      <c r="E28" s="56">
        <v>82.551000000000002</v>
      </c>
      <c r="F28" s="56">
        <v>51.646000000000001</v>
      </c>
      <c r="G28" s="56">
        <v>2.0470000000000002</v>
      </c>
      <c r="H28" s="56">
        <v>6.7930000000000001</v>
      </c>
      <c r="I28" s="56">
        <v>14.614000000000001</v>
      </c>
      <c r="J28" s="56">
        <v>60.664999999999999</v>
      </c>
      <c r="K28" s="56">
        <v>45.774999999999999</v>
      </c>
      <c r="L28" s="56">
        <v>93.754000000000005</v>
      </c>
      <c r="M28" s="56">
        <v>357.846</v>
      </c>
      <c r="N28" s="56">
        <v>586.84400000000005</v>
      </c>
      <c r="O28" s="56">
        <v>1567.614</v>
      </c>
    </row>
    <row r="29" spans="1:15" hidden="1">
      <c r="A29" s="61">
        <v>1988</v>
      </c>
      <c r="B29" s="56">
        <v>262.416</v>
      </c>
      <c r="C29" s="56">
        <v>4.5140000000000002</v>
      </c>
      <c r="D29" s="56">
        <v>392.86500000000001</v>
      </c>
      <c r="E29" s="56">
        <v>82.384</v>
      </c>
      <c r="F29" s="56">
        <v>54.935000000000002</v>
      </c>
      <c r="G29" s="56">
        <v>2.1640000000000001</v>
      </c>
      <c r="H29" s="56">
        <v>6.5510000000000002</v>
      </c>
      <c r="I29" s="56">
        <v>13.72</v>
      </c>
      <c r="J29" s="56">
        <v>63.331000000000003</v>
      </c>
      <c r="K29" s="56">
        <v>42.95</v>
      </c>
      <c r="L29" s="56">
        <v>109.84699999999999</v>
      </c>
      <c r="M29" s="56">
        <v>375.88200000000001</v>
      </c>
      <c r="N29" s="56">
        <v>611.16600000000005</v>
      </c>
      <c r="O29" s="56">
        <v>1646.8440000000001</v>
      </c>
    </row>
    <row r="30" spans="1:15" hidden="1">
      <c r="A30" s="61">
        <v>1989</v>
      </c>
      <c r="B30" s="56">
        <v>258.86099999999999</v>
      </c>
      <c r="C30" s="56">
        <v>3.47</v>
      </c>
      <c r="D30" s="56">
        <v>417.173</v>
      </c>
      <c r="E30" s="56">
        <v>83.064999999999998</v>
      </c>
      <c r="F30" s="56">
        <v>50.320999999999998</v>
      </c>
      <c r="G30" s="56">
        <v>2.1349999999999998</v>
      </c>
      <c r="H30" s="56">
        <v>6.7190000000000003</v>
      </c>
      <c r="I30" s="56">
        <v>14.147</v>
      </c>
      <c r="J30" s="56">
        <v>61.939</v>
      </c>
      <c r="K30" s="56">
        <v>32.232999999999997</v>
      </c>
      <c r="L30" s="56">
        <v>108.72199999999999</v>
      </c>
      <c r="M30" s="56">
        <v>359.28100000000001</v>
      </c>
      <c r="N30" s="56">
        <v>638.46</v>
      </c>
      <c r="O30" s="56">
        <v>1677.2460000000001</v>
      </c>
    </row>
    <row r="31" spans="1:15" hidden="1">
      <c r="A31" s="61">
        <v>1990</v>
      </c>
      <c r="B31" s="56">
        <v>258.089</v>
      </c>
      <c r="C31" s="56">
        <v>0.54500000000000004</v>
      </c>
      <c r="D31" s="56">
        <v>435.51799999999997</v>
      </c>
      <c r="E31" s="56">
        <v>83.897999999999996</v>
      </c>
      <c r="F31" s="56">
        <v>44.905000000000001</v>
      </c>
      <c r="G31" s="56">
        <v>0.88800000000000001</v>
      </c>
      <c r="H31" s="56">
        <v>6.915</v>
      </c>
      <c r="I31" s="56">
        <v>13.19</v>
      </c>
      <c r="J31" s="56">
        <v>67.028000000000006</v>
      </c>
      <c r="K31" s="56">
        <v>32.384</v>
      </c>
      <c r="L31" s="56">
        <v>114.97799999999999</v>
      </c>
      <c r="M31" s="56">
        <v>364.185</v>
      </c>
      <c r="N31" s="56">
        <v>638.25300000000004</v>
      </c>
      <c r="O31" s="56">
        <v>1696.5909999999999</v>
      </c>
    </row>
    <row r="32" spans="1:15" hidden="1">
      <c r="A32" s="61">
        <v>1991</v>
      </c>
      <c r="B32" s="56">
        <v>244.166</v>
      </c>
      <c r="C32" s="56">
        <v>1.1060000000000001</v>
      </c>
      <c r="D32" s="56">
        <v>441.02699999999999</v>
      </c>
      <c r="E32" s="56">
        <v>78.591999999999999</v>
      </c>
      <c r="F32" s="56">
        <v>48.445</v>
      </c>
      <c r="G32" s="56">
        <v>0.82299999999999995</v>
      </c>
      <c r="H32" s="56">
        <v>6.1859999999999999</v>
      </c>
      <c r="I32" s="56">
        <v>13.779</v>
      </c>
      <c r="J32" s="56">
        <v>64.995000000000005</v>
      </c>
      <c r="K32" s="56">
        <v>26.28</v>
      </c>
      <c r="L32" s="56">
        <v>99.807000000000002</v>
      </c>
      <c r="M32" s="56">
        <v>338.90800000000002</v>
      </c>
      <c r="N32" s="56">
        <v>627.03599999999994</v>
      </c>
      <c r="O32" s="56">
        <v>1652.2429999999999</v>
      </c>
    </row>
    <row r="33" spans="1:15" hidden="1">
      <c r="A33" s="61">
        <v>1992</v>
      </c>
      <c r="B33" s="56">
        <v>235.708</v>
      </c>
      <c r="C33" s="56">
        <v>3.952</v>
      </c>
      <c r="D33" s="56">
        <v>458.8</v>
      </c>
      <c r="E33" s="56">
        <v>80.715999999999994</v>
      </c>
      <c r="F33" s="56">
        <v>54.563000000000002</v>
      </c>
      <c r="G33" s="56">
        <v>0.70799999999999996</v>
      </c>
      <c r="H33" s="56">
        <v>6.3070000000000004</v>
      </c>
      <c r="I33" s="56">
        <v>13.882</v>
      </c>
      <c r="J33" s="56">
        <v>74.853999999999999</v>
      </c>
      <c r="K33" s="56">
        <v>30.452999999999999</v>
      </c>
      <c r="L33" s="56">
        <v>117.137</v>
      </c>
      <c r="M33" s="56">
        <v>378.61900000000003</v>
      </c>
      <c r="N33" s="56">
        <v>648.90099999999995</v>
      </c>
      <c r="O33" s="56">
        <v>1725.98</v>
      </c>
    </row>
    <row r="34" spans="1:15" hidden="1">
      <c r="A34" s="61">
        <v>1993</v>
      </c>
      <c r="B34" s="56">
        <v>233.30799999999999</v>
      </c>
      <c r="C34" s="56">
        <v>3.0939999999999999</v>
      </c>
      <c r="D34" s="56">
        <v>466.14100000000002</v>
      </c>
      <c r="E34" s="56">
        <v>81.429000000000002</v>
      </c>
      <c r="F34" s="56">
        <v>53.542999999999999</v>
      </c>
      <c r="G34" s="56">
        <v>0.94399999999999995</v>
      </c>
      <c r="H34" s="56">
        <v>6.4219999999999997</v>
      </c>
      <c r="I34" s="56">
        <v>12.619</v>
      </c>
      <c r="J34" s="56">
        <v>68.058999999999997</v>
      </c>
      <c r="K34" s="56">
        <v>35.095999999999997</v>
      </c>
      <c r="L34" s="56">
        <v>106.892</v>
      </c>
      <c r="M34" s="56">
        <v>365.00400000000002</v>
      </c>
      <c r="N34" s="56">
        <v>655.36</v>
      </c>
      <c r="O34" s="56">
        <v>1722.9069999999999</v>
      </c>
    </row>
    <row r="35" spans="1:15" hidden="1">
      <c r="A35" s="61">
        <v>1994</v>
      </c>
      <c r="B35" s="56">
        <v>234.50299999999999</v>
      </c>
      <c r="C35" s="56">
        <v>6.6580000000000004</v>
      </c>
      <c r="D35" s="56">
        <v>468.03100000000001</v>
      </c>
      <c r="E35" s="56">
        <v>80.912999999999997</v>
      </c>
      <c r="F35" s="56">
        <v>57.171999999999997</v>
      </c>
      <c r="G35" s="56">
        <v>1.2230000000000001</v>
      </c>
      <c r="H35" s="56">
        <v>6.7119999999999997</v>
      </c>
      <c r="I35" s="56">
        <v>13.518000000000001</v>
      </c>
      <c r="J35" s="56">
        <v>68.991</v>
      </c>
      <c r="K35" s="56">
        <v>32.972000000000001</v>
      </c>
      <c r="L35" s="56">
        <v>115.38</v>
      </c>
      <c r="M35" s="56">
        <v>376.88200000000001</v>
      </c>
      <c r="N35" s="56">
        <v>667.69500000000005</v>
      </c>
      <c r="O35" s="56">
        <v>1753.768</v>
      </c>
    </row>
    <row r="36" spans="1:15" hidden="1">
      <c r="A36" s="61">
        <v>1995</v>
      </c>
      <c r="B36" s="56">
        <v>232.53800000000001</v>
      </c>
      <c r="C36" s="56">
        <v>6.97</v>
      </c>
      <c r="D36" s="56">
        <v>492.06099999999998</v>
      </c>
      <c r="E36" s="56">
        <v>82.406999999999996</v>
      </c>
      <c r="F36" s="56">
        <v>57.232999999999997</v>
      </c>
      <c r="G36" s="56">
        <v>1.117</v>
      </c>
      <c r="H36" s="56">
        <v>6.5970000000000004</v>
      </c>
      <c r="I36" s="56">
        <v>14.061</v>
      </c>
      <c r="J36" s="56">
        <v>68.813000000000002</v>
      </c>
      <c r="K36" s="56">
        <v>26.503</v>
      </c>
      <c r="L36" s="56">
        <v>107.24299999999999</v>
      </c>
      <c r="M36" s="56">
        <v>363.97300000000001</v>
      </c>
      <c r="N36" s="56">
        <v>658.726</v>
      </c>
      <c r="O36" s="56">
        <v>1754.268</v>
      </c>
    </row>
    <row r="37" spans="1:15" hidden="1">
      <c r="A37" s="61">
        <v>1996</v>
      </c>
      <c r="B37" s="56">
        <v>227.27600000000001</v>
      </c>
      <c r="C37" s="56">
        <v>2.6040000000000001</v>
      </c>
      <c r="D37" s="56">
        <v>507.85500000000002</v>
      </c>
      <c r="E37" s="56">
        <v>86.477999999999994</v>
      </c>
      <c r="F37" s="56">
        <v>58.789000000000001</v>
      </c>
      <c r="G37" s="56">
        <v>1.323</v>
      </c>
      <c r="H37" s="56">
        <v>6.4020000000000001</v>
      </c>
      <c r="I37" s="56">
        <v>14.095000000000001</v>
      </c>
      <c r="J37" s="56">
        <v>72.203999999999994</v>
      </c>
      <c r="K37" s="56">
        <v>26.385000000000002</v>
      </c>
      <c r="L37" s="56">
        <v>125.474</v>
      </c>
      <c r="M37" s="56">
        <v>391.15100000000001</v>
      </c>
      <c r="N37" s="56">
        <v>677.70299999999997</v>
      </c>
      <c r="O37" s="56">
        <v>1806.588</v>
      </c>
    </row>
    <row r="38" spans="1:15" hidden="1">
      <c r="A38" s="61">
        <v>1997</v>
      </c>
      <c r="B38" s="56">
        <v>223.78299999999999</v>
      </c>
      <c r="C38" s="56">
        <v>5.3010000000000002</v>
      </c>
      <c r="D38" s="56">
        <v>509.37</v>
      </c>
      <c r="E38" s="56">
        <v>87.656999999999996</v>
      </c>
      <c r="F38" s="56">
        <v>58.063000000000002</v>
      </c>
      <c r="G38" s="56">
        <v>1.36</v>
      </c>
      <c r="H38" s="56">
        <v>6.7629999999999999</v>
      </c>
      <c r="I38" s="56">
        <v>14.906000000000001</v>
      </c>
      <c r="J38" s="56">
        <v>69.396000000000001</v>
      </c>
      <c r="K38" s="56">
        <v>22.875</v>
      </c>
      <c r="L38" s="56">
        <v>131.81700000000001</v>
      </c>
      <c r="M38" s="56">
        <v>392.839</v>
      </c>
      <c r="N38" s="56">
        <v>693.55899999999997</v>
      </c>
      <c r="O38" s="56">
        <v>1824.8520000000001</v>
      </c>
    </row>
    <row r="39" spans="1:15" hidden="1">
      <c r="A39" s="61">
        <v>1998</v>
      </c>
      <c r="B39" s="56">
        <v>218.86500000000001</v>
      </c>
      <c r="C39" s="56">
        <v>7.6580000000000004</v>
      </c>
      <c r="D39" s="56">
        <v>499.63600000000002</v>
      </c>
      <c r="E39" s="56">
        <v>88.100999999999999</v>
      </c>
      <c r="F39" s="56">
        <v>50.722000000000001</v>
      </c>
      <c r="G39" s="56">
        <v>1.5960000000000001</v>
      </c>
      <c r="H39" s="56">
        <v>7.08</v>
      </c>
      <c r="I39" s="56">
        <v>14.032</v>
      </c>
      <c r="J39" s="56">
        <v>79.39</v>
      </c>
      <c r="K39" s="56">
        <v>18.09</v>
      </c>
      <c r="L39" s="56">
        <v>116.72</v>
      </c>
      <c r="M39" s="56">
        <v>375.73099999999999</v>
      </c>
      <c r="N39" s="56">
        <v>705.83699999999999</v>
      </c>
      <c r="O39" s="56">
        <v>1807.7280000000001</v>
      </c>
    </row>
    <row r="40" spans="1:15" hidden="1">
      <c r="A40" s="61">
        <v>1999</v>
      </c>
      <c r="B40" s="56">
        <v>208.58600000000001</v>
      </c>
      <c r="C40" s="56">
        <v>6.585</v>
      </c>
      <c r="D40" s="56">
        <v>479.89</v>
      </c>
      <c r="E40" s="56">
        <v>86.334000000000003</v>
      </c>
      <c r="F40" s="56">
        <v>58.889000000000003</v>
      </c>
      <c r="G40" s="56">
        <v>0.92800000000000005</v>
      </c>
      <c r="H40" s="56">
        <v>7.1539999999999999</v>
      </c>
      <c r="I40" s="56">
        <v>10.645</v>
      </c>
      <c r="J40" s="56">
        <v>86.537000000000006</v>
      </c>
      <c r="K40" s="56">
        <v>16.329999999999998</v>
      </c>
      <c r="L40" s="56">
        <v>119.175</v>
      </c>
      <c r="M40" s="56">
        <v>385.99099999999999</v>
      </c>
      <c r="N40" s="56">
        <v>704.31700000000001</v>
      </c>
      <c r="O40" s="56">
        <v>1785.37</v>
      </c>
    </row>
    <row r="41" spans="1:15" hidden="1">
      <c r="A41" s="61">
        <v>2000</v>
      </c>
      <c r="B41" s="56">
        <v>211.12299999999999</v>
      </c>
      <c r="C41" s="56">
        <v>7.4610000000000003</v>
      </c>
      <c r="D41" s="56">
        <v>486.32299999999998</v>
      </c>
      <c r="E41" s="56">
        <v>87.293000000000006</v>
      </c>
      <c r="F41" s="56">
        <v>60.97</v>
      </c>
      <c r="G41" s="56">
        <v>1.131</v>
      </c>
      <c r="H41" s="56">
        <v>7.0469999999999997</v>
      </c>
      <c r="I41" s="56">
        <v>10.537000000000001</v>
      </c>
      <c r="J41" s="56">
        <v>73.617999999999995</v>
      </c>
      <c r="K41" s="56">
        <v>18.940000000000001</v>
      </c>
      <c r="L41" s="56">
        <v>106.774</v>
      </c>
      <c r="M41" s="56">
        <v>366.31</v>
      </c>
      <c r="N41" s="56">
        <v>718.59299999999996</v>
      </c>
      <c r="O41" s="56">
        <v>1789.809</v>
      </c>
    </row>
    <row r="42" spans="1:15" hidden="1">
      <c r="A42" s="61">
        <v>2001</v>
      </c>
      <c r="B42" s="56">
        <v>204.75</v>
      </c>
      <c r="C42" s="56">
        <v>3.34</v>
      </c>
      <c r="D42" s="56">
        <v>444.47899999999998</v>
      </c>
      <c r="E42" s="56">
        <v>94.53</v>
      </c>
      <c r="F42" s="56">
        <v>53.045000000000002</v>
      </c>
      <c r="G42" s="56">
        <v>1.679</v>
      </c>
      <c r="H42" s="56">
        <v>6.4560000000000004</v>
      </c>
      <c r="I42" s="56">
        <v>20.696999999999999</v>
      </c>
      <c r="J42" s="56">
        <v>79.305999999999997</v>
      </c>
      <c r="K42" s="56">
        <v>15.997</v>
      </c>
      <c r="L42" s="56">
        <v>125.285</v>
      </c>
      <c r="M42" s="56">
        <v>396.99599999999998</v>
      </c>
      <c r="N42" s="56">
        <v>667.25800000000004</v>
      </c>
      <c r="O42" s="56">
        <v>1716.8230000000001</v>
      </c>
    </row>
    <row r="43" spans="1:15" hidden="1">
      <c r="A43" s="61">
        <v>2002</v>
      </c>
      <c r="B43" s="56">
        <v>187.38900000000001</v>
      </c>
      <c r="C43" s="56">
        <v>6.9349999999999996</v>
      </c>
      <c r="D43" s="56">
        <v>452.85300000000001</v>
      </c>
      <c r="E43" s="56">
        <v>87.578999999999994</v>
      </c>
      <c r="F43" s="56">
        <v>54.011000000000003</v>
      </c>
      <c r="G43" s="56">
        <v>0.998</v>
      </c>
      <c r="H43" s="56">
        <v>6.38</v>
      </c>
      <c r="I43" s="56">
        <v>21.686</v>
      </c>
      <c r="J43" s="56">
        <v>82.474999999999994</v>
      </c>
      <c r="K43" s="56">
        <v>14.962999999999999</v>
      </c>
      <c r="L43" s="56">
        <v>121.521</v>
      </c>
      <c r="M43" s="56">
        <v>389.613</v>
      </c>
      <c r="N43" s="56">
        <v>653.80399999999997</v>
      </c>
      <c r="O43" s="56">
        <v>1690.5940000000001</v>
      </c>
    </row>
    <row r="44" spans="1:15" hidden="1">
      <c r="A44" s="61">
        <v>2003</v>
      </c>
      <c r="B44" s="56">
        <v>189.26300000000001</v>
      </c>
      <c r="C44" s="56">
        <v>5.766</v>
      </c>
      <c r="D44" s="56">
        <v>435.28399999999999</v>
      </c>
      <c r="E44" s="56">
        <v>85.132000000000005</v>
      </c>
      <c r="F44" s="56">
        <v>50.155000000000001</v>
      </c>
      <c r="G44" s="56">
        <v>1.744</v>
      </c>
      <c r="H44" s="56">
        <v>5.8979999999999997</v>
      </c>
      <c r="I44" s="56">
        <v>22.632000000000001</v>
      </c>
      <c r="J44" s="56">
        <v>80.771000000000001</v>
      </c>
      <c r="K44" s="56">
        <v>17.350000000000001</v>
      </c>
      <c r="L44" s="56">
        <v>134.00800000000001</v>
      </c>
      <c r="M44" s="56">
        <v>397.69099999999997</v>
      </c>
      <c r="N44" s="56">
        <v>672.04</v>
      </c>
      <c r="O44" s="56">
        <v>1700.0440000000001</v>
      </c>
    </row>
    <row r="45" spans="1:15" hidden="1">
      <c r="A45" s="61">
        <v>2004</v>
      </c>
      <c r="B45" s="56">
        <v>189.87299999999999</v>
      </c>
      <c r="C45" s="56">
        <v>15.725</v>
      </c>
      <c r="D45" s="56">
        <v>438.44299999999998</v>
      </c>
      <c r="E45" s="56">
        <v>88.299000000000007</v>
      </c>
      <c r="F45" s="56">
        <v>53.247999999999998</v>
      </c>
      <c r="G45" s="56">
        <v>2.04</v>
      </c>
      <c r="H45" s="56">
        <v>5.976</v>
      </c>
      <c r="I45" s="56">
        <v>25.902999999999999</v>
      </c>
      <c r="J45" s="56">
        <v>91.760999999999996</v>
      </c>
      <c r="K45" s="56">
        <v>19.574999999999999</v>
      </c>
      <c r="L45" s="56">
        <v>135.83000000000001</v>
      </c>
      <c r="M45" s="56">
        <v>422.63299999999998</v>
      </c>
      <c r="N45" s="56">
        <v>674.37699999999995</v>
      </c>
      <c r="O45" s="56">
        <v>1741.0509999999999</v>
      </c>
    </row>
    <row r="46" spans="1:15" hidden="1">
      <c r="A46" s="61">
        <v>2005</v>
      </c>
      <c r="B46" s="56">
        <v>182.31399999999999</v>
      </c>
      <c r="C46" s="56">
        <v>5.0439999999999996</v>
      </c>
      <c r="D46" s="56">
        <v>405.7</v>
      </c>
      <c r="E46" s="56">
        <v>91.872</v>
      </c>
      <c r="F46" s="56">
        <v>49.48</v>
      </c>
      <c r="G46" s="56">
        <v>2.8250000000000002</v>
      </c>
      <c r="H46" s="56">
        <v>5.944</v>
      </c>
      <c r="I46" s="56">
        <v>24.661999999999999</v>
      </c>
      <c r="J46" s="56">
        <v>87.531999999999996</v>
      </c>
      <c r="K46" s="56">
        <v>22.146999999999998</v>
      </c>
      <c r="L46" s="56">
        <v>135.49</v>
      </c>
      <c r="M46" s="56">
        <v>419.95299999999997</v>
      </c>
      <c r="N46" s="56">
        <v>672.46600000000001</v>
      </c>
      <c r="O46" s="56">
        <v>1685.4770000000001</v>
      </c>
    </row>
    <row r="47" spans="1:15" hidden="1">
      <c r="A47" s="61">
        <v>2006</v>
      </c>
      <c r="B47" s="56">
        <v>179.577</v>
      </c>
      <c r="C47" s="56">
        <v>6.9379999999999997</v>
      </c>
      <c r="D47" s="56">
        <v>407.79199999999997</v>
      </c>
      <c r="E47" s="56">
        <v>91.391999999999996</v>
      </c>
      <c r="F47" s="56">
        <v>48.695</v>
      </c>
      <c r="G47" s="56">
        <v>2.1389999999999998</v>
      </c>
      <c r="H47" s="56">
        <v>5.7919999999999998</v>
      </c>
      <c r="I47" s="56">
        <v>25.971</v>
      </c>
      <c r="J47" s="56">
        <v>83.558000000000007</v>
      </c>
      <c r="K47" s="56">
        <v>18.832000000000001</v>
      </c>
      <c r="L47" s="56">
        <v>146.55500000000001</v>
      </c>
      <c r="M47" s="56">
        <v>422.93299999999999</v>
      </c>
      <c r="N47" s="56">
        <v>649.87800000000004</v>
      </c>
      <c r="O47" s="56">
        <v>1667.1189999999999</v>
      </c>
    </row>
    <row r="48" spans="1:15" hidden="1">
      <c r="A48" s="61">
        <v>2007</v>
      </c>
      <c r="B48" s="56">
        <v>174.80600000000001</v>
      </c>
      <c r="C48" s="56">
        <v>2.875</v>
      </c>
      <c r="D48" s="56">
        <v>418.74900000000002</v>
      </c>
      <c r="E48" s="56">
        <v>91.24</v>
      </c>
      <c r="F48" s="56">
        <v>50.308</v>
      </c>
      <c r="G48" s="56">
        <v>0.97</v>
      </c>
      <c r="H48" s="56">
        <v>5.9809999999999999</v>
      </c>
      <c r="I48" s="56">
        <v>20.905999999999999</v>
      </c>
      <c r="J48" s="56">
        <v>81.034999999999997</v>
      </c>
      <c r="K48" s="56">
        <v>15.209</v>
      </c>
      <c r="L48" s="56">
        <v>142.99100000000001</v>
      </c>
      <c r="M48" s="56">
        <v>408.64</v>
      </c>
      <c r="N48" s="56">
        <v>662.08500000000004</v>
      </c>
      <c r="O48" s="56">
        <v>1667.155</v>
      </c>
    </row>
    <row r="49" spans="1:15" hidden="1">
      <c r="A49" s="61">
        <v>2008</v>
      </c>
      <c r="B49" s="56">
        <v>168.08500000000001</v>
      </c>
      <c r="C49" s="56">
        <v>4.6539999999999999</v>
      </c>
      <c r="D49" s="56">
        <v>419.08</v>
      </c>
      <c r="E49" s="56">
        <v>97.930999999999997</v>
      </c>
      <c r="F49" s="56">
        <v>41.45</v>
      </c>
      <c r="G49" s="56">
        <v>0.27700000000000002</v>
      </c>
      <c r="H49" s="56">
        <v>5.5519999999999996</v>
      </c>
      <c r="I49" s="56">
        <v>16.582000000000001</v>
      </c>
      <c r="J49" s="56">
        <v>77.512</v>
      </c>
      <c r="K49" s="56">
        <v>15.295999999999999</v>
      </c>
      <c r="L49" s="56">
        <v>125.77800000000001</v>
      </c>
      <c r="M49" s="56">
        <v>380.37799999999999</v>
      </c>
      <c r="N49" s="56">
        <v>641.53800000000001</v>
      </c>
      <c r="O49" s="56">
        <v>1613.7349999999999</v>
      </c>
    </row>
    <row r="50" spans="1:15" hidden="1">
      <c r="A50" s="61">
        <v>2009</v>
      </c>
      <c r="B50" s="56">
        <v>130.66200000000001</v>
      </c>
      <c r="C50" s="56">
        <v>-2.718</v>
      </c>
      <c r="D50" s="56">
        <v>394.84699999999998</v>
      </c>
      <c r="E50" s="56">
        <v>77.97</v>
      </c>
      <c r="F50" s="56">
        <v>41.207999999999998</v>
      </c>
      <c r="G50" s="56">
        <v>0.318</v>
      </c>
      <c r="H50" s="56">
        <v>4.992</v>
      </c>
      <c r="I50" s="56">
        <v>16.010999999999999</v>
      </c>
      <c r="J50" s="56">
        <v>71.727999999999994</v>
      </c>
      <c r="K50" s="56">
        <v>10.243</v>
      </c>
      <c r="L50" s="56">
        <v>107.432</v>
      </c>
      <c r="M50" s="56">
        <v>329.90199999999999</v>
      </c>
      <c r="N50" s="56">
        <v>550.40499999999997</v>
      </c>
      <c r="O50" s="56">
        <v>1403.0989999999999</v>
      </c>
    </row>
    <row r="51" spans="1:15" hidden="1">
      <c r="A51" s="61">
        <v>2010</v>
      </c>
      <c r="B51" s="56">
        <v>152.38499999999999</v>
      </c>
      <c r="C51" s="56">
        <v>-0.70399999999999996</v>
      </c>
      <c r="D51" s="56">
        <v>427.28500000000003</v>
      </c>
      <c r="E51" s="56">
        <v>84.155000000000001</v>
      </c>
      <c r="F51" s="56">
        <v>41.834000000000003</v>
      </c>
      <c r="G51" s="56">
        <v>0.52900000000000003</v>
      </c>
      <c r="H51" s="56">
        <v>5.0419999999999998</v>
      </c>
      <c r="I51" s="56">
        <v>17.315000000000001</v>
      </c>
      <c r="J51" s="56">
        <v>67.617000000000004</v>
      </c>
      <c r="K51" s="56">
        <v>9.2240000000000002</v>
      </c>
      <c r="L51" s="56">
        <v>115.34</v>
      </c>
      <c r="M51" s="56">
        <v>341.05500000000001</v>
      </c>
      <c r="N51" s="56">
        <v>587.23900000000003</v>
      </c>
      <c r="O51" s="56">
        <v>1507.261</v>
      </c>
    </row>
    <row r="52" spans="1:15" hidden="1">
      <c r="A52" s="61">
        <v>2011</v>
      </c>
      <c r="B52" s="56">
        <v>145.685</v>
      </c>
      <c r="C52" s="56">
        <v>1.2669999999999999</v>
      </c>
      <c r="D52" s="56">
        <v>437.76799999999997</v>
      </c>
      <c r="E52" s="56">
        <v>90.186999999999998</v>
      </c>
      <c r="F52" s="56">
        <v>38.497</v>
      </c>
      <c r="G52" s="56">
        <v>0.26100000000000001</v>
      </c>
      <c r="H52" s="56">
        <v>4.7270000000000003</v>
      </c>
      <c r="I52" s="56">
        <v>16.928999999999998</v>
      </c>
      <c r="J52" s="56">
        <v>64.581000000000003</v>
      </c>
      <c r="K52" s="56">
        <v>10.353999999999999</v>
      </c>
      <c r="L52" s="56">
        <v>114.333</v>
      </c>
      <c r="M52" s="56">
        <v>339.87</v>
      </c>
      <c r="N52" s="56">
        <v>573.59400000000005</v>
      </c>
      <c r="O52" s="56">
        <v>1498.183</v>
      </c>
    </row>
    <row r="53" spans="1:15" hidden="1">
      <c r="A53" s="61">
        <v>2012</v>
      </c>
      <c r="B53" s="56">
        <v>141.18100000000001</v>
      </c>
      <c r="C53" s="56">
        <v>0.45500000000000002</v>
      </c>
      <c r="D53" s="56">
        <v>455.36900000000003</v>
      </c>
      <c r="E53" s="56">
        <v>92.775999999999996</v>
      </c>
      <c r="F53" s="56">
        <v>41.759</v>
      </c>
      <c r="G53" s="56">
        <v>0.14499999999999999</v>
      </c>
      <c r="H53" s="56">
        <v>4.3899999999999997</v>
      </c>
      <c r="I53" s="56">
        <v>16.792999999999999</v>
      </c>
      <c r="J53" s="56">
        <v>69.834000000000003</v>
      </c>
      <c r="K53" s="56">
        <v>5.3630000000000004</v>
      </c>
      <c r="L53" s="56">
        <v>110.446</v>
      </c>
      <c r="M53" s="56">
        <v>341.50599999999997</v>
      </c>
      <c r="N53" s="56">
        <v>542.75900000000001</v>
      </c>
      <c r="O53" s="56">
        <v>1481.269</v>
      </c>
    </row>
    <row r="54" spans="1:15" hidden="1">
      <c r="A54" s="61">
        <v>2013</v>
      </c>
      <c r="B54" s="56">
        <v>144.26400000000001</v>
      </c>
      <c r="C54" s="56">
        <v>-1.9890000000000001</v>
      </c>
      <c r="D54" s="56">
        <v>472.041</v>
      </c>
      <c r="E54" s="56">
        <v>92.405000000000001</v>
      </c>
      <c r="F54" s="56">
        <v>46.006</v>
      </c>
      <c r="G54" s="56">
        <v>0.107</v>
      </c>
      <c r="H54" s="56">
        <v>4.6420000000000003</v>
      </c>
      <c r="I54" s="56">
        <v>17.460999999999999</v>
      </c>
      <c r="J54" s="56">
        <v>64.638999999999996</v>
      </c>
      <c r="K54" s="56">
        <v>3.7010000000000001</v>
      </c>
      <c r="L54" s="56">
        <v>115.822</v>
      </c>
      <c r="M54" s="56">
        <v>344.78199999999998</v>
      </c>
      <c r="N54" s="56">
        <v>542.26599999999996</v>
      </c>
      <c r="O54" s="56">
        <v>1501.364</v>
      </c>
    </row>
    <row r="55" spans="1:15" hidden="1">
      <c r="A55" s="61">
        <v>2014</v>
      </c>
      <c r="B55" s="56">
        <v>143.14599999999999</v>
      </c>
      <c r="C55" s="56">
        <v>-2.4609999999999999</v>
      </c>
      <c r="D55" s="56">
        <v>487.91300000000001</v>
      </c>
      <c r="E55" s="56">
        <v>99.713999999999999</v>
      </c>
      <c r="F55" s="56">
        <v>44.768000000000001</v>
      </c>
      <c r="G55" s="56">
        <v>0.20499999999999999</v>
      </c>
      <c r="H55" s="56">
        <v>4.8479999999999999</v>
      </c>
      <c r="I55" s="56">
        <v>13.956</v>
      </c>
      <c r="J55" s="56">
        <v>66.084999999999994</v>
      </c>
      <c r="K55" s="56">
        <v>3.1139999999999999</v>
      </c>
      <c r="L55" s="56">
        <v>108.447</v>
      </c>
      <c r="M55" s="56">
        <v>341.137</v>
      </c>
      <c r="N55" s="56">
        <v>543.18600000000004</v>
      </c>
      <c r="O55" s="56">
        <v>1512.921</v>
      </c>
    </row>
    <row r="56" spans="1:15" hidden="1">
      <c r="A56" s="61">
        <v>2015</v>
      </c>
      <c r="B56" s="56">
        <v>129.00700000000001</v>
      </c>
      <c r="C56" s="56">
        <v>-2.0299999999999998</v>
      </c>
      <c r="D56" s="56">
        <v>487.43799999999999</v>
      </c>
      <c r="E56" s="56">
        <v>85.391999999999996</v>
      </c>
      <c r="F56" s="56">
        <v>48.637999999999998</v>
      </c>
      <c r="G56" s="56">
        <v>0.125</v>
      </c>
      <c r="H56" s="56">
        <v>5.274</v>
      </c>
      <c r="I56" s="56">
        <v>17.126000000000001</v>
      </c>
      <c r="J56" s="56">
        <v>67.075999999999993</v>
      </c>
      <c r="K56" s="56">
        <v>2.5979999999999999</v>
      </c>
      <c r="L56" s="56">
        <v>112.08199999999999</v>
      </c>
      <c r="M56" s="56">
        <v>338.31099999999998</v>
      </c>
      <c r="N56" s="56">
        <v>501.93799999999999</v>
      </c>
      <c r="O56" s="56">
        <v>1454.664</v>
      </c>
    </row>
    <row r="57" spans="1:15" hidden="1">
      <c r="A57" s="61">
        <v>2016</v>
      </c>
      <c r="B57" s="56">
        <v>112.75700000000001</v>
      </c>
      <c r="C57" s="56">
        <v>-2.1850000000000001</v>
      </c>
      <c r="D57" s="56">
        <v>497.16</v>
      </c>
      <c r="E57" s="56">
        <v>84.457999999999998</v>
      </c>
      <c r="F57" s="56">
        <v>46.302</v>
      </c>
      <c r="G57" s="56">
        <v>0.16400000000000001</v>
      </c>
      <c r="H57" s="56">
        <v>5.0149999999999997</v>
      </c>
      <c r="I57" s="56">
        <v>17.385000000000002</v>
      </c>
      <c r="J57" s="56">
        <v>66.007000000000005</v>
      </c>
      <c r="K57" s="56">
        <v>4.0220000000000002</v>
      </c>
      <c r="L57" s="56">
        <v>119.858</v>
      </c>
      <c r="M57" s="56">
        <v>343.21199999999999</v>
      </c>
      <c r="N57" s="56">
        <v>472.79399999999998</v>
      </c>
      <c r="O57" s="56">
        <v>1423.7380000000001</v>
      </c>
    </row>
    <row r="58" spans="1:15" hidden="1">
      <c r="A58" s="61">
        <v>2017</v>
      </c>
      <c r="B58" s="56">
        <v>111.67400000000001</v>
      </c>
      <c r="C58" s="56">
        <v>-3.2639999999999998</v>
      </c>
      <c r="D58" s="56">
        <v>509.93599999999998</v>
      </c>
      <c r="E58" s="56">
        <v>87.980999999999995</v>
      </c>
      <c r="F58" s="56">
        <v>48.308</v>
      </c>
      <c r="G58" s="56">
        <v>8.1000000000000003E-2</v>
      </c>
      <c r="H58" s="56">
        <v>4.6340000000000003</v>
      </c>
      <c r="I58" s="56">
        <v>17.523</v>
      </c>
      <c r="J58" s="56">
        <v>61.698999999999998</v>
      </c>
      <c r="K58" s="56">
        <v>3.8319999999999999</v>
      </c>
      <c r="L58" s="56">
        <v>126.437</v>
      </c>
      <c r="M58" s="56">
        <v>350.495</v>
      </c>
      <c r="N58" s="56">
        <v>460.73500000000001</v>
      </c>
      <c r="O58" s="56">
        <v>1429.576</v>
      </c>
    </row>
    <row r="59" spans="1:15" hidden="1">
      <c r="A59" s="61">
        <v>2018</v>
      </c>
      <c r="B59" s="56">
        <v>110.16200000000001</v>
      </c>
      <c r="C59" s="56">
        <v>-2.9279999999999999</v>
      </c>
      <c r="D59" s="56">
        <v>541.43200000000002</v>
      </c>
      <c r="E59" s="56">
        <v>91.507000000000005</v>
      </c>
      <c r="F59" s="56">
        <v>54.491999999999997</v>
      </c>
      <c r="G59" s="56">
        <v>0.11700000000000001</v>
      </c>
      <c r="H59" s="56">
        <v>4.5250000000000004</v>
      </c>
      <c r="I59" s="56">
        <v>17.866</v>
      </c>
      <c r="J59" s="56">
        <v>63.575000000000003</v>
      </c>
      <c r="K59" s="56">
        <v>3.3260000000000001</v>
      </c>
      <c r="L59" s="56">
        <v>123.063</v>
      </c>
      <c r="M59" s="56">
        <v>358.47</v>
      </c>
      <c r="N59" s="56">
        <v>457.34100000000001</v>
      </c>
      <c r="O59" s="56">
        <v>1464.4770000000001</v>
      </c>
    </row>
    <row r="60" spans="1:15">
      <c r="A60" s="61">
        <v>2019</v>
      </c>
      <c r="B60" s="56">
        <v>104.297</v>
      </c>
      <c r="C60" s="56">
        <v>-2.411</v>
      </c>
      <c r="D60" s="56">
        <v>551.37900000000002</v>
      </c>
      <c r="E60" s="56">
        <v>92.221999999999994</v>
      </c>
      <c r="F60" s="56">
        <v>60.155000000000001</v>
      </c>
      <c r="G60" s="56">
        <v>0.14699999999999999</v>
      </c>
      <c r="H60" s="56">
        <v>4.3620000000000001</v>
      </c>
      <c r="I60" s="56">
        <v>17.806999999999999</v>
      </c>
      <c r="J60" s="56">
        <v>60.914999999999999</v>
      </c>
      <c r="K60" s="56">
        <v>2.87</v>
      </c>
      <c r="L60" s="56">
        <v>126.879</v>
      </c>
      <c r="M60" s="56">
        <v>365.35599999999999</v>
      </c>
      <c r="N60" s="56">
        <v>425.48700000000002</v>
      </c>
      <c r="O60" s="56">
        <v>1444.1079999999999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A8E001D-AD14-4FEB-A1A7-BB313BB73C99}"/>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84F3-F274-441E-88B6-AE90ADF5D572}">
  <sheetPr codeName="Sheet33">
    <tabColor theme="7" tint="0.59999389629810485"/>
  </sheetPr>
  <dimension ref="A1:M60"/>
  <sheetViews>
    <sheetView workbookViewId="0"/>
  </sheetViews>
  <sheetFormatPr defaultColWidth="9.140625" defaultRowHeight="15"/>
  <cols>
    <col min="1" max="1" width="9.42578125" style="56" customWidth="1"/>
    <col min="2" max="2" width="28" style="56" customWidth="1"/>
    <col min="3" max="3" width="32.42578125" style="56" customWidth="1"/>
    <col min="4" max="4" width="28.85546875" style="56" customWidth="1"/>
    <col min="5" max="5" width="19" style="56" customWidth="1"/>
    <col min="6" max="6" width="22.7109375" style="56" customWidth="1"/>
    <col min="7" max="7" width="19.28515625" style="56" customWidth="1"/>
    <col min="8" max="8" width="26.5703125" style="56" customWidth="1"/>
    <col min="9" max="9" width="14.85546875" style="56" customWidth="1"/>
    <col min="10" max="10" width="21" style="56" customWidth="1"/>
    <col min="11" max="11" width="25.42578125" style="56" customWidth="1"/>
    <col min="12" max="12" width="18.42578125" style="56" customWidth="1"/>
    <col min="13" max="13" width="30" style="56" customWidth="1"/>
    <col min="14" max="16384" width="9.140625" style="56"/>
  </cols>
  <sheetData>
    <row r="1" spans="1:13" s="62" customFormat="1" ht="23.25" customHeight="1">
      <c r="B1" s="62" t="s">
        <v>3683</v>
      </c>
      <c r="C1" s="62" t="s">
        <v>3152</v>
      </c>
      <c r="D1" s="62" t="s">
        <v>3111</v>
      </c>
      <c r="E1" s="62" t="s">
        <v>3665</v>
      </c>
      <c r="F1" s="62" t="s">
        <v>3666</v>
      </c>
      <c r="G1" s="62" t="s">
        <v>3667</v>
      </c>
      <c r="H1" s="62" t="s">
        <v>3683</v>
      </c>
      <c r="I1" s="62" t="s">
        <v>3676</v>
      </c>
      <c r="J1" s="62" t="s">
        <v>3672</v>
      </c>
      <c r="K1" s="62" t="s">
        <v>3122</v>
      </c>
      <c r="L1" s="62" t="s">
        <v>3122</v>
      </c>
      <c r="M1" s="62" t="s">
        <v>3674</v>
      </c>
    </row>
    <row r="2" spans="1:13" ht="18.75">
      <c r="A2" s="55" t="s">
        <v>3573</v>
      </c>
    </row>
    <row r="3" spans="1:13" ht="18.75">
      <c r="A3" s="57" t="s">
        <v>3574</v>
      </c>
    </row>
    <row r="5" spans="1:13">
      <c r="A5" s="58" t="str">
        <f>HYPERLINK("http://www.eia.gov/totalenergy/data/monthly/dataunits.cfm","Note: Information about data precision.")</f>
        <v>Note: Information about data precision.</v>
      </c>
    </row>
    <row r="7" spans="1:13">
      <c r="A7" s="56" t="s">
        <v>3575</v>
      </c>
    </row>
    <row r="8" spans="1:13">
      <c r="A8" s="56" t="s">
        <v>3576</v>
      </c>
    </row>
    <row r="10" spans="1:13" ht="15.75">
      <c r="A10" s="59" t="s">
        <v>3631</v>
      </c>
    </row>
    <row r="12" spans="1:13">
      <c r="A12" s="60" t="s">
        <v>3578</v>
      </c>
      <c r="B12" s="60" t="s">
        <v>3632</v>
      </c>
      <c r="C12" s="60" t="s">
        <v>3633</v>
      </c>
      <c r="D12" s="60" t="s">
        <v>3634</v>
      </c>
      <c r="E12" s="60" t="s">
        <v>3635</v>
      </c>
      <c r="F12" s="60" t="s">
        <v>3636</v>
      </c>
      <c r="G12" s="60" t="s">
        <v>3637</v>
      </c>
      <c r="H12" s="60" t="s">
        <v>3638</v>
      </c>
      <c r="I12" s="60" t="s">
        <v>3639</v>
      </c>
      <c r="J12" s="60" t="s">
        <v>3640</v>
      </c>
      <c r="K12" s="60" t="s">
        <v>3641</v>
      </c>
      <c r="L12" s="60" t="s">
        <v>3642</v>
      </c>
      <c r="M12" s="60" t="s">
        <v>3643</v>
      </c>
    </row>
    <row r="13" spans="1:13">
      <c r="A13" s="60"/>
      <c r="B13" s="60" t="s">
        <v>3593</v>
      </c>
      <c r="C13" s="60" t="s">
        <v>3593</v>
      </c>
      <c r="D13" s="60" t="s">
        <v>3593</v>
      </c>
      <c r="E13" s="60" t="s">
        <v>3593</v>
      </c>
      <c r="F13" s="60" t="s">
        <v>3593</v>
      </c>
      <c r="G13" s="60" t="s">
        <v>3593</v>
      </c>
      <c r="H13" s="60" t="s">
        <v>3593</v>
      </c>
      <c r="I13" s="60" t="s">
        <v>3593</v>
      </c>
      <c r="J13" s="60" t="s">
        <v>3593</v>
      </c>
      <c r="K13" s="60" t="s">
        <v>3593</v>
      </c>
      <c r="L13" s="60" t="s">
        <v>3593</v>
      </c>
      <c r="M13" s="60" t="s">
        <v>3593</v>
      </c>
    </row>
    <row r="14" spans="1:13" hidden="1">
      <c r="A14" s="61">
        <v>1973</v>
      </c>
      <c r="B14" s="56">
        <v>0.245</v>
      </c>
      <c r="C14" s="56">
        <v>39.406999999999996</v>
      </c>
      <c r="D14" s="56">
        <v>5.774</v>
      </c>
      <c r="E14" s="56">
        <v>162.541</v>
      </c>
      <c r="F14" s="56">
        <v>3.121</v>
      </c>
      <c r="G14" s="56">
        <v>151.999</v>
      </c>
      <c r="H14" s="56">
        <v>6.0629999999999997</v>
      </c>
      <c r="I14" s="56">
        <v>886.42499999999995</v>
      </c>
      <c r="J14" s="56">
        <v>57.31</v>
      </c>
      <c r="K14" s="56">
        <v>1273.2329999999999</v>
      </c>
      <c r="L14" s="56">
        <v>2.3180000000000001</v>
      </c>
      <c r="M14" s="56">
        <v>1315.204</v>
      </c>
    </row>
    <row r="15" spans="1:13" hidden="1">
      <c r="A15" s="61">
        <v>1974</v>
      </c>
      <c r="B15" s="56">
        <v>0.16800000000000001</v>
      </c>
      <c r="C15" s="56">
        <v>36.335000000000001</v>
      </c>
      <c r="D15" s="56">
        <v>5.6630000000000003</v>
      </c>
      <c r="E15" s="56">
        <v>161.102</v>
      </c>
      <c r="F15" s="56">
        <v>2.8780000000000001</v>
      </c>
      <c r="G15" s="56">
        <v>142.71600000000001</v>
      </c>
      <c r="H15" s="56">
        <v>5.8070000000000004</v>
      </c>
      <c r="I15" s="56">
        <v>869.44899999999996</v>
      </c>
      <c r="J15" s="56">
        <v>54.899000000000001</v>
      </c>
      <c r="K15" s="56">
        <v>1242.5129999999999</v>
      </c>
      <c r="L15" s="56">
        <v>2.089</v>
      </c>
      <c r="M15" s="56">
        <v>1281.105</v>
      </c>
    </row>
    <row r="16" spans="1:13" hidden="1">
      <c r="A16" s="61">
        <v>1975</v>
      </c>
      <c r="B16" s="56">
        <v>0.05</v>
      </c>
      <c r="C16" s="56">
        <v>31.548999999999999</v>
      </c>
      <c r="D16" s="56">
        <v>4.9130000000000003</v>
      </c>
      <c r="E16" s="56">
        <v>155.15199999999999</v>
      </c>
      <c r="F16" s="56">
        <v>2.722</v>
      </c>
      <c r="G16" s="56">
        <v>144.714</v>
      </c>
      <c r="H16" s="56">
        <v>5.7430000000000003</v>
      </c>
      <c r="I16" s="56">
        <v>888.577</v>
      </c>
      <c r="J16" s="56">
        <v>56.03</v>
      </c>
      <c r="K16" s="56">
        <v>1257.8520000000001</v>
      </c>
      <c r="L16" s="56">
        <v>2.1179999999999999</v>
      </c>
      <c r="M16" s="56">
        <v>1291.569</v>
      </c>
    </row>
    <row r="17" spans="1:13" hidden="1">
      <c r="A17" s="61">
        <v>1976</v>
      </c>
      <c r="B17" s="56">
        <v>2.5000000000000001E-2</v>
      </c>
      <c r="C17" s="56">
        <v>29.645</v>
      </c>
      <c r="D17" s="56">
        <v>4.6669999999999998</v>
      </c>
      <c r="E17" s="56">
        <v>167.38200000000001</v>
      </c>
      <c r="F17" s="56">
        <v>2.9689999999999999</v>
      </c>
      <c r="G17" s="56">
        <v>142.78200000000001</v>
      </c>
      <c r="H17" s="56">
        <v>6.38</v>
      </c>
      <c r="I17" s="56">
        <v>932.84500000000003</v>
      </c>
      <c r="J17" s="56">
        <v>64.912000000000006</v>
      </c>
      <c r="K17" s="56">
        <v>1321.9369999999999</v>
      </c>
      <c r="L17" s="56">
        <v>2.1469999999999998</v>
      </c>
      <c r="M17" s="56">
        <v>1353.7550000000001</v>
      </c>
    </row>
    <row r="18" spans="1:13" hidden="1">
      <c r="A18" s="61">
        <v>1977</v>
      </c>
      <c r="B18" s="56">
        <v>1.9E-2</v>
      </c>
      <c r="C18" s="56">
        <v>28.798999999999999</v>
      </c>
      <c r="D18" s="56">
        <v>4.8659999999999997</v>
      </c>
      <c r="E18" s="56">
        <v>182.05</v>
      </c>
      <c r="F18" s="56">
        <v>3.157</v>
      </c>
      <c r="G18" s="56">
        <v>149.09</v>
      </c>
      <c r="H18" s="56">
        <v>6.3739999999999997</v>
      </c>
      <c r="I18" s="56">
        <v>958.19799999999998</v>
      </c>
      <c r="J18" s="56">
        <v>71.584999999999994</v>
      </c>
      <c r="K18" s="56">
        <v>1375.319</v>
      </c>
      <c r="L18" s="56">
        <v>2.262</v>
      </c>
      <c r="M18" s="56">
        <v>1406.3989999999999</v>
      </c>
    </row>
    <row r="19" spans="1:13" hidden="1">
      <c r="A19" s="61">
        <v>1978</v>
      </c>
      <c r="B19" s="56">
        <v>0</v>
      </c>
      <c r="C19" s="56">
        <v>28.594000000000001</v>
      </c>
      <c r="D19" s="56">
        <v>4.944</v>
      </c>
      <c r="E19" s="56">
        <v>195.99299999999999</v>
      </c>
      <c r="F19" s="56">
        <v>3.403</v>
      </c>
      <c r="G19" s="56">
        <v>152.501</v>
      </c>
      <c r="H19" s="56">
        <v>6.8449999999999998</v>
      </c>
      <c r="I19" s="56">
        <v>991.16</v>
      </c>
      <c r="J19" s="56">
        <v>77.989999999999995</v>
      </c>
      <c r="K19" s="56">
        <v>1432.837</v>
      </c>
      <c r="L19" s="56">
        <v>2.1080000000000001</v>
      </c>
      <c r="M19" s="56">
        <v>1463.539</v>
      </c>
    </row>
    <row r="20" spans="1:13" hidden="1">
      <c r="A20" s="61">
        <v>1979</v>
      </c>
      <c r="B20" s="56">
        <v>0</v>
      </c>
      <c r="C20" s="56">
        <v>32.459000000000003</v>
      </c>
      <c r="D20" s="56">
        <v>4.8650000000000002</v>
      </c>
      <c r="E20" s="56">
        <v>212.51300000000001</v>
      </c>
      <c r="F20" s="56">
        <v>1.3720000000000001</v>
      </c>
      <c r="G20" s="56">
        <v>155.88</v>
      </c>
      <c r="H20" s="56">
        <v>7.1630000000000003</v>
      </c>
      <c r="I20" s="56">
        <v>940.97</v>
      </c>
      <c r="J20" s="56">
        <v>96.774000000000001</v>
      </c>
      <c r="K20" s="56">
        <v>1419.537</v>
      </c>
      <c r="L20" s="56">
        <v>2.1549999999999998</v>
      </c>
      <c r="M20" s="56">
        <v>1454.152</v>
      </c>
    </row>
    <row r="21" spans="1:13" hidden="1">
      <c r="A21" s="61">
        <v>1980</v>
      </c>
      <c r="B21" s="56">
        <v>0</v>
      </c>
      <c r="C21" s="56">
        <v>34.478999999999999</v>
      </c>
      <c r="D21" s="56">
        <v>4.452</v>
      </c>
      <c r="E21" s="56">
        <v>204.44200000000001</v>
      </c>
      <c r="F21" s="56">
        <v>1.113</v>
      </c>
      <c r="G21" s="56">
        <v>155.43299999999999</v>
      </c>
      <c r="H21" s="56">
        <v>6.3780000000000001</v>
      </c>
      <c r="I21" s="56">
        <v>881.27599999999995</v>
      </c>
      <c r="J21" s="56">
        <v>110.19499999999999</v>
      </c>
      <c r="K21" s="56">
        <v>1363.2909999999999</v>
      </c>
      <c r="L21" s="56">
        <v>2.391</v>
      </c>
      <c r="M21" s="56">
        <v>1400.1610000000001</v>
      </c>
    </row>
    <row r="22" spans="1:13" hidden="1">
      <c r="A22" s="61">
        <v>1981</v>
      </c>
      <c r="B22" s="56">
        <v>0</v>
      </c>
      <c r="C22" s="56">
        <v>34.932000000000002</v>
      </c>
      <c r="D22" s="56">
        <v>3.8929999999999998</v>
      </c>
      <c r="E22" s="56">
        <v>212.233</v>
      </c>
      <c r="F22" s="56">
        <v>2.1440000000000001</v>
      </c>
      <c r="G22" s="56">
        <v>146.756</v>
      </c>
      <c r="H22" s="56">
        <v>6.117</v>
      </c>
      <c r="I22" s="56">
        <v>881.02300000000002</v>
      </c>
      <c r="J22" s="56">
        <v>96.049000000000007</v>
      </c>
      <c r="K22" s="56">
        <v>1348.2159999999999</v>
      </c>
      <c r="L22" s="56">
        <v>2.302</v>
      </c>
      <c r="M22" s="56">
        <v>1385.4490000000001</v>
      </c>
    </row>
    <row r="23" spans="1:13" hidden="1">
      <c r="A23" s="61">
        <v>1982</v>
      </c>
      <c r="B23" s="56">
        <v>0</v>
      </c>
      <c r="C23" s="56">
        <v>32.466000000000001</v>
      </c>
      <c r="D23" s="56">
        <v>3.25</v>
      </c>
      <c r="E23" s="56">
        <v>204.054</v>
      </c>
      <c r="F23" s="56">
        <v>2.1509999999999998</v>
      </c>
      <c r="G23" s="56">
        <v>147.57400000000001</v>
      </c>
      <c r="H23" s="56">
        <v>5.5780000000000003</v>
      </c>
      <c r="I23" s="56">
        <v>876.26</v>
      </c>
      <c r="J23" s="56">
        <v>80.358999999999995</v>
      </c>
      <c r="K23" s="56">
        <v>1319.2270000000001</v>
      </c>
      <c r="L23" s="56">
        <v>2.2879999999999998</v>
      </c>
      <c r="M23" s="56">
        <v>1353.981</v>
      </c>
    </row>
    <row r="24" spans="1:13" hidden="1">
      <c r="A24" s="61">
        <v>1983</v>
      </c>
      <c r="B24" s="56">
        <v>0</v>
      </c>
      <c r="C24" s="56">
        <v>26.806000000000001</v>
      </c>
      <c r="D24" s="56">
        <v>3.298</v>
      </c>
      <c r="E24" s="56">
        <v>212.529</v>
      </c>
      <c r="F24" s="56">
        <v>2.5539999999999998</v>
      </c>
      <c r="G24" s="56">
        <v>152.661</v>
      </c>
      <c r="H24" s="56">
        <v>5.84</v>
      </c>
      <c r="I24" s="56">
        <v>888.36699999999996</v>
      </c>
      <c r="J24" s="56">
        <v>64.692999999999998</v>
      </c>
      <c r="K24" s="56">
        <v>1329.943</v>
      </c>
      <c r="L24" s="56">
        <v>2.6269999999999998</v>
      </c>
      <c r="M24" s="56">
        <v>1359.375</v>
      </c>
    </row>
    <row r="25" spans="1:13" hidden="1">
      <c r="A25" s="61">
        <v>1984</v>
      </c>
      <c r="B25" s="56">
        <v>0</v>
      </c>
      <c r="C25" s="56">
        <v>28.896000000000001</v>
      </c>
      <c r="D25" s="56">
        <v>3.036</v>
      </c>
      <c r="E25" s="56">
        <v>215.63399999999999</v>
      </c>
      <c r="F25" s="56">
        <v>2.6880000000000002</v>
      </c>
      <c r="G25" s="56">
        <v>172.06800000000001</v>
      </c>
      <c r="H25" s="56">
        <v>6.2279999999999998</v>
      </c>
      <c r="I25" s="56">
        <v>894.89400000000001</v>
      </c>
      <c r="J25" s="56">
        <v>63.579000000000001</v>
      </c>
      <c r="K25" s="56">
        <v>1358.127</v>
      </c>
      <c r="L25" s="56">
        <v>2.911</v>
      </c>
      <c r="M25" s="56">
        <v>1389.933</v>
      </c>
    </row>
    <row r="26" spans="1:13" hidden="1">
      <c r="A26" s="61">
        <v>1985</v>
      </c>
      <c r="B26" s="56">
        <v>0</v>
      </c>
      <c r="C26" s="56">
        <v>27.556999999999999</v>
      </c>
      <c r="D26" s="56">
        <v>3.4820000000000002</v>
      </c>
      <c r="E26" s="56">
        <v>231.89099999999999</v>
      </c>
      <c r="F26" s="56">
        <v>1.8640000000000001</v>
      </c>
      <c r="G26" s="56">
        <v>177.92099999999999</v>
      </c>
      <c r="H26" s="56">
        <v>5.8040000000000003</v>
      </c>
      <c r="I26" s="56">
        <v>907.93299999999999</v>
      </c>
      <c r="J26" s="56">
        <v>61.896999999999998</v>
      </c>
      <c r="K26" s="56">
        <v>1390.7919999999999</v>
      </c>
      <c r="L26" s="56">
        <v>2.8889999999999998</v>
      </c>
      <c r="M26" s="56">
        <v>1421.2380000000001</v>
      </c>
    </row>
    <row r="27" spans="1:13" hidden="1">
      <c r="A27" s="61">
        <v>1986</v>
      </c>
      <c r="B27" s="56">
        <v>0</v>
      </c>
      <c r="C27" s="56">
        <v>26.481000000000002</v>
      </c>
      <c r="D27" s="56">
        <v>4.077</v>
      </c>
      <c r="E27" s="56">
        <v>235.39</v>
      </c>
      <c r="F27" s="56">
        <v>1.7230000000000001</v>
      </c>
      <c r="G27" s="56">
        <v>191.01499999999999</v>
      </c>
      <c r="H27" s="56">
        <v>5.6749999999999998</v>
      </c>
      <c r="I27" s="56">
        <v>936.15800000000002</v>
      </c>
      <c r="J27" s="56">
        <v>68.534999999999997</v>
      </c>
      <c r="K27" s="56">
        <v>1442.5740000000001</v>
      </c>
      <c r="L27" s="56">
        <v>3.0059999999999998</v>
      </c>
      <c r="M27" s="56">
        <v>1472.06</v>
      </c>
    </row>
    <row r="28" spans="1:13" hidden="1">
      <c r="A28" s="61">
        <v>1987</v>
      </c>
      <c r="B28" s="56">
        <v>0</v>
      </c>
      <c r="C28" s="56">
        <v>28.399000000000001</v>
      </c>
      <c r="D28" s="56">
        <v>3.1579999999999999</v>
      </c>
      <c r="E28" s="56">
        <v>243.922</v>
      </c>
      <c r="F28" s="56">
        <v>1.3640000000000001</v>
      </c>
      <c r="G28" s="56">
        <v>202.39699999999999</v>
      </c>
      <c r="H28" s="56">
        <v>6.4160000000000004</v>
      </c>
      <c r="I28" s="56">
        <v>959.27</v>
      </c>
      <c r="J28" s="56">
        <v>70.956000000000003</v>
      </c>
      <c r="K28" s="56">
        <v>1487.482</v>
      </c>
      <c r="L28" s="56">
        <v>3.12</v>
      </c>
      <c r="M28" s="56">
        <v>1519.001</v>
      </c>
    </row>
    <row r="29" spans="1:13" hidden="1">
      <c r="A29" s="61">
        <v>1988</v>
      </c>
      <c r="B29" s="56">
        <v>0</v>
      </c>
      <c r="C29" s="56">
        <v>33.517000000000003</v>
      </c>
      <c r="D29" s="56">
        <v>3.39</v>
      </c>
      <c r="E29" s="56">
        <v>265.25</v>
      </c>
      <c r="F29" s="56">
        <v>1.4710000000000001</v>
      </c>
      <c r="G29" s="56">
        <v>212.285</v>
      </c>
      <c r="H29" s="56">
        <v>6.1870000000000003</v>
      </c>
      <c r="I29" s="56">
        <v>981.26</v>
      </c>
      <c r="J29" s="56">
        <v>72.421000000000006</v>
      </c>
      <c r="K29" s="56">
        <v>1542.2639999999999</v>
      </c>
      <c r="L29" s="56">
        <v>3.1829999999999998</v>
      </c>
      <c r="M29" s="56">
        <v>1578.9639999999999</v>
      </c>
    </row>
    <row r="30" spans="1:13" hidden="1">
      <c r="A30" s="61">
        <v>1989</v>
      </c>
      <c r="B30" s="56">
        <v>0</v>
      </c>
      <c r="C30" s="56">
        <v>34.457000000000001</v>
      </c>
      <c r="D30" s="56">
        <v>3.2930000000000001</v>
      </c>
      <c r="E30" s="56">
        <v>269.66800000000001</v>
      </c>
      <c r="F30" s="56">
        <v>1.4359999999999999</v>
      </c>
      <c r="G30" s="56">
        <v>217.71600000000001</v>
      </c>
      <c r="H30" s="56">
        <v>6.3460000000000001</v>
      </c>
      <c r="I30" s="56">
        <v>978.53899999999999</v>
      </c>
      <c r="J30" s="56">
        <v>76.522000000000006</v>
      </c>
      <c r="K30" s="56">
        <v>1553.519</v>
      </c>
      <c r="L30" s="56">
        <v>3.29</v>
      </c>
      <c r="M30" s="56">
        <v>1591.2670000000001</v>
      </c>
    </row>
    <row r="31" spans="1:13" hidden="1">
      <c r="A31" s="61">
        <v>1990</v>
      </c>
      <c r="B31" s="56">
        <v>0</v>
      </c>
      <c r="C31" s="56">
        <v>36.037999999999997</v>
      </c>
      <c r="D31" s="56">
        <v>3.1120000000000001</v>
      </c>
      <c r="E31" s="56">
        <v>267.81200000000001</v>
      </c>
      <c r="F31" s="56">
        <v>1.4450000000000001</v>
      </c>
      <c r="G31" s="56">
        <v>222.61600000000001</v>
      </c>
      <c r="H31" s="56">
        <v>6.5309999999999997</v>
      </c>
      <c r="I31" s="56">
        <v>966.8</v>
      </c>
      <c r="J31" s="56">
        <v>80.058000000000007</v>
      </c>
      <c r="K31" s="56">
        <v>1548.374</v>
      </c>
      <c r="L31" s="56">
        <v>3.2069999999999999</v>
      </c>
      <c r="M31" s="56">
        <v>1587.6189999999999</v>
      </c>
    </row>
    <row r="32" spans="1:13" hidden="1">
      <c r="A32" s="61">
        <v>1991</v>
      </c>
      <c r="B32" s="56">
        <v>0</v>
      </c>
      <c r="C32" s="56">
        <v>32.911999999999999</v>
      </c>
      <c r="D32" s="56">
        <v>2.887</v>
      </c>
      <c r="E32" s="56">
        <v>263.38499999999999</v>
      </c>
      <c r="F32" s="56">
        <v>1.335</v>
      </c>
      <c r="G32" s="56">
        <v>215.18299999999999</v>
      </c>
      <c r="H32" s="56">
        <v>5.8419999999999996</v>
      </c>
      <c r="I32" s="56">
        <v>962.41200000000003</v>
      </c>
      <c r="J32" s="56">
        <v>80.838999999999999</v>
      </c>
      <c r="K32" s="56">
        <v>1531.884</v>
      </c>
      <c r="L32" s="56">
        <v>3.1520000000000001</v>
      </c>
      <c r="M32" s="56">
        <v>1567.9480000000001</v>
      </c>
    </row>
    <row r="33" spans="1:13" hidden="1">
      <c r="A33" s="61">
        <v>1992</v>
      </c>
      <c r="B33" s="56">
        <v>0</v>
      </c>
      <c r="C33" s="56">
        <v>32.264000000000003</v>
      </c>
      <c r="D33" s="56">
        <v>2.8410000000000002</v>
      </c>
      <c r="E33" s="56">
        <v>269.47800000000001</v>
      </c>
      <c r="F33" s="56">
        <v>1.226</v>
      </c>
      <c r="G33" s="56">
        <v>213.36799999999999</v>
      </c>
      <c r="H33" s="56">
        <v>5.9569999999999999</v>
      </c>
      <c r="I33" s="56">
        <v>979.05399999999997</v>
      </c>
      <c r="J33" s="56">
        <v>84.31</v>
      </c>
      <c r="K33" s="56">
        <v>1556.2329999999999</v>
      </c>
      <c r="L33" s="56">
        <v>3.1389999999999998</v>
      </c>
      <c r="M33" s="56">
        <v>1591.6369999999999</v>
      </c>
    </row>
    <row r="34" spans="1:13" hidden="1">
      <c r="A34" s="61">
        <v>1993</v>
      </c>
      <c r="B34" s="56">
        <v>0</v>
      </c>
      <c r="C34" s="56">
        <v>34.173999999999999</v>
      </c>
      <c r="D34" s="56">
        <v>2.657</v>
      </c>
      <c r="E34" s="56">
        <v>277.66399999999999</v>
      </c>
      <c r="F34" s="56">
        <v>1.278</v>
      </c>
      <c r="G34" s="56">
        <v>215.11199999999999</v>
      </c>
      <c r="H34" s="56">
        <v>6.0650000000000004</v>
      </c>
      <c r="I34" s="56">
        <v>993.06600000000003</v>
      </c>
      <c r="J34" s="56">
        <v>71.031999999999996</v>
      </c>
      <c r="K34" s="56">
        <v>1566.875</v>
      </c>
      <c r="L34" s="56">
        <v>3.2</v>
      </c>
      <c r="M34" s="56">
        <v>1604.248</v>
      </c>
    </row>
    <row r="35" spans="1:13" hidden="1">
      <c r="A35" s="61">
        <v>1994</v>
      </c>
      <c r="B35" s="56">
        <v>0</v>
      </c>
      <c r="C35" s="56">
        <v>37.593000000000004</v>
      </c>
      <c r="D35" s="56">
        <v>2.6389999999999998</v>
      </c>
      <c r="E35" s="56">
        <v>294.68799999999999</v>
      </c>
      <c r="F35" s="56">
        <v>2.1469999999999998</v>
      </c>
      <c r="G35" s="56">
        <v>223.78899999999999</v>
      </c>
      <c r="H35" s="56">
        <v>6.34</v>
      </c>
      <c r="I35" s="56">
        <v>1004.056</v>
      </c>
      <c r="J35" s="56">
        <v>69.545000000000002</v>
      </c>
      <c r="K35" s="56">
        <v>1603.204</v>
      </c>
      <c r="L35" s="56">
        <v>3.3079999999999998</v>
      </c>
      <c r="M35" s="56">
        <v>1644.104</v>
      </c>
    </row>
    <row r="36" spans="1:13" hidden="1">
      <c r="A36" s="61">
        <v>1995</v>
      </c>
      <c r="B36" s="56">
        <v>0</v>
      </c>
      <c r="C36" s="56">
        <v>38.411000000000001</v>
      </c>
      <c r="D36" s="56">
        <v>2.7389999999999999</v>
      </c>
      <c r="E36" s="56">
        <v>306.60000000000002</v>
      </c>
      <c r="F36" s="56">
        <v>1.1200000000000001</v>
      </c>
      <c r="G36" s="56">
        <v>222.07599999999999</v>
      </c>
      <c r="H36" s="56">
        <v>6.2309999999999999</v>
      </c>
      <c r="I36" s="56">
        <v>1026.384</v>
      </c>
      <c r="J36" s="56">
        <v>71.745000000000005</v>
      </c>
      <c r="K36" s="56">
        <v>1636.894</v>
      </c>
      <c r="L36" s="56">
        <v>3.2360000000000002</v>
      </c>
      <c r="M36" s="56">
        <v>1678.54</v>
      </c>
    </row>
    <row r="37" spans="1:13" hidden="1">
      <c r="A37" s="61">
        <v>1996</v>
      </c>
      <c r="B37" s="56">
        <v>0</v>
      </c>
      <c r="C37" s="56">
        <v>39.097000000000001</v>
      </c>
      <c r="D37" s="56">
        <v>2.585</v>
      </c>
      <c r="E37" s="56">
        <v>326.65100000000001</v>
      </c>
      <c r="F37" s="56">
        <v>0.98699999999999999</v>
      </c>
      <c r="G37" s="56">
        <v>232.08099999999999</v>
      </c>
      <c r="H37" s="56">
        <v>6.0469999999999997</v>
      </c>
      <c r="I37" s="56">
        <v>1046.05</v>
      </c>
      <c r="J37" s="56">
        <v>67.08</v>
      </c>
      <c r="K37" s="56">
        <v>1681.48</v>
      </c>
      <c r="L37" s="56">
        <v>3.2280000000000002</v>
      </c>
      <c r="M37" s="56">
        <v>1723.8040000000001</v>
      </c>
    </row>
    <row r="38" spans="1:13" hidden="1">
      <c r="A38" s="61">
        <v>1997</v>
      </c>
      <c r="B38" s="56">
        <v>0</v>
      </c>
      <c r="C38" s="56">
        <v>41.401000000000003</v>
      </c>
      <c r="D38" s="56">
        <v>2.7469999999999999</v>
      </c>
      <c r="E38" s="56">
        <v>341.483</v>
      </c>
      <c r="F38" s="56">
        <v>0.89800000000000002</v>
      </c>
      <c r="G38" s="56">
        <v>234.48599999999999</v>
      </c>
      <c r="H38" s="56">
        <v>6.3879999999999999</v>
      </c>
      <c r="I38" s="56">
        <v>1055.42</v>
      </c>
      <c r="J38" s="56">
        <v>56.08</v>
      </c>
      <c r="K38" s="56">
        <v>1697.5029999999999</v>
      </c>
      <c r="L38" s="56">
        <v>3.278</v>
      </c>
      <c r="M38" s="56">
        <v>1742.182</v>
      </c>
    </row>
    <row r="39" spans="1:13" hidden="1">
      <c r="A39" s="61">
        <v>1998</v>
      </c>
      <c r="B39" s="56">
        <v>0</v>
      </c>
      <c r="C39" s="56">
        <v>35.341000000000001</v>
      </c>
      <c r="D39" s="56">
        <v>2.456</v>
      </c>
      <c r="E39" s="56">
        <v>351.601</v>
      </c>
      <c r="F39" s="56">
        <v>1.1140000000000001</v>
      </c>
      <c r="G39" s="56">
        <v>237.93199999999999</v>
      </c>
      <c r="H39" s="56">
        <v>6.6870000000000003</v>
      </c>
      <c r="I39" s="56">
        <v>1087.8979999999999</v>
      </c>
      <c r="J39" s="56">
        <v>53.085999999999999</v>
      </c>
      <c r="K39" s="56">
        <v>1740.7750000000001</v>
      </c>
      <c r="L39" s="56">
        <v>3.331</v>
      </c>
      <c r="M39" s="56">
        <v>1779.4469999999999</v>
      </c>
    </row>
    <row r="40" spans="1:13" hidden="1">
      <c r="A40" s="61">
        <v>1999</v>
      </c>
      <c r="B40" s="56">
        <v>0</v>
      </c>
      <c r="C40" s="56">
        <v>35.831000000000003</v>
      </c>
      <c r="D40" s="56">
        <v>2.71</v>
      </c>
      <c r="E40" s="56">
        <v>365.44799999999998</v>
      </c>
      <c r="F40" s="56">
        <v>0.90100000000000002</v>
      </c>
      <c r="G40" s="56">
        <v>245.374</v>
      </c>
      <c r="H40" s="56">
        <v>6.7569999999999997</v>
      </c>
      <c r="I40" s="56">
        <v>1112.777</v>
      </c>
      <c r="J40" s="56">
        <v>52.435000000000002</v>
      </c>
      <c r="K40" s="56">
        <v>1786.403</v>
      </c>
      <c r="L40" s="56">
        <v>3.4119999999999999</v>
      </c>
      <c r="M40" s="56">
        <v>1825.646</v>
      </c>
    </row>
    <row r="41" spans="1:13" hidden="1">
      <c r="A41" s="61">
        <v>2000</v>
      </c>
      <c r="B41" s="56">
        <v>0</v>
      </c>
      <c r="C41" s="56">
        <v>35.654000000000003</v>
      </c>
      <c r="D41" s="56">
        <v>2.5110000000000001</v>
      </c>
      <c r="E41" s="56">
        <v>377.39600000000002</v>
      </c>
      <c r="F41" s="56">
        <v>0.751</v>
      </c>
      <c r="G41" s="56">
        <v>253.779</v>
      </c>
      <c r="H41" s="56">
        <v>6.6559999999999997</v>
      </c>
      <c r="I41" s="56">
        <v>1119.3869999999999</v>
      </c>
      <c r="J41" s="56">
        <v>69.935000000000002</v>
      </c>
      <c r="K41" s="56">
        <v>1830.414</v>
      </c>
      <c r="L41" s="56">
        <v>3.6339999999999999</v>
      </c>
      <c r="M41" s="56">
        <v>1869.702</v>
      </c>
    </row>
    <row r="42" spans="1:13" hidden="1">
      <c r="A42" s="61">
        <v>2001</v>
      </c>
      <c r="B42" s="56">
        <v>0</v>
      </c>
      <c r="C42" s="56">
        <v>34.914000000000001</v>
      </c>
      <c r="D42" s="56">
        <v>2.4169999999999998</v>
      </c>
      <c r="E42" s="56">
        <v>386.68900000000002</v>
      </c>
      <c r="F42" s="56">
        <v>0.86599999999999999</v>
      </c>
      <c r="G42" s="56">
        <v>242.83699999999999</v>
      </c>
      <c r="H42" s="56">
        <v>6.0979999999999999</v>
      </c>
      <c r="I42" s="56">
        <v>1125.348</v>
      </c>
      <c r="J42" s="56">
        <v>46.137999999999998</v>
      </c>
      <c r="K42" s="56">
        <v>1810.394</v>
      </c>
      <c r="L42" s="56">
        <v>3.8330000000000002</v>
      </c>
      <c r="M42" s="56">
        <v>1849.14</v>
      </c>
    </row>
    <row r="43" spans="1:13" hidden="1">
      <c r="A43" s="61">
        <v>2002</v>
      </c>
      <c r="B43" s="56">
        <v>0</v>
      </c>
      <c r="C43" s="56">
        <v>37.082000000000001</v>
      </c>
      <c r="D43" s="56">
        <v>2.3340000000000001</v>
      </c>
      <c r="E43" s="56">
        <v>394.04599999999999</v>
      </c>
      <c r="F43" s="56">
        <v>0.90200000000000002</v>
      </c>
      <c r="G43" s="56">
        <v>236.76499999999999</v>
      </c>
      <c r="H43" s="56">
        <v>6.0259999999999998</v>
      </c>
      <c r="I43" s="56">
        <v>1155.6469999999999</v>
      </c>
      <c r="J43" s="56">
        <v>53.33</v>
      </c>
      <c r="K43" s="56">
        <v>1849.05</v>
      </c>
      <c r="L43" s="56">
        <v>3.6429999999999998</v>
      </c>
      <c r="M43" s="56">
        <v>1889.7750000000001</v>
      </c>
    </row>
    <row r="44" spans="1:13" hidden="1">
      <c r="A44" s="61">
        <v>2003</v>
      </c>
      <c r="B44" s="56">
        <v>0</v>
      </c>
      <c r="C44" s="56">
        <v>33.29</v>
      </c>
      <c r="D44" s="56">
        <v>2.0910000000000002</v>
      </c>
      <c r="E44" s="56">
        <v>408.46600000000001</v>
      </c>
      <c r="F44" s="56">
        <v>1.129</v>
      </c>
      <c r="G44" s="56">
        <v>231.459</v>
      </c>
      <c r="H44" s="56">
        <v>5.5709999999999997</v>
      </c>
      <c r="I44" s="56">
        <v>1159.2</v>
      </c>
      <c r="J44" s="56">
        <v>44.987000000000002</v>
      </c>
      <c r="K44" s="56">
        <v>1852.903</v>
      </c>
      <c r="L44" s="56">
        <v>4.5199999999999996</v>
      </c>
      <c r="M44" s="56">
        <v>1890.713</v>
      </c>
    </row>
    <row r="45" spans="1:13" hidden="1">
      <c r="A45" s="61">
        <v>2004</v>
      </c>
      <c r="B45" s="56">
        <v>0</v>
      </c>
      <c r="C45" s="56">
        <v>31.937999999999999</v>
      </c>
      <c r="D45" s="56">
        <v>2.1619999999999999</v>
      </c>
      <c r="E45" s="56">
        <v>433.41800000000001</v>
      </c>
      <c r="F45" s="56">
        <v>1.206</v>
      </c>
      <c r="G45" s="56">
        <v>239.75700000000001</v>
      </c>
      <c r="H45" s="56">
        <v>5.6440000000000001</v>
      </c>
      <c r="I45" s="56">
        <v>1180.22</v>
      </c>
      <c r="J45" s="56">
        <v>58.271000000000001</v>
      </c>
      <c r="K45" s="56">
        <v>1920.6769999999999</v>
      </c>
      <c r="L45" s="56">
        <v>4.7859999999999996</v>
      </c>
      <c r="M45" s="56">
        <v>1957.4010000000001</v>
      </c>
    </row>
    <row r="46" spans="1:13" hidden="1">
      <c r="A46" s="61">
        <v>2005</v>
      </c>
      <c r="B46" s="56">
        <v>0</v>
      </c>
      <c r="C46" s="56">
        <v>33.101999999999997</v>
      </c>
      <c r="D46" s="56">
        <v>2.4470000000000001</v>
      </c>
      <c r="E46" s="56">
        <v>443.89299999999997</v>
      </c>
      <c r="F46" s="56">
        <v>1.7809999999999999</v>
      </c>
      <c r="G46" s="56">
        <v>246.29400000000001</v>
      </c>
      <c r="H46" s="56">
        <v>5.6139999999999999</v>
      </c>
      <c r="I46" s="56">
        <v>1180.107</v>
      </c>
      <c r="J46" s="56">
        <v>65.988</v>
      </c>
      <c r="K46" s="56">
        <v>1946.124</v>
      </c>
      <c r="L46" s="56">
        <v>4.9530000000000003</v>
      </c>
      <c r="M46" s="56">
        <v>1984.1790000000001</v>
      </c>
    </row>
    <row r="47" spans="1:13" hidden="1">
      <c r="A47" s="61">
        <v>2006</v>
      </c>
      <c r="B47" s="56">
        <v>0</v>
      </c>
      <c r="C47" s="56">
        <v>33.158999999999999</v>
      </c>
      <c r="D47" s="56">
        <v>2.3140000000000001</v>
      </c>
      <c r="E47" s="56">
        <v>467.42899999999997</v>
      </c>
      <c r="F47" s="56">
        <v>1.7350000000000001</v>
      </c>
      <c r="G47" s="56">
        <v>239.53399999999999</v>
      </c>
      <c r="H47" s="56">
        <v>5.47</v>
      </c>
      <c r="I47" s="56">
        <v>1186.5920000000001</v>
      </c>
      <c r="J47" s="56">
        <v>71.364000000000004</v>
      </c>
      <c r="K47" s="56">
        <v>1974.4380000000001</v>
      </c>
      <c r="L47" s="56">
        <v>4.7279999999999998</v>
      </c>
      <c r="M47" s="56">
        <v>2012.325</v>
      </c>
    </row>
    <row r="48" spans="1:13" hidden="1">
      <c r="A48" s="61">
        <v>2007</v>
      </c>
      <c r="B48" s="56">
        <v>0</v>
      </c>
      <c r="C48" s="56">
        <v>35.201000000000001</v>
      </c>
      <c r="D48" s="56">
        <v>2.1859999999999999</v>
      </c>
      <c r="E48" s="56">
        <v>468.995</v>
      </c>
      <c r="F48" s="56">
        <v>1.3859999999999999</v>
      </c>
      <c r="G48" s="56">
        <v>237.99</v>
      </c>
      <c r="H48" s="56">
        <v>5.649</v>
      </c>
      <c r="I48" s="56">
        <v>1182.8900000000001</v>
      </c>
      <c r="J48" s="56">
        <v>78.296000000000006</v>
      </c>
      <c r="K48" s="56">
        <v>1977.3910000000001</v>
      </c>
      <c r="L48" s="56">
        <v>5.2640000000000002</v>
      </c>
      <c r="M48" s="56">
        <v>2017.857</v>
      </c>
    </row>
    <row r="49" spans="1:13" hidden="1">
      <c r="A49" s="61">
        <v>2008</v>
      </c>
      <c r="B49" s="56">
        <v>0</v>
      </c>
      <c r="C49" s="56">
        <v>36.722000000000001</v>
      </c>
      <c r="D49" s="56">
        <v>1.9570000000000001</v>
      </c>
      <c r="E49" s="56">
        <v>423.69400000000002</v>
      </c>
      <c r="F49" s="56">
        <v>2.5350000000000001</v>
      </c>
      <c r="G49" s="56">
        <v>226.31100000000001</v>
      </c>
      <c r="H49" s="56">
        <v>5.2439999999999998</v>
      </c>
      <c r="I49" s="56">
        <v>1118.9970000000001</v>
      </c>
      <c r="J49" s="56">
        <v>72.959999999999994</v>
      </c>
      <c r="K49" s="56">
        <v>1851.6990000000001</v>
      </c>
      <c r="L49" s="56">
        <v>4.8639999999999999</v>
      </c>
      <c r="M49" s="56">
        <v>1893.2840000000001</v>
      </c>
    </row>
    <row r="50" spans="1:13" hidden="1">
      <c r="A50" s="61">
        <v>2009</v>
      </c>
      <c r="B50" s="56">
        <v>0</v>
      </c>
      <c r="C50" s="56">
        <v>37.929000000000002</v>
      </c>
      <c r="D50" s="56">
        <v>1.8380000000000001</v>
      </c>
      <c r="E50" s="56">
        <v>400.40600000000001</v>
      </c>
      <c r="F50" s="56">
        <v>1.77</v>
      </c>
      <c r="G50" s="56">
        <v>204.369</v>
      </c>
      <c r="H50" s="56">
        <v>4.7149999999999999</v>
      </c>
      <c r="I50" s="56">
        <v>1106.7940000000001</v>
      </c>
      <c r="J50" s="56">
        <v>62.29</v>
      </c>
      <c r="K50" s="56">
        <v>1782.182</v>
      </c>
      <c r="L50" s="56">
        <v>4.66</v>
      </c>
      <c r="M50" s="56">
        <v>1824.771</v>
      </c>
    </row>
    <row r="51" spans="1:13" hidden="1">
      <c r="A51" s="61">
        <v>2010</v>
      </c>
      <c r="B51" s="56">
        <v>0</v>
      </c>
      <c r="C51" s="56">
        <v>38.145000000000003</v>
      </c>
      <c r="D51" s="56">
        <v>1.871</v>
      </c>
      <c r="E51" s="56">
        <v>422.83300000000003</v>
      </c>
      <c r="F51" s="56">
        <v>0.47</v>
      </c>
      <c r="G51" s="56">
        <v>210.011</v>
      </c>
      <c r="H51" s="56">
        <v>5.7430000000000003</v>
      </c>
      <c r="I51" s="56">
        <v>1088.8330000000001</v>
      </c>
      <c r="J51" s="56">
        <v>70.284999999999997</v>
      </c>
      <c r="K51" s="56">
        <v>1800.047</v>
      </c>
      <c r="L51" s="56">
        <v>4.6630000000000003</v>
      </c>
      <c r="M51" s="56">
        <v>1842.855</v>
      </c>
    </row>
    <row r="52" spans="1:13" hidden="1">
      <c r="A52" s="61">
        <v>2011</v>
      </c>
      <c r="B52" s="56">
        <v>0</v>
      </c>
      <c r="C52" s="56">
        <v>38.92</v>
      </c>
      <c r="D52" s="56">
        <v>1.8720000000000001</v>
      </c>
      <c r="E52" s="56">
        <v>430.529</v>
      </c>
      <c r="F52" s="56">
        <v>0.45700000000000002</v>
      </c>
      <c r="G52" s="56">
        <v>209.08600000000001</v>
      </c>
      <c r="H52" s="56">
        <v>5.5060000000000002</v>
      </c>
      <c r="I52" s="56">
        <v>1056.971</v>
      </c>
      <c r="J52" s="56">
        <v>61.170999999999999</v>
      </c>
      <c r="K52" s="56">
        <v>1765.5930000000001</v>
      </c>
      <c r="L52" s="56">
        <v>4.4390000000000001</v>
      </c>
      <c r="M52" s="56">
        <v>1808.952</v>
      </c>
    </row>
    <row r="53" spans="1:13" hidden="1">
      <c r="A53" s="61">
        <v>2012</v>
      </c>
      <c r="B53" s="56">
        <v>0</v>
      </c>
      <c r="C53" s="56">
        <v>41.372</v>
      </c>
      <c r="D53" s="56">
        <v>1.738</v>
      </c>
      <c r="E53" s="56">
        <v>411.185</v>
      </c>
      <c r="F53" s="56">
        <v>0.44900000000000001</v>
      </c>
      <c r="G53" s="56">
        <v>205.65600000000001</v>
      </c>
      <c r="H53" s="56">
        <v>5.0250000000000004</v>
      </c>
      <c r="I53" s="56">
        <v>1051.1420000000001</v>
      </c>
      <c r="J53" s="56">
        <v>52.835000000000001</v>
      </c>
      <c r="K53" s="56">
        <v>1728.029</v>
      </c>
      <c r="L53" s="56">
        <v>4.0309999999999997</v>
      </c>
      <c r="M53" s="56">
        <v>1773.432</v>
      </c>
    </row>
    <row r="54" spans="1:13" hidden="1">
      <c r="A54" s="61">
        <v>2013</v>
      </c>
      <c r="B54" s="56">
        <v>0</v>
      </c>
      <c r="C54" s="56">
        <v>47.076000000000001</v>
      </c>
      <c r="D54" s="56">
        <v>1.5469999999999999</v>
      </c>
      <c r="E54" s="56">
        <v>415.59899999999999</v>
      </c>
      <c r="F54" s="56">
        <v>0.437</v>
      </c>
      <c r="G54" s="56">
        <v>210.41399999999999</v>
      </c>
      <c r="H54" s="56">
        <v>5.32</v>
      </c>
      <c r="I54" s="56">
        <v>1065.9749999999999</v>
      </c>
      <c r="J54" s="56">
        <v>45.792999999999999</v>
      </c>
      <c r="K54" s="56">
        <v>1745.0840000000001</v>
      </c>
      <c r="L54" s="56">
        <v>4.1959999999999997</v>
      </c>
      <c r="M54" s="56">
        <v>1796.356</v>
      </c>
    </row>
    <row r="55" spans="1:13" hidden="1">
      <c r="A55" s="61">
        <v>2014</v>
      </c>
      <c r="B55" s="56">
        <v>0</v>
      </c>
      <c r="C55" s="56">
        <v>40.307000000000002</v>
      </c>
      <c r="D55" s="56">
        <v>1.5009999999999999</v>
      </c>
      <c r="E55" s="56">
        <v>434.88799999999998</v>
      </c>
      <c r="F55" s="56">
        <v>0.45100000000000001</v>
      </c>
      <c r="G55" s="56">
        <v>215.626</v>
      </c>
      <c r="H55" s="56">
        <v>5.5419999999999998</v>
      </c>
      <c r="I55" s="56">
        <v>1077.182</v>
      </c>
      <c r="J55" s="56">
        <v>35.186</v>
      </c>
      <c r="K55" s="56">
        <v>1770.377</v>
      </c>
      <c r="L55" s="56">
        <v>4.2240000000000002</v>
      </c>
      <c r="M55" s="56">
        <v>1814.9079999999999</v>
      </c>
    </row>
    <row r="56" spans="1:13" hidden="1">
      <c r="A56" s="61">
        <v>2015</v>
      </c>
      <c r="B56" s="56">
        <v>0</v>
      </c>
      <c r="C56" s="56">
        <v>39.518999999999998</v>
      </c>
      <c r="D56" s="56">
        <v>1.4630000000000001</v>
      </c>
      <c r="E56" s="56">
        <v>440.83499999999998</v>
      </c>
      <c r="F56" s="56">
        <v>0.41499999999999998</v>
      </c>
      <c r="G56" s="56">
        <v>227.114</v>
      </c>
      <c r="H56" s="56">
        <v>6.0410000000000004</v>
      </c>
      <c r="I56" s="56">
        <v>1083.0550000000001</v>
      </c>
      <c r="J56" s="56">
        <v>36.514000000000003</v>
      </c>
      <c r="K56" s="56">
        <v>1795.4369999999999</v>
      </c>
      <c r="L56" s="56">
        <v>3.8860000000000001</v>
      </c>
      <c r="M56" s="56">
        <v>1838.8420000000001</v>
      </c>
    </row>
    <row r="57" spans="1:13" hidden="1">
      <c r="A57" s="61">
        <v>2016</v>
      </c>
      <c r="B57" s="56">
        <v>0</v>
      </c>
      <c r="C57" s="56">
        <v>40.173999999999999</v>
      </c>
      <c r="D57" s="56">
        <v>1.4159999999999999</v>
      </c>
      <c r="E57" s="56">
        <v>431.42500000000001</v>
      </c>
      <c r="F57" s="56">
        <v>0.44800000000000001</v>
      </c>
      <c r="G57" s="56">
        <v>237.44200000000001</v>
      </c>
      <c r="H57" s="56">
        <v>5.7279999999999998</v>
      </c>
      <c r="I57" s="56">
        <v>1101.6089999999999</v>
      </c>
      <c r="J57" s="56">
        <v>49.1</v>
      </c>
      <c r="K57" s="56">
        <v>1827.1679999999999</v>
      </c>
      <c r="L57" s="56">
        <v>3.629</v>
      </c>
      <c r="M57" s="56">
        <v>1870.97</v>
      </c>
    </row>
    <row r="58" spans="1:13" hidden="1">
      <c r="A58" s="61">
        <v>2017</v>
      </c>
      <c r="B58" s="56">
        <v>0</v>
      </c>
      <c r="C58" s="56">
        <v>42.369</v>
      </c>
      <c r="D58" s="56">
        <v>1.4490000000000001</v>
      </c>
      <c r="E58" s="56">
        <v>436.37799999999999</v>
      </c>
      <c r="F58" s="56">
        <v>0.45100000000000001</v>
      </c>
      <c r="G58" s="56">
        <v>246.761</v>
      </c>
      <c r="H58" s="56">
        <v>5.2690000000000001</v>
      </c>
      <c r="I58" s="56">
        <v>1098.9459999999999</v>
      </c>
      <c r="J58" s="56">
        <v>52.366999999999997</v>
      </c>
      <c r="K58" s="56">
        <v>1841.6210000000001</v>
      </c>
      <c r="L58" s="56">
        <v>3.5209999999999999</v>
      </c>
      <c r="M58" s="56">
        <v>1887.511</v>
      </c>
    </row>
    <row r="59" spans="1:13" hidden="1">
      <c r="A59" s="61">
        <v>2018</v>
      </c>
      <c r="B59" s="56">
        <v>0</v>
      </c>
      <c r="C59" s="56">
        <v>51.05</v>
      </c>
      <c r="D59" s="56">
        <v>1.5489999999999999</v>
      </c>
      <c r="E59" s="56">
        <v>459.94400000000002</v>
      </c>
      <c r="F59" s="56">
        <v>0.48499999999999999</v>
      </c>
      <c r="G59" s="56">
        <v>250.405</v>
      </c>
      <c r="H59" s="56">
        <v>5.085</v>
      </c>
      <c r="I59" s="56">
        <v>1098.9680000000001</v>
      </c>
      <c r="J59" s="56">
        <v>47.595999999999997</v>
      </c>
      <c r="K59" s="56">
        <v>1864.0319999999999</v>
      </c>
      <c r="L59" s="56">
        <v>3.5030000000000001</v>
      </c>
      <c r="M59" s="56">
        <v>1918.5840000000001</v>
      </c>
    </row>
    <row r="60" spans="1:13">
      <c r="A60" s="61">
        <v>2019</v>
      </c>
      <c r="B60" s="56">
        <v>0</v>
      </c>
      <c r="C60" s="56">
        <v>54.926000000000002</v>
      </c>
      <c r="D60" s="56">
        <v>1.6180000000000001</v>
      </c>
      <c r="E60" s="56">
        <v>456.36099999999999</v>
      </c>
      <c r="F60" s="56">
        <v>0.47499999999999998</v>
      </c>
      <c r="G60" s="56">
        <v>255.74</v>
      </c>
      <c r="H60" s="56">
        <v>4.9009999999999998</v>
      </c>
      <c r="I60" s="56">
        <v>1095.3520000000001</v>
      </c>
      <c r="J60" s="56">
        <v>41.938000000000002</v>
      </c>
      <c r="K60" s="56">
        <v>1856.385</v>
      </c>
      <c r="L60" s="56">
        <v>3.24</v>
      </c>
      <c r="M60" s="56">
        <v>1914.5509999999999</v>
      </c>
    </row>
  </sheetData>
  <sheetProtection formatCells="0" formatColumns="0" formatRows="0" insertColumns="0" insertRows="0" insertHyperlinks="0" deleteColumns="0" deleteRows="0" sort="0" autoFilter="0" pivotTables="0"/>
  <hyperlinks>
    <hyperlink ref="A5" r:id="rId1" display="http://www.eia.gov/totalenergy/data/monthly/dataunits.cfm" xr:uid="{0D6283F3-0ED8-4B05-A8EA-470BDEF7E78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5F4FB-F9EC-4C7F-AD05-E9F6135062F5}">
  <sheetPr codeName="Sheet34">
    <tabColor theme="7" tint="0.59999389629810485"/>
  </sheetPr>
  <dimension ref="A1:J60"/>
  <sheetViews>
    <sheetView workbookViewId="0"/>
  </sheetViews>
  <sheetFormatPr defaultColWidth="9.140625" defaultRowHeight="15"/>
  <cols>
    <col min="1" max="1" width="106.5703125" style="56" bestFit="1" customWidth="1"/>
    <col min="2" max="2" width="43.85546875" style="56" bestFit="1" customWidth="1"/>
    <col min="3" max="3" width="51.28515625" style="56" bestFit="1" customWidth="1"/>
    <col min="4" max="4" width="97.42578125" style="56" bestFit="1" customWidth="1"/>
    <col min="5" max="5" width="54.5703125" style="56" bestFit="1" customWidth="1"/>
    <col min="6" max="6" width="57.7109375" style="56" bestFit="1" customWidth="1"/>
    <col min="7" max="7" width="49.140625" style="56" bestFit="1" customWidth="1"/>
    <col min="8" max="9" width="57.7109375" style="56" bestFit="1" customWidth="1"/>
    <col min="10" max="10" width="52.42578125" style="56" bestFit="1" customWidth="1"/>
    <col min="11" max="16384" width="9.140625" style="56"/>
  </cols>
  <sheetData>
    <row r="1" spans="1:10" s="62" customFormat="1" ht="23.25" customHeight="1">
      <c r="B1" s="62" t="s">
        <v>3148</v>
      </c>
      <c r="C1" s="62" t="s">
        <v>3152</v>
      </c>
      <c r="D1" s="67" t="s">
        <v>3683</v>
      </c>
      <c r="E1" s="67" t="s">
        <v>3683</v>
      </c>
      <c r="F1" s="67" t="s">
        <v>3678</v>
      </c>
      <c r="G1" s="67" t="s">
        <v>3122</v>
      </c>
      <c r="H1" s="67" t="s">
        <v>3143</v>
      </c>
      <c r="I1" s="67" t="s">
        <v>3683</v>
      </c>
      <c r="J1" s="67" t="s">
        <v>3674</v>
      </c>
    </row>
    <row r="2" spans="1:10" ht="18.75">
      <c r="A2" s="55" t="s">
        <v>3573</v>
      </c>
    </row>
    <row r="3" spans="1:10" ht="18.75">
      <c r="A3" s="57" t="s">
        <v>3574</v>
      </c>
    </row>
    <row r="5" spans="1:10">
      <c r="A5" s="58" t="str">
        <f>HYPERLINK("http://www.eia.gov/totalenergy/data/monthly/dataunits.cfm","Note: Information about data precision.")</f>
        <v>Note: Information about data precision.</v>
      </c>
    </row>
    <row r="7" spans="1:10">
      <c r="A7" s="56" t="s">
        <v>3575</v>
      </c>
    </row>
    <row r="8" spans="1:10">
      <c r="A8" s="56" t="s">
        <v>3576</v>
      </c>
    </row>
    <row r="10" spans="1:10" ht="15.75">
      <c r="A10" s="59" t="s">
        <v>3644</v>
      </c>
    </row>
    <row r="12" spans="1:10">
      <c r="A12" s="60" t="s">
        <v>3578</v>
      </c>
      <c r="B12" s="60" t="s">
        <v>3645</v>
      </c>
      <c r="C12" s="60" t="s">
        <v>3646</v>
      </c>
      <c r="D12" s="60" t="s">
        <v>3647</v>
      </c>
      <c r="E12" s="60" t="s">
        <v>3648</v>
      </c>
      <c r="F12" s="60" t="s">
        <v>3649</v>
      </c>
      <c r="G12" s="60" t="s">
        <v>3650</v>
      </c>
      <c r="H12" s="60" t="s">
        <v>3651</v>
      </c>
      <c r="I12" s="60" t="s">
        <v>3652</v>
      </c>
      <c r="J12" s="60" t="s">
        <v>3653</v>
      </c>
    </row>
    <row r="13" spans="1:10">
      <c r="A13" s="60"/>
      <c r="B13" s="60" t="s">
        <v>3593</v>
      </c>
      <c r="C13" s="60" t="s">
        <v>3593</v>
      </c>
      <c r="D13" s="60" t="s">
        <v>3593</v>
      </c>
      <c r="E13" s="60" t="s">
        <v>3593</v>
      </c>
      <c r="F13" s="60" t="s">
        <v>3593</v>
      </c>
      <c r="G13" s="60" t="s">
        <v>3593</v>
      </c>
      <c r="H13" s="60" t="s">
        <v>3593</v>
      </c>
      <c r="I13" s="60" t="s">
        <v>3593</v>
      </c>
      <c r="J13" s="60" t="s">
        <v>3593</v>
      </c>
    </row>
    <row r="14" spans="1:10" hidden="1">
      <c r="A14" s="61">
        <v>1973</v>
      </c>
      <c r="B14" s="56">
        <v>811.79100000000005</v>
      </c>
      <c r="C14" s="56">
        <v>198.857</v>
      </c>
      <c r="D14" s="56">
        <v>19.914000000000001</v>
      </c>
      <c r="E14" s="56">
        <v>1.5589999999999999</v>
      </c>
      <c r="F14" s="56">
        <v>254.23099999999999</v>
      </c>
      <c r="G14" s="56">
        <v>275.70400000000001</v>
      </c>
      <c r="H14" s="56" t="s">
        <v>3594</v>
      </c>
      <c r="I14" s="56" t="s">
        <v>3594</v>
      </c>
      <c r="J14" s="56">
        <v>1286.3520000000001</v>
      </c>
    </row>
    <row r="15" spans="1:10" hidden="1">
      <c r="A15" s="61">
        <v>1974</v>
      </c>
      <c r="B15" s="56">
        <v>800.13099999999997</v>
      </c>
      <c r="C15" s="56">
        <v>186.71600000000001</v>
      </c>
      <c r="D15" s="56">
        <v>22.524999999999999</v>
      </c>
      <c r="E15" s="56">
        <v>1.9219999999999999</v>
      </c>
      <c r="F15" s="56">
        <v>239.34800000000001</v>
      </c>
      <c r="G15" s="56">
        <v>263.79599999999999</v>
      </c>
      <c r="H15" s="56" t="s">
        <v>3594</v>
      </c>
      <c r="I15" s="56" t="s">
        <v>3594</v>
      </c>
      <c r="J15" s="56">
        <v>1250.643</v>
      </c>
    </row>
    <row r="16" spans="1:10" hidden="1">
      <c r="A16" s="61">
        <v>1975</v>
      </c>
      <c r="B16" s="56">
        <v>823.74</v>
      </c>
      <c r="C16" s="56">
        <v>171.89099999999999</v>
      </c>
      <c r="D16" s="56">
        <v>16.509</v>
      </c>
      <c r="E16" s="56">
        <v>0.216</v>
      </c>
      <c r="F16" s="56">
        <v>231.459</v>
      </c>
      <c r="G16" s="56">
        <v>248.184</v>
      </c>
      <c r="H16" s="56" t="s">
        <v>3594</v>
      </c>
      <c r="I16" s="56" t="s">
        <v>3594</v>
      </c>
      <c r="J16" s="56">
        <v>1243.8150000000001</v>
      </c>
    </row>
    <row r="17" spans="1:10" hidden="1">
      <c r="A17" s="61">
        <v>1976</v>
      </c>
      <c r="B17" s="56">
        <v>911.346</v>
      </c>
      <c r="C17" s="56">
        <v>167.22</v>
      </c>
      <c r="D17" s="56">
        <v>17.738</v>
      </c>
      <c r="E17" s="56">
        <v>0.20899999999999999</v>
      </c>
      <c r="F17" s="56">
        <v>254.67099999999999</v>
      </c>
      <c r="G17" s="56">
        <v>272.61799999999999</v>
      </c>
      <c r="H17" s="56" t="s">
        <v>3594</v>
      </c>
      <c r="I17" s="56" t="s">
        <v>3594</v>
      </c>
      <c r="J17" s="56">
        <v>1351.184</v>
      </c>
    </row>
    <row r="18" spans="1:10" hidden="1">
      <c r="A18" s="61">
        <v>1977</v>
      </c>
      <c r="B18" s="56">
        <v>962.14300000000003</v>
      </c>
      <c r="C18" s="56">
        <v>174.22499999999999</v>
      </c>
      <c r="D18" s="56">
        <v>20.670999999999999</v>
      </c>
      <c r="E18" s="56">
        <v>0.3</v>
      </c>
      <c r="F18" s="56">
        <v>284.78699999999998</v>
      </c>
      <c r="G18" s="56">
        <v>305.75799999999998</v>
      </c>
      <c r="H18" s="56" t="s">
        <v>3594</v>
      </c>
      <c r="I18" s="56" t="s">
        <v>3594</v>
      </c>
      <c r="J18" s="56">
        <v>1442.126</v>
      </c>
    </row>
    <row r="19" spans="1:10" hidden="1">
      <c r="A19" s="61">
        <v>1978</v>
      </c>
      <c r="B19" s="56">
        <v>959.91600000000005</v>
      </c>
      <c r="C19" s="56">
        <v>174.91499999999999</v>
      </c>
      <c r="D19" s="56">
        <v>20.151</v>
      </c>
      <c r="E19" s="56">
        <v>1.2250000000000001</v>
      </c>
      <c r="F19" s="56">
        <v>291.45</v>
      </c>
      <c r="G19" s="56">
        <v>312.82499999999999</v>
      </c>
      <c r="H19" s="56" t="s">
        <v>3594</v>
      </c>
      <c r="I19" s="56" t="s">
        <v>3594</v>
      </c>
      <c r="J19" s="56">
        <v>1447.6569999999999</v>
      </c>
    </row>
    <row r="20" spans="1:10" hidden="1">
      <c r="A20" s="61">
        <v>1979</v>
      </c>
      <c r="B20" s="56">
        <v>1055.704</v>
      </c>
      <c r="C20" s="56">
        <v>191.67699999999999</v>
      </c>
      <c r="D20" s="56">
        <v>13.009</v>
      </c>
      <c r="E20" s="56">
        <v>0.82399999999999995</v>
      </c>
      <c r="F20" s="56">
        <v>244.03399999999999</v>
      </c>
      <c r="G20" s="56">
        <v>257.86700000000002</v>
      </c>
      <c r="H20" s="56" t="s">
        <v>3594</v>
      </c>
      <c r="I20" s="56" t="s">
        <v>3594</v>
      </c>
      <c r="J20" s="56">
        <v>1505.248</v>
      </c>
    </row>
    <row r="21" spans="1:10" hidden="1">
      <c r="A21" s="61">
        <v>1980</v>
      </c>
      <c r="B21" s="56">
        <v>1136.5940000000001</v>
      </c>
      <c r="C21" s="56">
        <v>200.45400000000001</v>
      </c>
      <c r="D21" s="56">
        <v>12.337</v>
      </c>
      <c r="E21" s="56">
        <v>0.55100000000000005</v>
      </c>
      <c r="F21" s="56">
        <v>193.78</v>
      </c>
      <c r="G21" s="56">
        <v>206.66800000000001</v>
      </c>
      <c r="H21" s="56" t="s">
        <v>3594</v>
      </c>
      <c r="I21" s="56" t="s">
        <v>3594</v>
      </c>
      <c r="J21" s="56">
        <v>1543.7159999999999</v>
      </c>
    </row>
    <row r="22" spans="1:10" hidden="1">
      <c r="A22" s="61">
        <v>1981</v>
      </c>
      <c r="B22" s="56">
        <v>1180.367</v>
      </c>
      <c r="C22" s="56">
        <v>197.92500000000001</v>
      </c>
      <c r="D22" s="56">
        <v>9.0660000000000007</v>
      </c>
      <c r="E22" s="56">
        <v>0.42699999999999999</v>
      </c>
      <c r="F22" s="56">
        <v>163.38</v>
      </c>
      <c r="G22" s="56">
        <v>172.87299999999999</v>
      </c>
      <c r="H22" s="56" t="s">
        <v>3594</v>
      </c>
      <c r="I22" s="56" t="s">
        <v>3594</v>
      </c>
      <c r="J22" s="56">
        <v>1551.165</v>
      </c>
    </row>
    <row r="23" spans="1:10" hidden="1">
      <c r="A23" s="61">
        <v>1982</v>
      </c>
      <c r="B23" s="56">
        <v>1181.9559999999999</v>
      </c>
      <c r="C23" s="56">
        <v>175.721</v>
      </c>
      <c r="D23" s="56">
        <v>6.5250000000000004</v>
      </c>
      <c r="E23" s="56">
        <v>0.45900000000000002</v>
      </c>
      <c r="F23" s="56">
        <v>116.137</v>
      </c>
      <c r="G23" s="56">
        <v>123.122</v>
      </c>
      <c r="H23" s="56" t="s">
        <v>3594</v>
      </c>
      <c r="I23" s="56" t="s">
        <v>3594</v>
      </c>
      <c r="J23" s="56">
        <v>1480.798</v>
      </c>
    </row>
    <row r="24" spans="1:10" hidden="1">
      <c r="A24" s="61">
        <v>1983</v>
      </c>
      <c r="B24" s="56">
        <v>1241.778</v>
      </c>
      <c r="C24" s="56">
        <v>157.703</v>
      </c>
      <c r="D24" s="56">
        <v>7.0359999999999996</v>
      </c>
      <c r="E24" s="56">
        <v>0.80400000000000005</v>
      </c>
      <c r="F24" s="56">
        <v>113.438</v>
      </c>
      <c r="G24" s="56">
        <v>121.27800000000001</v>
      </c>
      <c r="H24" s="56" t="s">
        <v>3594</v>
      </c>
      <c r="I24" s="56" t="s">
        <v>3594</v>
      </c>
      <c r="J24" s="56">
        <v>1520.759</v>
      </c>
    </row>
    <row r="25" spans="1:10" hidden="1">
      <c r="A25" s="61">
        <v>1984</v>
      </c>
      <c r="B25" s="56">
        <v>1317.614</v>
      </c>
      <c r="C25" s="56">
        <v>169.70599999999999</v>
      </c>
      <c r="D25" s="56">
        <v>6.4729999999999999</v>
      </c>
      <c r="E25" s="56">
        <v>0.77400000000000002</v>
      </c>
      <c r="F25" s="56">
        <v>93.772999999999996</v>
      </c>
      <c r="G25" s="56">
        <v>101.01900000000001</v>
      </c>
      <c r="H25" s="56" t="s">
        <v>3594</v>
      </c>
      <c r="I25" s="56" t="s">
        <v>3594</v>
      </c>
      <c r="J25" s="56">
        <v>1588.338</v>
      </c>
    </row>
    <row r="26" spans="1:10" hidden="1">
      <c r="A26" s="61">
        <v>1985</v>
      </c>
      <c r="B26" s="56">
        <v>1367.4010000000001</v>
      </c>
      <c r="C26" s="56">
        <v>166.30600000000001</v>
      </c>
      <c r="D26" s="56">
        <v>6.2359999999999998</v>
      </c>
      <c r="E26" s="56">
        <v>0.71199999999999997</v>
      </c>
      <c r="F26" s="56">
        <v>78.658000000000001</v>
      </c>
      <c r="G26" s="56">
        <v>85.605999999999995</v>
      </c>
      <c r="H26" s="56" t="s">
        <v>3594</v>
      </c>
      <c r="I26" s="56" t="s">
        <v>3594</v>
      </c>
      <c r="J26" s="56">
        <v>1619.3130000000001</v>
      </c>
    </row>
    <row r="27" spans="1:10" hidden="1">
      <c r="A27" s="61">
        <v>1986</v>
      </c>
      <c r="B27" s="56">
        <v>1357.4849999999999</v>
      </c>
      <c r="C27" s="56">
        <v>141.67699999999999</v>
      </c>
      <c r="D27" s="56">
        <v>6.1040000000000001</v>
      </c>
      <c r="E27" s="56">
        <v>0.96199999999999997</v>
      </c>
      <c r="F27" s="56">
        <v>107.083</v>
      </c>
      <c r="G27" s="56">
        <v>114.149</v>
      </c>
      <c r="H27" s="56" t="s">
        <v>3594</v>
      </c>
      <c r="I27" s="56" t="s">
        <v>3594</v>
      </c>
      <c r="J27" s="56">
        <v>1613.31</v>
      </c>
    </row>
    <row r="28" spans="1:10" hidden="1">
      <c r="A28" s="61">
        <v>1987</v>
      </c>
      <c r="B28" s="56">
        <v>1426.7529999999999</v>
      </c>
      <c r="C28" s="56">
        <v>154.709</v>
      </c>
      <c r="D28" s="56">
        <v>6.548</v>
      </c>
      <c r="E28" s="56">
        <v>1.069</v>
      </c>
      <c r="F28" s="56">
        <v>91.158000000000001</v>
      </c>
      <c r="G28" s="56">
        <v>98.775000000000006</v>
      </c>
      <c r="H28" s="56" t="s">
        <v>3594</v>
      </c>
      <c r="I28" s="56" t="s">
        <v>3594</v>
      </c>
      <c r="J28" s="56">
        <v>1680.2370000000001</v>
      </c>
    </row>
    <row r="29" spans="1:10" hidden="1">
      <c r="A29" s="61">
        <v>1988</v>
      </c>
      <c r="B29" s="56">
        <v>1491.807</v>
      </c>
      <c r="C29" s="56">
        <v>142.86099999999999</v>
      </c>
      <c r="D29" s="56">
        <v>7.9969999999999999</v>
      </c>
      <c r="E29" s="56">
        <v>1.258</v>
      </c>
      <c r="F29" s="56">
        <v>113.607</v>
      </c>
      <c r="G29" s="56">
        <v>122.863</v>
      </c>
      <c r="H29" s="56" t="s">
        <v>3594</v>
      </c>
      <c r="I29" s="56" t="s">
        <v>3594</v>
      </c>
      <c r="J29" s="56">
        <v>1757.5309999999999</v>
      </c>
    </row>
    <row r="30" spans="1:10" hidden="1">
      <c r="A30" s="61">
        <v>1989</v>
      </c>
      <c r="B30" s="56">
        <v>1518.8440000000001</v>
      </c>
      <c r="C30" s="56">
        <v>168.32599999999999</v>
      </c>
      <c r="D30" s="56">
        <v>11.145</v>
      </c>
      <c r="E30" s="56">
        <v>1.591</v>
      </c>
      <c r="F30" s="56">
        <v>120.965</v>
      </c>
      <c r="G30" s="56">
        <v>133.70099999999999</v>
      </c>
      <c r="H30" s="56">
        <v>0.36299999999999999</v>
      </c>
      <c r="I30" s="56">
        <v>4.3659999999999997</v>
      </c>
      <c r="J30" s="56">
        <v>1825.6</v>
      </c>
    </row>
    <row r="31" spans="1:10" hidden="1">
      <c r="A31" s="61">
        <v>1990</v>
      </c>
      <c r="B31" s="56">
        <v>1547.5640000000001</v>
      </c>
      <c r="C31" s="56">
        <v>175.54</v>
      </c>
      <c r="D31" s="56">
        <v>7.0590000000000002</v>
      </c>
      <c r="E31" s="56">
        <v>3.101</v>
      </c>
      <c r="F31" s="56">
        <v>91.605999999999995</v>
      </c>
      <c r="G31" s="56">
        <v>101.76600000000001</v>
      </c>
      <c r="H31" s="56">
        <v>0.38400000000000001</v>
      </c>
      <c r="I31" s="56">
        <v>5.7949999999999999</v>
      </c>
      <c r="J31" s="56">
        <v>1831.049</v>
      </c>
    </row>
    <row r="32" spans="1:10" hidden="1">
      <c r="A32" s="61">
        <v>1991</v>
      </c>
      <c r="B32" s="56">
        <v>1548.18</v>
      </c>
      <c r="C32" s="56">
        <v>179.191</v>
      </c>
      <c r="D32" s="56">
        <v>6.1180000000000003</v>
      </c>
      <c r="E32" s="56">
        <v>2.9950000000000001</v>
      </c>
      <c r="F32" s="56">
        <v>85.516999999999996</v>
      </c>
      <c r="G32" s="56">
        <v>94.631</v>
      </c>
      <c r="H32" s="56">
        <v>0.39800000000000002</v>
      </c>
      <c r="I32" s="56">
        <v>7.2069999999999999</v>
      </c>
      <c r="J32" s="56">
        <v>1829.607</v>
      </c>
    </row>
    <row r="33" spans="1:10" hidden="1">
      <c r="A33" s="61">
        <v>1992</v>
      </c>
      <c r="B33" s="56">
        <v>1569.566</v>
      </c>
      <c r="C33" s="56">
        <v>186.309</v>
      </c>
      <c r="D33" s="56">
        <v>5.3789999999999996</v>
      </c>
      <c r="E33" s="56">
        <v>4.5960000000000001</v>
      </c>
      <c r="F33" s="56">
        <v>68.724000000000004</v>
      </c>
      <c r="G33" s="56">
        <v>78.698999999999998</v>
      </c>
      <c r="H33" s="56">
        <v>0.4</v>
      </c>
      <c r="I33" s="56">
        <v>8.4760000000000009</v>
      </c>
      <c r="J33" s="56">
        <v>1843.45</v>
      </c>
    </row>
    <row r="34" spans="1:10" hidden="1">
      <c r="A34" s="61">
        <v>1993</v>
      </c>
      <c r="B34" s="56">
        <v>1632.52</v>
      </c>
      <c r="C34" s="56">
        <v>187.68799999999999</v>
      </c>
      <c r="D34" s="56">
        <v>6.327</v>
      </c>
      <c r="E34" s="56">
        <v>8.0310000000000006</v>
      </c>
      <c r="F34" s="56">
        <v>75.537999999999997</v>
      </c>
      <c r="G34" s="56">
        <v>89.897000000000006</v>
      </c>
      <c r="H34" s="56">
        <v>0.41499999999999998</v>
      </c>
      <c r="I34" s="56">
        <v>8.5920000000000005</v>
      </c>
      <c r="J34" s="56">
        <v>1919.1120000000001</v>
      </c>
    </row>
    <row r="35" spans="1:10" hidden="1">
      <c r="A35" s="61">
        <v>1994</v>
      </c>
      <c r="B35" s="56">
        <v>1638.7809999999999</v>
      </c>
      <c r="C35" s="56">
        <v>211.02199999999999</v>
      </c>
      <c r="D35" s="56">
        <v>8.7750000000000004</v>
      </c>
      <c r="E35" s="56">
        <v>7.1189999999999998</v>
      </c>
      <c r="F35" s="56">
        <v>68.474000000000004</v>
      </c>
      <c r="G35" s="56">
        <v>84.369</v>
      </c>
      <c r="H35" s="56">
        <v>0.38400000000000001</v>
      </c>
      <c r="I35" s="56">
        <v>9.3230000000000004</v>
      </c>
      <c r="J35" s="56">
        <v>1943.8789999999999</v>
      </c>
    </row>
    <row r="36" spans="1:10" hidden="1">
      <c r="A36" s="61">
        <v>1995</v>
      </c>
      <c r="B36" s="56">
        <v>1660.7439999999999</v>
      </c>
      <c r="C36" s="56">
        <v>228.24799999999999</v>
      </c>
      <c r="D36" s="56">
        <v>7.8979999999999997</v>
      </c>
      <c r="E36" s="56">
        <v>8.2260000000000009</v>
      </c>
      <c r="F36" s="56">
        <v>44.597000000000001</v>
      </c>
      <c r="G36" s="56">
        <v>60.720999999999997</v>
      </c>
      <c r="H36" s="56">
        <v>0.32900000000000001</v>
      </c>
      <c r="I36" s="56">
        <v>10.007999999999999</v>
      </c>
      <c r="J36" s="56">
        <v>1960.05</v>
      </c>
    </row>
    <row r="37" spans="1:10" hidden="1">
      <c r="A37" s="61">
        <v>1996</v>
      </c>
      <c r="B37" s="56">
        <v>1752.41</v>
      </c>
      <c r="C37" s="56">
        <v>204.929</v>
      </c>
      <c r="D37" s="56">
        <v>7.9950000000000001</v>
      </c>
      <c r="E37" s="56">
        <v>8.1259999999999994</v>
      </c>
      <c r="F37" s="56">
        <v>49.515000000000001</v>
      </c>
      <c r="G37" s="56">
        <v>65.635999999999996</v>
      </c>
      <c r="H37" s="56">
        <v>0.36</v>
      </c>
      <c r="I37" s="56">
        <v>9.9260000000000002</v>
      </c>
      <c r="J37" s="56">
        <v>2033.261</v>
      </c>
    </row>
    <row r="38" spans="1:10" hidden="1">
      <c r="A38" s="61">
        <v>1997</v>
      </c>
      <c r="B38" s="56">
        <v>1797.0450000000001</v>
      </c>
      <c r="C38" s="56">
        <v>218.886</v>
      </c>
      <c r="D38" s="56">
        <v>8.0839999999999996</v>
      </c>
      <c r="E38" s="56">
        <v>10.371</v>
      </c>
      <c r="F38" s="56">
        <v>56.311</v>
      </c>
      <c r="G38" s="56">
        <v>74.766000000000005</v>
      </c>
      <c r="H38" s="56">
        <v>0.374</v>
      </c>
      <c r="I38" s="56">
        <v>10.33</v>
      </c>
      <c r="J38" s="56">
        <v>2101.4009999999998</v>
      </c>
    </row>
    <row r="39" spans="1:10" hidden="1">
      <c r="A39" s="61">
        <v>1998</v>
      </c>
      <c r="B39" s="56">
        <v>1828.184</v>
      </c>
      <c r="C39" s="56">
        <v>248.035</v>
      </c>
      <c r="D39" s="56">
        <v>9.9179999999999993</v>
      </c>
      <c r="E39" s="56">
        <v>12.617000000000001</v>
      </c>
      <c r="F39" s="56">
        <v>82.497</v>
      </c>
      <c r="G39" s="56">
        <v>105.032</v>
      </c>
      <c r="H39" s="56">
        <v>0.375</v>
      </c>
      <c r="I39" s="56">
        <v>10.164</v>
      </c>
      <c r="J39" s="56">
        <v>2191.79</v>
      </c>
    </row>
    <row r="40" spans="1:10" hidden="1">
      <c r="A40" s="61">
        <v>1999</v>
      </c>
      <c r="B40" s="56">
        <v>1836.415</v>
      </c>
      <c r="C40" s="56">
        <v>260.09199999999998</v>
      </c>
      <c r="D40" s="56">
        <v>10.24</v>
      </c>
      <c r="E40" s="56">
        <v>11.487</v>
      </c>
      <c r="F40" s="56">
        <v>75.543999999999997</v>
      </c>
      <c r="G40" s="56">
        <v>97.272000000000006</v>
      </c>
      <c r="H40" s="56">
        <v>0.38100000000000001</v>
      </c>
      <c r="I40" s="56">
        <v>10.266999999999999</v>
      </c>
      <c r="J40" s="56">
        <v>2204.4259999999999</v>
      </c>
    </row>
    <row r="41" spans="1:10" hidden="1">
      <c r="A41" s="61">
        <v>2000</v>
      </c>
      <c r="B41" s="56">
        <v>1927.376</v>
      </c>
      <c r="C41" s="56">
        <v>280.84899999999999</v>
      </c>
      <c r="D41" s="56">
        <v>12.776999999999999</v>
      </c>
      <c r="E41" s="56">
        <v>10.073</v>
      </c>
      <c r="F41" s="56">
        <v>68.619</v>
      </c>
      <c r="G41" s="56">
        <v>91.468000000000004</v>
      </c>
      <c r="H41" s="56">
        <v>0.36199999999999999</v>
      </c>
      <c r="I41" s="56">
        <v>10.144</v>
      </c>
      <c r="J41" s="56">
        <v>2310.1999999999998</v>
      </c>
    </row>
    <row r="42" spans="1:10" hidden="1">
      <c r="A42" s="61">
        <v>2001</v>
      </c>
      <c r="B42" s="56">
        <v>1869.826</v>
      </c>
      <c r="C42" s="56">
        <v>289.589</v>
      </c>
      <c r="D42" s="56">
        <v>12.461</v>
      </c>
      <c r="E42" s="56">
        <v>10.541</v>
      </c>
      <c r="F42" s="56">
        <v>79.018000000000001</v>
      </c>
      <c r="G42" s="56">
        <v>102.02</v>
      </c>
      <c r="H42" s="56">
        <v>0.35299999999999998</v>
      </c>
      <c r="I42" s="56">
        <v>10.896000000000001</v>
      </c>
      <c r="J42" s="56">
        <v>2272.6840000000002</v>
      </c>
    </row>
    <row r="43" spans="1:10" hidden="1">
      <c r="A43" s="61">
        <v>2002</v>
      </c>
      <c r="B43" s="56">
        <v>1889.8789999999999</v>
      </c>
      <c r="C43" s="56">
        <v>305.96800000000002</v>
      </c>
      <c r="D43" s="56">
        <v>9.3119999999999994</v>
      </c>
      <c r="E43" s="56">
        <v>17.888000000000002</v>
      </c>
      <c r="F43" s="56">
        <v>51.904000000000003</v>
      </c>
      <c r="G43" s="56">
        <v>79.103999999999999</v>
      </c>
      <c r="H43" s="56">
        <v>0.372</v>
      </c>
      <c r="I43" s="56">
        <v>12.749000000000001</v>
      </c>
      <c r="J43" s="56">
        <v>2288.0729999999999</v>
      </c>
    </row>
    <row r="44" spans="1:10" hidden="1">
      <c r="A44" s="61">
        <v>2003</v>
      </c>
      <c r="B44" s="56">
        <v>1930.971</v>
      </c>
      <c r="C44" s="56">
        <v>278.34800000000001</v>
      </c>
      <c r="D44" s="56">
        <v>11.762</v>
      </c>
      <c r="E44" s="56">
        <v>17.835999999999999</v>
      </c>
      <c r="F44" s="56">
        <v>68.503</v>
      </c>
      <c r="G44" s="56">
        <v>98.100999999999999</v>
      </c>
      <c r="H44" s="56">
        <v>0.371</v>
      </c>
      <c r="I44" s="56">
        <v>11.443</v>
      </c>
      <c r="J44" s="56">
        <v>2319.2339999999999</v>
      </c>
    </row>
    <row r="45" spans="1:10" hidden="1">
      <c r="A45" s="61">
        <v>2004</v>
      </c>
      <c r="B45" s="56">
        <v>1943.069</v>
      </c>
      <c r="C45" s="56">
        <v>296.84899999999999</v>
      </c>
      <c r="D45" s="56">
        <v>8.1319999999999997</v>
      </c>
      <c r="E45" s="56">
        <v>21.527000000000001</v>
      </c>
      <c r="F45" s="56">
        <v>69.263999999999996</v>
      </c>
      <c r="G45" s="56">
        <v>98.923000000000002</v>
      </c>
      <c r="H45" s="56">
        <v>0.38100000000000001</v>
      </c>
      <c r="I45" s="56">
        <v>11.164999999999999</v>
      </c>
      <c r="J45" s="56">
        <v>2350.386</v>
      </c>
    </row>
    <row r="46" spans="1:10" hidden="1">
      <c r="A46" s="61">
        <v>2005</v>
      </c>
      <c r="B46" s="56">
        <v>1983.829</v>
      </c>
      <c r="C46" s="56">
        <v>319.11200000000002</v>
      </c>
      <c r="D46" s="56">
        <v>8.3729999999999993</v>
      </c>
      <c r="E46" s="56">
        <v>23.602</v>
      </c>
      <c r="F46" s="56">
        <v>69.061999999999998</v>
      </c>
      <c r="G46" s="56">
        <v>101.038</v>
      </c>
      <c r="H46" s="56">
        <v>0.377</v>
      </c>
      <c r="I46" s="56">
        <v>11.247999999999999</v>
      </c>
      <c r="J46" s="56">
        <v>2415.605</v>
      </c>
    </row>
    <row r="47" spans="1:10" hidden="1">
      <c r="A47" s="61">
        <v>2006</v>
      </c>
      <c r="B47" s="56">
        <v>1953.6990000000001</v>
      </c>
      <c r="C47" s="56">
        <v>338.24400000000003</v>
      </c>
      <c r="D47" s="56">
        <v>5.3680000000000003</v>
      </c>
      <c r="E47" s="56">
        <v>20.734000000000002</v>
      </c>
      <c r="F47" s="56">
        <v>28.408000000000001</v>
      </c>
      <c r="G47" s="56">
        <v>54.511000000000003</v>
      </c>
      <c r="H47" s="56">
        <v>0.374</v>
      </c>
      <c r="I47" s="56">
        <v>11.529</v>
      </c>
      <c r="J47" s="56">
        <v>2358.357</v>
      </c>
    </row>
    <row r="48" spans="1:10" hidden="1">
      <c r="A48" s="61">
        <v>2007</v>
      </c>
      <c r="B48" s="56">
        <v>1987.288</v>
      </c>
      <c r="C48" s="56">
        <v>371.67399999999998</v>
      </c>
      <c r="D48" s="56">
        <v>6.4850000000000003</v>
      </c>
      <c r="E48" s="56">
        <v>16.600000000000001</v>
      </c>
      <c r="F48" s="56">
        <v>31.253</v>
      </c>
      <c r="G48" s="56">
        <v>54.337000000000003</v>
      </c>
      <c r="H48" s="56">
        <v>0.376</v>
      </c>
      <c r="I48" s="56">
        <v>11.292999999999999</v>
      </c>
      <c r="J48" s="56">
        <v>2424.9679999999998</v>
      </c>
    </row>
    <row r="49" spans="1:10" hidden="1">
      <c r="A49" s="61">
        <v>2008</v>
      </c>
      <c r="B49" s="56">
        <v>1959.3869999999999</v>
      </c>
      <c r="C49" s="56">
        <v>362.32</v>
      </c>
      <c r="D49" s="56">
        <v>5.3049999999999997</v>
      </c>
      <c r="E49" s="56">
        <v>14.949</v>
      </c>
      <c r="F49" s="56">
        <v>18.943999999999999</v>
      </c>
      <c r="G49" s="56">
        <v>39.198</v>
      </c>
      <c r="H49" s="56">
        <v>0.38100000000000001</v>
      </c>
      <c r="I49" s="56">
        <v>11.614000000000001</v>
      </c>
      <c r="J49" s="56">
        <v>2372.9</v>
      </c>
    </row>
    <row r="50" spans="1:10" hidden="1">
      <c r="A50" s="61">
        <v>2009</v>
      </c>
      <c r="B50" s="56">
        <v>1740.874</v>
      </c>
      <c r="C50" s="56">
        <v>372.58499999999998</v>
      </c>
      <c r="D50" s="56">
        <v>5.0890000000000004</v>
      </c>
      <c r="E50" s="56">
        <v>13.462999999999999</v>
      </c>
      <c r="F50" s="56">
        <v>14.259</v>
      </c>
      <c r="G50" s="56">
        <v>32.811</v>
      </c>
      <c r="H50" s="56">
        <v>0.38600000000000001</v>
      </c>
      <c r="I50" s="56">
        <v>11.244999999999999</v>
      </c>
      <c r="J50" s="56">
        <v>2157.9009999999998</v>
      </c>
    </row>
    <row r="51" spans="1:10" hidden="1">
      <c r="A51" s="61">
        <v>2010</v>
      </c>
      <c r="B51" s="56">
        <v>1827.6179999999999</v>
      </c>
      <c r="C51" s="56">
        <v>399.392</v>
      </c>
      <c r="D51" s="56">
        <v>5.8289999999999997</v>
      </c>
      <c r="E51" s="56">
        <v>13.949</v>
      </c>
      <c r="F51" s="56">
        <v>12.138999999999999</v>
      </c>
      <c r="G51" s="56">
        <v>31.916</v>
      </c>
      <c r="H51" s="56">
        <v>0.39100000000000001</v>
      </c>
      <c r="I51" s="56">
        <v>11.010999999999999</v>
      </c>
      <c r="J51" s="56">
        <v>2270.3270000000002</v>
      </c>
    </row>
    <row r="52" spans="1:10" hidden="1">
      <c r="A52" s="61">
        <v>2011</v>
      </c>
      <c r="B52" s="56">
        <v>1722.711</v>
      </c>
      <c r="C52" s="56">
        <v>409.18400000000003</v>
      </c>
      <c r="D52" s="56">
        <v>4.6559999999999997</v>
      </c>
      <c r="E52" s="56">
        <v>14.125</v>
      </c>
      <c r="F52" s="56">
        <v>7.3330000000000002</v>
      </c>
      <c r="G52" s="56">
        <v>26.114000000000001</v>
      </c>
      <c r="H52" s="56">
        <v>0.39500000000000002</v>
      </c>
      <c r="I52" s="56">
        <v>11.327999999999999</v>
      </c>
      <c r="J52" s="56">
        <v>2169.7310000000002</v>
      </c>
    </row>
    <row r="53" spans="1:10" hidden="1">
      <c r="A53" s="61">
        <v>2012</v>
      </c>
      <c r="B53" s="56">
        <v>1511.2370000000001</v>
      </c>
      <c r="C53" s="56">
        <v>492.726</v>
      </c>
      <c r="D53" s="56">
        <v>3.835</v>
      </c>
      <c r="E53" s="56">
        <v>8.6850000000000005</v>
      </c>
      <c r="F53" s="56">
        <v>6.0449999999999999</v>
      </c>
      <c r="G53" s="56">
        <v>18.565999999999999</v>
      </c>
      <c r="H53" s="56">
        <v>0.4</v>
      </c>
      <c r="I53" s="56">
        <v>11.436999999999999</v>
      </c>
      <c r="J53" s="56">
        <v>2034.367</v>
      </c>
    </row>
    <row r="54" spans="1:10" hidden="1">
      <c r="A54" s="61">
        <v>2013</v>
      </c>
      <c r="B54" s="56">
        <v>1571.3489999999999</v>
      </c>
      <c r="C54" s="56">
        <v>444.416</v>
      </c>
      <c r="D54" s="56">
        <v>4.0540000000000003</v>
      </c>
      <c r="E54" s="56">
        <v>12.510999999999999</v>
      </c>
      <c r="F54" s="56">
        <v>6.085</v>
      </c>
      <c r="G54" s="56">
        <v>22.65</v>
      </c>
      <c r="H54" s="56">
        <v>0.40500000000000003</v>
      </c>
      <c r="I54" s="56">
        <v>11.074</v>
      </c>
      <c r="J54" s="56">
        <v>2049.895</v>
      </c>
    </row>
    <row r="55" spans="1:10" hidden="1">
      <c r="A55" s="61">
        <v>2014</v>
      </c>
      <c r="B55" s="56">
        <v>1569.1369999999999</v>
      </c>
      <c r="C55" s="56">
        <v>443.64299999999997</v>
      </c>
      <c r="D55" s="56">
        <v>6.0110000000000001</v>
      </c>
      <c r="E55" s="56">
        <v>12.066000000000001</v>
      </c>
      <c r="F55" s="56">
        <v>7.4969999999999999</v>
      </c>
      <c r="G55" s="56">
        <v>25.573</v>
      </c>
      <c r="H55" s="56">
        <v>0.41799999999999998</v>
      </c>
      <c r="I55" s="56">
        <v>11.132</v>
      </c>
      <c r="J55" s="56">
        <v>2049.902</v>
      </c>
    </row>
    <row r="56" spans="1:10" hidden="1">
      <c r="A56" s="61">
        <v>2015</v>
      </c>
      <c r="B56" s="56">
        <v>1350.4780000000001</v>
      </c>
      <c r="C56" s="56">
        <v>526.66499999999996</v>
      </c>
      <c r="D56" s="56">
        <v>5.149</v>
      </c>
      <c r="E56" s="56">
        <v>11.407999999999999</v>
      </c>
      <c r="F56" s="56">
        <v>7.3959999999999999</v>
      </c>
      <c r="G56" s="56">
        <v>23.952999999999999</v>
      </c>
      <c r="H56" s="56">
        <v>0.41899999999999998</v>
      </c>
      <c r="I56" s="56">
        <v>11.07</v>
      </c>
      <c r="J56" s="56">
        <v>1912.5840000000001</v>
      </c>
    </row>
    <row r="57" spans="1:10" hidden="1">
      <c r="A57" s="61">
        <v>2016</v>
      </c>
      <c r="B57" s="56">
        <v>1241.405</v>
      </c>
      <c r="C57" s="56">
        <v>546.553</v>
      </c>
      <c r="D57" s="56">
        <v>4.016</v>
      </c>
      <c r="E57" s="56">
        <v>12.082000000000001</v>
      </c>
      <c r="F57" s="56">
        <v>5.569</v>
      </c>
      <c r="G57" s="56">
        <v>21.667999999999999</v>
      </c>
      <c r="H57" s="56">
        <v>0.41599999999999998</v>
      </c>
      <c r="I57" s="56">
        <v>11.234</v>
      </c>
      <c r="J57" s="56">
        <v>1821.2760000000001</v>
      </c>
    </row>
    <row r="58" spans="1:10" hidden="1">
      <c r="A58" s="61">
        <v>2017</v>
      </c>
      <c r="B58" s="56">
        <v>1205.6690000000001</v>
      </c>
      <c r="C58" s="56">
        <v>506.96699999999998</v>
      </c>
      <c r="D58" s="56">
        <v>4.0030000000000001</v>
      </c>
      <c r="E58" s="56">
        <v>9.9269999999999996</v>
      </c>
      <c r="F58" s="56">
        <v>5.1840000000000002</v>
      </c>
      <c r="G58" s="56">
        <v>19.114000000000001</v>
      </c>
      <c r="H58" s="56">
        <v>0.41899999999999998</v>
      </c>
      <c r="I58" s="56">
        <v>10.677</v>
      </c>
      <c r="J58" s="56">
        <v>1742.847</v>
      </c>
    </row>
    <row r="59" spans="1:10" hidden="1">
      <c r="A59" s="61">
        <v>2018</v>
      </c>
      <c r="B59" s="56">
        <v>1151.2919999999999</v>
      </c>
      <c r="C59" s="56">
        <v>578.96199999999999</v>
      </c>
      <c r="D59" s="56">
        <v>5.8970000000000002</v>
      </c>
      <c r="E59" s="56">
        <v>10.363</v>
      </c>
      <c r="F59" s="56">
        <v>6.1660000000000004</v>
      </c>
      <c r="G59" s="56">
        <v>22.425999999999998</v>
      </c>
      <c r="H59" s="56">
        <v>0.41899999999999998</v>
      </c>
      <c r="I59" s="56">
        <v>10.677</v>
      </c>
      <c r="J59" s="56">
        <v>1763.7760000000001</v>
      </c>
    </row>
    <row r="60" spans="1:10">
      <c r="A60" s="61">
        <v>2019</v>
      </c>
      <c r="B60" s="56">
        <v>972.50099999999998</v>
      </c>
      <c r="C60" s="56">
        <v>617.86400000000003</v>
      </c>
      <c r="D60" s="56">
        <v>3.9409999999999998</v>
      </c>
      <c r="E60" s="56">
        <v>7.7519999999999998</v>
      </c>
      <c r="F60" s="56">
        <v>4.633</v>
      </c>
      <c r="G60" s="56">
        <v>16.326000000000001</v>
      </c>
      <c r="H60" s="56">
        <v>0.41899999999999998</v>
      </c>
      <c r="I60" s="56">
        <v>10.677</v>
      </c>
      <c r="J60" s="56">
        <v>1617.788</v>
      </c>
    </row>
  </sheetData>
  <sheetProtection formatCells="0" formatColumns="0" formatRows="0" insertColumns="0" insertRows="0" insertHyperlinks="0" deleteColumns="0" deleteRows="0" sort="0" autoFilter="0" pivotTables="0"/>
  <hyperlinks>
    <hyperlink ref="A5" r:id="rId1" display="http://www.eia.gov/totalenergy/data/monthly/dataunits.cfm" xr:uid="{37021FE9-FFD7-4768-86A8-526552C7E97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F3A6F-97AA-474A-AA9A-541584F8F6F1}">
  <sheetPr codeName="Sheet35">
    <tabColor theme="7" tint="0.59999389629810485"/>
  </sheetPr>
  <dimension ref="A1:L59"/>
  <sheetViews>
    <sheetView workbookViewId="0"/>
  </sheetViews>
  <sheetFormatPr defaultColWidth="9.140625" defaultRowHeight="15"/>
  <cols>
    <col min="1" max="1" width="87.28515625" style="56" bestFit="1" customWidth="1"/>
    <col min="2" max="3" width="42.7109375" style="56" bestFit="1" customWidth="1"/>
    <col min="4" max="4" width="53.42578125" style="56" bestFit="1" customWidth="1"/>
    <col min="5" max="6" width="42.7109375" style="56" bestFit="1" customWidth="1"/>
    <col min="7" max="7" width="43.85546875" style="56" bestFit="1" customWidth="1"/>
    <col min="8" max="9" width="42.7109375" style="56" bestFit="1" customWidth="1"/>
    <col min="10" max="11" width="47" style="56" bestFit="1" customWidth="1"/>
    <col min="12" max="12" width="42.7109375" style="56" bestFit="1" customWidth="1"/>
    <col min="13" max="16384" width="9.140625" style="56"/>
  </cols>
  <sheetData>
    <row r="1" spans="1:12" ht="18.75">
      <c r="A1" s="55" t="s">
        <v>3573</v>
      </c>
    </row>
    <row r="2" spans="1:12" ht="18.75">
      <c r="A2" s="57" t="s">
        <v>3574</v>
      </c>
    </row>
    <row r="4" spans="1:12">
      <c r="A4" s="58" t="str">
        <f>HYPERLINK("http://www.eia.gov/totalenergy/data/monthly/dataunits.cfm","Note: Information about data precision.")</f>
        <v>Note: Information about data precision.</v>
      </c>
    </row>
    <row r="6" spans="1:12">
      <c r="A6" s="56" t="s">
        <v>3575</v>
      </c>
    </row>
    <row r="7" spans="1:12">
      <c r="A7" s="56" t="s">
        <v>3576</v>
      </c>
    </row>
    <row r="9" spans="1:12" ht="15.75">
      <c r="A9" s="59" t="s">
        <v>3654</v>
      </c>
    </row>
    <row r="11" spans="1:12">
      <c r="A11" s="60" t="s">
        <v>3578</v>
      </c>
      <c r="B11" s="60" t="s">
        <v>3655</v>
      </c>
      <c r="C11" s="60" t="s">
        <v>3656</v>
      </c>
      <c r="D11" s="60" t="s">
        <v>3657</v>
      </c>
      <c r="E11" s="60" t="s">
        <v>3658</v>
      </c>
      <c r="F11" s="60" t="s">
        <v>3659</v>
      </c>
      <c r="G11" s="60" t="s">
        <v>3660</v>
      </c>
      <c r="H11" s="60" t="s">
        <v>3661</v>
      </c>
      <c r="I11" s="60" t="s">
        <v>3662</v>
      </c>
      <c r="J11" s="60" t="s">
        <v>3663</v>
      </c>
      <c r="K11" s="60" t="s">
        <v>3664</v>
      </c>
      <c r="L11" s="60" t="s">
        <v>3659</v>
      </c>
    </row>
    <row r="12" spans="1:12">
      <c r="A12" s="60"/>
      <c r="B12" s="60" t="s">
        <v>3593</v>
      </c>
      <c r="C12" s="60" t="s">
        <v>3593</v>
      </c>
      <c r="D12" s="60" t="s">
        <v>3593</v>
      </c>
      <c r="E12" s="60" t="s">
        <v>3593</v>
      </c>
      <c r="F12" s="60" t="s">
        <v>3593</v>
      </c>
      <c r="G12" s="60" t="s">
        <v>3593</v>
      </c>
      <c r="H12" s="60" t="s">
        <v>3593</v>
      </c>
      <c r="I12" s="60" t="s">
        <v>3593</v>
      </c>
      <c r="J12" s="60" t="s">
        <v>3593</v>
      </c>
      <c r="K12" s="60" t="s">
        <v>3593</v>
      </c>
      <c r="L12" s="60" t="s">
        <v>3593</v>
      </c>
    </row>
    <row r="13" spans="1:12" hidden="1">
      <c r="A13" s="61">
        <v>1973</v>
      </c>
      <c r="B13" s="56">
        <v>143.23400000000001</v>
      </c>
      <c r="C13" s="56">
        <v>0.125</v>
      </c>
      <c r="D13" s="56" t="s">
        <v>3594</v>
      </c>
      <c r="E13" s="56" t="s">
        <v>3594</v>
      </c>
      <c r="F13" s="56">
        <v>143.35900000000001</v>
      </c>
      <c r="G13" s="56">
        <v>33.213999999999999</v>
      </c>
      <c r="H13" s="56">
        <v>0.629</v>
      </c>
      <c r="I13" s="56">
        <v>109.26300000000001</v>
      </c>
      <c r="J13" s="56" t="s">
        <v>3594</v>
      </c>
      <c r="K13" s="56">
        <v>0.252</v>
      </c>
      <c r="L13" s="56">
        <v>143.35900000000001</v>
      </c>
    </row>
    <row r="14" spans="1:12" hidden="1">
      <c r="A14" s="61">
        <v>1974</v>
      </c>
      <c r="B14" s="56">
        <v>144.24199999999999</v>
      </c>
      <c r="C14" s="56">
        <v>0.11600000000000001</v>
      </c>
      <c r="D14" s="56" t="s">
        <v>3594</v>
      </c>
      <c r="E14" s="56" t="s">
        <v>3594</v>
      </c>
      <c r="F14" s="56">
        <v>144.357</v>
      </c>
      <c r="G14" s="56">
        <v>34.795000000000002</v>
      </c>
      <c r="H14" s="56">
        <v>0.65800000000000003</v>
      </c>
      <c r="I14" s="56">
        <v>108.721</v>
      </c>
      <c r="J14" s="56" t="s">
        <v>3594</v>
      </c>
      <c r="K14" s="56">
        <v>0.183</v>
      </c>
      <c r="L14" s="56">
        <v>144.357</v>
      </c>
    </row>
    <row r="15" spans="1:12" hidden="1">
      <c r="A15" s="61">
        <v>1975</v>
      </c>
      <c r="B15" s="56">
        <v>140.41200000000001</v>
      </c>
      <c r="C15" s="56">
        <v>0.11</v>
      </c>
      <c r="D15" s="56" t="s">
        <v>3594</v>
      </c>
      <c r="E15" s="56" t="s">
        <v>3594</v>
      </c>
      <c r="F15" s="56">
        <v>140.52199999999999</v>
      </c>
      <c r="G15" s="56">
        <v>39.902999999999999</v>
      </c>
      <c r="H15" s="56">
        <v>0.75700000000000001</v>
      </c>
      <c r="I15" s="56">
        <v>99.734999999999999</v>
      </c>
      <c r="J15" s="56" t="s">
        <v>3594</v>
      </c>
      <c r="K15" s="56">
        <v>0.127</v>
      </c>
      <c r="L15" s="56">
        <v>140.52199999999999</v>
      </c>
    </row>
    <row r="16" spans="1:12" hidden="1">
      <c r="A16" s="61">
        <v>1976</v>
      </c>
      <c r="B16" s="56">
        <v>160.53700000000001</v>
      </c>
      <c r="C16" s="56">
        <v>0.115</v>
      </c>
      <c r="D16" s="56" t="s">
        <v>3594</v>
      </c>
      <c r="E16" s="56" t="s">
        <v>3594</v>
      </c>
      <c r="F16" s="56">
        <v>160.65199999999999</v>
      </c>
      <c r="G16" s="56">
        <v>45.177</v>
      </c>
      <c r="H16" s="56">
        <v>0.85299999999999998</v>
      </c>
      <c r="I16" s="56">
        <v>114.42400000000001</v>
      </c>
      <c r="J16" s="56" t="s">
        <v>3594</v>
      </c>
      <c r="K16" s="56">
        <v>0.19700000000000001</v>
      </c>
      <c r="L16" s="56">
        <v>160.65199999999999</v>
      </c>
    </row>
    <row r="17" spans="1:12" hidden="1">
      <c r="A17" s="61">
        <v>1977</v>
      </c>
      <c r="B17" s="56">
        <v>172.26599999999999</v>
      </c>
      <c r="C17" s="56">
        <v>0.11</v>
      </c>
      <c r="D17" s="56" t="s">
        <v>3594</v>
      </c>
      <c r="E17" s="56" t="s">
        <v>3594</v>
      </c>
      <c r="F17" s="56">
        <v>172.376</v>
      </c>
      <c r="G17" s="56">
        <v>50.819000000000003</v>
      </c>
      <c r="H17" s="56">
        <v>0.96499999999999997</v>
      </c>
      <c r="I17" s="56">
        <v>120.181</v>
      </c>
      <c r="J17" s="56" t="s">
        <v>3594</v>
      </c>
      <c r="K17" s="56">
        <v>0.41099999999999998</v>
      </c>
      <c r="L17" s="56">
        <v>172.376</v>
      </c>
    </row>
    <row r="18" spans="1:12" hidden="1">
      <c r="A18" s="61">
        <v>1978</v>
      </c>
      <c r="B18" s="56">
        <v>190.99100000000001</v>
      </c>
      <c r="C18" s="56">
        <v>8.7999999999999995E-2</v>
      </c>
      <c r="D18" s="56" t="s">
        <v>3594</v>
      </c>
      <c r="E18" s="56" t="s">
        <v>3594</v>
      </c>
      <c r="F18" s="56">
        <v>191.07900000000001</v>
      </c>
      <c r="G18" s="56">
        <v>58.329000000000001</v>
      </c>
      <c r="H18" s="56">
        <v>1.1100000000000001</v>
      </c>
      <c r="I18" s="56">
        <v>131.36000000000001</v>
      </c>
      <c r="J18" s="56" t="s">
        <v>3594</v>
      </c>
      <c r="K18" s="56">
        <v>0.28000000000000003</v>
      </c>
      <c r="L18" s="56">
        <v>191.07900000000001</v>
      </c>
    </row>
    <row r="19" spans="1:12" hidden="1">
      <c r="A19" s="61">
        <v>1979</v>
      </c>
      <c r="B19" s="56">
        <v>201.65600000000001</v>
      </c>
      <c r="C19" s="56">
        <v>0.125</v>
      </c>
      <c r="D19" s="56" t="s">
        <v>3594</v>
      </c>
      <c r="E19" s="56" t="s">
        <v>3594</v>
      </c>
      <c r="F19" s="56">
        <v>201.78100000000001</v>
      </c>
      <c r="G19" s="56">
        <v>68.293999999999997</v>
      </c>
      <c r="H19" s="56">
        <v>1.296</v>
      </c>
      <c r="I19" s="56">
        <v>131.77600000000001</v>
      </c>
      <c r="J19" s="56" t="s">
        <v>3594</v>
      </c>
      <c r="K19" s="56">
        <v>0.41599999999999998</v>
      </c>
      <c r="L19" s="56">
        <v>201.78100000000001</v>
      </c>
    </row>
    <row r="20" spans="1:12" hidden="1">
      <c r="A20" s="61">
        <v>1980</v>
      </c>
      <c r="B20" s="56">
        <v>232.048</v>
      </c>
      <c r="C20" s="56">
        <v>0.1</v>
      </c>
      <c r="D20" s="56" t="s">
        <v>3594</v>
      </c>
      <c r="E20" s="56" t="s">
        <v>3594</v>
      </c>
      <c r="F20" s="56">
        <v>232.148</v>
      </c>
      <c r="G20" s="56">
        <v>79.73</v>
      </c>
      <c r="H20" s="56">
        <v>1.97</v>
      </c>
      <c r="I20" s="56">
        <v>150.08000000000001</v>
      </c>
      <c r="J20" s="56" t="s">
        <v>3594</v>
      </c>
      <c r="K20" s="56">
        <v>0.36799999999999999</v>
      </c>
      <c r="L20" s="56">
        <v>232.148</v>
      </c>
    </row>
    <row r="21" spans="1:12" hidden="1">
      <c r="A21" s="61">
        <v>1981</v>
      </c>
      <c r="B21" s="56">
        <v>234.084</v>
      </c>
      <c r="C21" s="56">
        <v>5.3479999999999999</v>
      </c>
      <c r="D21" s="56">
        <v>0.46899999999999997</v>
      </c>
      <c r="E21" s="56" t="s">
        <v>3594</v>
      </c>
      <c r="F21" s="56">
        <v>239.90100000000001</v>
      </c>
      <c r="G21" s="56">
        <v>81.605999999999995</v>
      </c>
      <c r="H21" s="56">
        <v>1.9730000000000001</v>
      </c>
      <c r="I21" s="56">
        <v>155.54300000000001</v>
      </c>
      <c r="J21" s="56">
        <v>0.46</v>
      </c>
      <c r="K21" s="56">
        <v>0.318</v>
      </c>
      <c r="L21" s="56">
        <v>239.90100000000001</v>
      </c>
    </row>
    <row r="22" spans="1:12" hidden="1">
      <c r="A22" s="61">
        <v>1982</v>
      </c>
      <c r="B22" s="56">
        <v>235.44300000000001</v>
      </c>
      <c r="C22" s="56">
        <v>7.2309999999999999</v>
      </c>
      <c r="D22" s="56">
        <v>1.274</v>
      </c>
      <c r="E22" s="56" t="s">
        <v>3594</v>
      </c>
      <c r="F22" s="56">
        <v>243.94800000000001</v>
      </c>
      <c r="G22" s="56">
        <v>90.986000000000004</v>
      </c>
      <c r="H22" s="56">
        <v>2.073</v>
      </c>
      <c r="I22" s="56">
        <v>149.36699999999999</v>
      </c>
      <c r="J22" s="56">
        <v>1.2509999999999999</v>
      </c>
      <c r="K22" s="56">
        <v>0.27200000000000002</v>
      </c>
      <c r="L22" s="56">
        <v>243.94800000000001</v>
      </c>
    </row>
    <row r="23" spans="1:12" hidden="1">
      <c r="A23" s="61">
        <v>1983</v>
      </c>
      <c r="B23" s="56">
        <v>251.785</v>
      </c>
      <c r="C23" s="56">
        <v>9.5410000000000004</v>
      </c>
      <c r="D23" s="56">
        <v>2.347</v>
      </c>
      <c r="E23" s="56" t="s">
        <v>3594</v>
      </c>
      <c r="F23" s="56">
        <v>263.673</v>
      </c>
      <c r="G23" s="56">
        <v>90.986000000000004</v>
      </c>
      <c r="H23" s="56">
        <v>2.0830000000000002</v>
      </c>
      <c r="I23" s="56">
        <v>167.97900000000001</v>
      </c>
      <c r="J23" s="56">
        <v>2.3079999999999998</v>
      </c>
      <c r="K23" s="56">
        <v>0.317</v>
      </c>
      <c r="L23" s="56">
        <v>263.673</v>
      </c>
    </row>
    <row r="24" spans="1:12" hidden="1">
      <c r="A24" s="61">
        <v>1984</v>
      </c>
      <c r="B24" s="56">
        <v>251.93</v>
      </c>
      <c r="C24" s="56">
        <v>12.64</v>
      </c>
      <c r="D24" s="56">
        <v>2.8839999999999999</v>
      </c>
      <c r="E24" s="56" t="s">
        <v>3594</v>
      </c>
      <c r="F24" s="56">
        <v>267.45400000000001</v>
      </c>
      <c r="G24" s="56">
        <v>91.924000000000007</v>
      </c>
      <c r="H24" s="56">
        <v>2.0880000000000001</v>
      </c>
      <c r="I24" s="56">
        <v>169.89699999999999</v>
      </c>
      <c r="J24" s="56">
        <v>2.8239999999999998</v>
      </c>
      <c r="K24" s="56">
        <v>0.72099999999999997</v>
      </c>
      <c r="L24" s="56">
        <v>267.45400000000001</v>
      </c>
    </row>
    <row r="25" spans="1:12" hidden="1">
      <c r="A25" s="61">
        <v>1985</v>
      </c>
      <c r="B25" s="56">
        <v>252.01900000000001</v>
      </c>
      <c r="C25" s="56">
        <v>14.361000000000001</v>
      </c>
      <c r="D25" s="56">
        <v>3.488</v>
      </c>
      <c r="E25" s="56" t="s">
        <v>3594</v>
      </c>
      <c r="F25" s="56">
        <v>269.86700000000002</v>
      </c>
      <c r="G25" s="56">
        <v>94.738</v>
      </c>
      <c r="H25" s="56">
        <v>2.2770000000000001</v>
      </c>
      <c r="I25" s="56">
        <v>168.31399999999999</v>
      </c>
      <c r="J25" s="56">
        <v>3.4039999999999999</v>
      </c>
      <c r="K25" s="56">
        <v>1.1339999999999999</v>
      </c>
      <c r="L25" s="56">
        <v>269.86700000000002</v>
      </c>
    </row>
    <row r="26" spans="1:12" hidden="1">
      <c r="A26" s="61">
        <v>1986</v>
      </c>
      <c r="B26" s="56">
        <v>240.328</v>
      </c>
      <c r="C26" s="56">
        <v>15.974</v>
      </c>
      <c r="D26" s="56">
        <v>4.024</v>
      </c>
      <c r="E26" s="56" t="s">
        <v>3594</v>
      </c>
      <c r="F26" s="56">
        <v>260.32600000000002</v>
      </c>
      <c r="G26" s="56">
        <v>86.296000000000006</v>
      </c>
      <c r="H26" s="56">
        <v>2.5640000000000001</v>
      </c>
      <c r="I26" s="56">
        <v>166.61799999999999</v>
      </c>
      <c r="J26" s="56">
        <v>3.931</v>
      </c>
      <c r="K26" s="56">
        <v>0.91700000000000004</v>
      </c>
      <c r="L26" s="56">
        <v>260.32600000000002</v>
      </c>
    </row>
    <row r="27" spans="1:12" hidden="1">
      <c r="A27" s="61">
        <v>1987</v>
      </c>
      <c r="B27" s="56">
        <v>231.04400000000001</v>
      </c>
      <c r="C27" s="56">
        <v>17.562000000000001</v>
      </c>
      <c r="D27" s="56">
        <v>4.6280000000000001</v>
      </c>
      <c r="E27" s="56" t="s">
        <v>3594</v>
      </c>
      <c r="F27" s="56">
        <v>253.23400000000001</v>
      </c>
      <c r="G27" s="56">
        <v>79.73</v>
      </c>
      <c r="H27" s="56">
        <v>2.7570000000000001</v>
      </c>
      <c r="I27" s="56">
        <v>165.02099999999999</v>
      </c>
      <c r="J27" s="56">
        <v>4.5220000000000002</v>
      </c>
      <c r="K27" s="56">
        <v>1.2050000000000001</v>
      </c>
      <c r="L27" s="56">
        <v>253.23400000000001</v>
      </c>
    </row>
    <row r="28" spans="1:12" hidden="1">
      <c r="A28" s="61">
        <v>1988</v>
      </c>
      <c r="B28" s="56">
        <v>241.691</v>
      </c>
      <c r="C28" s="56">
        <v>19.161999999999999</v>
      </c>
      <c r="D28" s="56">
        <v>4.6950000000000003</v>
      </c>
      <c r="E28" s="56" t="s">
        <v>3594</v>
      </c>
      <c r="F28" s="56">
        <v>265.548</v>
      </c>
      <c r="G28" s="56">
        <v>85.358000000000004</v>
      </c>
      <c r="H28" s="56">
        <v>3.0379999999999998</v>
      </c>
      <c r="I28" s="56">
        <v>171.18799999999999</v>
      </c>
      <c r="J28" s="56">
        <v>4.5940000000000003</v>
      </c>
      <c r="K28" s="56">
        <v>1.37</v>
      </c>
      <c r="L28" s="56">
        <v>265.548</v>
      </c>
    </row>
    <row r="29" spans="1:12" hidden="1">
      <c r="A29" s="61">
        <v>1989</v>
      </c>
      <c r="B29" s="56">
        <v>251.34899999999999</v>
      </c>
      <c r="C29" s="56">
        <v>21.533999999999999</v>
      </c>
      <c r="D29" s="56">
        <v>4.7619999999999996</v>
      </c>
      <c r="E29" s="56" t="s">
        <v>3594</v>
      </c>
      <c r="F29" s="56">
        <v>277.64499999999998</v>
      </c>
      <c r="G29" s="56">
        <v>86.296000000000006</v>
      </c>
      <c r="H29" s="56">
        <v>8.5449999999999999</v>
      </c>
      <c r="I29" s="56">
        <v>160.78399999999999</v>
      </c>
      <c r="J29" s="56">
        <v>4.66</v>
      </c>
      <c r="K29" s="56">
        <v>17.359000000000002</v>
      </c>
      <c r="L29" s="56">
        <v>277.64499999999998</v>
      </c>
    </row>
    <row r="30" spans="1:12" hidden="1">
      <c r="A30" s="61">
        <v>1990</v>
      </c>
      <c r="B30" s="56">
        <v>207.876</v>
      </c>
      <c r="C30" s="56">
        <v>24.428000000000001</v>
      </c>
      <c r="D30" s="56">
        <v>4.2249999999999996</v>
      </c>
      <c r="E30" s="56" t="s">
        <v>3594</v>
      </c>
      <c r="F30" s="56">
        <v>236.53</v>
      </c>
      <c r="G30" s="56">
        <v>54.404000000000003</v>
      </c>
      <c r="H30" s="56">
        <v>7.8620000000000001</v>
      </c>
      <c r="I30" s="56">
        <v>146.821</v>
      </c>
      <c r="J30" s="56">
        <v>4.1349999999999998</v>
      </c>
      <c r="K30" s="56">
        <v>23.308</v>
      </c>
      <c r="L30" s="56">
        <v>236.53</v>
      </c>
    </row>
    <row r="31" spans="1:12" hidden="1">
      <c r="A31" s="61">
        <v>1991</v>
      </c>
      <c r="B31" s="56">
        <v>207.68100000000001</v>
      </c>
      <c r="C31" s="56">
        <v>25.922999999999998</v>
      </c>
      <c r="D31" s="56">
        <v>4.8959999999999999</v>
      </c>
      <c r="E31" s="56" t="s">
        <v>3594</v>
      </c>
      <c r="F31" s="56">
        <v>238.5</v>
      </c>
      <c r="G31" s="56">
        <v>57.218000000000004</v>
      </c>
      <c r="H31" s="56">
        <v>8.0109999999999992</v>
      </c>
      <c r="I31" s="56">
        <v>143.19999999999999</v>
      </c>
      <c r="J31" s="56">
        <v>4.7969999999999997</v>
      </c>
      <c r="K31" s="56">
        <v>25.274000000000001</v>
      </c>
      <c r="L31" s="56">
        <v>238.5</v>
      </c>
    </row>
    <row r="32" spans="1:12" hidden="1">
      <c r="A32" s="61">
        <v>1992</v>
      </c>
      <c r="B32" s="56">
        <v>217.00399999999999</v>
      </c>
      <c r="C32" s="56">
        <v>27.468</v>
      </c>
      <c r="D32" s="56">
        <v>5.5670000000000002</v>
      </c>
      <c r="E32" s="56" t="s">
        <v>3594</v>
      </c>
      <c r="F32" s="56">
        <v>250.03899999999999</v>
      </c>
      <c r="G32" s="56">
        <v>60.031999999999996</v>
      </c>
      <c r="H32" s="56">
        <v>8.6720000000000006</v>
      </c>
      <c r="I32" s="56">
        <v>147.50200000000001</v>
      </c>
      <c r="J32" s="56">
        <v>5.4580000000000002</v>
      </c>
      <c r="K32" s="56">
        <v>28.375</v>
      </c>
      <c r="L32" s="56">
        <v>250.03899999999999</v>
      </c>
    </row>
    <row r="33" spans="1:12" hidden="1">
      <c r="A33" s="61">
        <v>1993</v>
      </c>
      <c r="B33" s="56">
        <v>211.96700000000001</v>
      </c>
      <c r="C33" s="56">
        <v>27.824000000000002</v>
      </c>
      <c r="D33" s="56">
        <v>6.5049999999999999</v>
      </c>
      <c r="E33" s="56" t="s">
        <v>3594</v>
      </c>
      <c r="F33" s="56">
        <v>246.29599999999999</v>
      </c>
      <c r="G33" s="56">
        <v>51.59</v>
      </c>
      <c r="H33" s="56">
        <v>9.0429999999999993</v>
      </c>
      <c r="I33" s="56">
        <v>149.82900000000001</v>
      </c>
      <c r="J33" s="56">
        <v>6.41</v>
      </c>
      <c r="K33" s="56">
        <v>29.425000000000001</v>
      </c>
      <c r="L33" s="56">
        <v>246.29599999999999</v>
      </c>
    </row>
    <row r="34" spans="1:12" hidden="1">
      <c r="A34" s="61">
        <v>1994</v>
      </c>
      <c r="B34" s="56">
        <v>217.97399999999999</v>
      </c>
      <c r="C34" s="56">
        <v>29.446000000000002</v>
      </c>
      <c r="D34" s="56">
        <v>7.2839999999999998</v>
      </c>
      <c r="E34" s="56" t="s">
        <v>3594</v>
      </c>
      <c r="F34" s="56">
        <v>254.70500000000001</v>
      </c>
      <c r="G34" s="56">
        <v>48.776000000000003</v>
      </c>
      <c r="H34" s="56">
        <v>8.7119999999999997</v>
      </c>
      <c r="I34" s="56">
        <v>159.66399999999999</v>
      </c>
      <c r="J34" s="56">
        <v>7.1749999999999998</v>
      </c>
      <c r="K34" s="56">
        <v>30.376999999999999</v>
      </c>
      <c r="L34" s="56">
        <v>254.70500000000001</v>
      </c>
    </row>
    <row r="35" spans="1:12" hidden="1">
      <c r="A35" s="61">
        <v>1995</v>
      </c>
      <c r="B35" s="56">
        <v>222.29400000000001</v>
      </c>
      <c r="C35" s="56">
        <v>29.887</v>
      </c>
      <c r="D35" s="56">
        <v>7.8140000000000001</v>
      </c>
      <c r="E35" s="56" t="s">
        <v>3594</v>
      </c>
      <c r="F35" s="56">
        <v>259.995</v>
      </c>
      <c r="G35" s="56">
        <v>48.776000000000003</v>
      </c>
      <c r="H35" s="56">
        <v>9.0589999999999993</v>
      </c>
      <c r="I35" s="56">
        <v>166.03700000000001</v>
      </c>
      <c r="J35" s="56">
        <v>7.6989999999999998</v>
      </c>
      <c r="K35" s="56">
        <v>28.422999999999998</v>
      </c>
      <c r="L35" s="56">
        <v>259.995</v>
      </c>
    </row>
    <row r="36" spans="1:12" hidden="1">
      <c r="A36" s="61">
        <v>1996</v>
      </c>
      <c r="B36" s="56">
        <v>228.59299999999999</v>
      </c>
      <c r="C36" s="56">
        <v>31.922999999999998</v>
      </c>
      <c r="D36" s="56">
        <v>5.6050000000000004</v>
      </c>
      <c r="E36" s="56" t="s">
        <v>3594</v>
      </c>
      <c r="F36" s="56">
        <v>266.12099999999998</v>
      </c>
      <c r="G36" s="56">
        <v>50.652000000000001</v>
      </c>
      <c r="H36" s="56">
        <v>10.041</v>
      </c>
      <c r="I36" s="56">
        <v>170.35499999999999</v>
      </c>
      <c r="J36" s="56">
        <v>5.52</v>
      </c>
      <c r="K36" s="56">
        <v>29.552</v>
      </c>
      <c r="L36" s="56">
        <v>266.12099999999998</v>
      </c>
    </row>
    <row r="37" spans="1:12" hidden="1">
      <c r="A37" s="61">
        <v>1997</v>
      </c>
      <c r="B37" s="56">
        <v>222.399</v>
      </c>
      <c r="C37" s="56">
        <v>29.963999999999999</v>
      </c>
      <c r="D37" s="56">
        <v>7.0970000000000004</v>
      </c>
      <c r="E37" s="56" t="s">
        <v>3594</v>
      </c>
      <c r="F37" s="56">
        <v>259.45999999999998</v>
      </c>
      <c r="G37" s="56">
        <v>40.334000000000003</v>
      </c>
      <c r="H37" s="56">
        <v>10.038</v>
      </c>
      <c r="I37" s="56">
        <v>172.44399999999999</v>
      </c>
      <c r="J37" s="56">
        <v>6.9790000000000001</v>
      </c>
      <c r="K37" s="56">
        <v>29.664999999999999</v>
      </c>
      <c r="L37" s="56">
        <v>259.45999999999998</v>
      </c>
    </row>
    <row r="38" spans="1:12" hidden="1">
      <c r="A38" s="61">
        <v>1998</v>
      </c>
      <c r="B38" s="56">
        <v>204.874</v>
      </c>
      <c r="C38" s="56">
        <v>29.512</v>
      </c>
      <c r="D38" s="56">
        <v>7.8419999999999996</v>
      </c>
      <c r="E38" s="56" t="s">
        <v>3594</v>
      </c>
      <c r="F38" s="56">
        <v>242.22800000000001</v>
      </c>
      <c r="G38" s="56">
        <v>35.643999999999998</v>
      </c>
      <c r="H38" s="56">
        <v>8.9710000000000001</v>
      </c>
      <c r="I38" s="56">
        <v>160.31700000000001</v>
      </c>
      <c r="J38" s="56">
        <v>7.7229999999999999</v>
      </c>
      <c r="K38" s="56">
        <v>29.573</v>
      </c>
      <c r="L38" s="56">
        <v>242.22800000000001</v>
      </c>
    </row>
    <row r="39" spans="1:12" hidden="1">
      <c r="A39" s="61">
        <v>1999</v>
      </c>
      <c r="B39" s="56">
        <v>207.68899999999999</v>
      </c>
      <c r="C39" s="56">
        <v>29.395</v>
      </c>
      <c r="D39" s="56">
        <v>8.1530000000000005</v>
      </c>
      <c r="E39" s="56" t="s">
        <v>3594</v>
      </c>
      <c r="F39" s="56">
        <v>245.238</v>
      </c>
      <c r="G39" s="56">
        <v>36.582000000000001</v>
      </c>
      <c r="H39" s="56">
        <v>9.1980000000000004</v>
      </c>
      <c r="I39" s="56">
        <v>161.29599999999999</v>
      </c>
      <c r="J39" s="56">
        <v>8.0619999999999994</v>
      </c>
      <c r="K39" s="56">
        <v>30.1</v>
      </c>
      <c r="L39" s="56">
        <v>245.238</v>
      </c>
    </row>
    <row r="40" spans="1:12" hidden="1">
      <c r="A40" s="61">
        <v>2000</v>
      </c>
      <c r="B40" s="56">
        <v>212.149</v>
      </c>
      <c r="C40" s="56">
        <v>26.870999999999999</v>
      </c>
      <c r="D40" s="56">
        <v>9.3439999999999994</v>
      </c>
      <c r="E40" s="56" t="s">
        <v>3594</v>
      </c>
      <c r="F40" s="56">
        <v>248.364</v>
      </c>
      <c r="G40" s="56">
        <v>39.396000000000001</v>
      </c>
      <c r="H40" s="56">
        <v>9.2159999999999993</v>
      </c>
      <c r="I40" s="56">
        <v>161.16999999999999</v>
      </c>
      <c r="J40" s="56">
        <v>9.2319999999999993</v>
      </c>
      <c r="K40" s="56">
        <v>29.350999999999999</v>
      </c>
      <c r="L40" s="56">
        <v>248.364</v>
      </c>
    </row>
    <row r="41" spans="1:12" hidden="1">
      <c r="A41" s="61">
        <v>2001</v>
      </c>
      <c r="B41" s="56">
        <v>188.14699999999999</v>
      </c>
      <c r="C41" s="56">
        <v>33.003</v>
      </c>
      <c r="D41" s="56">
        <v>9.8379999999999992</v>
      </c>
      <c r="E41" s="56">
        <v>9.7000000000000003E-2</v>
      </c>
      <c r="F41" s="56">
        <v>231.08500000000001</v>
      </c>
      <c r="G41" s="56">
        <v>34.706000000000003</v>
      </c>
      <c r="H41" s="56">
        <v>8.5129999999999999</v>
      </c>
      <c r="I41" s="56">
        <v>147.161</v>
      </c>
      <c r="J41" s="56">
        <v>9.7349999999999994</v>
      </c>
      <c r="K41" s="56">
        <v>30.97</v>
      </c>
      <c r="L41" s="56">
        <v>231.08500000000001</v>
      </c>
    </row>
    <row r="42" spans="1:12" hidden="1">
      <c r="A42" s="61">
        <v>2002</v>
      </c>
      <c r="B42" s="56">
        <v>187.15799999999999</v>
      </c>
      <c r="C42" s="56">
        <v>36.462000000000003</v>
      </c>
      <c r="D42" s="56">
        <v>11.715999999999999</v>
      </c>
      <c r="E42" s="56">
        <v>0.154</v>
      </c>
      <c r="F42" s="56">
        <v>235.49</v>
      </c>
      <c r="G42" s="56">
        <v>35.643999999999998</v>
      </c>
      <c r="H42" s="56">
        <v>8.8190000000000008</v>
      </c>
      <c r="I42" s="56">
        <v>144.47399999999999</v>
      </c>
      <c r="J42" s="56">
        <v>11.624000000000001</v>
      </c>
      <c r="K42" s="56">
        <v>34.929000000000002</v>
      </c>
      <c r="L42" s="56">
        <v>235.49</v>
      </c>
    </row>
    <row r="43" spans="1:12" hidden="1">
      <c r="A43" s="61">
        <v>2003</v>
      </c>
      <c r="B43" s="56">
        <v>187.791</v>
      </c>
      <c r="C43" s="56">
        <v>36.402000000000001</v>
      </c>
      <c r="D43" s="56">
        <v>15.971</v>
      </c>
      <c r="E43" s="56">
        <v>0.127</v>
      </c>
      <c r="F43" s="56">
        <v>240.292</v>
      </c>
      <c r="G43" s="56">
        <v>37.520000000000003</v>
      </c>
      <c r="H43" s="56">
        <v>9.39</v>
      </c>
      <c r="I43" s="56">
        <v>141.10300000000001</v>
      </c>
      <c r="J43" s="56">
        <v>15.737</v>
      </c>
      <c r="K43" s="56">
        <v>36.542000000000002</v>
      </c>
      <c r="L43" s="56">
        <v>240.292</v>
      </c>
    </row>
    <row r="44" spans="1:12" hidden="1">
      <c r="A44" s="61">
        <v>2004</v>
      </c>
      <c r="B44" s="56">
        <v>198.97300000000001</v>
      </c>
      <c r="C44" s="56">
        <v>35.286000000000001</v>
      </c>
      <c r="D44" s="56">
        <v>20.074999999999999</v>
      </c>
      <c r="E44" s="56">
        <v>0.253</v>
      </c>
      <c r="F44" s="56">
        <v>254.58799999999999</v>
      </c>
      <c r="G44" s="56">
        <v>38.457999999999998</v>
      </c>
      <c r="H44" s="56">
        <v>9.7539999999999996</v>
      </c>
      <c r="I44" s="56">
        <v>150.82</v>
      </c>
      <c r="J44" s="56">
        <v>19.847000000000001</v>
      </c>
      <c r="K44" s="56">
        <v>35.71</v>
      </c>
      <c r="L44" s="56">
        <v>254.58799999999999</v>
      </c>
    </row>
    <row r="45" spans="1:12" hidden="1">
      <c r="A45" s="61">
        <v>2005</v>
      </c>
      <c r="B45" s="56">
        <v>200.422</v>
      </c>
      <c r="C45" s="56">
        <v>36.572000000000003</v>
      </c>
      <c r="D45" s="56">
        <v>22.937999999999999</v>
      </c>
      <c r="E45" s="56">
        <v>0.85599999999999998</v>
      </c>
      <c r="F45" s="56">
        <v>260.78699999999998</v>
      </c>
      <c r="G45" s="56">
        <v>40.334000000000003</v>
      </c>
      <c r="H45" s="56">
        <v>9.7319999999999993</v>
      </c>
      <c r="I45" s="56">
        <v>150.08699999999999</v>
      </c>
      <c r="J45" s="56">
        <v>23.265000000000001</v>
      </c>
      <c r="K45" s="56">
        <v>37.369999999999997</v>
      </c>
      <c r="L45" s="56">
        <v>260.78699999999998</v>
      </c>
    </row>
    <row r="46" spans="1:12" hidden="1">
      <c r="A46" s="61">
        <v>2006</v>
      </c>
      <c r="B46" s="56">
        <v>196.916</v>
      </c>
      <c r="C46" s="56">
        <v>35.968000000000004</v>
      </c>
      <c r="D46" s="56">
        <v>30.977</v>
      </c>
      <c r="E46" s="56">
        <v>2.4580000000000002</v>
      </c>
      <c r="F46" s="56">
        <v>266.32</v>
      </c>
      <c r="G46" s="56">
        <v>35.643999999999998</v>
      </c>
      <c r="H46" s="56">
        <v>9.4860000000000007</v>
      </c>
      <c r="I46" s="56">
        <v>150.52600000000001</v>
      </c>
      <c r="J46" s="56">
        <v>32.688000000000002</v>
      </c>
      <c r="K46" s="56">
        <v>37.975999999999999</v>
      </c>
      <c r="L46" s="56">
        <v>266.32</v>
      </c>
    </row>
    <row r="47" spans="1:12" hidden="1">
      <c r="A47" s="61">
        <v>2007</v>
      </c>
      <c r="B47" s="56">
        <v>195.92699999999999</v>
      </c>
      <c r="C47" s="56">
        <v>37.479999999999997</v>
      </c>
      <c r="D47" s="56">
        <v>38.914999999999999</v>
      </c>
      <c r="E47" s="56">
        <v>3.3330000000000002</v>
      </c>
      <c r="F47" s="56">
        <v>275.65499999999997</v>
      </c>
      <c r="G47" s="56">
        <v>39.396000000000001</v>
      </c>
      <c r="H47" s="56">
        <v>9.49</v>
      </c>
      <c r="I47" s="56">
        <v>146.34700000000001</v>
      </c>
      <c r="J47" s="56">
        <v>41.439</v>
      </c>
      <c r="K47" s="56">
        <v>38.982999999999997</v>
      </c>
      <c r="L47" s="56">
        <v>275.65499999999997</v>
      </c>
    </row>
    <row r="48" spans="1:12" hidden="1">
      <c r="A48" s="61">
        <v>2008</v>
      </c>
      <c r="B48" s="56">
        <v>193.13300000000001</v>
      </c>
      <c r="C48" s="56">
        <v>39.478000000000002</v>
      </c>
      <c r="D48" s="56">
        <v>54.725999999999999</v>
      </c>
      <c r="E48" s="56">
        <v>2.86</v>
      </c>
      <c r="F48" s="56">
        <v>290.197</v>
      </c>
      <c r="G48" s="56">
        <v>44.085999999999999</v>
      </c>
      <c r="H48" s="56">
        <v>10.087</v>
      </c>
      <c r="I48" s="56">
        <v>139.352</v>
      </c>
      <c r="J48" s="56">
        <v>56.643000000000001</v>
      </c>
      <c r="K48" s="56">
        <v>40.029000000000003</v>
      </c>
      <c r="L48" s="56">
        <v>290.197</v>
      </c>
    </row>
    <row r="49" spans="1:12" hidden="1">
      <c r="A49" s="61">
        <v>2009</v>
      </c>
      <c r="B49" s="56">
        <v>181.50399999999999</v>
      </c>
      <c r="C49" s="56">
        <v>40.968000000000004</v>
      </c>
      <c r="D49" s="56">
        <v>62.256999999999998</v>
      </c>
      <c r="E49" s="56">
        <v>3.032</v>
      </c>
      <c r="F49" s="56">
        <v>287.76100000000002</v>
      </c>
      <c r="G49" s="56">
        <v>47.274999999999999</v>
      </c>
      <c r="H49" s="56">
        <v>10.3</v>
      </c>
      <c r="I49" s="56">
        <v>125.417</v>
      </c>
      <c r="J49" s="56">
        <v>64.210999999999999</v>
      </c>
      <c r="K49" s="56">
        <v>40.558</v>
      </c>
      <c r="L49" s="56">
        <v>287.76100000000002</v>
      </c>
    </row>
    <row r="50" spans="1:12" hidden="1">
      <c r="A50" s="61">
        <v>2010</v>
      </c>
      <c r="B50" s="56">
        <v>207.93</v>
      </c>
      <c r="C50" s="56">
        <v>42.44</v>
      </c>
      <c r="D50" s="56">
        <v>72.63</v>
      </c>
      <c r="E50" s="56">
        <v>2.4500000000000002</v>
      </c>
      <c r="F50" s="56">
        <v>325.45</v>
      </c>
      <c r="G50" s="56">
        <v>50.701000000000001</v>
      </c>
      <c r="H50" s="56">
        <v>10.205</v>
      </c>
      <c r="I50" s="56">
        <v>148.55099999999999</v>
      </c>
      <c r="J50" s="56">
        <v>73.72</v>
      </c>
      <c r="K50" s="56">
        <v>42.271000000000001</v>
      </c>
      <c r="L50" s="56">
        <v>325.45</v>
      </c>
    </row>
    <row r="51" spans="1:12" hidden="1">
      <c r="A51" s="61">
        <v>2011</v>
      </c>
      <c r="B51" s="56">
        <v>207.6</v>
      </c>
      <c r="C51" s="56">
        <v>41.884999999999998</v>
      </c>
      <c r="D51" s="56">
        <v>72.864000000000004</v>
      </c>
      <c r="E51" s="56">
        <v>8.3490000000000002</v>
      </c>
      <c r="F51" s="56">
        <v>330.697</v>
      </c>
      <c r="G51" s="56">
        <v>49.176000000000002</v>
      </c>
      <c r="H51" s="56">
        <v>10.544</v>
      </c>
      <c r="I51" s="56">
        <v>150.93299999999999</v>
      </c>
      <c r="J51" s="56">
        <v>79.869</v>
      </c>
      <c r="K51" s="56">
        <v>40.176000000000002</v>
      </c>
      <c r="L51" s="56">
        <v>330.697</v>
      </c>
    </row>
    <row r="52" spans="1:12" hidden="1">
      <c r="A52" s="61">
        <v>2012</v>
      </c>
      <c r="B52" s="56">
        <v>201.78399999999999</v>
      </c>
      <c r="C52" s="56">
        <v>42.320999999999998</v>
      </c>
      <c r="D52" s="56">
        <v>72.81</v>
      </c>
      <c r="E52" s="56">
        <v>8.4700000000000006</v>
      </c>
      <c r="F52" s="56">
        <v>325.38499999999999</v>
      </c>
      <c r="G52" s="56">
        <v>41.093000000000004</v>
      </c>
      <c r="H52" s="56">
        <v>9.9710000000000001</v>
      </c>
      <c r="I52" s="56">
        <v>152.71299999999999</v>
      </c>
      <c r="J52" s="56">
        <v>79.962999999999994</v>
      </c>
      <c r="K52" s="56">
        <v>41.643999999999998</v>
      </c>
      <c r="L52" s="56">
        <v>325.38499999999999</v>
      </c>
    </row>
    <row r="53" spans="1:12" hidden="1">
      <c r="A53" s="61">
        <v>2013</v>
      </c>
      <c r="B53" s="56">
        <v>219.328</v>
      </c>
      <c r="C53" s="56">
        <v>45.027000000000001</v>
      </c>
      <c r="D53" s="56">
        <v>74.724999999999994</v>
      </c>
      <c r="E53" s="56">
        <v>13.462</v>
      </c>
      <c r="F53" s="56">
        <v>352.54199999999997</v>
      </c>
      <c r="G53" s="56">
        <v>53.621000000000002</v>
      </c>
      <c r="H53" s="56">
        <v>11.034000000000001</v>
      </c>
      <c r="I53" s="56">
        <v>157.84700000000001</v>
      </c>
      <c r="J53" s="56">
        <v>86.802999999999997</v>
      </c>
      <c r="K53" s="56">
        <v>43.237000000000002</v>
      </c>
      <c r="L53" s="56">
        <v>352.54199999999997</v>
      </c>
    </row>
    <row r="54" spans="1:12" hidden="1">
      <c r="A54" s="61">
        <v>2014</v>
      </c>
      <c r="B54" s="56">
        <v>225.221</v>
      </c>
      <c r="C54" s="56">
        <v>46.79</v>
      </c>
      <c r="D54" s="56">
        <v>76.057000000000002</v>
      </c>
      <c r="E54" s="56">
        <v>13.349</v>
      </c>
      <c r="F54" s="56">
        <v>361.41699999999997</v>
      </c>
      <c r="G54" s="56">
        <v>54.267000000000003</v>
      </c>
      <c r="H54" s="56">
        <v>11.664</v>
      </c>
      <c r="I54" s="56">
        <v>158.43600000000001</v>
      </c>
      <c r="J54" s="56">
        <v>88.186999999999998</v>
      </c>
      <c r="K54" s="56">
        <v>48.863</v>
      </c>
      <c r="L54" s="56">
        <v>361.41699999999997</v>
      </c>
    </row>
    <row r="55" spans="1:12" hidden="1">
      <c r="A55" s="61">
        <v>2015</v>
      </c>
      <c r="B55" s="56">
        <v>216.84399999999999</v>
      </c>
      <c r="C55" s="56">
        <v>47.015999999999998</v>
      </c>
      <c r="D55" s="56">
        <v>78.915000000000006</v>
      </c>
      <c r="E55" s="56">
        <v>14.077</v>
      </c>
      <c r="F55" s="56">
        <v>356.85300000000001</v>
      </c>
      <c r="G55" s="56">
        <v>48.094999999999999</v>
      </c>
      <c r="H55" s="56">
        <v>13.454000000000001</v>
      </c>
      <c r="I55" s="56">
        <v>156.90100000000001</v>
      </c>
      <c r="J55" s="56">
        <v>90.04</v>
      </c>
      <c r="K55" s="56">
        <v>48.362000000000002</v>
      </c>
      <c r="L55" s="56">
        <v>356.85300000000001</v>
      </c>
    </row>
    <row r="56" spans="1:12" hidden="1">
      <c r="A56" s="61">
        <v>2016</v>
      </c>
      <c r="B56" s="56">
        <v>208.62299999999999</v>
      </c>
      <c r="C56" s="56">
        <v>45.642000000000003</v>
      </c>
      <c r="D56" s="56">
        <v>81.23</v>
      </c>
      <c r="E56" s="56">
        <v>19.648</v>
      </c>
      <c r="F56" s="56">
        <v>355.14299999999997</v>
      </c>
      <c r="G56" s="56">
        <v>41.478000000000002</v>
      </c>
      <c r="H56" s="56">
        <v>13.986000000000001</v>
      </c>
      <c r="I56" s="56">
        <v>155.29499999999999</v>
      </c>
      <c r="J56" s="56">
        <v>97.878</v>
      </c>
      <c r="K56" s="56">
        <v>46.505000000000003</v>
      </c>
      <c r="L56" s="56">
        <v>355.14299999999997</v>
      </c>
    </row>
    <row r="57" spans="1:12" hidden="1">
      <c r="A57" s="61">
        <v>2017</v>
      </c>
      <c r="B57" s="56">
        <v>204.53700000000001</v>
      </c>
      <c r="C57" s="56">
        <v>44.92</v>
      </c>
      <c r="D57" s="56">
        <v>82.067999999999998</v>
      </c>
      <c r="E57" s="56">
        <v>18.704999999999998</v>
      </c>
      <c r="F57" s="56">
        <v>350.23</v>
      </c>
      <c r="G57" s="56">
        <v>39.881999999999998</v>
      </c>
      <c r="H57" s="56">
        <v>13.884</v>
      </c>
      <c r="I57" s="56">
        <v>151.74700000000001</v>
      </c>
      <c r="J57" s="56">
        <v>97.79</v>
      </c>
      <c r="K57" s="56">
        <v>46.926000000000002</v>
      </c>
      <c r="L57" s="56">
        <v>350.23</v>
      </c>
    </row>
    <row r="58" spans="1:12" hidden="1">
      <c r="A58" s="61">
        <v>2018</v>
      </c>
      <c r="B58" s="56">
        <v>212.035</v>
      </c>
      <c r="C58" s="56">
        <v>44.201999999999998</v>
      </c>
      <c r="D58" s="56">
        <v>81.897000000000006</v>
      </c>
      <c r="E58" s="56">
        <v>17.936</v>
      </c>
      <c r="F58" s="56">
        <v>356.07100000000003</v>
      </c>
      <c r="G58" s="56">
        <v>48.526000000000003</v>
      </c>
      <c r="H58" s="56">
        <v>13.885999999999999</v>
      </c>
      <c r="I58" s="56">
        <v>151.17099999999999</v>
      </c>
      <c r="J58" s="56">
        <v>96.808000000000007</v>
      </c>
      <c r="K58" s="56">
        <v>45.68</v>
      </c>
      <c r="L58" s="56">
        <v>356.07100000000003</v>
      </c>
    </row>
    <row r="59" spans="1:12">
      <c r="A59" s="61">
        <v>2019</v>
      </c>
      <c r="B59" s="56">
        <v>208.858</v>
      </c>
      <c r="C59" s="56">
        <v>40.130000000000003</v>
      </c>
      <c r="D59" s="56">
        <v>82.558000000000007</v>
      </c>
      <c r="E59" s="56">
        <v>17.079999999999998</v>
      </c>
      <c r="F59" s="56">
        <v>348.62599999999998</v>
      </c>
      <c r="G59" s="56">
        <v>49.600999999999999</v>
      </c>
      <c r="H59" s="56">
        <v>13.206</v>
      </c>
      <c r="I59" s="56">
        <v>147.964</v>
      </c>
      <c r="J59" s="56">
        <v>96.587000000000003</v>
      </c>
      <c r="K59" s="56">
        <v>41.268000000000001</v>
      </c>
      <c r="L59" s="56">
        <v>348.62599999999998</v>
      </c>
    </row>
  </sheetData>
  <sheetProtection formatCells="0" formatColumns="0" formatRows="0" insertColumns="0" insertRows="0" insertHyperlinks="0" deleteColumns="0" deleteRows="0" sort="0" autoFilter="0" pivotTables="0"/>
  <hyperlinks>
    <hyperlink ref="A4" r:id="rId1" display="http://www.eia.gov/totalenergy/data/monthly/dataunits.cfm" xr:uid="{4B73AB4F-1C91-4D95-AC61-2298252FF56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FCC2-215F-4E92-A496-E50321AF948E}">
  <sheetPr codeName="Sheet36">
    <tabColor theme="9"/>
  </sheetPr>
  <dimension ref="A1"/>
  <sheetViews>
    <sheetView workbookViewId="0"/>
  </sheetViews>
  <sheetFormatPr defaultRowHeight="1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26A3C-A118-411D-90C2-8EB218CC9CCB}">
  <sheetPr codeName="Sheet37" filterMode="1">
    <tabColor theme="9"/>
  </sheetPr>
  <dimension ref="A1:H5846"/>
  <sheetViews>
    <sheetView topLeftCell="B1" workbookViewId="0">
      <selection activeCell="D2" sqref="D2"/>
    </sheetView>
  </sheetViews>
  <sheetFormatPr defaultColWidth="9.140625" defaultRowHeight="15"/>
  <cols>
    <col min="1" max="1" width="54" style="80" customWidth="1"/>
    <col min="2" max="2" width="36.85546875" style="80" customWidth="1"/>
    <col min="3" max="3" width="8.140625" style="80" customWidth="1"/>
    <col min="4" max="4" width="18.28515625" style="93" customWidth="1"/>
    <col min="5" max="5" width="6.140625" style="80" customWidth="1"/>
    <col min="6" max="6" width="35.7109375" style="86" customWidth="1"/>
    <col min="7" max="7" width="24.7109375" style="91" customWidth="1"/>
    <col min="8" max="8" width="20.85546875" style="103" customWidth="1"/>
    <col min="9" max="16384" width="9.140625" style="80"/>
  </cols>
  <sheetData>
    <row r="1" spans="1:8">
      <c r="A1" s="79" t="s">
        <v>3696</v>
      </c>
    </row>
    <row r="2" spans="1:8">
      <c r="A2" s="88" t="s">
        <v>3697</v>
      </c>
      <c r="B2" s="88"/>
      <c r="C2" s="88"/>
      <c r="D2" s="94">
        <f>SUBTOTAL(9,D248:D966)/metricton_to_shortton</f>
        <v>4654480.4287641849</v>
      </c>
      <c r="E2" s="88"/>
    </row>
    <row r="3" spans="1:8">
      <c r="A3" s="81" t="s">
        <v>3698</v>
      </c>
      <c r="B3" s="81" t="s">
        <v>3699</v>
      </c>
      <c r="C3" s="81" t="s">
        <v>3700</v>
      </c>
      <c r="D3" s="95" t="s">
        <v>3701</v>
      </c>
      <c r="E3" s="81" t="s">
        <v>3702</v>
      </c>
      <c r="F3" s="87" t="s">
        <v>3213</v>
      </c>
      <c r="G3" s="92" t="s">
        <v>4180</v>
      </c>
      <c r="H3" s="104" t="s">
        <v>4575</v>
      </c>
    </row>
    <row r="4" spans="1:8" hidden="1">
      <c r="A4" s="80" t="s">
        <v>3703</v>
      </c>
      <c r="B4" s="80" t="s">
        <v>3704</v>
      </c>
      <c r="C4" s="80" t="s">
        <v>3705</v>
      </c>
      <c r="D4" s="93">
        <v>4035328489.5488</v>
      </c>
      <c r="E4" s="80" t="s">
        <v>3706</v>
      </c>
      <c r="F4" s="86" t="str">
        <f>INDEX('Crosswalk Particulates'!$B:$B,MATCH('2017 EPA Data'!A4,'Crosswalk Particulates'!$A:$A,0))</f>
        <v>Other-EPA</v>
      </c>
      <c r="G4" s="91">
        <f>INDEX('Crosswalk Particulates'!$E:$E,MATCH('2017 EPA Data'!$B4,'Crosswalk Particulates'!$D:$D,0))</f>
        <v>0</v>
      </c>
      <c r="H4" s="103">
        <f t="shared" ref="H4:H67" si="0">IF(E4="TON",D4/metricton_to_shortton,0)*10^6</f>
        <v>0</v>
      </c>
    </row>
    <row r="5" spans="1:8" hidden="1">
      <c r="A5" s="80" t="s">
        <v>3707</v>
      </c>
      <c r="B5" s="80" t="s">
        <v>3708</v>
      </c>
      <c r="C5" s="80" t="s">
        <v>3709</v>
      </c>
      <c r="D5" s="93">
        <v>2843121146.5027699</v>
      </c>
      <c r="E5" s="80" t="s">
        <v>3710</v>
      </c>
      <c r="F5" s="86" t="str">
        <f>INDEX('Crosswalk Particulates'!$B:$B,MATCH('2017 EPA Data'!A5,'Crosswalk Particulates'!$A:$A,0))</f>
        <v>process-other-industry</v>
      </c>
      <c r="G5" s="91">
        <f>INDEX('Crosswalk Particulates'!$E:$E,MATCH('2017 EPA Data'!$B5,'Crosswalk Particulates'!$D:$D,0))</f>
        <v>0</v>
      </c>
      <c r="H5" s="103">
        <f t="shared" si="0"/>
        <v>2579239185440366.5</v>
      </c>
    </row>
    <row r="6" spans="1:8" hidden="1">
      <c r="A6" s="80" t="s">
        <v>3711</v>
      </c>
      <c r="B6" s="80" t="s">
        <v>3708</v>
      </c>
      <c r="C6" s="80" t="s">
        <v>3709</v>
      </c>
      <c r="D6" s="93">
        <v>1308433989.6621001</v>
      </c>
      <c r="E6" s="80" t="s">
        <v>3710</v>
      </c>
      <c r="F6" s="86" t="str">
        <f>INDEX('Crosswalk Particulates'!$B:$B,MATCH('2017 EPA Data'!A6,'Crosswalk Particulates'!$A:$A,0))</f>
        <v>Transportation Sector</v>
      </c>
      <c r="G6" s="91">
        <f>INDEX('Crosswalk Particulates'!$E:$E,MATCH('2017 EPA Data'!$B6,'Crosswalk Particulates'!$D:$D,0))</f>
        <v>0</v>
      </c>
      <c r="H6" s="103">
        <f t="shared" si="0"/>
        <v>1186992760350627.5</v>
      </c>
    </row>
    <row r="7" spans="1:8" hidden="1">
      <c r="A7" s="80" t="s">
        <v>3703</v>
      </c>
      <c r="B7" s="80" t="s">
        <v>3712</v>
      </c>
      <c r="C7" s="80" t="s">
        <v>3705</v>
      </c>
      <c r="D7" s="93">
        <v>1165685403.01</v>
      </c>
      <c r="E7" s="80" t="s">
        <v>3706</v>
      </c>
      <c r="F7" s="86" t="str">
        <f>INDEX('Crosswalk Particulates'!$B:$B,MATCH('2017 EPA Data'!A7,'Crosswalk Particulates'!$A:$A,0))</f>
        <v>Other-EPA</v>
      </c>
      <c r="G7" s="91">
        <f>INDEX('Crosswalk Particulates'!$E:$E,MATCH('2017 EPA Data'!$B7,'Crosswalk Particulates'!$D:$D,0))</f>
        <v>0</v>
      </c>
      <c r="H7" s="103">
        <f t="shared" si="0"/>
        <v>0</v>
      </c>
    </row>
    <row r="8" spans="1:8" hidden="1">
      <c r="A8" s="80" t="s">
        <v>3703</v>
      </c>
      <c r="B8" s="80" t="s">
        <v>3713</v>
      </c>
      <c r="C8" s="80" t="s">
        <v>3705</v>
      </c>
      <c r="D8" s="93">
        <v>854820594.4756</v>
      </c>
      <c r="E8" s="80" t="s">
        <v>3706</v>
      </c>
      <c r="F8" s="86" t="str">
        <f>INDEX('Crosswalk Particulates'!$B:$B,MATCH('2017 EPA Data'!A8,'Crosswalk Particulates'!$A:$A,0))</f>
        <v>Other-EPA</v>
      </c>
      <c r="G8" s="91">
        <f>INDEX('Crosswalk Particulates'!$E:$E,MATCH('2017 EPA Data'!$B8,'Crosswalk Particulates'!$D:$D,0))</f>
        <v>0</v>
      </c>
      <c r="H8" s="103">
        <f t="shared" si="0"/>
        <v>0</v>
      </c>
    </row>
    <row r="9" spans="1:8" hidden="1">
      <c r="A9" s="80" t="s">
        <v>3714</v>
      </c>
      <c r="B9" s="80" t="s">
        <v>3712</v>
      </c>
      <c r="C9" s="80" t="s">
        <v>3705</v>
      </c>
      <c r="D9" s="93">
        <v>557177180.39079177</v>
      </c>
      <c r="E9" s="80" t="s">
        <v>3706</v>
      </c>
      <c r="F9" s="86" t="str">
        <f>INDEX('Crosswalk Particulates'!$B:$B,MATCH('2017 EPA Data'!A9,'Crosswalk Particulates'!$A:$A,0))</f>
        <v>Other-EPA</v>
      </c>
      <c r="G9" s="91">
        <f>INDEX('Crosswalk Particulates'!$E:$E,MATCH('2017 EPA Data'!$B9,'Crosswalk Particulates'!$D:$D,0))</f>
        <v>0</v>
      </c>
      <c r="H9" s="103">
        <f t="shared" si="0"/>
        <v>0</v>
      </c>
    </row>
    <row r="10" spans="1:8" hidden="1">
      <c r="A10" s="80" t="s">
        <v>3714</v>
      </c>
      <c r="B10" s="80" t="s">
        <v>3704</v>
      </c>
      <c r="C10" s="80" t="s">
        <v>3705</v>
      </c>
      <c r="D10" s="93">
        <v>542855909.75431395</v>
      </c>
      <c r="E10" s="80" t="s">
        <v>3706</v>
      </c>
      <c r="F10" s="86" t="str">
        <f>INDEX('Crosswalk Particulates'!$B:$B,MATCH('2017 EPA Data'!A10,'Crosswalk Particulates'!$A:$A,0))</f>
        <v>Other-EPA</v>
      </c>
      <c r="G10" s="91">
        <f>INDEX('Crosswalk Particulates'!$E:$E,MATCH('2017 EPA Data'!$B10,'Crosswalk Particulates'!$D:$D,0))</f>
        <v>0</v>
      </c>
      <c r="H10" s="103">
        <f t="shared" si="0"/>
        <v>0</v>
      </c>
    </row>
    <row r="11" spans="1:8" hidden="1">
      <c r="A11" s="80" t="s">
        <v>3715</v>
      </c>
      <c r="B11" s="80" t="s">
        <v>3708</v>
      </c>
      <c r="C11" s="80" t="s">
        <v>3709</v>
      </c>
      <c r="D11" s="93">
        <v>455472097.2557767</v>
      </c>
      <c r="E11" s="80" t="s">
        <v>3710</v>
      </c>
      <c r="F11" s="86" t="str">
        <f>INDEX('Crosswalk Particulates'!$B:$B,MATCH('2017 EPA Data'!A11,'Crosswalk Particulates'!$A:$A,0))</f>
        <v>Transportation Sector</v>
      </c>
      <c r="G11" s="91">
        <f>INDEX('Crosswalk Particulates'!$E:$E,MATCH('2017 EPA Data'!$B11,'Crosswalk Particulates'!$D:$D,0))</f>
        <v>0</v>
      </c>
      <c r="H11" s="103">
        <f t="shared" si="0"/>
        <v>413197827522000.88</v>
      </c>
    </row>
    <row r="12" spans="1:8" hidden="1">
      <c r="A12" s="80" t="s">
        <v>3711</v>
      </c>
      <c r="B12" s="80" t="s">
        <v>3716</v>
      </c>
      <c r="C12" s="80" t="s">
        <v>3705</v>
      </c>
      <c r="D12" s="93">
        <v>299663582.44956052</v>
      </c>
      <c r="E12" s="80" t="s">
        <v>3706</v>
      </c>
      <c r="F12" s="86" t="str">
        <f>INDEX('Crosswalk Particulates'!$B:$B,MATCH('2017 EPA Data'!A12,'Crosswalk Particulates'!$A:$A,0))</f>
        <v>Transportation Sector</v>
      </c>
      <c r="G12" s="91">
        <f>INDEX('Crosswalk Particulates'!$E:$E,MATCH('2017 EPA Data'!$B12,'Crosswalk Particulates'!$D:$D,0))</f>
        <v>0</v>
      </c>
      <c r="H12" s="103">
        <f t="shared" si="0"/>
        <v>0</v>
      </c>
    </row>
    <row r="13" spans="1:8" hidden="1">
      <c r="A13" s="80" t="s">
        <v>3714</v>
      </c>
      <c r="B13" s="80" t="s">
        <v>3713</v>
      </c>
      <c r="C13" s="80" t="s">
        <v>3705</v>
      </c>
      <c r="D13" s="93">
        <v>295046617.05210495</v>
      </c>
      <c r="E13" s="80" t="s">
        <v>3706</v>
      </c>
      <c r="F13" s="86" t="str">
        <f>INDEX('Crosswalk Particulates'!$B:$B,MATCH('2017 EPA Data'!A13,'Crosswalk Particulates'!$A:$A,0))</f>
        <v>Other-EPA</v>
      </c>
      <c r="G13" s="91">
        <f>INDEX('Crosswalk Particulates'!$E:$E,MATCH('2017 EPA Data'!$B13,'Crosswalk Particulates'!$D:$D,0))</f>
        <v>0</v>
      </c>
      <c r="H13" s="103">
        <f t="shared" si="0"/>
        <v>0</v>
      </c>
    </row>
    <row r="14" spans="1:8" hidden="1">
      <c r="A14" s="80" t="s">
        <v>3717</v>
      </c>
      <c r="B14" s="80" t="s">
        <v>3712</v>
      </c>
      <c r="C14" s="80" t="s">
        <v>3705</v>
      </c>
      <c r="D14" s="93">
        <v>248371514.21885005</v>
      </c>
      <c r="E14" s="80" t="s">
        <v>3706</v>
      </c>
      <c r="F14" s="86" t="str">
        <f>INDEX('Crosswalk Particulates'!$B:$B,MATCH('2017 EPA Data'!A14,'Crosswalk Particulates'!$A:$A,0))</f>
        <v>Other-EPA</v>
      </c>
      <c r="G14" s="91">
        <f>INDEX('Crosswalk Particulates'!$E:$E,MATCH('2017 EPA Data'!$B14,'Crosswalk Particulates'!$D:$D,0))</f>
        <v>0</v>
      </c>
      <c r="H14" s="103">
        <f t="shared" si="0"/>
        <v>0</v>
      </c>
    </row>
    <row r="15" spans="1:8" hidden="1">
      <c r="A15" s="80" t="s">
        <v>3718</v>
      </c>
      <c r="B15" s="80" t="s">
        <v>3704</v>
      </c>
      <c r="C15" s="80" t="s">
        <v>3705</v>
      </c>
      <c r="D15" s="93">
        <v>232051410.95150945</v>
      </c>
      <c r="E15" s="80" t="s">
        <v>3706</v>
      </c>
      <c r="F15" s="86" t="str">
        <f>INDEX('Crosswalk Particulates'!$B:$B,MATCH('2017 EPA Data'!A15,'Crosswalk Particulates'!$A:$A,0))</f>
        <v>process-other-industry</v>
      </c>
      <c r="G15" s="91">
        <f>INDEX('Crosswalk Particulates'!$E:$E,MATCH('2017 EPA Data'!$B15,'Crosswalk Particulates'!$D:$D,0))</f>
        <v>0</v>
      </c>
      <c r="H15" s="103">
        <f t="shared" si="0"/>
        <v>0</v>
      </c>
    </row>
    <row r="16" spans="1:8" hidden="1">
      <c r="A16" s="80" t="s">
        <v>3714</v>
      </c>
      <c r="B16" s="80" t="s">
        <v>3708</v>
      </c>
      <c r="C16" s="80" t="s">
        <v>3709</v>
      </c>
      <c r="D16" s="93">
        <v>208941082.62319696</v>
      </c>
      <c r="E16" s="80" t="s">
        <v>3710</v>
      </c>
      <c r="F16" s="86" t="str">
        <f>INDEX('Crosswalk Particulates'!$B:$B,MATCH('2017 EPA Data'!A16,'Crosswalk Particulates'!$A:$A,0))</f>
        <v>Other-EPA</v>
      </c>
      <c r="G16" s="91">
        <f>INDEX('Crosswalk Particulates'!$E:$E,MATCH('2017 EPA Data'!$B16,'Crosswalk Particulates'!$D:$D,0))</f>
        <v>0</v>
      </c>
      <c r="H16" s="103">
        <f t="shared" si="0"/>
        <v>189548387135376.59</v>
      </c>
    </row>
    <row r="17" spans="1:8" hidden="1">
      <c r="A17" s="80" t="s">
        <v>3717</v>
      </c>
      <c r="B17" s="80" t="s">
        <v>3704</v>
      </c>
      <c r="C17" s="80" t="s">
        <v>3705</v>
      </c>
      <c r="D17" s="93">
        <v>196562024.44225216</v>
      </c>
      <c r="E17" s="80" t="s">
        <v>3706</v>
      </c>
      <c r="F17" s="86" t="str">
        <f>INDEX('Crosswalk Particulates'!$B:$B,MATCH('2017 EPA Data'!A17,'Crosswalk Particulates'!$A:$A,0))</f>
        <v>Other-EPA</v>
      </c>
      <c r="G17" s="91">
        <f>INDEX('Crosswalk Particulates'!$E:$E,MATCH('2017 EPA Data'!$B17,'Crosswalk Particulates'!$D:$D,0))</f>
        <v>0</v>
      </c>
      <c r="H17" s="103">
        <f t="shared" si="0"/>
        <v>0</v>
      </c>
    </row>
    <row r="18" spans="1:8" hidden="1">
      <c r="A18" s="80" t="s">
        <v>3711</v>
      </c>
      <c r="B18" s="80" t="s">
        <v>3719</v>
      </c>
      <c r="C18" s="80" t="s">
        <v>3705</v>
      </c>
      <c r="D18" s="93">
        <v>189743987.33494347</v>
      </c>
      <c r="E18" s="80" t="s">
        <v>3706</v>
      </c>
      <c r="F18" s="86" t="str">
        <f>INDEX('Crosswalk Particulates'!$B:$B,MATCH('2017 EPA Data'!A18,'Crosswalk Particulates'!$A:$A,0))</f>
        <v>Transportation Sector</v>
      </c>
      <c r="G18" s="91">
        <f>INDEX('Crosswalk Particulates'!$E:$E,MATCH('2017 EPA Data'!$B18,'Crosswalk Particulates'!$D:$D,0))</f>
        <v>0</v>
      </c>
      <c r="H18" s="103">
        <f t="shared" si="0"/>
        <v>0</v>
      </c>
    </row>
    <row r="19" spans="1:8" hidden="1">
      <c r="A19" s="80" t="s">
        <v>3720</v>
      </c>
      <c r="B19" s="80" t="s">
        <v>3716</v>
      </c>
      <c r="C19" s="80" t="s">
        <v>3705</v>
      </c>
      <c r="D19" s="93">
        <v>185372375.94829273</v>
      </c>
      <c r="E19" s="80" t="s">
        <v>3706</v>
      </c>
      <c r="F19" s="86" t="str">
        <f>INDEX('Crosswalk Particulates'!$B:$B,MATCH('2017 EPA Data'!A19,'Crosswalk Particulates'!$A:$A,0))</f>
        <v>Other-EPA</v>
      </c>
      <c r="G19" s="91">
        <f>INDEX('Crosswalk Particulates'!$E:$E,MATCH('2017 EPA Data'!$B19,'Crosswalk Particulates'!$D:$D,0))</f>
        <v>0</v>
      </c>
      <c r="H19" s="103">
        <f t="shared" si="0"/>
        <v>0</v>
      </c>
    </row>
    <row r="20" spans="1:8" hidden="1">
      <c r="A20" s="80" t="s">
        <v>3720</v>
      </c>
      <c r="B20" s="80" t="s">
        <v>3721</v>
      </c>
      <c r="C20" s="80" t="s">
        <v>3705</v>
      </c>
      <c r="D20" s="93">
        <v>174794811.4647271</v>
      </c>
      <c r="E20" s="80" t="s">
        <v>3706</v>
      </c>
      <c r="F20" s="86" t="str">
        <f>INDEX('Crosswalk Particulates'!$B:$B,MATCH('2017 EPA Data'!A20,'Crosswalk Particulates'!$A:$A,0))</f>
        <v>Other-EPA</v>
      </c>
      <c r="G20" s="91">
        <f>INDEX('Crosswalk Particulates'!$E:$E,MATCH('2017 EPA Data'!$B20,'Crosswalk Particulates'!$D:$D,0))</f>
        <v>0</v>
      </c>
      <c r="H20" s="103">
        <f t="shared" si="0"/>
        <v>0</v>
      </c>
    </row>
    <row r="21" spans="1:8" hidden="1">
      <c r="A21" s="80" t="s">
        <v>3722</v>
      </c>
      <c r="B21" s="80" t="s">
        <v>3708</v>
      </c>
      <c r="C21" s="80" t="s">
        <v>3709</v>
      </c>
      <c r="D21" s="93">
        <v>150416850.31314328</v>
      </c>
      <c r="E21" s="80" t="s">
        <v>3710</v>
      </c>
      <c r="F21" s="86" t="str">
        <f>INDEX('Crosswalk Particulates'!$B:$B,MATCH('2017 EPA Data'!A21,'Crosswalk Particulates'!$A:$A,0))</f>
        <v>Other-EPA</v>
      </c>
      <c r="G21" s="91">
        <f>INDEX('Crosswalk Particulates'!$E:$E,MATCH('2017 EPA Data'!$B21,'Crosswalk Particulates'!$D:$D,0))</f>
        <v>0</v>
      </c>
      <c r="H21" s="103">
        <f t="shared" si="0"/>
        <v>136456033523367.55</v>
      </c>
    </row>
    <row r="22" spans="1:8" hidden="1">
      <c r="A22" s="80" t="s">
        <v>3720</v>
      </c>
      <c r="B22" s="80" t="s">
        <v>3719</v>
      </c>
      <c r="C22" s="80" t="s">
        <v>3705</v>
      </c>
      <c r="D22" s="93">
        <v>132401893.93586494</v>
      </c>
      <c r="E22" s="80" t="s">
        <v>3706</v>
      </c>
      <c r="F22" s="86" t="str">
        <f>INDEX('Crosswalk Particulates'!$B:$B,MATCH('2017 EPA Data'!A22,'Crosswalk Particulates'!$A:$A,0))</f>
        <v>Other-EPA</v>
      </c>
      <c r="G22" s="91">
        <f>INDEX('Crosswalk Particulates'!$E:$E,MATCH('2017 EPA Data'!$B22,'Crosswalk Particulates'!$D:$D,0))</f>
        <v>0</v>
      </c>
      <c r="H22" s="103">
        <f t="shared" si="0"/>
        <v>0</v>
      </c>
    </row>
    <row r="23" spans="1:8" hidden="1">
      <c r="A23" s="80" t="s">
        <v>3717</v>
      </c>
      <c r="B23" s="80" t="s">
        <v>3713</v>
      </c>
      <c r="C23" s="80" t="s">
        <v>3705</v>
      </c>
      <c r="D23" s="93">
        <v>125693914.3737248</v>
      </c>
      <c r="E23" s="80" t="s">
        <v>3706</v>
      </c>
      <c r="F23" s="86" t="str">
        <f>INDEX('Crosswalk Particulates'!$B:$B,MATCH('2017 EPA Data'!A23,'Crosswalk Particulates'!$A:$A,0))</f>
        <v>Other-EPA</v>
      </c>
      <c r="G23" s="91">
        <f>INDEX('Crosswalk Particulates'!$E:$E,MATCH('2017 EPA Data'!$B23,'Crosswalk Particulates'!$D:$D,0))</f>
        <v>0</v>
      </c>
      <c r="H23" s="103">
        <f t="shared" si="0"/>
        <v>0</v>
      </c>
    </row>
    <row r="24" spans="1:8" hidden="1">
      <c r="A24" s="80" t="s">
        <v>3717</v>
      </c>
      <c r="B24" s="80" t="s">
        <v>3708</v>
      </c>
      <c r="C24" s="80" t="s">
        <v>3709</v>
      </c>
      <c r="D24" s="93">
        <v>120709650.75168329</v>
      </c>
      <c r="E24" s="80" t="s">
        <v>3710</v>
      </c>
      <c r="F24" s="86" t="str">
        <f>INDEX('Crosswalk Particulates'!$B:$B,MATCH('2017 EPA Data'!A24,'Crosswalk Particulates'!$A:$A,0))</f>
        <v>Other-EPA</v>
      </c>
      <c r="G24" s="91">
        <f>INDEX('Crosswalk Particulates'!$E:$E,MATCH('2017 EPA Data'!$B24,'Crosswalk Particulates'!$D:$D,0))</f>
        <v>0</v>
      </c>
      <c r="H24" s="103">
        <f t="shared" si="0"/>
        <v>109506083362831.97</v>
      </c>
    </row>
    <row r="25" spans="1:8" hidden="1">
      <c r="A25" s="80" t="s">
        <v>3714</v>
      </c>
      <c r="B25" s="80" t="s">
        <v>3723</v>
      </c>
      <c r="C25" s="80" t="s">
        <v>3705</v>
      </c>
      <c r="D25" s="93">
        <v>98727509.619388506</v>
      </c>
      <c r="E25" s="80" t="s">
        <v>3706</v>
      </c>
      <c r="F25" s="86" t="str">
        <f>INDEX('Crosswalk Particulates'!$B:$B,MATCH('2017 EPA Data'!A25,'Crosswalk Particulates'!$A:$A,0))</f>
        <v>Other-EPA</v>
      </c>
      <c r="G25" s="91">
        <f>INDEX('Crosswalk Particulates'!$E:$E,MATCH('2017 EPA Data'!$B25,'Crosswalk Particulates'!$D:$D,0))</f>
        <v>0</v>
      </c>
      <c r="H25" s="103">
        <f t="shared" si="0"/>
        <v>0</v>
      </c>
    </row>
    <row r="26" spans="1:8" hidden="1">
      <c r="A26" s="80" t="s">
        <v>3714</v>
      </c>
      <c r="B26" s="80" t="s">
        <v>3724</v>
      </c>
      <c r="C26" s="80" t="s">
        <v>3705</v>
      </c>
      <c r="D26" s="93">
        <v>90147027.5880014</v>
      </c>
      <c r="E26" s="80" t="s">
        <v>3706</v>
      </c>
      <c r="F26" s="86" t="str">
        <f>INDEX('Crosswalk Particulates'!$B:$B,MATCH('2017 EPA Data'!A26,'Crosswalk Particulates'!$A:$A,0))</f>
        <v>Other-EPA</v>
      </c>
      <c r="G26" s="91">
        <f>INDEX('Crosswalk Particulates'!$E:$E,MATCH('2017 EPA Data'!$B26,'Crosswalk Particulates'!$D:$D,0))</f>
        <v>0</v>
      </c>
      <c r="H26" s="103">
        <f t="shared" si="0"/>
        <v>0</v>
      </c>
    </row>
    <row r="27" spans="1:8" hidden="1">
      <c r="A27" s="80" t="s">
        <v>3714</v>
      </c>
      <c r="B27" s="80" t="s">
        <v>3725</v>
      </c>
      <c r="C27" s="80" t="s">
        <v>3705</v>
      </c>
      <c r="D27" s="93">
        <v>85672702.656993255</v>
      </c>
      <c r="E27" s="80" t="s">
        <v>3706</v>
      </c>
      <c r="F27" s="86" t="str">
        <f>INDEX('Crosswalk Particulates'!$B:$B,MATCH('2017 EPA Data'!A27,'Crosswalk Particulates'!$A:$A,0))</f>
        <v>Other-EPA</v>
      </c>
      <c r="G27" s="91">
        <f>INDEX('Crosswalk Particulates'!$E:$E,MATCH('2017 EPA Data'!$B27,'Crosswalk Particulates'!$D:$D,0))</f>
        <v>0</v>
      </c>
      <c r="H27" s="103">
        <f t="shared" si="0"/>
        <v>0</v>
      </c>
    </row>
    <row r="28" spans="1:8" hidden="1">
      <c r="A28" s="80" t="s">
        <v>3711</v>
      </c>
      <c r="B28" s="80" t="s">
        <v>3723</v>
      </c>
      <c r="C28" s="80" t="s">
        <v>3705</v>
      </c>
      <c r="D28" s="93">
        <v>82061017.605821595</v>
      </c>
      <c r="E28" s="80" t="s">
        <v>3706</v>
      </c>
      <c r="F28" s="86" t="str">
        <f>INDEX('Crosswalk Particulates'!$B:$B,MATCH('2017 EPA Data'!A28,'Crosswalk Particulates'!$A:$A,0))</f>
        <v>Transportation Sector</v>
      </c>
      <c r="G28" s="91">
        <f>INDEX('Crosswalk Particulates'!$E:$E,MATCH('2017 EPA Data'!$B28,'Crosswalk Particulates'!$D:$D,0))</f>
        <v>0</v>
      </c>
      <c r="H28" s="103">
        <f t="shared" si="0"/>
        <v>0</v>
      </c>
    </row>
    <row r="29" spans="1:8" hidden="1">
      <c r="A29" s="80" t="s">
        <v>3726</v>
      </c>
      <c r="B29" s="80" t="s">
        <v>3704</v>
      </c>
      <c r="C29" s="80" t="s">
        <v>3705</v>
      </c>
      <c r="D29" s="93">
        <v>77818889.356446803</v>
      </c>
      <c r="E29" s="80" t="s">
        <v>3706</v>
      </c>
      <c r="F29" s="86" t="str">
        <f>INDEX('Crosswalk Particulates'!$B:$B,MATCH('2017 EPA Data'!A29,'Crosswalk Particulates'!$A:$A,0))</f>
        <v>process-other-industry</v>
      </c>
      <c r="G29" s="91">
        <f>INDEX('Crosswalk Particulates'!$E:$E,MATCH('2017 EPA Data'!$B29,'Crosswalk Particulates'!$D:$D,0))</f>
        <v>0</v>
      </c>
      <c r="H29" s="103">
        <f t="shared" si="0"/>
        <v>0</v>
      </c>
    </row>
    <row r="30" spans="1:8" hidden="1">
      <c r="A30" s="80" t="s">
        <v>3711</v>
      </c>
      <c r="B30" s="80" t="s">
        <v>3727</v>
      </c>
      <c r="C30" s="80" t="s">
        <v>3705</v>
      </c>
      <c r="D30" s="93">
        <v>72224387.432866514</v>
      </c>
      <c r="E30" s="80" t="s">
        <v>3706</v>
      </c>
      <c r="F30" s="86" t="str">
        <f>INDEX('Crosswalk Particulates'!$B:$B,MATCH('2017 EPA Data'!A30,'Crosswalk Particulates'!$A:$A,0))</f>
        <v>Transportation Sector</v>
      </c>
      <c r="G30" s="91">
        <f>INDEX('Crosswalk Particulates'!$E:$E,MATCH('2017 EPA Data'!$B30,'Crosswalk Particulates'!$D:$D,0))</f>
        <v>0</v>
      </c>
      <c r="H30" s="103">
        <f t="shared" si="0"/>
        <v>0</v>
      </c>
    </row>
    <row r="31" spans="1:8" hidden="1">
      <c r="A31" s="80" t="s">
        <v>3711</v>
      </c>
      <c r="B31" s="80" t="s">
        <v>3721</v>
      </c>
      <c r="C31" s="80" t="s">
        <v>3705</v>
      </c>
      <c r="D31" s="93">
        <v>64682375.388292246</v>
      </c>
      <c r="E31" s="80" t="s">
        <v>3706</v>
      </c>
      <c r="F31" s="86" t="str">
        <f>INDEX('Crosswalk Particulates'!$B:$B,MATCH('2017 EPA Data'!A31,'Crosswalk Particulates'!$A:$A,0))</f>
        <v>Transportation Sector</v>
      </c>
      <c r="G31" s="91">
        <f>INDEX('Crosswalk Particulates'!$E:$E,MATCH('2017 EPA Data'!$B31,'Crosswalk Particulates'!$D:$D,0))</f>
        <v>0</v>
      </c>
      <c r="H31" s="103">
        <f t="shared" si="0"/>
        <v>0</v>
      </c>
    </row>
    <row r="32" spans="1:8" hidden="1">
      <c r="A32" s="80" t="s">
        <v>3714</v>
      </c>
      <c r="B32" s="80" t="s">
        <v>3728</v>
      </c>
      <c r="C32" s="80" t="s">
        <v>3705</v>
      </c>
      <c r="D32" s="93">
        <v>64466582.6559228</v>
      </c>
      <c r="E32" s="80" t="s">
        <v>3706</v>
      </c>
      <c r="F32" s="86" t="str">
        <f>INDEX('Crosswalk Particulates'!$B:$B,MATCH('2017 EPA Data'!A32,'Crosswalk Particulates'!$A:$A,0))</f>
        <v>Other-EPA</v>
      </c>
      <c r="G32" s="91">
        <f>INDEX('Crosswalk Particulates'!$E:$E,MATCH('2017 EPA Data'!$B32,'Crosswalk Particulates'!$D:$D,0))</f>
        <v>0</v>
      </c>
      <c r="H32" s="103">
        <f t="shared" si="0"/>
        <v>0</v>
      </c>
    </row>
    <row r="33" spans="1:8" hidden="1">
      <c r="A33" s="80" t="s">
        <v>3714</v>
      </c>
      <c r="B33" s="80" t="s">
        <v>3716</v>
      </c>
      <c r="C33" s="80" t="s">
        <v>3705</v>
      </c>
      <c r="D33" s="93">
        <v>63417564.858831979</v>
      </c>
      <c r="E33" s="80" t="s">
        <v>3706</v>
      </c>
      <c r="F33" s="86" t="str">
        <f>INDEX('Crosswalk Particulates'!$B:$B,MATCH('2017 EPA Data'!A33,'Crosswalk Particulates'!$A:$A,0))</f>
        <v>Other-EPA</v>
      </c>
      <c r="G33" s="91">
        <f>INDEX('Crosswalk Particulates'!$E:$E,MATCH('2017 EPA Data'!$B33,'Crosswalk Particulates'!$D:$D,0))</f>
        <v>0</v>
      </c>
      <c r="H33" s="103">
        <f t="shared" si="0"/>
        <v>0</v>
      </c>
    </row>
    <row r="34" spans="1:8" hidden="1">
      <c r="A34" s="80" t="s">
        <v>3720</v>
      </c>
      <c r="B34" s="80" t="s">
        <v>3708</v>
      </c>
      <c r="C34" s="80" t="s">
        <v>3709</v>
      </c>
      <c r="D34" s="93">
        <v>59062942.205071695</v>
      </c>
      <c r="E34" s="80" t="s">
        <v>3710</v>
      </c>
      <c r="F34" s="86" t="str">
        <f>INDEX('Crosswalk Particulates'!$B:$B,MATCH('2017 EPA Data'!A34,'Crosswalk Particulates'!$A:$A,0))</f>
        <v>Other-EPA</v>
      </c>
      <c r="G34" s="91">
        <f>INDEX('Crosswalk Particulates'!$E:$E,MATCH('2017 EPA Data'!$B34,'Crosswalk Particulates'!$D:$D,0))</f>
        <v>0</v>
      </c>
      <c r="H34" s="103">
        <f t="shared" si="0"/>
        <v>53581063589255.023</v>
      </c>
    </row>
    <row r="35" spans="1:8" hidden="1">
      <c r="A35" s="80" t="s">
        <v>3729</v>
      </c>
      <c r="B35" s="80" t="s">
        <v>3708</v>
      </c>
      <c r="C35" s="80" t="s">
        <v>3709</v>
      </c>
      <c r="D35" s="93">
        <v>56288751.443703473</v>
      </c>
      <c r="E35" s="80" t="s">
        <v>3710</v>
      </c>
      <c r="F35" s="86" t="str">
        <f>INDEX('Crosswalk Particulates'!$B:$B,MATCH('2017 EPA Data'!A35,'Crosswalk Particulates'!$A:$A,0))</f>
        <v>Transportation Sector</v>
      </c>
      <c r="G35" s="91">
        <f>INDEX('Crosswalk Particulates'!$E:$E,MATCH('2017 EPA Data'!$B35,'Crosswalk Particulates'!$D:$D,0))</f>
        <v>0</v>
      </c>
      <c r="H35" s="103">
        <f t="shared" si="0"/>
        <v>51064357071698.047</v>
      </c>
    </row>
    <row r="36" spans="1:8" hidden="1">
      <c r="A36" s="80" t="s">
        <v>3730</v>
      </c>
      <c r="B36" s="80" t="s">
        <v>3723</v>
      </c>
      <c r="C36" s="80" t="s">
        <v>3705</v>
      </c>
      <c r="D36" s="93">
        <v>54741629.849955224</v>
      </c>
      <c r="E36" s="80" t="s">
        <v>3706</v>
      </c>
      <c r="F36" s="86" t="str">
        <f>INDEX('Crosswalk Particulates'!$B:$B,MATCH('2017 EPA Data'!A36,'Crosswalk Particulates'!$A:$A,0))</f>
        <v>process-ngps-industry</v>
      </c>
      <c r="G36" s="91">
        <f>INDEX('Crosswalk Particulates'!$E:$E,MATCH('2017 EPA Data'!$B36,'Crosswalk Particulates'!$D:$D,0))</f>
        <v>0</v>
      </c>
      <c r="H36" s="103">
        <f t="shared" si="0"/>
        <v>0</v>
      </c>
    </row>
    <row r="37" spans="1:8" hidden="1">
      <c r="A37" s="80" t="s">
        <v>3718</v>
      </c>
      <c r="B37" s="80" t="s">
        <v>3731</v>
      </c>
      <c r="C37" s="80" t="s">
        <v>3705</v>
      </c>
      <c r="D37" s="93">
        <v>52001620.804361202</v>
      </c>
      <c r="E37" s="80" t="s">
        <v>3706</v>
      </c>
      <c r="F37" s="86" t="str">
        <f>INDEX('Crosswalk Particulates'!$B:$B,MATCH('2017 EPA Data'!A37,'Crosswalk Particulates'!$A:$A,0))</f>
        <v>process-other-industry</v>
      </c>
      <c r="G37" s="91">
        <f>INDEX('Crosswalk Particulates'!$E:$E,MATCH('2017 EPA Data'!$B37,'Crosswalk Particulates'!$D:$D,0))</f>
        <v>0</v>
      </c>
      <c r="H37" s="103">
        <f t="shared" si="0"/>
        <v>0</v>
      </c>
    </row>
    <row r="38" spans="1:8" hidden="1">
      <c r="A38" s="80" t="s">
        <v>3730</v>
      </c>
      <c r="B38" s="80" t="s">
        <v>3719</v>
      </c>
      <c r="C38" s="80" t="s">
        <v>3705</v>
      </c>
      <c r="D38" s="93">
        <v>51831502.296228126</v>
      </c>
      <c r="E38" s="80" t="s">
        <v>3706</v>
      </c>
      <c r="F38" s="86" t="str">
        <f>INDEX('Crosswalk Particulates'!$B:$B,MATCH('2017 EPA Data'!A38,'Crosswalk Particulates'!$A:$A,0))</f>
        <v>process-ngps-industry</v>
      </c>
      <c r="G38" s="91">
        <f>INDEX('Crosswalk Particulates'!$E:$E,MATCH('2017 EPA Data'!$B38,'Crosswalk Particulates'!$D:$D,0))</f>
        <v>0</v>
      </c>
      <c r="H38" s="103">
        <f t="shared" si="0"/>
        <v>0</v>
      </c>
    </row>
    <row r="39" spans="1:8" hidden="1">
      <c r="A39" s="80" t="s">
        <v>3711</v>
      </c>
      <c r="B39" s="80" t="s">
        <v>3732</v>
      </c>
      <c r="C39" s="80" t="s">
        <v>3705</v>
      </c>
      <c r="D39" s="93">
        <v>51393694.718206085</v>
      </c>
      <c r="E39" s="80" t="s">
        <v>3706</v>
      </c>
      <c r="F39" s="86" t="str">
        <f>INDEX('Crosswalk Particulates'!$B:$B,MATCH('2017 EPA Data'!A39,'Crosswalk Particulates'!$A:$A,0))</f>
        <v>Transportation Sector</v>
      </c>
      <c r="G39" s="91">
        <f>INDEX('Crosswalk Particulates'!$E:$E,MATCH('2017 EPA Data'!$B39,'Crosswalk Particulates'!$D:$D,0))</f>
        <v>0</v>
      </c>
      <c r="H39" s="103">
        <f t="shared" si="0"/>
        <v>0</v>
      </c>
    </row>
    <row r="40" spans="1:8" hidden="1">
      <c r="A40" s="80" t="s">
        <v>3720</v>
      </c>
      <c r="B40" s="80" t="s">
        <v>3723</v>
      </c>
      <c r="C40" s="80" t="s">
        <v>3705</v>
      </c>
      <c r="D40" s="93">
        <v>49993539.484806798</v>
      </c>
      <c r="E40" s="80" t="s">
        <v>3706</v>
      </c>
      <c r="F40" s="86" t="str">
        <f>INDEX('Crosswalk Particulates'!$B:$B,MATCH('2017 EPA Data'!A40,'Crosswalk Particulates'!$A:$A,0))</f>
        <v>Other-EPA</v>
      </c>
      <c r="G40" s="91">
        <f>INDEX('Crosswalk Particulates'!$E:$E,MATCH('2017 EPA Data'!$B40,'Crosswalk Particulates'!$D:$D,0))</f>
        <v>0</v>
      </c>
      <c r="H40" s="103">
        <f t="shared" si="0"/>
        <v>0</v>
      </c>
    </row>
    <row r="41" spans="1:8" hidden="1">
      <c r="A41" s="80" t="s">
        <v>3717</v>
      </c>
      <c r="B41" s="80" t="s">
        <v>3724</v>
      </c>
      <c r="C41" s="80" t="s">
        <v>3705</v>
      </c>
      <c r="D41" s="93">
        <v>47288354.806647383</v>
      </c>
      <c r="E41" s="80" t="s">
        <v>3706</v>
      </c>
      <c r="F41" s="86" t="str">
        <f>INDEX('Crosswalk Particulates'!$B:$B,MATCH('2017 EPA Data'!A41,'Crosswalk Particulates'!$A:$A,0))</f>
        <v>Other-EPA</v>
      </c>
      <c r="G41" s="91">
        <f>INDEX('Crosswalk Particulates'!$E:$E,MATCH('2017 EPA Data'!$B41,'Crosswalk Particulates'!$D:$D,0))</f>
        <v>0</v>
      </c>
      <c r="H41" s="103">
        <f t="shared" si="0"/>
        <v>0</v>
      </c>
    </row>
    <row r="42" spans="1:8" hidden="1">
      <c r="A42" s="80" t="s">
        <v>3730</v>
      </c>
      <c r="B42" s="80" t="s">
        <v>3712</v>
      </c>
      <c r="C42" s="80" t="s">
        <v>3705</v>
      </c>
      <c r="D42" s="93">
        <v>47263706.212890834</v>
      </c>
      <c r="E42" s="80" t="s">
        <v>3706</v>
      </c>
      <c r="F42" s="86" t="str">
        <f>INDEX('Crosswalk Particulates'!$B:$B,MATCH('2017 EPA Data'!A42,'Crosswalk Particulates'!$A:$A,0))</f>
        <v>process-ngps-industry</v>
      </c>
      <c r="G42" s="91">
        <f>INDEX('Crosswalk Particulates'!$E:$E,MATCH('2017 EPA Data'!$B42,'Crosswalk Particulates'!$D:$D,0))</f>
        <v>0</v>
      </c>
      <c r="H42" s="103">
        <f t="shared" si="0"/>
        <v>0</v>
      </c>
    </row>
    <row r="43" spans="1:8" hidden="1">
      <c r="A43" s="80" t="s">
        <v>3733</v>
      </c>
      <c r="B43" s="80" t="s">
        <v>3708</v>
      </c>
      <c r="C43" s="80" t="s">
        <v>3709</v>
      </c>
      <c r="D43" s="93">
        <v>46036898.620712101</v>
      </c>
      <c r="E43" s="80" t="s">
        <v>3710</v>
      </c>
      <c r="F43" s="86" t="str">
        <f>INDEX('Crosswalk Particulates'!$B:$B,MATCH('2017 EPA Data'!A43,'Crosswalk Particulates'!$A:$A,0))</f>
        <v>Transportation Sector</v>
      </c>
      <c r="G43" s="91">
        <f>INDEX('Crosswalk Particulates'!$E:$E,MATCH('2017 EPA Data'!$B43,'Crosswalk Particulates'!$D:$D,0))</f>
        <v>0</v>
      </c>
      <c r="H43" s="103">
        <f t="shared" si="0"/>
        <v>41764021573524.789</v>
      </c>
    </row>
    <row r="44" spans="1:8" hidden="1">
      <c r="A44" s="80" t="s">
        <v>3734</v>
      </c>
      <c r="B44" s="80" t="s">
        <v>3716</v>
      </c>
      <c r="C44" s="80" t="s">
        <v>3705</v>
      </c>
      <c r="D44" s="93">
        <v>44680525.144529544</v>
      </c>
      <c r="E44" s="80" t="s">
        <v>3706</v>
      </c>
      <c r="F44" s="86" t="str">
        <f>INDEX('Crosswalk Particulates'!$B:$B,MATCH('2017 EPA Data'!A44,'Crosswalk Particulates'!$A:$A,0))</f>
        <v>process-other-industry</v>
      </c>
      <c r="G44" s="91">
        <f>INDEX('Crosswalk Particulates'!$E:$E,MATCH('2017 EPA Data'!$B44,'Crosswalk Particulates'!$D:$D,0))</f>
        <v>0</v>
      </c>
      <c r="H44" s="103">
        <f t="shared" si="0"/>
        <v>0</v>
      </c>
    </row>
    <row r="45" spans="1:8" hidden="1">
      <c r="A45" s="80" t="s">
        <v>3735</v>
      </c>
      <c r="B45" s="80" t="s">
        <v>3716</v>
      </c>
      <c r="C45" s="80" t="s">
        <v>3705</v>
      </c>
      <c r="D45" s="93">
        <v>43071989.514479272</v>
      </c>
      <c r="E45" s="80" t="s">
        <v>3706</v>
      </c>
      <c r="F45" s="86" t="str">
        <f>INDEX('Crosswalk Particulates'!$B:$B,MATCH('2017 EPA Data'!A45,'Crosswalk Particulates'!$A:$A,0))</f>
        <v>process-other-industry</v>
      </c>
      <c r="G45" s="91">
        <f>INDEX('Crosswalk Particulates'!$E:$E,MATCH('2017 EPA Data'!$B45,'Crosswalk Particulates'!$D:$D,0))</f>
        <v>0</v>
      </c>
      <c r="H45" s="103">
        <f t="shared" si="0"/>
        <v>0</v>
      </c>
    </row>
    <row r="46" spans="1:8" hidden="1">
      <c r="A46" s="80" t="s">
        <v>3714</v>
      </c>
      <c r="B46" s="80" t="s">
        <v>3736</v>
      </c>
      <c r="C46" s="80" t="s">
        <v>3705</v>
      </c>
      <c r="D46" s="93">
        <v>42164701.776038274</v>
      </c>
      <c r="E46" s="80" t="s">
        <v>3706</v>
      </c>
      <c r="F46" s="86" t="str">
        <f>INDEX('Crosswalk Particulates'!$B:$B,MATCH('2017 EPA Data'!A46,'Crosswalk Particulates'!$A:$A,0))</f>
        <v>Other-EPA</v>
      </c>
      <c r="G46" s="91">
        <f>INDEX('Crosswalk Particulates'!$E:$E,MATCH('2017 EPA Data'!$B46,'Crosswalk Particulates'!$D:$D,0))</f>
        <v>0</v>
      </c>
      <c r="H46" s="103">
        <f t="shared" si="0"/>
        <v>0</v>
      </c>
    </row>
    <row r="47" spans="1:8" hidden="1">
      <c r="A47" s="80" t="s">
        <v>3717</v>
      </c>
      <c r="B47" s="80" t="s">
        <v>3723</v>
      </c>
      <c r="C47" s="80" t="s">
        <v>3705</v>
      </c>
      <c r="D47" s="93">
        <v>41626580.321728878</v>
      </c>
      <c r="E47" s="80" t="s">
        <v>3706</v>
      </c>
      <c r="F47" s="86" t="str">
        <f>INDEX('Crosswalk Particulates'!$B:$B,MATCH('2017 EPA Data'!A47,'Crosswalk Particulates'!$A:$A,0))</f>
        <v>Other-EPA</v>
      </c>
      <c r="G47" s="91">
        <f>INDEX('Crosswalk Particulates'!$E:$E,MATCH('2017 EPA Data'!$B47,'Crosswalk Particulates'!$D:$D,0))</f>
        <v>0</v>
      </c>
      <c r="H47" s="103">
        <f t="shared" si="0"/>
        <v>0</v>
      </c>
    </row>
    <row r="48" spans="1:8" hidden="1">
      <c r="A48" s="80" t="s">
        <v>3737</v>
      </c>
      <c r="B48" s="80" t="s">
        <v>3712</v>
      </c>
      <c r="C48" s="80" t="s">
        <v>3705</v>
      </c>
      <c r="D48" s="93">
        <v>39196449.842600055</v>
      </c>
      <c r="E48" s="80" t="s">
        <v>3706</v>
      </c>
      <c r="F48" s="86" t="str">
        <f>INDEX('Crosswalk Particulates'!$B:$B,MATCH('2017 EPA Data'!A48,'Crosswalk Particulates'!$A:$A,0))</f>
        <v>Residential Buildings Sector</v>
      </c>
      <c r="G48" s="91">
        <f>INDEX('Crosswalk Particulates'!$E:$E,MATCH('2017 EPA Data'!$B48,'Crosswalk Particulates'!$D:$D,0))</f>
        <v>0</v>
      </c>
      <c r="H48" s="103">
        <f t="shared" si="0"/>
        <v>0</v>
      </c>
    </row>
    <row r="49" spans="1:8" hidden="1">
      <c r="A49" s="80" t="s">
        <v>3722</v>
      </c>
      <c r="B49" s="80" t="s">
        <v>3712</v>
      </c>
      <c r="C49" s="80" t="s">
        <v>3705</v>
      </c>
      <c r="D49" s="93">
        <v>38088092.404377259</v>
      </c>
      <c r="E49" s="80" t="s">
        <v>3706</v>
      </c>
      <c r="F49" s="86" t="str">
        <f>INDEX('Crosswalk Particulates'!$B:$B,MATCH('2017 EPA Data'!A49,'Crosswalk Particulates'!$A:$A,0))</f>
        <v>Other-EPA</v>
      </c>
      <c r="G49" s="91">
        <f>INDEX('Crosswalk Particulates'!$E:$E,MATCH('2017 EPA Data'!$B49,'Crosswalk Particulates'!$D:$D,0))</f>
        <v>0</v>
      </c>
      <c r="H49" s="103">
        <f t="shared" si="0"/>
        <v>0</v>
      </c>
    </row>
    <row r="50" spans="1:8" hidden="1">
      <c r="A50" s="80" t="s">
        <v>3730</v>
      </c>
      <c r="B50" s="80" t="s">
        <v>3716</v>
      </c>
      <c r="C50" s="80" t="s">
        <v>3705</v>
      </c>
      <c r="D50" s="93">
        <v>37756091.444871344</v>
      </c>
      <c r="E50" s="80" t="s">
        <v>3706</v>
      </c>
      <c r="F50" s="86" t="str">
        <f>INDEX('Crosswalk Particulates'!$B:$B,MATCH('2017 EPA Data'!A50,'Crosswalk Particulates'!$A:$A,0))</f>
        <v>process-ngps-industry</v>
      </c>
      <c r="G50" s="91">
        <f>INDEX('Crosswalk Particulates'!$E:$E,MATCH('2017 EPA Data'!$B50,'Crosswalk Particulates'!$D:$D,0))</f>
        <v>0</v>
      </c>
      <c r="H50" s="103">
        <f t="shared" si="0"/>
        <v>0</v>
      </c>
    </row>
    <row r="51" spans="1:8" hidden="1">
      <c r="A51" s="80" t="s">
        <v>3717</v>
      </c>
      <c r="B51" s="80" t="s">
        <v>3725</v>
      </c>
      <c r="C51" s="80" t="s">
        <v>3705</v>
      </c>
      <c r="D51" s="93">
        <v>37374454.719114833</v>
      </c>
      <c r="E51" s="80" t="s">
        <v>3706</v>
      </c>
      <c r="F51" s="86" t="str">
        <f>INDEX('Crosswalk Particulates'!$B:$B,MATCH('2017 EPA Data'!A51,'Crosswalk Particulates'!$A:$A,0))</f>
        <v>Other-EPA</v>
      </c>
      <c r="G51" s="91">
        <f>INDEX('Crosswalk Particulates'!$E:$E,MATCH('2017 EPA Data'!$B51,'Crosswalk Particulates'!$D:$D,0))</f>
        <v>0</v>
      </c>
      <c r="H51" s="103">
        <f t="shared" si="0"/>
        <v>0</v>
      </c>
    </row>
    <row r="52" spans="1:8" hidden="1">
      <c r="A52" s="80" t="s">
        <v>3720</v>
      </c>
      <c r="B52" s="80" t="s">
        <v>3732</v>
      </c>
      <c r="C52" s="80" t="s">
        <v>3705</v>
      </c>
      <c r="D52" s="93">
        <v>37160153.644610539</v>
      </c>
      <c r="E52" s="80" t="s">
        <v>3706</v>
      </c>
      <c r="F52" s="86" t="str">
        <f>INDEX('Crosswalk Particulates'!$B:$B,MATCH('2017 EPA Data'!A52,'Crosswalk Particulates'!$A:$A,0))</f>
        <v>Other-EPA</v>
      </c>
      <c r="G52" s="91">
        <f>INDEX('Crosswalk Particulates'!$E:$E,MATCH('2017 EPA Data'!$B52,'Crosswalk Particulates'!$D:$D,0))</f>
        <v>0</v>
      </c>
      <c r="H52" s="103">
        <f t="shared" si="0"/>
        <v>0</v>
      </c>
    </row>
    <row r="53" spans="1:8" hidden="1">
      <c r="A53" s="80" t="s">
        <v>3737</v>
      </c>
      <c r="B53" s="80" t="s">
        <v>3723</v>
      </c>
      <c r="C53" s="80" t="s">
        <v>3705</v>
      </c>
      <c r="D53" s="93">
        <v>35806286.794007808</v>
      </c>
      <c r="E53" s="80" t="s">
        <v>3706</v>
      </c>
      <c r="F53" s="86" t="str">
        <f>INDEX('Crosswalk Particulates'!$B:$B,MATCH('2017 EPA Data'!A53,'Crosswalk Particulates'!$A:$A,0))</f>
        <v>Residential Buildings Sector</v>
      </c>
      <c r="G53" s="91">
        <f>INDEX('Crosswalk Particulates'!$E:$E,MATCH('2017 EPA Data'!$B53,'Crosswalk Particulates'!$D:$D,0))</f>
        <v>0</v>
      </c>
      <c r="H53" s="103">
        <f t="shared" si="0"/>
        <v>0</v>
      </c>
    </row>
    <row r="54" spans="1:8" hidden="1">
      <c r="A54" s="80" t="s">
        <v>3738</v>
      </c>
      <c r="B54" s="80" t="s">
        <v>3731</v>
      </c>
      <c r="C54" s="80" t="s">
        <v>3705</v>
      </c>
      <c r="D54" s="93">
        <v>33904125.75125245</v>
      </c>
      <c r="E54" s="80" t="s">
        <v>3706</v>
      </c>
      <c r="F54" s="86" t="str">
        <f>INDEX('Crosswalk Particulates'!$B:$B,MATCH('2017 EPA Data'!A54,'Crosswalk Particulates'!$A:$A,0))</f>
        <v>process-other-industry</v>
      </c>
      <c r="G54" s="91">
        <f>INDEX('Crosswalk Particulates'!$E:$E,MATCH('2017 EPA Data'!$B54,'Crosswalk Particulates'!$D:$D,0))</f>
        <v>0</v>
      </c>
      <c r="H54" s="103">
        <f t="shared" si="0"/>
        <v>0</v>
      </c>
    </row>
    <row r="55" spans="1:8" hidden="1">
      <c r="A55" s="80" t="s">
        <v>3714</v>
      </c>
      <c r="B55" s="80" t="s">
        <v>3719</v>
      </c>
      <c r="C55" s="80" t="s">
        <v>3705</v>
      </c>
      <c r="D55" s="93">
        <v>33814592.823322885</v>
      </c>
      <c r="E55" s="80" t="s">
        <v>3706</v>
      </c>
      <c r="F55" s="86" t="str">
        <f>INDEX('Crosswalk Particulates'!$B:$B,MATCH('2017 EPA Data'!A55,'Crosswalk Particulates'!$A:$A,0))</f>
        <v>Other-EPA</v>
      </c>
      <c r="G55" s="91">
        <f>INDEX('Crosswalk Particulates'!$E:$E,MATCH('2017 EPA Data'!$B55,'Crosswalk Particulates'!$D:$D,0))</f>
        <v>0</v>
      </c>
      <c r="H55" s="103">
        <f t="shared" si="0"/>
        <v>0</v>
      </c>
    </row>
    <row r="56" spans="1:8" hidden="1">
      <c r="A56" s="80" t="s">
        <v>3739</v>
      </c>
      <c r="B56" s="80" t="s">
        <v>3708</v>
      </c>
      <c r="C56" s="80" t="s">
        <v>3709</v>
      </c>
      <c r="D56" s="93">
        <v>33574536.164925985</v>
      </c>
      <c r="E56" s="80" t="s">
        <v>3710</v>
      </c>
      <c r="F56" s="86" t="str">
        <f>INDEX('Crosswalk Particulates'!$B:$B,MATCH('2017 EPA Data'!A56,'Crosswalk Particulates'!$A:$A,0))</f>
        <v>industry-fuel-natural gas</v>
      </c>
      <c r="G56" s="91">
        <f>INDEX('Crosswalk Particulates'!$E:$E,MATCH('2017 EPA Data'!$B56,'Crosswalk Particulates'!$D:$D,0))</f>
        <v>0</v>
      </c>
      <c r="H56" s="103">
        <f t="shared" si="0"/>
        <v>30458343084001.77</v>
      </c>
    </row>
    <row r="57" spans="1:8" hidden="1">
      <c r="A57" s="80" t="s">
        <v>3740</v>
      </c>
      <c r="B57" s="80" t="s">
        <v>3704</v>
      </c>
      <c r="C57" s="80" t="s">
        <v>3705</v>
      </c>
      <c r="D57" s="93">
        <v>32322016.570058584</v>
      </c>
      <c r="E57" s="80" t="s">
        <v>3706</v>
      </c>
      <c r="F57" s="86" t="str">
        <f>INDEX('Crosswalk Particulates'!$B:$B,MATCH('2017 EPA Data'!A57,'Crosswalk Particulates'!$A:$A,0))</f>
        <v>process-agriculture-industry</v>
      </c>
      <c r="G57" s="91">
        <f>INDEX('Crosswalk Particulates'!$E:$E,MATCH('2017 EPA Data'!$B57,'Crosswalk Particulates'!$D:$D,0))</f>
        <v>0</v>
      </c>
      <c r="H57" s="103">
        <f t="shared" si="0"/>
        <v>0</v>
      </c>
    </row>
    <row r="58" spans="1:8" hidden="1">
      <c r="A58" s="80" t="s">
        <v>3717</v>
      </c>
      <c r="B58" s="80" t="s">
        <v>3736</v>
      </c>
      <c r="C58" s="80" t="s">
        <v>3705</v>
      </c>
      <c r="D58" s="93">
        <v>31109345.680750918</v>
      </c>
      <c r="E58" s="80" t="s">
        <v>3706</v>
      </c>
      <c r="F58" s="86" t="str">
        <f>INDEX('Crosswalk Particulates'!$B:$B,MATCH('2017 EPA Data'!A58,'Crosswalk Particulates'!$A:$A,0))</f>
        <v>Other-EPA</v>
      </c>
      <c r="G58" s="91">
        <f>INDEX('Crosswalk Particulates'!$E:$E,MATCH('2017 EPA Data'!$B58,'Crosswalk Particulates'!$D:$D,0))</f>
        <v>0</v>
      </c>
      <c r="H58" s="103">
        <f t="shared" si="0"/>
        <v>0</v>
      </c>
    </row>
    <row r="59" spans="1:8" hidden="1">
      <c r="A59" s="80" t="s">
        <v>3741</v>
      </c>
      <c r="B59" s="80" t="s">
        <v>3719</v>
      </c>
      <c r="C59" s="80" t="s">
        <v>3705</v>
      </c>
      <c r="D59" s="93">
        <v>30656772.244376291</v>
      </c>
      <c r="E59" s="80" t="s">
        <v>3706</v>
      </c>
      <c r="F59" s="86" t="str">
        <f>INDEX('Crosswalk Particulates'!$B:$B,MATCH('2017 EPA Data'!A59,'Crosswalk Particulates'!$A:$A,0))</f>
        <v>process-other-industry</v>
      </c>
      <c r="G59" s="91">
        <f>INDEX('Crosswalk Particulates'!$E:$E,MATCH('2017 EPA Data'!$B59,'Crosswalk Particulates'!$D:$D,0))</f>
        <v>0</v>
      </c>
      <c r="H59" s="103">
        <f t="shared" si="0"/>
        <v>0</v>
      </c>
    </row>
    <row r="60" spans="1:8" hidden="1">
      <c r="A60" s="80" t="s">
        <v>3717</v>
      </c>
      <c r="B60" s="80" t="s">
        <v>3716</v>
      </c>
      <c r="C60" s="80" t="s">
        <v>3705</v>
      </c>
      <c r="D60" s="93">
        <v>30520367.357696813</v>
      </c>
      <c r="E60" s="80" t="s">
        <v>3706</v>
      </c>
      <c r="F60" s="86" t="str">
        <f>INDEX('Crosswalk Particulates'!$B:$B,MATCH('2017 EPA Data'!A60,'Crosswalk Particulates'!$A:$A,0))</f>
        <v>Other-EPA</v>
      </c>
      <c r="G60" s="91">
        <f>INDEX('Crosswalk Particulates'!$E:$E,MATCH('2017 EPA Data'!$B60,'Crosswalk Particulates'!$D:$D,0))</f>
        <v>0</v>
      </c>
      <c r="H60" s="103">
        <f t="shared" si="0"/>
        <v>0</v>
      </c>
    </row>
    <row r="61" spans="1:8" hidden="1">
      <c r="A61" s="80" t="s">
        <v>3742</v>
      </c>
      <c r="B61" s="80" t="s">
        <v>3708</v>
      </c>
      <c r="C61" s="80" t="s">
        <v>3709</v>
      </c>
      <c r="D61" s="93">
        <v>29858457.14055454</v>
      </c>
      <c r="E61" s="80" t="s">
        <v>3710</v>
      </c>
      <c r="F61" s="86" t="str">
        <f>INDEX('Crosswalk Particulates'!$B:$B,MATCH('2017 EPA Data'!A61,'Crosswalk Particulates'!$A:$A,0))</f>
        <v>Transportation Sector</v>
      </c>
      <c r="G61" s="91">
        <f>INDEX('Crosswalk Particulates'!$E:$E,MATCH('2017 EPA Data'!$B61,'Crosswalk Particulates'!$D:$D,0))</f>
        <v>0</v>
      </c>
      <c r="H61" s="103">
        <f t="shared" si="0"/>
        <v>27087168891286.973</v>
      </c>
    </row>
    <row r="62" spans="1:8" hidden="1">
      <c r="A62" s="80" t="s">
        <v>3720</v>
      </c>
      <c r="B62" s="80" t="s">
        <v>3727</v>
      </c>
      <c r="C62" s="80" t="s">
        <v>3705</v>
      </c>
      <c r="D62" s="93">
        <v>29235222.610456701</v>
      </c>
      <c r="E62" s="80" t="s">
        <v>3706</v>
      </c>
      <c r="F62" s="86" t="str">
        <f>INDEX('Crosswalk Particulates'!$B:$B,MATCH('2017 EPA Data'!A62,'Crosswalk Particulates'!$A:$A,0))</f>
        <v>Other-EPA</v>
      </c>
      <c r="G62" s="91">
        <f>INDEX('Crosswalk Particulates'!$E:$E,MATCH('2017 EPA Data'!$B62,'Crosswalk Particulates'!$D:$D,0))</f>
        <v>0</v>
      </c>
      <c r="H62" s="103">
        <f t="shared" si="0"/>
        <v>0</v>
      </c>
    </row>
    <row r="63" spans="1:8" hidden="1">
      <c r="A63" s="80" t="s">
        <v>3711</v>
      </c>
      <c r="B63" s="80" t="s">
        <v>3713</v>
      </c>
      <c r="C63" s="80" t="s">
        <v>3705</v>
      </c>
      <c r="D63" s="93">
        <v>29198938.278792076</v>
      </c>
      <c r="E63" s="80" t="s">
        <v>3706</v>
      </c>
      <c r="F63" s="86" t="str">
        <f>INDEX('Crosswalk Particulates'!$B:$B,MATCH('2017 EPA Data'!A63,'Crosswalk Particulates'!$A:$A,0))</f>
        <v>Transportation Sector</v>
      </c>
      <c r="G63" s="91">
        <f>INDEX('Crosswalk Particulates'!$E:$E,MATCH('2017 EPA Data'!$B63,'Crosswalk Particulates'!$D:$D,0))</f>
        <v>0</v>
      </c>
      <c r="H63" s="103">
        <f t="shared" si="0"/>
        <v>0</v>
      </c>
    </row>
    <row r="64" spans="1:8" hidden="1">
      <c r="A64" s="80" t="s">
        <v>3738</v>
      </c>
      <c r="B64" s="80" t="s">
        <v>3716</v>
      </c>
      <c r="C64" s="80" t="s">
        <v>3705</v>
      </c>
      <c r="D64" s="93">
        <v>28927226.62734938</v>
      </c>
      <c r="E64" s="80" t="s">
        <v>3706</v>
      </c>
      <c r="F64" s="86" t="str">
        <f>INDEX('Crosswalk Particulates'!$B:$B,MATCH('2017 EPA Data'!A64,'Crosswalk Particulates'!$A:$A,0))</f>
        <v>process-other-industry</v>
      </c>
      <c r="G64" s="91">
        <f>INDEX('Crosswalk Particulates'!$E:$E,MATCH('2017 EPA Data'!$B64,'Crosswalk Particulates'!$D:$D,0))</f>
        <v>0</v>
      </c>
      <c r="H64" s="103">
        <f t="shared" si="0"/>
        <v>0</v>
      </c>
    </row>
    <row r="65" spans="1:8" hidden="1">
      <c r="A65" s="80" t="s">
        <v>3743</v>
      </c>
      <c r="B65" s="80" t="s">
        <v>3716</v>
      </c>
      <c r="C65" s="80" t="s">
        <v>3705</v>
      </c>
      <c r="D65" s="93">
        <v>27840864.850412026</v>
      </c>
      <c r="E65" s="80" t="s">
        <v>3706</v>
      </c>
      <c r="F65" s="86" t="str">
        <f>INDEX('Crosswalk Particulates'!$B:$B,MATCH('2017 EPA Data'!A65,'Crosswalk Particulates'!$A:$A,0))</f>
        <v>process-other-industry</v>
      </c>
      <c r="G65" s="91">
        <f>INDEX('Crosswalk Particulates'!$E:$E,MATCH('2017 EPA Data'!$B65,'Crosswalk Particulates'!$D:$D,0))</f>
        <v>0</v>
      </c>
      <c r="H65" s="103">
        <f t="shared" si="0"/>
        <v>0</v>
      </c>
    </row>
    <row r="66" spans="1:8" hidden="1">
      <c r="A66" s="80" t="s">
        <v>3741</v>
      </c>
      <c r="B66" s="80" t="s">
        <v>3716</v>
      </c>
      <c r="C66" s="80" t="s">
        <v>3705</v>
      </c>
      <c r="D66" s="93">
        <v>27216593.927025344</v>
      </c>
      <c r="E66" s="80" t="s">
        <v>3706</v>
      </c>
      <c r="F66" s="86" t="str">
        <f>INDEX('Crosswalk Particulates'!$B:$B,MATCH('2017 EPA Data'!A66,'Crosswalk Particulates'!$A:$A,0))</f>
        <v>process-other-industry</v>
      </c>
      <c r="G66" s="91">
        <f>INDEX('Crosswalk Particulates'!$E:$E,MATCH('2017 EPA Data'!$B66,'Crosswalk Particulates'!$D:$D,0))</f>
        <v>0</v>
      </c>
      <c r="H66" s="103">
        <f t="shared" si="0"/>
        <v>0</v>
      </c>
    </row>
    <row r="67" spans="1:8" hidden="1">
      <c r="A67" s="80" t="s">
        <v>3703</v>
      </c>
      <c r="B67" s="80" t="s">
        <v>3744</v>
      </c>
      <c r="C67" s="80" t="s">
        <v>3745</v>
      </c>
      <c r="D67" s="93">
        <v>25823487.798769999</v>
      </c>
      <c r="E67" s="80" t="s">
        <v>3710</v>
      </c>
      <c r="F67" s="86" t="str">
        <f>INDEX('Crosswalk Particulates'!$B:$B,MATCH('2017 EPA Data'!A67,'Crosswalk Particulates'!$A:$A,0))</f>
        <v>Other-EPA</v>
      </c>
      <c r="G67" s="91" t="str">
        <f>INDEX('Crosswalk Particulates'!$E:$E,MATCH('2017 EPA Data'!$B67,'Crosswalk Particulates'!$D:$D,0))</f>
        <v>VOC</v>
      </c>
      <c r="H67" s="103">
        <f t="shared" si="0"/>
        <v>23426701924839.656</v>
      </c>
    </row>
    <row r="68" spans="1:8" hidden="1">
      <c r="A68" s="80" t="s">
        <v>3739</v>
      </c>
      <c r="B68" s="80" t="s">
        <v>3712</v>
      </c>
      <c r="C68" s="80" t="s">
        <v>3705</v>
      </c>
      <c r="D68" s="93">
        <v>25462699.121412534</v>
      </c>
      <c r="E68" s="80" t="s">
        <v>3706</v>
      </c>
      <c r="F68" s="86" t="str">
        <f>INDEX('Crosswalk Particulates'!$B:$B,MATCH('2017 EPA Data'!A68,'Crosswalk Particulates'!$A:$A,0))</f>
        <v>industry-fuel-natural gas</v>
      </c>
      <c r="G68" s="91">
        <f>INDEX('Crosswalk Particulates'!$E:$E,MATCH('2017 EPA Data'!$B68,'Crosswalk Particulates'!$D:$D,0))</f>
        <v>0</v>
      </c>
      <c r="H68" s="103">
        <f t="shared" ref="H68:H131" si="1">IF(E68="TON",D68/metricton_to_shortton,0)*10^6</f>
        <v>0</v>
      </c>
    </row>
    <row r="69" spans="1:8" hidden="1">
      <c r="A69" s="80" t="s">
        <v>3707</v>
      </c>
      <c r="B69" s="80" t="s">
        <v>3727</v>
      </c>
      <c r="C69" s="80" t="s">
        <v>3705</v>
      </c>
      <c r="D69" s="93">
        <v>25262942.778996896</v>
      </c>
      <c r="E69" s="80" t="s">
        <v>3706</v>
      </c>
      <c r="F69" s="86" t="str">
        <f>INDEX('Crosswalk Particulates'!$B:$B,MATCH('2017 EPA Data'!A69,'Crosswalk Particulates'!$A:$A,0))</f>
        <v>process-other-industry</v>
      </c>
      <c r="G69" s="91">
        <f>INDEX('Crosswalk Particulates'!$E:$E,MATCH('2017 EPA Data'!$B69,'Crosswalk Particulates'!$D:$D,0))</f>
        <v>0</v>
      </c>
      <c r="H69" s="103">
        <f t="shared" si="1"/>
        <v>0</v>
      </c>
    </row>
    <row r="70" spans="1:8" hidden="1">
      <c r="A70" s="80" t="s">
        <v>3707</v>
      </c>
      <c r="B70" s="80" t="s">
        <v>3746</v>
      </c>
      <c r="C70" s="80" t="s">
        <v>3705</v>
      </c>
      <c r="D70" s="93">
        <v>24968703.593934689</v>
      </c>
      <c r="E70" s="80" t="s">
        <v>3706</v>
      </c>
      <c r="F70" s="86" t="str">
        <f>INDEX('Crosswalk Particulates'!$B:$B,MATCH('2017 EPA Data'!A70,'Crosswalk Particulates'!$A:$A,0))</f>
        <v>process-other-industry</v>
      </c>
      <c r="G70" s="91">
        <f>INDEX('Crosswalk Particulates'!$E:$E,MATCH('2017 EPA Data'!$B70,'Crosswalk Particulates'!$D:$D,0))</f>
        <v>0</v>
      </c>
      <c r="H70" s="103">
        <f t="shared" si="1"/>
        <v>0</v>
      </c>
    </row>
    <row r="71" spans="1:8" hidden="1">
      <c r="A71" s="80" t="s">
        <v>3711</v>
      </c>
      <c r="B71" s="80" t="s">
        <v>3712</v>
      </c>
      <c r="C71" s="80" t="s">
        <v>3705</v>
      </c>
      <c r="D71" s="93">
        <v>24553405.320878815</v>
      </c>
      <c r="E71" s="80" t="s">
        <v>3706</v>
      </c>
      <c r="F71" s="86" t="str">
        <f>INDEX('Crosswalk Particulates'!$B:$B,MATCH('2017 EPA Data'!A71,'Crosswalk Particulates'!$A:$A,0))</f>
        <v>Transportation Sector</v>
      </c>
      <c r="G71" s="91">
        <f>INDEX('Crosswalk Particulates'!$E:$E,MATCH('2017 EPA Data'!$B71,'Crosswalk Particulates'!$D:$D,0))</f>
        <v>0</v>
      </c>
      <c r="H71" s="103">
        <f t="shared" si="1"/>
        <v>0</v>
      </c>
    </row>
    <row r="72" spans="1:8" hidden="1">
      <c r="A72" s="80" t="s">
        <v>3747</v>
      </c>
      <c r="B72" s="80" t="s">
        <v>3704</v>
      </c>
      <c r="C72" s="80" t="s">
        <v>3705</v>
      </c>
      <c r="D72" s="93">
        <v>22016555.35956376</v>
      </c>
      <c r="E72" s="80" t="s">
        <v>3706</v>
      </c>
      <c r="F72" s="86" t="str">
        <f>INDEX('Crosswalk Particulates'!$B:$B,MATCH('2017 EPA Data'!A72,'Crosswalk Particulates'!$A:$A,0))</f>
        <v>process-waste-industry</v>
      </c>
      <c r="G72" s="91">
        <f>INDEX('Crosswalk Particulates'!$E:$E,MATCH('2017 EPA Data'!$B72,'Crosswalk Particulates'!$D:$D,0))</f>
        <v>0</v>
      </c>
      <c r="H72" s="103">
        <f t="shared" si="1"/>
        <v>0</v>
      </c>
    </row>
    <row r="73" spans="1:8" hidden="1">
      <c r="A73" s="80" t="s">
        <v>3715</v>
      </c>
      <c r="B73" s="80" t="s">
        <v>3712</v>
      </c>
      <c r="C73" s="80" t="s">
        <v>3705</v>
      </c>
      <c r="D73" s="93">
        <v>21542677.042533003</v>
      </c>
      <c r="E73" s="80" t="s">
        <v>3706</v>
      </c>
      <c r="F73" s="86" t="str">
        <f>INDEX('Crosswalk Particulates'!$B:$B,MATCH('2017 EPA Data'!A73,'Crosswalk Particulates'!$A:$A,0))</f>
        <v>Transportation Sector</v>
      </c>
      <c r="G73" s="91">
        <f>INDEX('Crosswalk Particulates'!$E:$E,MATCH('2017 EPA Data'!$B73,'Crosswalk Particulates'!$D:$D,0))</f>
        <v>0</v>
      </c>
      <c r="H73" s="103">
        <f t="shared" si="1"/>
        <v>0</v>
      </c>
    </row>
    <row r="74" spans="1:8" hidden="1">
      <c r="A74" s="80" t="s">
        <v>3734</v>
      </c>
      <c r="B74" s="80" t="s">
        <v>3719</v>
      </c>
      <c r="C74" s="80" t="s">
        <v>3705</v>
      </c>
      <c r="D74" s="93">
        <v>19781989.96712821</v>
      </c>
      <c r="E74" s="80" t="s">
        <v>3706</v>
      </c>
      <c r="F74" s="86" t="str">
        <f>INDEX('Crosswalk Particulates'!$B:$B,MATCH('2017 EPA Data'!A74,'Crosswalk Particulates'!$A:$A,0))</f>
        <v>process-other-industry</v>
      </c>
      <c r="G74" s="91">
        <f>INDEX('Crosswalk Particulates'!$E:$E,MATCH('2017 EPA Data'!$B74,'Crosswalk Particulates'!$D:$D,0))</f>
        <v>0</v>
      </c>
      <c r="H74" s="103">
        <f t="shared" si="1"/>
        <v>0</v>
      </c>
    </row>
    <row r="75" spans="1:8" hidden="1">
      <c r="A75" s="80" t="s">
        <v>3729</v>
      </c>
      <c r="B75" s="80" t="s">
        <v>3712</v>
      </c>
      <c r="C75" s="80" t="s">
        <v>3705</v>
      </c>
      <c r="D75" s="93">
        <v>19700154.249254867</v>
      </c>
      <c r="E75" s="80" t="s">
        <v>3706</v>
      </c>
      <c r="F75" s="86" t="str">
        <f>INDEX('Crosswalk Particulates'!$B:$B,MATCH('2017 EPA Data'!A75,'Crosswalk Particulates'!$A:$A,0))</f>
        <v>Transportation Sector</v>
      </c>
      <c r="G75" s="91">
        <f>INDEX('Crosswalk Particulates'!$E:$E,MATCH('2017 EPA Data'!$B75,'Crosswalk Particulates'!$D:$D,0))</f>
        <v>0</v>
      </c>
      <c r="H75" s="103">
        <f t="shared" si="1"/>
        <v>0</v>
      </c>
    </row>
    <row r="76" spans="1:8" hidden="1">
      <c r="A76" s="80" t="s">
        <v>3714</v>
      </c>
      <c r="B76" s="80" t="s">
        <v>3748</v>
      </c>
      <c r="C76" s="80" t="s">
        <v>3745</v>
      </c>
      <c r="D76" s="93">
        <v>19487071.795969751</v>
      </c>
      <c r="E76" s="80" t="s">
        <v>3710</v>
      </c>
      <c r="F76" s="86" t="str">
        <f>INDEX('Crosswalk Particulates'!$B:$B,MATCH('2017 EPA Data'!A76,'Crosswalk Particulates'!$A:$A,0))</f>
        <v>Other-EPA</v>
      </c>
      <c r="G76" s="91" t="str">
        <f>INDEX('Crosswalk Particulates'!$E:$E,MATCH('2017 EPA Data'!$B76,'Crosswalk Particulates'!$D:$D,0))</f>
        <v>CO</v>
      </c>
      <c r="H76" s="103">
        <f t="shared" si="1"/>
        <v>17678395184630.234</v>
      </c>
    </row>
    <row r="77" spans="1:8" hidden="1">
      <c r="A77" s="80" t="s">
        <v>3714</v>
      </c>
      <c r="B77" s="80" t="s">
        <v>3749</v>
      </c>
      <c r="C77" s="80" t="s">
        <v>3705</v>
      </c>
      <c r="D77" s="93">
        <v>18950991.385659393</v>
      </c>
      <c r="E77" s="80" t="s">
        <v>3706</v>
      </c>
      <c r="F77" s="86" t="str">
        <f>INDEX('Crosswalk Particulates'!$B:$B,MATCH('2017 EPA Data'!A77,'Crosswalk Particulates'!$A:$A,0))</f>
        <v>Other-EPA</v>
      </c>
      <c r="G77" s="91">
        <f>INDEX('Crosswalk Particulates'!$E:$E,MATCH('2017 EPA Data'!$B77,'Crosswalk Particulates'!$D:$D,0))</f>
        <v>0</v>
      </c>
      <c r="H77" s="103">
        <f t="shared" si="1"/>
        <v>0</v>
      </c>
    </row>
    <row r="78" spans="1:8" hidden="1">
      <c r="A78" s="80" t="s">
        <v>3737</v>
      </c>
      <c r="B78" s="80" t="s">
        <v>3713</v>
      </c>
      <c r="C78" s="80" t="s">
        <v>3705</v>
      </c>
      <c r="D78" s="93">
        <v>18713350.277910288</v>
      </c>
      <c r="E78" s="80" t="s">
        <v>3706</v>
      </c>
      <c r="F78" s="86" t="str">
        <f>INDEX('Crosswalk Particulates'!$B:$B,MATCH('2017 EPA Data'!A78,'Crosswalk Particulates'!$A:$A,0))</f>
        <v>Residential Buildings Sector</v>
      </c>
      <c r="G78" s="91">
        <f>INDEX('Crosswalk Particulates'!$E:$E,MATCH('2017 EPA Data'!$B78,'Crosswalk Particulates'!$D:$D,0))</f>
        <v>0</v>
      </c>
      <c r="H78" s="103">
        <f t="shared" si="1"/>
        <v>0</v>
      </c>
    </row>
    <row r="79" spans="1:8" hidden="1">
      <c r="A79" s="80" t="s">
        <v>3741</v>
      </c>
      <c r="B79" s="80" t="s">
        <v>3750</v>
      </c>
      <c r="C79" s="80" t="s">
        <v>3705</v>
      </c>
      <c r="D79" s="93">
        <v>18364685.846163549</v>
      </c>
      <c r="E79" s="80" t="s">
        <v>3706</v>
      </c>
      <c r="F79" s="86" t="str">
        <f>INDEX('Crosswalk Particulates'!$B:$B,MATCH('2017 EPA Data'!A79,'Crosswalk Particulates'!$A:$A,0))</f>
        <v>process-other-industry</v>
      </c>
      <c r="G79" s="91">
        <f>INDEX('Crosswalk Particulates'!$E:$E,MATCH('2017 EPA Data'!$B79,'Crosswalk Particulates'!$D:$D,0))</f>
        <v>0</v>
      </c>
      <c r="H79" s="103">
        <f t="shared" si="1"/>
        <v>0</v>
      </c>
    </row>
    <row r="80" spans="1:8" hidden="1">
      <c r="A80" s="80" t="s">
        <v>3714</v>
      </c>
      <c r="B80" s="80" t="s">
        <v>3746</v>
      </c>
      <c r="C80" s="80" t="s">
        <v>3705</v>
      </c>
      <c r="D80" s="93">
        <v>18237801.963489179</v>
      </c>
      <c r="E80" s="80" t="s">
        <v>3706</v>
      </c>
      <c r="F80" s="86" t="str">
        <f>INDEX('Crosswalk Particulates'!$B:$B,MATCH('2017 EPA Data'!A80,'Crosswalk Particulates'!$A:$A,0))</f>
        <v>Other-EPA</v>
      </c>
      <c r="G80" s="91">
        <f>INDEX('Crosswalk Particulates'!$E:$E,MATCH('2017 EPA Data'!$B80,'Crosswalk Particulates'!$D:$D,0))</f>
        <v>0</v>
      </c>
      <c r="H80" s="103">
        <f t="shared" si="1"/>
        <v>0</v>
      </c>
    </row>
    <row r="81" spans="1:8" hidden="1">
      <c r="A81" s="80" t="s">
        <v>3711</v>
      </c>
      <c r="B81" s="80" t="s">
        <v>3748</v>
      </c>
      <c r="C81" s="80" t="s">
        <v>3745</v>
      </c>
      <c r="D81" s="93">
        <v>18078053.122212298</v>
      </c>
      <c r="E81" s="80" t="s">
        <v>3710</v>
      </c>
      <c r="F81" s="86" t="str">
        <f>INDEX('Crosswalk Particulates'!$B:$B,MATCH('2017 EPA Data'!A81,'Crosswalk Particulates'!$A:$A,0))</f>
        <v>Transportation Sector</v>
      </c>
      <c r="G81" s="91" t="str">
        <f>INDEX('Crosswalk Particulates'!$E:$E,MATCH('2017 EPA Data'!$B81,'Crosswalk Particulates'!$D:$D,0))</f>
        <v>CO</v>
      </c>
      <c r="H81" s="103">
        <f t="shared" si="1"/>
        <v>16400153425272.654</v>
      </c>
    </row>
    <row r="82" spans="1:8" hidden="1">
      <c r="A82" s="80" t="s">
        <v>3717</v>
      </c>
      <c r="B82" s="80" t="s">
        <v>3728</v>
      </c>
      <c r="C82" s="80" t="s">
        <v>3705</v>
      </c>
      <c r="D82" s="93">
        <v>17833435.626582619</v>
      </c>
      <c r="E82" s="80" t="s">
        <v>3706</v>
      </c>
      <c r="F82" s="86" t="str">
        <f>INDEX('Crosswalk Particulates'!$B:$B,MATCH('2017 EPA Data'!A82,'Crosswalk Particulates'!$A:$A,0))</f>
        <v>Other-EPA</v>
      </c>
      <c r="G82" s="91">
        <f>INDEX('Crosswalk Particulates'!$E:$E,MATCH('2017 EPA Data'!$B82,'Crosswalk Particulates'!$D:$D,0))</f>
        <v>0</v>
      </c>
      <c r="H82" s="103">
        <f t="shared" si="1"/>
        <v>0</v>
      </c>
    </row>
    <row r="83" spans="1:8" hidden="1">
      <c r="A83" s="80" t="s">
        <v>3741</v>
      </c>
      <c r="B83" s="80" t="s">
        <v>3704</v>
      </c>
      <c r="C83" s="80" t="s">
        <v>3705</v>
      </c>
      <c r="D83" s="93">
        <v>17562403.292848013</v>
      </c>
      <c r="E83" s="80" t="s">
        <v>3706</v>
      </c>
      <c r="F83" s="86" t="str">
        <f>INDEX('Crosswalk Particulates'!$B:$B,MATCH('2017 EPA Data'!A83,'Crosswalk Particulates'!$A:$A,0))</f>
        <v>process-other-industry</v>
      </c>
      <c r="G83" s="91">
        <f>INDEX('Crosswalk Particulates'!$E:$E,MATCH('2017 EPA Data'!$B83,'Crosswalk Particulates'!$D:$D,0))</f>
        <v>0</v>
      </c>
      <c r="H83" s="103">
        <f t="shared" si="1"/>
        <v>0</v>
      </c>
    </row>
    <row r="84" spans="1:8" hidden="1">
      <c r="A84" s="80" t="s">
        <v>3751</v>
      </c>
      <c r="B84" s="80" t="s">
        <v>3708</v>
      </c>
      <c r="C84" s="80" t="s">
        <v>3709</v>
      </c>
      <c r="D84" s="93">
        <v>17506669.55212893</v>
      </c>
      <c r="E84" s="80" t="s">
        <v>3710</v>
      </c>
      <c r="F84" s="86" t="str">
        <f>INDEX('Crosswalk Particulates'!$B:$B,MATCH('2017 EPA Data'!A84,'Crosswalk Particulates'!$A:$A,0))</f>
        <v>Other-EPA</v>
      </c>
      <c r="G84" s="91">
        <f>INDEX('Crosswalk Particulates'!$E:$E,MATCH('2017 EPA Data'!$B84,'Crosswalk Particulates'!$D:$D,0))</f>
        <v>0</v>
      </c>
      <c r="H84" s="103">
        <f t="shared" si="1"/>
        <v>15881802353356.979</v>
      </c>
    </row>
    <row r="85" spans="1:8" hidden="1">
      <c r="A85" s="80" t="s">
        <v>3718</v>
      </c>
      <c r="B85" s="80" t="s">
        <v>3752</v>
      </c>
      <c r="C85" s="80" t="s">
        <v>3705</v>
      </c>
      <c r="D85" s="93">
        <v>17393570.333976101</v>
      </c>
      <c r="E85" s="80" t="s">
        <v>3706</v>
      </c>
      <c r="F85" s="86" t="str">
        <f>INDEX('Crosswalk Particulates'!$B:$B,MATCH('2017 EPA Data'!A85,'Crosswalk Particulates'!$A:$A,0))</f>
        <v>process-other-industry</v>
      </c>
      <c r="G85" s="91">
        <f>INDEX('Crosswalk Particulates'!$E:$E,MATCH('2017 EPA Data'!$B85,'Crosswalk Particulates'!$D:$D,0))</f>
        <v>0</v>
      </c>
      <c r="H85" s="103">
        <f t="shared" si="1"/>
        <v>0</v>
      </c>
    </row>
    <row r="86" spans="1:8" hidden="1">
      <c r="A86" s="80" t="s">
        <v>3743</v>
      </c>
      <c r="B86" s="80" t="s">
        <v>3704</v>
      </c>
      <c r="C86" s="80" t="s">
        <v>3705</v>
      </c>
      <c r="D86" s="93">
        <v>17082281.990612257</v>
      </c>
      <c r="E86" s="80" t="s">
        <v>3706</v>
      </c>
      <c r="F86" s="86" t="str">
        <f>INDEX('Crosswalk Particulates'!$B:$B,MATCH('2017 EPA Data'!A86,'Crosswalk Particulates'!$A:$A,0))</f>
        <v>process-other-industry</v>
      </c>
      <c r="G86" s="91">
        <f>INDEX('Crosswalk Particulates'!$E:$E,MATCH('2017 EPA Data'!$B86,'Crosswalk Particulates'!$D:$D,0))</f>
        <v>0</v>
      </c>
      <c r="H86" s="103">
        <f t="shared" si="1"/>
        <v>0</v>
      </c>
    </row>
    <row r="87" spans="1:8" hidden="1">
      <c r="A87" s="80" t="s">
        <v>3734</v>
      </c>
      <c r="B87" s="80" t="s">
        <v>3727</v>
      </c>
      <c r="C87" s="80" t="s">
        <v>3705</v>
      </c>
      <c r="D87" s="93">
        <v>16912825.873939097</v>
      </c>
      <c r="E87" s="80" t="s">
        <v>3706</v>
      </c>
      <c r="F87" s="86" t="str">
        <f>INDEX('Crosswalk Particulates'!$B:$B,MATCH('2017 EPA Data'!A87,'Crosswalk Particulates'!$A:$A,0))</f>
        <v>process-other-industry</v>
      </c>
      <c r="G87" s="91">
        <f>INDEX('Crosswalk Particulates'!$E:$E,MATCH('2017 EPA Data'!$B87,'Crosswalk Particulates'!$D:$D,0))</f>
        <v>0</v>
      </c>
      <c r="H87" s="103">
        <f t="shared" si="1"/>
        <v>0</v>
      </c>
    </row>
    <row r="88" spans="1:8" hidden="1">
      <c r="A88" s="80" t="s">
        <v>3718</v>
      </c>
      <c r="B88" s="80" t="s">
        <v>3716</v>
      </c>
      <c r="C88" s="80" t="s">
        <v>3705</v>
      </c>
      <c r="D88" s="93">
        <v>16032228.30291317</v>
      </c>
      <c r="E88" s="80" t="s">
        <v>3706</v>
      </c>
      <c r="F88" s="86" t="str">
        <f>INDEX('Crosswalk Particulates'!$B:$B,MATCH('2017 EPA Data'!A88,'Crosswalk Particulates'!$A:$A,0))</f>
        <v>process-other-industry</v>
      </c>
      <c r="G88" s="91">
        <f>INDEX('Crosswalk Particulates'!$E:$E,MATCH('2017 EPA Data'!$B88,'Crosswalk Particulates'!$D:$D,0))</f>
        <v>0</v>
      </c>
      <c r="H88" s="103">
        <f t="shared" si="1"/>
        <v>0</v>
      </c>
    </row>
    <row r="89" spans="1:8" hidden="1">
      <c r="A89" s="80" t="s">
        <v>3717</v>
      </c>
      <c r="B89" s="80" t="s">
        <v>3719</v>
      </c>
      <c r="C89" s="80" t="s">
        <v>3705</v>
      </c>
      <c r="D89" s="93">
        <v>15984021.098973585</v>
      </c>
      <c r="E89" s="80" t="s">
        <v>3706</v>
      </c>
      <c r="F89" s="86" t="str">
        <f>INDEX('Crosswalk Particulates'!$B:$B,MATCH('2017 EPA Data'!A89,'Crosswalk Particulates'!$A:$A,0))</f>
        <v>Other-EPA</v>
      </c>
      <c r="G89" s="91">
        <f>INDEX('Crosswalk Particulates'!$E:$E,MATCH('2017 EPA Data'!$B89,'Crosswalk Particulates'!$D:$D,0))</f>
        <v>0</v>
      </c>
      <c r="H89" s="103">
        <f t="shared" si="1"/>
        <v>0</v>
      </c>
    </row>
    <row r="90" spans="1:8" hidden="1">
      <c r="A90" s="80" t="s">
        <v>3753</v>
      </c>
      <c r="B90" s="80" t="s">
        <v>3708</v>
      </c>
      <c r="C90" s="80" t="s">
        <v>3709</v>
      </c>
      <c r="D90" s="93">
        <v>14033923.4</v>
      </c>
      <c r="E90" s="80" t="s">
        <v>3710</v>
      </c>
      <c r="F90" s="86" t="str">
        <f>INDEX('Crosswalk Particulates'!$B:$B,MATCH('2017 EPA Data'!A90,'Crosswalk Particulates'!$A:$A,0))</f>
        <v>Electricity Sector</v>
      </c>
      <c r="G90" s="91">
        <f>INDEX('Crosswalk Particulates'!$E:$E,MATCH('2017 EPA Data'!$B90,'Crosswalk Particulates'!$D:$D,0))</f>
        <v>0</v>
      </c>
      <c r="H90" s="103">
        <f t="shared" si="1"/>
        <v>12731376291605.813</v>
      </c>
    </row>
    <row r="91" spans="1:8" hidden="1">
      <c r="A91" s="80" t="s">
        <v>3738</v>
      </c>
      <c r="B91" s="80" t="s">
        <v>3754</v>
      </c>
      <c r="C91" s="80" t="s">
        <v>3705</v>
      </c>
      <c r="D91" s="93">
        <v>13866512.20256762</v>
      </c>
      <c r="E91" s="80" t="s">
        <v>3706</v>
      </c>
      <c r="F91" s="86" t="str">
        <f>INDEX('Crosswalk Particulates'!$B:$B,MATCH('2017 EPA Data'!A91,'Crosswalk Particulates'!$A:$A,0))</f>
        <v>process-other-industry</v>
      </c>
      <c r="G91" s="91">
        <f>INDEX('Crosswalk Particulates'!$E:$E,MATCH('2017 EPA Data'!$B91,'Crosswalk Particulates'!$D:$D,0))</f>
        <v>0</v>
      </c>
      <c r="H91" s="103">
        <f t="shared" si="1"/>
        <v>0</v>
      </c>
    </row>
    <row r="92" spans="1:8" hidden="1">
      <c r="A92" s="80" t="s">
        <v>3722</v>
      </c>
      <c r="B92" s="80" t="s">
        <v>3713</v>
      </c>
      <c r="C92" s="80" t="s">
        <v>3705</v>
      </c>
      <c r="D92" s="93">
        <v>13568883.522700096</v>
      </c>
      <c r="E92" s="80" t="s">
        <v>3706</v>
      </c>
      <c r="F92" s="86" t="str">
        <f>INDEX('Crosswalk Particulates'!$B:$B,MATCH('2017 EPA Data'!A92,'Crosswalk Particulates'!$A:$A,0))</f>
        <v>Other-EPA</v>
      </c>
      <c r="G92" s="91">
        <f>INDEX('Crosswalk Particulates'!$E:$E,MATCH('2017 EPA Data'!$B92,'Crosswalk Particulates'!$D:$D,0))</f>
        <v>0</v>
      </c>
      <c r="H92" s="103">
        <f t="shared" si="1"/>
        <v>0</v>
      </c>
    </row>
    <row r="93" spans="1:8" hidden="1">
      <c r="A93" s="80" t="s">
        <v>3720</v>
      </c>
      <c r="B93" s="80" t="s">
        <v>3712</v>
      </c>
      <c r="C93" s="80" t="s">
        <v>3705</v>
      </c>
      <c r="D93" s="93">
        <v>13272042.919774696</v>
      </c>
      <c r="E93" s="80" t="s">
        <v>3706</v>
      </c>
      <c r="F93" s="86" t="str">
        <f>INDEX('Crosswalk Particulates'!$B:$B,MATCH('2017 EPA Data'!A93,'Crosswalk Particulates'!$A:$A,0))</f>
        <v>Other-EPA</v>
      </c>
      <c r="G93" s="91">
        <f>INDEX('Crosswalk Particulates'!$E:$E,MATCH('2017 EPA Data'!$B93,'Crosswalk Particulates'!$D:$D,0))</f>
        <v>0</v>
      </c>
      <c r="H93" s="103">
        <f t="shared" si="1"/>
        <v>0</v>
      </c>
    </row>
    <row r="94" spans="1:8" hidden="1">
      <c r="A94" s="80" t="s">
        <v>3735</v>
      </c>
      <c r="B94" s="80" t="s">
        <v>3719</v>
      </c>
      <c r="C94" s="80" t="s">
        <v>3705</v>
      </c>
      <c r="D94" s="93">
        <v>13071792.181228632</v>
      </c>
      <c r="E94" s="80" t="s">
        <v>3706</v>
      </c>
      <c r="F94" s="86" t="str">
        <f>INDEX('Crosswalk Particulates'!$B:$B,MATCH('2017 EPA Data'!A94,'Crosswalk Particulates'!$A:$A,0))</f>
        <v>process-other-industry</v>
      </c>
      <c r="G94" s="91">
        <f>INDEX('Crosswalk Particulates'!$E:$E,MATCH('2017 EPA Data'!$B94,'Crosswalk Particulates'!$D:$D,0))</f>
        <v>0</v>
      </c>
      <c r="H94" s="103">
        <f t="shared" si="1"/>
        <v>0</v>
      </c>
    </row>
    <row r="95" spans="1:8" hidden="1">
      <c r="A95" s="80" t="s">
        <v>3734</v>
      </c>
      <c r="B95" s="80" t="s">
        <v>3721</v>
      </c>
      <c r="C95" s="80" t="s">
        <v>3705</v>
      </c>
      <c r="D95" s="93">
        <v>13051627.967017483</v>
      </c>
      <c r="E95" s="80" t="s">
        <v>3706</v>
      </c>
      <c r="F95" s="86" t="str">
        <f>INDEX('Crosswalk Particulates'!$B:$B,MATCH('2017 EPA Data'!A95,'Crosswalk Particulates'!$A:$A,0))</f>
        <v>process-other-industry</v>
      </c>
      <c r="G95" s="91">
        <f>INDEX('Crosswalk Particulates'!$E:$E,MATCH('2017 EPA Data'!$B95,'Crosswalk Particulates'!$D:$D,0))</f>
        <v>0</v>
      </c>
      <c r="H95" s="103">
        <f t="shared" si="1"/>
        <v>0</v>
      </c>
    </row>
    <row r="96" spans="1:8" hidden="1">
      <c r="A96" s="80" t="s">
        <v>3714</v>
      </c>
      <c r="B96" s="80" t="s">
        <v>3755</v>
      </c>
      <c r="C96" s="80" t="s">
        <v>3705</v>
      </c>
      <c r="D96" s="93">
        <v>12373203.317015225</v>
      </c>
      <c r="E96" s="80" t="s">
        <v>3706</v>
      </c>
      <c r="F96" s="86" t="str">
        <f>INDEX('Crosswalk Particulates'!$B:$B,MATCH('2017 EPA Data'!A96,'Crosswalk Particulates'!$A:$A,0))</f>
        <v>Other-EPA</v>
      </c>
      <c r="G96" s="91">
        <f>INDEX('Crosswalk Particulates'!$E:$E,MATCH('2017 EPA Data'!$B96,'Crosswalk Particulates'!$D:$D,0))</f>
        <v>0</v>
      </c>
      <c r="H96" s="103">
        <f t="shared" si="1"/>
        <v>0</v>
      </c>
    </row>
    <row r="97" spans="1:8" hidden="1">
      <c r="A97" s="80" t="s">
        <v>3714</v>
      </c>
      <c r="B97" s="80" t="s">
        <v>3756</v>
      </c>
      <c r="C97" s="80" t="s">
        <v>3705</v>
      </c>
      <c r="D97" s="93">
        <v>12157896.80896385</v>
      </c>
      <c r="E97" s="80" t="s">
        <v>3706</v>
      </c>
      <c r="F97" s="86" t="str">
        <f>INDEX('Crosswalk Particulates'!$B:$B,MATCH('2017 EPA Data'!A97,'Crosswalk Particulates'!$A:$A,0))</f>
        <v>Other-EPA</v>
      </c>
      <c r="G97" s="91">
        <f>INDEX('Crosswalk Particulates'!$E:$E,MATCH('2017 EPA Data'!$B97,'Crosswalk Particulates'!$D:$D,0))</f>
        <v>0</v>
      </c>
      <c r="H97" s="103">
        <f t="shared" si="1"/>
        <v>0</v>
      </c>
    </row>
    <row r="98" spans="1:8" hidden="1">
      <c r="A98" s="80" t="s">
        <v>3711</v>
      </c>
      <c r="B98" s="80" t="s">
        <v>3736</v>
      </c>
      <c r="C98" s="80" t="s">
        <v>3705</v>
      </c>
      <c r="D98" s="93">
        <v>12145247.99411946</v>
      </c>
      <c r="E98" s="80" t="s">
        <v>3706</v>
      </c>
      <c r="F98" s="86" t="str">
        <f>INDEX('Crosswalk Particulates'!$B:$B,MATCH('2017 EPA Data'!A98,'Crosswalk Particulates'!$A:$A,0))</f>
        <v>Transportation Sector</v>
      </c>
      <c r="G98" s="91">
        <f>INDEX('Crosswalk Particulates'!$E:$E,MATCH('2017 EPA Data'!$B98,'Crosswalk Particulates'!$D:$D,0))</f>
        <v>0</v>
      </c>
      <c r="H98" s="103">
        <f t="shared" si="1"/>
        <v>0</v>
      </c>
    </row>
    <row r="99" spans="1:8" hidden="1">
      <c r="A99" s="80" t="s">
        <v>3735</v>
      </c>
      <c r="B99" s="80" t="s">
        <v>3727</v>
      </c>
      <c r="C99" s="80" t="s">
        <v>3705</v>
      </c>
      <c r="D99" s="93">
        <v>11777549.920410095</v>
      </c>
      <c r="E99" s="80" t="s">
        <v>3706</v>
      </c>
      <c r="F99" s="86" t="str">
        <f>INDEX('Crosswalk Particulates'!$B:$B,MATCH('2017 EPA Data'!A99,'Crosswalk Particulates'!$A:$A,0))</f>
        <v>process-other-industry</v>
      </c>
      <c r="G99" s="91">
        <f>INDEX('Crosswalk Particulates'!$E:$E,MATCH('2017 EPA Data'!$B99,'Crosswalk Particulates'!$D:$D,0))</f>
        <v>0</v>
      </c>
      <c r="H99" s="103">
        <f t="shared" si="1"/>
        <v>0</v>
      </c>
    </row>
    <row r="100" spans="1:8" hidden="1">
      <c r="A100" s="80" t="s">
        <v>3757</v>
      </c>
      <c r="B100" s="80" t="s">
        <v>3712</v>
      </c>
      <c r="C100" s="80" t="s">
        <v>3705</v>
      </c>
      <c r="D100" s="93">
        <v>11711180.72568744</v>
      </c>
      <c r="E100" s="80" t="s">
        <v>3706</v>
      </c>
      <c r="F100" s="86" t="str">
        <f>INDEX('Crosswalk Particulates'!$B:$B,MATCH('2017 EPA Data'!A100,'Crosswalk Particulates'!$A:$A,0))</f>
        <v>Transportation Sector</v>
      </c>
      <c r="G100" s="91">
        <f>INDEX('Crosswalk Particulates'!$E:$E,MATCH('2017 EPA Data'!$B100,'Crosswalk Particulates'!$D:$D,0))</f>
        <v>0</v>
      </c>
      <c r="H100" s="103">
        <f t="shared" si="1"/>
        <v>0</v>
      </c>
    </row>
    <row r="101" spans="1:8" hidden="1">
      <c r="A101" s="80" t="s">
        <v>3741</v>
      </c>
      <c r="B101" s="80" t="s">
        <v>3758</v>
      </c>
      <c r="C101" s="80" t="s">
        <v>3705</v>
      </c>
      <c r="D101" s="93">
        <v>11528869.248679897</v>
      </c>
      <c r="E101" s="80" t="s">
        <v>3706</v>
      </c>
      <c r="F101" s="86" t="str">
        <f>INDEX('Crosswalk Particulates'!$B:$B,MATCH('2017 EPA Data'!A101,'Crosswalk Particulates'!$A:$A,0))</f>
        <v>process-other-industry</v>
      </c>
      <c r="G101" s="91">
        <f>INDEX('Crosswalk Particulates'!$E:$E,MATCH('2017 EPA Data'!$B101,'Crosswalk Particulates'!$D:$D,0))</f>
        <v>0</v>
      </c>
      <c r="H101" s="103">
        <f t="shared" si="1"/>
        <v>0</v>
      </c>
    </row>
    <row r="102" spans="1:8" hidden="1">
      <c r="A102" s="80" t="s">
        <v>3735</v>
      </c>
      <c r="B102" s="80" t="s">
        <v>3759</v>
      </c>
      <c r="C102" s="80" t="s">
        <v>3705</v>
      </c>
      <c r="D102" s="93">
        <v>11078646.525234139</v>
      </c>
      <c r="E102" s="80" t="s">
        <v>3706</v>
      </c>
      <c r="F102" s="86" t="str">
        <f>INDEX('Crosswalk Particulates'!$B:$B,MATCH('2017 EPA Data'!A102,'Crosswalk Particulates'!$A:$A,0))</f>
        <v>process-other-industry</v>
      </c>
      <c r="G102" s="91">
        <f>INDEX('Crosswalk Particulates'!$E:$E,MATCH('2017 EPA Data'!$B102,'Crosswalk Particulates'!$D:$D,0))</f>
        <v>0</v>
      </c>
      <c r="H102" s="103">
        <f t="shared" si="1"/>
        <v>0</v>
      </c>
    </row>
    <row r="103" spans="1:8" hidden="1">
      <c r="A103" s="80" t="s">
        <v>3760</v>
      </c>
      <c r="B103" s="80" t="s">
        <v>3761</v>
      </c>
      <c r="C103" s="80" t="s">
        <v>3705</v>
      </c>
      <c r="D103" s="93">
        <v>10993699.242666001</v>
      </c>
      <c r="E103" s="80" t="s">
        <v>3706</v>
      </c>
      <c r="F103" s="86" t="str">
        <f>INDEX('Crosswalk Particulates'!$B:$B,MATCH('2017 EPA Data'!A103,'Crosswalk Particulates'!$A:$A,0))</f>
        <v>process-other-industry</v>
      </c>
      <c r="G103" s="91">
        <f>INDEX('Crosswalk Particulates'!$E:$E,MATCH('2017 EPA Data'!$B103,'Crosswalk Particulates'!$D:$D,0))</f>
        <v>0</v>
      </c>
      <c r="H103" s="103">
        <f t="shared" si="1"/>
        <v>0</v>
      </c>
    </row>
    <row r="104" spans="1:8" hidden="1">
      <c r="A104" s="80" t="s">
        <v>3717</v>
      </c>
      <c r="B104" s="80" t="s">
        <v>3749</v>
      </c>
      <c r="C104" s="80" t="s">
        <v>3705</v>
      </c>
      <c r="D104" s="93">
        <v>10299194.089140652</v>
      </c>
      <c r="E104" s="80" t="s">
        <v>3706</v>
      </c>
      <c r="F104" s="86" t="str">
        <f>INDEX('Crosswalk Particulates'!$B:$B,MATCH('2017 EPA Data'!A104,'Crosswalk Particulates'!$A:$A,0))</f>
        <v>Other-EPA</v>
      </c>
      <c r="G104" s="91">
        <f>INDEX('Crosswalk Particulates'!$E:$E,MATCH('2017 EPA Data'!$B104,'Crosswalk Particulates'!$D:$D,0))</f>
        <v>0</v>
      </c>
      <c r="H104" s="103">
        <f t="shared" si="1"/>
        <v>0</v>
      </c>
    </row>
    <row r="105" spans="1:8" hidden="1">
      <c r="A105" s="80" t="s">
        <v>3720</v>
      </c>
      <c r="B105" s="80" t="s">
        <v>3748</v>
      </c>
      <c r="C105" s="80" t="s">
        <v>3745</v>
      </c>
      <c r="D105" s="93">
        <v>10099893.620280875</v>
      </c>
      <c r="E105" s="80" t="s">
        <v>3710</v>
      </c>
      <c r="F105" s="86" t="str">
        <f>INDEX('Crosswalk Particulates'!$B:$B,MATCH('2017 EPA Data'!A105,'Crosswalk Particulates'!$A:$A,0))</f>
        <v>Other-EPA</v>
      </c>
      <c r="G105" s="91" t="str">
        <f>INDEX('Crosswalk Particulates'!$E:$E,MATCH('2017 EPA Data'!$B105,'Crosswalk Particulates'!$D:$D,0))</f>
        <v>CO</v>
      </c>
      <c r="H105" s="103">
        <f t="shared" si="1"/>
        <v>9162480264427.3164</v>
      </c>
    </row>
    <row r="106" spans="1:8" hidden="1">
      <c r="A106" s="80" t="s">
        <v>3741</v>
      </c>
      <c r="B106" s="80" t="s">
        <v>3762</v>
      </c>
      <c r="C106" s="80" t="s">
        <v>3705</v>
      </c>
      <c r="D106" s="93">
        <v>10079393.128130369</v>
      </c>
      <c r="E106" s="80" t="s">
        <v>3706</v>
      </c>
      <c r="F106" s="86" t="str">
        <f>INDEX('Crosswalk Particulates'!$B:$B,MATCH('2017 EPA Data'!A106,'Crosswalk Particulates'!$A:$A,0))</f>
        <v>process-other-industry</v>
      </c>
      <c r="G106" s="91">
        <f>INDEX('Crosswalk Particulates'!$E:$E,MATCH('2017 EPA Data'!$B106,'Crosswalk Particulates'!$D:$D,0))</f>
        <v>0</v>
      </c>
      <c r="H106" s="103">
        <f t="shared" si="1"/>
        <v>0</v>
      </c>
    </row>
    <row r="107" spans="1:8" hidden="1">
      <c r="A107" s="80" t="s">
        <v>3739</v>
      </c>
      <c r="B107" s="80" t="s">
        <v>3763</v>
      </c>
      <c r="C107" s="80" t="s">
        <v>3705</v>
      </c>
      <c r="D107" s="93">
        <v>10043566.3178</v>
      </c>
      <c r="E107" s="80" t="s">
        <v>3706</v>
      </c>
      <c r="F107" s="86" t="str">
        <f>INDEX('Crosswalk Particulates'!$B:$B,MATCH('2017 EPA Data'!A107,'Crosswalk Particulates'!$A:$A,0))</f>
        <v>industry-fuel-natural gas</v>
      </c>
      <c r="G107" s="91">
        <f>INDEX('Crosswalk Particulates'!$E:$E,MATCH('2017 EPA Data'!$B107,'Crosswalk Particulates'!$D:$D,0))</f>
        <v>0</v>
      </c>
      <c r="H107" s="103">
        <f t="shared" si="1"/>
        <v>0</v>
      </c>
    </row>
    <row r="108" spans="1:8" hidden="1">
      <c r="A108" s="80" t="s">
        <v>3737</v>
      </c>
      <c r="B108" s="80" t="s">
        <v>3764</v>
      </c>
      <c r="C108" s="80" t="s">
        <v>3705</v>
      </c>
      <c r="D108" s="93">
        <v>9876948.7167508379</v>
      </c>
      <c r="E108" s="80" t="s">
        <v>3706</v>
      </c>
      <c r="F108" s="86" t="str">
        <f>INDEX('Crosswalk Particulates'!$B:$B,MATCH('2017 EPA Data'!A108,'Crosswalk Particulates'!$A:$A,0))</f>
        <v>Residential Buildings Sector</v>
      </c>
      <c r="G108" s="91">
        <f>INDEX('Crosswalk Particulates'!$E:$E,MATCH('2017 EPA Data'!$B108,'Crosswalk Particulates'!$D:$D,0))</f>
        <v>0</v>
      </c>
      <c r="H108" s="103">
        <f t="shared" si="1"/>
        <v>0</v>
      </c>
    </row>
    <row r="109" spans="1:8" hidden="1">
      <c r="A109" s="80" t="s">
        <v>3747</v>
      </c>
      <c r="B109" s="80" t="s">
        <v>3723</v>
      </c>
      <c r="C109" s="80" t="s">
        <v>3705</v>
      </c>
      <c r="D109" s="93">
        <v>9447382.9274198469</v>
      </c>
      <c r="E109" s="80" t="s">
        <v>3706</v>
      </c>
      <c r="F109" s="86" t="str">
        <f>INDEX('Crosswalk Particulates'!$B:$B,MATCH('2017 EPA Data'!A109,'Crosswalk Particulates'!$A:$A,0))</f>
        <v>process-waste-industry</v>
      </c>
      <c r="G109" s="91">
        <f>INDEX('Crosswalk Particulates'!$E:$E,MATCH('2017 EPA Data'!$B109,'Crosswalk Particulates'!$D:$D,0))</f>
        <v>0</v>
      </c>
      <c r="H109" s="103">
        <f t="shared" si="1"/>
        <v>0</v>
      </c>
    </row>
    <row r="110" spans="1:8" hidden="1">
      <c r="A110" s="80" t="s">
        <v>3717</v>
      </c>
      <c r="B110" s="80" t="s">
        <v>3748</v>
      </c>
      <c r="C110" s="80" t="s">
        <v>3745</v>
      </c>
      <c r="D110" s="93">
        <v>8870309.3565991558</v>
      </c>
      <c r="E110" s="80" t="s">
        <v>3710</v>
      </c>
      <c r="F110" s="86" t="str">
        <f>INDEX('Crosswalk Particulates'!$B:$B,MATCH('2017 EPA Data'!A110,'Crosswalk Particulates'!$A:$A,0))</f>
        <v>Other-EPA</v>
      </c>
      <c r="G110" s="91" t="str">
        <f>INDEX('Crosswalk Particulates'!$E:$E,MATCH('2017 EPA Data'!$B110,'Crosswalk Particulates'!$D:$D,0))</f>
        <v>CO</v>
      </c>
      <c r="H110" s="103">
        <f t="shared" si="1"/>
        <v>8047018857307.9766</v>
      </c>
    </row>
    <row r="111" spans="1:8" hidden="1">
      <c r="A111" s="80" t="s">
        <v>3735</v>
      </c>
      <c r="B111" s="80" t="s">
        <v>3704</v>
      </c>
      <c r="C111" s="80" t="s">
        <v>3705</v>
      </c>
      <c r="D111" s="93">
        <v>8689180.7786578443</v>
      </c>
      <c r="E111" s="80" t="s">
        <v>3706</v>
      </c>
      <c r="F111" s="86" t="str">
        <f>INDEX('Crosswalk Particulates'!$B:$B,MATCH('2017 EPA Data'!A111,'Crosswalk Particulates'!$A:$A,0))</f>
        <v>process-other-industry</v>
      </c>
      <c r="G111" s="91">
        <f>INDEX('Crosswalk Particulates'!$E:$E,MATCH('2017 EPA Data'!$B111,'Crosswalk Particulates'!$D:$D,0))</f>
        <v>0</v>
      </c>
      <c r="H111" s="103">
        <f t="shared" si="1"/>
        <v>0</v>
      </c>
    </row>
    <row r="112" spans="1:8" hidden="1">
      <c r="A112" s="80" t="s">
        <v>3720</v>
      </c>
      <c r="B112" s="80" t="s">
        <v>3736</v>
      </c>
      <c r="C112" s="80" t="s">
        <v>3705</v>
      </c>
      <c r="D112" s="93">
        <v>8553197.3847017437</v>
      </c>
      <c r="E112" s="80" t="s">
        <v>3706</v>
      </c>
      <c r="F112" s="86" t="str">
        <f>INDEX('Crosswalk Particulates'!$B:$B,MATCH('2017 EPA Data'!A112,'Crosswalk Particulates'!$A:$A,0))</f>
        <v>Other-EPA</v>
      </c>
      <c r="G112" s="91">
        <f>INDEX('Crosswalk Particulates'!$E:$E,MATCH('2017 EPA Data'!$B112,'Crosswalk Particulates'!$D:$D,0))</f>
        <v>0</v>
      </c>
      <c r="H112" s="103">
        <f t="shared" si="1"/>
        <v>0</v>
      </c>
    </row>
    <row r="113" spans="1:8" hidden="1">
      <c r="A113" s="80" t="s">
        <v>3715</v>
      </c>
      <c r="B113" s="80" t="s">
        <v>3713</v>
      </c>
      <c r="C113" s="80" t="s">
        <v>3705</v>
      </c>
      <c r="D113" s="93">
        <v>8526553.8829883467</v>
      </c>
      <c r="E113" s="80" t="s">
        <v>3706</v>
      </c>
      <c r="F113" s="86" t="str">
        <f>INDEX('Crosswalk Particulates'!$B:$B,MATCH('2017 EPA Data'!A113,'Crosswalk Particulates'!$A:$A,0))</f>
        <v>Transportation Sector</v>
      </c>
      <c r="G113" s="91">
        <f>INDEX('Crosswalk Particulates'!$E:$E,MATCH('2017 EPA Data'!$B113,'Crosswalk Particulates'!$D:$D,0))</f>
        <v>0</v>
      </c>
      <c r="H113" s="103">
        <f t="shared" si="1"/>
        <v>0</v>
      </c>
    </row>
    <row r="114" spans="1:8" hidden="1">
      <c r="A114" s="80" t="s">
        <v>3714</v>
      </c>
      <c r="B114" s="80" t="s">
        <v>3727</v>
      </c>
      <c r="C114" s="80" t="s">
        <v>3705</v>
      </c>
      <c r="D114" s="93">
        <v>8423764.256490577</v>
      </c>
      <c r="E114" s="80" t="s">
        <v>3706</v>
      </c>
      <c r="F114" s="86" t="str">
        <f>INDEX('Crosswalk Particulates'!$B:$B,MATCH('2017 EPA Data'!A114,'Crosswalk Particulates'!$A:$A,0))</f>
        <v>Other-EPA</v>
      </c>
      <c r="G114" s="91">
        <f>INDEX('Crosswalk Particulates'!$E:$E,MATCH('2017 EPA Data'!$B114,'Crosswalk Particulates'!$D:$D,0))</f>
        <v>0</v>
      </c>
      <c r="H114" s="103">
        <f t="shared" si="1"/>
        <v>0</v>
      </c>
    </row>
    <row r="115" spans="1:8" hidden="1">
      <c r="A115" s="80" t="s">
        <v>3707</v>
      </c>
      <c r="B115" s="80" t="s">
        <v>3704</v>
      </c>
      <c r="C115" s="80" t="s">
        <v>3705</v>
      </c>
      <c r="D115" s="93">
        <v>8410855.961496776</v>
      </c>
      <c r="E115" s="80" t="s">
        <v>3706</v>
      </c>
      <c r="F115" s="86" t="str">
        <f>INDEX('Crosswalk Particulates'!$B:$B,MATCH('2017 EPA Data'!A115,'Crosswalk Particulates'!$A:$A,0))</f>
        <v>process-other-industry</v>
      </c>
      <c r="G115" s="91">
        <f>INDEX('Crosswalk Particulates'!$E:$E,MATCH('2017 EPA Data'!$B115,'Crosswalk Particulates'!$D:$D,0))</f>
        <v>0</v>
      </c>
      <c r="H115" s="103">
        <f t="shared" si="1"/>
        <v>0</v>
      </c>
    </row>
    <row r="116" spans="1:8" hidden="1">
      <c r="A116" s="80" t="s">
        <v>3737</v>
      </c>
      <c r="B116" s="80" t="s">
        <v>3765</v>
      </c>
      <c r="C116" s="80" t="s">
        <v>3705</v>
      </c>
      <c r="D116" s="93">
        <v>8233023.779053553</v>
      </c>
      <c r="E116" s="80" t="s">
        <v>3706</v>
      </c>
      <c r="F116" s="86" t="str">
        <f>INDEX('Crosswalk Particulates'!$B:$B,MATCH('2017 EPA Data'!A116,'Crosswalk Particulates'!$A:$A,0))</f>
        <v>Residential Buildings Sector</v>
      </c>
      <c r="G116" s="91">
        <f>INDEX('Crosswalk Particulates'!$E:$E,MATCH('2017 EPA Data'!$B116,'Crosswalk Particulates'!$D:$D,0))</f>
        <v>0</v>
      </c>
      <c r="H116" s="103">
        <f t="shared" si="1"/>
        <v>0</v>
      </c>
    </row>
    <row r="117" spans="1:8" hidden="1">
      <c r="A117" s="80" t="s">
        <v>3766</v>
      </c>
      <c r="B117" s="80" t="s">
        <v>3767</v>
      </c>
      <c r="C117" s="80" t="s">
        <v>3705</v>
      </c>
      <c r="D117" s="93">
        <v>8225041.7692010002</v>
      </c>
      <c r="E117" s="80" t="s">
        <v>3706</v>
      </c>
      <c r="F117" s="86" t="str">
        <f>INDEX('Crosswalk Particulates'!$B:$B,MATCH('2017 EPA Data'!A117,'Crosswalk Particulates'!$A:$A,0))</f>
        <v>process-chemicals-industry</v>
      </c>
      <c r="G117" s="91">
        <f>INDEX('Crosswalk Particulates'!$E:$E,MATCH('2017 EPA Data'!$B117,'Crosswalk Particulates'!$D:$D,0))</f>
        <v>0</v>
      </c>
      <c r="H117" s="103">
        <f t="shared" si="1"/>
        <v>0</v>
      </c>
    </row>
    <row r="118" spans="1:8" hidden="1">
      <c r="A118" s="80" t="s">
        <v>3738</v>
      </c>
      <c r="B118" s="80" t="s">
        <v>3704</v>
      </c>
      <c r="C118" s="80" t="s">
        <v>3705</v>
      </c>
      <c r="D118" s="93">
        <v>8085583.0742694922</v>
      </c>
      <c r="E118" s="80" t="s">
        <v>3706</v>
      </c>
      <c r="F118" s="86" t="str">
        <f>INDEX('Crosswalk Particulates'!$B:$B,MATCH('2017 EPA Data'!A118,'Crosswalk Particulates'!$A:$A,0))</f>
        <v>process-other-industry</v>
      </c>
      <c r="G118" s="91">
        <f>INDEX('Crosswalk Particulates'!$E:$E,MATCH('2017 EPA Data'!$B118,'Crosswalk Particulates'!$D:$D,0))</f>
        <v>0</v>
      </c>
      <c r="H118" s="103">
        <f t="shared" si="1"/>
        <v>0</v>
      </c>
    </row>
    <row r="119" spans="1:8" hidden="1">
      <c r="A119" s="80" t="s">
        <v>3707</v>
      </c>
      <c r="B119" s="80" t="s">
        <v>3768</v>
      </c>
      <c r="C119" s="80" t="s">
        <v>3705</v>
      </c>
      <c r="D119" s="93">
        <v>8007190.7026380319</v>
      </c>
      <c r="E119" s="80" t="s">
        <v>3706</v>
      </c>
      <c r="F119" s="86" t="str">
        <f>INDEX('Crosswalk Particulates'!$B:$B,MATCH('2017 EPA Data'!A119,'Crosswalk Particulates'!$A:$A,0))</f>
        <v>process-other-industry</v>
      </c>
      <c r="G119" s="91">
        <f>INDEX('Crosswalk Particulates'!$E:$E,MATCH('2017 EPA Data'!$B119,'Crosswalk Particulates'!$D:$D,0))</f>
        <v>0</v>
      </c>
      <c r="H119" s="103">
        <f t="shared" si="1"/>
        <v>0</v>
      </c>
    </row>
    <row r="120" spans="1:8" hidden="1">
      <c r="A120" s="80" t="s">
        <v>3718</v>
      </c>
      <c r="B120" s="80" t="s">
        <v>3725</v>
      </c>
      <c r="C120" s="80" t="s">
        <v>3705</v>
      </c>
      <c r="D120" s="93">
        <v>7901059.6590593485</v>
      </c>
      <c r="E120" s="80" t="s">
        <v>3706</v>
      </c>
      <c r="F120" s="86" t="str">
        <f>INDEX('Crosswalk Particulates'!$B:$B,MATCH('2017 EPA Data'!A120,'Crosswalk Particulates'!$A:$A,0))</f>
        <v>process-other-industry</v>
      </c>
      <c r="G120" s="91">
        <f>INDEX('Crosswalk Particulates'!$E:$E,MATCH('2017 EPA Data'!$B120,'Crosswalk Particulates'!$D:$D,0))</f>
        <v>0</v>
      </c>
      <c r="H120" s="103">
        <f t="shared" si="1"/>
        <v>0</v>
      </c>
    </row>
    <row r="121" spans="1:8" hidden="1">
      <c r="A121" s="80" t="s">
        <v>3735</v>
      </c>
      <c r="B121" s="80" t="s">
        <v>3754</v>
      </c>
      <c r="C121" s="80" t="s">
        <v>3705</v>
      </c>
      <c r="D121" s="93">
        <v>7808763.4828972183</v>
      </c>
      <c r="E121" s="80" t="s">
        <v>3706</v>
      </c>
      <c r="F121" s="86" t="str">
        <f>INDEX('Crosswalk Particulates'!$B:$B,MATCH('2017 EPA Data'!A121,'Crosswalk Particulates'!$A:$A,0))</f>
        <v>process-other-industry</v>
      </c>
      <c r="G121" s="91">
        <f>INDEX('Crosswalk Particulates'!$E:$E,MATCH('2017 EPA Data'!$B121,'Crosswalk Particulates'!$D:$D,0))</f>
        <v>0</v>
      </c>
      <c r="H121" s="103">
        <f t="shared" si="1"/>
        <v>0</v>
      </c>
    </row>
    <row r="122" spans="1:8" hidden="1">
      <c r="A122" s="80" t="s">
        <v>3717</v>
      </c>
      <c r="B122" s="80" t="s">
        <v>3746</v>
      </c>
      <c r="C122" s="80" t="s">
        <v>3705</v>
      </c>
      <c r="D122" s="93">
        <v>7807881.7218195545</v>
      </c>
      <c r="E122" s="80" t="s">
        <v>3706</v>
      </c>
      <c r="F122" s="86" t="str">
        <f>INDEX('Crosswalk Particulates'!$B:$B,MATCH('2017 EPA Data'!A122,'Crosswalk Particulates'!$A:$A,0))</f>
        <v>Other-EPA</v>
      </c>
      <c r="G122" s="91">
        <f>INDEX('Crosswalk Particulates'!$E:$E,MATCH('2017 EPA Data'!$B122,'Crosswalk Particulates'!$D:$D,0))</f>
        <v>0</v>
      </c>
      <c r="H122" s="103">
        <f t="shared" si="1"/>
        <v>0</v>
      </c>
    </row>
    <row r="123" spans="1:8" hidden="1">
      <c r="A123" s="80" t="s">
        <v>3720</v>
      </c>
      <c r="B123" s="80" t="s">
        <v>3713</v>
      </c>
      <c r="C123" s="80" t="s">
        <v>3705</v>
      </c>
      <c r="D123" s="93">
        <v>7595415.0139808496</v>
      </c>
      <c r="E123" s="80" t="s">
        <v>3706</v>
      </c>
      <c r="F123" s="86" t="str">
        <f>INDEX('Crosswalk Particulates'!$B:$B,MATCH('2017 EPA Data'!A123,'Crosswalk Particulates'!$A:$A,0))</f>
        <v>Other-EPA</v>
      </c>
      <c r="G123" s="91">
        <f>INDEX('Crosswalk Particulates'!$E:$E,MATCH('2017 EPA Data'!$B123,'Crosswalk Particulates'!$D:$D,0))</f>
        <v>0</v>
      </c>
      <c r="H123" s="103">
        <f t="shared" si="1"/>
        <v>0</v>
      </c>
    </row>
    <row r="124" spans="1:8" hidden="1">
      <c r="A124" s="80" t="s">
        <v>3769</v>
      </c>
      <c r="B124" s="80" t="s">
        <v>3708</v>
      </c>
      <c r="C124" s="80" t="s">
        <v>3709</v>
      </c>
      <c r="D124" s="93">
        <v>7462354.1087705148</v>
      </c>
      <c r="E124" s="80" t="s">
        <v>3710</v>
      </c>
      <c r="F124" s="86" t="str">
        <f>INDEX('Crosswalk Particulates'!$B:$B,MATCH('2017 EPA Data'!A124,'Crosswalk Particulates'!$A:$A,0))</f>
        <v>Electricity Sector</v>
      </c>
      <c r="G124" s="91">
        <f>INDEX('Crosswalk Particulates'!$E:$E,MATCH('2017 EPA Data'!$B124,'Crosswalk Particulates'!$D:$D,0))</f>
        <v>0</v>
      </c>
      <c r="H124" s="103">
        <f t="shared" si="1"/>
        <v>6769741822872.4365</v>
      </c>
    </row>
    <row r="125" spans="1:8" hidden="1">
      <c r="A125" s="80" t="s">
        <v>3770</v>
      </c>
      <c r="B125" s="80" t="s">
        <v>3708</v>
      </c>
      <c r="C125" s="80" t="s">
        <v>3709</v>
      </c>
      <c r="D125" s="93">
        <v>7445616.1477089003</v>
      </c>
      <c r="E125" s="80" t="s">
        <v>3710</v>
      </c>
      <c r="F125" s="86" t="str">
        <f>INDEX('Crosswalk Particulates'!$B:$B,MATCH('2017 EPA Data'!A125,'Crosswalk Particulates'!$A:$A,0))</f>
        <v>Commercial Buildings Sector</v>
      </c>
      <c r="G125" s="91">
        <f>INDEX('Crosswalk Particulates'!$E:$E,MATCH('2017 EPA Data'!$B125,'Crosswalk Particulates'!$D:$D,0))</f>
        <v>0</v>
      </c>
      <c r="H125" s="103">
        <f t="shared" si="1"/>
        <v>6754557381960.5205</v>
      </c>
    </row>
    <row r="126" spans="1:8" hidden="1">
      <c r="A126" s="80" t="s">
        <v>3726</v>
      </c>
      <c r="B126" s="80" t="s">
        <v>3771</v>
      </c>
      <c r="D126" s="93">
        <v>7301262.6499300003</v>
      </c>
      <c r="E126" s="80" t="s">
        <v>3706</v>
      </c>
      <c r="F126" s="86" t="str">
        <f>INDEX('Crosswalk Particulates'!$B:$B,MATCH('2017 EPA Data'!A126,'Crosswalk Particulates'!$A:$A,0))</f>
        <v>process-other-industry</v>
      </c>
      <c r="G126" s="91">
        <f>INDEX('Crosswalk Particulates'!$E:$E,MATCH('2017 EPA Data'!$B126,'Crosswalk Particulates'!$D:$D,0))</f>
        <v>0</v>
      </c>
      <c r="H126" s="103">
        <f t="shared" si="1"/>
        <v>0</v>
      </c>
    </row>
    <row r="127" spans="1:8" hidden="1">
      <c r="A127" s="80" t="s">
        <v>3753</v>
      </c>
      <c r="B127" s="80" t="s">
        <v>3768</v>
      </c>
      <c r="C127" s="80" t="s">
        <v>3705</v>
      </c>
      <c r="D127" s="93">
        <v>7154106.7479999997</v>
      </c>
      <c r="E127" s="80" t="s">
        <v>3706</v>
      </c>
      <c r="F127" s="86" t="str">
        <f>INDEX('Crosswalk Particulates'!$B:$B,MATCH('2017 EPA Data'!A127,'Crosswalk Particulates'!$A:$A,0))</f>
        <v>Electricity Sector</v>
      </c>
      <c r="G127" s="91">
        <f>INDEX('Crosswalk Particulates'!$E:$E,MATCH('2017 EPA Data'!$B127,'Crosswalk Particulates'!$D:$D,0))</f>
        <v>0</v>
      </c>
      <c r="H127" s="103">
        <f t="shared" si="1"/>
        <v>0</v>
      </c>
    </row>
    <row r="128" spans="1:8" hidden="1">
      <c r="A128" s="80" t="s">
        <v>3730</v>
      </c>
      <c r="B128" s="80" t="s">
        <v>3727</v>
      </c>
      <c r="C128" s="80" t="s">
        <v>3705</v>
      </c>
      <c r="D128" s="93">
        <v>7122697.5984230693</v>
      </c>
      <c r="E128" s="80" t="s">
        <v>3706</v>
      </c>
      <c r="F128" s="86" t="str">
        <f>INDEX('Crosswalk Particulates'!$B:$B,MATCH('2017 EPA Data'!A128,'Crosswalk Particulates'!$A:$A,0))</f>
        <v>process-ngps-industry</v>
      </c>
      <c r="G128" s="91">
        <f>INDEX('Crosswalk Particulates'!$E:$E,MATCH('2017 EPA Data'!$B128,'Crosswalk Particulates'!$D:$D,0))</f>
        <v>0</v>
      </c>
      <c r="H128" s="103">
        <f t="shared" si="1"/>
        <v>0</v>
      </c>
    </row>
    <row r="129" spans="1:8" hidden="1">
      <c r="A129" s="80" t="s">
        <v>3772</v>
      </c>
      <c r="B129" s="80" t="s">
        <v>3708</v>
      </c>
      <c r="C129" s="80" t="s">
        <v>3709</v>
      </c>
      <c r="D129" s="93">
        <v>6887205.5494999997</v>
      </c>
      <c r="E129" s="80" t="s">
        <v>3710</v>
      </c>
      <c r="F129" s="86" t="str">
        <f>INDEX('Crosswalk Particulates'!$B:$B,MATCH('2017 EPA Data'!A129,'Crosswalk Particulates'!$A:$A,0))</f>
        <v>Electricity Sector</v>
      </c>
      <c r="G129" s="91">
        <f>INDEX('Crosswalk Particulates'!$E:$E,MATCH('2017 EPA Data'!$B129,'Crosswalk Particulates'!$D:$D,0))</f>
        <v>0</v>
      </c>
      <c r="H129" s="103">
        <f t="shared" si="1"/>
        <v>6247975206157.9775</v>
      </c>
    </row>
    <row r="130" spans="1:8" hidden="1">
      <c r="A130" s="80" t="s">
        <v>3766</v>
      </c>
      <c r="B130" s="80" t="s">
        <v>3727</v>
      </c>
      <c r="C130" s="80" t="s">
        <v>3705</v>
      </c>
      <c r="D130" s="93">
        <v>6869756.8686564993</v>
      </c>
      <c r="E130" s="80" t="s">
        <v>3706</v>
      </c>
      <c r="F130" s="86" t="str">
        <f>INDEX('Crosswalk Particulates'!$B:$B,MATCH('2017 EPA Data'!A130,'Crosswalk Particulates'!$A:$A,0))</f>
        <v>process-chemicals-industry</v>
      </c>
      <c r="G130" s="91">
        <f>INDEX('Crosswalk Particulates'!$E:$E,MATCH('2017 EPA Data'!$B130,'Crosswalk Particulates'!$D:$D,0))</f>
        <v>0</v>
      </c>
      <c r="H130" s="103">
        <f t="shared" si="1"/>
        <v>0</v>
      </c>
    </row>
    <row r="131" spans="1:8" hidden="1">
      <c r="A131" s="80" t="s">
        <v>3733</v>
      </c>
      <c r="B131" s="80" t="s">
        <v>3712</v>
      </c>
      <c r="C131" s="80" t="s">
        <v>3705</v>
      </c>
      <c r="D131" s="93">
        <v>6840076.3254800262</v>
      </c>
      <c r="E131" s="80" t="s">
        <v>3706</v>
      </c>
      <c r="F131" s="86" t="str">
        <f>INDEX('Crosswalk Particulates'!$B:$B,MATCH('2017 EPA Data'!A131,'Crosswalk Particulates'!$A:$A,0))</f>
        <v>Transportation Sector</v>
      </c>
      <c r="G131" s="91">
        <f>INDEX('Crosswalk Particulates'!$E:$E,MATCH('2017 EPA Data'!$B131,'Crosswalk Particulates'!$D:$D,0))</f>
        <v>0</v>
      </c>
      <c r="H131" s="103">
        <f t="shared" si="1"/>
        <v>0</v>
      </c>
    </row>
    <row r="132" spans="1:8" hidden="1">
      <c r="A132" s="80" t="s">
        <v>3729</v>
      </c>
      <c r="B132" s="80" t="s">
        <v>3713</v>
      </c>
      <c r="C132" s="80" t="s">
        <v>3705</v>
      </c>
      <c r="D132" s="93">
        <v>6819244.150181043</v>
      </c>
      <c r="E132" s="80" t="s">
        <v>3706</v>
      </c>
      <c r="F132" s="86" t="str">
        <f>INDEX('Crosswalk Particulates'!$B:$B,MATCH('2017 EPA Data'!A132,'Crosswalk Particulates'!$A:$A,0))</f>
        <v>Transportation Sector</v>
      </c>
      <c r="G132" s="91">
        <f>INDEX('Crosswalk Particulates'!$E:$E,MATCH('2017 EPA Data'!$B132,'Crosswalk Particulates'!$D:$D,0))</f>
        <v>0</v>
      </c>
      <c r="H132" s="103">
        <f t="shared" ref="H132:H195" si="2">IF(E132="TON",D132/metricton_to_shortton,0)*10^6</f>
        <v>0</v>
      </c>
    </row>
    <row r="133" spans="1:8" hidden="1">
      <c r="A133" s="80" t="s">
        <v>3773</v>
      </c>
      <c r="B133" s="80" t="s">
        <v>3727</v>
      </c>
      <c r="C133" s="80" t="s">
        <v>3705</v>
      </c>
      <c r="D133" s="93">
        <v>6754985.4442236349</v>
      </c>
      <c r="E133" s="80" t="s">
        <v>3706</v>
      </c>
      <c r="F133" s="86" t="str">
        <f>INDEX('Crosswalk Particulates'!$B:$B,MATCH('2017 EPA Data'!A133,'Crosswalk Particulates'!$A:$A,0))</f>
        <v>process-other-industry</v>
      </c>
      <c r="G133" s="91">
        <f>INDEX('Crosswalk Particulates'!$E:$E,MATCH('2017 EPA Data'!$B133,'Crosswalk Particulates'!$D:$D,0))</f>
        <v>0</v>
      </c>
      <c r="H133" s="103">
        <f t="shared" si="2"/>
        <v>0</v>
      </c>
    </row>
    <row r="134" spans="1:8" hidden="1">
      <c r="A134" s="80" t="s">
        <v>3774</v>
      </c>
      <c r="B134" s="80" t="s">
        <v>3727</v>
      </c>
      <c r="C134" s="80" t="s">
        <v>3705</v>
      </c>
      <c r="D134" s="93">
        <v>6749426.7554591661</v>
      </c>
      <c r="E134" s="80" t="s">
        <v>3706</v>
      </c>
      <c r="F134" s="86" t="str">
        <f>INDEX('Crosswalk Particulates'!$B:$B,MATCH('2017 EPA Data'!A134,'Crosswalk Particulates'!$A:$A,0))</f>
        <v>process-other-industry</v>
      </c>
      <c r="G134" s="91">
        <f>INDEX('Crosswalk Particulates'!$E:$E,MATCH('2017 EPA Data'!$B134,'Crosswalk Particulates'!$D:$D,0))</f>
        <v>0</v>
      </c>
      <c r="H134" s="103">
        <f t="shared" si="2"/>
        <v>0</v>
      </c>
    </row>
    <row r="135" spans="1:8" hidden="1">
      <c r="A135" s="80" t="s">
        <v>3741</v>
      </c>
      <c r="B135" s="80" t="s">
        <v>3775</v>
      </c>
      <c r="C135" s="80" t="s">
        <v>3705</v>
      </c>
      <c r="D135" s="93">
        <v>6696172.9886068217</v>
      </c>
      <c r="E135" s="80" t="s">
        <v>3706</v>
      </c>
      <c r="F135" s="86" t="str">
        <f>INDEX('Crosswalk Particulates'!$B:$B,MATCH('2017 EPA Data'!A135,'Crosswalk Particulates'!$A:$A,0))</f>
        <v>process-other-industry</v>
      </c>
      <c r="G135" s="91">
        <f>INDEX('Crosswalk Particulates'!$E:$E,MATCH('2017 EPA Data'!$B135,'Crosswalk Particulates'!$D:$D,0))</f>
        <v>0</v>
      </c>
      <c r="H135" s="103">
        <f t="shared" si="2"/>
        <v>0</v>
      </c>
    </row>
    <row r="136" spans="1:8" hidden="1">
      <c r="A136" s="80" t="s">
        <v>3766</v>
      </c>
      <c r="B136" s="80" t="s">
        <v>3704</v>
      </c>
      <c r="C136" s="80" t="s">
        <v>3705</v>
      </c>
      <c r="D136" s="93">
        <v>6513436.6209743526</v>
      </c>
      <c r="E136" s="80" t="s">
        <v>3706</v>
      </c>
      <c r="F136" s="86" t="str">
        <f>INDEX('Crosswalk Particulates'!$B:$B,MATCH('2017 EPA Data'!A136,'Crosswalk Particulates'!$A:$A,0))</f>
        <v>process-chemicals-industry</v>
      </c>
      <c r="G136" s="91">
        <f>INDEX('Crosswalk Particulates'!$E:$E,MATCH('2017 EPA Data'!$B136,'Crosswalk Particulates'!$D:$D,0))</f>
        <v>0</v>
      </c>
      <c r="H136" s="103">
        <f t="shared" si="2"/>
        <v>0</v>
      </c>
    </row>
    <row r="137" spans="1:8" hidden="1">
      <c r="A137" s="80" t="s">
        <v>3773</v>
      </c>
      <c r="B137" s="80" t="s">
        <v>3716</v>
      </c>
      <c r="C137" s="80" t="s">
        <v>3705</v>
      </c>
      <c r="D137" s="93">
        <v>6443394.1613294547</v>
      </c>
      <c r="E137" s="80" t="s">
        <v>3706</v>
      </c>
      <c r="F137" s="86" t="str">
        <f>INDEX('Crosswalk Particulates'!$B:$B,MATCH('2017 EPA Data'!A137,'Crosswalk Particulates'!$A:$A,0))</f>
        <v>process-other-industry</v>
      </c>
      <c r="G137" s="91">
        <f>INDEX('Crosswalk Particulates'!$E:$E,MATCH('2017 EPA Data'!$B137,'Crosswalk Particulates'!$D:$D,0))</f>
        <v>0</v>
      </c>
      <c r="H137" s="103">
        <f t="shared" si="2"/>
        <v>0</v>
      </c>
    </row>
    <row r="138" spans="1:8" hidden="1">
      <c r="A138" s="80" t="s">
        <v>3747</v>
      </c>
      <c r="B138" s="80" t="s">
        <v>3716</v>
      </c>
      <c r="C138" s="80" t="s">
        <v>3705</v>
      </c>
      <c r="D138" s="93">
        <v>6340195.9073980954</v>
      </c>
      <c r="E138" s="80" t="s">
        <v>3706</v>
      </c>
      <c r="F138" s="86" t="str">
        <f>INDEX('Crosswalk Particulates'!$B:$B,MATCH('2017 EPA Data'!A138,'Crosswalk Particulates'!$A:$A,0))</f>
        <v>process-waste-industry</v>
      </c>
      <c r="G138" s="91">
        <f>INDEX('Crosswalk Particulates'!$E:$E,MATCH('2017 EPA Data'!$B138,'Crosswalk Particulates'!$D:$D,0))</f>
        <v>0</v>
      </c>
      <c r="H138" s="103">
        <f t="shared" si="2"/>
        <v>0</v>
      </c>
    </row>
    <row r="139" spans="1:8" hidden="1">
      <c r="A139" s="80" t="s">
        <v>3747</v>
      </c>
      <c r="B139" s="80" t="s">
        <v>3746</v>
      </c>
      <c r="C139" s="80" t="s">
        <v>3705</v>
      </c>
      <c r="D139" s="93">
        <v>6326070.3035320239</v>
      </c>
      <c r="E139" s="80" t="s">
        <v>3706</v>
      </c>
      <c r="F139" s="86" t="str">
        <f>INDEX('Crosswalk Particulates'!$B:$B,MATCH('2017 EPA Data'!A139,'Crosswalk Particulates'!$A:$A,0))</f>
        <v>process-waste-industry</v>
      </c>
      <c r="G139" s="91">
        <f>INDEX('Crosswalk Particulates'!$E:$E,MATCH('2017 EPA Data'!$B139,'Crosswalk Particulates'!$D:$D,0))</f>
        <v>0</v>
      </c>
      <c r="H139" s="103">
        <f t="shared" si="2"/>
        <v>0</v>
      </c>
    </row>
    <row r="140" spans="1:8" hidden="1">
      <c r="A140" s="80" t="s">
        <v>3718</v>
      </c>
      <c r="B140" s="80" t="s">
        <v>3776</v>
      </c>
      <c r="C140" s="80" t="s">
        <v>3705</v>
      </c>
      <c r="D140" s="93">
        <v>6200724.8226357959</v>
      </c>
      <c r="E140" s="80" t="s">
        <v>3706</v>
      </c>
      <c r="F140" s="86" t="str">
        <f>INDEX('Crosswalk Particulates'!$B:$B,MATCH('2017 EPA Data'!A140,'Crosswalk Particulates'!$A:$A,0))</f>
        <v>process-other-industry</v>
      </c>
      <c r="G140" s="91">
        <f>INDEX('Crosswalk Particulates'!$E:$E,MATCH('2017 EPA Data'!$B140,'Crosswalk Particulates'!$D:$D,0))</f>
        <v>0</v>
      </c>
      <c r="H140" s="103">
        <f t="shared" si="2"/>
        <v>0</v>
      </c>
    </row>
    <row r="141" spans="1:8" hidden="1">
      <c r="A141" s="80" t="s">
        <v>3773</v>
      </c>
      <c r="B141" s="80" t="s">
        <v>3721</v>
      </c>
      <c r="C141" s="80" t="s">
        <v>3705</v>
      </c>
      <c r="D141" s="93">
        <v>6085138.2790566813</v>
      </c>
      <c r="E141" s="80" t="s">
        <v>3706</v>
      </c>
      <c r="F141" s="86" t="str">
        <f>INDEX('Crosswalk Particulates'!$B:$B,MATCH('2017 EPA Data'!A141,'Crosswalk Particulates'!$A:$A,0))</f>
        <v>process-other-industry</v>
      </c>
      <c r="G141" s="91">
        <f>INDEX('Crosswalk Particulates'!$E:$E,MATCH('2017 EPA Data'!$B141,'Crosswalk Particulates'!$D:$D,0))</f>
        <v>0</v>
      </c>
      <c r="H141" s="103">
        <f t="shared" si="2"/>
        <v>0</v>
      </c>
    </row>
    <row r="142" spans="1:8" hidden="1">
      <c r="A142" s="80" t="s">
        <v>3742</v>
      </c>
      <c r="B142" s="80" t="s">
        <v>3716</v>
      </c>
      <c r="C142" s="80" t="s">
        <v>3705</v>
      </c>
      <c r="D142" s="93">
        <v>5941765.279761795</v>
      </c>
      <c r="E142" s="80" t="s">
        <v>3706</v>
      </c>
      <c r="F142" s="86" t="str">
        <f>INDEX('Crosswalk Particulates'!$B:$B,MATCH('2017 EPA Data'!A142,'Crosswalk Particulates'!$A:$A,0))</f>
        <v>Transportation Sector</v>
      </c>
      <c r="G142" s="91">
        <f>INDEX('Crosswalk Particulates'!$E:$E,MATCH('2017 EPA Data'!$B142,'Crosswalk Particulates'!$D:$D,0))</f>
        <v>0</v>
      </c>
      <c r="H142" s="103">
        <f t="shared" si="2"/>
        <v>0</v>
      </c>
    </row>
    <row r="143" spans="1:8" hidden="1">
      <c r="A143" s="80" t="s">
        <v>3777</v>
      </c>
      <c r="B143" s="80" t="s">
        <v>3778</v>
      </c>
      <c r="C143" s="80" t="s">
        <v>3745</v>
      </c>
      <c r="D143" s="93">
        <v>5767265.4430713002</v>
      </c>
      <c r="E143" s="80" t="s">
        <v>3710</v>
      </c>
      <c r="F143" s="86" t="str">
        <f>INDEX('Crosswalk Particulates'!$B:$B,MATCH('2017 EPA Data'!A143,'Crosswalk Particulates'!$A:$A,0))</f>
        <v>Other-EPA</v>
      </c>
      <c r="G143" s="91" t="str">
        <f>INDEX('Crosswalk Particulates'!$E:$E,MATCH('2017 EPA Data'!$B143,'Crosswalk Particulates'!$D:$D,0))</f>
        <v>PM10</v>
      </c>
      <c r="H143" s="103">
        <f t="shared" si="2"/>
        <v>5231981423620.6699</v>
      </c>
    </row>
    <row r="144" spans="1:8" hidden="1">
      <c r="A144" s="80" t="s">
        <v>3718</v>
      </c>
      <c r="B144" s="80" t="s">
        <v>3719</v>
      </c>
      <c r="C144" s="80" t="s">
        <v>3705</v>
      </c>
      <c r="D144" s="93">
        <v>5651338.6424050685</v>
      </c>
      <c r="E144" s="80" t="s">
        <v>3706</v>
      </c>
      <c r="F144" s="86" t="str">
        <f>INDEX('Crosswalk Particulates'!$B:$B,MATCH('2017 EPA Data'!A144,'Crosswalk Particulates'!$A:$A,0))</f>
        <v>process-other-industry</v>
      </c>
      <c r="G144" s="91">
        <f>INDEX('Crosswalk Particulates'!$E:$E,MATCH('2017 EPA Data'!$B144,'Crosswalk Particulates'!$D:$D,0))</f>
        <v>0</v>
      </c>
      <c r="H144" s="103">
        <f t="shared" si="2"/>
        <v>0</v>
      </c>
    </row>
    <row r="145" spans="1:8" hidden="1">
      <c r="A145" s="80" t="s">
        <v>3722</v>
      </c>
      <c r="B145" s="80" t="s">
        <v>3723</v>
      </c>
      <c r="C145" s="80" t="s">
        <v>3705</v>
      </c>
      <c r="D145" s="93">
        <v>5570035.2955202973</v>
      </c>
      <c r="E145" s="80" t="s">
        <v>3706</v>
      </c>
      <c r="F145" s="86" t="str">
        <f>INDEX('Crosswalk Particulates'!$B:$B,MATCH('2017 EPA Data'!A145,'Crosswalk Particulates'!$A:$A,0))</f>
        <v>Other-EPA</v>
      </c>
      <c r="G145" s="91">
        <f>INDEX('Crosswalk Particulates'!$E:$E,MATCH('2017 EPA Data'!$B145,'Crosswalk Particulates'!$D:$D,0))</f>
        <v>0</v>
      </c>
      <c r="H145" s="103">
        <f t="shared" si="2"/>
        <v>0</v>
      </c>
    </row>
    <row r="146" spans="1:8" hidden="1">
      <c r="A146" s="80" t="s">
        <v>3730</v>
      </c>
      <c r="B146" s="80" t="s">
        <v>3713</v>
      </c>
      <c r="C146" s="80" t="s">
        <v>3705</v>
      </c>
      <c r="D146" s="93">
        <v>5497442.3622808475</v>
      </c>
      <c r="E146" s="80" t="s">
        <v>3706</v>
      </c>
      <c r="F146" s="86" t="str">
        <f>INDEX('Crosswalk Particulates'!$B:$B,MATCH('2017 EPA Data'!A146,'Crosswalk Particulates'!$A:$A,0))</f>
        <v>process-ngps-industry</v>
      </c>
      <c r="G146" s="91">
        <f>INDEX('Crosswalk Particulates'!$E:$E,MATCH('2017 EPA Data'!$B146,'Crosswalk Particulates'!$D:$D,0))</f>
        <v>0</v>
      </c>
      <c r="H146" s="103">
        <f t="shared" si="2"/>
        <v>0</v>
      </c>
    </row>
    <row r="147" spans="1:8" hidden="1">
      <c r="A147" s="80" t="s">
        <v>3737</v>
      </c>
      <c r="B147" s="80" t="s">
        <v>3716</v>
      </c>
      <c r="C147" s="80" t="s">
        <v>3705</v>
      </c>
      <c r="D147" s="93">
        <v>5437318.2785786213</v>
      </c>
      <c r="E147" s="80" t="s">
        <v>3706</v>
      </c>
      <c r="F147" s="86" t="str">
        <f>INDEX('Crosswalk Particulates'!$B:$B,MATCH('2017 EPA Data'!A147,'Crosswalk Particulates'!$A:$A,0))</f>
        <v>Residential Buildings Sector</v>
      </c>
      <c r="G147" s="91">
        <f>INDEX('Crosswalk Particulates'!$E:$E,MATCH('2017 EPA Data'!$B147,'Crosswalk Particulates'!$D:$D,0))</f>
        <v>0</v>
      </c>
      <c r="H147" s="103">
        <f t="shared" si="2"/>
        <v>0</v>
      </c>
    </row>
    <row r="148" spans="1:8" hidden="1">
      <c r="A148" s="80" t="s">
        <v>3726</v>
      </c>
      <c r="B148" s="80" t="s">
        <v>3713</v>
      </c>
      <c r="C148" s="80" t="s">
        <v>3705</v>
      </c>
      <c r="D148" s="93">
        <v>5431202.5576082775</v>
      </c>
      <c r="E148" s="80" t="s">
        <v>3706</v>
      </c>
      <c r="F148" s="86" t="str">
        <f>INDEX('Crosswalk Particulates'!$B:$B,MATCH('2017 EPA Data'!A148,'Crosswalk Particulates'!$A:$A,0))</f>
        <v>process-other-industry</v>
      </c>
      <c r="G148" s="91">
        <f>INDEX('Crosswalk Particulates'!$E:$E,MATCH('2017 EPA Data'!$B148,'Crosswalk Particulates'!$D:$D,0))</f>
        <v>0</v>
      </c>
      <c r="H148" s="103">
        <f t="shared" si="2"/>
        <v>0</v>
      </c>
    </row>
    <row r="149" spans="1:8" hidden="1">
      <c r="A149" s="80" t="s">
        <v>3779</v>
      </c>
      <c r="B149" s="80" t="s">
        <v>3713</v>
      </c>
      <c r="C149" s="80" t="s">
        <v>3705</v>
      </c>
      <c r="D149" s="93">
        <v>5411336.7741752472</v>
      </c>
      <c r="E149" s="80" t="s">
        <v>3706</v>
      </c>
      <c r="F149" s="86" t="str">
        <f>INDEX('Crosswalk Particulates'!$B:$B,MATCH('2017 EPA Data'!A149,'Crosswalk Particulates'!$A:$A,0))</f>
        <v>Other-EPA</v>
      </c>
      <c r="G149" s="91">
        <f>INDEX('Crosswalk Particulates'!$E:$E,MATCH('2017 EPA Data'!$B149,'Crosswalk Particulates'!$D:$D,0))</f>
        <v>0</v>
      </c>
      <c r="H149" s="103">
        <f t="shared" si="2"/>
        <v>0</v>
      </c>
    </row>
    <row r="150" spans="1:8" hidden="1">
      <c r="A150" s="80" t="s">
        <v>3717</v>
      </c>
      <c r="B150" s="80" t="s">
        <v>3755</v>
      </c>
      <c r="C150" s="80" t="s">
        <v>3705</v>
      </c>
      <c r="D150" s="93">
        <v>5409968.9185239868</v>
      </c>
      <c r="E150" s="80" t="s">
        <v>3706</v>
      </c>
      <c r="F150" s="86" t="str">
        <f>INDEX('Crosswalk Particulates'!$B:$B,MATCH('2017 EPA Data'!A150,'Crosswalk Particulates'!$A:$A,0))</f>
        <v>Other-EPA</v>
      </c>
      <c r="G150" s="91">
        <f>INDEX('Crosswalk Particulates'!$E:$E,MATCH('2017 EPA Data'!$B150,'Crosswalk Particulates'!$D:$D,0))</f>
        <v>0</v>
      </c>
      <c r="H150" s="103">
        <f t="shared" si="2"/>
        <v>0</v>
      </c>
    </row>
    <row r="151" spans="1:8" hidden="1">
      <c r="A151" s="80" t="s">
        <v>3747</v>
      </c>
      <c r="B151" s="80" t="s">
        <v>3768</v>
      </c>
      <c r="C151" s="80" t="s">
        <v>3705</v>
      </c>
      <c r="D151" s="93">
        <v>5387957.6414595218</v>
      </c>
      <c r="E151" s="80" t="s">
        <v>3706</v>
      </c>
      <c r="F151" s="86" t="str">
        <f>INDEX('Crosswalk Particulates'!$B:$B,MATCH('2017 EPA Data'!A151,'Crosswalk Particulates'!$A:$A,0))</f>
        <v>process-waste-industry</v>
      </c>
      <c r="G151" s="91">
        <f>INDEX('Crosswalk Particulates'!$E:$E,MATCH('2017 EPA Data'!$B151,'Crosswalk Particulates'!$D:$D,0))</f>
        <v>0</v>
      </c>
      <c r="H151" s="103">
        <f t="shared" si="2"/>
        <v>0</v>
      </c>
    </row>
    <row r="152" spans="1:8" hidden="1">
      <c r="A152" s="80" t="s">
        <v>3718</v>
      </c>
      <c r="B152" s="80" t="s">
        <v>3732</v>
      </c>
      <c r="C152" s="80" t="s">
        <v>3705</v>
      </c>
      <c r="D152" s="93">
        <v>5340494.7980197109</v>
      </c>
      <c r="E152" s="80" t="s">
        <v>3706</v>
      </c>
      <c r="F152" s="86" t="str">
        <f>INDEX('Crosswalk Particulates'!$B:$B,MATCH('2017 EPA Data'!A152,'Crosswalk Particulates'!$A:$A,0))</f>
        <v>process-other-industry</v>
      </c>
      <c r="G152" s="91">
        <f>INDEX('Crosswalk Particulates'!$E:$E,MATCH('2017 EPA Data'!$B152,'Crosswalk Particulates'!$D:$D,0))</f>
        <v>0</v>
      </c>
      <c r="H152" s="103">
        <f t="shared" si="2"/>
        <v>0</v>
      </c>
    </row>
    <row r="153" spans="1:8" hidden="1">
      <c r="A153" s="80" t="s">
        <v>3780</v>
      </c>
      <c r="B153" s="80" t="s">
        <v>3767</v>
      </c>
      <c r="C153" s="80" t="s">
        <v>3705</v>
      </c>
      <c r="D153" s="93">
        <v>5238886.3593049999</v>
      </c>
      <c r="E153" s="80" t="s">
        <v>3706</v>
      </c>
      <c r="F153" s="86" t="str">
        <f>INDEX('Crosswalk Particulates'!$B:$B,MATCH('2017 EPA Data'!A153,'Crosswalk Particulates'!$A:$A,0))</f>
        <v>process-ngps-industry</v>
      </c>
      <c r="G153" s="91">
        <f>INDEX('Crosswalk Particulates'!$E:$E,MATCH('2017 EPA Data'!$B153,'Crosswalk Particulates'!$D:$D,0))</f>
        <v>0</v>
      </c>
      <c r="H153" s="103">
        <f t="shared" si="2"/>
        <v>0</v>
      </c>
    </row>
    <row r="154" spans="1:8" hidden="1">
      <c r="A154" s="80" t="s">
        <v>3717</v>
      </c>
      <c r="B154" s="80" t="s">
        <v>3756</v>
      </c>
      <c r="C154" s="80" t="s">
        <v>3705</v>
      </c>
      <c r="D154" s="93">
        <v>5217279.2435400505</v>
      </c>
      <c r="E154" s="80" t="s">
        <v>3706</v>
      </c>
      <c r="F154" s="86" t="str">
        <f>INDEX('Crosswalk Particulates'!$B:$B,MATCH('2017 EPA Data'!A154,'Crosswalk Particulates'!$A:$A,0))</f>
        <v>Other-EPA</v>
      </c>
      <c r="G154" s="91">
        <f>INDEX('Crosswalk Particulates'!$E:$E,MATCH('2017 EPA Data'!$B154,'Crosswalk Particulates'!$D:$D,0))</f>
        <v>0</v>
      </c>
      <c r="H154" s="103">
        <f t="shared" si="2"/>
        <v>0</v>
      </c>
    </row>
    <row r="155" spans="1:8" hidden="1">
      <c r="A155" s="80" t="s">
        <v>3779</v>
      </c>
      <c r="B155" s="80" t="s">
        <v>3712</v>
      </c>
      <c r="C155" s="80" t="s">
        <v>3705</v>
      </c>
      <c r="D155" s="93">
        <v>5195775.9901621006</v>
      </c>
      <c r="E155" s="80" t="s">
        <v>3706</v>
      </c>
      <c r="F155" s="86" t="str">
        <f>INDEX('Crosswalk Particulates'!$B:$B,MATCH('2017 EPA Data'!A155,'Crosswalk Particulates'!$A:$A,0))</f>
        <v>Other-EPA</v>
      </c>
      <c r="G155" s="91">
        <f>INDEX('Crosswalk Particulates'!$E:$E,MATCH('2017 EPA Data'!$B155,'Crosswalk Particulates'!$D:$D,0))</f>
        <v>0</v>
      </c>
      <c r="H155" s="103">
        <f t="shared" si="2"/>
        <v>0</v>
      </c>
    </row>
    <row r="156" spans="1:8" hidden="1">
      <c r="A156" s="80" t="s">
        <v>3737</v>
      </c>
      <c r="B156" s="80" t="s">
        <v>3725</v>
      </c>
      <c r="C156" s="80" t="s">
        <v>3705</v>
      </c>
      <c r="D156" s="93">
        <v>5172159.6238793302</v>
      </c>
      <c r="E156" s="80" t="s">
        <v>3706</v>
      </c>
      <c r="F156" s="86" t="str">
        <f>INDEX('Crosswalk Particulates'!$B:$B,MATCH('2017 EPA Data'!A156,'Crosswalk Particulates'!$A:$A,0))</f>
        <v>Residential Buildings Sector</v>
      </c>
      <c r="G156" s="91">
        <f>INDEX('Crosswalk Particulates'!$E:$E,MATCH('2017 EPA Data'!$B156,'Crosswalk Particulates'!$D:$D,0))</f>
        <v>0</v>
      </c>
      <c r="H156" s="103">
        <f t="shared" si="2"/>
        <v>0</v>
      </c>
    </row>
    <row r="157" spans="1:8" hidden="1">
      <c r="A157" s="80" t="s">
        <v>3720</v>
      </c>
      <c r="B157" s="80" t="s">
        <v>3746</v>
      </c>
      <c r="C157" s="80" t="s">
        <v>3705</v>
      </c>
      <c r="D157" s="93">
        <v>5135778.1654773643</v>
      </c>
      <c r="E157" s="80" t="s">
        <v>3706</v>
      </c>
      <c r="F157" s="86" t="str">
        <f>INDEX('Crosswalk Particulates'!$B:$B,MATCH('2017 EPA Data'!A157,'Crosswalk Particulates'!$A:$A,0))</f>
        <v>Other-EPA</v>
      </c>
      <c r="G157" s="91">
        <f>INDEX('Crosswalk Particulates'!$E:$E,MATCH('2017 EPA Data'!$B157,'Crosswalk Particulates'!$D:$D,0))</f>
        <v>0</v>
      </c>
      <c r="H157" s="103">
        <f t="shared" si="2"/>
        <v>0</v>
      </c>
    </row>
    <row r="158" spans="1:8" hidden="1">
      <c r="A158" s="80" t="s">
        <v>3726</v>
      </c>
      <c r="B158" s="80" t="s">
        <v>3768</v>
      </c>
      <c r="C158" s="80" t="s">
        <v>3705</v>
      </c>
      <c r="D158" s="93">
        <v>5084725.5464361003</v>
      </c>
      <c r="E158" s="80" t="s">
        <v>3706</v>
      </c>
      <c r="F158" s="86" t="str">
        <f>INDEX('Crosswalk Particulates'!$B:$B,MATCH('2017 EPA Data'!A158,'Crosswalk Particulates'!$A:$A,0))</f>
        <v>process-other-industry</v>
      </c>
      <c r="G158" s="91">
        <f>INDEX('Crosswalk Particulates'!$E:$E,MATCH('2017 EPA Data'!$B158,'Crosswalk Particulates'!$D:$D,0))</f>
        <v>0</v>
      </c>
      <c r="H158" s="103">
        <f t="shared" si="2"/>
        <v>0</v>
      </c>
    </row>
    <row r="159" spans="1:8" hidden="1">
      <c r="A159" s="80" t="s">
        <v>3739</v>
      </c>
      <c r="B159" s="80" t="s">
        <v>3713</v>
      </c>
      <c r="C159" s="80" t="s">
        <v>3705</v>
      </c>
      <c r="D159" s="93">
        <v>5047189.4315787004</v>
      </c>
      <c r="E159" s="80" t="s">
        <v>3706</v>
      </c>
      <c r="F159" s="86" t="str">
        <f>INDEX('Crosswalk Particulates'!$B:$B,MATCH('2017 EPA Data'!A159,'Crosswalk Particulates'!$A:$A,0))</f>
        <v>industry-fuel-natural gas</v>
      </c>
      <c r="G159" s="91">
        <f>INDEX('Crosswalk Particulates'!$E:$E,MATCH('2017 EPA Data'!$B159,'Crosswalk Particulates'!$D:$D,0))</f>
        <v>0</v>
      </c>
      <c r="H159" s="103">
        <f t="shared" si="2"/>
        <v>0</v>
      </c>
    </row>
    <row r="160" spans="1:8" hidden="1">
      <c r="A160" s="80" t="s">
        <v>3753</v>
      </c>
      <c r="B160" s="80" t="s">
        <v>3781</v>
      </c>
      <c r="C160" s="80" t="s">
        <v>3705</v>
      </c>
      <c r="D160" s="93">
        <v>4982270.7257500999</v>
      </c>
      <c r="E160" s="80" t="s">
        <v>3706</v>
      </c>
      <c r="F160" s="86" t="str">
        <f>INDEX('Crosswalk Particulates'!$B:$B,MATCH('2017 EPA Data'!A160,'Crosswalk Particulates'!$A:$A,0))</f>
        <v>Electricity Sector</v>
      </c>
      <c r="G160" s="91">
        <f>INDEX('Crosswalk Particulates'!$E:$E,MATCH('2017 EPA Data'!$B160,'Crosswalk Particulates'!$D:$D,0))</f>
        <v>0</v>
      </c>
      <c r="H160" s="103">
        <f t="shared" si="2"/>
        <v>0</v>
      </c>
    </row>
    <row r="161" spans="1:8" hidden="1">
      <c r="A161" s="80" t="s">
        <v>3737</v>
      </c>
      <c r="B161" s="80" t="s">
        <v>3736</v>
      </c>
      <c r="C161" s="80" t="s">
        <v>3705</v>
      </c>
      <c r="D161" s="93">
        <v>4827568.9284417378</v>
      </c>
      <c r="E161" s="80" t="s">
        <v>3706</v>
      </c>
      <c r="F161" s="86" t="str">
        <f>INDEX('Crosswalk Particulates'!$B:$B,MATCH('2017 EPA Data'!A161,'Crosswalk Particulates'!$A:$A,0))</f>
        <v>Residential Buildings Sector</v>
      </c>
      <c r="G161" s="91">
        <f>INDEX('Crosswalk Particulates'!$E:$E,MATCH('2017 EPA Data'!$B161,'Crosswalk Particulates'!$D:$D,0))</f>
        <v>0</v>
      </c>
      <c r="H161" s="103">
        <f t="shared" si="2"/>
        <v>0</v>
      </c>
    </row>
    <row r="162" spans="1:8" hidden="1">
      <c r="A162" s="80" t="s">
        <v>3734</v>
      </c>
      <c r="B162" s="80" t="s">
        <v>3732</v>
      </c>
      <c r="C162" s="80" t="s">
        <v>3705</v>
      </c>
      <c r="D162" s="93">
        <v>4768470.1125640487</v>
      </c>
      <c r="E162" s="80" t="s">
        <v>3706</v>
      </c>
      <c r="F162" s="86" t="str">
        <f>INDEX('Crosswalk Particulates'!$B:$B,MATCH('2017 EPA Data'!A162,'Crosswalk Particulates'!$A:$A,0))</f>
        <v>process-other-industry</v>
      </c>
      <c r="G162" s="91">
        <f>INDEX('Crosswalk Particulates'!$E:$E,MATCH('2017 EPA Data'!$B162,'Crosswalk Particulates'!$D:$D,0))</f>
        <v>0</v>
      </c>
      <c r="H162" s="103">
        <f t="shared" si="2"/>
        <v>0</v>
      </c>
    </row>
    <row r="163" spans="1:8" hidden="1">
      <c r="A163" s="80" t="s">
        <v>3780</v>
      </c>
      <c r="B163" s="80" t="s">
        <v>3782</v>
      </c>
      <c r="C163" s="80" t="s">
        <v>3705</v>
      </c>
      <c r="D163" s="93">
        <v>4671270.9152800003</v>
      </c>
      <c r="E163" s="80" t="s">
        <v>3706</v>
      </c>
      <c r="F163" s="86" t="str">
        <f>INDEX('Crosswalk Particulates'!$B:$B,MATCH('2017 EPA Data'!A163,'Crosswalk Particulates'!$A:$A,0))</f>
        <v>process-ngps-industry</v>
      </c>
      <c r="G163" s="91">
        <f>INDEX('Crosswalk Particulates'!$E:$E,MATCH('2017 EPA Data'!$B163,'Crosswalk Particulates'!$D:$D,0))</f>
        <v>0</v>
      </c>
      <c r="H163" s="103">
        <f t="shared" si="2"/>
        <v>0</v>
      </c>
    </row>
    <row r="164" spans="1:8" hidden="1">
      <c r="A164" s="80" t="s">
        <v>3714</v>
      </c>
      <c r="B164" s="80" t="s">
        <v>3744</v>
      </c>
      <c r="C164" s="80" t="s">
        <v>3745</v>
      </c>
      <c r="D164" s="93">
        <v>4577921.7780738436</v>
      </c>
      <c r="E164" s="80" t="s">
        <v>3710</v>
      </c>
      <c r="F164" s="86" t="str">
        <f>INDEX('Crosswalk Particulates'!$B:$B,MATCH('2017 EPA Data'!A164,'Crosswalk Particulates'!$A:$A,0))</f>
        <v>Other-EPA</v>
      </c>
      <c r="G164" s="91" t="str">
        <f>INDEX('Crosswalk Particulates'!$E:$E,MATCH('2017 EPA Data'!$B164,'Crosswalk Particulates'!$D:$D,0))</f>
        <v>VOC</v>
      </c>
      <c r="H164" s="103">
        <f t="shared" si="2"/>
        <v>4153025716970.5835</v>
      </c>
    </row>
    <row r="165" spans="1:8" hidden="1">
      <c r="A165" s="80" t="s">
        <v>3747</v>
      </c>
      <c r="B165" s="80" t="s">
        <v>3712</v>
      </c>
      <c r="C165" s="80" t="s">
        <v>3705</v>
      </c>
      <c r="D165" s="93">
        <v>4505132.1778759249</v>
      </c>
      <c r="E165" s="80" t="s">
        <v>3706</v>
      </c>
      <c r="F165" s="86" t="str">
        <f>INDEX('Crosswalk Particulates'!$B:$B,MATCH('2017 EPA Data'!A165,'Crosswalk Particulates'!$A:$A,0))</f>
        <v>process-waste-industry</v>
      </c>
      <c r="G165" s="91">
        <f>INDEX('Crosswalk Particulates'!$E:$E,MATCH('2017 EPA Data'!$B165,'Crosswalk Particulates'!$D:$D,0))</f>
        <v>0</v>
      </c>
      <c r="H165" s="103">
        <f t="shared" si="2"/>
        <v>0</v>
      </c>
    </row>
    <row r="166" spans="1:8" hidden="1">
      <c r="A166" s="80" t="s">
        <v>3774</v>
      </c>
      <c r="B166" s="80" t="s">
        <v>3716</v>
      </c>
      <c r="C166" s="80" t="s">
        <v>3705</v>
      </c>
      <c r="D166" s="93">
        <v>4458194.0971292919</v>
      </c>
      <c r="E166" s="80" t="s">
        <v>3706</v>
      </c>
      <c r="F166" s="86" t="str">
        <f>INDEX('Crosswalk Particulates'!$B:$B,MATCH('2017 EPA Data'!A166,'Crosswalk Particulates'!$A:$A,0))</f>
        <v>process-other-industry</v>
      </c>
      <c r="G166" s="91">
        <f>INDEX('Crosswalk Particulates'!$E:$E,MATCH('2017 EPA Data'!$B166,'Crosswalk Particulates'!$D:$D,0))</f>
        <v>0</v>
      </c>
      <c r="H166" s="103">
        <f t="shared" si="2"/>
        <v>0</v>
      </c>
    </row>
    <row r="167" spans="1:8" hidden="1">
      <c r="A167" s="80" t="s">
        <v>3783</v>
      </c>
      <c r="B167" s="80" t="s">
        <v>3727</v>
      </c>
      <c r="C167" s="80" t="s">
        <v>3705</v>
      </c>
      <c r="D167" s="93">
        <v>4377871.0032027774</v>
      </c>
      <c r="E167" s="80" t="s">
        <v>3706</v>
      </c>
      <c r="F167" s="86" t="str">
        <f>INDEX('Crosswalk Particulates'!$B:$B,MATCH('2017 EPA Data'!A167,'Crosswalk Particulates'!$A:$A,0))</f>
        <v>process-other-industry</v>
      </c>
      <c r="G167" s="91">
        <f>INDEX('Crosswalk Particulates'!$E:$E,MATCH('2017 EPA Data'!$B167,'Crosswalk Particulates'!$D:$D,0))</f>
        <v>0</v>
      </c>
      <c r="H167" s="103">
        <f t="shared" si="2"/>
        <v>0</v>
      </c>
    </row>
    <row r="168" spans="1:8" hidden="1">
      <c r="A168" s="80" t="s">
        <v>3784</v>
      </c>
      <c r="B168" s="80" t="s">
        <v>3768</v>
      </c>
      <c r="C168" s="80" t="s">
        <v>3705</v>
      </c>
      <c r="D168" s="93">
        <v>4369400.3433320001</v>
      </c>
      <c r="E168" s="80" t="s">
        <v>3706</v>
      </c>
      <c r="F168" s="86" t="str">
        <f>INDEX('Crosswalk Particulates'!$B:$B,MATCH('2017 EPA Data'!A168,'Crosswalk Particulates'!$A:$A,0))</f>
        <v>industry-fuel-coal</v>
      </c>
      <c r="G168" s="91">
        <f>INDEX('Crosswalk Particulates'!$E:$E,MATCH('2017 EPA Data'!$B168,'Crosswalk Particulates'!$D:$D,0))</f>
        <v>0</v>
      </c>
      <c r="H168" s="103">
        <f t="shared" si="2"/>
        <v>0</v>
      </c>
    </row>
    <row r="169" spans="1:8" hidden="1">
      <c r="A169" s="80" t="s">
        <v>3707</v>
      </c>
      <c r="B169" s="80" t="s">
        <v>3785</v>
      </c>
      <c r="C169" s="80" t="s">
        <v>3709</v>
      </c>
      <c r="D169" s="93">
        <v>4316230.7295754114</v>
      </c>
      <c r="E169" s="80" t="s">
        <v>3710</v>
      </c>
      <c r="F169" s="86" t="str">
        <f>INDEX('Crosswalk Particulates'!$B:$B,MATCH('2017 EPA Data'!A169,'Crosswalk Particulates'!$A:$A,0))</f>
        <v>process-other-industry</v>
      </c>
      <c r="G169" s="91" t="str">
        <f>INDEX('Crosswalk Particulates'!$E:$E,MATCH('2017 EPA Data'!$B169,'Crosswalk Particulates'!$D:$D,0))</f>
        <v>CH4</v>
      </c>
      <c r="H169" s="103">
        <f t="shared" si="2"/>
        <v>3915623308847.2495</v>
      </c>
    </row>
    <row r="170" spans="1:8" hidden="1">
      <c r="A170" s="80" t="s">
        <v>3766</v>
      </c>
      <c r="B170" s="80" t="s">
        <v>3786</v>
      </c>
      <c r="C170" s="80" t="s">
        <v>3705</v>
      </c>
      <c r="D170" s="93">
        <v>4285453.7679030988</v>
      </c>
      <c r="E170" s="80" t="s">
        <v>3706</v>
      </c>
      <c r="F170" s="86" t="str">
        <f>INDEX('Crosswalk Particulates'!$B:$B,MATCH('2017 EPA Data'!A170,'Crosswalk Particulates'!$A:$A,0))</f>
        <v>process-chemicals-industry</v>
      </c>
      <c r="G170" s="91">
        <f>INDEX('Crosswalk Particulates'!$E:$E,MATCH('2017 EPA Data'!$B170,'Crosswalk Particulates'!$D:$D,0))</f>
        <v>0</v>
      </c>
      <c r="H170" s="103">
        <f t="shared" si="2"/>
        <v>0</v>
      </c>
    </row>
    <row r="171" spans="1:8" hidden="1">
      <c r="A171" s="80" t="s">
        <v>3730</v>
      </c>
      <c r="B171" s="80" t="s">
        <v>3732</v>
      </c>
      <c r="C171" s="80" t="s">
        <v>3705</v>
      </c>
      <c r="D171" s="93">
        <v>4267184.2318981318</v>
      </c>
      <c r="E171" s="80" t="s">
        <v>3706</v>
      </c>
      <c r="F171" s="86" t="str">
        <f>INDEX('Crosswalk Particulates'!$B:$B,MATCH('2017 EPA Data'!A171,'Crosswalk Particulates'!$A:$A,0))</f>
        <v>process-ngps-industry</v>
      </c>
      <c r="G171" s="91">
        <f>INDEX('Crosswalk Particulates'!$E:$E,MATCH('2017 EPA Data'!$B171,'Crosswalk Particulates'!$D:$D,0))</f>
        <v>0</v>
      </c>
      <c r="H171" s="103">
        <f t="shared" si="2"/>
        <v>0</v>
      </c>
    </row>
    <row r="172" spans="1:8" hidden="1">
      <c r="A172" s="80" t="s">
        <v>3711</v>
      </c>
      <c r="B172" s="80" t="s">
        <v>3725</v>
      </c>
      <c r="C172" s="80" t="s">
        <v>3705</v>
      </c>
      <c r="D172" s="93">
        <v>4249210.6466060523</v>
      </c>
      <c r="E172" s="80" t="s">
        <v>3706</v>
      </c>
      <c r="F172" s="86" t="str">
        <f>INDEX('Crosswalk Particulates'!$B:$B,MATCH('2017 EPA Data'!A172,'Crosswalk Particulates'!$A:$A,0))</f>
        <v>Transportation Sector</v>
      </c>
      <c r="G172" s="91">
        <f>INDEX('Crosswalk Particulates'!$E:$E,MATCH('2017 EPA Data'!$B172,'Crosswalk Particulates'!$D:$D,0))</f>
        <v>0</v>
      </c>
      <c r="H172" s="103">
        <f t="shared" si="2"/>
        <v>0</v>
      </c>
    </row>
    <row r="173" spans="1:8" hidden="1">
      <c r="A173" s="80" t="s">
        <v>3747</v>
      </c>
      <c r="B173" s="80" t="s">
        <v>3713</v>
      </c>
      <c r="C173" s="80" t="s">
        <v>3705</v>
      </c>
      <c r="D173" s="93">
        <v>4247544.9138526553</v>
      </c>
      <c r="E173" s="80" t="s">
        <v>3706</v>
      </c>
      <c r="F173" s="86" t="str">
        <f>INDEX('Crosswalk Particulates'!$B:$B,MATCH('2017 EPA Data'!A173,'Crosswalk Particulates'!$A:$A,0))</f>
        <v>process-waste-industry</v>
      </c>
      <c r="G173" s="91">
        <f>INDEX('Crosswalk Particulates'!$E:$E,MATCH('2017 EPA Data'!$B173,'Crosswalk Particulates'!$D:$D,0))</f>
        <v>0</v>
      </c>
      <c r="H173" s="103">
        <f t="shared" si="2"/>
        <v>0</v>
      </c>
    </row>
    <row r="174" spans="1:8" hidden="1">
      <c r="A174" s="80" t="s">
        <v>3707</v>
      </c>
      <c r="B174" s="80" t="s">
        <v>3716</v>
      </c>
      <c r="C174" s="80" t="s">
        <v>3705</v>
      </c>
      <c r="D174" s="93">
        <v>4207343.4168042224</v>
      </c>
      <c r="E174" s="80" t="s">
        <v>3706</v>
      </c>
      <c r="F174" s="86" t="str">
        <f>INDEX('Crosswalk Particulates'!$B:$B,MATCH('2017 EPA Data'!A174,'Crosswalk Particulates'!$A:$A,0))</f>
        <v>process-other-industry</v>
      </c>
      <c r="G174" s="91">
        <f>INDEX('Crosswalk Particulates'!$E:$E,MATCH('2017 EPA Data'!$B174,'Crosswalk Particulates'!$D:$D,0))</f>
        <v>0</v>
      </c>
      <c r="H174" s="103">
        <f t="shared" si="2"/>
        <v>0</v>
      </c>
    </row>
    <row r="175" spans="1:8" hidden="1">
      <c r="A175" s="80" t="s">
        <v>3707</v>
      </c>
      <c r="B175" s="80" t="s">
        <v>3771</v>
      </c>
      <c r="D175" s="93">
        <v>4130528.0207257862</v>
      </c>
      <c r="E175" s="80" t="s">
        <v>3706</v>
      </c>
      <c r="F175" s="86" t="str">
        <f>INDEX('Crosswalk Particulates'!$B:$B,MATCH('2017 EPA Data'!A175,'Crosswalk Particulates'!$A:$A,0))</f>
        <v>process-other-industry</v>
      </c>
      <c r="G175" s="91">
        <f>INDEX('Crosswalk Particulates'!$E:$E,MATCH('2017 EPA Data'!$B175,'Crosswalk Particulates'!$D:$D,0))</f>
        <v>0</v>
      </c>
      <c r="H175" s="103">
        <f t="shared" si="2"/>
        <v>0</v>
      </c>
    </row>
    <row r="176" spans="1:8" hidden="1">
      <c r="A176" s="80" t="s">
        <v>3757</v>
      </c>
      <c r="B176" s="80" t="s">
        <v>3713</v>
      </c>
      <c r="C176" s="80" t="s">
        <v>3705</v>
      </c>
      <c r="D176" s="93">
        <v>4112038.9567761645</v>
      </c>
      <c r="E176" s="80" t="s">
        <v>3706</v>
      </c>
      <c r="F176" s="86" t="str">
        <f>INDEX('Crosswalk Particulates'!$B:$B,MATCH('2017 EPA Data'!A176,'Crosswalk Particulates'!$A:$A,0))</f>
        <v>Transportation Sector</v>
      </c>
      <c r="G176" s="91">
        <f>INDEX('Crosswalk Particulates'!$E:$E,MATCH('2017 EPA Data'!$B176,'Crosswalk Particulates'!$D:$D,0))</f>
        <v>0</v>
      </c>
      <c r="H176" s="103">
        <f t="shared" si="2"/>
        <v>0</v>
      </c>
    </row>
    <row r="177" spans="1:8" hidden="1">
      <c r="A177" s="80" t="s">
        <v>3703</v>
      </c>
      <c r="B177" s="80" t="s">
        <v>3748</v>
      </c>
      <c r="C177" s="80" t="s">
        <v>3745</v>
      </c>
      <c r="D177" s="93">
        <v>4083199.3925589998</v>
      </c>
      <c r="E177" s="80" t="s">
        <v>3710</v>
      </c>
      <c r="F177" s="86" t="str">
        <f>INDEX('Crosswalk Particulates'!$B:$B,MATCH('2017 EPA Data'!A177,'Crosswalk Particulates'!$A:$A,0))</f>
        <v>Other-EPA</v>
      </c>
      <c r="G177" s="91" t="str">
        <f>INDEX('Crosswalk Particulates'!$E:$E,MATCH('2017 EPA Data'!$B177,'Crosswalk Particulates'!$D:$D,0))</f>
        <v>CO</v>
      </c>
      <c r="H177" s="103">
        <f t="shared" si="2"/>
        <v>3704220584553.3477</v>
      </c>
    </row>
    <row r="178" spans="1:8" hidden="1">
      <c r="A178" s="80" t="s">
        <v>3747</v>
      </c>
      <c r="B178" s="80" t="s">
        <v>3782</v>
      </c>
      <c r="C178" s="80" t="s">
        <v>3705</v>
      </c>
      <c r="D178" s="93">
        <v>4081334.5017477898</v>
      </c>
      <c r="E178" s="80" t="s">
        <v>3706</v>
      </c>
      <c r="F178" s="86" t="str">
        <f>INDEX('Crosswalk Particulates'!$B:$B,MATCH('2017 EPA Data'!A178,'Crosswalk Particulates'!$A:$A,0))</f>
        <v>process-waste-industry</v>
      </c>
      <c r="G178" s="91">
        <f>INDEX('Crosswalk Particulates'!$E:$E,MATCH('2017 EPA Data'!$B178,'Crosswalk Particulates'!$D:$D,0))</f>
        <v>0</v>
      </c>
      <c r="H178" s="103">
        <f t="shared" si="2"/>
        <v>0</v>
      </c>
    </row>
    <row r="179" spans="1:8" hidden="1">
      <c r="A179" s="80" t="s">
        <v>3722</v>
      </c>
      <c r="B179" s="80" t="s">
        <v>3716</v>
      </c>
      <c r="C179" s="80" t="s">
        <v>3705</v>
      </c>
      <c r="D179" s="93">
        <v>4055802.5119442106</v>
      </c>
      <c r="E179" s="80" t="s">
        <v>3706</v>
      </c>
      <c r="F179" s="86" t="str">
        <f>INDEX('Crosswalk Particulates'!$B:$B,MATCH('2017 EPA Data'!A179,'Crosswalk Particulates'!$A:$A,0))</f>
        <v>Other-EPA</v>
      </c>
      <c r="G179" s="91">
        <f>INDEX('Crosswalk Particulates'!$E:$E,MATCH('2017 EPA Data'!$B179,'Crosswalk Particulates'!$D:$D,0))</f>
        <v>0</v>
      </c>
      <c r="H179" s="103">
        <f t="shared" si="2"/>
        <v>0</v>
      </c>
    </row>
    <row r="180" spans="1:8" hidden="1">
      <c r="A180" s="80" t="s">
        <v>3787</v>
      </c>
      <c r="B180" s="80" t="s">
        <v>3778</v>
      </c>
      <c r="C180" s="80" t="s">
        <v>3745</v>
      </c>
      <c r="D180" s="93">
        <v>4033615.9503776617</v>
      </c>
      <c r="E180" s="80" t="s">
        <v>3710</v>
      </c>
      <c r="F180" s="86" t="str">
        <f>INDEX('Crosswalk Particulates'!$B:$B,MATCH('2017 EPA Data'!A180,'Crosswalk Particulates'!$A:$A,0))</f>
        <v>Other-EPA</v>
      </c>
      <c r="G180" s="91" t="str">
        <f>INDEX('Crosswalk Particulates'!$E:$E,MATCH('2017 EPA Data'!$B180,'Crosswalk Particulates'!$D:$D,0))</f>
        <v>PM10</v>
      </c>
      <c r="H180" s="103">
        <f t="shared" si="2"/>
        <v>3659239188955.6133</v>
      </c>
    </row>
    <row r="181" spans="1:8" hidden="1">
      <c r="A181" s="80" t="s">
        <v>3707</v>
      </c>
      <c r="B181" s="80" t="s">
        <v>3786</v>
      </c>
      <c r="C181" s="80" t="s">
        <v>3705</v>
      </c>
      <c r="D181" s="93">
        <v>4017873.0182428905</v>
      </c>
      <c r="E181" s="80" t="s">
        <v>3706</v>
      </c>
      <c r="F181" s="86" t="str">
        <f>INDEX('Crosswalk Particulates'!$B:$B,MATCH('2017 EPA Data'!A181,'Crosswalk Particulates'!$A:$A,0))</f>
        <v>process-other-industry</v>
      </c>
      <c r="G181" s="91">
        <f>INDEX('Crosswalk Particulates'!$E:$E,MATCH('2017 EPA Data'!$B181,'Crosswalk Particulates'!$D:$D,0))</f>
        <v>0</v>
      </c>
      <c r="H181" s="103">
        <f t="shared" si="2"/>
        <v>0</v>
      </c>
    </row>
    <row r="182" spans="1:8" hidden="1">
      <c r="A182" s="80" t="s">
        <v>3788</v>
      </c>
      <c r="B182" s="80" t="s">
        <v>3708</v>
      </c>
      <c r="C182" s="80" t="s">
        <v>3709</v>
      </c>
      <c r="D182" s="93">
        <v>3957848.6043405002</v>
      </c>
      <c r="E182" s="80" t="s">
        <v>3710</v>
      </c>
      <c r="F182" s="86" t="str">
        <f>INDEX('Crosswalk Particulates'!$B:$B,MATCH('2017 EPA Data'!A182,'Crosswalk Particulates'!$A:$A,0))</f>
        <v>industry-fuel-biomass</v>
      </c>
      <c r="G182" s="91">
        <f>INDEX('Crosswalk Particulates'!$E:$E,MATCH('2017 EPA Data'!$B182,'Crosswalk Particulates'!$D:$D,0))</f>
        <v>0</v>
      </c>
      <c r="H182" s="103">
        <f t="shared" si="2"/>
        <v>3590504127097.187</v>
      </c>
    </row>
    <row r="183" spans="1:8" hidden="1">
      <c r="A183" s="80" t="s">
        <v>3707</v>
      </c>
      <c r="B183" s="80" t="s">
        <v>3719</v>
      </c>
      <c r="C183" s="80" t="s">
        <v>3705</v>
      </c>
      <c r="D183" s="93">
        <v>3948900.7038653931</v>
      </c>
      <c r="E183" s="80" t="s">
        <v>3706</v>
      </c>
      <c r="F183" s="86" t="str">
        <f>INDEX('Crosswalk Particulates'!$B:$B,MATCH('2017 EPA Data'!A183,'Crosswalk Particulates'!$A:$A,0))</f>
        <v>process-other-industry</v>
      </c>
      <c r="G183" s="91">
        <f>INDEX('Crosswalk Particulates'!$E:$E,MATCH('2017 EPA Data'!$B183,'Crosswalk Particulates'!$D:$D,0))</f>
        <v>0</v>
      </c>
      <c r="H183" s="103">
        <f t="shared" si="2"/>
        <v>0</v>
      </c>
    </row>
    <row r="184" spans="1:8" hidden="1">
      <c r="A184" s="80" t="s">
        <v>3766</v>
      </c>
      <c r="B184" s="80" t="s">
        <v>3771</v>
      </c>
      <c r="D184" s="93">
        <v>3941730.2054077792</v>
      </c>
      <c r="E184" s="80" t="s">
        <v>3706</v>
      </c>
      <c r="F184" s="86" t="str">
        <f>INDEX('Crosswalk Particulates'!$B:$B,MATCH('2017 EPA Data'!A184,'Crosswalk Particulates'!$A:$A,0))</f>
        <v>process-chemicals-industry</v>
      </c>
      <c r="G184" s="91">
        <f>INDEX('Crosswalk Particulates'!$E:$E,MATCH('2017 EPA Data'!$B184,'Crosswalk Particulates'!$D:$D,0))</f>
        <v>0</v>
      </c>
      <c r="H184" s="103">
        <f t="shared" si="2"/>
        <v>0</v>
      </c>
    </row>
    <row r="185" spans="1:8" hidden="1">
      <c r="A185" s="80" t="s">
        <v>3741</v>
      </c>
      <c r="B185" s="80" t="s">
        <v>3761</v>
      </c>
      <c r="C185" s="80" t="s">
        <v>3705</v>
      </c>
      <c r="D185" s="93">
        <v>3908277.5524558742</v>
      </c>
      <c r="E185" s="80" t="s">
        <v>3706</v>
      </c>
      <c r="F185" s="86" t="str">
        <f>INDEX('Crosswalk Particulates'!$B:$B,MATCH('2017 EPA Data'!A185,'Crosswalk Particulates'!$A:$A,0))</f>
        <v>process-other-industry</v>
      </c>
      <c r="G185" s="91">
        <f>INDEX('Crosswalk Particulates'!$E:$E,MATCH('2017 EPA Data'!$B185,'Crosswalk Particulates'!$D:$D,0))</f>
        <v>0</v>
      </c>
      <c r="H185" s="103">
        <f t="shared" si="2"/>
        <v>0</v>
      </c>
    </row>
    <row r="186" spans="1:8" hidden="1">
      <c r="A186" s="80" t="s">
        <v>3729</v>
      </c>
      <c r="B186" s="80" t="s">
        <v>3724</v>
      </c>
      <c r="C186" s="80" t="s">
        <v>3705</v>
      </c>
      <c r="D186" s="93">
        <v>3892879.6920538605</v>
      </c>
      <c r="E186" s="80" t="s">
        <v>3706</v>
      </c>
      <c r="F186" s="86" t="str">
        <f>INDEX('Crosswalk Particulates'!$B:$B,MATCH('2017 EPA Data'!A186,'Crosswalk Particulates'!$A:$A,0))</f>
        <v>Transportation Sector</v>
      </c>
      <c r="G186" s="91">
        <f>INDEX('Crosswalk Particulates'!$E:$E,MATCH('2017 EPA Data'!$B186,'Crosswalk Particulates'!$D:$D,0))</f>
        <v>0</v>
      </c>
      <c r="H186" s="103">
        <f t="shared" si="2"/>
        <v>0</v>
      </c>
    </row>
    <row r="187" spans="1:8" hidden="1">
      <c r="A187" s="80" t="s">
        <v>3789</v>
      </c>
      <c r="B187" s="80" t="s">
        <v>3712</v>
      </c>
      <c r="C187" s="80" t="s">
        <v>3705</v>
      </c>
      <c r="D187" s="93">
        <v>3875027.6604020838</v>
      </c>
      <c r="E187" s="80" t="s">
        <v>3706</v>
      </c>
      <c r="F187" s="86" t="str">
        <f>INDEX('Crosswalk Particulates'!$B:$B,MATCH('2017 EPA Data'!A187,'Crosswalk Particulates'!$A:$A,0))</f>
        <v>Commercial Buildings Sector</v>
      </c>
      <c r="G187" s="91">
        <f>INDEX('Crosswalk Particulates'!$E:$E,MATCH('2017 EPA Data'!$B187,'Crosswalk Particulates'!$D:$D,0))</f>
        <v>0</v>
      </c>
      <c r="H187" s="103">
        <f t="shared" si="2"/>
        <v>0</v>
      </c>
    </row>
    <row r="188" spans="1:8" hidden="1">
      <c r="A188" s="80" t="s">
        <v>3790</v>
      </c>
      <c r="B188" s="80" t="s">
        <v>3768</v>
      </c>
      <c r="C188" s="80" t="s">
        <v>3705</v>
      </c>
      <c r="D188" s="93">
        <v>3847234.0130933002</v>
      </c>
      <c r="E188" s="80" t="s">
        <v>3706</v>
      </c>
      <c r="F188" s="86" t="str">
        <f>INDEX('Crosswalk Particulates'!$B:$B,MATCH('2017 EPA Data'!A188,'Crosswalk Particulates'!$A:$A,0))</f>
        <v>process-other-industry</v>
      </c>
      <c r="G188" s="91">
        <f>INDEX('Crosswalk Particulates'!$E:$E,MATCH('2017 EPA Data'!$B188,'Crosswalk Particulates'!$D:$D,0))</f>
        <v>0</v>
      </c>
      <c r="H188" s="103">
        <f t="shared" si="2"/>
        <v>0</v>
      </c>
    </row>
    <row r="189" spans="1:8" hidden="1">
      <c r="A189" s="80" t="s">
        <v>3730</v>
      </c>
      <c r="B189" s="80" t="s">
        <v>3704</v>
      </c>
      <c r="C189" s="80" t="s">
        <v>3705</v>
      </c>
      <c r="D189" s="93">
        <v>3838730.0416260767</v>
      </c>
      <c r="E189" s="80" t="s">
        <v>3706</v>
      </c>
      <c r="F189" s="86" t="str">
        <f>INDEX('Crosswalk Particulates'!$B:$B,MATCH('2017 EPA Data'!A189,'Crosswalk Particulates'!$A:$A,0))</f>
        <v>process-ngps-industry</v>
      </c>
      <c r="G189" s="91">
        <f>INDEX('Crosswalk Particulates'!$E:$E,MATCH('2017 EPA Data'!$B189,'Crosswalk Particulates'!$D:$D,0))</f>
        <v>0</v>
      </c>
      <c r="H189" s="103">
        <f t="shared" si="2"/>
        <v>0</v>
      </c>
    </row>
    <row r="190" spans="1:8" hidden="1">
      <c r="A190" s="80" t="s">
        <v>3769</v>
      </c>
      <c r="B190" s="80" t="s">
        <v>3712</v>
      </c>
      <c r="C190" s="80" t="s">
        <v>3705</v>
      </c>
      <c r="D190" s="93">
        <v>3804550.195792533</v>
      </c>
      <c r="E190" s="80" t="s">
        <v>3706</v>
      </c>
      <c r="F190" s="86" t="str">
        <f>INDEX('Crosswalk Particulates'!$B:$B,MATCH('2017 EPA Data'!A190,'Crosswalk Particulates'!$A:$A,0))</f>
        <v>Electricity Sector</v>
      </c>
      <c r="G190" s="91">
        <f>INDEX('Crosswalk Particulates'!$E:$E,MATCH('2017 EPA Data'!$B190,'Crosswalk Particulates'!$D:$D,0))</f>
        <v>0</v>
      </c>
      <c r="H190" s="103">
        <f t="shared" si="2"/>
        <v>0</v>
      </c>
    </row>
    <row r="191" spans="1:8" hidden="1">
      <c r="A191" s="80" t="s">
        <v>3734</v>
      </c>
      <c r="B191" s="80" t="s">
        <v>3723</v>
      </c>
      <c r="C191" s="80" t="s">
        <v>3705</v>
      </c>
      <c r="D191" s="93">
        <v>3726202.0391282137</v>
      </c>
      <c r="E191" s="80" t="s">
        <v>3706</v>
      </c>
      <c r="F191" s="86" t="str">
        <f>INDEX('Crosswalk Particulates'!$B:$B,MATCH('2017 EPA Data'!A191,'Crosswalk Particulates'!$A:$A,0))</f>
        <v>process-other-industry</v>
      </c>
      <c r="G191" s="91">
        <f>INDEX('Crosswalk Particulates'!$E:$E,MATCH('2017 EPA Data'!$B191,'Crosswalk Particulates'!$D:$D,0))</f>
        <v>0</v>
      </c>
      <c r="H191" s="103">
        <f t="shared" si="2"/>
        <v>0</v>
      </c>
    </row>
    <row r="192" spans="1:8" hidden="1">
      <c r="A192" s="80" t="s">
        <v>3739</v>
      </c>
      <c r="B192" s="80" t="s">
        <v>3724</v>
      </c>
      <c r="C192" s="80" t="s">
        <v>3705</v>
      </c>
      <c r="D192" s="93">
        <v>3701902.0838314453</v>
      </c>
      <c r="E192" s="80" t="s">
        <v>3706</v>
      </c>
      <c r="F192" s="86" t="str">
        <f>INDEX('Crosswalk Particulates'!$B:$B,MATCH('2017 EPA Data'!A192,'Crosswalk Particulates'!$A:$A,0))</f>
        <v>industry-fuel-natural gas</v>
      </c>
      <c r="G192" s="91">
        <f>INDEX('Crosswalk Particulates'!$E:$E,MATCH('2017 EPA Data'!$B192,'Crosswalk Particulates'!$D:$D,0))</f>
        <v>0</v>
      </c>
      <c r="H192" s="103">
        <f t="shared" si="2"/>
        <v>0</v>
      </c>
    </row>
    <row r="193" spans="1:8" hidden="1">
      <c r="A193" s="80" t="s">
        <v>3791</v>
      </c>
      <c r="B193" s="80" t="s">
        <v>3712</v>
      </c>
      <c r="C193" s="80" t="s">
        <v>3705</v>
      </c>
      <c r="D193" s="93">
        <v>3692360.9464502539</v>
      </c>
      <c r="E193" s="80" t="s">
        <v>3706</v>
      </c>
      <c r="F193" s="86" t="str">
        <f>INDEX('Crosswalk Particulates'!$B:$B,MATCH('2017 EPA Data'!A193,'Crosswalk Particulates'!$A:$A,0))</f>
        <v>Transportation Sector</v>
      </c>
      <c r="G193" s="91">
        <f>INDEX('Crosswalk Particulates'!$E:$E,MATCH('2017 EPA Data'!$B193,'Crosswalk Particulates'!$D:$D,0))</f>
        <v>0</v>
      </c>
      <c r="H193" s="103">
        <f t="shared" si="2"/>
        <v>0</v>
      </c>
    </row>
    <row r="194" spans="1:8" hidden="1">
      <c r="A194" s="80" t="s">
        <v>3773</v>
      </c>
      <c r="B194" s="80" t="s">
        <v>3719</v>
      </c>
      <c r="C194" s="80" t="s">
        <v>3705</v>
      </c>
      <c r="D194" s="93">
        <v>3677027.0822117105</v>
      </c>
      <c r="E194" s="80" t="s">
        <v>3706</v>
      </c>
      <c r="F194" s="86" t="str">
        <f>INDEX('Crosswalk Particulates'!$B:$B,MATCH('2017 EPA Data'!A194,'Crosswalk Particulates'!$A:$A,0))</f>
        <v>process-other-industry</v>
      </c>
      <c r="G194" s="91">
        <f>INDEX('Crosswalk Particulates'!$E:$E,MATCH('2017 EPA Data'!$B194,'Crosswalk Particulates'!$D:$D,0))</f>
        <v>0</v>
      </c>
      <c r="H194" s="103">
        <f t="shared" si="2"/>
        <v>0</v>
      </c>
    </row>
    <row r="195" spans="1:8" hidden="1">
      <c r="A195" s="80" t="s">
        <v>3742</v>
      </c>
      <c r="B195" s="80" t="s">
        <v>3719</v>
      </c>
      <c r="C195" s="80" t="s">
        <v>3705</v>
      </c>
      <c r="D195" s="93">
        <v>3644478.4948798949</v>
      </c>
      <c r="E195" s="80" t="s">
        <v>3706</v>
      </c>
      <c r="F195" s="86" t="str">
        <f>INDEX('Crosswalk Particulates'!$B:$B,MATCH('2017 EPA Data'!A195,'Crosswalk Particulates'!$A:$A,0))</f>
        <v>Transportation Sector</v>
      </c>
      <c r="G195" s="91">
        <f>INDEX('Crosswalk Particulates'!$E:$E,MATCH('2017 EPA Data'!$B195,'Crosswalk Particulates'!$D:$D,0))</f>
        <v>0</v>
      </c>
      <c r="H195" s="103">
        <f t="shared" si="2"/>
        <v>0</v>
      </c>
    </row>
    <row r="196" spans="1:8" hidden="1">
      <c r="A196" s="80" t="s">
        <v>3722</v>
      </c>
      <c r="B196" s="80" t="s">
        <v>3792</v>
      </c>
      <c r="C196" s="80" t="s">
        <v>3705</v>
      </c>
      <c r="D196" s="93">
        <v>3608103.6581392442</v>
      </c>
      <c r="E196" s="80" t="s">
        <v>3706</v>
      </c>
      <c r="F196" s="86" t="str">
        <f>INDEX('Crosswalk Particulates'!$B:$B,MATCH('2017 EPA Data'!A196,'Crosswalk Particulates'!$A:$A,0))</f>
        <v>Other-EPA</v>
      </c>
      <c r="G196" s="91">
        <f>INDEX('Crosswalk Particulates'!$E:$E,MATCH('2017 EPA Data'!$B196,'Crosswalk Particulates'!$D:$D,0))</f>
        <v>0</v>
      </c>
      <c r="H196" s="103">
        <f t="shared" ref="H196:H259" si="3">IF(E196="TON",D196/metricton_to_shortton,0)*10^6</f>
        <v>0</v>
      </c>
    </row>
    <row r="197" spans="1:8" hidden="1">
      <c r="A197" s="80" t="s">
        <v>3789</v>
      </c>
      <c r="B197" s="80" t="s">
        <v>3713</v>
      </c>
      <c r="C197" s="80" t="s">
        <v>3705</v>
      </c>
      <c r="D197" s="93">
        <v>3485797.7194791259</v>
      </c>
      <c r="E197" s="80" t="s">
        <v>3706</v>
      </c>
      <c r="F197" s="86" t="str">
        <f>INDEX('Crosswalk Particulates'!$B:$B,MATCH('2017 EPA Data'!A197,'Crosswalk Particulates'!$A:$A,0))</f>
        <v>Commercial Buildings Sector</v>
      </c>
      <c r="G197" s="91">
        <f>INDEX('Crosswalk Particulates'!$E:$E,MATCH('2017 EPA Data'!$B197,'Crosswalk Particulates'!$D:$D,0))</f>
        <v>0</v>
      </c>
      <c r="H197" s="103">
        <f t="shared" si="3"/>
        <v>0</v>
      </c>
    </row>
    <row r="198" spans="1:8" hidden="1">
      <c r="A198" s="80" t="s">
        <v>3783</v>
      </c>
      <c r="B198" s="80" t="s">
        <v>3716</v>
      </c>
      <c r="C198" s="80" t="s">
        <v>3705</v>
      </c>
      <c r="D198" s="93">
        <v>3461310.6945118699</v>
      </c>
      <c r="E198" s="80" t="s">
        <v>3706</v>
      </c>
      <c r="F198" s="86" t="str">
        <f>INDEX('Crosswalk Particulates'!$B:$B,MATCH('2017 EPA Data'!A198,'Crosswalk Particulates'!$A:$A,0))</f>
        <v>process-other-industry</v>
      </c>
      <c r="G198" s="91">
        <f>INDEX('Crosswalk Particulates'!$E:$E,MATCH('2017 EPA Data'!$B198,'Crosswalk Particulates'!$D:$D,0))</f>
        <v>0</v>
      </c>
      <c r="H198" s="103">
        <f t="shared" si="3"/>
        <v>0</v>
      </c>
    </row>
    <row r="199" spans="1:8" hidden="1">
      <c r="A199" s="80" t="s">
        <v>3726</v>
      </c>
      <c r="B199" s="80" t="s">
        <v>3712</v>
      </c>
      <c r="C199" s="80" t="s">
        <v>3705</v>
      </c>
      <c r="D199" s="93">
        <v>3442684.6116140438</v>
      </c>
      <c r="E199" s="80" t="s">
        <v>3706</v>
      </c>
      <c r="F199" s="86" t="str">
        <f>INDEX('Crosswalk Particulates'!$B:$B,MATCH('2017 EPA Data'!A199,'Crosswalk Particulates'!$A:$A,0))</f>
        <v>process-other-industry</v>
      </c>
      <c r="G199" s="91">
        <f>INDEX('Crosswalk Particulates'!$E:$E,MATCH('2017 EPA Data'!$B199,'Crosswalk Particulates'!$D:$D,0))</f>
        <v>0</v>
      </c>
      <c r="H199" s="103">
        <f t="shared" si="3"/>
        <v>0</v>
      </c>
    </row>
    <row r="200" spans="1:8" hidden="1">
      <c r="A200" s="80" t="s">
        <v>3784</v>
      </c>
      <c r="B200" s="80" t="s">
        <v>3704</v>
      </c>
      <c r="C200" s="80" t="s">
        <v>3705</v>
      </c>
      <c r="D200" s="93">
        <v>3315597.4829600002</v>
      </c>
      <c r="E200" s="80" t="s">
        <v>3706</v>
      </c>
      <c r="F200" s="86" t="str">
        <f>INDEX('Crosswalk Particulates'!$B:$B,MATCH('2017 EPA Data'!A200,'Crosswalk Particulates'!$A:$A,0))</f>
        <v>industry-fuel-coal</v>
      </c>
      <c r="G200" s="91">
        <f>INDEX('Crosswalk Particulates'!$E:$E,MATCH('2017 EPA Data'!$B200,'Crosswalk Particulates'!$D:$D,0))</f>
        <v>0</v>
      </c>
      <c r="H200" s="103">
        <f t="shared" si="3"/>
        <v>0</v>
      </c>
    </row>
    <row r="201" spans="1:8" hidden="1">
      <c r="A201" s="80" t="s">
        <v>3739</v>
      </c>
      <c r="B201" s="80" t="s">
        <v>3727</v>
      </c>
      <c r="C201" s="80" t="s">
        <v>3705</v>
      </c>
      <c r="D201" s="93">
        <v>3276250.8890020065</v>
      </c>
      <c r="E201" s="80" t="s">
        <v>3706</v>
      </c>
      <c r="F201" s="86" t="str">
        <f>INDEX('Crosswalk Particulates'!$B:$B,MATCH('2017 EPA Data'!A201,'Crosswalk Particulates'!$A:$A,0))</f>
        <v>industry-fuel-natural gas</v>
      </c>
      <c r="G201" s="91">
        <f>INDEX('Crosswalk Particulates'!$E:$E,MATCH('2017 EPA Data'!$B201,'Crosswalk Particulates'!$D:$D,0))</f>
        <v>0</v>
      </c>
      <c r="H201" s="103">
        <f t="shared" si="3"/>
        <v>0</v>
      </c>
    </row>
    <row r="202" spans="1:8" hidden="1">
      <c r="A202" s="80" t="s">
        <v>3730</v>
      </c>
      <c r="B202" s="80" t="s">
        <v>3724</v>
      </c>
      <c r="C202" s="80" t="s">
        <v>3705</v>
      </c>
      <c r="D202" s="93">
        <v>3237641.4383881954</v>
      </c>
      <c r="E202" s="80" t="s">
        <v>3706</v>
      </c>
      <c r="F202" s="86" t="str">
        <f>INDEX('Crosswalk Particulates'!$B:$B,MATCH('2017 EPA Data'!A202,'Crosswalk Particulates'!$A:$A,0))</f>
        <v>process-ngps-industry</v>
      </c>
      <c r="G202" s="91">
        <f>INDEX('Crosswalk Particulates'!$E:$E,MATCH('2017 EPA Data'!$B202,'Crosswalk Particulates'!$D:$D,0))</f>
        <v>0</v>
      </c>
      <c r="H202" s="103">
        <f t="shared" si="3"/>
        <v>0</v>
      </c>
    </row>
    <row r="203" spans="1:8" hidden="1">
      <c r="A203" s="80" t="s">
        <v>3722</v>
      </c>
      <c r="B203" s="80" t="s">
        <v>3724</v>
      </c>
      <c r="C203" s="80" t="s">
        <v>3705</v>
      </c>
      <c r="D203" s="93">
        <v>3194541.972929331</v>
      </c>
      <c r="E203" s="80" t="s">
        <v>3706</v>
      </c>
      <c r="F203" s="86" t="str">
        <f>INDEX('Crosswalk Particulates'!$B:$B,MATCH('2017 EPA Data'!A203,'Crosswalk Particulates'!$A:$A,0))</f>
        <v>Other-EPA</v>
      </c>
      <c r="G203" s="91">
        <f>INDEX('Crosswalk Particulates'!$E:$E,MATCH('2017 EPA Data'!$B203,'Crosswalk Particulates'!$D:$D,0))</f>
        <v>0</v>
      </c>
      <c r="H203" s="103">
        <f t="shared" si="3"/>
        <v>0</v>
      </c>
    </row>
    <row r="204" spans="1:8" hidden="1">
      <c r="A204" s="80" t="s">
        <v>3740</v>
      </c>
      <c r="B204" s="80" t="s">
        <v>3713</v>
      </c>
      <c r="C204" s="80" t="s">
        <v>3705</v>
      </c>
      <c r="D204" s="93">
        <v>3157902.8837488294</v>
      </c>
      <c r="E204" s="80" t="s">
        <v>3706</v>
      </c>
      <c r="F204" s="86" t="str">
        <f>INDEX('Crosswalk Particulates'!$B:$B,MATCH('2017 EPA Data'!A204,'Crosswalk Particulates'!$A:$A,0))</f>
        <v>process-agriculture-industry</v>
      </c>
      <c r="G204" s="91">
        <f>INDEX('Crosswalk Particulates'!$E:$E,MATCH('2017 EPA Data'!$B204,'Crosswalk Particulates'!$D:$D,0))</f>
        <v>0</v>
      </c>
      <c r="H204" s="103">
        <f t="shared" si="3"/>
        <v>0</v>
      </c>
    </row>
    <row r="205" spans="1:8" hidden="1">
      <c r="A205" s="80" t="s">
        <v>3717</v>
      </c>
      <c r="B205" s="80" t="s">
        <v>3727</v>
      </c>
      <c r="C205" s="80" t="s">
        <v>3705</v>
      </c>
      <c r="D205" s="93">
        <v>3154579.8067465024</v>
      </c>
      <c r="E205" s="80" t="s">
        <v>3706</v>
      </c>
      <c r="F205" s="86" t="str">
        <f>INDEX('Crosswalk Particulates'!$B:$B,MATCH('2017 EPA Data'!A205,'Crosswalk Particulates'!$A:$A,0))</f>
        <v>Other-EPA</v>
      </c>
      <c r="G205" s="91">
        <f>INDEX('Crosswalk Particulates'!$E:$E,MATCH('2017 EPA Data'!$B205,'Crosswalk Particulates'!$D:$D,0))</f>
        <v>0</v>
      </c>
      <c r="H205" s="103">
        <f t="shared" si="3"/>
        <v>0</v>
      </c>
    </row>
    <row r="206" spans="1:8" hidden="1">
      <c r="A206" s="80" t="s">
        <v>3789</v>
      </c>
      <c r="B206" s="80" t="s">
        <v>3723</v>
      </c>
      <c r="C206" s="80" t="s">
        <v>3705</v>
      </c>
      <c r="D206" s="93">
        <v>3111096.0416661701</v>
      </c>
      <c r="E206" s="80" t="s">
        <v>3706</v>
      </c>
      <c r="F206" s="86" t="str">
        <f>INDEX('Crosswalk Particulates'!$B:$B,MATCH('2017 EPA Data'!A206,'Crosswalk Particulates'!$A:$A,0))</f>
        <v>Commercial Buildings Sector</v>
      </c>
      <c r="G206" s="91">
        <f>INDEX('Crosswalk Particulates'!$E:$E,MATCH('2017 EPA Data'!$B206,'Crosswalk Particulates'!$D:$D,0))</f>
        <v>0</v>
      </c>
      <c r="H206" s="103">
        <f t="shared" si="3"/>
        <v>0</v>
      </c>
    </row>
    <row r="207" spans="1:8" hidden="1">
      <c r="A207" s="80" t="s">
        <v>3720</v>
      </c>
      <c r="B207" s="80" t="s">
        <v>3725</v>
      </c>
      <c r="C207" s="80" t="s">
        <v>3705</v>
      </c>
      <c r="D207" s="93">
        <v>3065367.0866000033</v>
      </c>
      <c r="E207" s="80" t="s">
        <v>3706</v>
      </c>
      <c r="F207" s="86" t="str">
        <f>INDEX('Crosswalk Particulates'!$B:$B,MATCH('2017 EPA Data'!A207,'Crosswalk Particulates'!$A:$A,0))</f>
        <v>Other-EPA</v>
      </c>
      <c r="G207" s="91">
        <f>INDEX('Crosswalk Particulates'!$E:$E,MATCH('2017 EPA Data'!$B207,'Crosswalk Particulates'!$D:$D,0))</f>
        <v>0</v>
      </c>
      <c r="H207" s="103">
        <f t="shared" si="3"/>
        <v>0</v>
      </c>
    </row>
    <row r="208" spans="1:8" hidden="1">
      <c r="A208" s="80" t="s">
        <v>3738</v>
      </c>
      <c r="B208" s="80" t="s">
        <v>3719</v>
      </c>
      <c r="C208" s="80" t="s">
        <v>3705</v>
      </c>
      <c r="D208" s="93">
        <v>2989405.5064803539</v>
      </c>
      <c r="E208" s="80" t="s">
        <v>3706</v>
      </c>
      <c r="F208" s="86" t="str">
        <f>INDEX('Crosswalk Particulates'!$B:$B,MATCH('2017 EPA Data'!A208,'Crosswalk Particulates'!$A:$A,0))</f>
        <v>process-other-industry</v>
      </c>
      <c r="G208" s="91">
        <f>INDEX('Crosswalk Particulates'!$E:$E,MATCH('2017 EPA Data'!$B208,'Crosswalk Particulates'!$D:$D,0))</f>
        <v>0</v>
      </c>
      <c r="H208" s="103">
        <f t="shared" si="3"/>
        <v>0</v>
      </c>
    </row>
    <row r="209" spans="1:8" hidden="1">
      <c r="A209" s="80" t="s">
        <v>3733</v>
      </c>
      <c r="B209" s="80" t="s">
        <v>3713</v>
      </c>
      <c r="C209" s="80" t="s">
        <v>3705</v>
      </c>
      <c r="D209" s="93">
        <v>2947567.6938560382</v>
      </c>
      <c r="E209" s="80" t="s">
        <v>3706</v>
      </c>
      <c r="F209" s="86" t="str">
        <f>INDEX('Crosswalk Particulates'!$B:$B,MATCH('2017 EPA Data'!A209,'Crosswalk Particulates'!$A:$A,0))</f>
        <v>Transportation Sector</v>
      </c>
      <c r="G209" s="91">
        <f>INDEX('Crosswalk Particulates'!$E:$E,MATCH('2017 EPA Data'!$B209,'Crosswalk Particulates'!$D:$D,0))</f>
        <v>0</v>
      </c>
      <c r="H209" s="103">
        <f t="shared" si="3"/>
        <v>0</v>
      </c>
    </row>
    <row r="210" spans="1:8" hidden="1">
      <c r="A210" s="80" t="s">
        <v>3735</v>
      </c>
      <c r="B210" s="80" t="s">
        <v>3731</v>
      </c>
      <c r="C210" s="80" t="s">
        <v>3705</v>
      </c>
      <c r="D210" s="93">
        <v>2935316.1806155895</v>
      </c>
      <c r="E210" s="80" t="s">
        <v>3706</v>
      </c>
      <c r="F210" s="86" t="str">
        <f>INDEX('Crosswalk Particulates'!$B:$B,MATCH('2017 EPA Data'!A210,'Crosswalk Particulates'!$A:$A,0))</f>
        <v>process-other-industry</v>
      </c>
      <c r="G210" s="91">
        <f>INDEX('Crosswalk Particulates'!$E:$E,MATCH('2017 EPA Data'!$B210,'Crosswalk Particulates'!$D:$D,0))</f>
        <v>0</v>
      </c>
      <c r="H210" s="103">
        <f t="shared" si="3"/>
        <v>0</v>
      </c>
    </row>
    <row r="211" spans="1:8" hidden="1">
      <c r="A211" s="80" t="s">
        <v>3729</v>
      </c>
      <c r="B211" s="80" t="s">
        <v>3723</v>
      </c>
      <c r="C211" s="80" t="s">
        <v>3705</v>
      </c>
      <c r="D211" s="93">
        <v>2894359.5932030156</v>
      </c>
      <c r="E211" s="80" t="s">
        <v>3706</v>
      </c>
      <c r="F211" s="86" t="str">
        <f>INDEX('Crosswalk Particulates'!$B:$B,MATCH('2017 EPA Data'!A211,'Crosswalk Particulates'!$A:$A,0))</f>
        <v>Transportation Sector</v>
      </c>
      <c r="G211" s="91">
        <f>INDEX('Crosswalk Particulates'!$E:$E,MATCH('2017 EPA Data'!$B211,'Crosswalk Particulates'!$D:$D,0))</f>
        <v>0</v>
      </c>
      <c r="H211" s="103">
        <f t="shared" si="3"/>
        <v>0</v>
      </c>
    </row>
    <row r="212" spans="1:8" hidden="1">
      <c r="A212" s="80" t="s">
        <v>3735</v>
      </c>
      <c r="B212" s="80" t="s">
        <v>3732</v>
      </c>
      <c r="C212" s="80" t="s">
        <v>3705</v>
      </c>
      <c r="D212" s="93">
        <v>2884025.6354106348</v>
      </c>
      <c r="E212" s="80" t="s">
        <v>3706</v>
      </c>
      <c r="F212" s="86" t="str">
        <f>INDEX('Crosswalk Particulates'!$B:$B,MATCH('2017 EPA Data'!A212,'Crosswalk Particulates'!$A:$A,0))</f>
        <v>process-other-industry</v>
      </c>
      <c r="G212" s="91">
        <f>INDEX('Crosswalk Particulates'!$E:$E,MATCH('2017 EPA Data'!$B212,'Crosswalk Particulates'!$D:$D,0))</f>
        <v>0</v>
      </c>
      <c r="H212" s="103">
        <f t="shared" si="3"/>
        <v>0</v>
      </c>
    </row>
    <row r="213" spans="1:8" hidden="1">
      <c r="A213" s="80" t="s">
        <v>3729</v>
      </c>
      <c r="B213" s="80" t="s">
        <v>3704</v>
      </c>
      <c r="C213" s="80" t="s">
        <v>3705</v>
      </c>
      <c r="D213" s="93">
        <v>2866743.2800474297</v>
      </c>
      <c r="E213" s="80" t="s">
        <v>3706</v>
      </c>
      <c r="F213" s="86" t="str">
        <f>INDEX('Crosswalk Particulates'!$B:$B,MATCH('2017 EPA Data'!A213,'Crosswalk Particulates'!$A:$A,0))</f>
        <v>Transportation Sector</v>
      </c>
      <c r="G213" s="91">
        <f>INDEX('Crosswalk Particulates'!$E:$E,MATCH('2017 EPA Data'!$B213,'Crosswalk Particulates'!$D:$D,0))</f>
        <v>0</v>
      </c>
      <c r="H213" s="103">
        <f t="shared" si="3"/>
        <v>0</v>
      </c>
    </row>
    <row r="214" spans="1:8" hidden="1">
      <c r="A214" s="80" t="s">
        <v>3766</v>
      </c>
      <c r="B214" s="80" t="s">
        <v>3716</v>
      </c>
      <c r="C214" s="80" t="s">
        <v>3705</v>
      </c>
      <c r="D214" s="93">
        <v>2860464.5834431672</v>
      </c>
      <c r="E214" s="80" t="s">
        <v>3706</v>
      </c>
      <c r="F214" s="86" t="str">
        <f>INDEX('Crosswalk Particulates'!$B:$B,MATCH('2017 EPA Data'!A214,'Crosswalk Particulates'!$A:$A,0))</f>
        <v>process-chemicals-industry</v>
      </c>
      <c r="G214" s="91">
        <f>INDEX('Crosswalk Particulates'!$E:$E,MATCH('2017 EPA Data'!$B214,'Crosswalk Particulates'!$D:$D,0))</f>
        <v>0</v>
      </c>
      <c r="H214" s="103">
        <f t="shared" si="3"/>
        <v>0</v>
      </c>
    </row>
    <row r="215" spans="1:8" hidden="1">
      <c r="A215" s="80" t="s">
        <v>3707</v>
      </c>
      <c r="B215" s="80" t="s">
        <v>3781</v>
      </c>
      <c r="C215" s="80" t="s">
        <v>3705</v>
      </c>
      <c r="D215" s="93">
        <v>2808345.6811972889</v>
      </c>
      <c r="E215" s="80" t="s">
        <v>3706</v>
      </c>
      <c r="F215" s="86" t="str">
        <f>INDEX('Crosswalk Particulates'!$B:$B,MATCH('2017 EPA Data'!A215,'Crosswalk Particulates'!$A:$A,0))</f>
        <v>process-other-industry</v>
      </c>
      <c r="G215" s="91">
        <f>INDEX('Crosswalk Particulates'!$E:$E,MATCH('2017 EPA Data'!$B215,'Crosswalk Particulates'!$D:$D,0))</f>
        <v>0</v>
      </c>
      <c r="H215" s="103">
        <f t="shared" si="3"/>
        <v>0</v>
      </c>
    </row>
    <row r="216" spans="1:8" hidden="1">
      <c r="A216" s="80" t="s">
        <v>3751</v>
      </c>
      <c r="B216" s="80" t="s">
        <v>3712</v>
      </c>
      <c r="C216" s="80" t="s">
        <v>3705</v>
      </c>
      <c r="D216" s="93">
        <v>2760387.6007109564</v>
      </c>
      <c r="E216" s="80" t="s">
        <v>3706</v>
      </c>
      <c r="F216" s="86" t="str">
        <f>INDEX('Crosswalk Particulates'!$B:$B,MATCH('2017 EPA Data'!A216,'Crosswalk Particulates'!$A:$A,0))</f>
        <v>Other-EPA</v>
      </c>
      <c r="G216" s="91">
        <f>INDEX('Crosswalk Particulates'!$E:$E,MATCH('2017 EPA Data'!$B216,'Crosswalk Particulates'!$D:$D,0))</f>
        <v>0</v>
      </c>
      <c r="H216" s="103">
        <f t="shared" si="3"/>
        <v>0</v>
      </c>
    </row>
    <row r="217" spans="1:8" hidden="1">
      <c r="A217" s="80" t="s">
        <v>3729</v>
      </c>
      <c r="B217" s="80" t="s">
        <v>3736</v>
      </c>
      <c r="C217" s="80" t="s">
        <v>3705</v>
      </c>
      <c r="D217" s="93">
        <v>2733667.3903626986</v>
      </c>
      <c r="E217" s="80" t="s">
        <v>3706</v>
      </c>
      <c r="F217" s="86" t="str">
        <f>INDEX('Crosswalk Particulates'!$B:$B,MATCH('2017 EPA Data'!A217,'Crosswalk Particulates'!$A:$A,0))</f>
        <v>Transportation Sector</v>
      </c>
      <c r="G217" s="91">
        <f>INDEX('Crosswalk Particulates'!$E:$E,MATCH('2017 EPA Data'!$B217,'Crosswalk Particulates'!$D:$D,0))</f>
        <v>0</v>
      </c>
      <c r="H217" s="103">
        <f t="shared" si="3"/>
        <v>0</v>
      </c>
    </row>
    <row r="218" spans="1:8" hidden="1">
      <c r="A218" s="80" t="s">
        <v>3747</v>
      </c>
      <c r="B218" s="80" t="s">
        <v>3732</v>
      </c>
      <c r="C218" s="80" t="s">
        <v>3705</v>
      </c>
      <c r="D218" s="93">
        <v>2707144.2118490031</v>
      </c>
      <c r="E218" s="80" t="s">
        <v>3706</v>
      </c>
      <c r="F218" s="86" t="str">
        <f>INDEX('Crosswalk Particulates'!$B:$B,MATCH('2017 EPA Data'!A218,'Crosswalk Particulates'!$A:$A,0))</f>
        <v>process-waste-industry</v>
      </c>
      <c r="G218" s="91">
        <f>INDEX('Crosswalk Particulates'!$E:$E,MATCH('2017 EPA Data'!$B218,'Crosswalk Particulates'!$D:$D,0))</f>
        <v>0</v>
      </c>
      <c r="H218" s="103">
        <f t="shared" si="3"/>
        <v>0</v>
      </c>
    </row>
    <row r="219" spans="1:8" hidden="1">
      <c r="A219" s="80" t="s">
        <v>3740</v>
      </c>
      <c r="B219" s="80" t="s">
        <v>3764</v>
      </c>
      <c r="C219" s="80" t="s">
        <v>3705</v>
      </c>
      <c r="D219" s="93">
        <v>2682140.5540018249</v>
      </c>
      <c r="E219" s="80" t="s">
        <v>3706</v>
      </c>
      <c r="F219" s="86" t="str">
        <f>INDEX('Crosswalk Particulates'!$B:$B,MATCH('2017 EPA Data'!A219,'Crosswalk Particulates'!$A:$A,0))</f>
        <v>process-agriculture-industry</v>
      </c>
      <c r="G219" s="91">
        <f>INDEX('Crosswalk Particulates'!$E:$E,MATCH('2017 EPA Data'!$B219,'Crosswalk Particulates'!$D:$D,0))</f>
        <v>0</v>
      </c>
      <c r="H219" s="103">
        <f t="shared" si="3"/>
        <v>0</v>
      </c>
    </row>
    <row r="220" spans="1:8" hidden="1">
      <c r="A220" s="80" t="s">
        <v>3766</v>
      </c>
      <c r="B220" s="80" t="s">
        <v>3746</v>
      </c>
      <c r="C220" s="80" t="s">
        <v>3705</v>
      </c>
      <c r="D220" s="93">
        <v>2680580.5342114838</v>
      </c>
      <c r="E220" s="80" t="s">
        <v>3706</v>
      </c>
      <c r="F220" s="86" t="str">
        <f>INDEX('Crosswalk Particulates'!$B:$B,MATCH('2017 EPA Data'!A220,'Crosswalk Particulates'!$A:$A,0))</f>
        <v>process-chemicals-industry</v>
      </c>
      <c r="G220" s="91">
        <f>INDEX('Crosswalk Particulates'!$E:$E,MATCH('2017 EPA Data'!$B220,'Crosswalk Particulates'!$D:$D,0))</f>
        <v>0</v>
      </c>
      <c r="H220" s="103">
        <f t="shared" si="3"/>
        <v>0</v>
      </c>
    </row>
    <row r="221" spans="1:8" hidden="1">
      <c r="A221" s="80" t="s">
        <v>3740</v>
      </c>
      <c r="B221" s="80" t="s">
        <v>3765</v>
      </c>
      <c r="C221" s="80" t="s">
        <v>3705</v>
      </c>
      <c r="D221" s="93">
        <v>2669280.658283954</v>
      </c>
      <c r="E221" s="80" t="s">
        <v>3706</v>
      </c>
      <c r="F221" s="86" t="str">
        <f>INDEX('Crosswalk Particulates'!$B:$B,MATCH('2017 EPA Data'!A221,'Crosswalk Particulates'!$A:$A,0))</f>
        <v>process-agriculture-industry</v>
      </c>
      <c r="G221" s="91">
        <f>INDEX('Crosswalk Particulates'!$E:$E,MATCH('2017 EPA Data'!$B221,'Crosswalk Particulates'!$D:$D,0))</f>
        <v>0</v>
      </c>
      <c r="H221" s="103">
        <f t="shared" si="3"/>
        <v>0</v>
      </c>
    </row>
    <row r="222" spans="1:8" hidden="1">
      <c r="A222" s="80" t="s">
        <v>3740</v>
      </c>
      <c r="B222" s="80" t="s">
        <v>3716</v>
      </c>
      <c r="C222" s="80" t="s">
        <v>3705</v>
      </c>
      <c r="D222" s="93">
        <v>2649690.5006042616</v>
      </c>
      <c r="E222" s="80" t="s">
        <v>3706</v>
      </c>
      <c r="F222" s="86" t="str">
        <f>INDEX('Crosswalk Particulates'!$B:$B,MATCH('2017 EPA Data'!A222,'Crosswalk Particulates'!$A:$A,0))</f>
        <v>process-agriculture-industry</v>
      </c>
      <c r="G222" s="91">
        <f>INDEX('Crosswalk Particulates'!$E:$E,MATCH('2017 EPA Data'!$B222,'Crosswalk Particulates'!$D:$D,0))</f>
        <v>0</v>
      </c>
      <c r="H222" s="103">
        <f t="shared" si="3"/>
        <v>0</v>
      </c>
    </row>
    <row r="223" spans="1:8" hidden="1">
      <c r="A223" s="80" t="s">
        <v>3740</v>
      </c>
      <c r="B223" s="80" t="s">
        <v>3793</v>
      </c>
      <c r="C223" s="80" t="s">
        <v>3745</v>
      </c>
      <c r="D223" s="93">
        <v>2569170.2036195472</v>
      </c>
      <c r="E223" s="80" t="s">
        <v>3710</v>
      </c>
      <c r="F223" s="86" t="str">
        <f>INDEX('Crosswalk Particulates'!$B:$B,MATCH('2017 EPA Data'!A223,'Crosswalk Particulates'!$A:$A,0))</f>
        <v>process-agriculture-industry</v>
      </c>
      <c r="G223" s="91">
        <f>INDEX('Crosswalk Particulates'!$E:$E,MATCH('2017 EPA Data'!$B223,'Crosswalk Particulates'!$D:$D,0))</f>
        <v>0</v>
      </c>
      <c r="H223" s="103">
        <f t="shared" si="3"/>
        <v>2330714774990.291</v>
      </c>
    </row>
    <row r="224" spans="1:8" hidden="1">
      <c r="A224" s="80" t="s">
        <v>3741</v>
      </c>
      <c r="B224" s="80" t="s">
        <v>3794</v>
      </c>
      <c r="C224" s="80" t="s">
        <v>3705</v>
      </c>
      <c r="D224" s="93">
        <v>2556639.4769765516</v>
      </c>
      <c r="E224" s="80" t="s">
        <v>3706</v>
      </c>
      <c r="F224" s="86" t="str">
        <f>INDEX('Crosswalk Particulates'!$B:$B,MATCH('2017 EPA Data'!A224,'Crosswalk Particulates'!$A:$A,0))</f>
        <v>process-other-industry</v>
      </c>
      <c r="G224" s="91">
        <f>INDEX('Crosswalk Particulates'!$E:$E,MATCH('2017 EPA Data'!$B224,'Crosswalk Particulates'!$D:$D,0))</f>
        <v>0</v>
      </c>
      <c r="H224" s="103">
        <f t="shared" si="3"/>
        <v>0</v>
      </c>
    </row>
    <row r="225" spans="1:8" hidden="1">
      <c r="A225" s="80" t="s">
        <v>3747</v>
      </c>
      <c r="B225" s="80" t="s">
        <v>3764</v>
      </c>
      <c r="C225" s="80" t="s">
        <v>3705</v>
      </c>
      <c r="D225" s="93">
        <v>2532928.4006850743</v>
      </c>
      <c r="E225" s="80" t="s">
        <v>3706</v>
      </c>
      <c r="F225" s="86" t="str">
        <f>INDEX('Crosswalk Particulates'!$B:$B,MATCH('2017 EPA Data'!A225,'Crosswalk Particulates'!$A:$A,0))</f>
        <v>process-waste-industry</v>
      </c>
      <c r="G225" s="91">
        <f>INDEX('Crosswalk Particulates'!$E:$E,MATCH('2017 EPA Data'!$B225,'Crosswalk Particulates'!$D:$D,0))</f>
        <v>0</v>
      </c>
      <c r="H225" s="103">
        <f t="shared" si="3"/>
        <v>0</v>
      </c>
    </row>
    <row r="226" spans="1:8" hidden="1">
      <c r="A226" s="80" t="s">
        <v>3743</v>
      </c>
      <c r="B226" s="80" t="s">
        <v>3719</v>
      </c>
      <c r="C226" s="80" t="s">
        <v>3705</v>
      </c>
      <c r="D226" s="93">
        <v>2513555.3966359678</v>
      </c>
      <c r="E226" s="80" t="s">
        <v>3706</v>
      </c>
      <c r="F226" s="86" t="str">
        <f>INDEX('Crosswalk Particulates'!$B:$B,MATCH('2017 EPA Data'!A226,'Crosswalk Particulates'!$A:$A,0))</f>
        <v>process-other-industry</v>
      </c>
      <c r="G226" s="91">
        <f>INDEX('Crosswalk Particulates'!$E:$E,MATCH('2017 EPA Data'!$B226,'Crosswalk Particulates'!$D:$D,0))</f>
        <v>0</v>
      </c>
      <c r="H226" s="103">
        <f t="shared" si="3"/>
        <v>0</v>
      </c>
    </row>
    <row r="227" spans="1:8" hidden="1">
      <c r="A227" s="80" t="s">
        <v>3730</v>
      </c>
      <c r="B227" s="80" t="s">
        <v>3744</v>
      </c>
      <c r="C227" s="80" t="s">
        <v>3745</v>
      </c>
      <c r="D227" s="93">
        <v>2492078.7303828038</v>
      </c>
      <c r="E227" s="80" t="s">
        <v>3710</v>
      </c>
      <c r="F227" s="86" t="str">
        <f>INDEX('Crosswalk Particulates'!$B:$B,MATCH('2017 EPA Data'!A227,'Crosswalk Particulates'!$A:$A,0))</f>
        <v>process-ngps-industry</v>
      </c>
      <c r="G227" s="91" t="str">
        <f>INDEX('Crosswalk Particulates'!$E:$E,MATCH('2017 EPA Data'!$B227,'Crosswalk Particulates'!$D:$D,0))</f>
        <v>VOC</v>
      </c>
      <c r="H227" s="103">
        <f t="shared" si="3"/>
        <v>2260778483714.022</v>
      </c>
    </row>
    <row r="228" spans="1:8" hidden="1">
      <c r="A228" s="80" t="s">
        <v>3726</v>
      </c>
      <c r="B228" s="80" t="s">
        <v>3708</v>
      </c>
      <c r="C228" s="80" t="s">
        <v>3709</v>
      </c>
      <c r="D228" s="93">
        <v>2470007.6927999998</v>
      </c>
      <c r="E228" s="80" t="s">
        <v>3710</v>
      </c>
      <c r="F228" s="86" t="str">
        <f>INDEX('Crosswalk Particulates'!$B:$B,MATCH('2017 EPA Data'!A228,'Crosswalk Particulates'!$A:$A,0))</f>
        <v>process-other-industry</v>
      </c>
      <c r="G228" s="91">
        <f>INDEX('Crosswalk Particulates'!$E:$E,MATCH('2017 EPA Data'!$B228,'Crosswalk Particulates'!$D:$D,0))</f>
        <v>0</v>
      </c>
      <c r="H228" s="103">
        <f t="shared" si="3"/>
        <v>2240755951411.1274</v>
      </c>
    </row>
    <row r="229" spans="1:8" hidden="1">
      <c r="A229" s="80" t="s">
        <v>3707</v>
      </c>
      <c r="B229" s="80" t="s">
        <v>3712</v>
      </c>
      <c r="C229" s="80" t="s">
        <v>3705</v>
      </c>
      <c r="D229" s="93">
        <v>2465620.0883293282</v>
      </c>
      <c r="E229" s="80" t="s">
        <v>3706</v>
      </c>
      <c r="F229" s="86" t="str">
        <f>INDEX('Crosswalk Particulates'!$B:$B,MATCH('2017 EPA Data'!A229,'Crosswalk Particulates'!$A:$A,0))</f>
        <v>process-other-industry</v>
      </c>
      <c r="G229" s="91">
        <f>INDEX('Crosswalk Particulates'!$E:$E,MATCH('2017 EPA Data'!$B229,'Crosswalk Particulates'!$D:$D,0))</f>
        <v>0</v>
      </c>
      <c r="H229" s="103">
        <f t="shared" si="3"/>
        <v>0</v>
      </c>
    </row>
    <row r="230" spans="1:8" hidden="1">
      <c r="A230" s="80" t="s">
        <v>3774</v>
      </c>
      <c r="B230" s="80" t="s">
        <v>3719</v>
      </c>
      <c r="C230" s="80" t="s">
        <v>3705</v>
      </c>
      <c r="D230" s="93">
        <v>2464537.7709990297</v>
      </c>
      <c r="E230" s="80" t="s">
        <v>3706</v>
      </c>
      <c r="F230" s="86" t="str">
        <f>INDEX('Crosswalk Particulates'!$B:$B,MATCH('2017 EPA Data'!A230,'Crosswalk Particulates'!$A:$A,0))</f>
        <v>process-other-industry</v>
      </c>
      <c r="G230" s="91">
        <f>INDEX('Crosswalk Particulates'!$E:$E,MATCH('2017 EPA Data'!$B230,'Crosswalk Particulates'!$D:$D,0))</f>
        <v>0</v>
      </c>
      <c r="H230" s="103">
        <f t="shared" si="3"/>
        <v>0</v>
      </c>
    </row>
    <row r="231" spans="1:8" hidden="1">
      <c r="A231" s="80" t="s">
        <v>3722</v>
      </c>
      <c r="B231" s="80" t="s">
        <v>3719</v>
      </c>
      <c r="C231" s="80" t="s">
        <v>3705</v>
      </c>
      <c r="D231" s="93">
        <v>2421407.9127288</v>
      </c>
      <c r="E231" s="80" t="s">
        <v>3706</v>
      </c>
      <c r="F231" s="86" t="str">
        <f>INDEX('Crosswalk Particulates'!$B:$B,MATCH('2017 EPA Data'!A231,'Crosswalk Particulates'!$A:$A,0))</f>
        <v>Other-EPA</v>
      </c>
      <c r="G231" s="91">
        <f>INDEX('Crosswalk Particulates'!$E:$E,MATCH('2017 EPA Data'!$B231,'Crosswalk Particulates'!$D:$D,0))</f>
        <v>0</v>
      </c>
      <c r="H231" s="103">
        <f t="shared" si="3"/>
        <v>0</v>
      </c>
    </row>
    <row r="232" spans="1:8" hidden="1">
      <c r="A232" s="80" t="s">
        <v>3737</v>
      </c>
      <c r="B232" s="80" t="s">
        <v>3748</v>
      </c>
      <c r="C232" s="80" t="s">
        <v>3745</v>
      </c>
      <c r="D232" s="93">
        <v>2398362.3236165582</v>
      </c>
      <c r="E232" s="80" t="s">
        <v>3710</v>
      </c>
      <c r="F232" s="86" t="str">
        <f>INDEX('Crosswalk Particulates'!$B:$B,MATCH('2017 EPA Data'!A232,'Crosswalk Particulates'!$A:$A,0))</f>
        <v>Residential Buildings Sector</v>
      </c>
      <c r="G232" s="91" t="str">
        <f>INDEX('Crosswalk Particulates'!$E:$E,MATCH('2017 EPA Data'!$B232,'Crosswalk Particulates'!$D:$D,0))</f>
        <v>CO</v>
      </c>
      <c r="H232" s="103">
        <f t="shared" si="3"/>
        <v>2175760288500.1121</v>
      </c>
    </row>
    <row r="233" spans="1:8" hidden="1">
      <c r="A233" s="80" t="s">
        <v>3707</v>
      </c>
      <c r="B233" s="80" t="s">
        <v>3713</v>
      </c>
      <c r="C233" s="80" t="s">
        <v>3705</v>
      </c>
      <c r="D233" s="93">
        <v>2252599.3255084408</v>
      </c>
      <c r="E233" s="80" t="s">
        <v>3706</v>
      </c>
      <c r="F233" s="86" t="str">
        <f>INDEX('Crosswalk Particulates'!$B:$B,MATCH('2017 EPA Data'!A233,'Crosswalk Particulates'!$A:$A,0))</f>
        <v>process-other-industry</v>
      </c>
      <c r="G233" s="91">
        <f>INDEX('Crosswalk Particulates'!$E:$E,MATCH('2017 EPA Data'!$B233,'Crosswalk Particulates'!$D:$D,0))</f>
        <v>0</v>
      </c>
      <c r="H233" s="103">
        <f t="shared" si="3"/>
        <v>0</v>
      </c>
    </row>
    <row r="234" spans="1:8" hidden="1">
      <c r="A234" s="80" t="s">
        <v>3715</v>
      </c>
      <c r="B234" s="80" t="s">
        <v>3719</v>
      </c>
      <c r="C234" s="80" t="s">
        <v>3705</v>
      </c>
      <c r="D234" s="93">
        <v>2220757.5971424524</v>
      </c>
      <c r="E234" s="80" t="s">
        <v>3706</v>
      </c>
      <c r="F234" s="86" t="str">
        <f>INDEX('Crosswalk Particulates'!$B:$B,MATCH('2017 EPA Data'!A234,'Crosswalk Particulates'!$A:$A,0))</f>
        <v>Transportation Sector</v>
      </c>
      <c r="G234" s="91">
        <f>INDEX('Crosswalk Particulates'!$E:$E,MATCH('2017 EPA Data'!$B234,'Crosswalk Particulates'!$D:$D,0))</f>
        <v>0</v>
      </c>
      <c r="H234" s="103">
        <f t="shared" si="3"/>
        <v>0</v>
      </c>
    </row>
    <row r="235" spans="1:8" hidden="1">
      <c r="A235" s="80" t="s">
        <v>3795</v>
      </c>
      <c r="B235" s="80" t="s">
        <v>3768</v>
      </c>
      <c r="C235" s="80" t="s">
        <v>3705</v>
      </c>
      <c r="D235" s="93">
        <v>2179516.2072000001</v>
      </c>
      <c r="E235" s="80" t="s">
        <v>3706</v>
      </c>
      <c r="F235" s="86" t="str">
        <f>INDEX('Crosswalk Particulates'!$B:$B,MATCH('2017 EPA Data'!A235,'Crosswalk Particulates'!$A:$A,0))</f>
        <v>process-cement-industry</v>
      </c>
      <c r="G235" s="91">
        <f>INDEX('Crosswalk Particulates'!$E:$E,MATCH('2017 EPA Data'!$B235,'Crosswalk Particulates'!$D:$D,0))</f>
        <v>0</v>
      </c>
      <c r="H235" s="103">
        <f t="shared" si="3"/>
        <v>0</v>
      </c>
    </row>
    <row r="236" spans="1:8" hidden="1">
      <c r="A236" s="80" t="s">
        <v>3796</v>
      </c>
      <c r="B236" s="80" t="s">
        <v>3712</v>
      </c>
      <c r="C236" s="80" t="s">
        <v>3705</v>
      </c>
      <c r="D236" s="93">
        <v>2146306.5690039601</v>
      </c>
      <c r="E236" s="80" t="s">
        <v>3706</v>
      </c>
      <c r="F236" s="86" t="str">
        <f>INDEX('Crosswalk Particulates'!$B:$B,MATCH('2017 EPA Data'!A236,'Crosswalk Particulates'!$A:$A,0))</f>
        <v>Electricity Sector</v>
      </c>
      <c r="G236" s="91">
        <f>INDEX('Crosswalk Particulates'!$E:$E,MATCH('2017 EPA Data'!$B236,'Crosswalk Particulates'!$D:$D,0))</f>
        <v>0</v>
      </c>
      <c r="H236" s="103">
        <f t="shared" si="3"/>
        <v>0</v>
      </c>
    </row>
    <row r="237" spans="1:8" hidden="1">
      <c r="A237" s="80" t="s">
        <v>3715</v>
      </c>
      <c r="B237" s="80" t="s">
        <v>3725</v>
      </c>
      <c r="C237" s="80" t="s">
        <v>3705</v>
      </c>
      <c r="D237" s="93">
        <v>2112775.5136352624</v>
      </c>
      <c r="E237" s="80" t="s">
        <v>3706</v>
      </c>
      <c r="F237" s="86" t="str">
        <f>INDEX('Crosswalk Particulates'!$B:$B,MATCH('2017 EPA Data'!A237,'Crosswalk Particulates'!$A:$A,0))</f>
        <v>Transportation Sector</v>
      </c>
      <c r="G237" s="91">
        <f>INDEX('Crosswalk Particulates'!$E:$E,MATCH('2017 EPA Data'!$B237,'Crosswalk Particulates'!$D:$D,0))</f>
        <v>0</v>
      </c>
      <c r="H237" s="103">
        <f t="shared" si="3"/>
        <v>0</v>
      </c>
    </row>
    <row r="238" spans="1:8" hidden="1">
      <c r="A238" s="80" t="s">
        <v>3726</v>
      </c>
      <c r="B238" s="80" t="s">
        <v>3764</v>
      </c>
      <c r="C238" s="80" t="s">
        <v>3705</v>
      </c>
      <c r="D238" s="93">
        <v>2073973.872450565</v>
      </c>
      <c r="E238" s="80" t="s">
        <v>3706</v>
      </c>
      <c r="F238" s="86" t="str">
        <f>INDEX('Crosswalk Particulates'!$B:$B,MATCH('2017 EPA Data'!A238,'Crosswalk Particulates'!$A:$A,0))</f>
        <v>process-other-industry</v>
      </c>
      <c r="G238" s="91">
        <f>INDEX('Crosswalk Particulates'!$E:$E,MATCH('2017 EPA Data'!$B238,'Crosswalk Particulates'!$D:$D,0))</f>
        <v>0</v>
      </c>
      <c r="H238" s="103">
        <f t="shared" si="3"/>
        <v>0</v>
      </c>
    </row>
    <row r="239" spans="1:8" hidden="1">
      <c r="A239" s="80" t="s">
        <v>3790</v>
      </c>
      <c r="B239" s="80" t="s">
        <v>3767</v>
      </c>
      <c r="C239" s="80" t="s">
        <v>3705</v>
      </c>
      <c r="D239" s="93">
        <v>2071166.0932</v>
      </c>
      <c r="E239" s="80" t="s">
        <v>3706</v>
      </c>
      <c r="F239" s="86" t="str">
        <f>INDEX('Crosswalk Particulates'!$B:$B,MATCH('2017 EPA Data'!A239,'Crosswalk Particulates'!$A:$A,0))</f>
        <v>process-other-industry</v>
      </c>
      <c r="G239" s="91">
        <f>INDEX('Crosswalk Particulates'!$E:$E,MATCH('2017 EPA Data'!$B239,'Crosswalk Particulates'!$D:$D,0))</f>
        <v>0</v>
      </c>
      <c r="H239" s="103">
        <f t="shared" si="3"/>
        <v>0</v>
      </c>
    </row>
    <row r="240" spans="1:8" hidden="1">
      <c r="A240" s="80" t="s">
        <v>3757</v>
      </c>
      <c r="B240" s="80" t="s">
        <v>3792</v>
      </c>
      <c r="C240" s="80" t="s">
        <v>3705</v>
      </c>
      <c r="D240" s="93">
        <v>2049051.5155524048</v>
      </c>
      <c r="E240" s="80" t="s">
        <v>3706</v>
      </c>
      <c r="F240" s="86" t="str">
        <f>INDEX('Crosswalk Particulates'!$B:$B,MATCH('2017 EPA Data'!A240,'Crosswalk Particulates'!$A:$A,0))</f>
        <v>Transportation Sector</v>
      </c>
      <c r="G240" s="91">
        <f>INDEX('Crosswalk Particulates'!$E:$E,MATCH('2017 EPA Data'!$B240,'Crosswalk Particulates'!$D:$D,0))</f>
        <v>0</v>
      </c>
      <c r="H240" s="103">
        <f t="shared" si="3"/>
        <v>0</v>
      </c>
    </row>
    <row r="241" spans="1:8" hidden="1">
      <c r="A241" s="80" t="s">
        <v>3717</v>
      </c>
      <c r="B241" s="80" t="s">
        <v>3744</v>
      </c>
      <c r="C241" s="80" t="s">
        <v>3745</v>
      </c>
      <c r="D241" s="93">
        <v>2042074.7866819082</v>
      </c>
      <c r="E241" s="80" t="s">
        <v>3710</v>
      </c>
      <c r="F241" s="86" t="str">
        <f>INDEX('Crosswalk Particulates'!$B:$B,MATCH('2017 EPA Data'!A241,'Crosswalk Particulates'!$A:$A,0))</f>
        <v>Other-EPA</v>
      </c>
      <c r="G241" s="91" t="str">
        <f>INDEX('Crosswalk Particulates'!$E:$E,MATCH('2017 EPA Data'!$B241,'Crosswalk Particulates'!$D:$D,0))</f>
        <v>VOC</v>
      </c>
      <c r="H241" s="103">
        <f t="shared" si="3"/>
        <v>1852541287552.4202</v>
      </c>
    </row>
    <row r="242" spans="1:8" hidden="1">
      <c r="A242" s="80" t="s">
        <v>3738</v>
      </c>
      <c r="B242" s="80" t="s">
        <v>3759</v>
      </c>
      <c r="C242" s="80" t="s">
        <v>3705</v>
      </c>
      <c r="D242" s="93">
        <v>2037335.1367344249</v>
      </c>
      <c r="E242" s="80" t="s">
        <v>3706</v>
      </c>
      <c r="F242" s="86" t="str">
        <f>INDEX('Crosswalk Particulates'!$B:$B,MATCH('2017 EPA Data'!A242,'Crosswalk Particulates'!$A:$A,0))</f>
        <v>process-other-industry</v>
      </c>
      <c r="G242" s="91">
        <f>INDEX('Crosswalk Particulates'!$E:$E,MATCH('2017 EPA Data'!$B242,'Crosswalk Particulates'!$D:$D,0))</f>
        <v>0</v>
      </c>
      <c r="H242" s="103">
        <f t="shared" si="3"/>
        <v>0</v>
      </c>
    </row>
    <row r="243" spans="1:8" hidden="1">
      <c r="A243" s="80" t="s">
        <v>3739</v>
      </c>
      <c r="B243" s="80" t="s">
        <v>3704</v>
      </c>
      <c r="C243" s="80" t="s">
        <v>3705</v>
      </c>
      <c r="D243" s="93">
        <v>1996365.684736107</v>
      </c>
      <c r="E243" s="80" t="s">
        <v>3706</v>
      </c>
      <c r="F243" s="86" t="str">
        <f>INDEX('Crosswalk Particulates'!$B:$B,MATCH('2017 EPA Data'!A243,'Crosswalk Particulates'!$A:$A,0))</f>
        <v>industry-fuel-natural gas</v>
      </c>
      <c r="G243" s="91">
        <f>INDEX('Crosswalk Particulates'!$E:$E,MATCH('2017 EPA Data'!$B243,'Crosswalk Particulates'!$D:$D,0))</f>
        <v>0</v>
      </c>
      <c r="H243" s="103">
        <f t="shared" si="3"/>
        <v>0</v>
      </c>
    </row>
    <row r="244" spans="1:8" hidden="1">
      <c r="A244" s="80" t="s">
        <v>3788</v>
      </c>
      <c r="B244" s="80" t="s">
        <v>3768</v>
      </c>
      <c r="C244" s="80" t="s">
        <v>3705</v>
      </c>
      <c r="D244" s="93">
        <v>1981852.2732619999</v>
      </c>
      <c r="E244" s="80" t="s">
        <v>3706</v>
      </c>
      <c r="F244" s="86" t="str">
        <f>INDEX('Crosswalk Particulates'!$B:$B,MATCH('2017 EPA Data'!A244,'Crosswalk Particulates'!$A:$A,0))</f>
        <v>industry-fuel-biomass</v>
      </c>
      <c r="G244" s="91">
        <f>INDEX('Crosswalk Particulates'!$E:$E,MATCH('2017 EPA Data'!$B244,'Crosswalk Particulates'!$D:$D,0))</f>
        <v>0</v>
      </c>
      <c r="H244" s="103">
        <f t="shared" si="3"/>
        <v>0</v>
      </c>
    </row>
    <row r="245" spans="1:8" hidden="1">
      <c r="A245" s="80" t="s">
        <v>3715</v>
      </c>
      <c r="B245" s="80" t="s">
        <v>3716</v>
      </c>
      <c r="C245" s="80" t="s">
        <v>3705</v>
      </c>
      <c r="D245" s="93">
        <v>1962924.6902659775</v>
      </c>
      <c r="E245" s="80" t="s">
        <v>3706</v>
      </c>
      <c r="F245" s="86" t="str">
        <f>INDEX('Crosswalk Particulates'!$B:$B,MATCH('2017 EPA Data'!A245,'Crosswalk Particulates'!$A:$A,0))</f>
        <v>Transportation Sector</v>
      </c>
      <c r="G245" s="91">
        <f>INDEX('Crosswalk Particulates'!$E:$E,MATCH('2017 EPA Data'!$B245,'Crosswalk Particulates'!$D:$D,0))</f>
        <v>0</v>
      </c>
      <c r="H245" s="103">
        <f t="shared" si="3"/>
        <v>0</v>
      </c>
    </row>
    <row r="246" spans="1:8" hidden="1">
      <c r="A246" s="80" t="s">
        <v>3714</v>
      </c>
      <c r="B246" s="80" t="s">
        <v>3778</v>
      </c>
      <c r="C246" s="80" t="s">
        <v>3745</v>
      </c>
      <c r="D246" s="93">
        <v>1952987.6416144813</v>
      </c>
      <c r="E246" s="80" t="s">
        <v>3710</v>
      </c>
      <c r="F246" s="86" t="str">
        <f>INDEX('Crosswalk Particulates'!$B:$B,MATCH('2017 EPA Data'!A246,'Crosswalk Particulates'!$A:$A,0))</f>
        <v>Other-EPA</v>
      </c>
      <c r="G246" s="91" t="str">
        <f>INDEX('Crosswalk Particulates'!$E:$E,MATCH('2017 EPA Data'!$B246,'Crosswalk Particulates'!$D:$D,0))</f>
        <v>PM10</v>
      </c>
      <c r="H246" s="103">
        <f t="shared" si="3"/>
        <v>1771722692903.5222</v>
      </c>
    </row>
    <row r="247" spans="1:8" hidden="1">
      <c r="A247" s="80" t="s">
        <v>3711</v>
      </c>
      <c r="B247" s="80" t="s">
        <v>3746</v>
      </c>
      <c r="C247" s="80" t="s">
        <v>3705</v>
      </c>
      <c r="D247" s="93">
        <v>1911149.8227068495</v>
      </c>
      <c r="E247" s="80" t="s">
        <v>3706</v>
      </c>
      <c r="F247" s="86" t="str">
        <f>INDEX('Crosswalk Particulates'!$B:$B,MATCH('2017 EPA Data'!A247,'Crosswalk Particulates'!$A:$A,0))</f>
        <v>Transportation Sector</v>
      </c>
      <c r="G247" s="91">
        <f>INDEX('Crosswalk Particulates'!$E:$E,MATCH('2017 EPA Data'!$B247,'Crosswalk Particulates'!$D:$D,0))</f>
        <v>0</v>
      </c>
      <c r="H247" s="103">
        <f t="shared" si="3"/>
        <v>0</v>
      </c>
    </row>
    <row r="248" spans="1:8">
      <c r="A248" s="80" t="s">
        <v>3711</v>
      </c>
      <c r="B248" s="80" t="s">
        <v>3797</v>
      </c>
      <c r="C248" s="80" t="s">
        <v>3745</v>
      </c>
      <c r="D248" s="93">
        <v>1886607.1828153448</v>
      </c>
      <c r="E248" s="80" t="s">
        <v>3710</v>
      </c>
      <c r="F248" s="86" t="str">
        <f>INDEX('Crosswalk Particulates'!$B:$B,MATCH('2017 EPA Data'!A248,'Crosswalk Particulates'!$A:$A,0))</f>
        <v>Transportation Sector</v>
      </c>
      <c r="G248" s="91" t="str">
        <f>INDEX('Crosswalk Particulates'!$E:$E,MATCH('2017 EPA Data'!$B248,'Crosswalk Particulates'!$D:$D,0))</f>
        <v>NOX</v>
      </c>
      <c r="H248" s="103">
        <f t="shared" si="3"/>
        <v>1711503282030.7761</v>
      </c>
    </row>
    <row r="249" spans="1:8" hidden="1">
      <c r="A249" s="80" t="s">
        <v>3737</v>
      </c>
      <c r="B249" s="80" t="s">
        <v>3724</v>
      </c>
      <c r="C249" s="80" t="s">
        <v>3705</v>
      </c>
      <c r="D249" s="93">
        <v>1841383.0331220806</v>
      </c>
      <c r="E249" s="80" t="s">
        <v>3706</v>
      </c>
      <c r="F249" s="86" t="str">
        <f>INDEX('Crosswalk Particulates'!$B:$B,MATCH('2017 EPA Data'!A249,'Crosswalk Particulates'!$A:$A,0))</f>
        <v>Residential Buildings Sector</v>
      </c>
      <c r="G249" s="91">
        <f>INDEX('Crosswalk Particulates'!$E:$E,MATCH('2017 EPA Data'!$B249,'Crosswalk Particulates'!$D:$D,0))</f>
        <v>0</v>
      </c>
      <c r="H249" s="103">
        <f t="shared" si="3"/>
        <v>0</v>
      </c>
    </row>
    <row r="250" spans="1:8" hidden="1">
      <c r="A250" s="80" t="s">
        <v>3747</v>
      </c>
      <c r="B250" s="80" t="s">
        <v>3719</v>
      </c>
      <c r="C250" s="80" t="s">
        <v>3705</v>
      </c>
      <c r="D250" s="93">
        <v>1837628.8720073798</v>
      </c>
      <c r="E250" s="80" t="s">
        <v>3706</v>
      </c>
      <c r="F250" s="86" t="str">
        <f>INDEX('Crosswalk Particulates'!$B:$B,MATCH('2017 EPA Data'!A250,'Crosswalk Particulates'!$A:$A,0))</f>
        <v>process-waste-industry</v>
      </c>
      <c r="G250" s="91">
        <f>INDEX('Crosswalk Particulates'!$E:$E,MATCH('2017 EPA Data'!$B250,'Crosswalk Particulates'!$D:$D,0))</f>
        <v>0</v>
      </c>
      <c r="H250" s="103">
        <f t="shared" si="3"/>
        <v>0</v>
      </c>
    </row>
    <row r="251" spans="1:8" hidden="1">
      <c r="A251" s="80" t="s">
        <v>3774</v>
      </c>
      <c r="B251" s="80" t="s">
        <v>3721</v>
      </c>
      <c r="C251" s="80" t="s">
        <v>3705</v>
      </c>
      <c r="D251" s="93">
        <v>1827603.1824734164</v>
      </c>
      <c r="E251" s="80" t="s">
        <v>3706</v>
      </c>
      <c r="F251" s="86" t="str">
        <f>INDEX('Crosswalk Particulates'!$B:$B,MATCH('2017 EPA Data'!A251,'Crosswalk Particulates'!$A:$A,0))</f>
        <v>process-other-industry</v>
      </c>
      <c r="G251" s="91">
        <f>INDEX('Crosswalk Particulates'!$E:$E,MATCH('2017 EPA Data'!$B251,'Crosswalk Particulates'!$D:$D,0))</f>
        <v>0</v>
      </c>
      <c r="H251" s="103">
        <f t="shared" si="3"/>
        <v>0</v>
      </c>
    </row>
    <row r="252" spans="1:8" hidden="1">
      <c r="A252" s="80" t="s">
        <v>3783</v>
      </c>
      <c r="B252" s="80" t="s">
        <v>3721</v>
      </c>
      <c r="C252" s="80" t="s">
        <v>3705</v>
      </c>
      <c r="D252" s="93">
        <v>1814205.5148323313</v>
      </c>
      <c r="E252" s="80" t="s">
        <v>3706</v>
      </c>
      <c r="F252" s="86" t="str">
        <f>INDEX('Crosswalk Particulates'!$B:$B,MATCH('2017 EPA Data'!A252,'Crosswalk Particulates'!$A:$A,0))</f>
        <v>process-other-industry</v>
      </c>
      <c r="G252" s="91">
        <f>INDEX('Crosswalk Particulates'!$E:$E,MATCH('2017 EPA Data'!$B252,'Crosswalk Particulates'!$D:$D,0))</f>
        <v>0</v>
      </c>
      <c r="H252" s="103">
        <f t="shared" si="3"/>
        <v>0</v>
      </c>
    </row>
    <row r="253" spans="1:8" hidden="1">
      <c r="A253" s="80" t="s">
        <v>3738</v>
      </c>
      <c r="B253" s="80" t="s">
        <v>3732</v>
      </c>
      <c r="C253" s="80" t="s">
        <v>3705</v>
      </c>
      <c r="D253" s="93">
        <v>1789893.7472603831</v>
      </c>
      <c r="E253" s="80" t="s">
        <v>3706</v>
      </c>
      <c r="F253" s="86" t="str">
        <f>INDEX('Crosswalk Particulates'!$B:$B,MATCH('2017 EPA Data'!A253,'Crosswalk Particulates'!$A:$A,0))</f>
        <v>process-other-industry</v>
      </c>
      <c r="G253" s="91">
        <f>INDEX('Crosswalk Particulates'!$E:$E,MATCH('2017 EPA Data'!$B253,'Crosswalk Particulates'!$D:$D,0))</f>
        <v>0</v>
      </c>
      <c r="H253" s="103">
        <f t="shared" si="3"/>
        <v>0</v>
      </c>
    </row>
    <row r="254" spans="1:8" hidden="1">
      <c r="A254" s="80" t="s">
        <v>3735</v>
      </c>
      <c r="B254" s="80" t="s">
        <v>3750</v>
      </c>
      <c r="C254" s="80" t="s">
        <v>3705</v>
      </c>
      <c r="D254" s="93">
        <v>1787224.901348778</v>
      </c>
      <c r="E254" s="80" t="s">
        <v>3706</v>
      </c>
      <c r="F254" s="86" t="str">
        <f>INDEX('Crosswalk Particulates'!$B:$B,MATCH('2017 EPA Data'!A254,'Crosswalk Particulates'!$A:$A,0))</f>
        <v>process-other-industry</v>
      </c>
      <c r="G254" s="91">
        <f>INDEX('Crosswalk Particulates'!$E:$E,MATCH('2017 EPA Data'!$B254,'Crosswalk Particulates'!$D:$D,0))</f>
        <v>0</v>
      </c>
      <c r="H254" s="103">
        <f t="shared" si="3"/>
        <v>0</v>
      </c>
    </row>
    <row r="255" spans="1:8" hidden="1">
      <c r="A255" s="80" t="s">
        <v>3715</v>
      </c>
      <c r="B255" s="80" t="s">
        <v>3723</v>
      </c>
      <c r="C255" s="80" t="s">
        <v>3705</v>
      </c>
      <c r="D255" s="93">
        <v>1777186.6203429683</v>
      </c>
      <c r="E255" s="80" t="s">
        <v>3706</v>
      </c>
      <c r="F255" s="86" t="str">
        <f>INDEX('Crosswalk Particulates'!$B:$B,MATCH('2017 EPA Data'!A255,'Crosswalk Particulates'!$A:$A,0))</f>
        <v>Transportation Sector</v>
      </c>
      <c r="G255" s="91">
        <f>INDEX('Crosswalk Particulates'!$E:$E,MATCH('2017 EPA Data'!$B255,'Crosswalk Particulates'!$D:$D,0))</f>
        <v>0</v>
      </c>
      <c r="H255" s="103">
        <f t="shared" si="3"/>
        <v>0</v>
      </c>
    </row>
    <row r="256" spans="1:8" hidden="1">
      <c r="A256" s="80" t="s">
        <v>3774</v>
      </c>
      <c r="B256" s="80" t="s">
        <v>3723</v>
      </c>
      <c r="C256" s="80" t="s">
        <v>3705</v>
      </c>
      <c r="D256" s="93">
        <v>1756997.4827969498</v>
      </c>
      <c r="E256" s="80" t="s">
        <v>3706</v>
      </c>
      <c r="F256" s="86" t="str">
        <f>INDEX('Crosswalk Particulates'!$B:$B,MATCH('2017 EPA Data'!A256,'Crosswalk Particulates'!$A:$A,0))</f>
        <v>process-other-industry</v>
      </c>
      <c r="G256" s="91">
        <f>INDEX('Crosswalk Particulates'!$E:$E,MATCH('2017 EPA Data'!$B256,'Crosswalk Particulates'!$D:$D,0))</f>
        <v>0</v>
      </c>
      <c r="H256" s="103">
        <f t="shared" si="3"/>
        <v>0</v>
      </c>
    </row>
    <row r="257" spans="1:8" hidden="1">
      <c r="A257" s="80" t="s">
        <v>3711</v>
      </c>
      <c r="B257" s="80" t="s">
        <v>3724</v>
      </c>
      <c r="C257" s="80" t="s">
        <v>3705</v>
      </c>
      <c r="D257" s="93">
        <v>1684964.0639274854</v>
      </c>
      <c r="E257" s="80" t="s">
        <v>3706</v>
      </c>
      <c r="F257" s="86" t="str">
        <f>INDEX('Crosswalk Particulates'!$B:$B,MATCH('2017 EPA Data'!A257,'Crosswalk Particulates'!$A:$A,0))</f>
        <v>Transportation Sector</v>
      </c>
      <c r="G257" s="91">
        <f>INDEX('Crosswalk Particulates'!$E:$E,MATCH('2017 EPA Data'!$B257,'Crosswalk Particulates'!$D:$D,0))</f>
        <v>0</v>
      </c>
      <c r="H257" s="103">
        <f t="shared" si="3"/>
        <v>0</v>
      </c>
    </row>
    <row r="258" spans="1:8" hidden="1">
      <c r="A258" s="80" t="s">
        <v>3714</v>
      </c>
      <c r="B258" s="80" t="s">
        <v>3798</v>
      </c>
      <c r="C258" s="80" t="s">
        <v>3745</v>
      </c>
      <c r="D258" s="93">
        <v>1655210.7293078364</v>
      </c>
      <c r="E258" s="80" t="s">
        <v>3710</v>
      </c>
      <c r="F258" s="86" t="str">
        <f>INDEX('Crosswalk Particulates'!$B:$B,MATCH('2017 EPA Data'!A258,'Crosswalk Particulates'!$A:$A,0))</f>
        <v>Other-EPA</v>
      </c>
      <c r="G258" s="91" t="str">
        <f>INDEX('Crosswalk Particulates'!$E:$E,MATCH('2017 EPA Data'!$B258,'Crosswalk Particulates'!$D:$D,0))</f>
        <v>PM25</v>
      </c>
      <c r="H258" s="103">
        <f t="shared" si="3"/>
        <v>1501583700871.6572</v>
      </c>
    </row>
    <row r="259" spans="1:8" hidden="1">
      <c r="A259" s="80" t="s">
        <v>3737</v>
      </c>
      <c r="B259" s="80" t="s">
        <v>3756</v>
      </c>
      <c r="C259" s="80" t="s">
        <v>3705</v>
      </c>
      <c r="D259" s="93">
        <v>1645601.9260246628</v>
      </c>
      <c r="E259" s="80" t="s">
        <v>3706</v>
      </c>
      <c r="F259" s="86" t="str">
        <f>INDEX('Crosswalk Particulates'!$B:$B,MATCH('2017 EPA Data'!A259,'Crosswalk Particulates'!$A:$A,0))</f>
        <v>Residential Buildings Sector</v>
      </c>
      <c r="G259" s="91">
        <f>INDEX('Crosswalk Particulates'!$E:$E,MATCH('2017 EPA Data'!$B259,'Crosswalk Particulates'!$D:$D,0))</f>
        <v>0</v>
      </c>
      <c r="H259" s="103">
        <f t="shared" si="3"/>
        <v>0</v>
      </c>
    </row>
    <row r="260" spans="1:8" hidden="1">
      <c r="A260" s="80" t="s">
        <v>3718</v>
      </c>
      <c r="B260" s="80" t="s">
        <v>3744</v>
      </c>
      <c r="C260" s="80" t="s">
        <v>3745</v>
      </c>
      <c r="D260" s="93">
        <v>1610196.680474333</v>
      </c>
      <c r="E260" s="80" t="s">
        <v>3710</v>
      </c>
      <c r="F260" s="86" t="str">
        <f>INDEX('Crosswalk Particulates'!$B:$B,MATCH('2017 EPA Data'!A260,'Crosswalk Particulates'!$A:$A,0))</f>
        <v>process-other-industry</v>
      </c>
      <c r="G260" s="91" t="str">
        <f>INDEX('Crosswalk Particulates'!$E:$E,MATCH('2017 EPA Data'!$B260,'Crosswalk Particulates'!$D:$D,0))</f>
        <v>VOC</v>
      </c>
      <c r="H260" s="103">
        <f t="shared" ref="H260:H323" si="4">IF(E260="TON",D260/metricton_to_shortton,0)*10^6</f>
        <v>1460747594119.9236</v>
      </c>
    </row>
    <row r="261" spans="1:8" hidden="1">
      <c r="A261" s="80" t="s">
        <v>3729</v>
      </c>
      <c r="B261" s="80" t="s">
        <v>3716</v>
      </c>
      <c r="C261" s="80" t="s">
        <v>3705</v>
      </c>
      <c r="D261" s="93">
        <v>1596287.416372882</v>
      </c>
      <c r="E261" s="80" t="s">
        <v>3706</v>
      </c>
      <c r="F261" s="86" t="str">
        <f>INDEX('Crosswalk Particulates'!$B:$B,MATCH('2017 EPA Data'!A261,'Crosswalk Particulates'!$A:$A,0))</f>
        <v>Transportation Sector</v>
      </c>
      <c r="G261" s="91">
        <f>INDEX('Crosswalk Particulates'!$E:$E,MATCH('2017 EPA Data'!$B261,'Crosswalk Particulates'!$D:$D,0))</f>
        <v>0</v>
      </c>
      <c r="H261" s="103">
        <f t="shared" si="4"/>
        <v>0</v>
      </c>
    </row>
    <row r="262" spans="1:8" hidden="1">
      <c r="A262" s="80" t="s">
        <v>3711</v>
      </c>
      <c r="B262" s="80" t="s">
        <v>3792</v>
      </c>
      <c r="C262" s="80" t="s">
        <v>3705</v>
      </c>
      <c r="D262" s="93">
        <v>1592900.4686993372</v>
      </c>
      <c r="E262" s="80" t="s">
        <v>3706</v>
      </c>
      <c r="F262" s="86" t="str">
        <f>INDEX('Crosswalk Particulates'!$B:$B,MATCH('2017 EPA Data'!A262,'Crosswalk Particulates'!$A:$A,0))</f>
        <v>Transportation Sector</v>
      </c>
      <c r="G262" s="91">
        <f>INDEX('Crosswalk Particulates'!$E:$E,MATCH('2017 EPA Data'!$B262,'Crosswalk Particulates'!$D:$D,0))</f>
        <v>0</v>
      </c>
      <c r="H262" s="103">
        <f t="shared" si="4"/>
        <v>0</v>
      </c>
    </row>
    <row r="263" spans="1:8" hidden="1">
      <c r="A263" s="80" t="s">
        <v>3742</v>
      </c>
      <c r="B263" s="80" t="s">
        <v>3723</v>
      </c>
      <c r="C263" s="80" t="s">
        <v>3705</v>
      </c>
      <c r="D263" s="93">
        <v>1563882.3829819004</v>
      </c>
      <c r="E263" s="80" t="s">
        <v>3706</v>
      </c>
      <c r="F263" s="86" t="str">
        <f>INDEX('Crosswalk Particulates'!$B:$B,MATCH('2017 EPA Data'!A263,'Crosswalk Particulates'!$A:$A,0))</f>
        <v>Transportation Sector</v>
      </c>
      <c r="G263" s="91">
        <f>INDEX('Crosswalk Particulates'!$E:$E,MATCH('2017 EPA Data'!$B263,'Crosswalk Particulates'!$D:$D,0))</f>
        <v>0</v>
      </c>
      <c r="H263" s="103">
        <f t="shared" si="4"/>
        <v>0</v>
      </c>
    </row>
    <row r="264" spans="1:8" hidden="1">
      <c r="A264" s="80" t="s">
        <v>3773</v>
      </c>
      <c r="B264" s="80" t="s">
        <v>3723</v>
      </c>
      <c r="C264" s="80" t="s">
        <v>3705</v>
      </c>
      <c r="D264" s="93">
        <v>1558133.1046014654</v>
      </c>
      <c r="E264" s="80" t="s">
        <v>3706</v>
      </c>
      <c r="F264" s="86" t="str">
        <f>INDEX('Crosswalk Particulates'!$B:$B,MATCH('2017 EPA Data'!A264,'Crosswalk Particulates'!$A:$A,0))</f>
        <v>process-other-industry</v>
      </c>
      <c r="G264" s="91">
        <f>INDEX('Crosswalk Particulates'!$E:$E,MATCH('2017 EPA Data'!$B264,'Crosswalk Particulates'!$D:$D,0))</f>
        <v>0</v>
      </c>
      <c r="H264" s="103">
        <f t="shared" si="4"/>
        <v>0</v>
      </c>
    </row>
    <row r="265" spans="1:8" hidden="1">
      <c r="A265" s="80" t="s">
        <v>3747</v>
      </c>
      <c r="B265" s="80" t="s">
        <v>3708</v>
      </c>
      <c r="C265" s="80" t="s">
        <v>3709</v>
      </c>
      <c r="D265" s="93">
        <v>1549514.8982760999</v>
      </c>
      <c r="E265" s="80" t="s">
        <v>3710</v>
      </c>
      <c r="F265" s="86" t="str">
        <f>INDEX('Crosswalk Particulates'!$B:$B,MATCH('2017 EPA Data'!A265,'Crosswalk Particulates'!$A:$A,0))</f>
        <v>process-waste-industry</v>
      </c>
      <c r="G265" s="91">
        <f>INDEX('Crosswalk Particulates'!$E:$E,MATCH('2017 EPA Data'!$B265,'Crosswalk Particulates'!$D:$D,0))</f>
        <v>0</v>
      </c>
      <c r="H265" s="103">
        <f t="shared" si="4"/>
        <v>1405697941845.8511</v>
      </c>
    </row>
    <row r="266" spans="1:8" hidden="1">
      <c r="A266" s="80" t="s">
        <v>3729</v>
      </c>
      <c r="B266" s="80" t="s">
        <v>3725</v>
      </c>
      <c r="C266" s="80" t="s">
        <v>3705</v>
      </c>
      <c r="D266" s="93">
        <v>1546407.6308029471</v>
      </c>
      <c r="E266" s="80" t="s">
        <v>3706</v>
      </c>
      <c r="F266" s="86" t="str">
        <f>INDEX('Crosswalk Particulates'!$B:$B,MATCH('2017 EPA Data'!A266,'Crosswalk Particulates'!$A:$A,0))</f>
        <v>Transportation Sector</v>
      </c>
      <c r="G266" s="91">
        <f>INDEX('Crosswalk Particulates'!$E:$E,MATCH('2017 EPA Data'!$B266,'Crosswalk Particulates'!$D:$D,0))</f>
        <v>0</v>
      </c>
      <c r="H266" s="103">
        <f t="shared" si="4"/>
        <v>0</v>
      </c>
    </row>
    <row r="267" spans="1:8" hidden="1">
      <c r="A267" s="80" t="s">
        <v>3747</v>
      </c>
      <c r="B267" s="80" t="s">
        <v>3749</v>
      </c>
      <c r="C267" s="80" t="s">
        <v>3705</v>
      </c>
      <c r="D267" s="93">
        <v>1537795.7230787347</v>
      </c>
      <c r="E267" s="80" t="s">
        <v>3706</v>
      </c>
      <c r="F267" s="86" t="str">
        <f>INDEX('Crosswalk Particulates'!$B:$B,MATCH('2017 EPA Data'!A267,'Crosswalk Particulates'!$A:$A,0))</f>
        <v>process-waste-industry</v>
      </c>
      <c r="G267" s="91">
        <f>INDEX('Crosswalk Particulates'!$E:$E,MATCH('2017 EPA Data'!$B267,'Crosswalk Particulates'!$D:$D,0))</f>
        <v>0</v>
      </c>
      <c r="H267" s="103">
        <f t="shared" si="4"/>
        <v>0</v>
      </c>
    </row>
    <row r="268" spans="1:8" hidden="1">
      <c r="A268" s="80" t="s">
        <v>3735</v>
      </c>
      <c r="B268" s="80" t="s">
        <v>3746</v>
      </c>
      <c r="C268" s="80" t="s">
        <v>3705</v>
      </c>
      <c r="D268" s="93">
        <v>1524030.5932435689</v>
      </c>
      <c r="E268" s="80" t="s">
        <v>3706</v>
      </c>
      <c r="F268" s="86" t="str">
        <f>INDEX('Crosswalk Particulates'!$B:$B,MATCH('2017 EPA Data'!A268,'Crosswalk Particulates'!$A:$A,0))</f>
        <v>process-other-industry</v>
      </c>
      <c r="G268" s="91">
        <f>INDEX('Crosswalk Particulates'!$E:$E,MATCH('2017 EPA Data'!$B268,'Crosswalk Particulates'!$D:$D,0))</f>
        <v>0</v>
      </c>
      <c r="H268" s="103">
        <f t="shared" si="4"/>
        <v>0</v>
      </c>
    </row>
    <row r="269" spans="1:8" hidden="1">
      <c r="A269" s="80" t="s">
        <v>3740</v>
      </c>
      <c r="B269" s="80" t="s">
        <v>3759</v>
      </c>
      <c r="C269" s="80" t="s">
        <v>3705</v>
      </c>
      <c r="D269" s="93">
        <v>1514963.6043240712</v>
      </c>
      <c r="E269" s="80" t="s">
        <v>3706</v>
      </c>
      <c r="F269" s="86" t="str">
        <f>INDEX('Crosswalk Particulates'!$B:$B,MATCH('2017 EPA Data'!A269,'Crosswalk Particulates'!$A:$A,0))</f>
        <v>process-agriculture-industry</v>
      </c>
      <c r="G269" s="91">
        <f>INDEX('Crosswalk Particulates'!$E:$E,MATCH('2017 EPA Data'!$B269,'Crosswalk Particulates'!$D:$D,0))</f>
        <v>0</v>
      </c>
      <c r="H269" s="103">
        <f t="shared" si="4"/>
        <v>0</v>
      </c>
    </row>
    <row r="270" spans="1:8" hidden="1">
      <c r="A270" s="80" t="s">
        <v>3780</v>
      </c>
      <c r="B270" s="80" t="s">
        <v>3727</v>
      </c>
      <c r="C270" s="80" t="s">
        <v>3705</v>
      </c>
      <c r="D270" s="93">
        <v>1512416.7112454211</v>
      </c>
      <c r="E270" s="80" t="s">
        <v>3706</v>
      </c>
      <c r="F270" s="86" t="str">
        <f>INDEX('Crosswalk Particulates'!$B:$B,MATCH('2017 EPA Data'!A270,'Crosswalk Particulates'!$A:$A,0))</f>
        <v>process-ngps-industry</v>
      </c>
      <c r="G270" s="91">
        <f>INDEX('Crosswalk Particulates'!$E:$E,MATCH('2017 EPA Data'!$B270,'Crosswalk Particulates'!$D:$D,0))</f>
        <v>0</v>
      </c>
      <c r="H270" s="103">
        <f t="shared" si="4"/>
        <v>0</v>
      </c>
    </row>
    <row r="271" spans="1:8" hidden="1">
      <c r="A271" s="80" t="s">
        <v>3711</v>
      </c>
      <c r="B271" s="80" t="s">
        <v>3744</v>
      </c>
      <c r="C271" s="80" t="s">
        <v>3745</v>
      </c>
      <c r="D271" s="93">
        <v>1506894.1549912295</v>
      </c>
      <c r="E271" s="80" t="s">
        <v>3710</v>
      </c>
      <c r="F271" s="86" t="str">
        <f>INDEX('Crosswalk Particulates'!$B:$B,MATCH('2017 EPA Data'!A271,'Crosswalk Particulates'!$A:$A,0))</f>
        <v>Transportation Sector</v>
      </c>
      <c r="G271" s="91" t="str">
        <f>INDEX('Crosswalk Particulates'!$E:$E,MATCH('2017 EPA Data'!$B271,'Crosswalk Particulates'!$D:$D,0))</f>
        <v>VOC</v>
      </c>
      <c r="H271" s="103">
        <f t="shared" si="4"/>
        <v>1367033007948.0632</v>
      </c>
    </row>
    <row r="272" spans="1:8" hidden="1">
      <c r="A272" s="80" t="s">
        <v>3783</v>
      </c>
      <c r="B272" s="80" t="s">
        <v>3719</v>
      </c>
      <c r="C272" s="80" t="s">
        <v>3705</v>
      </c>
      <c r="D272" s="93">
        <v>1497781.6823319886</v>
      </c>
      <c r="E272" s="80" t="s">
        <v>3706</v>
      </c>
      <c r="F272" s="86" t="str">
        <f>INDEX('Crosswalk Particulates'!$B:$B,MATCH('2017 EPA Data'!A272,'Crosswalk Particulates'!$A:$A,0))</f>
        <v>process-other-industry</v>
      </c>
      <c r="G272" s="91">
        <f>INDEX('Crosswalk Particulates'!$E:$E,MATCH('2017 EPA Data'!$B272,'Crosswalk Particulates'!$D:$D,0))</f>
        <v>0</v>
      </c>
      <c r="H272" s="103">
        <f t="shared" si="4"/>
        <v>0</v>
      </c>
    </row>
    <row r="273" spans="1:8" hidden="1">
      <c r="A273" s="80" t="s">
        <v>3742</v>
      </c>
      <c r="B273" s="80" t="s">
        <v>3727</v>
      </c>
      <c r="C273" s="80" t="s">
        <v>3705</v>
      </c>
      <c r="D273" s="93">
        <v>1495301.9345533394</v>
      </c>
      <c r="E273" s="80" t="s">
        <v>3706</v>
      </c>
      <c r="F273" s="86" t="str">
        <f>INDEX('Crosswalk Particulates'!$B:$B,MATCH('2017 EPA Data'!A273,'Crosswalk Particulates'!$A:$A,0))</f>
        <v>Transportation Sector</v>
      </c>
      <c r="G273" s="91">
        <f>INDEX('Crosswalk Particulates'!$E:$E,MATCH('2017 EPA Data'!$B273,'Crosswalk Particulates'!$D:$D,0))</f>
        <v>0</v>
      </c>
      <c r="H273" s="103">
        <f t="shared" si="4"/>
        <v>0</v>
      </c>
    </row>
    <row r="274" spans="1:8" hidden="1">
      <c r="A274" s="80" t="s">
        <v>3796</v>
      </c>
      <c r="B274" s="80" t="s">
        <v>3768</v>
      </c>
      <c r="C274" s="80" t="s">
        <v>3705</v>
      </c>
      <c r="D274" s="93">
        <v>1485606.607086</v>
      </c>
      <c r="E274" s="80" t="s">
        <v>3706</v>
      </c>
      <c r="F274" s="86" t="str">
        <f>INDEX('Crosswalk Particulates'!$B:$B,MATCH('2017 EPA Data'!A274,'Crosswalk Particulates'!$A:$A,0))</f>
        <v>Electricity Sector</v>
      </c>
      <c r="G274" s="91">
        <f>INDEX('Crosswalk Particulates'!$E:$E,MATCH('2017 EPA Data'!$B274,'Crosswalk Particulates'!$D:$D,0))</f>
        <v>0</v>
      </c>
      <c r="H274" s="103">
        <f t="shared" si="4"/>
        <v>0</v>
      </c>
    </row>
    <row r="275" spans="1:8" hidden="1">
      <c r="A275" s="80" t="s">
        <v>3766</v>
      </c>
      <c r="B275" s="80" t="s">
        <v>3713</v>
      </c>
      <c r="C275" s="80" t="s">
        <v>3705</v>
      </c>
      <c r="D275" s="93">
        <v>1466352.5982452305</v>
      </c>
      <c r="E275" s="80" t="s">
        <v>3706</v>
      </c>
      <c r="F275" s="86" t="str">
        <f>INDEX('Crosswalk Particulates'!$B:$B,MATCH('2017 EPA Data'!A275,'Crosswalk Particulates'!$A:$A,0))</f>
        <v>process-chemicals-industry</v>
      </c>
      <c r="G275" s="91">
        <f>INDEX('Crosswalk Particulates'!$E:$E,MATCH('2017 EPA Data'!$B275,'Crosswalk Particulates'!$D:$D,0))</f>
        <v>0</v>
      </c>
      <c r="H275" s="103">
        <f t="shared" si="4"/>
        <v>0</v>
      </c>
    </row>
    <row r="276" spans="1:8" hidden="1">
      <c r="A276" s="80" t="s">
        <v>3715</v>
      </c>
      <c r="B276" s="80" t="s">
        <v>3724</v>
      </c>
      <c r="C276" s="80" t="s">
        <v>3705</v>
      </c>
      <c r="D276" s="93">
        <v>1463216.6286869962</v>
      </c>
      <c r="E276" s="80" t="s">
        <v>3706</v>
      </c>
      <c r="F276" s="86" t="str">
        <f>INDEX('Crosswalk Particulates'!$B:$B,MATCH('2017 EPA Data'!A276,'Crosswalk Particulates'!$A:$A,0))</f>
        <v>Transportation Sector</v>
      </c>
      <c r="G276" s="91">
        <f>INDEX('Crosswalk Particulates'!$E:$E,MATCH('2017 EPA Data'!$B276,'Crosswalk Particulates'!$D:$D,0))</f>
        <v>0</v>
      </c>
      <c r="H276" s="103">
        <f t="shared" si="4"/>
        <v>0</v>
      </c>
    </row>
    <row r="277" spans="1:8" hidden="1">
      <c r="A277" s="80" t="s">
        <v>3766</v>
      </c>
      <c r="B277" s="80" t="s">
        <v>3768</v>
      </c>
      <c r="C277" s="80" t="s">
        <v>3705</v>
      </c>
      <c r="D277" s="93">
        <v>1462976.9722177361</v>
      </c>
      <c r="E277" s="80" t="s">
        <v>3706</v>
      </c>
      <c r="F277" s="86" t="str">
        <f>INDEX('Crosswalk Particulates'!$B:$B,MATCH('2017 EPA Data'!A277,'Crosswalk Particulates'!$A:$A,0))</f>
        <v>process-chemicals-industry</v>
      </c>
      <c r="G277" s="91">
        <f>INDEX('Crosswalk Particulates'!$E:$E,MATCH('2017 EPA Data'!$B277,'Crosswalk Particulates'!$D:$D,0))</f>
        <v>0</v>
      </c>
      <c r="H277" s="103">
        <f t="shared" si="4"/>
        <v>0</v>
      </c>
    </row>
    <row r="278" spans="1:8" hidden="1">
      <c r="A278" s="80" t="s">
        <v>3718</v>
      </c>
      <c r="B278" s="80" t="s">
        <v>3799</v>
      </c>
      <c r="C278" s="80" t="s">
        <v>3705</v>
      </c>
      <c r="D278" s="93">
        <v>1449373.0520766533</v>
      </c>
      <c r="E278" s="80" t="s">
        <v>3706</v>
      </c>
      <c r="F278" s="86" t="str">
        <f>INDEX('Crosswalk Particulates'!$B:$B,MATCH('2017 EPA Data'!A278,'Crosswalk Particulates'!$A:$A,0))</f>
        <v>process-other-industry</v>
      </c>
      <c r="G278" s="91">
        <f>INDEX('Crosswalk Particulates'!$E:$E,MATCH('2017 EPA Data'!$B278,'Crosswalk Particulates'!$D:$D,0))</f>
        <v>0</v>
      </c>
      <c r="H278" s="103">
        <f t="shared" si="4"/>
        <v>0</v>
      </c>
    </row>
    <row r="279" spans="1:8" hidden="1">
      <c r="A279" s="80" t="s">
        <v>3780</v>
      </c>
      <c r="B279" s="80" t="s">
        <v>3800</v>
      </c>
      <c r="C279" s="80" t="s">
        <v>3705</v>
      </c>
      <c r="D279" s="93">
        <v>1442207.05</v>
      </c>
      <c r="E279" s="80" t="s">
        <v>3706</v>
      </c>
      <c r="F279" s="86" t="str">
        <f>INDEX('Crosswalk Particulates'!$B:$B,MATCH('2017 EPA Data'!A279,'Crosswalk Particulates'!$A:$A,0))</f>
        <v>process-ngps-industry</v>
      </c>
      <c r="G279" s="91">
        <f>INDEX('Crosswalk Particulates'!$E:$E,MATCH('2017 EPA Data'!$B279,'Crosswalk Particulates'!$D:$D,0))</f>
        <v>0</v>
      </c>
      <c r="H279" s="103">
        <f t="shared" si="4"/>
        <v>0</v>
      </c>
    </row>
    <row r="280" spans="1:8" hidden="1">
      <c r="A280" s="80" t="s">
        <v>3784</v>
      </c>
      <c r="B280" s="80" t="s">
        <v>3708</v>
      </c>
      <c r="C280" s="80" t="s">
        <v>3709</v>
      </c>
      <c r="D280" s="93">
        <v>1432929.2873448001</v>
      </c>
      <c r="E280" s="80" t="s">
        <v>3710</v>
      </c>
      <c r="F280" s="86" t="str">
        <f>INDEX('Crosswalk Particulates'!$B:$B,MATCH('2017 EPA Data'!A280,'Crosswalk Particulates'!$A:$A,0))</f>
        <v>industry-fuel-coal</v>
      </c>
      <c r="G280" s="91">
        <f>INDEX('Crosswalk Particulates'!$E:$E,MATCH('2017 EPA Data'!$B280,'Crosswalk Particulates'!$D:$D,0))</f>
        <v>0</v>
      </c>
      <c r="H280" s="103">
        <f t="shared" si="4"/>
        <v>1299933128924.5315</v>
      </c>
    </row>
    <row r="281" spans="1:8" hidden="1">
      <c r="A281" s="80" t="s">
        <v>3707</v>
      </c>
      <c r="B281" s="80" t="s">
        <v>3801</v>
      </c>
      <c r="C281" s="80" t="s">
        <v>3705</v>
      </c>
      <c r="D281" s="93">
        <v>1412089.8547462779</v>
      </c>
      <c r="E281" s="80" t="s">
        <v>3706</v>
      </c>
      <c r="F281" s="86" t="str">
        <f>INDEX('Crosswalk Particulates'!$B:$B,MATCH('2017 EPA Data'!A281,'Crosswalk Particulates'!$A:$A,0))</f>
        <v>process-other-industry</v>
      </c>
      <c r="G281" s="91">
        <f>INDEX('Crosswalk Particulates'!$E:$E,MATCH('2017 EPA Data'!$B281,'Crosswalk Particulates'!$D:$D,0))</f>
        <v>0</v>
      </c>
      <c r="H281" s="103">
        <f t="shared" si="4"/>
        <v>0</v>
      </c>
    </row>
    <row r="282" spans="1:8">
      <c r="A282" s="80" t="s">
        <v>3715</v>
      </c>
      <c r="B282" s="80" t="s">
        <v>3797</v>
      </c>
      <c r="C282" s="80" t="s">
        <v>3745</v>
      </c>
      <c r="D282" s="93">
        <v>1399179.8278350316</v>
      </c>
      <c r="E282" s="80" t="s">
        <v>3710</v>
      </c>
      <c r="F282" s="86" t="str">
        <f>INDEX('Crosswalk Particulates'!$B:$B,MATCH('2017 EPA Data'!A282,'Crosswalk Particulates'!$A:$A,0))</f>
        <v>Transportation Sector</v>
      </c>
      <c r="G282" s="91" t="str">
        <f>INDEX('Crosswalk Particulates'!$E:$E,MATCH('2017 EPA Data'!$B282,'Crosswalk Particulates'!$D:$D,0))</f>
        <v>NOX</v>
      </c>
      <c r="H282" s="103">
        <f t="shared" si="4"/>
        <v>1269316097862.6987</v>
      </c>
    </row>
    <row r="283" spans="1:8" hidden="1">
      <c r="A283" s="80" t="s">
        <v>3773</v>
      </c>
      <c r="B283" s="80" t="s">
        <v>3712</v>
      </c>
      <c r="C283" s="80" t="s">
        <v>3705</v>
      </c>
      <c r="D283" s="93">
        <v>1392448.5550937224</v>
      </c>
      <c r="E283" s="80" t="s">
        <v>3706</v>
      </c>
      <c r="F283" s="86" t="str">
        <f>INDEX('Crosswalk Particulates'!$B:$B,MATCH('2017 EPA Data'!A283,'Crosswalk Particulates'!$A:$A,0))</f>
        <v>process-other-industry</v>
      </c>
      <c r="G283" s="91">
        <f>INDEX('Crosswalk Particulates'!$E:$E,MATCH('2017 EPA Data'!$B283,'Crosswalk Particulates'!$D:$D,0))</f>
        <v>0</v>
      </c>
      <c r="H283" s="103">
        <f t="shared" si="4"/>
        <v>0</v>
      </c>
    </row>
    <row r="284" spans="1:8" hidden="1">
      <c r="A284" s="80" t="s">
        <v>3730</v>
      </c>
      <c r="B284" s="80" t="s">
        <v>3771</v>
      </c>
      <c r="D284" s="93">
        <v>1381601.0462056359</v>
      </c>
      <c r="E284" s="80" t="s">
        <v>3706</v>
      </c>
      <c r="F284" s="86" t="str">
        <f>INDEX('Crosswalk Particulates'!$B:$B,MATCH('2017 EPA Data'!A284,'Crosswalk Particulates'!$A:$A,0))</f>
        <v>process-ngps-industry</v>
      </c>
      <c r="G284" s="91">
        <f>INDEX('Crosswalk Particulates'!$E:$E,MATCH('2017 EPA Data'!$B284,'Crosswalk Particulates'!$D:$D,0))</f>
        <v>0</v>
      </c>
      <c r="H284" s="103">
        <f t="shared" si="4"/>
        <v>0</v>
      </c>
    </row>
    <row r="285" spans="1:8" hidden="1">
      <c r="A285" s="80" t="s">
        <v>3714</v>
      </c>
      <c r="B285" s="80" t="s">
        <v>3802</v>
      </c>
      <c r="C285" s="80" t="s">
        <v>3705</v>
      </c>
      <c r="D285" s="93">
        <v>1371943.9664101622</v>
      </c>
      <c r="E285" s="80" t="s">
        <v>3706</v>
      </c>
      <c r="F285" s="86" t="str">
        <f>INDEX('Crosswalk Particulates'!$B:$B,MATCH('2017 EPA Data'!A285,'Crosswalk Particulates'!$A:$A,0))</f>
        <v>Other-EPA</v>
      </c>
      <c r="G285" s="91">
        <f>INDEX('Crosswalk Particulates'!$E:$E,MATCH('2017 EPA Data'!$B285,'Crosswalk Particulates'!$D:$D,0))</f>
        <v>0</v>
      </c>
      <c r="H285" s="103">
        <f t="shared" si="4"/>
        <v>0</v>
      </c>
    </row>
    <row r="286" spans="1:8" hidden="1">
      <c r="A286" s="80" t="s">
        <v>3703</v>
      </c>
      <c r="B286" s="80" t="s">
        <v>3797</v>
      </c>
      <c r="C286" s="80" t="s">
        <v>3745</v>
      </c>
      <c r="D286" s="93">
        <v>1366921.79873125</v>
      </c>
      <c r="E286" s="80" t="s">
        <v>3710</v>
      </c>
      <c r="F286" s="86" t="str">
        <f>INDEX('Crosswalk Particulates'!$B:$B,MATCH('2017 EPA Data'!A286,'Crosswalk Particulates'!$A:$A,0))</f>
        <v>Other-EPA</v>
      </c>
      <c r="G286" s="91" t="str">
        <f>INDEX('Crosswalk Particulates'!$E:$E,MATCH('2017 EPA Data'!$B286,'Crosswalk Particulates'!$D:$D,0))</f>
        <v>NOX</v>
      </c>
      <c r="H286" s="103">
        <f t="shared" si="4"/>
        <v>1240052071315.0112</v>
      </c>
    </row>
    <row r="287" spans="1:8" hidden="1">
      <c r="A287" s="80" t="s">
        <v>3779</v>
      </c>
      <c r="B287" s="80" t="s">
        <v>3723</v>
      </c>
      <c r="C287" s="80" t="s">
        <v>3705</v>
      </c>
      <c r="D287" s="93">
        <v>1348970.5467867337</v>
      </c>
      <c r="E287" s="80" t="s">
        <v>3706</v>
      </c>
      <c r="F287" s="86" t="str">
        <f>INDEX('Crosswalk Particulates'!$B:$B,MATCH('2017 EPA Data'!A287,'Crosswalk Particulates'!$A:$A,0))</f>
        <v>Other-EPA</v>
      </c>
      <c r="G287" s="91">
        <f>INDEX('Crosswalk Particulates'!$E:$E,MATCH('2017 EPA Data'!$B287,'Crosswalk Particulates'!$D:$D,0))</f>
        <v>0</v>
      </c>
      <c r="H287" s="103">
        <f t="shared" si="4"/>
        <v>0</v>
      </c>
    </row>
    <row r="288" spans="1:8" hidden="1">
      <c r="A288" s="80" t="s">
        <v>3747</v>
      </c>
      <c r="B288" s="80" t="s">
        <v>3771</v>
      </c>
      <c r="D288" s="93">
        <v>1335503.812380061</v>
      </c>
      <c r="E288" s="80" t="s">
        <v>3706</v>
      </c>
      <c r="F288" s="86" t="str">
        <f>INDEX('Crosswalk Particulates'!$B:$B,MATCH('2017 EPA Data'!A288,'Crosswalk Particulates'!$A:$A,0))</f>
        <v>process-waste-industry</v>
      </c>
      <c r="G288" s="91">
        <f>INDEX('Crosswalk Particulates'!$E:$E,MATCH('2017 EPA Data'!$B288,'Crosswalk Particulates'!$D:$D,0))</f>
        <v>0</v>
      </c>
      <c r="H288" s="103">
        <f t="shared" si="4"/>
        <v>0</v>
      </c>
    </row>
    <row r="289" spans="1:8" hidden="1">
      <c r="A289" s="80" t="s">
        <v>3753</v>
      </c>
      <c r="B289" s="80" t="s">
        <v>3803</v>
      </c>
      <c r="C289" s="80" t="s">
        <v>3745</v>
      </c>
      <c r="D289" s="93">
        <v>1319153.2103949999</v>
      </c>
      <c r="E289" s="80" t="s">
        <v>3710</v>
      </c>
      <c r="F289" s="86" t="str">
        <f>INDEX('Crosswalk Particulates'!$B:$B,MATCH('2017 EPA Data'!A289,'Crosswalk Particulates'!$A:$A,0))</f>
        <v>Electricity Sector</v>
      </c>
      <c r="G289" s="91" t="str">
        <f>INDEX('Crosswalk Particulates'!$E:$E,MATCH('2017 EPA Data'!$B289,'Crosswalk Particulates'!$D:$D,0))</f>
        <v>SOx</v>
      </c>
      <c r="H289" s="103">
        <f t="shared" si="4"/>
        <v>1196717085388.8652</v>
      </c>
    </row>
    <row r="290" spans="1:8" hidden="1">
      <c r="A290" s="80" t="s">
        <v>3780</v>
      </c>
      <c r="B290" s="80" t="s">
        <v>3716</v>
      </c>
      <c r="C290" s="80" t="s">
        <v>3705</v>
      </c>
      <c r="D290" s="93">
        <v>1317192.4989562114</v>
      </c>
      <c r="E290" s="80" t="s">
        <v>3706</v>
      </c>
      <c r="F290" s="86" t="str">
        <f>INDEX('Crosswalk Particulates'!$B:$B,MATCH('2017 EPA Data'!A290,'Crosswalk Particulates'!$A:$A,0))</f>
        <v>process-ngps-industry</v>
      </c>
      <c r="G290" s="91">
        <f>INDEX('Crosswalk Particulates'!$E:$E,MATCH('2017 EPA Data'!$B290,'Crosswalk Particulates'!$D:$D,0))</f>
        <v>0</v>
      </c>
      <c r="H290" s="103">
        <f t="shared" si="4"/>
        <v>0</v>
      </c>
    </row>
    <row r="291" spans="1:8" hidden="1">
      <c r="A291" s="80" t="s">
        <v>3747</v>
      </c>
      <c r="B291" s="80" t="s">
        <v>3736</v>
      </c>
      <c r="C291" s="80" t="s">
        <v>3705</v>
      </c>
      <c r="D291" s="93">
        <v>1313171.3128383688</v>
      </c>
      <c r="E291" s="80" t="s">
        <v>3706</v>
      </c>
      <c r="F291" s="86" t="str">
        <f>INDEX('Crosswalk Particulates'!$B:$B,MATCH('2017 EPA Data'!A291,'Crosswalk Particulates'!$A:$A,0))</f>
        <v>process-waste-industry</v>
      </c>
      <c r="G291" s="91">
        <f>INDEX('Crosswalk Particulates'!$E:$E,MATCH('2017 EPA Data'!$B291,'Crosswalk Particulates'!$D:$D,0))</f>
        <v>0</v>
      </c>
      <c r="H291" s="103">
        <f t="shared" si="4"/>
        <v>0</v>
      </c>
    </row>
    <row r="292" spans="1:8" hidden="1">
      <c r="A292" s="80" t="s">
        <v>3747</v>
      </c>
      <c r="B292" s="80" t="s">
        <v>3748</v>
      </c>
      <c r="C292" s="80" t="s">
        <v>3745</v>
      </c>
      <c r="D292" s="93">
        <v>1303260.5406787323</v>
      </c>
      <c r="E292" s="80" t="s">
        <v>3710</v>
      </c>
      <c r="F292" s="86" t="str">
        <f>INDEX('Crosswalk Particulates'!$B:$B,MATCH('2017 EPA Data'!A292,'Crosswalk Particulates'!$A:$A,0))</f>
        <v>process-waste-industry</v>
      </c>
      <c r="G292" s="91" t="str">
        <f>INDEX('Crosswalk Particulates'!$E:$E,MATCH('2017 EPA Data'!$B292,'Crosswalk Particulates'!$D:$D,0))</f>
        <v>CO</v>
      </c>
      <c r="H292" s="103">
        <f t="shared" si="4"/>
        <v>1182299480798.2622</v>
      </c>
    </row>
    <row r="293" spans="1:8" hidden="1">
      <c r="A293" s="80" t="s">
        <v>3788</v>
      </c>
      <c r="B293" s="80" t="s">
        <v>3712</v>
      </c>
      <c r="C293" s="80" t="s">
        <v>3705</v>
      </c>
      <c r="D293" s="93">
        <v>1293474.4351762892</v>
      </c>
      <c r="E293" s="80" t="s">
        <v>3706</v>
      </c>
      <c r="F293" s="86" t="str">
        <f>INDEX('Crosswalk Particulates'!$B:$B,MATCH('2017 EPA Data'!A293,'Crosswalk Particulates'!$A:$A,0))</f>
        <v>industry-fuel-biomass</v>
      </c>
      <c r="G293" s="91">
        <f>INDEX('Crosswalk Particulates'!$E:$E,MATCH('2017 EPA Data'!$B293,'Crosswalk Particulates'!$D:$D,0))</f>
        <v>0</v>
      </c>
      <c r="H293" s="103">
        <f t="shared" si="4"/>
        <v>0</v>
      </c>
    </row>
    <row r="294" spans="1:8" hidden="1">
      <c r="A294" s="80" t="s">
        <v>3742</v>
      </c>
      <c r="B294" s="80" t="s">
        <v>3721</v>
      </c>
      <c r="C294" s="80" t="s">
        <v>3705</v>
      </c>
      <c r="D294" s="93">
        <v>1287946.5011348776</v>
      </c>
      <c r="E294" s="80" t="s">
        <v>3706</v>
      </c>
      <c r="F294" s="86" t="str">
        <f>INDEX('Crosswalk Particulates'!$B:$B,MATCH('2017 EPA Data'!A294,'Crosswalk Particulates'!$A:$A,0))</f>
        <v>Transportation Sector</v>
      </c>
      <c r="G294" s="91">
        <f>INDEX('Crosswalk Particulates'!$E:$E,MATCH('2017 EPA Data'!$B294,'Crosswalk Particulates'!$D:$D,0))</f>
        <v>0</v>
      </c>
      <c r="H294" s="103">
        <f t="shared" si="4"/>
        <v>0</v>
      </c>
    </row>
    <row r="295" spans="1:8" hidden="1">
      <c r="A295" s="80" t="s">
        <v>3774</v>
      </c>
      <c r="B295" s="80" t="s">
        <v>3704</v>
      </c>
      <c r="C295" s="80" t="s">
        <v>3705</v>
      </c>
      <c r="D295" s="93">
        <v>1266558.743527164</v>
      </c>
      <c r="E295" s="80" t="s">
        <v>3706</v>
      </c>
      <c r="F295" s="86" t="str">
        <f>INDEX('Crosswalk Particulates'!$B:$B,MATCH('2017 EPA Data'!A295,'Crosswalk Particulates'!$A:$A,0))</f>
        <v>process-other-industry</v>
      </c>
      <c r="G295" s="91">
        <f>INDEX('Crosswalk Particulates'!$E:$E,MATCH('2017 EPA Data'!$B295,'Crosswalk Particulates'!$D:$D,0))</f>
        <v>0</v>
      </c>
      <c r="H295" s="103">
        <f t="shared" si="4"/>
        <v>0</v>
      </c>
    </row>
    <row r="296" spans="1:8" hidden="1">
      <c r="A296" s="80" t="s">
        <v>3789</v>
      </c>
      <c r="B296" s="80" t="s">
        <v>3716</v>
      </c>
      <c r="C296" s="80" t="s">
        <v>3705</v>
      </c>
      <c r="D296" s="93">
        <v>1227203.1509302685</v>
      </c>
      <c r="E296" s="80" t="s">
        <v>3706</v>
      </c>
      <c r="F296" s="86" t="str">
        <f>INDEX('Crosswalk Particulates'!$B:$B,MATCH('2017 EPA Data'!A296,'Crosswalk Particulates'!$A:$A,0))</f>
        <v>Commercial Buildings Sector</v>
      </c>
      <c r="G296" s="91">
        <f>INDEX('Crosswalk Particulates'!$E:$E,MATCH('2017 EPA Data'!$B296,'Crosswalk Particulates'!$D:$D,0))</f>
        <v>0</v>
      </c>
      <c r="H296" s="103">
        <f t="shared" si="4"/>
        <v>0</v>
      </c>
    </row>
    <row r="297" spans="1:8" hidden="1">
      <c r="A297" s="80" t="s">
        <v>3789</v>
      </c>
      <c r="B297" s="80" t="s">
        <v>3746</v>
      </c>
      <c r="C297" s="80" t="s">
        <v>3705</v>
      </c>
      <c r="D297" s="93">
        <v>1225068.4829194001</v>
      </c>
      <c r="E297" s="80" t="s">
        <v>3706</v>
      </c>
      <c r="F297" s="86" t="str">
        <f>INDEX('Crosswalk Particulates'!$B:$B,MATCH('2017 EPA Data'!A297,'Crosswalk Particulates'!$A:$A,0))</f>
        <v>Commercial Buildings Sector</v>
      </c>
      <c r="G297" s="91">
        <f>INDEX('Crosswalk Particulates'!$E:$E,MATCH('2017 EPA Data'!$B297,'Crosswalk Particulates'!$D:$D,0))</f>
        <v>0</v>
      </c>
      <c r="H297" s="103">
        <f t="shared" si="4"/>
        <v>0</v>
      </c>
    </row>
    <row r="298" spans="1:8" hidden="1">
      <c r="A298" s="80" t="s">
        <v>3714</v>
      </c>
      <c r="B298" s="80" t="s">
        <v>3804</v>
      </c>
      <c r="C298" s="80" t="s">
        <v>3705</v>
      </c>
      <c r="D298" s="93">
        <v>1215403.5367376034</v>
      </c>
      <c r="E298" s="80" t="s">
        <v>3706</v>
      </c>
      <c r="F298" s="86" t="str">
        <f>INDEX('Crosswalk Particulates'!$B:$B,MATCH('2017 EPA Data'!A298,'Crosswalk Particulates'!$A:$A,0))</f>
        <v>Other-EPA</v>
      </c>
      <c r="G298" s="91">
        <f>INDEX('Crosswalk Particulates'!$E:$E,MATCH('2017 EPA Data'!$B298,'Crosswalk Particulates'!$D:$D,0))</f>
        <v>0</v>
      </c>
      <c r="H298" s="103">
        <f t="shared" si="4"/>
        <v>0</v>
      </c>
    </row>
    <row r="299" spans="1:8" hidden="1">
      <c r="A299" s="80" t="s">
        <v>3780</v>
      </c>
      <c r="B299" s="80" t="s">
        <v>3771</v>
      </c>
      <c r="D299" s="93">
        <v>1209660.004360551</v>
      </c>
      <c r="E299" s="80" t="s">
        <v>3706</v>
      </c>
      <c r="F299" s="86" t="str">
        <f>INDEX('Crosswalk Particulates'!$B:$B,MATCH('2017 EPA Data'!A299,'Crosswalk Particulates'!$A:$A,0))</f>
        <v>process-ngps-industry</v>
      </c>
      <c r="G299" s="91">
        <f>INDEX('Crosswalk Particulates'!$E:$E,MATCH('2017 EPA Data'!$B299,'Crosswalk Particulates'!$D:$D,0))</f>
        <v>0</v>
      </c>
      <c r="H299" s="103">
        <f t="shared" si="4"/>
        <v>0</v>
      </c>
    </row>
    <row r="300" spans="1:8" hidden="1">
      <c r="A300" s="80" t="s">
        <v>3769</v>
      </c>
      <c r="B300" s="80" t="s">
        <v>3727</v>
      </c>
      <c r="C300" s="80" t="s">
        <v>3705</v>
      </c>
      <c r="D300" s="93">
        <v>1191551.5013421848</v>
      </c>
      <c r="E300" s="80" t="s">
        <v>3706</v>
      </c>
      <c r="F300" s="86" t="str">
        <f>INDEX('Crosswalk Particulates'!$B:$B,MATCH('2017 EPA Data'!A300,'Crosswalk Particulates'!$A:$A,0))</f>
        <v>Electricity Sector</v>
      </c>
      <c r="G300" s="91">
        <f>INDEX('Crosswalk Particulates'!$E:$E,MATCH('2017 EPA Data'!$B300,'Crosswalk Particulates'!$D:$D,0))</f>
        <v>0</v>
      </c>
      <c r="H300" s="103">
        <f t="shared" si="4"/>
        <v>0</v>
      </c>
    </row>
    <row r="301" spans="1:8" hidden="1">
      <c r="A301" s="80" t="s">
        <v>3757</v>
      </c>
      <c r="B301" s="80" t="s">
        <v>3723</v>
      </c>
      <c r="C301" s="80" t="s">
        <v>3705</v>
      </c>
      <c r="D301" s="93">
        <v>1181490.2671246193</v>
      </c>
      <c r="E301" s="80" t="s">
        <v>3706</v>
      </c>
      <c r="F301" s="86" t="str">
        <f>INDEX('Crosswalk Particulates'!$B:$B,MATCH('2017 EPA Data'!A301,'Crosswalk Particulates'!$A:$A,0))</f>
        <v>Transportation Sector</v>
      </c>
      <c r="G301" s="91">
        <f>INDEX('Crosswalk Particulates'!$E:$E,MATCH('2017 EPA Data'!$B301,'Crosswalk Particulates'!$D:$D,0))</f>
        <v>0</v>
      </c>
      <c r="H301" s="103">
        <f t="shared" si="4"/>
        <v>0</v>
      </c>
    </row>
    <row r="302" spans="1:8" hidden="1">
      <c r="A302" s="80" t="s">
        <v>3788</v>
      </c>
      <c r="B302" s="80" t="s">
        <v>3713</v>
      </c>
      <c r="C302" s="80" t="s">
        <v>3705</v>
      </c>
      <c r="D302" s="93">
        <v>1171028.1922713069</v>
      </c>
      <c r="E302" s="80" t="s">
        <v>3706</v>
      </c>
      <c r="F302" s="86" t="str">
        <f>INDEX('Crosswalk Particulates'!$B:$B,MATCH('2017 EPA Data'!A302,'Crosswalk Particulates'!$A:$A,0))</f>
        <v>industry-fuel-biomass</v>
      </c>
      <c r="G302" s="91">
        <f>INDEX('Crosswalk Particulates'!$E:$E,MATCH('2017 EPA Data'!$B302,'Crosswalk Particulates'!$D:$D,0))</f>
        <v>0</v>
      </c>
      <c r="H302" s="103">
        <f t="shared" si="4"/>
        <v>0</v>
      </c>
    </row>
    <row r="303" spans="1:8" hidden="1">
      <c r="A303" s="80" t="s">
        <v>3707</v>
      </c>
      <c r="B303" s="80" t="s">
        <v>3764</v>
      </c>
      <c r="C303" s="80" t="s">
        <v>3705</v>
      </c>
      <c r="D303" s="93">
        <v>1170971.8676130744</v>
      </c>
      <c r="E303" s="80" t="s">
        <v>3706</v>
      </c>
      <c r="F303" s="86" t="str">
        <f>INDEX('Crosswalk Particulates'!$B:$B,MATCH('2017 EPA Data'!A303,'Crosswalk Particulates'!$A:$A,0))</f>
        <v>process-other-industry</v>
      </c>
      <c r="G303" s="91">
        <f>INDEX('Crosswalk Particulates'!$E:$E,MATCH('2017 EPA Data'!$B303,'Crosswalk Particulates'!$D:$D,0))</f>
        <v>0</v>
      </c>
      <c r="H303" s="103">
        <f t="shared" si="4"/>
        <v>0</v>
      </c>
    </row>
    <row r="304" spans="1:8" hidden="1">
      <c r="A304" s="80" t="s">
        <v>3722</v>
      </c>
      <c r="B304" s="80" t="s">
        <v>3721</v>
      </c>
      <c r="C304" s="80" t="s">
        <v>3705</v>
      </c>
      <c r="D304" s="93">
        <v>1166754.6736516887</v>
      </c>
      <c r="E304" s="80" t="s">
        <v>3706</v>
      </c>
      <c r="F304" s="86" t="str">
        <f>INDEX('Crosswalk Particulates'!$B:$B,MATCH('2017 EPA Data'!A304,'Crosswalk Particulates'!$A:$A,0))</f>
        <v>Other-EPA</v>
      </c>
      <c r="G304" s="91">
        <f>INDEX('Crosswalk Particulates'!$E:$E,MATCH('2017 EPA Data'!$B304,'Crosswalk Particulates'!$D:$D,0))</f>
        <v>0</v>
      </c>
      <c r="H304" s="103">
        <f t="shared" si="4"/>
        <v>0</v>
      </c>
    </row>
    <row r="305" spans="1:8" hidden="1">
      <c r="A305" s="80" t="s">
        <v>3714</v>
      </c>
      <c r="B305" s="80" t="s">
        <v>3805</v>
      </c>
      <c r="C305" s="80" t="s">
        <v>3705</v>
      </c>
      <c r="D305" s="93">
        <v>1166669.2590136847</v>
      </c>
      <c r="E305" s="80" t="s">
        <v>3706</v>
      </c>
      <c r="F305" s="86" t="str">
        <f>INDEX('Crosswalk Particulates'!$B:$B,MATCH('2017 EPA Data'!A305,'Crosswalk Particulates'!$A:$A,0))</f>
        <v>Other-EPA</v>
      </c>
      <c r="G305" s="91">
        <f>INDEX('Crosswalk Particulates'!$E:$E,MATCH('2017 EPA Data'!$B305,'Crosswalk Particulates'!$D:$D,0))</f>
        <v>0</v>
      </c>
      <c r="H305" s="103">
        <f t="shared" si="4"/>
        <v>0</v>
      </c>
    </row>
    <row r="306" spans="1:8" hidden="1">
      <c r="A306" s="80" t="s">
        <v>3788</v>
      </c>
      <c r="B306" s="80" t="s">
        <v>3723</v>
      </c>
      <c r="C306" s="80" t="s">
        <v>3705</v>
      </c>
      <c r="D306" s="93">
        <v>1160468.6075196713</v>
      </c>
      <c r="E306" s="80" t="s">
        <v>3706</v>
      </c>
      <c r="F306" s="86" t="str">
        <f>INDEX('Crosswalk Particulates'!$B:$B,MATCH('2017 EPA Data'!A306,'Crosswalk Particulates'!$A:$A,0))</f>
        <v>industry-fuel-biomass</v>
      </c>
      <c r="G306" s="91">
        <f>INDEX('Crosswalk Particulates'!$E:$E,MATCH('2017 EPA Data'!$B306,'Crosswalk Particulates'!$D:$D,0))</f>
        <v>0</v>
      </c>
      <c r="H306" s="103">
        <f t="shared" si="4"/>
        <v>0</v>
      </c>
    </row>
    <row r="307" spans="1:8" hidden="1">
      <c r="A307" s="80" t="s">
        <v>3729</v>
      </c>
      <c r="B307" s="80" t="s">
        <v>3792</v>
      </c>
      <c r="C307" s="80" t="s">
        <v>3705</v>
      </c>
      <c r="D307" s="93">
        <v>1157965.3540794442</v>
      </c>
      <c r="E307" s="80" t="s">
        <v>3706</v>
      </c>
      <c r="F307" s="86" t="str">
        <f>INDEX('Crosswalk Particulates'!$B:$B,MATCH('2017 EPA Data'!A307,'Crosswalk Particulates'!$A:$A,0))</f>
        <v>Transportation Sector</v>
      </c>
      <c r="G307" s="91">
        <f>INDEX('Crosswalk Particulates'!$E:$E,MATCH('2017 EPA Data'!$B307,'Crosswalk Particulates'!$D:$D,0))</f>
        <v>0</v>
      </c>
      <c r="H307" s="103">
        <f t="shared" si="4"/>
        <v>0</v>
      </c>
    </row>
    <row r="308" spans="1:8" hidden="1">
      <c r="A308" s="80" t="s">
        <v>3729</v>
      </c>
      <c r="B308" s="80" t="s">
        <v>3764</v>
      </c>
      <c r="C308" s="80" t="s">
        <v>3705</v>
      </c>
      <c r="D308" s="93">
        <v>1153051.5863720691</v>
      </c>
      <c r="E308" s="80" t="s">
        <v>3706</v>
      </c>
      <c r="F308" s="86" t="str">
        <f>INDEX('Crosswalk Particulates'!$B:$B,MATCH('2017 EPA Data'!A308,'Crosswalk Particulates'!$A:$A,0))</f>
        <v>Transportation Sector</v>
      </c>
      <c r="G308" s="91">
        <f>INDEX('Crosswalk Particulates'!$E:$E,MATCH('2017 EPA Data'!$B308,'Crosswalk Particulates'!$D:$D,0))</f>
        <v>0</v>
      </c>
      <c r="H308" s="103">
        <f t="shared" si="4"/>
        <v>0</v>
      </c>
    </row>
    <row r="309" spans="1:8" hidden="1">
      <c r="A309" s="80" t="s">
        <v>3806</v>
      </c>
      <c r="B309" s="80" t="s">
        <v>3778</v>
      </c>
      <c r="C309" s="80" t="s">
        <v>3745</v>
      </c>
      <c r="D309" s="93">
        <v>1145136.9975557695</v>
      </c>
      <c r="E309" s="80" t="s">
        <v>3710</v>
      </c>
      <c r="F309" s="86" t="str">
        <f>INDEX('Crosswalk Particulates'!$B:$B,MATCH('2017 EPA Data'!A309,'Crosswalk Particulates'!$A:$A,0))</f>
        <v>Other-EPA</v>
      </c>
      <c r="G309" s="91" t="str">
        <f>INDEX('Crosswalk Particulates'!$E:$E,MATCH('2017 EPA Data'!$B309,'Crosswalk Particulates'!$D:$D,0))</f>
        <v>PM10</v>
      </c>
      <c r="H309" s="103">
        <f t="shared" si="4"/>
        <v>1038852044847.4292</v>
      </c>
    </row>
    <row r="310" spans="1:8" hidden="1">
      <c r="A310" s="80" t="s">
        <v>3757</v>
      </c>
      <c r="B310" s="80" t="s">
        <v>3716</v>
      </c>
      <c r="C310" s="80" t="s">
        <v>3705</v>
      </c>
      <c r="D310" s="93">
        <v>1140356.3923211654</v>
      </c>
      <c r="E310" s="80" t="s">
        <v>3706</v>
      </c>
      <c r="F310" s="86" t="str">
        <f>INDEX('Crosswalk Particulates'!$B:$B,MATCH('2017 EPA Data'!A310,'Crosswalk Particulates'!$A:$A,0))</f>
        <v>Transportation Sector</v>
      </c>
      <c r="G310" s="91">
        <f>INDEX('Crosswalk Particulates'!$E:$E,MATCH('2017 EPA Data'!$B310,'Crosswalk Particulates'!$D:$D,0))</f>
        <v>0</v>
      </c>
      <c r="H310" s="103">
        <f t="shared" si="4"/>
        <v>0</v>
      </c>
    </row>
    <row r="311" spans="1:8" hidden="1">
      <c r="A311" s="80" t="s">
        <v>3766</v>
      </c>
      <c r="B311" s="80" t="s">
        <v>3719</v>
      </c>
      <c r="C311" s="80" t="s">
        <v>3705</v>
      </c>
      <c r="D311" s="93">
        <v>1137941.9378203177</v>
      </c>
      <c r="E311" s="80" t="s">
        <v>3706</v>
      </c>
      <c r="F311" s="86" t="str">
        <f>INDEX('Crosswalk Particulates'!$B:$B,MATCH('2017 EPA Data'!A311,'Crosswalk Particulates'!$A:$A,0))</f>
        <v>process-chemicals-industry</v>
      </c>
      <c r="G311" s="91">
        <f>INDEX('Crosswalk Particulates'!$E:$E,MATCH('2017 EPA Data'!$B311,'Crosswalk Particulates'!$D:$D,0))</f>
        <v>0</v>
      </c>
      <c r="H311" s="103">
        <f t="shared" si="4"/>
        <v>0</v>
      </c>
    </row>
    <row r="312" spans="1:8" hidden="1">
      <c r="A312" s="80" t="s">
        <v>3807</v>
      </c>
      <c r="B312" s="80" t="s">
        <v>3768</v>
      </c>
      <c r="C312" s="80" t="s">
        <v>3705</v>
      </c>
      <c r="D312" s="93">
        <v>1132969.9659899999</v>
      </c>
      <c r="E312" s="80" t="s">
        <v>3706</v>
      </c>
      <c r="F312" s="86" t="str">
        <f>INDEX('Crosswalk Particulates'!$B:$B,MATCH('2017 EPA Data'!A312,'Crosswalk Particulates'!$A:$A,0))</f>
        <v>process-iron and steel-industry</v>
      </c>
      <c r="G312" s="91">
        <f>INDEX('Crosswalk Particulates'!$E:$E,MATCH('2017 EPA Data'!$B312,'Crosswalk Particulates'!$D:$D,0))</f>
        <v>0</v>
      </c>
      <c r="H312" s="103">
        <f t="shared" si="4"/>
        <v>0</v>
      </c>
    </row>
    <row r="313" spans="1:8" hidden="1">
      <c r="A313" s="80" t="s">
        <v>3789</v>
      </c>
      <c r="B313" s="80" t="s">
        <v>3792</v>
      </c>
      <c r="C313" s="80" t="s">
        <v>3705</v>
      </c>
      <c r="D313" s="93">
        <v>1132192.3737949047</v>
      </c>
      <c r="E313" s="80" t="s">
        <v>3706</v>
      </c>
      <c r="F313" s="86" t="str">
        <f>INDEX('Crosswalk Particulates'!$B:$B,MATCH('2017 EPA Data'!A313,'Crosswalk Particulates'!$A:$A,0))</f>
        <v>Commercial Buildings Sector</v>
      </c>
      <c r="G313" s="91">
        <f>INDEX('Crosswalk Particulates'!$E:$E,MATCH('2017 EPA Data'!$B313,'Crosswalk Particulates'!$D:$D,0))</f>
        <v>0</v>
      </c>
      <c r="H313" s="103">
        <f t="shared" si="4"/>
        <v>0</v>
      </c>
    </row>
    <row r="314" spans="1:8" hidden="1">
      <c r="A314" s="80" t="s">
        <v>3718</v>
      </c>
      <c r="B314" s="80" t="s">
        <v>3750</v>
      </c>
      <c r="C314" s="80" t="s">
        <v>3705</v>
      </c>
      <c r="D314" s="93">
        <v>1104589.3060334343</v>
      </c>
      <c r="E314" s="80" t="s">
        <v>3706</v>
      </c>
      <c r="F314" s="86" t="str">
        <f>INDEX('Crosswalk Particulates'!$B:$B,MATCH('2017 EPA Data'!A314,'Crosswalk Particulates'!$A:$A,0))</f>
        <v>process-other-industry</v>
      </c>
      <c r="G314" s="91">
        <f>INDEX('Crosswalk Particulates'!$E:$E,MATCH('2017 EPA Data'!$B314,'Crosswalk Particulates'!$D:$D,0))</f>
        <v>0</v>
      </c>
      <c r="H314" s="103">
        <f t="shared" si="4"/>
        <v>0</v>
      </c>
    </row>
    <row r="315" spans="1:8" hidden="1">
      <c r="A315" s="80" t="s">
        <v>3796</v>
      </c>
      <c r="B315" s="80" t="s">
        <v>3708</v>
      </c>
      <c r="C315" s="80" t="s">
        <v>3709</v>
      </c>
      <c r="D315" s="93">
        <v>1103211.7353950001</v>
      </c>
      <c r="E315" s="80" t="s">
        <v>3710</v>
      </c>
      <c r="F315" s="86" t="str">
        <f>INDEX('Crosswalk Particulates'!$B:$B,MATCH('2017 EPA Data'!A315,'Crosswalk Particulates'!$A:$A,0))</f>
        <v>Electricity Sector</v>
      </c>
      <c r="G315" s="91">
        <f>INDEX('Crosswalk Particulates'!$E:$E,MATCH('2017 EPA Data'!$B315,'Crosswalk Particulates'!$D:$D,0))</f>
        <v>0</v>
      </c>
      <c r="H315" s="103">
        <f t="shared" si="4"/>
        <v>1000818041562.7185</v>
      </c>
    </row>
    <row r="316" spans="1:8" hidden="1">
      <c r="A316" s="80" t="s">
        <v>3707</v>
      </c>
      <c r="B316" s="80" t="s">
        <v>3762</v>
      </c>
      <c r="C316" s="80" t="s">
        <v>3705</v>
      </c>
      <c r="D316" s="93">
        <v>1089391.5891836674</v>
      </c>
      <c r="E316" s="80" t="s">
        <v>3706</v>
      </c>
      <c r="F316" s="86" t="str">
        <f>INDEX('Crosswalk Particulates'!$B:$B,MATCH('2017 EPA Data'!A316,'Crosswalk Particulates'!$A:$A,0))</f>
        <v>process-other-industry</v>
      </c>
      <c r="G316" s="91">
        <f>INDEX('Crosswalk Particulates'!$E:$E,MATCH('2017 EPA Data'!$B316,'Crosswalk Particulates'!$D:$D,0))</f>
        <v>0</v>
      </c>
      <c r="H316" s="103">
        <f t="shared" si="4"/>
        <v>0</v>
      </c>
    </row>
    <row r="317" spans="1:8" hidden="1">
      <c r="A317" s="80" t="s">
        <v>3773</v>
      </c>
      <c r="B317" s="80" t="s">
        <v>3713</v>
      </c>
      <c r="C317" s="80" t="s">
        <v>3705</v>
      </c>
      <c r="D317" s="93">
        <v>1066743.1398954608</v>
      </c>
      <c r="E317" s="80" t="s">
        <v>3706</v>
      </c>
      <c r="F317" s="86" t="str">
        <f>INDEX('Crosswalk Particulates'!$B:$B,MATCH('2017 EPA Data'!A317,'Crosswalk Particulates'!$A:$A,0))</f>
        <v>process-other-industry</v>
      </c>
      <c r="G317" s="91">
        <f>INDEX('Crosswalk Particulates'!$E:$E,MATCH('2017 EPA Data'!$B317,'Crosswalk Particulates'!$D:$D,0))</f>
        <v>0</v>
      </c>
      <c r="H317" s="103">
        <f t="shared" si="4"/>
        <v>0</v>
      </c>
    </row>
    <row r="318" spans="1:8" hidden="1">
      <c r="A318" s="80" t="s">
        <v>3747</v>
      </c>
      <c r="B318" s="80" t="s">
        <v>3792</v>
      </c>
      <c r="C318" s="80" t="s">
        <v>3705</v>
      </c>
      <c r="D318" s="93">
        <v>1056114.4830832465</v>
      </c>
      <c r="E318" s="80" t="s">
        <v>3706</v>
      </c>
      <c r="F318" s="86" t="str">
        <f>INDEX('Crosswalk Particulates'!$B:$B,MATCH('2017 EPA Data'!A318,'Crosswalk Particulates'!$A:$A,0))</f>
        <v>process-waste-industry</v>
      </c>
      <c r="G318" s="91">
        <f>INDEX('Crosswalk Particulates'!$E:$E,MATCH('2017 EPA Data'!$B318,'Crosswalk Particulates'!$D:$D,0))</f>
        <v>0</v>
      </c>
      <c r="H318" s="103">
        <f t="shared" si="4"/>
        <v>0</v>
      </c>
    </row>
    <row r="319" spans="1:8" hidden="1">
      <c r="A319" s="80" t="s">
        <v>3779</v>
      </c>
      <c r="B319" s="80" t="s">
        <v>3716</v>
      </c>
      <c r="C319" s="80" t="s">
        <v>3705</v>
      </c>
      <c r="D319" s="93">
        <v>1048688.330750881</v>
      </c>
      <c r="E319" s="80" t="s">
        <v>3706</v>
      </c>
      <c r="F319" s="86" t="str">
        <f>INDEX('Crosswalk Particulates'!$B:$B,MATCH('2017 EPA Data'!A319,'Crosswalk Particulates'!$A:$A,0))</f>
        <v>Other-EPA</v>
      </c>
      <c r="G319" s="91">
        <f>INDEX('Crosswalk Particulates'!$E:$E,MATCH('2017 EPA Data'!$B319,'Crosswalk Particulates'!$D:$D,0))</f>
        <v>0</v>
      </c>
      <c r="H319" s="103">
        <f t="shared" si="4"/>
        <v>0</v>
      </c>
    </row>
    <row r="320" spans="1:8" hidden="1">
      <c r="A320" s="80" t="s">
        <v>3738</v>
      </c>
      <c r="B320" s="80" t="s">
        <v>3727</v>
      </c>
      <c r="C320" s="80" t="s">
        <v>3705</v>
      </c>
      <c r="D320" s="93">
        <v>1045476.2149553777</v>
      </c>
      <c r="E320" s="80" t="s">
        <v>3706</v>
      </c>
      <c r="F320" s="86" t="str">
        <f>INDEX('Crosswalk Particulates'!$B:$B,MATCH('2017 EPA Data'!A320,'Crosswalk Particulates'!$A:$A,0))</f>
        <v>process-other-industry</v>
      </c>
      <c r="G320" s="91">
        <f>INDEX('Crosswalk Particulates'!$E:$E,MATCH('2017 EPA Data'!$B320,'Crosswalk Particulates'!$D:$D,0))</f>
        <v>0</v>
      </c>
      <c r="H320" s="103">
        <f t="shared" si="4"/>
        <v>0</v>
      </c>
    </row>
    <row r="321" spans="1:8" hidden="1">
      <c r="A321" s="80" t="s">
        <v>3730</v>
      </c>
      <c r="B321" s="80" t="s">
        <v>3708</v>
      </c>
      <c r="C321" s="80" t="s">
        <v>3709</v>
      </c>
      <c r="D321" s="93">
        <v>1024705.9935805488</v>
      </c>
      <c r="E321" s="80" t="s">
        <v>3710</v>
      </c>
      <c r="F321" s="86" t="str">
        <f>INDEX('Crosswalk Particulates'!$B:$B,MATCH('2017 EPA Data'!A321,'Crosswalk Particulates'!$A:$A,0))</f>
        <v>process-ngps-industry</v>
      </c>
      <c r="G321" s="91">
        <f>INDEX('Crosswalk Particulates'!$E:$E,MATCH('2017 EPA Data'!$B321,'Crosswalk Particulates'!$D:$D,0))</f>
        <v>0</v>
      </c>
      <c r="H321" s="103">
        <f t="shared" si="4"/>
        <v>929598745888.67822</v>
      </c>
    </row>
    <row r="322" spans="1:8" hidden="1">
      <c r="A322" s="80" t="s">
        <v>3789</v>
      </c>
      <c r="B322" s="80" t="s">
        <v>3808</v>
      </c>
      <c r="C322" s="80" t="s">
        <v>3705</v>
      </c>
      <c r="D322" s="93">
        <v>1022987.3453265552</v>
      </c>
      <c r="E322" s="80" t="s">
        <v>3706</v>
      </c>
      <c r="F322" s="86" t="str">
        <f>INDEX('Crosswalk Particulates'!$B:$B,MATCH('2017 EPA Data'!A322,'Crosswalk Particulates'!$A:$A,0))</f>
        <v>Commercial Buildings Sector</v>
      </c>
      <c r="G322" s="91">
        <f>INDEX('Crosswalk Particulates'!$E:$E,MATCH('2017 EPA Data'!$B322,'Crosswalk Particulates'!$D:$D,0))</f>
        <v>0</v>
      </c>
      <c r="H322" s="103">
        <f t="shared" si="4"/>
        <v>0</v>
      </c>
    </row>
    <row r="323" spans="1:8" hidden="1">
      <c r="A323" s="80" t="s">
        <v>3766</v>
      </c>
      <c r="B323" s="80" t="s">
        <v>3723</v>
      </c>
      <c r="C323" s="80" t="s">
        <v>3705</v>
      </c>
      <c r="D323" s="93">
        <v>1022935.2301079774</v>
      </c>
      <c r="E323" s="80" t="s">
        <v>3706</v>
      </c>
      <c r="F323" s="86" t="str">
        <f>INDEX('Crosswalk Particulates'!$B:$B,MATCH('2017 EPA Data'!A323,'Crosswalk Particulates'!$A:$A,0))</f>
        <v>process-chemicals-industry</v>
      </c>
      <c r="G323" s="91">
        <f>INDEX('Crosswalk Particulates'!$E:$E,MATCH('2017 EPA Data'!$B323,'Crosswalk Particulates'!$D:$D,0))</f>
        <v>0</v>
      </c>
      <c r="H323" s="103">
        <f t="shared" si="4"/>
        <v>0</v>
      </c>
    </row>
    <row r="324" spans="1:8" hidden="1">
      <c r="A324" s="80" t="s">
        <v>3720</v>
      </c>
      <c r="B324" s="80" t="s">
        <v>3744</v>
      </c>
      <c r="C324" s="80" t="s">
        <v>3745</v>
      </c>
      <c r="D324" s="93">
        <v>1008500.4169613036</v>
      </c>
      <c r="E324" s="80" t="s">
        <v>3710</v>
      </c>
      <c r="F324" s="86" t="str">
        <f>INDEX('Crosswalk Particulates'!$B:$B,MATCH('2017 EPA Data'!A324,'Crosswalk Particulates'!$A:$A,0))</f>
        <v>Other-EPA</v>
      </c>
      <c r="G324" s="91" t="str">
        <f>INDEX('Crosswalk Particulates'!$E:$E,MATCH('2017 EPA Data'!$B324,'Crosswalk Particulates'!$D:$D,0))</f>
        <v>VOC</v>
      </c>
      <c r="H324" s="103">
        <f t="shared" ref="H324:H387" si="5">IF(E324="TON",D324/metricton_to_shortton,0)*10^6</f>
        <v>914897276593.06702</v>
      </c>
    </row>
    <row r="325" spans="1:8" hidden="1">
      <c r="A325" s="80" t="s">
        <v>3780</v>
      </c>
      <c r="B325" s="80" t="s">
        <v>3719</v>
      </c>
      <c r="C325" s="80" t="s">
        <v>3705</v>
      </c>
      <c r="D325" s="93">
        <v>1003588.3696688419</v>
      </c>
      <c r="E325" s="80" t="s">
        <v>3706</v>
      </c>
      <c r="F325" s="86" t="str">
        <f>INDEX('Crosswalk Particulates'!$B:$B,MATCH('2017 EPA Data'!A325,'Crosswalk Particulates'!$A:$A,0))</f>
        <v>process-ngps-industry</v>
      </c>
      <c r="G325" s="91">
        <f>INDEX('Crosswalk Particulates'!$E:$E,MATCH('2017 EPA Data'!$B325,'Crosswalk Particulates'!$D:$D,0))</f>
        <v>0</v>
      </c>
      <c r="H325" s="103">
        <f t="shared" si="5"/>
        <v>0</v>
      </c>
    </row>
    <row r="326" spans="1:8" hidden="1">
      <c r="A326" s="80" t="s">
        <v>3714</v>
      </c>
      <c r="B326" s="80" t="s">
        <v>3809</v>
      </c>
      <c r="C326" s="80" t="s">
        <v>3705</v>
      </c>
      <c r="D326" s="93">
        <v>993884.060646837</v>
      </c>
      <c r="E326" s="80" t="s">
        <v>3706</v>
      </c>
      <c r="F326" s="86" t="str">
        <f>INDEX('Crosswalk Particulates'!$B:$B,MATCH('2017 EPA Data'!A326,'Crosswalk Particulates'!$A:$A,0))</f>
        <v>Other-EPA</v>
      </c>
      <c r="G326" s="91">
        <f>INDEX('Crosswalk Particulates'!$E:$E,MATCH('2017 EPA Data'!$B326,'Crosswalk Particulates'!$D:$D,0))</f>
        <v>0</v>
      </c>
      <c r="H326" s="103">
        <f t="shared" si="5"/>
        <v>0</v>
      </c>
    </row>
    <row r="327" spans="1:8" hidden="1">
      <c r="A327" s="80" t="s">
        <v>3742</v>
      </c>
      <c r="B327" s="80" t="s">
        <v>3732</v>
      </c>
      <c r="C327" s="80" t="s">
        <v>3705</v>
      </c>
      <c r="D327" s="93">
        <v>983280.82190518698</v>
      </c>
      <c r="E327" s="80" t="s">
        <v>3706</v>
      </c>
      <c r="F327" s="86" t="str">
        <f>INDEX('Crosswalk Particulates'!$B:$B,MATCH('2017 EPA Data'!A327,'Crosswalk Particulates'!$A:$A,0))</f>
        <v>Transportation Sector</v>
      </c>
      <c r="G327" s="91">
        <f>INDEX('Crosswalk Particulates'!$E:$E,MATCH('2017 EPA Data'!$B327,'Crosswalk Particulates'!$D:$D,0))</f>
        <v>0</v>
      </c>
      <c r="H327" s="103">
        <f t="shared" si="5"/>
        <v>0</v>
      </c>
    </row>
    <row r="328" spans="1:8" hidden="1">
      <c r="A328" s="80" t="s">
        <v>3747</v>
      </c>
      <c r="B328" s="80" t="s">
        <v>3725</v>
      </c>
      <c r="C328" s="80" t="s">
        <v>3705</v>
      </c>
      <c r="D328" s="93">
        <v>963717.47553992271</v>
      </c>
      <c r="E328" s="80" t="s">
        <v>3706</v>
      </c>
      <c r="F328" s="86" t="str">
        <f>INDEX('Crosswalk Particulates'!$B:$B,MATCH('2017 EPA Data'!A328,'Crosswalk Particulates'!$A:$A,0))</f>
        <v>process-waste-industry</v>
      </c>
      <c r="G328" s="91">
        <f>INDEX('Crosswalk Particulates'!$E:$E,MATCH('2017 EPA Data'!$B328,'Crosswalk Particulates'!$D:$D,0))</f>
        <v>0</v>
      </c>
      <c r="H328" s="103">
        <f t="shared" si="5"/>
        <v>0</v>
      </c>
    </row>
    <row r="329" spans="1:8" hidden="1">
      <c r="A329" s="80" t="s">
        <v>3773</v>
      </c>
      <c r="B329" s="80" t="s">
        <v>3732</v>
      </c>
      <c r="C329" s="80" t="s">
        <v>3705</v>
      </c>
      <c r="D329" s="93">
        <v>949248.54677707725</v>
      </c>
      <c r="E329" s="80" t="s">
        <v>3706</v>
      </c>
      <c r="F329" s="86" t="str">
        <f>INDEX('Crosswalk Particulates'!$B:$B,MATCH('2017 EPA Data'!A329,'Crosswalk Particulates'!$A:$A,0))</f>
        <v>process-other-industry</v>
      </c>
      <c r="G329" s="91">
        <f>INDEX('Crosswalk Particulates'!$E:$E,MATCH('2017 EPA Data'!$B329,'Crosswalk Particulates'!$D:$D,0))</f>
        <v>0</v>
      </c>
      <c r="H329" s="103">
        <f t="shared" si="5"/>
        <v>0</v>
      </c>
    </row>
    <row r="330" spans="1:8" hidden="1">
      <c r="A330" s="80" t="s">
        <v>3717</v>
      </c>
      <c r="B330" s="80" t="s">
        <v>3778</v>
      </c>
      <c r="C330" s="80" t="s">
        <v>3745</v>
      </c>
      <c r="D330" s="93">
        <v>948309.46835839772</v>
      </c>
      <c r="E330" s="80" t="s">
        <v>3710</v>
      </c>
      <c r="F330" s="86" t="str">
        <f>INDEX('Crosswalk Particulates'!$B:$B,MATCH('2017 EPA Data'!A330,'Crosswalk Particulates'!$A:$A,0))</f>
        <v>Other-EPA</v>
      </c>
      <c r="G330" s="91" t="str">
        <f>INDEX('Crosswalk Particulates'!$E:$E,MATCH('2017 EPA Data'!$B330,'Crosswalk Particulates'!$D:$D,0))</f>
        <v>PM10</v>
      </c>
      <c r="H330" s="103">
        <f t="shared" si="5"/>
        <v>860292901596.10071</v>
      </c>
    </row>
    <row r="331" spans="1:8" hidden="1">
      <c r="A331" s="80" t="s">
        <v>3714</v>
      </c>
      <c r="B331" s="80" t="s">
        <v>3785</v>
      </c>
      <c r="C331" s="80" t="s">
        <v>3709</v>
      </c>
      <c r="D331" s="93">
        <v>945703.64905724837</v>
      </c>
      <c r="E331" s="80" t="s">
        <v>3710</v>
      </c>
      <c r="F331" s="86" t="str">
        <f>INDEX('Crosswalk Particulates'!$B:$B,MATCH('2017 EPA Data'!A331,'Crosswalk Particulates'!$A:$A,0))</f>
        <v>Other-EPA</v>
      </c>
      <c r="G331" s="91" t="str">
        <f>INDEX('Crosswalk Particulates'!$E:$E,MATCH('2017 EPA Data'!$B331,'Crosswalk Particulates'!$D:$D,0))</f>
        <v>CH4</v>
      </c>
      <c r="H331" s="103">
        <f t="shared" si="5"/>
        <v>857928939279.55701</v>
      </c>
    </row>
    <row r="332" spans="1:8" hidden="1">
      <c r="A332" s="80" t="s">
        <v>3773</v>
      </c>
      <c r="B332" s="80" t="s">
        <v>3782</v>
      </c>
      <c r="C332" s="80" t="s">
        <v>3705</v>
      </c>
      <c r="D332" s="93">
        <v>941380.32339999999</v>
      </c>
      <c r="E332" s="80" t="s">
        <v>3706</v>
      </c>
      <c r="F332" s="86" t="str">
        <f>INDEX('Crosswalk Particulates'!$B:$B,MATCH('2017 EPA Data'!A332,'Crosswalk Particulates'!$A:$A,0))</f>
        <v>process-other-industry</v>
      </c>
      <c r="G332" s="91">
        <f>INDEX('Crosswalk Particulates'!$E:$E,MATCH('2017 EPA Data'!$B332,'Crosswalk Particulates'!$D:$D,0))</f>
        <v>0</v>
      </c>
      <c r="H332" s="103">
        <f t="shared" si="5"/>
        <v>0</v>
      </c>
    </row>
    <row r="333" spans="1:8" hidden="1">
      <c r="A333" s="80" t="s">
        <v>3773</v>
      </c>
      <c r="B333" s="80" t="s">
        <v>3768</v>
      </c>
      <c r="C333" s="80" t="s">
        <v>3705</v>
      </c>
      <c r="D333" s="93">
        <v>935726.86663880933</v>
      </c>
      <c r="E333" s="80" t="s">
        <v>3706</v>
      </c>
      <c r="F333" s="86" t="str">
        <f>INDEX('Crosswalk Particulates'!$B:$B,MATCH('2017 EPA Data'!A333,'Crosswalk Particulates'!$A:$A,0))</f>
        <v>process-other-industry</v>
      </c>
      <c r="G333" s="91">
        <f>INDEX('Crosswalk Particulates'!$E:$E,MATCH('2017 EPA Data'!$B333,'Crosswalk Particulates'!$D:$D,0))</f>
        <v>0</v>
      </c>
      <c r="H333" s="103">
        <f t="shared" si="5"/>
        <v>0</v>
      </c>
    </row>
    <row r="334" spans="1:8" hidden="1">
      <c r="A334" s="80" t="s">
        <v>3729</v>
      </c>
      <c r="B334" s="80" t="s">
        <v>3810</v>
      </c>
      <c r="C334" s="80" t="s">
        <v>3811</v>
      </c>
      <c r="D334" s="93">
        <v>935376.32753177418</v>
      </c>
      <c r="E334" s="80" t="s">
        <v>3706</v>
      </c>
      <c r="F334" s="86" t="str">
        <f>INDEX('Crosswalk Particulates'!$B:$B,MATCH('2017 EPA Data'!A334,'Crosswalk Particulates'!$A:$A,0))</f>
        <v>Transportation Sector</v>
      </c>
      <c r="G334" s="91">
        <f>INDEX('Crosswalk Particulates'!$E:$E,MATCH('2017 EPA Data'!$B334,'Crosswalk Particulates'!$D:$D,0))</f>
        <v>0</v>
      </c>
      <c r="H334" s="103">
        <f t="shared" si="5"/>
        <v>0</v>
      </c>
    </row>
    <row r="335" spans="1:8" hidden="1">
      <c r="A335" s="80" t="s">
        <v>3812</v>
      </c>
      <c r="B335" s="80" t="s">
        <v>3793</v>
      </c>
      <c r="C335" s="80" t="s">
        <v>3745</v>
      </c>
      <c r="D335" s="93">
        <v>925528.81601900002</v>
      </c>
      <c r="E335" s="80" t="s">
        <v>3710</v>
      </c>
      <c r="F335" s="86" t="str">
        <f>INDEX('Crosswalk Particulates'!$B:$B,MATCH('2017 EPA Data'!A335,'Crosswalk Particulates'!$A:$A,0))</f>
        <v>process-agriculture-industry</v>
      </c>
      <c r="G335" s="91">
        <f>INDEX('Crosswalk Particulates'!$E:$E,MATCH('2017 EPA Data'!$B335,'Crosswalk Particulates'!$D:$D,0))</f>
        <v>0</v>
      </c>
      <c r="H335" s="103">
        <f t="shared" si="5"/>
        <v>839626616849.16223</v>
      </c>
    </row>
    <row r="336" spans="1:8" hidden="1">
      <c r="A336" s="80" t="s">
        <v>3753</v>
      </c>
      <c r="B336" s="80" t="s">
        <v>3797</v>
      </c>
      <c r="C336" s="80" t="s">
        <v>3745</v>
      </c>
      <c r="D336" s="93">
        <v>923961.35270199995</v>
      </c>
      <c r="E336" s="80" t="s">
        <v>3710</v>
      </c>
      <c r="F336" s="86" t="str">
        <f>INDEX('Crosswalk Particulates'!$B:$B,MATCH('2017 EPA Data'!A336,'Crosswalk Particulates'!$A:$A,0))</f>
        <v>Electricity Sector</v>
      </c>
      <c r="G336" s="91" t="str">
        <f>INDEX('Crosswalk Particulates'!$E:$E,MATCH('2017 EPA Data'!$B336,'Crosswalk Particulates'!$D:$D,0))</f>
        <v>NOX</v>
      </c>
      <c r="H336" s="103">
        <f t="shared" si="5"/>
        <v>838204636356.37891</v>
      </c>
    </row>
    <row r="337" spans="1:8" hidden="1">
      <c r="A337" s="80" t="s">
        <v>3780</v>
      </c>
      <c r="B337" s="80" t="s">
        <v>3704</v>
      </c>
      <c r="C337" s="80" t="s">
        <v>3705</v>
      </c>
      <c r="D337" s="93">
        <v>919018.01404017804</v>
      </c>
      <c r="E337" s="80" t="s">
        <v>3706</v>
      </c>
      <c r="F337" s="86" t="str">
        <f>INDEX('Crosswalk Particulates'!$B:$B,MATCH('2017 EPA Data'!A337,'Crosswalk Particulates'!$A:$A,0))</f>
        <v>process-ngps-industry</v>
      </c>
      <c r="G337" s="91">
        <f>INDEX('Crosswalk Particulates'!$E:$E,MATCH('2017 EPA Data'!$B337,'Crosswalk Particulates'!$D:$D,0))</f>
        <v>0</v>
      </c>
      <c r="H337" s="103">
        <f t="shared" si="5"/>
        <v>0</v>
      </c>
    </row>
    <row r="338" spans="1:8" hidden="1">
      <c r="A338" s="80" t="s">
        <v>3714</v>
      </c>
      <c r="B338" s="80" t="s">
        <v>3813</v>
      </c>
      <c r="C338" s="80" t="s">
        <v>3705</v>
      </c>
      <c r="D338" s="93">
        <v>915613.84280766139</v>
      </c>
      <c r="E338" s="80" t="s">
        <v>3706</v>
      </c>
      <c r="F338" s="86" t="str">
        <f>INDEX('Crosswalk Particulates'!$B:$B,MATCH('2017 EPA Data'!A338,'Crosswalk Particulates'!$A:$A,0))</f>
        <v>Other-EPA</v>
      </c>
      <c r="G338" s="91">
        <f>INDEX('Crosswalk Particulates'!$E:$E,MATCH('2017 EPA Data'!$B338,'Crosswalk Particulates'!$D:$D,0))</f>
        <v>0</v>
      </c>
      <c r="H338" s="103">
        <f t="shared" si="5"/>
        <v>0</v>
      </c>
    </row>
    <row r="339" spans="1:8" hidden="1">
      <c r="A339" s="80" t="s">
        <v>3714</v>
      </c>
      <c r="B339" s="80" t="s">
        <v>3814</v>
      </c>
      <c r="C339" s="80" t="s">
        <v>3705</v>
      </c>
      <c r="D339" s="93">
        <v>915613.84280766139</v>
      </c>
      <c r="E339" s="80" t="s">
        <v>3706</v>
      </c>
      <c r="F339" s="86" t="str">
        <f>INDEX('Crosswalk Particulates'!$B:$B,MATCH('2017 EPA Data'!A339,'Crosswalk Particulates'!$A:$A,0))</f>
        <v>Other-EPA</v>
      </c>
      <c r="G339" s="91">
        <f>INDEX('Crosswalk Particulates'!$E:$E,MATCH('2017 EPA Data'!$B339,'Crosswalk Particulates'!$D:$D,0))</f>
        <v>0</v>
      </c>
      <c r="H339" s="103">
        <f t="shared" si="5"/>
        <v>0</v>
      </c>
    </row>
    <row r="340" spans="1:8" hidden="1">
      <c r="A340" s="80" t="s">
        <v>3740</v>
      </c>
      <c r="B340" s="80" t="s">
        <v>3727</v>
      </c>
      <c r="C340" s="80" t="s">
        <v>3705</v>
      </c>
      <c r="D340" s="93">
        <v>913029.03363387054</v>
      </c>
      <c r="E340" s="80" t="s">
        <v>3706</v>
      </c>
      <c r="F340" s="86" t="str">
        <f>INDEX('Crosswalk Particulates'!$B:$B,MATCH('2017 EPA Data'!A340,'Crosswalk Particulates'!$A:$A,0))</f>
        <v>process-agriculture-industry</v>
      </c>
      <c r="G340" s="91">
        <f>INDEX('Crosswalk Particulates'!$E:$E,MATCH('2017 EPA Data'!$B340,'Crosswalk Particulates'!$D:$D,0))</f>
        <v>0</v>
      </c>
      <c r="H340" s="103">
        <f t="shared" si="5"/>
        <v>0</v>
      </c>
    </row>
    <row r="341" spans="1:8" hidden="1">
      <c r="A341" s="80" t="s">
        <v>3740</v>
      </c>
      <c r="B341" s="80" t="s">
        <v>3723</v>
      </c>
      <c r="C341" s="80" t="s">
        <v>3705</v>
      </c>
      <c r="D341" s="93">
        <v>910114.92474387703</v>
      </c>
      <c r="E341" s="80" t="s">
        <v>3706</v>
      </c>
      <c r="F341" s="86" t="str">
        <f>INDEX('Crosswalk Particulates'!$B:$B,MATCH('2017 EPA Data'!A341,'Crosswalk Particulates'!$A:$A,0))</f>
        <v>process-agriculture-industry</v>
      </c>
      <c r="G341" s="91">
        <f>INDEX('Crosswalk Particulates'!$E:$E,MATCH('2017 EPA Data'!$B341,'Crosswalk Particulates'!$D:$D,0))</f>
        <v>0</v>
      </c>
      <c r="H341" s="103">
        <f t="shared" si="5"/>
        <v>0</v>
      </c>
    </row>
    <row r="342" spans="1:8" hidden="1">
      <c r="A342" s="80" t="s">
        <v>3766</v>
      </c>
      <c r="B342" s="80" t="s">
        <v>3763</v>
      </c>
      <c r="C342" s="80" t="s">
        <v>3705</v>
      </c>
      <c r="D342" s="93">
        <v>909627.70021399006</v>
      </c>
      <c r="E342" s="80" t="s">
        <v>3706</v>
      </c>
      <c r="F342" s="86" t="str">
        <f>INDEX('Crosswalk Particulates'!$B:$B,MATCH('2017 EPA Data'!A342,'Crosswalk Particulates'!$A:$A,0))</f>
        <v>process-chemicals-industry</v>
      </c>
      <c r="G342" s="91">
        <f>INDEX('Crosswalk Particulates'!$E:$E,MATCH('2017 EPA Data'!$B342,'Crosswalk Particulates'!$D:$D,0))</f>
        <v>0</v>
      </c>
      <c r="H342" s="103">
        <f t="shared" si="5"/>
        <v>0</v>
      </c>
    </row>
    <row r="343" spans="1:8" hidden="1">
      <c r="A343" s="80" t="s">
        <v>3726</v>
      </c>
      <c r="B343" s="80" t="s">
        <v>3765</v>
      </c>
      <c r="C343" s="80" t="s">
        <v>3705</v>
      </c>
      <c r="D343" s="93">
        <v>905292.68397430005</v>
      </c>
      <c r="E343" s="80" t="s">
        <v>3706</v>
      </c>
      <c r="F343" s="86" t="str">
        <f>INDEX('Crosswalk Particulates'!$B:$B,MATCH('2017 EPA Data'!A343,'Crosswalk Particulates'!$A:$A,0))</f>
        <v>process-other-industry</v>
      </c>
      <c r="G343" s="91">
        <f>INDEX('Crosswalk Particulates'!$E:$E,MATCH('2017 EPA Data'!$B343,'Crosswalk Particulates'!$D:$D,0))</f>
        <v>0</v>
      </c>
      <c r="H343" s="103">
        <f t="shared" si="5"/>
        <v>0</v>
      </c>
    </row>
    <row r="344" spans="1:8" hidden="1">
      <c r="A344" s="80" t="s">
        <v>3766</v>
      </c>
      <c r="B344" s="80" t="s">
        <v>3736</v>
      </c>
      <c r="C344" s="80" t="s">
        <v>3705</v>
      </c>
      <c r="D344" s="93">
        <v>902878.40445303998</v>
      </c>
      <c r="E344" s="80" t="s">
        <v>3706</v>
      </c>
      <c r="F344" s="86" t="str">
        <f>INDEX('Crosswalk Particulates'!$B:$B,MATCH('2017 EPA Data'!A344,'Crosswalk Particulates'!$A:$A,0))</f>
        <v>process-chemicals-industry</v>
      </c>
      <c r="G344" s="91">
        <f>INDEX('Crosswalk Particulates'!$E:$E,MATCH('2017 EPA Data'!$B344,'Crosswalk Particulates'!$D:$D,0))</f>
        <v>0</v>
      </c>
      <c r="H344" s="103">
        <f t="shared" si="5"/>
        <v>0</v>
      </c>
    </row>
    <row r="345" spans="1:8" hidden="1">
      <c r="A345" s="80" t="s">
        <v>3766</v>
      </c>
      <c r="B345" s="80" t="s">
        <v>3794</v>
      </c>
      <c r="C345" s="80" t="s">
        <v>3705</v>
      </c>
      <c r="D345" s="93">
        <v>897703.725484072</v>
      </c>
      <c r="E345" s="80" t="s">
        <v>3706</v>
      </c>
      <c r="F345" s="86" t="str">
        <f>INDEX('Crosswalk Particulates'!$B:$B,MATCH('2017 EPA Data'!A345,'Crosswalk Particulates'!$A:$A,0))</f>
        <v>process-chemicals-industry</v>
      </c>
      <c r="G345" s="91">
        <f>INDEX('Crosswalk Particulates'!$E:$E,MATCH('2017 EPA Data'!$B345,'Crosswalk Particulates'!$D:$D,0))</f>
        <v>0</v>
      </c>
      <c r="H345" s="103">
        <f t="shared" si="5"/>
        <v>0</v>
      </c>
    </row>
    <row r="346" spans="1:8" hidden="1">
      <c r="A346" s="80" t="s">
        <v>3815</v>
      </c>
      <c r="B346" s="80" t="s">
        <v>3778</v>
      </c>
      <c r="C346" s="80" t="s">
        <v>3745</v>
      </c>
      <c r="D346" s="93">
        <v>884706.03713455005</v>
      </c>
      <c r="E346" s="80" t="s">
        <v>3710</v>
      </c>
      <c r="F346" s="86" t="str">
        <f>INDEX('Crosswalk Particulates'!$B:$B,MATCH('2017 EPA Data'!A346,'Crosswalk Particulates'!$A:$A,0))</f>
        <v>Other-EPA</v>
      </c>
      <c r="G346" s="91" t="str">
        <f>INDEX('Crosswalk Particulates'!$E:$E,MATCH('2017 EPA Data'!$B346,'Crosswalk Particulates'!$D:$D,0))</f>
        <v>PM10</v>
      </c>
      <c r="H346" s="103">
        <f t="shared" si="5"/>
        <v>802592770758.27136</v>
      </c>
    </row>
    <row r="347" spans="1:8" hidden="1">
      <c r="A347" s="80" t="s">
        <v>3757</v>
      </c>
      <c r="B347" s="80" t="s">
        <v>3719</v>
      </c>
      <c r="C347" s="80" t="s">
        <v>3705</v>
      </c>
      <c r="D347" s="93">
        <v>882700.03201219556</v>
      </c>
      <c r="E347" s="80" t="s">
        <v>3706</v>
      </c>
      <c r="F347" s="86" t="str">
        <f>INDEX('Crosswalk Particulates'!$B:$B,MATCH('2017 EPA Data'!A347,'Crosswalk Particulates'!$A:$A,0))</f>
        <v>Transportation Sector</v>
      </c>
      <c r="G347" s="91">
        <f>INDEX('Crosswalk Particulates'!$E:$E,MATCH('2017 EPA Data'!$B347,'Crosswalk Particulates'!$D:$D,0))</f>
        <v>0</v>
      </c>
      <c r="H347" s="103">
        <f t="shared" si="5"/>
        <v>0</v>
      </c>
    </row>
    <row r="348" spans="1:8" hidden="1">
      <c r="A348" s="80" t="s">
        <v>3747</v>
      </c>
      <c r="B348" s="80" t="s">
        <v>3794</v>
      </c>
      <c r="C348" s="80" t="s">
        <v>3705</v>
      </c>
      <c r="D348" s="93">
        <v>882399.22665991622</v>
      </c>
      <c r="E348" s="80" t="s">
        <v>3706</v>
      </c>
      <c r="F348" s="86" t="str">
        <f>INDEX('Crosswalk Particulates'!$B:$B,MATCH('2017 EPA Data'!A348,'Crosswalk Particulates'!$A:$A,0))</f>
        <v>process-waste-industry</v>
      </c>
      <c r="G348" s="91">
        <f>INDEX('Crosswalk Particulates'!$E:$E,MATCH('2017 EPA Data'!$B348,'Crosswalk Particulates'!$D:$D,0))</f>
        <v>0</v>
      </c>
      <c r="H348" s="103">
        <f t="shared" si="5"/>
        <v>0</v>
      </c>
    </row>
    <row r="349" spans="1:8" hidden="1">
      <c r="A349" s="80" t="s">
        <v>3788</v>
      </c>
      <c r="B349" s="80" t="s">
        <v>3704</v>
      </c>
      <c r="C349" s="80" t="s">
        <v>3705</v>
      </c>
      <c r="D349" s="93">
        <v>872869.65814800002</v>
      </c>
      <c r="E349" s="80" t="s">
        <v>3706</v>
      </c>
      <c r="F349" s="86" t="str">
        <f>INDEX('Crosswalk Particulates'!$B:$B,MATCH('2017 EPA Data'!A349,'Crosswalk Particulates'!$A:$A,0))</f>
        <v>industry-fuel-biomass</v>
      </c>
      <c r="G349" s="91">
        <f>INDEX('Crosswalk Particulates'!$E:$E,MATCH('2017 EPA Data'!$B349,'Crosswalk Particulates'!$D:$D,0))</f>
        <v>0</v>
      </c>
      <c r="H349" s="103">
        <f t="shared" si="5"/>
        <v>0</v>
      </c>
    </row>
    <row r="350" spans="1:8" hidden="1">
      <c r="A350" s="80" t="s">
        <v>3783</v>
      </c>
      <c r="B350" s="80" t="s">
        <v>3723</v>
      </c>
      <c r="C350" s="80" t="s">
        <v>3705</v>
      </c>
      <c r="D350" s="93">
        <v>869520.51590746734</v>
      </c>
      <c r="E350" s="80" t="s">
        <v>3706</v>
      </c>
      <c r="F350" s="86" t="str">
        <f>INDEX('Crosswalk Particulates'!$B:$B,MATCH('2017 EPA Data'!A350,'Crosswalk Particulates'!$A:$A,0))</f>
        <v>process-other-industry</v>
      </c>
      <c r="G350" s="91">
        <f>INDEX('Crosswalk Particulates'!$E:$E,MATCH('2017 EPA Data'!$B350,'Crosswalk Particulates'!$D:$D,0))</f>
        <v>0</v>
      </c>
      <c r="H350" s="103">
        <f t="shared" si="5"/>
        <v>0</v>
      </c>
    </row>
    <row r="351" spans="1:8" hidden="1">
      <c r="A351" s="80" t="s">
        <v>3715</v>
      </c>
      <c r="B351" s="80" t="s">
        <v>3792</v>
      </c>
      <c r="C351" s="80" t="s">
        <v>3705</v>
      </c>
      <c r="D351" s="93">
        <v>864007.48185728642</v>
      </c>
      <c r="E351" s="80" t="s">
        <v>3706</v>
      </c>
      <c r="F351" s="86" t="str">
        <f>INDEX('Crosswalk Particulates'!$B:$B,MATCH('2017 EPA Data'!A351,'Crosswalk Particulates'!$A:$A,0))</f>
        <v>Transportation Sector</v>
      </c>
      <c r="G351" s="91">
        <f>INDEX('Crosswalk Particulates'!$E:$E,MATCH('2017 EPA Data'!$B351,'Crosswalk Particulates'!$D:$D,0))</f>
        <v>0</v>
      </c>
      <c r="H351" s="103">
        <f t="shared" si="5"/>
        <v>0</v>
      </c>
    </row>
    <row r="352" spans="1:8" hidden="1">
      <c r="A352" s="80" t="s">
        <v>3737</v>
      </c>
      <c r="B352" s="80" t="s">
        <v>3816</v>
      </c>
      <c r="C352" s="80" t="s">
        <v>3705</v>
      </c>
      <c r="D352" s="93">
        <v>862873.79464092909</v>
      </c>
      <c r="E352" s="80" t="s">
        <v>3706</v>
      </c>
      <c r="F352" s="86" t="str">
        <f>INDEX('Crosswalk Particulates'!$B:$B,MATCH('2017 EPA Data'!A352,'Crosswalk Particulates'!$A:$A,0))</f>
        <v>Residential Buildings Sector</v>
      </c>
      <c r="G352" s="91">
        <f>INDEX('Crosswalk Particulates'!$E:$E,MATCH('2017 EPA Data'!$B352,'Crosswalk Particulates'!$D:$D,0))</f>
        <v>0</v>
      </c>
      <c r="H352" s="103">
        <f t="shared" si="5"/>
        <v>0</v>
      </c>
    </row>
    <row r="353" spans="1:8" hidden="1">
      <c r="A353" s="80" t="s">
        <v>3707</v>
      </c>
      <c r="B353" s="80" t="s">
        <v>3732</v>
      </c>
      <c r="C353" s="80" t="s">
        <v>3705</v>
      </c>
      <c r="D353" s="93">
        <v>857307.31903928507</v>
      </c>
      <c r="E353" s="80" t="s">
        <v>3706</v>
      </c>
      <c r="F353" s="86" t="str">
        <f>INDEX('Crosswalk Particulates'!$B:$B,MATCH('2017 EPA Data'!A353,'Crosswalk Particulates'!$A:$A,0))</f>
        <v>process-other-industry</v>
      </c>
      <c r="G353" s="91">
        <f>INDEX('Crosswalk Particulates'!$E:$E,MATCH('2017 EPA Data'!$B353,'Crosswalk Particulates'!$D:$D,0))</f>
        <v>0</v>
      </c>
      <c r="H353" s="103">
        <f t="shared" si="5"/>
        <v>0</v>
      </c>
    </row>
    <row r="354" spans="1:8" hidden="1">
      <c r="A354" s="80" t="s">
        <v>3722</v>
      </c>
      <c r="B354" s="80" t="s">
        <v>3732</v>
      </c>
      <c r="C354" s="80" t="s">
        <v>3705</v>
      </c>
      <c r="D354" s="93">
        <v>855007.93549225444</v>
      </c>
      <c r="E354" s="80" t="s">
        <v>3706</v>
      </c>
      <c r="F354" s="86" t="str">
        <f>INDEX('Crosswalk Particulates'!$B:$B,MATCH('2017 EPA Data'!A354,'Crosswalk Particulates'!$A:$A,0))</f>
        <v>Other-EPA</v>
      </c>
      <c r="G354" s="91">
        <f>INDEX('Crosswalk Particulates'!$E:$E,MATCH('2017 EPA Data'!$B354,'Crosswalk Particulates'!$D:$D,0))</f>
        <v>0</v>
      </c>
      <c r="H354" s="103">
        <f t="shared" si="5"/>
        <v>0</v>
      </c>
    </row>
    <row r="355" spans="1:8" hidden="1">
      <c r="A355" s="80" t="s">
        <v>3791</v>
      </c>
      <c r="B355" s="80" t="s">
        <v>3713</v>
      </c>
      <c r="C355" s="80" t="s">
        <v>3705</v>
      </c>
      <c r="D355" s="93">
        <v>846009.40279930132</v>
      </c>
      <c r="E355" s="80" t="s">
        <v>3706</v>
      </c>
      <c r="F355" s="86" t="str">
        <f>INDEX('Crosswalk Particulates'!$B:$B,MATCH('2017 EPA Data'!A355,'Crosswalk Particulates'!$A:$A,0))</f>
        <v>Transportation Sector</v>
      </c>
      <c r="G355" s="91">
        <f>INDEX('Crosswalk Particulates'!$E:$E,MATCH('2017 EPA Data'!$B355,'Crosswalk Particulates'!$D:$D,0))</f>
        <v>0</v>
      </c>
      <c r="H355" s="103">
        <f t="shared" si="5"/>
        <v>0</v>
      </c>
    </row>
    <row r="356" spans="1:8">
      <c r="A356" s="80" t="s">
        <v>3791</v>
      </c>
      <c r="B356" s="80" t="s">
        <v>3797</v>
      </c>
      <c r="C356" s="80" t="s">
        <v>3745</v>
      </c>
      <c r="D356" s="93">
        <v>844375.15327339002</v>
      </c>
      <c r="E356" s="80" t="s">
        <v>3710</v>
      </c>
      <c r="F356" s="86" t="str">
        <f>INDEX('Crosswalk Particulates'!$B:$B,MATCH('2017 EPA Data'!A356,'Crosswalk Particulates'!$A:$A,0))</f>
        <v>Transportation Sector</v>
      </c>
      <c r="G356" s="91" t="str">
        <f>INDEX('Crosswalk Particulates'!$E:$E,MATCH('2017 EPA Data'!$B356,'Crosswalk Particulates'!$D:$D,0))</f>
        <v>NOX</v>
      </c>
      <c r="H356" s="103">
        <f t="shared" si="5"/>
        <v>766005164856.88245</v>
      </c>
    </row>
    <row r="357" spans="1:8" hidden="1">
      <c r="A357" s="80" t="s">
        <v>3707</v>
      </c>
      <c r="B357" s="80" t="s">
        <v>3794</v>
      </c>
      <c r="C357" s="80" t="s">
        <v>3705</v>
      </c>
      <c r="D357" s="93">
        <v>842036.89060519135</v>
      </c>
      <c r="E357" s="80" t="s">
        <v>3706</v>
      </c>
      <c r="F357" s="86" t="str">
        <f>INDEX('Crosswalk Particulates'!$B:$B,MATCH('2017 EPA Data'!A357,'Crosswalk Particulates'!$A:$A,0))</f>
        <v>process-other-industry</v>
      </c>
      <c r="G357" s="91">
        <f>INDEX('Crosswalk Particulates'!$E:$E,MATCH('2017 EPA Data'!$B357,'Crosswalk Particulates'!$D:$D,0))</f>
        <v>0</v>
      </c>
      <c r="H357" s="103">
        <f t="shared" si="5"/>
        <v>0</v>
      </c>
    </row>
    <row r="358" spans="1:8" hidden="1">
      <c r="A358" s="80" t="s">
        <v>3757</v>
      </c>
      <c r="B358" s="80" t="s">
        <v>3724</v>
      </c>
      <c r="C358" s="80" t="s">
        <v>3705</v>
      </c>
      <c r="D358" s="93">
        <v>838422.47141356801</v>
      </c>
      <c r="E358" s="80" t="s">
        <v>3706</v>
      </c>
      <c r="F358" s="86" t="str">
        <f>INDEX('Crosswalk Particulates'!$B:$B,MATCH('2017 EPA Data'!A358,'Crosswalk Particulates'!$A:$A,0))</f>
        <v>Transportation Sector</v>
      </c>
      <c r="G358" s="91">
        <f>INDEX('Crosswalk Particulates'!$E:$E,MATCH('2017 EPA Data'!$B358,'Crosswalk Particulates'!$D:$D,0))</f>
        <v>0</v>
      </c>
      <c r="H358" s="103">
        <f t="shared" si="5"/>
        <v>0</v>
      </c>
    </row>
    <row r="359" spans="1:8" hidden="1">
      <c r="A359" s="80" t="s">
        <v>3722</v>
      </c>
      <c r="B359" s="80" t="s">
        <v>3797</v>
      </c>
      <c r="C359" s="80" t="s">
        <v>3745</v>
      </c>
      <c r="D359" s="93">
        <v>835101.27074277296</v>
      </c>
      <c r="E359" s="80" t="s">
        <v>3710</v>
      </c>
      <c r="F359" s="86" t="str">
        <f>INDEX('Crosswalk Particulates'!$B:$B,MATCH('2017 EPA Data'!A359,'Crosswalk Particulates'!$A:$A,0))</f>
        <v>Other-EPA</v>
      </c>
      <c r="G359" s="91" t="str">
        <f>INDEX('Crosswalk Particulates'!$E:$E,MATCH('2017 EPA Data'!$B359,'Crosswalk Particulates'!$D:$D,0))</f>
        <v>NOX</v>
      </c>
      <c r="H359" s="103">
        <f t="shared" si="5"/>
        <v>757592030139.22852</v>
      </c>
    </row>
    <row r="360" spans="1:8" hidden="1">
      <c r="A360" s="80" t="s">
        <v>3817</v>
      </c>
      <c r="B360" s="80" t="s">
        <v>3708</v>
      </c>
      <c r="C360" s="80" t="s">
        <v>3709</v>
      </c>
      <c r="D360" s="93">
        <v>826317.15103272849</v>
      </c>
      <c r="E360" s="80" t="s">
        <v>3710</v>
      </c>
      <c r="F360" s="86" t="str">
        <f>INDEX('Crosswalk Particulates'!$B:$B,MATCH('2017 EPA Data'!A360,'Crosswalk Particulates'!$A:$A,0))</f>
        <v>industry-fuel-oil</v>
      </c>
      <c r="G360" s="91">
        <f>INDEX('Crosswalk Particulates'!$E:$E,MATCH('2017 EPA Data'!$B360,'Crosswalk Particulates'!$D:$D,0))</f>
        <v>0</v>
      </c>
      <c r="H360" s="103">
        <f t="shared" si="5"/>
        <v>749623201307.00854</v>
      </c>
    </row>
    <row r="361" spans="1:8" hidden="1">
      <c r="A361" s="80" t="s">
        <v>3714</v>
      </c>
      <c r="B361" s="80" t="s">
        <v>3818</v>
      </c>
      <c r="D361" s="93">
        <v>823136.3025269917</v>
      </c>
      <c r="E361" s="80" t="s">
        <v>3710</v>
      </c>
      <c r="F361" s="86" t="str">
        <f>INDEX('Crosswalk Particulates'!$B:$B,MATCH('2017 EPA Data'!A361,'Crosswalk Particulates'!$A:$A,0))</f>
        <v>Other-EPA</v>
      </c>
      <c r="G361" s="91">
        <f>INDEX('Crosswalk Particulates'!$E:$E,MATCH('2017 EPA Data'!$B361,'Crosswalk Particulates'!$D:$D,0))</f>
        <v>0</v>
      </c>
      <c r="H361" s="103">
        <f t="shared" si="5"/>
        <v>746737580650.62622</v>
      </c>
    </row>
    <row r="362" spans="1:8" hidden="1">
      <c r="A362" s="80" t="s">
        <v>3819</v>
      </c>
      <c r="B362" s="80" t="s">
        <v>3727</v>
      </c>
      <c r="C362" s="80" t="s">
        <v>3705</v>
      </c>
      <c r="D362" s="93">
        <v>822817.93051420001</v>
      </c>
      <c r="E362" s="80" t="s">
        <v>3706</v>
      </c>
      <c r="F362" s="86" t="str">
        <f>INDEX('Crosswalk Particulates'!$B:$B,MATCH('2017 EPA Data'!A362,'Crosswalk Particulates'!$A:$A,0))</f>
        <v>Residential Buildings Sector</v>
      </c>
      <c r="G362" s="91">
        <f>INDEX('Crosswalk Particulates'!$E:$E,MATCH('2017 EPA Data'!$B362,'Crosswalk Particulates'!$D:$D,0))</f>
        <v>0</v>
      </c>
      <c r="H362" s="103">
        <f t="shared" si="5"/>
        <v>0</v>
      </c>
    </row>
    <row r="363" spans="1:8" hidden="1">
      <c r="A363" s="80" t="s">
        <v>3739</v>
      </c>
      <c r="B363" s="80" t="s">
        <v>3723</v>
      </c>
      <c r="C363" s="80" t="s">
        <v>3705</v>
      </c>
      <c r="D363" s="93">
        <v>817689.75490287831</v>
      </c>
      <c r="E363" s="80" t="s">
        <v>3706</v>
      </c>
      <c r="F363" s="86" t="str">
        <f>INDEX('Crosswalk Particulates'!$B:$B,MATCH('2017 EPA Data'!A363,'Crosswalk Particulates'!$A:$A,0))</f>
        <v>industry-fuel-natural gas</v>
      </c>
      <c r="G363" s="91">
        <f>INDEX('Crosswalk Particulates'!$E:$E,MATCH('2017 EPA Data'!$B363,'Crosswalk Particulates'!$D:$D,0))</f>
        <v>0</v>
      </c>
      <c r="H363" s="103">
        <f t="shared" si="5"/>
        <v>0</v>
      </c>
    </row>
    <row r="364" spans="1:8" hidden="1">
      <c r="A364" s="80" t="s">
        <v>3769</v>
      </c>
      <c r="B364" s="80" t="s">
        <v>3716</v>
      </c>
      <c r="C364" s="80" t="s">
        <v>3705</v>
      </c>
      <c r="D364" s="93">
        <v>813155.52601081901</v>
      </c>
      <c r="E364" s="80" t="s">
        <v>3706</v>
      </c>
      <c r="F364" s="86" t="str">
        <f>INDEX('Crosswalk Particulates'!$B:$B,MATCH('2017 EPA Data'!A364,'Crosswalk Particulates'!$A:$A,0))</f>
        <v>Electricity Sector</v>
      </c>
      <c r="G364" s="91">
        <f>INDEX('Crosswalk Particulates'!$E:$E,MATCH('2017 EPA Data'!$B364,'Crosswalk Particulates'!$D:$D,0))</f>
        <v>0</v>
      </c>
      <c r="H364" s="103">
        <f t="shared" si="5"/>
        <v>0</v>
      </c>
    </row>
    <row r="365" spans="1:8" hidden="1">
      <c r="A365" s="80" t="s">
        <v>3717</v>
      </c>
      <c r="B365" s="80" t="s">
        <v>3798</v>
      </c>
      <c r="C365" s="80" t="s">
        <v>3745</v>
      </c>
      <c r="D365" s="93">
        <v>805307.13234525674</v>
      </c>
      <c r="E365" s="80" t="s">
        <v>3710</v>
      </c>
      <c r="F365" s="86" t="str">
        <f>INDEX('Crosswalk Particulates'!$B:$B,MATCH('2017 EPA Data'!A365,'Crosswalk Particulates'!$A:$A,0))</f>
        <v>Other-EPA</v>
      </c>
      <c r="G365" s="91" t="str">
        <f>INDEX('Crosswalk Particulates'!$E:$E,MATCH('2017 EPA Data'!$B365,'Crosswalk Particulates'!$D:$D,0))</f>
        <v>PM25</v>
      </c>
      <c r="H365" s="103">
        <f t="shared" si="5"/>
        <v>730563210299.51355</v>
      </c>
    </row>
    <row r="366" spans="1:8" hidden="1">
      <c r="A366" s="80" t="s">
        <v>3707</v>
      </c>
      <c r="B366" s="80" t="s">
        <v>3731</v>
      </c>
      <c r="C366" s="80" t="s">
        <v>3705</v>
      </c>
      <c r="D366" s="93">
        <v>797577.64414926001</v>
      </c>
      <c r="E366" s="80" t="s">
        <v>3706</v>
      </c>
      <c r="F366" s="86" t="str">
        <f>INDEX('Crosswalk Particulates'!$B:$B,MATCH('2017 EPA Data'!A366,'Crosswalk Particulates'!$A:$A,0))</f>
        <v>process-other-industry</v>
      </c>
      <c r="G366" s="91">
        <f>INDEX('Crosswalk Particulates'!$E:$E,MATCH('2017 EPA Data'!$B366,'Crosswalk Particulates'!$D:$D,0))</f>
        <v>0</v>
      </c>
      <c r="H366" s="103">
        <f t="shared" si="5"/>
        <v>0</v>
      </c>
    </row>
    <row r="367" spans="1:8" hidden="1">
      <c r="A367" s="80" t="s">
        <v>3820</v>
      </c>
      <c r="B367" s="80" t="s">
        <v>3768</v>
      </c>
      <c r="C367" s="80" t="s">
        <v>3705</v>
      </c>
      <c r="D367" s="93">
        <v>796144.50405502005</v>
      </c>
      <c r="E367" s="80" t="s">
        <v>3706</v>
      </c>
      <c r="F367" s="86" t="str">
        <f>INDEX('Crosswalk Particulates'!$B:$B,MATCH('2017 EPA Data'!A367,'Crosswalk Particulates'!$A:$A,0))</f>
        <v>industry-fuel-other</v>
      </c>
      <c r="G367" s="91">
        <f>INDEX('Crosswalk Particulates'!$E:$E,MATCH('2017 EPA Data'!$B367,'Crosswalk Particulates'!$D:$D,0))</f>
        <v>0</v>
      </c>
      <c r="H367" s="103">
        <f t="shared" si="5"/>
        <v>0</v>
      </c>
    </row>
    <row r="368" spans="1:8" hidden="1">
      <c r="A368" s="80" t="s">
        <v>3779</v>
      </c>
      <c r="B368" s="80" t="s">
        <v>3727</v>
      </c>
      <c r="C368" s="80" t="s">
        <v>3705</v>
      </c>
      <c r="D368" s="93">
        <v>796022.70641774859</v>
      </c>
      <c r="E368" s="80" t="s">
        <v>3706</v>
      </c>
      <c r="F368" s="86" t="str">
        <f>INDEX('Crosswalk Particulates'!$B:$B,MATCH('2017 EPA Data'!A368,'Crosswalk Particulates'!$A:$A,0))</f>
        <v>Other-EPA</v>
      </c>
      <c r="G368" s="91">
        <f>INDEX('Crosswalk Particulates'!$E:$E,MATCH('2017 EPA Data'!$B368,'Crosswalk Particulates'!$D:$D,0))</f>
        <v>0</v>
      </c>
      <c r="H368" s="103">
        <f t="shared" si="5"/>
        <v>0</v>
      </c>
    </row>
    <row r="369" spans="1:8" hidden="1">
      <c r="A369" s="80" t="s">
        <v>3787</v>
      </c>
      <c r="B369" s="80" t="s">
        <v>3798</v>
      </c>
      <c r="C369" s="80" t="s">
        <v>3745</v>
      </c>
      <c r="D369" s="93">
        <v>793637.90758047334</v>
      </c>
      <c r="E369" s="80" t="s">
        <v>3710</v>
      </c>
      <c r="F369" s="86" t="str">
        <f>INDEX('Crosswalk Particulates'!$B:$B,MATCH('2017 EPA Data'!A369,'Crosswalk Particulates'!$A:$A,0))</f>
        <v>Other-EPA</v>
      </c>
      <c r="G369" s="91" t="str">
        <f>INDEX('Crosswalk Particulates'!$E:$E,MATCH('2017 EPA Data'!$B369,'Crosswalk Particulates'!$D:$D,0))</f>
        <v>PM25</v>
      </c>
      <c r="H369" s="103">
        <f t="shared" si="5"/>
        <v>719977055075.68054</v>
      </c>
    </row>
    <row r="370" spans="1:8" hidden="1">
      <c r="A370" s="80" t="s">
        <v>3770</v>
      </c>
      <c r="B370" s="80" t="s">
        <v>3712</v>
      </c>
      <c r="C370" s="80" t="s">
        <v>3705</v>
      </c>
      <c r="D370" s="93">
        <v>788488.02727649093</v>
      </c>
      <c r="E370" s="80" t="s">
        <v>3706</v>
      </c>
      <c r="F370" s="86" t="str">
        <f>INDEX('Crosswalk Particulates'!$B:$B,MATCH('2017 EPA Data'!A370,'Crosswalk Particulates'!$A:$A,0))</f>
        <v>Commercial Buildings Sector</v>
      </c>
      <c r="G370" s="91">
        <f>INDEX('Crosswalk Particulates'!$E:$E,MATCH('2017 EPA Data'!$B370,'Crosswalk Particulates'!$D:$D,0))</f>
        <v>0</v>
      </c>
      <c r="H370" s="103">
        <f t="shared" si="5"/>
        <v>0</v>
      </c>
    </row>
    <row r="371" spans="1:8" hidden="1">
      <c r="A371" s="80" t="s">
        <v>3770</v>
      </c>
      <c r="B371" s="80" t="s">
        <v>3727</v>
      </c>
      <c r="C371" s="80" t="s">
        <v>3705</v>
      </c>
      <c r="D371" s="93">
        <v>787474.72559240006</v>
      </c>
      <c r="E371" s="80" t="s">
        <v>3706</v>
      </c>
      <c r="F371" s="86" t="str">
        <f>INDEX('Crosswalk Particulates'!$B:$B,MATCH('2017 EPA Data'!A371,'Crosswalk Particulates'!$A:$A,0))</f>
        <v>Commercial Buildings Sector</v>
      </c>
      <c r="G371" s="91">
        <f>INDEX('Crosswalk Particulates'!$E:$E,MATCH('2017 EPA Data'!$B371,'Crosswalk Particulates'!$D:$D,0))</f>
        <v>0</v>
      </c>
      <c r="H371" s="103">
        <f t="shared" si="5"/>
        <v>0</v>
      </c>
    </row>
    <row r="372" spans="1:8" hidden="1">
      <c r="A372" s="80" t="s">
        <v>3718</v>
      </c>
      <c r="B372" s="80" t="s">
        <v>3821</v>
      </c>
      <c r="C372" s="80" t="s">
        <v>3705</v>
      </c>
      <c r="D372" s="93">
        <v>778508.49904630345</v>
      </c>
      <c r="E372" s="80" t="s">
        <v>3706</v>
      </c>
      <c r="F372" s="86" t="str">
        <f>INDEX('Crosswalk Particulates'!$B:$B,MATCH('2017 EPA Data'!A372,'Crosswalk Particulates'!$A:$A,0))</f>
        <v>process-other-industry</v>
      </c>
      <c r="G372" s="91">
        <f>INDEX('Crosswalk Particulates'!$E:$E,MATCH('2017 EPA Data'!$B372,'Crosswalk Particulates'!$D:$D,0))</f>
        <v>0</v>
      </c>
      <c r="H372" s="103">
        <f t="shared" si="5"/>
        <v>0</v>
      </c>
    </row>
    <row r="373" spans="1:8" hidden="1">
      <c r="A373" s="80" t="s">
        <v>3779</v>
      </c>
      <c r="B373" s="80" t="s">
        <v>3792</v>
      </c>
      <c r="C373" s="80" t="s">
        <v>3705</v>
      </c>
      <c r="D373" s="93">
        <v>778011.20626926364</v>
      </c>
      <c r="E373" s="80" t="s">
        <v>3706</v>
      </c>
      <c r="F373" s="86" t="str">
        <f>INDEX('Crosswalk Particulates'!$B:$B,MATCH('2017 EPA Data'!A373,'Crosswalk Particulates'!$A:$A,0))</f>
        <v>Other-EPA</v>
      </c>
      <c r="G373" s="91">
        <f>INDEX('Crosswalk Particulates'!$E:$E,MATCH('2017 EPA Data'!$B373,'Crosswalk Particulates'!$D:$D,0))</f>
        <v>0</v>
      </c>
      <c r="H373" s="103">
        <f t="shared" si="5"/>
        <v>0</v>
      </c>
    </row>
    <row r="374" spans="1:8" hidden="1">
      <c r="A374" s="80" t="s">
        <v>3714</v>
      </c>
      <c r="B374" s="80" t="s">
        <v>3822</v>
      </c>
      <c r="D374" s="93">
        <v>775962.79408817005</v>
      </c>
      <c r="E374" s="80" t="s">
        <v>3710</v>
      </c>
      <c r="F374" s="86" t="str">
        <f>INDEX('Crosswalk Particulates'!$B:$B,MATCH('2017 EPA Data'!A374,'Crosswalk Particulates'!$A:$A,0))</f>
        <v>Other-EPA</v>
      </c>
      <c r="G374" s="91" t="str">
        <f>INDEX('Crosswalk Particulates'!$E:$E,MATCH('2017 EPA Data'!$B374,'Crosswalk Particulates'!$D:$D,0))</f>
        <v>OC</v>
      </c>
      <c r="H374" s="103">
        <f t="shared" si="5"/>
        <v>703942442768.52258</v>
      </c>
    </row>
    <row r="375" spans="1:8" hidden="1">
      <c r="A375" s="80" t="s">
        <v>3790</v>
      </c>
      <c r="B375" s="80" t="s">
        <v>3763</v>
      </c>
      <c r="C375" s="80" t="s">
        <v>3705</v>
      </c>
      <c r="D375" s="93">
        <v>775572.16007860005</v>
      </c>
      <c r="E375" s="80" t="s">
        <v>3706</v>
      </c>
      <c r="F375" s="86" t="str">
        <f>INDEX('Crosswalk Particulates'!$B:$B,MATCH('2017 EPA Data'!A375,'Crosswalk Particulates'!$A:$A,0))</f>
        <v>process-other-industry</v>
      </c>
      <c r="G375" s="91">
        <f>INDEX('Crosswalk Particulates'!$E:$E,MATCH('2017 EPA Data'!$B375,'Crosswalk Particulates'!$D:$D,0))</f>
        <v>0</v>
      </c>
      <c r="H375" s="103">
        <f t="shared" si="5"/>
        <v>0</v>
      </c>
    </row>
    <row r="376" spans="1:8" hidden="1">
      <c r="A376" s="80" t="s">
        <v>3707</v>
      </c>
      <c r="B376" s="80" t="s">
        <v>3759</v>
      </c>
      <c r="C376" s="80" t="s">
        <v>3705</v>
      </c>
      <c r="D376" s="93">
        <v>775067.08536671998</v>
      </c>
      <c r="E376" s="80" t="s">
        <v>3706</v>
      </c>
      <c r="F376" s="86" t="str">
        <f>INDEX('Crosswalk Particulates'!$B:$B,MATCH('2017 EPA Data'!A376,'Crosswalk Particulates'!$A:$A,0))</f>
        <v>process-other-industry</v>
      </c>
      <c r="G376" s="91">
        <f>INDEX('Crosswalk Particulates'!$E:$E,MATCH('2017 EPA Data'!$B376,'Crosswalk Particulates'!$D:$D,0))</f>
        <v>0</v>
      </c>
      <c r="H376" s="103">
        <f t="shared" si="5"/>
        <v>0</v>
      </c>
    </row>
    <row r="377" spans="1:8" hidden="1">
      <c r="A377" s="80" t="s">
        <v>3820</v>
      </c>
      <c r="B377" s="80" t="s">
        <v>3725</v>
      </c>
      <c r="C377" s="80" t="s">
        <v>3705</v>
      </c>
      <c r="D377" s="93">
        <v>767546.0750866147</v>
      </c>
      <c r="E377" s="80" t="s">
        <v>3706</v>
      </c>
      <c r="F377" s="86" t="str">
        <f>INDEX('Crosswalk Particulates'!$B:$B,MATCH('2017 EPA Data'!A377,'Crosswalk Particulates'!$A:$A,0))</f>
        <v>industry-fuel-other</v>
      </c>
      <c r="G377" s="91">
        <f>INDEX('Crosswalk Particulates'!$E:$E,MATCH('2017 EPA Data'!$B377,'Crosswalk Particulates'!$D:$D,0))</f>
        <v>0</v>
      </c>
      <c r="H377" s="103">
        <f t="shared" si="5"/>
        <v>0</v>
      </c>
    </row>
    <row r="378" spans="1:8" hidden="1">
      <c r="A378" s="80" t="s">
        <v>3766</v>
      </c>
      <c r="B378" s="80" t="s">
        <v>3708</v>
      </c>
      <c r="C378" s="80" t="s">
        <v>3709</v>
      </c>
      <c r="D378" s="93">
        <v>760756.59701032005</v>
      </c>
      <c r="E378" s="80" t="s">
        <v>3710</v>
      </c>
      <c r="F378" s="86" t="str">
        <f>INDEX('Crosswalk Particulates'!$B:$B,MATCH('2017 EPA Data'!A378,'Crosswalk Particulates'!$A:$A,0))</f>
        <v>process-chemicals-industry</v>
      </c>
      <c r="G378" s="91">
        <f>INDEX('Crosswalk Particulates'!$E:$E,MATCH('2017 EPA Data'!$B378,'Crosswalk Particulates'!$D:$D,0))</f>
        <v>0</v>
      </c>
      <c r="H378" s="103">
        <f t="shared" si="5"/>
        <v>690147596420.53516</v>
      </c>
    </row>
    <row r="379" spans="1:8" hidden="1">
      <c r="A379" s="80" t="s">
        <v>3714</v>
      </c>
      <c r="B379" s="80" t="s">
        <v>3823</v>
      </c>
      <c r="C379" s="80" t="s">
        <v>3705</v>
      </c>
      <c r="D379" s="93">
        <v>759073.40811011195</v>
      </c>
      <c r="E379" s="80" t="s">
        <v>3706</v>
      </c>
      <c r="F379" s="86" t="str">
        <f>INDEX('Crosswalk Particulates'!$B:$B,MATCH('2017 EPA Data'!A379,'Crosswalk Particulates'!$A:$A,0))</f>
        <v>Other-EPA</v>
      </c>
      <c r="G379" s="91">
        <f>INDEX('Crosswalk Particulates'!$E:$E,MATCH('2017 EPA Data'!$B379,'Crosswalk Particulates'!$D:$D,0))</f>
        <v>0</v>
      </c>
      <c r="H379" s="103">
        <f t="shared" si="5"/>
        <v>0</v>
      </c>
    </row>
    <row r="380" spans="1:8" hidden="1">
      <c r="A380" s="80" t="s">
        <v>3739</v>
      </c>
      <c r="B380" s="80" t="s">
        <v>3716</v>
      </c>
      <c r="C380" s="80" t="s">
        <v>3705</v>
      </c>
      <c r="D380" s="93">
        <v>752086.0992266814</v>
      </c>
      <c r="E380" s="80" t="s">
        <v>3706</v>
      </c>
      <c r="F380" s="86" t="str">
        <f>INDEX('Crosswalk Particulates'!$B:$B,MATCH('2017 EPA Data'!A380,'Crosswalk Particulates'!$A:$A,0))</f>
        <v>industry-fuel-natural gas</v>
      </c>
      <c r="G380" s="91">
        <f>INDEX('Crosswalk Particulates'!$E:$E,MATCH('2017 EPA Data'!$B380,'Crosswalk Particulates'!$D:$D,0))</f>
        <v>0</v>
      </c>
      <c r="H380" s="103">
        <f t="shared" si="5"/>
        <v>0</v>
      </c>
    </row>
    <row r="381" spans="1:8" hidden="1">
      <c r="A381" s="80" t="s">
        <v>3714</v>
      </c>
      <c r="B381" s="80" t="s">
        <v>3824</v>
      </c>
      <c r="C381" s="80" t="s">
        <v>3705</v>
      </c>
      <c r="D381" s="93">
        <v>750212.62725978636</v>
      </c>
      <c r="E381" s="80" t="s">
        <v>3706</v>
      </c>
      <c r="F381" s="86" t="str">
        <f>INDEX('Crosswalk Particulates'!$B:$B,MATCH('2017 EPA Data'!A381,'Crosswalk Particulates'!$A:$A,0))</f>
        <v>Other-EPA</v>
      </c>
      <c r="G381" s="91">
        <f>INDEX('Crosswalk Particulates'!$E:$E,MATCH('2017 EPA Data'!$B381,'Crosswalk Particulates'!$D:$D,0))</f>
        <v>0</v>
      </c>
      <c r="H381" s="103">
        <f t="shared" si="5"/>
        <v>0</v>
      </c>
    </row>
    <row r="382" spans="1:8" hidden="1">
      <c r="A382" s="80" t="s">
        <v>3717</v>
      </c>
      <c r="B382" s="80" t="s">
        <v>3802</v>
      </c>
      <c r="C382" s="80" t="s">
        <v>3705</v>
      </c>
      <c r="D382" s="93">
        <v>745603.06158807792</v>
      </c>
      <c r="E382" s="80" t="s">
        <v>3706</v>
      </c>
      <c r="F382" s="86" t="str">
        <f>INDEX('Crosswalk Particulates'!$B:$B,MATCH('2017 EPA Data'!A382,'Crosswalk Particulates'!$A:$A,0))</f>
        <v>Other-EPA</v>
      </c>
      <c r="G382" s="91">
        <f>INDEX('Crosswalk Particulates'!$E:$E,MATCH('2017 EPA Data'!$B382,'Crosswalk Particulates'!$D:$D,0))</f>
        <v>0</v>
      </c>
      <c r="H382" s="103">
        <f t="shared" si="5"/>
        <v>0</v>
      </c>
    </row>
    <row r="383" spans="1:8" hidden="1">
      <c r="A383" s="80" t="s">
        <v>3733</v>
      </c>
      <c r="B383" s="80" t="s">
        <v>3725</v>
      </c>
      <c r="C383" s="80" t="s">
        <v>3705</v>
      </c>
      <c r="D383" s="93">
        <v>742174.25604344194</v>
      </c>
      <c r="E383" s="80" t="s">
        <v>3706</v>
      </c>
      <c r="F383" s="86" t="str">
        <f>INDEX('Crosswalk Particulates'!$B:$B,MATCH('2017 EPA Data'!A383,'Crosswalk Particulates'!$A:$A,0))</f>
        <v>Transportation Sector</v>
      </c>
      <c r="G383" s="91">
        <f>INDEX('Crosswalk Particulates'!$E:$E,MATCH('2017 EPA Data'!$B383,'Crosswalk Particulates'!$D:$D,0))</f>
        <v>0</v>
      </c>
      <c r="H383" s="103">
        <f t="shared" si="5"/>
        <v>0</v>
      </c>
    </row>
    <row r="384" spans="1:8" hidden="1">
      <c r="A384" s="80" t="s">
        <v>3742</v>
      </c>
      <c r="B384" s="80" t="s">
        <v>3712</v>
      </c>
      <c r="C384" s="80" t="s">
        <v>3705</v>
      </c>
      <c r="D384" s="93">
        <v>740867.29245303036</v>
      </c>
      <c r="E384" s="80" t="s">
        <v>3706</v>
      </c>
      <c r="F384" s="86" t="str">
        <f>INDEX('Crosswalk Particulates'!$B:$B,MATCH('2017 EPA Data'!A384,'Crosswalk Particulates'!$A:$A,0))</f>
        <v>Transportation Sector</v>
      </c>
      <c r="G384" s="91">
        <f>INDEX('Crosswalk Particulates'!$E:$E,MATCH('2017 EPA Data'!$B384,'Crosswalk Particulates'!$D:$D,0))</f>
        <v>0</v>
      </c>
      <c r="H384" s="103">
        <f t="shared" si="5"/>
        <v>0</v>
      </c>
    </row>
    <row r="385" spans="1:8" hidden="1">
      <c r="A385" s="80" t="s">
        <v>3714</v>
      </c>
      <c r="B385" s="80" t="s">
        <v>3825</v>
      </c>
      <c r="C385" s="80" t="s">
        <v>3705</v>
      </c>
      <c r="D385" s="93">
        <v>738398.25819078519</v>
      </c>
      <c r="E385" s="80" t="s">
        <v>3706</v>
      </c>
      <c r="F385" s="86" t="str">
        <f>INDEX('Crosswalk Particulates'!$B:$B,MATCH('2017 EPA Data'!A385,'Crosswalk Particulates'!$A:$A,0))</f>
        <v>Other-EPA</v>
      </c>
      <c r="G385" s="91">
        <f>INDEX('Crosswalk Particulates'!$E:$E,MATCH('2017 EPA Data'!$B385,'Crosswalk Particulates'!$D:$D,0))</f>
        <v>0</v>
      </c>
      <c r="H385" s="103">
        <f t="shared" si="5"/>
        <v>0</v>
      </c>
    </row>
    <row r="386" spans="1:8" hidden="1">
      <c r="A386" s="80" t="s">
        <v>3714</v>
      </c>
      <c r="B386" s="80" t="s">
        <v>3808</v>
      </c>
      <c r="C386" s="80" t="s">
        <v>3705</v>
      </c>
      <c r="D386" s="93">
        <v>738398.25819078519</v>
      </c>
      <c r="E386" s="80" t="s">
        <v>3706</v>
      </c>
      <c r="F386" s="86" t="str">
        <f>INDEX('Crosswalk Particulates'!$B:$B,MATCH('2017 EPA Data'!A386,'Crosswalk Particulates'!$A:$A,0))</f>
        <v>Other-EPA</v>
      </c>
      <c r="G386" s="91">
        <f>INDEX('Crosswalk Particulates'!$E:$E,MATCH('2017 EPA Data'!$B386,'Crosswalk Particulates'!$D:$D,0))</f>
        <v>0</v>
      </c>
      <c r="H386" s="103">
        <f t="shared" si="5"/>
        <v>0</v>
      </c>
    </row>
    <row r="387" spans="1:8" hidden="1">
      <c r="A387" s="80" t="s">
        <v>3766</v>
      </c>
      <c r="B387" s="80" t="s">
        <v>3801</v>
      </c>
      <c r="C387" s="80" t="s">
        <v>3705</v>
      </c>
      <c r="D387" s="93">
        <v>732772.92548520002</v>
      </c>
      <c r="E387" s="80" t="s">
        <v>3706</v>
      </c>
      <c r="F387" s="86" t="str">
        <f>INDEX('Crosswalk Particulates'!$B:$B,MATCH('2017 EPA Data'!A387,'Crosswalk Particulates'!$A:$A,0))</f>
        <v>process-chemicals-industry</v>
      </c>
      <c r="G387" s="91">
        <f>INDEX('Crosswalk Particulates'!$E:$E,MATCH('2017 EPA Data'!$B387,'Crosswalk Particulates'!$D:$D,0))</f>
        <v>0</v>
      </c>
      <c r="H387" s="103">
        <f t="shared" si="5"/>
        <v>0</v>
      </c>
    </row>
    <row r="388" spans="1:8" hidden="1">
      <c r="A388" s="80" t="s">
        <v>3820</v>
      </c>
      <c r="B388" s="80" t="s">
        <v>3708</v>
      </c>
      <c r="C388" s="80" t="s">
        <v>3709</v>
      </c>
      <c r="D388" s="93">
        <v>727143.21778586996</v>
      </c>
      <c r="E388" s="80" t="s">
        <v>3710</v>
      </c>
      <c r="F388" s="86" t="str">
        <f>INDEX('Crosswalk Particulates'!$B:$B,MATCH('2017 EPA Data'!A388,'Crosswalk Particulates'!$A:$A,0))</f>
        <v>industry-fuel-other</v>
      </c>
      <c r="G388" s="91">
        <f>INDEX('Crosswalk Particulates'!$E:$E,MATCH('2017 EPA Data'!$B388,'Crosswalk Particulates'!$D:$D,0))</f>
        <v>0</v>
      </c>
      <c r="H388" s="103">
        <f t="shared" ref="H388:H451" si="6">IF(E388="TON",D388/metricton_to_shortton,0)*10^6</f>
        <v>659654015463.77148</v>
      </c>
    </row>
    <row r="389" spans="1:8" hidden="1">
      <c r="A389" s="80" t="s">
        <v>3740</v>
      </c>
      <c r="B389" s="80" t="s">
        <v>3728</v>
      </c>
      <c r="C389" s="80" t="s">
        <v>3705</v>
      </c>
      <c r="D389" s="93">
        <v>723606.61961734493</v>
      </c>
      <c r="E389" s="80" t="s">
        <v>3706</v>
      </c>
      <c r="F389" s="86" t="str">
        <f>INDEX('Crosswalk Particulates'!$B:$B,MATCH('2017 EPA Data'!A389,'Crosswalk Particulates'!$A:$A,0))</f>
        <v>process-agriculture-industry</v>
      </c>
      <c r="G389" s="91">
        <f>INDEX('Crosswalk Particulates'!$E:$E,MATCH('2017 EPA Data'!$B389,'Crosswalk Particulates'!$D:$D,0))</f>
        <v>0</v>
      </c>
      <c r="H389" s="103">
        <f t="shared" si="6"/>
        <v>0</v>
      </c>
    </row>
    <row r="390" spans="1:8" hidden="1">
      <c r="A390" s="80" t="s">
        <v>3720</v>
      </c>
      <c r="B390" s="80" t="s">
        <v>3792</v>
      </c>
      <c r="C390" s="80" t="s">
        <v>3705</v>
      </c>
      <c r="D390" s="93">
        <v>717738.15274352918</v>
      </c>
      <c r="E390" s="80" t="s">
        <v>3706</v>
      </c>
      <c r="F390" s="86" t="str">
        <f>INDEX('Crosswalk Particulates'!$B:$B,MATCH('2017 EPA Data'!A390,'Crosswalk Particulates'!$A:$A,0))</f>
        <v>Other-EPA</v>
      </c>
      <c r="G390" s="91">
        <f>INDEX('Crosswalk Particulates'!$E:$E,MATCH('2017 EPA Data'!$B390,'Crosswalk Particulates'!$D:$D,0))</f>
        <v>0</v>
      </c>
      <c r="H390" s="103">
        <f t="shared" si="6"/>
        <v>0</v>
      </c>
    </row>
    <row r="391" spans="1:8" hidden="1">
      <c r="A391" s="80" t="s">
        <v>3707</v>
      </c>
      <c r="B391" s="80" t="s">
        <v>3723</v>
      </c>
      <c r="C391" s="80" t="s">
        <v>3705</v>
      </c>
      <c r="D391" s="93">
        <v>716171.57464216289</v>
      </c>
      <c r="E391" s="80" t="s">
        <v>3706</v>
      </c>
      <c r="F391" s="86" t="str">
        <f>INDEX('Crosswalk Particulates'!$B:$B,MATCH('2017 EPA Data'!A391,'Crosswalk Particulates'!$A:$A,0))</f>
        <v>process-other-industry</v>
      </c>
      <c r="G391" s="91">
        <f>INDEX('Crosswalk Particulates'!$E:$E,MATCH('2017 EPA Data'!$B391,'Crosswalk Particulates'!$D:$D,0))</f>
        <v>0</v>
      </c>
      <c r="H391" s="103">
        <f t="shared" si="6"/>
        <v>0</v>
      </c>
    </row>
    <row r="392" spans="1:8" hidden="1">
      <c r="A392" s="80" t="s">
        <v>3779</v>
      </c>
      <c r="B392" s="80" t="s">
        <v>3732</v>
      </c>
      <c r="C392" s="80" t="s">
        <v>3705</v>
      </c>
      <c r="D392" s="93">
        <v>704357.37794918544</v>
      </c>
      <c r="E392" s="80" t="s">
        <v>3706</v>
      </c>
      <c r="F392" s="86" t="str">
        <f>INDEX('Crosswalk Particulates'!$B:$B,MATCH('2017 EPA Data'!A392,'Crosswalk Particulates'!$A:$A,0))</f>
        <v>Other-EPA</v>
      </c>
      <c r="G392" s="91">
        <f>INDEX('Crosswalk Particulates'!$E:$E,MATCH('2017 EPA Data'!$B392,'Crosswalk Particulates'!$D:$D,0))</f>
        <v>0</v>
      </c>
      <c r="H392" s="103">
        <f t="shared" si="6"/>
        <v>0</v>
      </c>
    </row>
    <row r="393" spans="1:8" hidden="1">
      <c r="A393" s="80" t="s">
        <v>3735</v>
      </c>
      <c r="B393" s="80" t="s">
        <v>3761</v>
      </c>
      <c r="C393" s="80" t="s">
        <v>3705</v>
      </c>
      <c r="D393" s="93">
        <v>695980.67634879996</v>
      </c>
      <c r="E393" s="80" t="s">
        <v>3706</v>
      </c>
      <c r="F393" s="86" t="str">
        <f>INDEX('Crosswalk Particulates'!$B:$B,MATCH('2017 EPA Data'!A393,'Crosswalk Particulates'!$A:$A,0))</f>
        <v>process-other-industry</v>
      </c>
      <c r="G393" s="91">
        <f>INDEX('Crosswalk Particulates'!$E:$E,MATCH('2017 EPA Data'!$B393,'Crosswalk Particulates'!$D:$D,0))</f>
        <v>0</v>
      </c>
      <c r="H393" s="103">
        <f t="shared" si="6"/>
        <v>0</v>
      </c>
    </row>
    <row r="394" spans="1:8" hidden="1">
      <c r="A394" s="80" t="s">
        <v>3780</v>
      </c>
      <c r="B394" s="80" t="s">
        <v>3768</v>
      </c>
      <c r="C394" s="80" t="s">
        <v>3705</v>
      </c>
      <c r="D394" s="93">
        <v>692200.04155800003</v>
      </c>
      <c r="E394" s="80" t="s">
        <v>3706</v>
      </c>
      <c r="F394" s="86" t="str">
        <f>INDEX('Crosswalk Particulates'!$B:$B,MATCH('2017 EPA Data'!A394,'Crosswalk Particulates'!$A:$A,0))</f>
        <v>process-ngps-industry</v>
      </c>
      <c r="G394" s="91">
        <f>INDEX('Crosswalk Particulates'!$E:$E,MATCH('2017 EPA Data'!$B394,'Crosswalk Particulates'!$D:$D,0))</f>
        <v>0</v>
      </c>
      <c r="H394" s="103">
        <f t="shared" si="6"/>
        <v>0</v>
      </c>
    </row>
    <row r="395" spans="1:8" hidden="1">
      <c r="A395" s="80" t="s">
        <v>3735</v>
      </c>
      <c r="B395" s="80" t="s">
        <v>3758</v>
      </c>
      <c r="C395" s="80" t="s">
        <v>3705</v>
      </c>
      <c r="D395" s="93">
        <v>691378.69813078002</v>
      </c>
      <c r="E395" s="80" t="s">
        <v>3706</v>
      </c>
      <c r="F395" s="86" t="str">
        <f>INDEX('Crosswalk Particulates'!$B:$B,MATCH('2017 EPA Data'!A395,'Crosswalk Particulates'!$A:$A,0))</f>
        <v>process-other-industry</v>
      </c>
      <c r="G395" s="91">
        <f>INDEX('Crosswalk Particulates'!$E:$E,MATCH('2017 EPA Data'!$B395,'Crosswalk Particulates'!$D:$D,0))</f>
        <v>0</v>
      </c>
      <c r="H395" s="103">
        <f t="shared" si="6"/>
        <v>0</v>
      </c>
    </row>
    <row r="396" spans="1:8" hidden="1">
      <c r="A396" s="80" t="s">
        <v>3788</v>
      </c>
      <c r="B396" s="80" t="s">
        <v>3724</v>
      </c>
      <c r="C396" s="80" t="s">
        <v>3705</v>
      </c>
      <c r="D396" s="93">
        <v>690264.25798301969</v>
      </c>
      <c r="E396" s="80" t="s">
        <v>3706</v>
      </c>
      <c r="F396" s="86" t="str">
        <f>INDEX('Crosswalk Particulates'!$B:$B,MATCH('2017 EPA Data'!A396,'Crosswalk Particulates'!$A:$A,0))</f>
        <v>industry-fuel-biomass</v>
      </c>
      <c r="G396" s="91">
        <f>INDEX('Crosswalk Particulates'!$E:$E,MATCH('2017 EPA Data'!$B396,'Crosswalk Particulates'!$D:$D,0))</f>
        <v>0</v>
      </c>
      <c r="H396" s="103">
        <f t="shared" si="6"/>
        <v>0</v>
      </c>
    </row>
    <row r="397" spans="1:8" hidden="1">
      <c r="A397" s="80" t="s">
        <v>3715</v>
      </c>
      <c r="B397" s="80" t="s">
        <v>3732</v>
      </c>
      <c r="C397" s="80" t="s">
        <v>3705</v>
      </c>
      <c r="D397" s="93">
        <v>684882.651208553</v>
      </c>
      <c r="E397" s="80" t="s">
        <v>3706</v>
      </c>
      <c r="F397" s="86" t="str">
        <f>INDEX('Crosswalk Particulates'!$B:$B,MATCH('2017 EPA Data'!A397,'Crosswalk Particulates'!$A:$A,0))</f>
        <v>Transportation Sector</v>
      </c>
      <c r="G397" s="91">
        <f>INDEX('Crosswalk Particulates'!$E:$E,MATCH('2017 EPA Data'!$B397,'Crosswalk Particulates'!$D:$D,0))</f>
        <v>0</v>
      </c>
      <c r="H397" s="103">
        <f t="shared" si="6"/>
        <v>0</v>
      </c>
    </row>
    <row r="398" spans="1:8" hidden="1">
      <c r="A398" s="80" t="s">
        <v>3738</v>
      </c>
      <c r="B398" s="80" t="s">
        <v>3746</v>
      </c>
      <c r="C398" s="80" t="s">
        <v>3705</v>
      </c>
      <c r="D398" s="93">
        <v>682673.75314771628</v>
      </c>
      <c r="E398" s="80" t="s">
        <v>3706</v>
      </c>
      <c r="F398" s="86" t="str">
        <f>INDEX('Crosswalk Particulates'!$B:$B,MATCH('2017 EPA Data'!A398,'Crosswalk Particulates'!$A:$A,0))</f>
        <v>process-other-industry</v>
      </c>
      <c r="G398" s="91">
        <f>INDEX('Crosswalk Particulates'!$E:$E,MATCH('2017 EPA Data'!$B398,'Crosswalk Particulates'!$D:$D,0))</f>
        <v>0</v>
      </c>
      <c r="H398" s="103">
        <f t="shared" si="6"/>
        <v>0</v>
      </c>
    </row>
    <row r="399" spans="1:8" hidden="1">
      <c r="A399" s="80" t="s">
        <v>3753</v>
      </c>
      <c r="B399" s="80" t="s">
        <v>3800</v>
      </c>
      <c r="C399" s="80" t="s">
        <v>3705</v>
      </c>
      <c r="D399" s="93">
        <v>678042.97729720001</v>
      </c>
      <c r="E399" s="80" t="s">
        <v>3706</v>
      </c>
      <c r="F399" s="86" t="str">
        <f>INDEX('Crosswalk Particulates'!$B:$B,MATCH('2017 EPA Data'!A399,'Crosswalk Particulates'!$A:$A,0))</f>
        <v>Electricity Sector</v>
      </c>
      <c r="G399" s="91">
        <f>INDEX('Crosswalk Particulates'!$E:$E,MATCH('2017 EPA Data'!$B399,'Crosswalk Particulates'!$D:$D,0))</f>
        <v>0</v>
      </c>
      <c r="H399" s="103">
        <f t="shared" si="6"/>
        <v>0</v>
      </c>
    </row>
    <row r="400" spans="1:8" hidden="1">
      <c r="A400" s="80" t="s">
        <v>3730</v>
      </c>
      <c r="B400" s="80" t="s">
        <v>3736</v>
      </c>
      <c r="C400" s="80" t="s">
        <v>3705</v>
      </c>
      <c r="D400" s="93">
        <v>676119.287719007</v>
      </c>
      <c r="E400" s="80" t="s">
        <v>3706</v>
      </c>
      <c r="F400" s="86" t="str">
        <f>INDEX('Crosswalk Particulates'!$B:$B,MATCH('2017 EPA Data'!A400,'Crosswalk Particulates'!$A:$A,0))</f>
        <v>process-ngps-industry</v>
      </c>
      <c r="G400" s="91">
        <f>INDEX('Crosswalk Particulates'!$E:$E,MATCH('2017 EPA Data'!$B400,'Crosswalk Particulates'!$D:$D,0))</f>
        <v>0</v>
      </c>
      <c r="H400" s="103">
        <f t="shared" si="6"/>
        <v>0</v>
      </c>
    </row>
    <row r="401" spans="1:8" hidden="1">
      <c r="A401" s="80" t="s">
        <v>3787</v>
      </c>
      <c r="B401" s="80" t="s">
        <v>3818</v>
      </c>
      <c r="D401" s="93">
        <v>664863.39994425781</v>
      </c>
      <c r="E401" s="80" t="s">
        <v>3710</v>
      </c>
      <c r="F401" s="86" t="str">
        <f>INDEX('Crosswalk Particulates'!$B:$B,MATCH('2017 EPA Data'!A401,'Crosswalk Particulates'!$A:$A,0))</f>
        <v>Other-EPA</v>
      </c>
      <c r="G401" s="91">
        <f>INDEX('Crosswalk Particulates'!$E:$E,MATCH('2017 EPA Data'!$B401,'Crosswalk Particulates'!$D:$D,0))</f>
        <v>0</v>
      </c>
      <c r="H401" s="103">
        <f t="shared" si="6"/>
        <v>603154647915.97449</v>
      </c>
    </row>
    <row r="402" spans="1:8" hidden="1">
      <c r="A402" s="80" t="s">
        <v>3747</v>
      </c>
      <c r="B402" s="80" t="s">
        <v>3765</v>
      </c>
      <c r="C402" s="80" t="s">
        <v>3705</v>
      </c>
      <c r="D402" s="93">
        <v>662574.66193520639</v>
      </c>
      <c r="E402" s="80" t="s">
        <v>3706</v>
      </c>
      <c r="F402" s="86" t="str">
        <f>INDEX('Crosswalk Particulates'!$B:$B,MATCH('2017 EPA Data'!A402,'Crosswalk Particulates'!$A:$A,0))</f>
        <v>process-waste-industry</v>
      </c>
      <c r="G402" s="91">
        <f>INDEX('Crosswalk Particulates'!$E:$E,MATCH('2017 EPA Data'!$B402,'Crosswalk Particulates'!$D:$D,0))</f>
        <v>0</v>
      </c>
      <c r="H402" s="103">
        <f t="shared" si="6"/>
        <v>0</v>
      </c>
    </row>
    <row r="403" spans="1:8" hidden="1">
      <c r="A403" s="80" t="s">
        <v>3717</v>
      </c>
      <c r="B403" s="80" t="s">
        <v>3804</v>
      </c>
      <c r="C403" s="80" t="s">
        <v>3705</v>
      </c>
      <c r="D403" s="93">
        <v>660528.87475172896</v>
      </c>
      <c r="E403" s="80" t="s">
        <v>3706</v>
      </c>
      <c r="F403" s="86" t="str">
        <f>INDEX('Crosswalk Particulates'!$B:$B,MATCH('2017 EPA Data'!A403,'Crosswalk Particulates'!$A:$A,0))</f>
        <v>Other-EPA</v>
      </c>
      <c r="G403" s="91">
        <f>INDEX('Crosswalk Particulates'!$E:$E,MATCH('2017 EPA Data'!$B403,'Crosswalk Particulates'!$D:$D,0))</f>
        <v>0</v>
      </c>
      <c r="H403" s="103">
        <f t="shared" si="6"/>
        <v>0</v>
      </c>
    </row>
    <row r="404" spans="1:8" hidden="1">
      <c r="A404" s="80" t="s">
        <v>3790</v>
      </c>
      <c r="B404" s="80" t="s">
        <v>3708</v>
      </c>
      <c r="C404" s="80" t="s">
        <v>3709</v>
      </c>
      <c r="D404" s="93">
        <v>660404.41152199998</v>
      </c>
      <c r="E404" s="80" t="s">
        <v>3710</v>
      </c>
      <c r="F404" s="86" t="str">
        <f>INDEX('Crosswalk Particulates'!$B:$B,MATCH('2017 EPA Data'!A404,'Crosswalk Particulates'!$A:$A,0))</f>
        <v>process-other-industry</v>
      </c>
      <c r="G404" s="91">
        <f>INDEX('Crosswalk Particulates'!$E:$E,MATCH('2017 EPA Data'!$B404,'Crosswalk Particulates'!$D:$D,0))</f>
        <v>0</v>
      </c>
      <c r="H404" s="103">
        <f t="shared" si="6"/>
        <v>599109516852.79102</v>
      </c>
    </row>
    <row r="405" spans="1:8" hidden="1">
      <c r="A405" s="80" t="s">
        <v>3788</v>
      </c>
      <c r="B405" s="80" t="s">
        <v>3746</v>
      </c>
      <c r="C405" s="80" t="s">
        <v>3705</v>
      </c>
      <c r="D405" s="93">
        <v>655970.47319808451</v>
      </c>
      <c r="E405" s="80" t="s">
        <v>3706</v>
      </c>
      <c r="F405" s="86" t="str">
        <f>INDEX('Crosswalk Particulates'!$B:$B,MATCH('2017 EPA Data'!A405,'Crosswalk Particulates'!$A:$A,0))</f>
        <v>industry-fuel-biomass</v>
      </c>
      <c r="G405" s="91">
        <f>INDEX('Crosswalk Particulates'!$E:$E,MATCH('2017 EPA Data'!$B405,'Crosswalk Particulates'!$D:$D,0))</f>
        <v>0</v>
      </c>
      <c r="H405" s="103">
        <f t="shared" si="6"/>
        <v>0</v>
      </c>
    </row>
    <row r="406" spans="1:8" hidden="1">
      <c r="A406" s="80" t="s">
        <v>3720</v>
      </c>
      <c r="B406" s="80" t="s">
        <v>3724</v>
      </c>
      <c r="C406" s="80" t="s">
        <v>3705</v>
      </c>
      <c r="D406" s="93">
        <v>655082.47727567097</v>
      </c>
      <c r="E406" s="80" t="s">
        <v>3706</v>
      </c>
      <c r="F406" s="86" t="str">
        <f>INDEX('Crosswalk Particulates'!$B:$B,MATCH('2017 EPA Data'!A406,'Crosswalk Particulates'!$A:$A,0))</f>
        <v>Other-EPA</v>
      </c>
      <c r="G406" s="91">
        <f>INDEX('Crosswalk Particulates'!$E:$E,MATCH('2017 EPA Data'!$B406,'Crosswalk Particulates'!$D:$D,0))</f>
        <v>0</v>
      </c>
      <c r="H406" s="103">
        <f t="shared" si="6"/>
        <v>0</v>
      </c>
    </row>
    <row r="407" spans="1:8" hidden="1">
      <c r="A407" s="80" t="s">
        <v>3780</v>
      </c>
      <c r="B407" s="80" t="s">
        <v>3723</v>
      </c>
      <c r="C407" s="80" t="s">
        <v>3705</v>
      </c>
      <c r="D407" s="93">
        <v>653579.62948567071</v>
      </c>
      <c r="E407" s="80" t="s">
        <v>3706</v>
      </c>
      <c r="F407" s="86" t="str">
        <f>INDEX('Crosswalk Particulates'!$B:$B,MATCH('2017 EPA Data'!A407,'Crosswalk Particulates'!$A:$A,0))</f>
        <v>process-ngps-industry</v>
      </c>
      <c r="G407" s="91">
        <f>INDEX('Crosswalk Particulates'!$E:$E,MATCH('2017 EPA Data'!$B407,'Crosswalk Particulates'!$D:$D,0))</f>
        <v>0</v>
      </c>
      <c r="H407" s="103">
        <f t="shared" si="6"/>
        <v>0</v>
      </c>
    </row>
    <row r="408" spans="1:8" hidden="1">
      <c r="A408" s="80" t="s">
        <v>3784</v>
      </c>
      <c r="B408" s="80" t="s">
        <v>3781</v>
      </c>
      <c r="C408" s="80" t="s">
        <v>3705</v>
      </c>
      <c r="D408" s="93">
        <v>649165.47232399997</v>
      </c>
      <c r="E408" s="80" t="s">
        <v>3706</v>
      </c>
      <c r="F408" s="86" t="str">
        <f>INDEX('Crosswalk Particulates'!$B:$B,MATCH('2017 EPA Data'!A408,'Crosswalk Particulates'!$A:$A,0))</f>
        <v>industry-fuel-coal</v>
      </c>
      <c r="G408" s="91">
        <f>INDEX('Crosswalk Particulates'!$E:$E,MATCH('2017 EPA Data'!$B408,'Crosswalk Particulates'!$D:$D,0))</f>
        <v>0</v>
      </c>
      <c r="H408" s="103">
        <f t="shared" si="6"/>
        <v>0</v>
      </c>
    </row>
    <row r="409" spans="1:8" hidden="1">
      <c r="A409" s="80" t="s">
        <v>3772</v>
      </c>
      <c r="B409" s="80" t="s">
        <v>3768</v>
      </c>
      <c r="C409" s="80" t="s">
        <v>3705</v>
      </c>
      <c r="D409" s="93">
        <v>647353.87562199996</v>
      </c>
      <c r="E409" s="80" t="s">
        <v>3706</v>
      </c>
      <c r="F409" s="86" t="str">
        <f>INDEX('Crosswalk Particulates'!$B:$B,MATCH('2017 EPA Data'!A409,'Crosswalk Particulates'!$A:$A,0))</f>
        <v>Electricity Sector</v>
      </c>
      <c r="G409" s="91">
        <f>INDEX('Crosswalk Particulates'!$E:$E,MATCH('2017 EPA Data'!$B409,'Crosswalk Particulates'!$D:$D,0))</f>
        <v>0</v>
      </c>
      <c r="H409" s="103">
        <f t="shared" si="6"/>
        <v>0</v>
      </c>
    </row>
    <row r="410" spans="1:8" hidden="1">
      <c r="A410" s="80" t="s">
        <v>3729</v>
      </c>
      <c r="B410" s="80" t="s">
        <v>3748</v>
      </c>
      <c r="C410" s="80" t="s">
        <v>3745</v>
      </c>
      <c r="D410" s="93">
        <v>643767.2039747067</v>
      </c>
      <c r="E410" s="80" t="s">
        <v>3710</v>
      </c>
      <c r="F410" s="86" t="str">
        <f>INDEX('Crosswalk Particulates'!$B:$B,MATCH('2017 EPA Data'!A410,'Crosswalk Particulates'!$A:$A,0))</f>
        <v>Transportation Sector</v>
      </c>
      <c r="G410" s="91" t="str">
        <f>INDEX('Crosswalk Particulates'!$E:$E,MATCH('2017 EPA Data'!$B410,'Crosswalk Particulates'!$D:$D,0))</f>
        <v>CO</v>
      </c>
      <c r="H410" s="103">
        <f t="shared" si="6"/>
        <v>584016478100.26831</v>
      </c>
    </row>
    <row r="411" spans="1:8" hidden="1">
      <c r="A411" s="80" t="s">
        <v>3766</v>
      </c>
      <c r="B411" s="80" t="s">
        <v>3759</v>
      </c>
      <c r="C411" s="80" t="s">
        <v>3705</v>
      </c>
      <c r="D411" s="93">
        <v>638684.32708389999</v>
      </c>
      <c r="E411" s="80" t="s">
        <v>3706</v>
      </c>
      <c r="F411" s="86" t="str">
        <f>INDEX('Crosswalk Particulates'!$B:$B,MATCH('2017 EPA Data'!A411,'Crosswalk Particulates'!$A:$A,0))</f>
        <v>process-chemicals-industry</v>
      </c>
      <c r="G411" s="91">
        <f>INDEX('Crosswalk Particulates'!$E:$E,MATCH('2017 EPA Data'!$B411,'Crosswalk Particulates'!$D:$D,0))</f>
        <v>0</v>
      </c>
      <c r="H411" s="103">
        <f t="shared" si="6"/>
        <v>0</v>
      </c>
    </row>
    <row r="412" spans="1:8" hidden="1">
      <c r="A412" s="80" t="s">
        <v>3733</v>
      </c>
      <c r="B412" s="80" t="s">
        <v>3723</v>
      </c>
      <c r="C412" s="80" t="s">
        <v>3705</v>
      </c>
      <c r="D412" s="93">
        <v>636516.98533615516</v>
      </c>
      <c r="E412" s="80" t="s">
        <v>3706</v>
      </c>
      <c r="F412" s="86" t="str">
        <f>INDEX('Crosswalk Particulates'!$B:$B,MATCH('2017 EPA Data'!A412,'Crosswalk Particulates'!$A:$A,0))</f>
        <v>Transportation Sector</v>
      </c>
      <c r="G412" s="91">
        <f>INDEX('Crosswalk Particulates'!$E:$E,MATCH('2017 EPA Data'!$B412,'Crosswalk Particulates'!$D:$D,0))</f>
        <v>0</v>
      </c>
      <c r="H412" s="103">
        <f t="shared" si="6"/>
        <v>0</v>
      </c>
    </row>
    <row r="413" spans="1:8" hidden="1">
      <c r="A413" s="80" t="s">
        <v>3717</v>
      </c>
      <c r="B413" s="80" t="s">
        <v>3805</v>
      </c>
      <c r="C413" s="80" t="s">
        <v>3705</v>
      </c>
      <c r="D413" s="93">
        <v>634043.51555526117</v>
      </c>
      <c r="E413" s="80" t="s">
        <v>3706</v>
      </c>
      <c r="F413" s="86" t="str">
        <f>INDEX('Crosswalk Particulates'!$B:$B,MATCH('2017 EPA Data'!A413,'Crosswalk Particulates'!$A:$A,0))</f>
        <v>Other-EPA</v>
      </c>
      <c r="G413" s="91">
        <f>INDEX('Crosswalk Particulates'!$E:$E,MATCH('2017 EPA Data'!$B413,'Crosswalk Particulates'!$D:$D,0))</f>
        <v>0</v>
      </c>
      <c r="H413" s="103">
        <f t="shared" si="6"/>
        <v>0</v>
      </c>
    </row>
    <row r="414" spans="1:8" hidden="1">
      <c r="A414" s="80" t="s">
        <v>3730</v>
      </c>
      <c r="B414" s="80" t="s">
        <v>3748</v>
      </c>
      <c r="C414" s="80" t="s">
        <v>3745</v>
      </c>
      <c r="D414" s="93">
        <v>632265.71078872785</v>
      </c>
      <c r="E414" s="80" t="s">
        <v>3710</v>
      </c>
      <c r="F414" s="86" t="str">
        <f>INDEX('Crosswalk Particulates'!$B:$B,MATCH('2017 EPA Data'!A414,'Crosswalk Particulates'!$A:$A,0))</f>
        <v>process-ngps-industry</v>
      </c>
      <c r="G414" s="91" t="str">
        <f>INDEX('Crosswalk Particulates'!$E:$E,MATCH('2017 EPA Data'!$B414,'Crosswalk Particulates'!$D:$D,0))</f>
        <v>CO</v>
      </c>
      <c r="H414" s="103">
        <f t="shared" si="6"/>
        <v>573582486586.10364</v>
      </c>
    </row>
    <row r="415" spans="1:8" hidden="1">
      <c r="A415" s="80" t="s">
        <v>3742</v>
      </c>
      <c r="B415" s="80" t="s">
        <v>3748</v>
      </c>
      <c r="C415" s="80" t="s">
        <v>3745</v>
      </c>
      <c r="D415" s="93">
        <v>620771.75627530413</v>
      </c>
      <c r="E415" s="80" t="s">
        <v>3710</v>
      </c>
      <c r="F415" s="86" t="str">
        <f>INDEX('Crosswalk Particulates'!$B:$B,MATCH('2017 EPA Data'!A415,'Crosswalk Particulates'!$A:$A,0))</f>
        <v>Transportation Sector</v>
      </c>
      <c r="G415" s="91" t="str">
        <f>INDEX('Crosswalk Particulates'!$E:$E,MATCH('2017 EPA Data'!$B415,'Crosswalk Particulates'!$D:$D,0))</f>
        <v>CO</v>
      </c>
      <c r="H415" s="103">
        <f t="shared" si="6"/>
        <v>563155334048.77405</v>
      </c>
    </row>
    <row r="416" spans="1:8" hidden="1">
      <c r="A416" s="80" t="s">
        <v>3730</v>
      </c>
      <c r="B416" s="80" t="s">
        <v>3797</v>
      </c>
      <c r="C416" s="80" t="s">
        <v>3745</v>
      </c>
      <c r="D416" s="93">
        <v>617568.18563653808</v>
      </c>
      <c r="E416" s="80" t="s">
        <v>3710</v>
      </c>
      <c r="F416" s="86" t="str">
        <f>INDEX('Crosswalk Particulates'!$B:$B,MATCH('2017 EPA Data'!A416,'Crosswalk Particulates'!$A:$A,0))</f>
        <v>process-ngps-industry</v>
      </c>
      <c r="G416" s="91" t="str">
        <f>INDEX('Crosswalk Particulates'!$E:$E,MATCH('2017 EPA Data'!$B416,'Crosswalk Particulates'!$D:$D,0))</f>
        <v>NOX</v>
      </c>
      <c r="H416" s="103">
        <f t="shared" si="6"/>
        <v>560249100195.53308</v>
      </c>
    </row>
    <row r="417" spans="1:8" hidden="1">
      <c r="A417" s="80" t="s">
        <v>3779</v>
      </c>
      <c r="B417" s="80" t="s">
        <v>3736</v>
      </c>
      <c r="C417" s="80" t="s">
        <v>3705</v>
      </c>
      <c r="D417" s="93">
        <v>617214.28267944301</v>
      </c>
      <c r="E417" s="80" t="s">
        <v>3706</v>
      </c>
      <c r="F417" s="86" t="str">
        <f>INDEX('Crosswalk Particulates'!$B:$B,MATCH('2017 EPA Data'!A417,'Crosswalk Particulates'!$A:$A,0))</f>
        <v>Other-EPA</v>
      </c>
      <c r="G417" s="91">
        <f>INDEX('Crosswalk Particulates'!$E:$E,MATCH('2017 EPA Data'!$B417,'Crosswalk Particulates'!$D:$D,0))</f>
        <v>0</v>
      </c>
      <c r="H417" s="103">
        <f t="shared" si="6"/>
        <v>0</v>
      </c>
    </row>
    <row r="418" spans="1:8" hidden="1">
      <c r="A418" s="80" t="s">
        <v>3740</v>
      </c>
      <c r="B418" s="80" t="s">
        <v>3826</v>
      </c>
      <c r="C418" s="80" t="s">
        <v>3705</v>
      </c>
      <c r="D418" s="93">
        <v>617078.253386989</v>
      </c>
      <c r="E418" s="80" t="s">
        <v>3706</v>
      </c>
      <c r="F418" s="86" t="str">
        <f>INDEX('Crosswalk Particulates'!$B:$B,MATCH('2017 EPA Data'!A418,'Crosswalk Particulates'!$A:$A,0))</f>
        <v>process-agriculture-industry</v>
      </c>
      <c r="G418" s="91">
        <f>INDEX('Crosswalk Particulates'!$E:$E,MATCH('2017 EPA Data'!$B418,'Crosswalk Particulates'!$D:$D,0))</f>
        <v>0</v>
      </c>
      <c r="H418" s="103">
        <f t="shared" si="6"/>
        <v>0</v>
      </c>
    </row>
    <row r="419" spans="1:8" hidden="1">
      <c r="A419" s="80" t="s">
        <v>3715</v>
      </c>
      <c r="B419" s="80" t="s">
        <v>3721</v>
      </c>
      <c r="C419" s="80" t="s">
        <v>3705</v>
      </c>
      <c r="D419" s="93">
        <v>616927.57521182345</v>
      </c>
      <c r="E419" s="80" t="s">
        <v>3706</v>
      </c>
      <c r="F419" s="86" t="str">
        <f>INDEX('Crosswalk Particulates'!$B:$B,MATCH('2017 EPA Data'!A419,'Crosswalk Particulates'!$A:$A,0))</f>
        <v>Transportation Sector</v>
      </c>
      <c r="G419" s="91">
        <f>INDEX('Crosswalk Particulates'!$E:$E,MATCH('2017 EPA Data'!$B419,'Crosswalk Particulates'!$D:$D,0))</f>
        <v>0</v>
      </c>
      <c r="H419" s="103">
        <f t="shared" si="6"/>
        <v>0</v>
      </c>
    </row>
    <row r="420" spans="1:8" hidden="1">
      <c r="A420" s="80" t="s">
        <v>3791</v>
      </c>
      <c r="B420" s="80" t="s">
        <v>3721</v>
      </c>
      <c r="C420" s="80" t="s">
        <v>3705</v>
      </c>
      <c r="D420" s="93">
        <v>615744.45833092241</v>
      </c>
      <c r="E420" s="80" t="s">
        <v>3706</v>
      </c>
      <c r="F420" s="86" t="str">
        <f>INDEX('Crosswalk Particulates'!$B:$B,MATCH('2017 EPA Data'!A420,'Crosswalk Particulates'!$A:$A,0))</f>
        <v>Transportation Sector</v>
      </c>
      <c r="G420" s="91">
        <f>INDEX('Crosswalk Particulates'!$E:$E,MATCH('2017 EPA Data'!$B420,'Crosswalk Particulates'!$D:$D,0))</f>
        <v>0</v>
      </c>
      <c r="H420" s="103">
        <f t="shared" si="6"/>
        <v>0</v>
      </c>
    </row>
    <row r="421" spans="1:8" hidden="1">
      <c r="A421" s="80" t="s">
        <v>3737</v>
      </c>
      <c r="B421" s="80" t="s">
        <v>3808</v>
      </c>
      <c r="C421" s="80" t="s">
        <v>3705</v>
      </c>
      <c r="D421" s="93">
        <v>608864.80746669287</v>
      </c>
      <c r="E421" s="80" t="s">
        <v>3706</v>
      </c>
      <c r="F421" s="86" t="str">
        <f>INDEX('Crosswalk Particulates'!$B:$B,MATCH('2017 EPA Data'!A421,'Crosswalk Particulates'!$A:$A,0))</f>
        <v>Residential Buildings Sector</v>
      </c>
      <c r="G421" s="91">
        <f>INDEX('Crosswalk Particulates'!$E:$E,MATCH('2017 EPA Data'!$B421,'Crosswalk Particulates'!$D:$D,0))</f>
        <v>0</v>
      </c>
      <c r="H421" s="103">
        <f t="shared" si="6"/>
        <v>0</v>
      </c>
    </row>
    <row r="422" spans="1:8" hidden="1">
      <c r="A422" s="80" t="s">
        <v>3726</v>
      </c>
      <c r="B422" s="80" t="s">
        <v>3792</v>
      </c>
      <c r="C422" s="80" t="s">
        <v>3705</v>
      </c>
      <c r="D422" s="93">
        <v>607588.4923486301</v>
      </c>
      <c r="E422" s="80" t="s">
        <v>3706</v>
      </c>
      <c r="F422" s="86" t="str">
        <f>INDEX('Crosswalk Particulates'!$B:$B,MATCH('2017 EPA Data'!A422,'Crosswalk Particulates'!$A:$A,0))</f>
        <v>process-other-industry</v>
      </c>
      <c r="G422" s="91">
        <f>INDEX('Crosswalk Particulates'!$E:$E,MATCH('2017 EPA Data'!$B422,'Crosswalk Particulates'!$D:$D,0))</f>
        <v>0</v>
      </c>
      <c r="H422" s="103">
        <f t="shared" si="6"/>
        <v>0</v>
      </c>
    </row>
    <row r="423" spans="1:8" hidden="1">
      <c r="A423" s="80" t="s">
        <v>3743</v>
      </c>
      <c r="B423" s="80" t="s">
        <v>3754</v>
      </c>
      <c r="C423" s="80" t="s">
        <v>3705</v>
      </c>
      <c r="D423" s="93">
        <v>605130.36650660005</v>
      </c>
      <c r="E423" s="80" t="s">
        <v>3706</v>
      </c>
      <c r="F423" s="86" t="str">
        <f>INDEX('Crosswalk Particulates'!$B:$B,MATCH('2017 EPA Data'!A423,'Crosswalk Particulates'!$A:$A,0))</f>
        <v>process-other-industry</v>
      </c>
      <c r="G423" s="91">
        <f>INDEX('Crosswalk Particulates'!$E:$E,MATCH('2017 EPA Data'!$B423,'Crosswalk Particulates'!$D:$D,0))</f>
        <v>0</v>
      </c>
      <c r="H423" s="103">
        <f t="shared" si="6"/>
        <v>0</v>
      </c>
    </row>
    <row r="424" spans="1:8" hidden="1">
      <c r="A424" s="80" t="s">
        <v>3739</v>
      </c>
      <c r="B424" s="80" t="s">
        <v>3797</v>
      </c>
      <c r="C424" s="80" t="s">
        <v>3745</v>
      </c>
      <c r="D424" s="93">
        <v>602436.65062756615</v>
      </c>
      <c r="E424" s="80" t="s">
        <v>3710</v>
      </c>
      <c r="F424" s="86" t="str">
        <f>INDEX('Crosswalk Particulates'!$B:$B,MATCH('2017 EPA Data'!A424,'Crosswalk Particulates'!$A:$A,0))</f>
        <v>industry-fuel-natural gas</v>
      </c>
      <c r="G424" s="91" t="str">
        <f>INDEX('Crosswalk Particulates'!$E:$E,MATCH('2017 EPA Data'!$B424,'Crosswalk Particulates'!$D:$D,0))</f>
        <v>NOX</v>
      </c>
      <c r="H424" s="103">
        <f t="shared" si="6"/>
        <v>546521986217.63953</v>
      </c>
    </row>
    <row r="425" spans="1:8" hidden="1">
      <c r="A425" s="80" t="s">
        <v>3766</v>
      </c>
      <c r="B425" s="80" t="s">
        <v>3827</v>
      </c>
      <c r="C425" s="80" t="s">
        <v>3705</v>
      </c>
      <c r="D425" s="93">
        <v>600099.62335600005</v>
      </c>
      <c r="E425" s="80" t="s">
        <v>3706</v>
      </c>
      <c r="F425" s="86" t="str">
        <f>INDEX('Crosswalk Particulates'!$B:$B,MATCH('2017 EPA Data'!A425,'Crosswalk Particulates'!$A:$A,0))</f>
        <v>process-chemicals-industry</v>
      </c>
      <c r="G425" s="91">
        <f>INDEX('Crosswalk Particulates'!$E:$E,MATCH('2017 EPA Data'!$B425,'Crosswalk Particulates'!$D:$D,0))</f>
        <v>0</v>
      </c>
      <c r="H425" s="103">
        <f t="shared" si="6"/>
        <v>0</v>
      </c>
    </row>
    <row r="426" spans="1:8">
      <c r="A426" s="80" t="s">
        <v>3757</v>
      </c>
      <c r="B426" s="80" t="s">
        <v>3797</v>
      </c>
      <c r="C426" s="80" t="s">
        <v>3745</v>
      </c>
      <c r="D426" s="93">
        <v>599919.50674603903</v>
      </c>
      <c r="E426" s="80" t="s">
        <v>3710</v>
      </c>
      <c r="F426" s="86" t="str">
        <f>INDEX('Crosswalk Particulates'!$B:$B,MATCH('2017 EPA Data'!A426,'Crosswalk Particulates'!$A:$A,0))</f>
        <v>Transportation Sector</v>
      </c>
      <c r="G426" s="91" t="str">
        <f>INDEX('Crosswalk Particulates'!$E:$E,MATCH('2017 EPA Data'!$B426,'Crosswalk Particulates'!$D:$D,0))</f>
        <v>NOX</v>
      </c>
      <c r="H426" s="103">
        <f t="shared" si="6"/>
        <v>544238468984.25952</v>
      </c>
    </row>
    <row r="427" spans="1:8" hidden="1">
      <c r="A427" s="80" t="s">
        <v>3790</v>
      </c>
      <c r="B427" s="80" t="s">
        <v>3781</v>
      </c>
      <c r="C427" s="80" t="s">
        <v>3705</v>
      </c>
      <c r="D427" s="93">
        <v>597361.72866200004</v>
      </c>
      <c r="E427" s="80" t="s">
        <v>3706</v>
      </c>
      <c r="F427" s="86" t="str">
        <f>INDEX('Crosswalk Particulates'!$B:$B,MATCH('2017 EPA Data'!A427,'Crosswalk Particulates'!$A:$A,0))</f>
        <v>process-other-industry</v>
      </c>
      <c r="G427" s="91">
        <f>INDEX('Crosswalk Particulates'!$E:$E,MATCH('2017 EPA Data'!$B427,'Crosswalk Particulates'!$D:$D,0))</f>
        <v>0</v>
      </c>
      <c r="H427" s="103">
        <f t="shared" si="6"/>
        <v>0</v>
      </c>
    </row>
    <row r="428" spans="1:8" hidden="1">
      <c r="A428" s="80" t="s">
        <v>3730</v>
      </c>
      <c r="B428" s="80" t="s">
        <v>3721</v>
      </c>
      <c r="C428" s="80" t="s">
        <v>3705</v>
      </c>
      <c r="D428" s="93">
        <v>595911.13221554982</v>
      </c>
      <c r="E428" s="80" t="s">
        <v>3706</v>
      </c>
      <c r="F428" s="86" t="str">
        <f>INDEX('Crosswalk Particulates'!$B:$B,MATCH('2017 EPA Data'!A428,'Crosswalk Particulates'!$A:$A,0))</f>
        <v>process-ngps-industry</v>
      </c>
      <c r="G428" s="91">
        <f>INDEX('Crosswalk Particulates'!$E:$E,MATCH('2017 EPA Data'!$B428,'Crosswalk Particulates'!$D:$D,0))</f>
        <v>0</v>
      </c>
      <c r="H428" s="103">
        <f t="shared" si="6"/>
        <v>0</v>
      </c>
    </row>
    <row r="429" spans="1:8" hidden="1">
      <c r="A429" s="80" t="s">
        <v>3774</v>
      </c>
      <c r="B429" s="80" t="s">
        <v>3771</v>
      </c>
      <c r="D429" s="93">
        <v>594322.66700473265</v>
      </c>
      <c r="E429" s="80" t="s">
        <v>3706</v>
      </c>
      <c r="F429" s="86" t="str">
        <f>INDEX('Crosswalk Particulates'!$B:$B,MATCH('2017 EPA Data'!A429,'Crosswalk Particulates'!$A:$A,0))</f>
        <v>process-other-industry</v>
      </c>
      <c r="G429" s="91">
        <f>INDEX('Crosswalk Particulates'!$E:$E,MATCH('2017 EPA Data'!$B429,'Crosswalk Particulates'!$D:$D,0))</f>
        <v>0</v>
      </c>
      <c r="H429" s="103">
        <f t="shared" si="6"/>
        <v>0</v>
      </c>
    </row>
    <row r="430" spans="1:8" hidden="1">
      <c r="A430" s="80" t="s">
        <v>3741</v>
      </c>
      <c r="B430" s="80" t="s">
        <v>3727</v>
      </c>
      <c r="C430" s="80" t="s">
        <v>3705</v>
      </c>
      <c r="D430" s="93">
        <v>589889.63547770958</v>
      </c>
      <c r="E430" s="80" t="s">
        <v>3706</v>
      </c>
      <c r="F430" s="86" t="str">
        <f>INDEX('Crosswalk Particulates'!$B:$B,MATCH('2017 EPA Data'!A430,'Crosswalk Particulates'!$A:$A,0))</f>
        <v>process-other-industry</v>
      </c>
      <c r="G430" s="91">
        <f>INDEX('Crosswalk Particulates'!$E:$E,MATCH('2017 EPA Data'!$B430,'Crosswalk Particulates'!$D:$D,0))</f>
        <v>0</v>
      </c>
      <c r="H430" s="103">
        <f t="shared" si="6"/>
        <v>0</v>
      </c>
    </row>
    <row r="431" spans="1:8" hidden="1">
      <c r="A431" s="80" t="s">
        <v>3714</v>
      </c>
      <c r="B431" s="80" t="s">
        <v>3828</v>
      </c>
      <c r="C431" s="80" t="s">
        <v>3705</v>
      </c>
      <c r="D431" s="93">
        <v>575950.64299153094</v>
      </c>
      <c r="E431" s="80" t="s">
        <v>3706</v>
      </c>
      <c r="F431" s="86" t="str">
        <f>INDEX('Crosswalk Particulates'!$B:$B,MATCH('2017 EPA Data'!A431,'Crosswalk Particulates'!$A:$A,0))</f>
        <v>Other-EPA</v>
      </c>
      <c r="G431" s="91">
        <f>INDEX('Crosswalk Particulates'!$E:$E,MATCH('2017 EPA Data'!$B431,'Crosswalk Particulates'!$D:$D,0))</f>
        <v>0</v>
      </c>
      <c r="H431" s="103">
        <f t="shared" si="6"/>
        <v>0</v>
      </c>
    </row>
    <row r="432" spans="1:8" hidden="1">
      <c r="A432" s="80" t="s">
        <v>3722</v>
      </c>
      <c r="B432" s="80" t="s">
        <v>3725</v>
      </c>
      <c r="C432" s="80" t="s">
        <v>3705</v>
      </c>
      <c r="D432" s="93">
        <v>574528.5921079109</v>
      </c>
      <c r="E432" s="80" t="s">
        <v>3706</v>
      </c>
      <c r="F432" s="86" t="str">
        <f>INDEX('Crosswalk Particulates'!$B:$B,MATCH('2017 EPA Data'!A432,'Crosswalk Particulates'!$A:$A,0))</f>
        <v>Other-EPA</v>
      </c>
      <c r="G432" s="91">
        <f>INDEX('Crosswalk Particulates'!$E:$E,MATCH('2017 EPA Data'!$B432,'Crosswalk Particulates'!$D:$D,0))</f>
        <v>0</v>
      </c>
      <c r="H432" s="103">
        <f t="shared" si="6"/>
        <v>0</v>
      </c>
    </row>
    <row r="433" spans="1:8" hidden="1">
      <c r="A433" s="80" t="s">
        <v>3777</v>
      </c>
      <c r="B433" s="80" t="s">
        <v>3798</v>
      </c>
      <c r="C433" s="80" t="s">
        <v>3745</v>
      </c>
      <c r="D433" s="93">
        <v>573571.82875314006</v>
      </c>
      <c r="E433" s="80" t="s">
        <v>3710</v>
      </c>
      <c r="F433" s="86" t="str">
        <f>INDEX('Crosswalk Particulates'!$B:$B,MATCH('2017 EPA Data'!A433,'Crosswalk Particulates'!$A:$A,0))</f>
        <v>Other-EPA</v>
      </c>
      <c r="G433" s="91" t="str">
        <f>INDEX('Crosswalk Particulates'!$E:$E,MATCH('2017 EPA Data'!$B433,'Crosswalk Particulates'!$D:$D,0))</f>
        <v>PM25</v>
      </c>
      <c r="H433" s="103">
        <f t="shared" si="6"/>
        <v>520336229148.91461</v>
      </c>
    </row>
    <row r="434" spans="1:8" hidden="1">
      <c r="A434" s="80" t="s">
        <v>3780</v>
      </c>
      <c r="B434" s="80" t="s">
        <v>3712</v>
      </c>
      <c r="C434" s="80" t="s">
        <v>3705</v>
      </c>
      <c r="D434" s="93">
        <v>564529.80664144666</v>
      </c>
      <c r="E434" s="80" t="s">
        <v>3706</v>
      </c>
      <c r="F434" s="86" t="str">
        <f>INDEX('Crosswalk Particulates'!$B:$B,MATCH('2017 EPA Data'!A434,'Crosswalk Particulates'!$A:$A,0))</f>
        <v>process-ngps-industry</v>
      </c>
      <c r="G434" s="91">
        <f>INDEX('Crosswalk Particulates'!$E:$E,MATCH('2017 EPA Data'!$B434,'Crosswalk Particulates'!$D:$D,0))</f>
        <v>0</v>
      </c>
      <c r="H434" s="103">
        <f t="shared" si="6"/>
        <v>0</v>
      </c>
    </row>
    <row r="435" spans="1:8" hidden="1">
      <c r="A435" s="80" t="s">
        <v>3820</v>
      </c>
      <c r="B435" s="80" t="s">
        <v>3704</v>
      </c>
      <c r="C435" s="80" t="s">
        <v>3705</v>
      </c>
      <c r="D435" s="93">
        <v>561845.47741261602</v>
      </c>
      <c r="E435" s="80" t="s">
        <v>3706</v>
      </c>
      <c r="F435" s="86" t="str">
        <f>INDEX('Crosswalk Particulates'!$B:$B,MATCH('2017 EPA Data'!A435,'Crosswalk Particulates'!$A:$A,0))</f>
        <v>industry-fuel-other</v>
      </c>
      <c r="G435" s="91">
        <f>INDEX('Crosswalk Particulates'!$E:$E,MATCH('2017 EPA Data'!$B435,'Crosswalk Particulates'!$D:$D,0))</f>
        <v>0</v>
      </c>
      <c r="H435" s="103">
        <f t="shared" si="6"/>
        <v>0</v>
      </c>
    </row>
    <row r="436" spans="1:8" hidden="1">
      <c r="A436" s="80" t="s">
        <v>3790</v>
      </c>
      <c r="B436" s="80" t="s">
        <v>3759</v>
      </c>
      <c r="C436" s="80" t="s">
        <v>3705</v>
      </c>
      <c r="D436" s="93">
        <v>551805.00800000003</v>
      </c>
      <c r="E436" s="80" t="s">
        <v>3706</v>
      </c>
      <c r="F436" s="86" t="str">
        <f>INDEX('Crosswalk Particulates'!$B:$B,MATCH('2017 EPA Data'!A436,'Crosswalk Particulates'!$A:$A,0))</f>
        <v>process-other-industry</v>
      </c>
      <c r="G436" s="91">
        <f>INDEX('Crosswalk Particulates'!$E:$E,MATCH('2017 EPA Data'!$B436,'Crosswalk Particulates'!$D:$D,0))</f>
        <v>0</v>
      </c>
      <c r="H436" s="103">
        <f t="shared" si="6"/>
        <v>0</v>
      </c>
    </row>
    <row r="437" spans="1:8" hidden="1">
      <c r="A437" s="80" t="s">
        <v>3717</v>
      </c>
      <c r="B437" s="80" t="s">
        <v>3809</v>
      </c>
      <c r="C437" s="80" t="s">
        <v>3705</v>
      </c>
      <c r="D437" s="93">
        <v>540140.86061476008</v>
      </c>
      <c r="E437" s="80" t="s">
        <v>3706</v>
      </c>
      <c r="F437" s="86" t="str">
        <f>INDEX('Crosswalk Particulates'!$B:$B,MATCH('2017 EPA Data'!A437,'Crosswalk Particulates'!$A:$A,0))</f>
        <v>Other-EPA</v>
      </c>
      <c r="G437" s="91">
        <f>INDEX('Crosswalk Particulates'!$E:$E,MATCH('2017 EPA Data'!$B437,'Crosswalk Particulates'!$D:$D,0))</f>
        <v>0</v>
      </c>
      <c r="H437" s="103">
        <f t="shared" si="6"/>
        <v>0</v>
      </c>
    </row>
    <row r="438" spans="1:8" hidden="1">
      <c r="A438" s="80" t="s">
        <v>3715</v>
      </c>
      <c r="B438" s="80" t="s">
        <v>3727</v>
      </c>
      <c r="C438" s="80" t="s">
        <v>3705</v>
      </c>
      <c r="D438" s="93">
        <v>539310.52959126688</v>
      </c>
      <c r="E438" s="80" t="s">
        <v>3706</v>
      </c>
      <c r="F438" s="86" t="str">
        <f>INDEX('Crosswalk Particulates'!$B:$B,MATCH('2017 EPA Data'!A438,'Crosswalk Particulates'!$A:$A,0))</f>
        <v>Transportation Sector</v>
      </c>
      <c r="G438" s="91">
        <f>INDEX('Crosswalk Particulates'!$E:$E,MATCH('2017 EPA Data'!$B438,'Crosswalk Particulates'!$D:$D,0))</f>
        <v>0</v>
      </c>
      <c r="H438" s="103">
        <f t="shared" si="6"/>
        <v>0</v>
      </c>
    </row>
    <row r="439" spans="1:8" hidden="1">
      <c r="A439" s="80" t="s">
        <v>3766</v>
      </c>
      <c r="B439" s="80" t="s">
        <v>3731</v>
      </c>
      <c r="C439" s="80" t="s">
        <v>3705</v>
      </c>
      <c r="D439" s="93">
        <v>537447.55746557482</v>
      </c>
      <c r="E439" s="80" t="s">
        <v>3706</v>
      </c>
      <c r="F439" s="86" t="str">
        <f>INDEX('Crosswalk Particulates'!$B:$B,MATCH('2017 EPA Data'!A439,'Crosswalk Particulates'!$A:$A,0))</f>
        <v>process-chemicals-industry</v>
      </c>
      <c r="G439" s="91">
        <f>INDEX('Crosswalk Particulates'!$E:$E,MATCH('2017 EPA Data'!$B439,'Crosswalk Particulates'!$D:$D,0))</f>
        <v>0</v>
      </c>
      <c r="H439" s="103">
        <f t="shared" si="6"/>
        <v>0</v>
      </c>
    </row>
    <row r="440" spans="1:8" hidden="1">
      <c r="A440" s="80" t="s">
        <v>3777</v>
      </c>
      <c r="B440" s="80" t="s">
        <v>3818</v>
      </c>
      <c r="D440" s="93">
        <v>536603.97724634258</v>
      </c>
      <c r="E440" s="80" t="s">
        <v>3710</v>
      </c>
      <c r="F440" s="86" t="str">
        <f>INDEX('Crosswalk Particulates'!$B:$B,MATCH('2017 EPA Data'!A440,'Crosswalk Particulates'!$A:$A,0))</f>
        <v>Other-EPA</v>
      </c>
      <c r="G440" s="91">
        <f>INDEX('Crosswalk Particulates'!$E:$E,MATCH('2017 EPA Data'!$B440,'Crosswalk Particulates'!$D:$D,0))</f>
        <v>0</v>
      </c>
      <c r="H440" s="103">
        <f t="shared" si="6"/>
        <v>486799518507.80872</v>
      </c>
    </row>
    <row r="441" spans="1:8" hidden="1">
      <c r="A441" s="80" t="s">
        <v>3718</v>
      </c>
      <c r="B441" s="80" t="s">
        <v>3723</v>
      </c>
      <c r="C441" s="80" t="s">
        <v>3705</v>
      </c>
      <c r="D441" s="93">
        <v>536135.0359591028</v>
      </c>
      <c r="E441" s="80" t="s">
        <v>3706</v>
      </c>
      <c r="F441" s="86" t="str">
        <f>INDEX('Crosswalk Particulates'!$B:$B,MATCH('2017 EPA Data'!A441,'Crosswalk Particulates'!$A:$A,0))</f>
        <v>process-other-industry</v>
      </c>
      <c r="G441" s="91">
        <f>INDEX('Crosswalk Particulates'!$E:$E,MATCH('2017 EPA Data'!$B441,'Crosswalk Particulates'!$D:$D,0))</f>
        <v>0</v>
      </c>
      <c r="H441" s="103">
        <f t="shared" si="6"/>
        <v>0</v>
      </c>
    </row>
    <row r="442" spans="1:8" hidden="1">
      <c r="A442" s="80" t="s">
        <v>3817</v>
      </c>
      <c r="B442" s="80" t="s">
        <v>3712</v>
      </c>
      <c r="C442" s="80" t="s">
        <v>3705</v>
      </c>
      <c r="D442" s="93">
        <v>535584.36818313482</v>
      </c>
      <c r="E442" s="80" t="s">
        <v>3706</v>
      </c>
      <c r="F442" s="86" t="str">
        <f>INDEX('Crosswalk Particulates'!$B:$B,MATCH('2017 EPA Data'!A442,'Crosswalk Particulates'!$A:$A,0))</f>
        <v>industry-fuel-oil</v>
      </c>
      <c r="G442" s="91">
        <f>INDEX('Crosswalk Particulates'!$E:$E,MATCH('2017 EPA Data'!$B442,'Crosswalk Particulates'!$D:$D,0))</f>
        <v>0</v>
      </c>
      <c r="H442" s="103">
        <f t="shared" si="6"/>
        <v>0</v>
      </c>
    </row>
    <row r="443" spans="1:8" hidden="1">
      <c r="A443" s="80" t="s">
        <v>3735</v>
      </c>
      <c r="B443" s="80" t="s">
        <v>3712</v>
      </c>
      <c r="C443" s="80" t="s">
        <v>3705</v>
      </c>
      <c r="D443" s="93">
        <v>533332.84360203659</v>
      </c>
      <c r="E443" s="80" t="s">
        <v>3706</v>
      </c>
      <c r="F443" s="86" t="str">
        <f>INDEX('Crosswalk Particulates'!$B:$B,MATCH('2017 EPA Data'!A443,'Crosswalk Particulates'!$A:$A,0))</f>
        <v>process-other-industry</v>
      </c>
      <c r="G443" s="91">
        <f>INDEX('Crosswalk Particulates'!$E:$E,MATCH('2017 EPA Data'!$B443,'Crosswalk Particulates'!$D:$D,0))</f>
        <v>0</v>
      </c>
      <c r="H443" s="103">
        <f t="shared" si="6"/>
        <v>0</v>
      </c>
    </row>
    <row r="444" spans="1:8" hidden="1">
      <c r="A444" s="80" t="s">
        <v>3733</v>
      </c>
      <c r="B444" s="80" t="s">
        <v>3724</v>
      </c>
      <c r="C444" s="80" t="s">
        <v>3705</v>
      </c>
      <c r="D444" s="93">
        <v>532975.52357564284</v>
      </c>
      <c r="E444" s="80" t="s">
        <v>3706</v>
      </c>
      <c r="F444" s="86" t="str">
        <f>INDEX('Crosswalk Particulates'!$B:$B,MATCH('2017 EPA Data'!A444,'Crosswalk Particulates'!$A:$A,0))</f>
        <v>Transportation Sector</v>
      </c>
      <c r="G444" s="91">
        <f>INDEX('Crosswalk Particulates'!$E:$E,MATCH('2017 EPA Data'!$B444,'Crosswalk Particulates'!$D:$D,0))</f>
        <v>0</v>
      </c>
      <c r="H444" s="103">
        <f t="shared" si="6"/>
        <v>0</v>
      </c>
    </row>
    <row r="445" spans="1:8" hidden="1">
      <c r="A445" s="80" t="s">
        <v>3739</v>
      </c>
      <c r="B445" s="80" t="s">
        <v>3736</v>
      </c>
      <c r="C445" s="80" t="s">
        <v>3705</v>
      </c>
      <c r="D445" s="93">
        <v>527967.45303699782</v>
      </c>
      <c r="E445" s="80" t="s">
        <v>3706</v>
      </c>
      <c r="F445" s="86" t="str">
        <f>INDEX('Crosswalk Particulates'!$B:$B,MATCH('2017 EPA Data'!A445,'Crosswalk Particulates'!$A:$A,0))</f>
        <v>industry-fuel-natural gas</v>
      </c>
      <c r="G445" s="91">
        <f>INDEX('Crosswalk Particulates'!$E:$E,MATCH('2017 EPA Data'!$B445,'Crosswalk Particulates'!$D:$D,0))</f>
        <v>0</v>
      </c>
      <c r="H445" s="103">
        <f t="shared" si="6"/>
        <v>0</v>
      </c>
    </row>
    <row r="446" spans="1:8" hidden="1">
      <c r="A446" s="80" t="s">
        <v>3735</v>
      </c>
      <c r="B446" s="80" t="s">
        <v>3829</v>
      </c>
      <c r="C446" s="80" t="s">
        <v>3705</v>
      </c>
      <c r="D446" s="93">
        <v>519873.21292333602</v>
      </c>
      <c r="E446" s="80" t="s">
        <v>3706</v>
      </c>
      <c r="F446" s="86" t="str">
        <f>INDEX('Crosswalk Particulates'!$B:$B,MATCH('2017 EPA Data'!A446,'Crosswalk Particulates'!$A:$A,0))</f>
        <v>process-other-industry</v>
      </c>
      <c r="G446" s="91">
        <f>INDEX('Crosswalk Particulates'!$E:$E,MATCH('2017 EPA Data'!$B446,'Crosswalk Particulates'!$D:$D,0))</f>
        <v>0</v>
      </c>
      <c r="H446" s="103">
        <f t="shared" si="6"/>
        <v>0</v>
      </c>
    </row>
    <row r="447" spans="1:8" hidden="1">
      <c r="A447" s="80" t="s">
        <v>3789</v>
      </c>
      <c r="B447" s="80" t="s">
        <v>3802</v>
      </c>
      <c r="C447" s="80" t="s">
        <v>3705</v>
      </c>
      <c r="D447" s="93">
        <v>516597.14128646581</v>
      </c>
      <c r="E447" s="80" t="s">
        <v>3706</v>
      </c>
      <c r="F447" s="86" t="str">
        <f>INDEX('Crosswalk Particulates'!$B:$B,MATCH('2017 EPA Data'!A447,'Crosswalk Particulates'!$A:$A,0))</f>
        <v>Commercial Buildings Sector</v>
      </c>
      <c r="G447" s="91">
        <f>INDEX('Crosswalk Particulates'!$E:$E,MATCH('2017 EPA Data'!$B447,'Crosswalk Particulates'!$D:$D,0))</f>
        <v>0</v>
      </c>
      <c r="H447" s="103">
        <f t="shared" si="6"/>
        <v>0</v>
      </c>
    </row>
    <row r="448" spans="1:8" hidden="1">
      <c r="A448" s="80" t="s">
        <v>3735</v>
      </c>
      <c r="B448" s="80" t="s">
        <v>3764</v>
      </c>
      <c r="C448" s="80" t="s">
        <v>3705</v>
      </c>
      <c r="D448" s="93">
        <v>515344.88735831599</v>
      </c>
      <c r="E448" s="80" t="s">
        <v>3706</v>
      </c>
      <c r="F448" s="86" t="str">
        <f>INDEX('Crosswalk Particulates'!$B:$B,MATCH('2017 EPA Data'!A448,'Crosswalk Particulates'!$A:$A,0))</f>
        <v>process-other-industry</v>
      </c>
      <c r="G448" s="91">
        <f>INDEX('Crosswalk Particulates'!$E:$E,MATCH('2017 EPA Data'!$B448,'Crosswalk Particulates'!$D:$D,0))</f>
        <v>0</v>
      </c>
      <c r="H448" s="103">
        <f t="shared" si="6"/>
        <v>0</v>
      </c>
    </row>
    <row r="449" spans="1:8" hidden="1">
      <c r="A449" s="80" t="s">
        <v>3742</v>
      </c>
      <c r="B449" s="80" t="s">
        <v>3713</v>
      </c>
      <c r="C449" s="80" t="s">
        <v>3705</v>
      </c>
      <c r="D449" s="93">
        <v>512825.77572247095</v>
      </c>
      <c r="E449" s="80" t="s">
        <v>3706</v>
      </c>
      <c r="F449" s="86" t="str">
        <f>INDEX('Crosswalk Particulates'!$B:$B,MATCH('2017 EPA Data'!A449,'Crosswalk Particulates'!$A:$A,0))</f>
        <v>Transportation Sector</v>
      </c>
      <c r="G449" s="91">
        <f>INDEX('Crosswalk Particulates'!$E:$E,MATCH('2017 EPA Data'!$B449,'Crosswalk Particulates'!$D:$D,0))</f>
        <v>0</v>
      </c>
      <c r="H449" s="103">
        <f t="shared" si="6"/>
        <v>0</v>
      </c>
    </row>
    <row r="450" spans="1:8" hidden="1">
      <c r="A450" s="80" t="s">
        <v>3729</v>
      </c>
      <c r="B450" s="80" t="s">
        <v>3746</v>
      </c>
      <c r="C450" s="80" t="s">
        <v>3705</v>
      </c>
      <c r="D450" s="93">
        <v>509605.09533061134</v>
      </c>
      <c r="E450" s="80" t="s">
        <v>3706</v>
      </c>
      <c r="F450" s="86" t="str">
        <f>INDEX('Crosswalk Particulates'!$B:$B,MATCH('2017 EPA Data'!A450,'Crosswalk Particulates'!$A:$A,0))</f>
        <v>Transportation Sector</v>
      </c>
      <c r="G450" s="91">
        <f>INDEX('Crosswalk Particulates'!$E:$E,MATCH('2017 EPA Data'!$B450,'Crosswalk Particulates'!$D:$D,0))</f>
        <v>0</v>
      </c>
      <c r="H450" s="103">
        <f t="shared" si="6"/>
        <v>0</v>
      </c>
    </row>
    <row r="451" spans="1:8" hidden="1">
      <c r="A451" s="80" t="s">
        <v>3741</v>
      </c>
      <c r="B451" s="80" t="s">
        <v>3723</v>
      </c>
      <c r="C451" s="80" t="s">
        <v>3705</v>
      </c>
      <c r="D451" s="93">
        <v>504889.3358351714</v>
      </c>
      <c r="E451" s="80" t="s">
        <v>3706</v>
      </c>
      <c r="F451" s="86" t="str">
        <f>INDEX('Crosswalk Particulates'!$B:$B,MATCH('2017 EPA Data'!A451,'Crosswalk Particulates'!$A:$A,0))</f>
        <v>process-other-industry</v>
      </c>
      <c r="G451" s="91">
        <f>INDEX('Crosswalk Particulates'!$E:$E,MATCH('2017 EPA Data'!$B451,'Crosswalk Particulates'!$D:$D,0))</f>
        <v>0</v>
      </c>
      <c r="H451" s="103">
        <f t="shared" si="6"/>
        <v>0</v>
      </c>
    </row>
    <row r="452" spans="1:8" hidden="1">
      <c r="A452" s="80" t="s">
        <v>3766</v>
      </c>
      <c r="B452" s="80" t="s">
        <v>3830</v>
      </c>
      <c r="C452" s="80" t="s">
        <v>3705</v>
      </c>
      <c r="D452" s="93">
        <v>504693.90054937702</v>
      </c>
      <c r="E452" s="80" t="s">
        <v>3706</v>
      </c>
      <c r="F452" s="86" t="str">
        <f>INDEX('Crosswalk Particulates'!$B:$B,MATCH('2017 EPA Data'!A452,'Crosswalk Particulates'!$A:$A,0))</f>
        <v>process-chemicals-industry</v>
      </c>
      <c r="G452" s="91">
        <f>INDEX('Crosswalk Particulates'!$E:$E,MATCH('2017 EPA Data'!$B452,'Crosswalk Particulates'!$D:$D,0))</f>
        <v>0</v>
      </c>
      <c r="H452" s="103">
        <f t="shared" ref="H452:H515" si="7">IF(E452="TON",D452/metricton_to_shortton,0)*10^6</f>
        <v>0</v>
      </c>
    </row>
    <row r="453" spans="1:8" hidden="1">
      <c r="A453" s="80" t="s">
        <v>3714</v>
      </c>
      <c r="B453" s="80" t="s">
        <v>3831</v>
      </c>
      <c r="C453" s="80" t="s">
        <v>3705</v>
      </c>
      <c r="D453" s="93">
        <v>503587.61416245782</v>
      </c>
      <c r="E453" s="80" t="s">
        <v>3706</v>
      </c>
      <c r="F453" s="86" t="str">
        <f>INDEX('Crosswalk Particulates'!$B:$B,MATCH('2017 EPA Data'!A453,'Crosswalk Particulates'!$A:$A,0))</f>
        <v>Other-EPA</v>
      </c>
      <c r="G453" s="91">
        <f>INDEX('Crosswalk Particulates'!$E:$E,MATCH('2017 EPA Data'!$B453,'Crosswalk Particulates'!$D:$D,0))</f>
        <v>0</v>
      </c>
      <c r="H453" s="103">
        <f t="shared" si="7"/>
        <v>0</v>
      </c>
    </row>
    <row r="454" spans="1:8" hidden="1">
      <c r="A454" s="80" t="s">
        <v>3718</v>
      </c>
      <c r="B454" s="80" t="s">
        <v>3832</v>
      </c>
      <c r="C454" s="80" t="s">
        <v>3705</v>
      </c>
      <c r="D454" s="93">
        <v>500040.13427158369</v>
      </c>
      <c r="E454" s="80" t="s">
        <v>3706</v>
      </c>
      <c r="F454" s="86" t="str">
        <f>INDEX('Crosswalk Particulates'!$B:$B,MATCH('2017 EPA Data'!A454,'Crosswalk Particulates'!$A:$A,0))</f>
        <v>process-other-industry</v>
      </c>
      <c r="G454" s="91">
        <f>INDEX('Crosswalk Particulates'!$E:$E,MATCH('2017 EPA Data'!$B454,'Crosswalk Particulates'!$D:$D,0))</f>
        <v>0</v>
      </c>
      <c r="H454" s="103">
        <f t="shared" si="7"/>
        <v>0</v>
      </c>
    </row>
    <row r="455" spans="1:8" hidden="1">
      <c r="A455" s="80" t="s">
        <v>3807</v>
      </c>
      <c r="B455" s="80" t="s">
        <v>3723</v>
      </c>
      <c r="C455" s="80" t="s">
        <v>3705</v>
      </c>
      <c r="D455" s="93">
        <v>498358.18260084098</v>
      </c>
      <c r="E455" s="80" t="s">
        <v>3706</v>
      </c>
      <c r="F455" s="86" t="str">
        <f>INDEX('Crosswalk Particulates'!$B:$B,MATCH('2017 EPA Data'!A455,'Crosswalk Particulates'!$A:$A,0))</f>
        <v>process-iron and steel-industry</v>
      </c>
      <c r="G455" s="91">
        <f>INDEX('Crosswalk Particulates'!$E:$E,MATCH('2017 EPA Data'!$B455,'Crosswalk Particulates'!$D:$D,0))</f>
        <v>0</v>
      </c>
      <c r="H455" s="103">
        <f t="shared" si="7"/>
        <v>0</v>
      </c>
    </row>
    <row r="456" spans="1:8" hidden="1">
      <c r="A456" s="80" t="s">
        <v>3766</v>
      </c>
      <c r="B456" s="80" t="s">
        <v>3833</v>
      </c>
      <c r="C456" s="80" t="s">
        <v>3705</v>
      </c>
      <c r="D456" s="93">
        <v>498269.76601464523</v>
      </c>
      <c r="E456" s="80" t="s">
        <v>3706</v>
      </c>
      <c r="F456" s="86" t="str">
        <f>INDEX('Crosswalk Particulates'!$B:$B,MATCH('2017 EPA Data'!A456,'Crosswalk Particulates'!$A:$A,0))</f>
        <v>process-chemicals-industry</v>
      </c>
      <c r="G456" s="91">
        <f>INDEX('Crosswalk Particulates'!$E:$E,MATCH('2017 EPA Data'!$B456,'Crosswalk Particulates'!$D:$D,0))</f>
        <v>0</v>
      </c>
      <c r="H456" s="103">
        <f t="shared" si="7"/>
        <v>0</v>
      </c>
    </row>
    <row r="457" spans="1:8" hidden="1">
      <c r="A457" s="80" t="s">
        <v>3717</v>
      </c>
      <c r="B457" s="80" t="s">
        <v>3813</v>
      </c>
      <c r="C457" s="80" t="s">
        <v>3705</v>
      </c>
      <c r="D457" s="93">
        <v>497603.75652797637</v>
      </c>
      <c r="E457" s="80" t="s">
        <v>3706</v>
      </c>
      <c r="F457" s="86" t="str">
        <f>INDEX('Crosswalk Particulates'!$B:$B,MATCH('2017 EPA Data'!A457,'Crosswalk Particulates'!$A:$A,0))</f>
        <v>Other-EPA</v>
      </c>
      <c r="G457" s="91">
        <f>INDEX('Crosswalk Particulates'!$E:$E,MATCH('2017 EPA Data'!$B457,'Crosswalk Particulates'!$D:$D,0))</f>
        <v>0</v>
      </c>
      <c r="H457" s="103">
        <f t="shared" si="7"/>
        <v>0</v>
      </c>
    </row>
    <row r="458" spans="1:8" hidden="1">
      <c r="A458" s="80" t="s">
        <v>3717</v>
      </c>
      <c r="B458" s="80" t="s">
        <v>3814</v>
      </c>
      <c r="C458" s="80" t="s">
        <v>3705</v>
      </c>
      <c r="D458" s="93">
        <v>497603.75652797637</v>
      </c>
      <c r="E458" s="80" t="s">
        <v>3706</v>
      </c>
      <c r="F458" s="86" t="str">
        <f>INDEX('Crosswalk Particulates'!$B:$B,MATCH('2017 EPA Data'!A458,'Crosswalk Particulates'!$A:$A,0))</f>
        <v>Other-EPA</v>
      </c>
      <c r="G458" s="91">
        <f>INDEX('Crosswalk Particulates'!$E:$E,MATCH('2017 EPA Data'!$B458,'Crosswalk Particulates'!$D:$D,0))</f>
        <v>0</v>
      </c>
      <c r="H458" s="103">
        <f t="shared" si="7"/>
        <v>0</v>
      </c>
    </row>
    <row r="459" spans="1:8" hidden="1">
      <c r="A459" s="80" t="s">
        <v>3735</v>
      </c>
      <c r="B459" s="80" t="s">
        <v>3744</v>
      </c>
      <c r="C459" s="80" t="s">
        <v>3745</v>
      </c>
      <c r="D459" s="93">
        <v>492538.64643701632</v>
      </c>
      <c r="E459" s="80" t="s">
        <v>3710</v>
      </c>
      <c r="F459" s="86" t="str">
        <f>INDEX('Crosswalk Particulates'!$B:$B,MATCH('2017 EPA Data'!A459,'Crosswalk Particulates'!$A:$A,0))</f>
        <v>process-other-industry</v>
      </c>
      <c r="G459" s="91" t="str">
        <f>INDEX('Crosswalk Particulates'!$E:$E,MATCH('2017 EPA Data'!$B459,'Crosswalk Particulates'!$D:$D,0))</f>
        <v>VOC</v>
      </c>
      <c r="H459" s="103">
        <f t="shared" si="7"/>
        <v>446824075293.71625</v>
      </c>
    </row>
    <row r="460" spans="1:8" hidden="1">
      <c r="A460" s="80" t="s">
        <v>3773</v>
      </c>
      <c r="B460" s="80" t="s">
        <v>3792</v>
      </c>
      <c r="C460" s="80" t="s">
        <v>3705</v>
      </c>
      <c r="D460" s="93">
        <v>490634.71337998955</v>
      </c>
      <c r="E460" s="80" t="s">
        <v>3706</v>
      </c>
      <c r="F460" s="86" t="str">
        <f>INDEX('Crosswalk Particulates'!$B:$B,MATCH('2017 EPA Data'!A460,'Crosswalk Particulates'!$A:$A,0))</f>
        <v>process-other-industry</v>
      </c>
      <c r="G460" s="91">
        <f>INDEX('Crosswalk Particulates'!$E:$E,MATCH('2017 EPA Data'!$B460,'Crosswalk Particulates'!$D:$D,0))</f>
        <v>0</v>
      </c>
      <c r="H460" s="103">
        <f t="shared" si="7"/>
        <v>0</v>
      </c>
    </row>
    <row r="461" spans="1:8" hidden="1">
      <c r="A461" s="80" t="s">
        <v>3715</v>
      </c>
      <c r="B461" s="80" t="s">
        <v>3736</v>
      </c>
      <c r="C461" s="80" t="s">
        <v>3705</v>
      </c>
      <c r="D461" s="93">
        <v>490092.98641235899</v>
      </c>
      <c r="E461" s="80" t="s">
        <v>3706</v>
      </c>
      <c r="F461" s="86" t="str">
        <f>INDEX('Crosswalk Particulates'!$B:$B,MATCH('2017 EPA Data'!A461,'Crosswalk Particulates'!$A:$A,0))</f>
        <v>Transportation Sector</v>
      </c>
      <c r="G461" s="91">
        <f>INDEX('Crosswalk Particulates'!$E:$E,MATCH('2017 EPA Data'!$B461,'Crosswalk Particulates'!$D:$D,0))</f>
        <v>0</v>
      </c>
      <c r="H461" s="103">
        <f t="shared" si="7"/>
        <v>0</v>
      </c>
    </row>
    <row r="462" spans="1:8" hidden="1">
      <c r="A462" s="80" t="s">
        <v>3795</v>
      </c>
      <c r="B462" s="80" t="s">
        <v>3723</v>
      </c>
      <c r="C462" s="80" t="s">
        <v>3705</v>
      </c>
      <c r="D462" s="93">
        <v>486884.09168000001</v>
      </c>
      <c r="E462" s="80" t="s">
        <v>3706</v>
      </c>
      <c r="F462" s="86" t="str">
        <f>INDEX('Crosswalk Particulates'!$B:$B,MATCH('2017 EPA Data'!A462,'Crosswalk Particulates'!$A:$A,0))</f>
        <v>process-cement-industry</v>
      </c>
      <c r="G462" s="91">
        <f>INDEX('Crosswalk Particulates'!$E:$E,MATCH('2017 EPA Data'!$B462,'Crosswalk Particulates'!$D:$D,0))</f>
        <v>0</v>
      </c>
      <c r="H462" s="103">
        <f t="shared" si="7"/>
        <v>0</v>
      </c>
    </row>
    <row r="463" spans="1:8" hidden="1">
      <c r="A463" s="80" t="s">
        <v>3774</v>
      </c>
      <c r="B463" s="80" t="s">
        <v>3781</v>
      </c>
      <c r="C463" s="80" t="s">
        <v>3705</v>
      </c>
      <c r="D463" s="93">
        <v>484634.08094000001</v>
      </c>
      <c r="E463" s="80" t="s">
        <v>3706</v>
      </c>
      <c r="F463" s="86" t="str">
        <f>INDEX('Crosswalk Particulates'!$B:$B,MATCH('2017 EPA Data'!A463,'Crosswalk Particulates'!$A:$A,0))</f>
        <v>process-other-industry</v>
      </c>
      <c r="G463" s="91">
        <f>INDEX('Crosswalk Particulates'!$E:$E,MATCH('2017 EPA Data'!$B463,'Crosswalk Particulates'!$D:$D,0))</f>
        <v>0</v>
      </c>
      <c r="H463" s="103">
        <f t="shared" si="7"/>
        <v>0</v>
      </c>
    </row>
    <row r="464" spans="1:8" hidden="1">
      <c r="A464" s="80" t="s">
        <v>3766</v>
      </c>
      <c r="B464" s="80" t="s">
        <v>3749</v>
      </c>
      <c r="C464" s="80" t="s">
        <v>3705</v>
      </c>
      <c r="D464" s="93">
        <v>484200.13578960003</v>
      </c>
      <c r="E464" s="80" t="s">
        <v>3706</v>
      </c>
      <c r="F464" s="86" t="str">
        <f>INDEX('Crosswalk Particulates'!$B:$B,MATCH('2017 EPA Data'!A464,'Crosswalk Particulates'!$A:$A,0))</f>
        <v>process-chemicals-industry</v>
      </c>
      <c r="G464" s="91">
        <f>INDEX('Crosswalk Particulates'!$E:$E,MATCH('2017 EPA Data'!$B464,'Crosswalk Particulates'!$D:$D,0))</f>
        <v>0</v>
      </c>
      <c r="H464" s="103">
        <f t="shared" si="7"/>
        <v>0</v>
      </c>
    </row>
    <row r="465" spans="1:8" hidden="1">
      <c r="A465" s="80" t="s">
        <v>3733</v>
      </c>
      <c r="B465" s="80" t="s">
        <v>3719</v>
      </c>
      <c r="C465" s="80" t="s">
        <v>3705</v>
      </c>
      <c r="D465" s="93">
        <v>481436.45681440679</v>
      </c>
      <c r="E465" s="80" t="s">
        <v>3706</v>
      </c>
      <c r="F465" s="86" t="str">
        <f>INDEX('Crosswalk Particulates'!$B:$B,MATCH('2017 EPA Data'!A465,'Crosswalk Particulates'!$A:$A,0))</f>
        <v>Transportation Sector</v>
      </c>
      <c r="G465" s="91">
        <f>INDEX('Crosswalk Particulates'!$E:$E,MATCH('2017 EPA Data'!$B465,'Crosswalk Particulates'!$D:$D,0))</f>
        <v>0</v>
      </c>
      <c r="H465" s="103">
        <f t="shared" si="7"/>
        <v>0</v>
      </c>
    </row>
    <row r="466" spans="1:8" hidden="1">
      <c r="A466" s="80" t="s">
        <v>3784</v>
      </c>
      <c r="B466" s="80" t="s">
        <v>3771</v>
      </c>
      <c r="D466" s="93">
        <v>481245.33</v>
      </c>
      <c r="E466" s="80" t="s">
        <v>3706</v>
      </c>
      <c r="F466" s="86" t="str">
        <f>INDEX('Crosswalk Particulates'!$B:$B,MATCH('2017 EPA Data'!A466,'Crosswalk Particulates'!$A:$A,0))</f>
        <v>industry-fuel-coal</v>
      </c>
      <c r="G466" s="91">
        <f>INDEX('Crosswalk Particulates'!$E:$E,MATCH('2017 EPA Data'!$B466,'Crosswalk Particulates'!$D:$D,0))</f>
        <v>0</v>
      </c>
      <c r="H466" s="103">
        <f t="shared" si="7"/>
        <v>0</v>
      </c>
    </row>
    <row r="467" spans="1:8" hidden="1">
      <c r="A467" s="80" t="s">
        <v>3733</v>
      </c>
      <c r="B467" s="80" t="s">
        <v>3716</v>
      </c>
      <c r="C467" s="80" t="s">
        <v>3705</v>
      </c>
      <c r="D467" s="93">
        <v>477032.53794606059</v>
      </c>
      <c r="E467" s="80" t="s">
        <v>3706</v>
      </c>
      <c r="F467" s="86" t="str">
        <f>INDEX('Crosswalk Particulates'!$B:$B,MATCH('2017 EPA Data'!A467,'Crosswalk Particulates'!$A:$A,0))</f>
        <v>Transportation Sector</v>
      </c>
      <c r="G467" s="91">
        <f>INDEX('Crosswalk Particulates'!$E:$E,MATCH('2017 EPA Data'!$B467,'Crosswalk Particulates'!$D:$D,0))</f>
        <v>0</v>
      </c>
      <c r="H467" s="103">
        <f t="shared" si="7"/>
        <v>0</v>
      </c>
    </row>
    <row r="468" spans="1:8" hidden="1">
      <c r="A468" s="80" t="s">
        <v>3766</v>
      </c>
      <c r="B468" s="80" t="s">
        <v>3712</v>
      </c>
      <c r="C468" s="80" t="s">
        <v>3705</v>
      </c>
      <c r="D468" s="93">
        <v>471418.11727865681</v>
      </c>
      <c r="E468" s="80" t="s">
        <v>3706</v>
      </c>
      <c r="F468" s="86" t="str">
        <f>INDEX('Crosswalk Particulates'!$B:$B,MATCH('2017 EPA Data'!A468,'Crosswalk Particulates'!$A:$A,0))</f>
        <v>process-chemicals-industry</v>
      </c>
      <c r="G468" s="91">
        <f>INDEX('Crosswalk Particulates'!$E:$E,MATCH('2017 EPA Data'!$B468,'Crosswalk Particulates'!$D:$D,0))</f>
        <v>0</v>
      </c>
      <c r="H468" s="103">
        <f t="shared" si="7"/>
        <v>0</v>
      </c>
    </row>
    <row r="469" spans="1:8" hidden="1">
      <c r="A469" s="80" t="s">
        <v>3735</v>
      </c>
      <c r="B469" s="80" t="s">
        <v>3834</v>
      </c>
      <c r="C469" s="80" t="s">
        <v>3705</v>
      </c>
      <c r="D469" s="93">
        <v>461594.73092167731</v>
      </c>
      <c r="E469" s="80" t="s">
        <v>3706</v>
      </c>
      <c r="F469" s="86" t="str">
        <f>INDEX('Crosswalk Particulates'!$B:$B,MATCH('2017 EPA Data'!A469,'Crosswalk Particulates'!$A:$A,0))</f>
        <v>process-other-industry</v>
      </c>
      <c r="G469" s="91">
        <f>INDEX('Crosswalk Particulates'!$E:$E,MATCH('2017 EPA Data'!$B469,'Crosswalk Particulates'!$D:$D,0))</f>
        <v>0</v>
      </c>
      <c r="H469" s="103">
        <f t="shared" si="7"/>
        <v>0</v>
      </c>
    </row>
    <row r="470" spans="1:8" hidden="1">
      <c r="A470" s="80" t="s">
        <v>3835</v>
      </c>
      <c r="B470" s="80" t="s">
        <v>3778</v>
      </c>
      <c r="C470" s="80" t="s">
        <v>3745</v>
      </c>
      <c r="D470" s="93">
        <v>455316.56770593522</v>
      </c>
      <c r="E470" s="80" t="s">
        <v>3710</v>
      </c>
      <c r="F470" s="86" t="str">
        <f>INDEX('Crosswalk Particulates'!$B:$B,MATCH('2017 EPA Data'!A470,'Crosswalk Particulates'!$A:$A,0))</f>
        <v>process-mining-industry</v>
      </c>
      <c r="G470" s="91" t="str">
        <f>INDEX('Crosswalk Particulates'!$E:$E,MATCH('2017 EPA Data'!$B470,'Crosswalk Particulates'!$D:$D,0))</f>
        <v>PM10</v>
      </c>
      <c r="H470" s="103">
        <f t="shared" si="7"/>
        <v>413056733319.96918</v>
      </c>
    </row>
    <row r="471" spans="1:8" hidden="1">
      <c r="A471" s="80" t="s">
        <v>3715</v>
      </c>
      <c r="B471" s="80" t="s">
        <v>3748</v>
      </c>
      <c r="C471" s="80" t="s">
        <v>3745</v>
      </c>
      <c r="D471" s="93">
        <v>454628.61797986861</v>
      </c>
      <c r="E471" s="80" t="s">
        <v>3710</v>
      </c>
      <c r="F471" s="86" t="str">
        <f>INDEX('Crosswalk Particulates'!$B:$B,MATCH('2017 EPA Data'!A471,'Crosswalk Particulates'!$A:$A,0))</f>
        <v>Transportation Sector</v>
      </c>
      <c r="G471" s="91" t="str">
        <f>INDEX('Crosswalk Particulates'!$E:$E,MATCH('2017 EPA Data'!$B471,'Crosswalk Particulates'!$D:$D,0))</f>
        <v>CO</v>
      </c>
      <c r="H471" s="103">
        <f t="shared" si="7"/>
        <v>412432635084.38519</v>
      </c>
    </row>
    <row r="472" spans="1:8" hidden="1">
      <c r="A472" s="80" t="s">
        <v>3753</v>
      </c>
      <c r="B472" s="80" t="s">
        <v>3748</v>
      </c>
      <c r="C472" s="80" t="s">
        <v>3745</v>
      </c>
      <c r="D472" s="93">
        <v>453187.172395</v>
      </c>
      <c r="E472" s="80" t="s">
        <v>3710</v>
      </c>
      <c r="F472" s="86" t="str">
        <f>INDEX('Crosswalk Particulates'!$B:$B,MATCH('2017 EPA Data'!A472,'Crosswalk Particulates'!$A:$A,0))</f>
        <v>Electricity Sector</v>
      </c>
      <c r="G472" s="91" t="str">
        <f>INDEX('Crosswalk Particulates'!$E:$E,MATCH('2017 EPA Data'!$B472,'Crosswalk Particulates'!$D:$D,0))</f>
        <v>CO</v>
      </c>
      <c r="H472" s="103">
        <f t="shared" si="7"/>
        <v>411124976091.1178</v>
      </c>
    </row>
    <row r="473" spans="1:8" hidden="1">
      <c r="A473" s="80" t="s">
        <v>3711</v>
      </c>
      <c r="B473" s="80" t="s">
        <v>3808</v>
      </c>
      <c r="C473" s="80" t="s">
        <v>3705</v>
      </c>
      <c r="D473" s="93">
        <v>445410.08512274764</v>
      </c>
      <c r="E473" s="80" t="s">
        <v>3706</v>
      </c>
      <c r="F473" s="86" t="str">
        <f>INDEX('Crosswalk Particulates'!$B:$B,MATCH('2017 EPA Data'!A473,'Crosswalk Particulates'!$A:$A,0))</f>
        <v>Transportation Sector</v>
      </c>
      <c r="G473" s="91">
        <f>INDEX('Crosswalk Particulates'!$E:$E,MATCH('2017 EPA Data'!$B473,'Crosswalk Particulates'!$D:$D,0))</f>
        <v>0</v>
      </c>
      <c r="H473" s="103">
        <f t="shared" si="7"/>
        <v>0</v>
      </c>
    </row>
    <row r="474" spans="1:8" hidden="1">
      <c r="A474" s="80" t="s">
        <v>3738</v>
      </c>
      <c r="B474" s="80" t="s">
        <v>3829</v>
      </c>
      <c r="C474" s="80" t="s">
        <v>3705</v>
      </c>
      <c r="D474" s="93">
        <v>444171.98593800003</v>
      </c>
      <c r="E474" s="80" t="s">
        <v>3706</v>
      </c>
      <c r="F474" s="86" t="str">
        <f>INDEX('Crosswalk Particulates'!$B:$B,MATCH('2017 EPA Data'!A474,'Crosswalk Particulates'!$A:$A,0))</f>
        <v>process-other-industry</v>
      </c>
      <c r="G474" s="91">
        <f>INDEX('Crosswalk Particulates'!$E:$E,MATCH('2017 EPA Data'!$B474,'Crosswalk Particulates'!$D:$D,0))</f>
        <v>0</v>
      </c>
      <c r="H474" s="103">
        <f t="shared" si="7"/>
        <v>0</v>
      </c>
    </row>
    <row r="475" spans="1:8" hidden="1">
      <c r="A475" s="80" t="s">
        <v>3734</v>
      </c>
      <c r="B475" s="80" t="s">
        <v>3744</v>
      </c>
      <c r="C475" s="80" t="s">
        <v>3745</v>
      </c>
      <c r="D475" s="93">
        <v>443448.04982618178</v>
      </c>
      <c r="E475" s="80" t="s">
        <v>3710</v>
      </c>
      <c r="F475" s="86" t="str">
        <f>INDEX('Crosswalk Particulates'!$B:$B,MATCH('2017 EPA Data'!A475,'Crosswalk Particulates'!$A:$A,0))</f>
        <v>process-other-industry</v>
      </c>
      <c r="G475" s="91" t="str">
        <f>INDEX('Crosswalk Particulates'!$E:$E,MATCH('2017 EPA Data'!$B475,'Crosswalk Particulates'!$D:$D,0))</f>
        <v>VOC</v>
      </c>
      <c r="H475" s="103">
        <f t="shared" si="7"/>
        <v>402289782208.43671</v>
      </c>
    </row>
    <row r="476" spans="1:8" hidden="1">
      <c r="A476" s="80" t="s">
        <v>3707</v>
      </c>
      <c r="B476" s="80" t="s">
        <v>3725</v>
      </c>
      <c r="C476" s="80" t="s">
        <v>3705</v>
      </c>
      <c r="D476" s="93">
        <v>439713.41142060718</v>
      </c>
      <c r="E476" s="80" t="s">
        <v>3706</v>
      </c>
      <c r="F476" s="86" t="str">
        <f>INDEX('Crosswalk Particulates'!$B:$B,MATCH('2017 EPA Data'!A476,'Crosswalk Particulates'!$A:$A,0))</f>
        <v>process-other-industry</v>
      </c>
      <c r="G476" s="91">
        <f>INDEX('Crosswalk Particulates'!$E:$E,MATCH('2017 EPA Data'!$B476,'Crosswalk Particulates'!$D:$D,0))</f>
        <v>0</v>
      </c>
      <c r="H476" s="103">
        <f t="shared" si="7"/>
        <v>0</v>
      </c>
    </row>
    <row r="477" spans="1:8" hidden="1">
      <c r="A477" s="80" t="s">
        <v>3717</v>
      </c>
      <c r="B477" s="80" t="s">
        <v>3785</v>
      </c>
      <c r="C477" s="80" t="s">
        <v>3709</v>
      </c>
      <c r="D477" s="93">
        <v>437280.29292990122</v>
      </c>
      <c r="E477" s="80" t="s">
        <v>3710</v>
      </c>
      <c r="F477" s="86" t="str">
        <f>INDEX('Crosswalk Particulates'!$B:$B,MATCH('2017 EPA Data'!A477,'Crosswalk Particulates'!$A:$A,0))</f>
        <v>Other-EPA</v>
      </c>
      <c r="G477" s="91" t="str">
        <f>INDEX('Crosswalk Particulates'!$E:$E,MATCH('2017 EPA Data'!$B477,'Crosswalk Particulates'!$D:$D,0))</f>
        <v>CH4</v>
      </c>
      <c r="H477" s="103">
        <f t="shared" si="7"/>
        <v>396694480617.88544</v>
      </c>
    </row>
    <row r="478" spans="1:8" hidden="1">
      <c r="A478" s="80" t="s">
        <v>3714</v>
      </c>
      <c r="B478" s="80" t="s">
        <v>3836</v>
      </c>
      <c r="C478" s="80" t="s">
        <v>3705</v>
      </c>
      <c r="D478" s="93">
        <v>437131.7707921415</v>
      </c>
      <c r="E478" s="80" t="s">
        <v>3706</v>
      </c>
      <c r="F478" s="86" t="str">
        <f>INDEX('Crosswalk Particulates'!$B:$B,MATCH('2017 EPA Data'!A478,'Crosswalk Particulates'!$A:$A,0))</f>
        <v>Other-EPA</v>
      </c>
      <c r="G478" s="91">
        <f>INDEX('Crosswalk Particulates'!$E:$E,MATCH('2017 EPA Data'!$B478,'Crosswalk Particulates'!$D:$D,0))</f>
        <v>0</v>
      </c>
      <c r="H478" s="103">
        <f t="shared" si="7"/>
        <v>0</v>
      </c>
    </row>
    <row r="479" spans="1:8" hidden="1">
      <c r="A479" s="80" t="s">
        <v>3735</v>
      </c>
      <c r="B479" s="80" t="s">
        <v>3708</v>
      </c>
      <c r="C479" s="80" t="s">
        <v>3709</v>
      </c>
      <c r="D479" s="93">
        <v>435651.4987161</v>
      </c>
      <c r="E479" s="80" t="s">
        <v>3710</v>
      </c>
      <c r="F479" s="86" t="str">
        <f>INDEX('Crosswalk Particulates'!$B:$B,MATCH('2017 EPA Data'!A479,'Crosswalk Particulates'!$A:$A,0))</f>
        <v>process-other-industry</v>
      </c>
      <c r="G479" s="91">
        <f>INDEX('Crosswalk Particulates'!$E:$E,MATCH('2017 EPA Data'!$B479,'Crosswalk Particulates'!$D:$D,0))</f>
        <v>0</v>
      </c>
      <c r="H479" s="103">
        <f t="shared" si="7"/>
        <v>395216861605.26538</v>
      </c>
    </row>
    <row r="480" spans="1:8" hidden="1">
      <c r="A480" s="80" t="s">
        <v>3837</v>
      </c>
      <c r="B480" s="80" t="s">
        <v>3708</v>
      </c>
      <c r="C480" s="80" t="s">
        <v>3709</v>
      </c>
      <c r="D480" s="93">
        <v>429200.03812396002</v>
      </c>
      <c r="E480" s="80" t="s">
        <v>3710</v>
      </c>
      <c r="F480" s="86" t="str">
        <f>INDEX('Crosswalk Particulates'!$B:$B,MATCH('2017 EPA Data'!A480,'Crosswalk Particulates'!$A:$A,0))</f>
        <v>Electricity Sector</v>
      </c>
      <c r="G480" s="91">
        <f>INDEX('Crosswalk Particulates'!$E:$E,MATCH('2017 EPA Data'!$B480,'Crosswalk Particulates'!$D:$D,0))</f>
        <v>0</v>
      </c>
      <c r="H480" s="103">
        <f t="shared" si="7"/>
        <v>389364188045.06903</v>
      </c>
    </row>
    <row r="481" spans="1:8" hidden="1">
      <c r="A481" s="80" t="s">
        <v>3766</v>
      </c>
      <c r="B481" s="80" t="s">
        <v>3838</v>
      </c>
      <c r="C481" s="80" t="s">
        <v>3705</v>
      </c>
      <c r="D481" s="93">
        <v>427832.65245210403</v>
      </c>
      <c r="E481" s="80" t="s">
        <v>3706</v>
      </c>
      <c r="F481" s="86" t="str">
        <f>INDEX('Crosswalk Particulates'!$B:$B,MATCH('2017 EPA Data'!A481,'Crosswalk Particulates'!$A:$A,0))</f>
        <v>process-chemicals-industry</v>
      </c>
      <c r="G481" s="91">
        <f>INDEX('Crosswalk Particulates'!$E:$E,MATCH('2017 EPA Data'!$B481,'Crosswalk Particulates'!$D:$D,0))</f>
        <v>0</v>
      </c>
      <c r="H481" s="103">
        <f t="shared" si="7"/>
        <v>0</v>
      </c>
    </row>
    <row r="482" spans="1:8" hidden="1">
      <c r="A482" s="80" t="s">
        <v>3726</v>
      </c>
      <c r="B482" s="80" t="s">
        <v>3749</v>
      </c>
      <c r="C482" s="80" t="s">
        <v>3705</v>
      </c>
      <c r="D482" s="93">
        <v>425652.6979569</v>
      </c>
      <c r="E482" s="80" t="s">
        <v>3706</v>
      </c>
      <c r="F482" s="86" t="str">
        <f>INDEX('Crosswalk Particulates'!$B:$B,MATCH('2017 EPA Data'!A482,'Crosswalk Particulates'!$A:$A,0))</f>
        <v>process-other-industry</v>
      </c>
      <c r="G482" s="91">
        <f>INDEX('Crosswalk Particulates'!$E:$E,MATCH('2017 EPA Data'!$B482,'Crosswalk Particulates'!$D:$D,0))</f>
        <v>0</v>
      </c>
      <c r="H482" s="103">
        <f t="shared" si="7"/>
        <v>0</v>
      </c>
    </row>
    <row r="483" spans="1:8" hidden="1">
      <c r="A483" s="80" t="s">
        <v>3788</v>
      </c>
      <c r="B483" s="80" t="s">
        <v>3764</v>
      </c>
      <c r="C483" s="80" t="s">
        <v>3705</v>
      </c>
      <c r="D483" s="93">
        <v>424609.68039700843</v>
      </c>
      <c r="E483" s="80" t="s">
        <v>3706</v>
      </c>
      <c r="F483" s="86" t="str">
        <f>INDEX('Crosswalk Particulates'!$B:$B,MATCH('2017 EPA Data'!A483,'Crosswalk Particulates'!$A:$A,0))</f>
        <v>industry-fuel-biomass</v>
      </c>
      <c r="G483" s="91">
        <f>INDEX('Crosswalk Particulates'!$E:$E,MATCH('2017 EPA Data'!$B483,'Crosswalk Particulates'!$D:$D,0))</f>
        <v>0</v>
      </c>
      <c r="H483" s="103">
        <f t="shared" si="7"/>
        <v>0</v>
      </c>
    </row>
    <row r="484" spans="1:8" hidden="1">
      <c r="A484" s="80" t="s">
        <v>3773</v>
      </c>
      <c r="B484" s="80" t="s">
        <v>3830</v>
      </c>
      <c r="C484" s="80" t="s">
        <v>3705</v>
      </c>
      <c r="D484" s="93">
        <v>416363.1</v>
      </c>
      <c r="E484" s="80" t="s">
        <v>3706</v>
      </c>
      <c r="F484" s="86" t="str">
        <f>INDEX('Crosswalk Particulates'!$B:$B,MATCH('2017 EPA Data'!A484,'Crosswalk Particulates'!$A:$A,0))</f>
        <v>process-other-industry</v>
      </c>
      <c r="G484" s="91">
        <f>INDEX('Crosswalk Particulates'!$E:$E,MATCH('2017 EPA Data'!$B484,'Crosswalk Particulates'!$D:$D,0))</f>
        <v>0</v>
      </c>
      <c r="H484" s="103">
        <f t="shared" si="7"/>
        <v>0</v>
      </c>
    </row>
    <row r="485" spans="1:8" hidden="1">
      <c r="A485" s="80" t="s">
        <v>3807</v>
      </c>
      <c r="B485" s="80" t="s">
        <v>3781</v>
      </c>
      <c r="C485" s="80" t="s">
        <v>3705</v>
      </c>
      <c r="D485" s="93">
        <v>413503.24722640001</v>
      </c>
      <c r="E485" s="80" t="s">
        <v>3706</v>
      </c>
      <c r="F485" s="86" t="str">
        <f>INDEX('Crosswalk Particulates'!$B:$B,MATCH('2017 EPA Data'!A485,'Crosswalk Particulates'!$A:$A,0))</f>
        <v>process-iron and steel-industry</v>
      </c>
      <c r="G485" s="91">
        <f>INDEX('Crosswalk Particulates'!$E:$E,MATCH('2017 EPA Data'!$B485,'Crosswalk Particulates'!$D:$D,0))</f>
        <v>0</v>
      </c>
      <c r="H485" s="103">
        <f t="shared" si="7"/>
        <v>0</v>
      </c>
    </row>
    <row r="486" spans="1:8" hidden="1">
      <c r="A486" s="80" t="s">
        <v>3717</v>
      </c>
      <c r="B486" s="80" t="s">
        <v>3823</v>
      </c>
      <c r="C486" s="80" t="s">
        <v>3705</v>
      </c>
      <c r="D486" s="93">
        <v>412529.57846005203</v>
      </c>
      <c r="E486" s="80" t="s">
        <v>3706</v>
      </c>
      <c r="F486" s="86" t="str">
        <f>INDEX('Crosswalk Particulates'!$B:$B,MATCH('2017 EPA Data'!A486,'Crosswalk Particulates'!$A:$A,0))</f>
        <v>Other-EPA</v>
      </c>
      <c r="G486" s="91">
        <f>INDEX('Crosswalk Particulates'!$E:$E,MATCH('2017 EPA Data'!$B486,'Crosswalk Particulates'!$D:$D,0))</f>
        <v>0</v>
      </c>
      <c r="H486" s="103">
        <f t="shared" si="7"/>
        <v>0</v>
      </c>
    </row>
    <row r="487" spans="1:8" hidden="1">
      <c r="A487" s="80" t="s">
        <v>3726</v>
      </c>
      <c r="B487" s="80" t="s">
        <v>3724</v>
      </c>
      <c r="C487" s="80" t="s">
        <v>3705</v>
      </c>
      <c r="D487" s="93">
        <v>411857.79581913201</v>
      </c>
      <c r="E487" s="80" t="s">
        <v>3706</v>
      </c>
      <c r="F487" s="86" t="str">
        <f>INDEX('Crosswalk Particulates'!$B:$B,MATCH('2017 EPA Data'!A487,'Crosswalk Particulates'!$A:$A,0))</f>
        <v>process-other-industry</v>
      </c>
      <c r="G487" s="91">
        <f>INDEX('Crosswalk Particulates'!$E:$E,MATCH('2017 EPA Data'!$B487,'Crosswalk Particulates'!$D:$D,0))</f>
        <v>0</v>
      </c>
      <c r="H487" s="103">
        <f t="shared" si="7"/>
        <v>0</v>
      </c>
    </row>
    <row r="488" spans="1:8" hidden="1">
      <c r="A488" s="80" t="s">
        <v>3791</v>
      </c>
      <c r="B488" s="80" t="s">
        <v>3723</v>
      </c>
      <c r="C488" s="80" t="s">
        <v>3705</v>
      </c>
      <c r="D488" s="93">
        <v>409844.53453263722</v>
      </c>
      <c r="E488" s="80" t="s">
        <v>3706</v>
      </c>
      <c r="F488" s="86" t="str">
        <f>INDEX('Crosswalk Particulates'!$B:$B,MATCH('2017 EPA Data'!A488,'Crosswalk Particulates'!$A:$A,0))</f>
        <v>Transportation Sector</v>
      </c>
      <c r="G488" s="91">
        <f>INDEX('Crosswalk Particulates'!$E:$E,MATCH('2017 EPA Data'!$B488,'Crosswalk Particulates'!$D:$D,0))</f>
        <v>0</v>
      </c>
      <c r="H488" s="103">
        <f t="shared" si="7"/>
        <v>0</v>
      </c>
    </row>
    <row r="489" spans="1:8" hidden="1">
      <c r="A489" s="80" t="s">
        <v>3717</v>
      </c>
      <c r="B489" s="80" t="s">
        <v>3824</v>
      </c>
      <c r="C489" s="80" t="s">
        <v>3705</v>
      </c>
      <c r="D489" s="93">
        <v>407714.0583667194</v>
      </c>
      <c r="E489" s="80" t="s">
        <v>3706</v>
      </c>
      <c r="F489" s="86" t="str">
        <f>INDEX('Crosswalk Particulates'!$B:$B,MATCH('2017 EPA Data'!A489,'Crosswalk Particulates'!$A:$A,0))</f>
        <v>Other-EPA</v>
      </c>
      <c r="G489" s="91">
        <f>INDEX('Crosswalk Particulates'!$E:$E,MATCH('2017 EPA Data'!$B489,'Crosswalk Particulates'!$D:$D,0))</f>
        <v>0</v>
      </c>
      <c r="H489" s="103">
        <f t="shared" si="7"/>
        <v>0</v>
      </c>
    </row>
    <row r="490" spans="1:8" hidden="1">
      <c r="A490" s="80" t="s">
        <v>3739</v>
      </c>
      <c r="B490" s="80" t="s">
        <v>3768</v>
      </c>
      <c r="C490" s="80" t="s">
        <v>3705</v>
      </c>
      <c r="D490" s="93">
        <v>405831.69220618001</v>
      </c>
      <c r="E490" s="80" t="s">
        <v>3706</v>
      </c>
      <c r="F490" s="86" t="str">
        <f>INDEX('Crosswalk Particulates'!$B:$B,MATCH('2017 EPA Data'!A490,'Crosswalk Particulates'!$A:$A,0))</f>
        <v>industry-fuel-natural gas</v>
      </c>
      <c r="G490" s="91">
        <f>INDEX('Crosswalk Particulates'!$E:$E,MATCH('2017 EPA Data'!$B490,'Crosswalk Particulates'!$D:$D,0))</f>
        <v>0</v>
      </c>
      <c r="H490" s="103">
        <f t="shared" si="7"/>
        <v>0</v>
      </c>
    </row>
    <row r="491" spans="1:8" hidden="1">
      <c r="A491" s="80" t="s">
        <v>3769</v>
      </c>
      <c r="B491" s="80" t="s">
        <v>3719</v>
      </c>
      <c r="C491" s="80" t="s">
        <v>3705</v>
      </c>
      <c r="D491" s="93">
        <v>401615.24466496892</v>
      </c>
      <c r="E491" s="80" t="s">
        <v>3706</v>
      </c>
      <c r="F491" s="86" t="str">
        <f>INDEX('Crosswalk Particulates'!$B:$B,MATCH('2017 EPA Data'!A491,'Crosswalk Particulates'!$A:$A,0))</f>
        <v>Electricity Sector</v>
      </c>
      <c r="G491" s="91">
        <f>INDEX('Crosswalk Particulates'!$E:$E,MATCH('2017 EPA Data'!$B491,'Crosswalk Particulates'!$D:$D,0))</f>
        <v>0</v>
      </c>
      <c r="H491" s="103">
        <f t="shared" si="7"/>
        <v>0</v>
      </c>
    </row>
    <row r="492" spans="1:8" hidden="1">
      <c r="A492" s="80" t="s">
        <v>3717</v>
      </c>
      <c r="B492" s="80" t="s">
        <v>3808</v>
      </c>
      <c r="C492" s="80" t="s">
        <v>3705</v>
      </c>
      <c r="D492" s="93">
        <v>401293.35719953733</v>
      </c>
      <c r="E492" s="80" t="s">
        <v>3706</v>
      </c>
      <c r="F492" s="86" t="str">
        <f>INDEX('Crosswalk Particulates'!$B:$B,MATCH('2017 EPA Data'!A492,'Crosswalk Particulates'!$A:$A,0))</f>
        <v>Other-EPA</v>
      </c>
      <c r="G492" s="91">
        <f>INDEX('Crosswalk Particulates'!$E:$E,MATCH('2017 EPA Data'!$B492,'Crosswalk Particulates'!$D:$D,0))</f>
        <v>0</v>
      </c>
      <c r="H492" s="103">
        <f t="shared" si="7"/>
        <v>0</v>
      </c>
    </row>
    <row r="493" spans="1:8" hidden="1">
      <c r="A493" s="80" t="s">
        <v>3717</v>
      </c>
      <c r="B493" s="80" t="s">
        <v>3825</v>
      </c>
      <c r="C493" s="80" t="s">
        <v>3705</v>
      </c>
      <c r="D493" s="93">
        <v>401293.35719953733</v>
      </c>
      <c r="E493" s="80" t="s">
        <v>3706</v>
      </c>
      <c r="F493" s="86" t="str">
        <f>INDEX('Crosswalk Particulates'!$B:$B,MATCH('2017 EPA Data'!A493,'Crosswalk Particulates'!$A:$A,0))</f>
        <v>Other-EPA</v>
      </c>
      <c r="G493" s="91">
        <f>INDEX('Crosswalk Particulates'!$E:$E,MATCH('2017 EPA Data'!$B493,'Crosswalk Particulates'!$D:$D,0))</f>
        <v>0</v>
      </c>
      <c r="H493" s="103">
        <f t="shared" si="7"/>
        <v>0</v>
      </c>
    </row>
    <row r="494" spans="1:8" hidden="1">
      <c r="A494" s="80" t="s">
        <v>3717</v>
      </c>
      <c r="B494" s="80" t="s">
        <v>3818</v>
      </c>
      <c r="D494" s="93">
        <v>400479.25231959019</v>
      </c>
      <c r="E494" s="80" t="s">
        <v>3710</v>
      </c>
      <c r="F494" s="86" t="str">
        <f>INDEX('Crosswalk Particulates'!$B:$B,MATCH('2017 EPA Data'!A494,'Crosswalk Particulates'!$A:$A,0))</f>
        <v>Other-EPA</v>
      </c>
      <c r="G494" s="91">
        <f>INDEX('Crosswalk Particulates'!$E:$E,MATCH('2017 EPA Data'!$B494,'Crosswalk Particulates'!$D:$D,0))</f>
        <v>0</v>
      </c>
      <c r="H494" s="103">
        <f t="shared" si="7"/>
        <v>363309098456.50519</v>
      </c>
    </row>
    <row r="495" spans="1:8" hidden="1">
      <c r="A495" s="80" t="s">
        <v>3735</v>
      </c>
      <c r="B495" s="80" t="s">
        <v>3794</v>
      </c>
      <c r="C495" s="80" t="s">
        <v>3705</v>
      </c>
      <c r="D495" s="93">
        <v>398538.57177792001</v>
      </c>
      <c r="E495" s="80" t="s">
        <v>3706</v>
      </c>
      <c r="F495" s="86" t="str">
        <f>INDEX('Crosswalk Particulates'!$B:$B,MATCH('2017 EPA Data'!A495,'Crosswalk Particulates'!$A:$A,0))</f>
        <v>process-other-industry</v>
      </c>
      <c r="G495" s="91">
        <f>INDEX('Crosswalk Particulates'!$E:$E,MATCH('2017 EPA Data'!$B495,'Crosswalk Particulates'!$D:$D,0))</f>
        <v>0</v>
      </c>
      <c r="H495" s="103">
        <f t="shared" si="7"/>
        <v>0</v>
      </c>
    </row>
    <row r="496" spans="1:8" hidden="1">
      <c r="A496" s="80" t="s">
        <v>3722</v>
      </c>
      <c r="B496" s="80" t="s">
        <v>3748</v>
      </c>
      <c r="C496" s="80" t="s">
        <v>3745</v>
      </c>
      <c r="D496" s="93">
        <v>397106.86324072623</v>
      </c>
      <c r="E496" s="80" t="s">
        <v>3710</v>
      </c>
      <c r="F496" s="86" t="str">
        <f>INDEX('Crosswalk Particulates'!$B:$B,MATCH('2017 EPA Data'!A496,'Crosswalk Particulates'!$A:$A,0))</f>
        <v>Other-EPA</v>
      </c>
      <c r="G496" s="91" t="str">
        <f>INDEX('Crosswalk Particulates'!$E:$E,MATCH('2017 EPA Data'!$B496,'Crosswalk Particulates'!$D:$D,0))</f>
        <v>CO</v>
      </c>
      <c r="H496" s="103">
        <f t="shared" si="7"/>
        <v>360249714908.44342</v>
      </c>
    </row>
    <row r="497" spans="1:8" hidden="1">
      <c r="A497" s="80" t="s">
        <v>3747</v>
      </c>
      <c r="B497" s="80" t="s">
        <v>3761</v>
      </c>
      <c r="C497" s="80" t="s">
        <v>3705</v>
      </c>
      <c r="D497" s="93">
        <v>395462.03729373758</v>
      </c>
      <c r="E497" s="80" t="s">
        <v>3706</v>
      </c>
      <c r="F497" s="86" t="str">
        <f>INDEX('Crosswalk Particulates'!$B:$B,MATCH('2017 EPA Data'!A497,'Crosswalk Particulates'!$A:$A,0))</f>
        <v>process-waste-industry</v>
      </c>
      <c r="G497" s="91">
        <f>INDEX('Crosswalk Particulates'!$E:$E,MATCH('2017 EPA Data'!$B497,'Crosswalk Particulates'!$D:$D,0))</f>
        <v>0</v>
      </c>
      <c r="H497" s="103">
        <f t="shared" si="7"/>
        <v>0</v>
      </c>
    </row>
    <row r="498" spans="1:8" hidden="1">
      <c r="A498" s="80" t="s">
        <v>3714</v>
      </c>
      <c r="B498" s="80" t="s">
        <v>3839</v>
      </c>
      <c r="C498" s="80" t="s">
        <v>3705</v>
      </c>
      <c r="D498" s="93">
        <v>392827.87395557784</v>
      </c>
      <c r="E498" s="80" t="s">
        <v>3706</v>
      </c>
      <c r="F498" s="86" t="str">
        <f>INDEX('Crosswalk Particulates'!$B:$B,MATCH('2017 EPA Data'!A498,'Crosswalk Particulates'!$A:$A,0))</f>
        <v>Other-EPA</v>
      </c>
      <c r="G498" s="91">
        <f>INDEX('Crosswalk Particulates'!$E:$E,MATCH('2017 EPA Data'!$B498,'Crosswalk Particulates'!$D:$D,0))</f>
        <v>0</v>
      </c>
      <c r="H498" s="103">
        <f t="shared" si="7"/>
        <v>0</v>
      </c>
    </row>
    <row r="499" spans="1:8" hidden="1">
      <c r="A499" s="80" t="s">
        <v>3718</v>
      </c>
      <c r="B499" s="80" t="s">
        <v>3840</v>
      </c>
      <c r="C499" s="80" t="s">
        <v>3705</v>
      </c>
      <c r="D499" s="93">
        <v>392485.14933451999</v>
      </c>
      <c r="E499" s="80" t="s">
        <v>3706</v>
      </c>
      <c r="F499" s="86" t="str">
        <f>INDEX('Crosswalk Particulates'!$B:$B,MATCH('2017 EPA Data'!A499,'Crosswalk Particulates'!$A:$A,0))</f>
        <v>process-other-industry</v>
      </c>
      <c r="G499" s="91">
        <f>INDEX('Crosswalk Particulates'!$E:$E,MATCH('2017 EPA Data'!$B499,'Crosswalk Particulates'!$D:$D,0))</f>
        <v>0</v>
      </c>
      <c r="H499" s="103">
        <f t="shared" si="7"/>
        <v>0</v>
      </c>
    </row>
    <row r="500" spans="1:8" hidden="1">
      <c r="A500" s="80" t="s">
        <v>3774</v>
      </c>
      <c r="B500" s="80" t="s">
        <v>3732</v>
      </c>
      <c r="C500" s="80" t="s">
        <v>3705</v>
      </c>
      <c r="D500" s="93">
        <v>384463.42169120308</v>
      </c>
      <c r="E500" s="80" t="s">
        <v>3706</v>
      </c>
      <c r="F500" s="86" t="str">
        <f>INDEX('Crosswalk Particulates'!$B:$B,MATCH('2017 EPA Data'!A500,'Crosswalk Particulates'!$A:$A,0))</f>
        <v>process-other-industry</v>
      </c>
      <c r="G500" s="91">
        <f>INDEX('Crosswalk Particulates'!$E:$E,MATCH('2017 EPA Data'!$B500,'Crosswalk Particulates'!$D:$D,0))</f>
        <v>0</v>
      </c>
      <c r="H500" s="103">
        <f t="shared" si="7"/>
        <v>0</v>
      </c>
    </row>
    <row r="501" spans="1:8" hidden="1">
      <c r="A501" s="80" t="s">
        <v>3714</v>
      </c>
      <c r="B501" s="80" t="s">
        <v>3841</v>
      </c>
      <c r="C501" s="80" t="s">
        <v>3705</v>
      </c>
      <c r="D501" s="93">
        <v>383967.0941551631</v>
      </c>
      <c r="E501" s="80" t="s">
        <v>3706</v>
      </c>
      <c r="F501" s="86" t="str">
        <f>INDEX('Crosswalk Particulates'!$B:$B,MATCH('2017 EPA Data'!A501,'Crosswalk Particulates'!$A:$A,0))</f>
        <v>Other-EPA</v>
      </c>
      <c r="G501" s="91">
        <f>INDEX('Crosswalk Particulates'!$E:$E,MATCH('2017 EPA Data'!$B501,'Crosswalk Particulates'!$D:$D,0))</f>
        <v>0</v>
      </c>
      <c r="H501" s="103">
        <f t="shared" si="7"/>
        <v>0</v>
      </c>
    </row>
    <row r="502" spans="1:8" hidden="1">
      <c r="A502" s="80" t="s">
        <v>3714</v>
      </c>
      <c r="B502" s="80" t="s">
        <v>3842</v>
      </c>
      <c r="C502" s="80" t="s">
        <v>3705</v>
      </c>
      <c r="D502" s="93">
        <v>383967.0941551631</v>
      </c>
      <c r="E502" s="80" t="s">
        <v>3706</v>
      </c>
      <c r="F502" s="86" t="str">
        <f>INDEX('Crosswalk Particulates'!$B:$B,MATCH('2017 EPA Data'!A502,'Crosswalk Particulates'!$A:$A,0))</f>
        <v>Other-EPA</v>
      </c>
      <c r="G502" s="91">
        <f>INDEX('Crosswalk Particulates'!$E:$E,MATCH('2017 EPA Data'!$B502,'Crosswalk Particulates'!$D:$D,0))</f>
        <v>0</v>
      </c>
      <c r="H502" s="103">
        <f t="shared" si="7"/>
        <v>0</v>
      </c>
    </row>
    <row r="503" spans="1:8" hidden="1">
      <c r="A503" s="80" t="s">
        <v>3757</v>
      </c>
      <c r="B503" s="80" t="s">
        <v>3721</v>
      </c>
      <c r="C503" s="80" t="s">
        <v>3705</v>
      </c>
      <c r="D503" s="93">
        <v>383864.46180598385</v>
      </c>
      <c r="E503" s="80" t="s">
        <v>3706</v>
      </c>
      <c r="F503" s="86" t="str">
        <f>INDEX('Crosswalk Particulates'!$B:$B,MATCH('2017 EPA Data'!A503,'Crosswalk Particulates'!$A:$A,0))</f>
        <v>Transportation Sector</v>
      </c>
      <c r="G503" s="91">
        <f>INDEX('Crosswalk Particulates'!$E:$E,MATCH('2017 EPA Data'!$B503,'Crosswalk Particulates'!$D:$D,0))</f>
        <v>0</v>
      </c>
      <c r="H503" s="103">
        <f t="shared" si="7"/>
        <v>0</v>
      </c>
    </row>
    <row r="504" spans="1:8" hidden="1">
      <c r="A504" s="80" t="s">
        <v>3766</v>
      </c>
      <c r="B504" s="80" t="s">
        <v>3728</v>
      </c>
      <c r="C504" s="80" t="s">
        <v>3705</v>
      </c>
      <c r="D504" s="93">
        <v>383664.24993742001</v>
      </c>
      <c r="E504" s="80" t="s">
        <v>3706</v>
      </c>
      <c r="F504" s="86" t="str">
        <f>INDEX('Crosswalk Particulates'!$B:$B,MATCH('2017 EPA Data'!A504,'Crosswalk Particulates'!$A:$A,0))</f>
        <v>process-chemicals-industry</v>
      </c>
      <c r="G504" s="91">
        <f>INDEX('Crosswalk Particulates'!$E:$E,MATCH('2017 EPA Data'!$B504,'Crosswalk Particulates'!$D:$D,0))</f>
        <v>0</v>
      </c>
      <c r="H504" s="103">
        <f t="shared" si="7"/>
        <v>0</v>
      </c>
    </row>
    <row r="505" spans="1:8" hidden="1">
      <c r="A505" s="80" t="s">
        <v>3740</v>
      </c>
      <c r="B505" s="80" t="s">
        <v>3719</v>
      </c>
      <c r="C505" s="80" t="s">
        <v>3705</v>
      </c>
      <c r="D505" s="93">
        <v>379439.68243105302</v>
      </c>
      <c r="E505" s="80" t="s">
        <v>3706</v>
      </c>
      <c r="F505" s="86" t="str">
        <f>INDEX('Crosswalk Particulates'!$B:$B,MATCH('2017 EPA Data'!A505,'Crosswalk Particulates'!$A:$A,0))</f>
        <v>process-agriculture-industry</v>
      </c>
      <c r="G505" s="91">
        <f>INDEX('Crosswalk Particulates'!$E:$E,MATCH('2017 EPA Data'!$B505,'Crosswalk Particulates'!$D:$D,0))</f>
        <v>0</v>
      </c>
      <c r="H505" s="103">
        <f t="shared" si="7"/>
        <v>0</v>
      </c>
    </row>
    <row r="506" spans="1:8" hidden="1">
      <c r="A506" s="80" t="s">
        <v>3843</v>
      </c>
      <c r="B506" s="80" t="s">
        <v>3768</v>
      </c>
      <c r="C506" s="80" t="s">
        <v>3705</v>
      </c>
      <c r="D506" s="93">
        <v>378268.47908418003</v>
      </c>
      <c r="E506" s="80" t="s">
        <v>3706</v>
      </c>
      <c r="F506" s="86" t="str">
        <f>INDEX('Crosswalk Particulates'!$B:$B,MATCH('2017 EPA Data'!A506,'Crosswalk Particulates'!$A:$A,0))</f>
        <v>Commercial Buildings Sector</v>
      </c>
      <c r="G506" s="91">
        <f>INDEX('Crosswalk Particulates'!$E:$E,MATCH('2017 EPA Data'!$B506,'Crosswalk Particulates'!$D:$D,0))</f>
        <v>0</v>
      </c>
      <c r="H506" s="103">
        <f t="shared" si="7"/>
        <v>0</v>
      </c>
    </row>
    <row r="507" spans="1:8" hidden="1">
      <c r="A507" s="80" t="s">
        <v>3717</v>
      </c>
      <c r="B507" s="80" t="s">
        <v>3822</v>
      </c>
      <c r="D507" s="93">
        <v>377527.99746313901</v>
      </c>
      <c r="E507" s="80" t="s">
        <v>3710</v>
      </c>
      <c r="F507" s="86" t="str">
        <f>INDEX('Crosswalk Particulates'!$B:$B,MATCH('2017 EPA Data'!A507,'Crosswalk Particulates'!$A:$A,0))</f>
        <v>Other-EPA</v>
      </c>
      <c r="G507" s="91" t="str">
        <f>INDEX('Crosswalk Particulates'!$E:$E,MATCH('2017 EPA Data'!$B507,'Crosswalk Particulates'!$D:$D,0))</f>
        <v>OC</v>
      </c>
      <c r="H507" s="103">
        <f t="shared" si="7"/>
        <v>342488045525.43213</v>
      </c>
    </row>
    <row r="508" spans="1:8" hidden="1">
      <c r="A508" s="80" t="s">
        <v>3766</v>
      </c>
      <c r="B508" s="80" t="s">
        <v>3764</v>
      </c>
      <c r="C508" s="80" t="s">
        <v>3705</v>
      </c>
      <c r="D508" s="93">
        <v>376883.87263396481</v>
      </c>
      <c r="E508" s="80" t="s">
        <v>3706</v>
      </c>
      <c r="F508" s="86" t="str">
        <f>INDEX('Crosswalk Particulates'!$B:$B,MATCH('2017 EPA Data'!A508,'Crosswalk Particulates'!$A:$A,0))</f>
        <v>process-chemicals-industry</v>
      </c>
      <c r="G508" s="91">
        <f>INDEX('Crosswalk Particulates'!$E:$E,MATCH('2017 EPA Data'!$B508,'Crosswalk Particulates'!$D:$D,0))</f>
        <v>0</v>
      </c>
      <c r="H508" s="103">
        <f t="shared" si="7"/>
        <v>0</v>
      </c>
    </row>
    <row r="509" spans="1:8" hidden="1">
      <c r="A509" s="80" t="s">
        <v>3789</v>
      </c>
      <c r="B509" s="80" t="s">
        <v>3844</v>
      </c>
      <c r="C509" s="80" t="s">
        <v>3705</v>
      </c>
      <c r="D509" s="93">
        <v>373658.16733619262</v>
      </c>
      <c r="E509" s="80" t="s">
        <v>3706</v>
      </c>
      <c r="F509" s="86" t="str">
        <f>INDEX('Crosswalk Particulates'!$B:$B,MATCH('2017 EPA Data'!A509,'Crosswalk Particulates'!$A:$A,0))</f>
        <v>Commercial Buildings Sector</v>
      </c>
      <c r="G509" s="91">
        <f>INDEX('Crosswalk Particulates'!$E:$E,MATCH('2017 EPA Data'!$B509,'Crosswalk Particulates'!$D:$D,0))</f>
        <v>0</v>
      </c>
      <c r="H509" s="103">
        <f t="shared" si="7"/>
        <v>0</v>
      </c>
    </row>
    <row r="510" spans="1:8" hidden="1">
      <c r="A510" s="80" t="s">
        <v>3707</v>
      </c>
      <c r="B510" s="80" t="s">
        <v>3845</v>
      </c>
      <c r="D510" s="93">
        <v>373242.02</v>
      </c>
      <c r="E510" s="80" t="s">
        <v>3706</v>
      </c>
      <c r="F510" s="86" t="str">
        <f>INDEX('Crosswalk Particulates'!$B:$B,MATCH('2017 EPA Data'!A510,'Crosswalk Particulates'!$A:$A,0))</f>
        <v>process-other-industry</v>
      </c>
      <c r="G510" s="91">
        <f>INDEX('Crosswalk Particulates'!$E:$E,MATCH('2017 EPA Data'!$B510,'Crosswalk Particulates'!$D:$D,0))</f>
        <v>0</v>
      </c>
      <c r="H510" s="103">
        <f t="shared" si="7"/>
        <v>0</v>
      </c>
    </row>
    <row r="511" spans="1:8" hidden="1">
      <c r="A511" s="80" t="s">
        <v>3711</v>
      </c>
      <c r="B511" s="80" t="s">
        <v>3816</v>
      </c>
      <c r="C511" s="80" t="s">
        <v>3705</v>
      </c>
      <c r="D511" s="93">
        <v>372908.76623188733</v>
      </c>
      <c r="E511" s="80" t="s">
        <v>3706</v>
      </c>
      <c r="F511" s="86" t="str">
        <f>INDEX('Crosswalk Particulates'!$B:$B,MATCH('2017 EPA Data'!A511,'Crosswalk Particulates'!$A:$A,0))</f>
        <v>Transportation Sector</v>
      </c>
      <c r="G511" s="91">
        <f>INDEX('Crosswalk Particulates'!$E:$E,MATCH('2017 EPA Data'!$B511,'Crosswalk Particulates'!$D:$D,0))</f>
        <v>0</v>
      </c>
      <c r="H511" s="103">
        <f t="shared" si="7"/>
        <v>0</v>
      </c>
    </row>
    <row r="512" spans="1:8" hidden="1">
      <c r="A512" s="80" t="s">
        <v>3766</v>
      </c>
      <c r="B512" s="80" t="s">
        <v>3732</v>
      </c>
      <c r="C512" s="80" t="s">
        <v>3705</v>
      </c>
      <c r="D512" s="93">
        <v>372450.58278702141</v>
      </c>
      <c r="E512" s="80" t="s">
        <v>3706</v>
      </c>
      <c r="F512" s="86" t="str">
        <f>INDEX('Crosswalk Particulates'!$B:$B,MATCH('2017 EPA Data'!A512,'Crosswalk Particulates'!$A:$A,0))</f>
        <v>process-chemicals-industry</v>
      </c>
      <c r="G512" s="91">
        <f>INDEX('Crosswalk Particulates'!$E:$E,MATCH('2017 EPA Data'!$B512,'Crosswalk Particulates'!$D:$D,0))</f>
        <v>0</v>
      </c>
      <c r="H512" s="103">
        <f t="shared" si="7"/>
        <v>0</v>
      </c>
    </row>
    <row r="513" spans="1:8" hidden="1">
      <c r="A513" s="80" t="s">
        <v>3741</v>
      </c>
      <c r="B513" s="80" t="s">
        <v>3846</v>
      </c>
      <c r="C513" s="80" t="s">
        <v>3705</v>
      </c>
      <c r="D513" s="93">
        <v>371734.27050839254</v>
      </c>
      <c r="E513" s="80" t="s">
        <v>3706</v>
      </c>
      <c r="F513" s="86" t="str">
        <f>INDEX('Crosswalk Particulates'!$B:$B,MATCH('2017 EPA Data'!A513,'Crosswalk Particulates'!$A:$A,0))</f>
        <v>process-other-industry</v>
      </c>
      <c r="G513" s="91">
        <f>INDEX('Crosswalk Particulates'!$E:$E,MATCH('2017 EPA Data'!$B513,'Crosswalk Particulates'!$D:$D,0))</f>
        <v>0</v>
      </c>
      <c r="H513" s="103">
        <f t="shared" si="7"/>
        <v>0</v>
      </c>
    </row>
    <row r="514" spans="1:8" hidden="1">
      <c r="A514" s="80" t="s">
        <v>3707</v>
      </c>
      <c r="B514" s="80" t="s">
        <v>3847</v>
      </c>
      <c r="C514" s="80" t="s">
        <v>3705</v>
      </c>
      <c r="D514" s="93">
        <v>371664.66084249906</v>
      </c>
      <c r="E514" s="80" t="s">
        <v>3706</v>
      </c>
      <c r="F514" s="86" t="str">
        <f>INDEX('Crosswalk Particulates'!$B:$B,MATCH('2017 EPA Data'!A514,'Crosswalk Particulates'!$A:$A,0))</f>
        <v>process-other-industry</v>
      </c>
      <c r="G514" s="91">
        <f>INDEX('Crosswalk Particulates'!$E:$E,MATCH('2017 EPA Data'!$B514,'Crosswalk Particulates'!$D:$D,0))</f>
        <v>0</v>
      </c>
      <c r="H514" s="103">
        <f t="shared" si="7"/>
        <v>0</v>
      </c>
    </row>
    <row r="515" spans="1:8" hidden="1">
      <c r="A515" s="80" t="s">
        <v>3788</v>
      </c>
      <c r="B515" s="80" t="s">
        <v>3765</v>
      </c>
      <c r="C515" s="80" t="s">
        <v>3705</v>
      </c>
      <c r="D515" s="93">
        <v>367182.27920387039</v>
      </c>
      <c r="E515" s="80" t="s">
        <v>3706</v>
      </c>
      <c r="F515" s="86" t="str">
        <f>INDEX('Crosswalk Particulates'!$B:$B,MATCH('2017 EPA Data'!A515,'Crosswalk Particulates'!$A:$A,0))</f>
        <v>industry-fuel-biomass</v>
      </c>
      <c r="G515" s="91">
        <f>INDEX('Crosswalk Particulates'!$E:$E,MATCH('2017 EPA Data'!$B515,'Crosswalk Particulates'!$D:$D,0))</f>
        <v>0</v>
      </c>
      <c r="H515" s="103">
        <f t="shared" si="7"/>
        <v>0</v>
      </c>
    </row>
    <row r="516" spans="1:8" hidden="1">
      <c r="A516" s="80" t="s">
        <v>3735</v>
      </c>
      <c r="B516" s="80" t="s">
        <v>3848</v>
      </c>
      <c r="C516" s="80" t="s">
        <v>3705</v>
      </c>
      <c r="D516" s="93">
        <v>366547.37693025399</v>
      </c>
      <c r="E516" s="80" t="s">
        <v>3706</v>
      </c>
      <c r="F516" s="86" t="str">
        <f>INDEX('Crosswalk Particulates'!$B:$B,MATCH('2017 EPA Data'!A516,'Crosswalk Particulates'!$A:$A,0))</f>
        <v>process-other-industry</v>
      </c>
      <c r="G516" s="91">
        <f>INDEX('Crosswalk Particulates'!$E:$E,MATCH('2017 EPA Data'!$B516,'Crosswalk Particulates'!$D:$D,0))</f>
        <v>0</v>
      </c>
      <c r="H516" s="103">
        <f t="shared" ref="H516:H579" si="8">IF(E516="TON",D516/metricton_to_shortton,0)*10^6</f>
        <v>0</v>
      </c>
    </row>
    <row r="517" spans="1:8" hidden="1">
      <c r="A517" s="80" t="s">
        <v>3788</v>
      </c>
      <c r="B517" s="80" t="s">
        <v>3716</v>
      </c>
      <c r="C517" s="80" t="s">
        <v>3705</v>
      </c>
      <c r="D517" s="93">
        <v>363584.91461531655</v>
      </c>
      <c r="E517" s="80" t="s">
        <v>3706</v>
      </c>
      <c r="F517" s="86" t="str">
        <f>INDEX('Crosswalk Particulates'!$B:$B,MATCH('2017 EPA Data'!A517,'Crosswalk Particulates'!$A:$A,0))</f>
        <v>industry-fuel-biomass</v>
      </c>
      <c r="G517" s="91">
        <f>INDEX('Crosswalk Particulates'!$E:$E,MATCH('2017 EPA Data'!$B517,'Crosswalk Particulates'!$D:$D,0))</f>
        <v>0</v>
      </c>
      <c r="H517" s="103">
        <f t="shared" si="8"/>
        <v>0</v>
      </c>
    </row>
    <row r="518" spans="1:8" hidden="1">
      <c r="A518" s="80" t="s">
        <v>3733</v>
      </c>
      <c r="B518" s="80" t="s">
        <v>3748</v>
      </c>
      <c r="C518" s="80" t="s">
        <v>3745</v>
      </c>
      <c r="D518" s="93">
        <v>359597.10743618716</v>
      </c>
      <c r="E518" s="80" t="s">
        <v>3710</v>
      </c>
      <c r="F518" s="86" t="str">
        <f>INDEX('Crosswalk Particulates'!$B:$B,MATCH('2017 EPA Data'!A518,'Crosswalk Particulates'!$A:$A,0))</f>
        <v>Transportation Sector</v>
      </c>
      <c r="G518" s="91" t="str">
        <f>INDEX('Crosswalk Particulates'!$E:$E,MATCH('2017 EPA Data'!$B518,'Crosswalk Particulates'!$D:$D,0))</f>
        <v>CO</v>
      </c>
      <c r="H518" s="103">
        <f t="shared" si="8"/>
        <v>326221396373.24091</v>
      </c>
    </row>
    <row r="519" spans="1:8" hidden="1">
      <c r="A519" s="80" t="s">
        <v>3729</v>
      </c>
      <c r="B519" s="80" t="s">
        <v>3732</v>
      </c>
      <c r="C519" s="80" t="s">
        <v>3705</v>
      </c>
      <c r="D519" s="93">
        <v>357847.1813788478</v>
      </c>
      <c r="E519" s="80" t="s">
        <v>3706</v>
      </c>
      <c r="F519" s="86" t="str">
        <f>INDEX('Crosswalk Particulates'!$B:$B,MATCH('2017 EPA Data'!A519,'Crosswalk Particulates'!$A:$A,0))</f>
        <v>Transportation Sector</v>
      </c>
      <c r="G519" s="91">
        <f>INDEX('Crosswalk Particulates'!$E:$E,MATCH('2017 EPA Data'!$B519,'Crosswalk Particulates'!$D:$D,0))</f>
        <v>0</v>
      </c>
      <c r="H519" s="103">
        <f t="shared" si="8"/>
        <v>0</v>
      </c>
    </row>
    <row r="520" spans="1:8" hidden="1">
      <c r="A520" s="80" t="s">
        <v>3766</v>
      </c>
      <c r="B520" s="80" t="s">
        <v>3782</v>
      </c>
      <c r="C520" s="80" t="s">
        <v>3705</v>
      </c>
      <c r="D520" s="93">
        <v>357164.21474180999</v>
      </c>
      <c r="E520" s="80" t="s">
        <v>3706</v>
      </c>
      <c r="F520" s="86" t="str">
        <f>INDEX('Crosswalk Particulates'!$B:$B,MATCH('2017 EPA Data'!A520,'Crosswalk Particulates'!$A:$A,0))</f>
        <v>process-chemicals-industry</v>
      </c>
      <c r="G520" s="91">
        <f>INDEX('Crosswalk Particulates'!$E:$E,MATCH('2017 EPA Data'!$B520,'Crosswalk Particulates'!$D:$D,0))</f>
        <v>0</v>
      </c>
      <c r="H520" s="103">
        <f t="shared" si="8"/>
        <v>0</v>
      </c>
    </row>
    <row r="521" spans="1:8" hidden="1">
      <c r="A521" s="80" t="s">
        <v>3729</v>
      </c>
      <c r="B521" s="80" t="s">
        <v>3719</v>
      </c>
      <c r="C521" s="80" t="s">
        <v>3705</v>
      </c>
      <c r="D521" s="93">
        <v>355494.43216850661</v>
      </c>
      <c r="E521" s="80" t="s">
        <v>3706</v>
      </c>
      <c r="F521" s="86" t="str">
        <f>INDEX('Crosswalk Particulates'!$B:$B,MATCH('2017 EPA Data'!A521,'Crosswalk Particulates'!$A:$A,0))</f>
        <v>Transportation Sector</v>
      </c>
      <c r="G521" s="91">
        <f>INDEX('Crosswalk Particulates'!$E:$E,MATCH('2017 EPA Data'!$B521,'Crosswalk Particulates'!$D:$D,0))</f>
        <v>0</v>
      </c>
      <c r="H521" s="103">
        <f t="shared" si="8"/>
        <v>0</v>
      </c>
    </row>
    <row r="522" spans="1:8" hidden="1">
      <c r="A522" s="80" t="s">
        <v>3733</v>
      </c>
      <c r="B522" s="80" t="s">
        <v>3792</v>
      </c>
      <c r="C522" s="80" t="s">
        <v>3705</v>
      </c>
      <c r="D522" s="93">
        <v>354958.05055962258</v>
      </c>
      <c r="E522" s="80" t="s">
        <v>3706</v>
      </c>
      <c r="F522" s="86" t="str">
        <f>INDEX('Crosswalk Particulates'!$B:$B,MATCH('2017 EPA Data'!A522,'Crosswalk Particulates'!$A:$A,0))</f>
        <v>Transportation Sector</v>
      </c>
      <c r="G522" s="91">
        <f>INDEX('Crosswalk Particulates'!$E:$E,MATCH('2017 EPA Data'!$B522,'Crosswalk Particulates'!$D:$D,0))</f>
        <v>0</v>
      </c>
      <c r="H522" s="103">
        <f t="shared" si="8"/>
        <v>0</v>
      </c>
    </row>
    <row r="523" spans="1:8" hidden="1">
      <c r="A523" s="80" t="s">
        <v>3843</v>
      </c>
      <c r="B523" s="80" t="s">
        <v>3704</v>
      </c>
      <c r="C523" s="80" t="s">
        <v>3705</v>
      </c>
      <c r="D523" s="93">
        <v>353015</v>
      </c>
      <c r="E523" s="80" t="s">
        <v>3706</v>
      </c>
      <c r="F523" s="86" t="str">
        <f>INDEX('Crosswalk Particulates'!$B:$B,MATCH('2017 EPA Data'!A523,'Crosswalk Particulates'!$A:$A,0))</f>
        <v>Commercial Buildings Sector</v>
      </c>
      <c r="G523" s="91">
        <f>INDEX('Crosswalk Particulates'!$E:$E,MATCH('2017 EPA Data'!$B523,'Crosswalk Particulates'!$D:$D,0))</f>
        <v>0</v>
      </c>
      <c r="H523" s="103">
        <f t="shared" si="8"/>
        <v>0</v>
      </c>
    </row>
    <row r="524" spans="1:8" hidden="1">
      <c r="A524" s="80" t="s">
        <v>3743</v>
      </c>
      <c r="B524" s="80" t="s">
        <v>3744</v>
      </c>
      <c r="C524" s="80" t="s">
        <v>3745</v>
      </c>
      <c r="D524" s="93">
        <v>345826.30378359166</v>
      </c>
      <c r="E524" s="80" t="s">
        <v>3710</v>
      </c>
      <c r="F524" s="86" t="str">
        <f>INDEX('Crosswalk Particulates'!$B:$B,MATCH('2017 EPA Data'!A524,'Crosswalk Particulates'!$A:$A,0))</f>
        <v>process-other-industry</v>
      </c>
      <c r="G524" s="91" t="str">
        <f>INDEX('Crosswalk Particulates'!$E:$E,MATCH('2017 EPA Data'!$B524,'Crosswalk Particulates'!$D:$D,0))</f>
        <v>VOC</v>
      </c>
      <c r="H524" s="103">
        <f t="shared" si="8"/>
        <v>313728718585.14551</v>
      </c>
    </row>
    <row r="525" spans="1:8" hidden="1">
      <c r="A525" s="80" t="s">
        <v>3789</v>
      </c>
      <c r="B525" s="80" t="s">
        <v>3719</v>
      </c>
      <c r="C525" s="80" t="s">
        <v>3705</v>
      </c>
      <c r="D525" s="93">
        <v>344635.84260115999</v>
      </c>
      <c r="E525" s="80" t="s">
        <v>3706</v>
      </c>
      <c r="F525" s="86" t="str">
        <f>INDEX('Crosswalk Particulates'!$B:$B,MATCH('2017 EPA Data'!A525,'Crosswalk Particulates'!$A:$A,0))</f>
        <v>Commercial Buildings Sector</v>
      </c>
      <c r="G525" s="91">
        <f>INDEX('Crosswalk Particulates'!$E:$E,MATCH('2017 EPA Data'!$B525,'Crosswalk Particulates'!$D:$D,0))</f>
        <v>0</v>
      </c>
      <c r="H525" s="103">
        <f t="shared" si="8"/>
        <v>0</v>
      </c>
    </row>
    <row r="526" spans="1:8" hidden="1">
      <c r="A526" s="80" t="s">
        <v>3739</v>
      </c>
      <c r="B526" s="80" t="s">
        <v>3748</v>
      </c>
      <c r="C526" s="80" t="s">
        <v>3745</v>
      </c>
      <c r="D526" s="93">
        <v>342525.04536975268</v>
      </c>
      <c r="E526" s="80" t="s">
        <v>3710</v>
      </c>
      <c r="F526" s="86" t="str">
        <f>INDEX('Crosswalk Particulates'!$B:$B,MATCH('2017 EPA Data'!A526,'Crosswalk Particulates'!$A:$A,0))</f>
        <v>industry-fuel-natural gas</v>
      </c>
      <c r="G526" s="91" t="str">
        <f>INDEX('Crosswalk Particulates'!$E:$E,MATCH('2017 EPA Data'!$B526,'Crosswalk Particulates'!$D:$D,0))</f>
        <v>CO</v>
      </c>
      <c r="H526" s="103">
        <f t="shared" si="8"/>
        <v>310733863767.68121</v>
      </c>
    </row>
    <row r="527" spans="1:8" hidden="1">
      <c r="A527" s="80" t="s">
        <v>3735</v>
      </c>
      <c r="B527" s="80" t="s">
        <v>3756</v>
      </c>
      <c r="C527" s="80" t="s">
        <v>3705</v>
      </c>
      <c r="D527" s="93">
        <v>342475.75960335002</v>
      </c>
      <c r="E527" s="80" t="s">
        <v>3706</v>
      </c>
      <c r="F527" s="86" t="str">
        <f>INDEX('Crosswalk Particulates'!$B:$B,MATCH('2017 EPA Data'!A527,'Crosswalk Particulates'!$A:$A,0))</f>
        <v>process-other-industry</v>
      </c>
      <c r="G527" s="91">
        <f>INDEX('Crosswalk Particulates'!$E:$E,MATCH('2017 EPA Data'!$B527,'Crosswalk Particulates'!$D:$D,0))</f>
        <v>0</v>
      </c>
      <c r="H527" s="103">
        <f t="shared" si="8"/>
        <v>0</v>
      </c>
    </row>
    <row r="528" spans="1:8" hidden="1">
      <c r="A528" s="80" t="s">
        <v>3737</v>
      </c>
      <c r="B528" s="80" t="s">
        <v>3778</v>
      </c>
      <c r="C528" s="80" t="s">
        <v>3745</v>
      </c>
      <c r="D528" s="93">
        <v>338916.22430689953</v>
      </c>
      <c r="E528" s="80" t="s">
        <v>3710</v>
      </c>
      <c r="F528" s="86" t="str">
        <f>INDEX('Crosswalk Particulates'!$B:$B,MATCH('2017 EPA Data'!A528,'Crosswalk Particulates'!$A:$A,0))</f>
        <v>Residential Buildings Sector</v>
      </c>
      <c r="G528" s="91" t="str">
        <f>INDEX('Crosswalk Particulates'!$E:$E,MATCH('2017 EPA Data'!$B528,'Crosswalk Particulates'!$D:$D,0))</f>
        <v>PM10</v>
      </c>
      <c r="H528" s="103">
        <f t="shared" si="8"/>
        <v>307459992476.61688</v>
      </c>
    </row>
    <row r="529" spans="1:8" hidden="1">
      <c r="A529" s="80" t="s">
        <v>3707</v>
      </c>
      <c r="B529" s="80" t="s">
        <v>3767</v>
      </c>
      <c r="C529" s="80" t="s">
        <v>3705</v>
      </c>
      <c r="D529" s="93">
        <v>338873.57379264</v>
      </c>
      <c r="E529" s="80" t="s">
        <v>3706</v>
      </c>
      <c r="F529" s="86" t="str">
        <f>INDEX('Crosswalk Particulates'!$B:$B,MATCH('2017 EPA Data'!A529,'Crosswalk Particulates'!$A:$A,0))</f>
        <v>process-other-industry</v>
      </c>
      <c r="G529" s="91">
        <f>INDEX('Crosswalk Particulates'!$E:$E,MATCH('2017 EPA Data'!$B529,'Crosswalk Particulates'!$D:$D,0))</f>
        <v>0</v>
      </c>
      <c r="H529" s="103">
        <f t="shared" si="8"/>
        <v>0</v>
      </c>
    </row>
    <row r="530" spans="1:8" hidden="1">
      <c r="A530" s="80" t="s">
        <v>3753</v>
      </c>
      <c r="B530" s="80" t="s">
        <v>3723</v>
      </c>
      <c r="C530" s="80" t="s">
        <v>3705</v>
      </c>
      <c r="D530" s="93">
        <v>338180.34441989998</v>
      </c>
      <c r="E530" s="80" t="s">
        <v>3706</v>
      </c>
      <c r="F530" s="86" t="str">
        <f>INDEX('Crosswalk Particulates'!$B:$B,MATCH('2017 EPA Data'!A530,'Crosswalk Particulates'!$A:$A,0))</f>
        <v>Electricity Sector</v>
      </c>
      <c r="G530" s="91">
        <f>INDEX('Crosswalk Particulates'!$E:$E,MATCH('2017 EPA Data'!$B530,'Crosswalk Particulates'!$D:$D,0))</f>
        <v>0</v>
      </c>
      <c r="H530" s="103">
        <f t="shared" si="8"/>
        <v>0</v>
      </c>
    </row>
    <row r="531" spans="1:8" hidden="1">
      <c r="A531" s="80" t="s">
        <v>3707</v>
      </c>
      <c r="B531" s="80" t="s">
        <v>3728</v>
      </c>
      <c r="C531" s="80" t="s">
        <v>3705</v>
      </c>
      <c r="D531" s="93">
        <v>337950.27921170602</v>
      </c>
      <c r="E531" s="80" t="s">
        <v>3706</v>
      </c>
      <c r="F531" s="86" t="str">
        <f>INDEX('Crosswalk Particulates'!$B:$B,MATCH('2017 EPA Data'!A531,'Crosswalk Particulates'!$A:$A,0))</f>
        <v>process-other-industry</v>
      </c>
      <c r="G531" s="91">
        <f>INDEX('Crosswalk Particulates'!$E:$E,MATCH('2017 EPA Data'!$B531,'Crosswalk Particulates'!$D:$D,0))</f>
        <v>0</v>
      </c>
      <c r="H531" s="103">
        <f t="shared" si="8"/>
        <v>0</v>
      </c>
    </row>
    <row r="532" spans="1:8" hidden="1">
      <c r="A532" s="80" t="s">
        <v>3738</v>
      </c>
      <c r="B532" s="80" t="s">
        <v>3744</v>
      </c>
      <c r="C532" s="80" t="s">
        <v>3745</v>
      </c>
      <c r="D532" s="93">
        <v>337414.75125989999</v>
      </c>
      <c r="E532" s="80" t="s">
        <v>3710</v>
      </c>
      <c r="F532" s="86" t="str">
        <f>INDEX('Crosswalk Particulates'!$B:$B,MATCH('2017 EPA Data'!A532,'Crosswalk Particulates'!$A:$A,0))</f>
        <v>process-other-industry</v>
      </c>
      <c r="G532" s="91" t="str">
        <f>INDEX('Crosswalk Particulates'!$E:$E,MATCH('2017 EPA Data'!$B532,'Crosswalk Particulates'!$D:$D,0))</f>
        <v>VOC</v>
      </c>
      <c r="H532" s="103">
        <f t="shared" si="8"/>
        <v>306097877420.96143</v>
      </c>
    </row>
    <row r="533" spans="1:8" hidden="1">
      <c r="A533" s="80" t="s">
        <v>3737</v>
      </c>
      <c r="B533" s="80" t="s">
        <v>3798</v>
      </c>
      <c r="C533" s="80" t="s">
        <v>3745</v>
      </c>
      <c r="D533" s="93">
        <v>337310.15537774743</v>
      </c>
      <c r="E533" s="80" t="s">
        <v>3710</v>
      </c>
      <c r="F533" s="86" t="str">
        <f>INDEX('Crosswalk Particulates'!$B:$B,MATCH('2017 EPA Data'!A533,'Crosswalk Particulates'!$A:$A,0))</f>
        <v>Residential Buildings Sector</v>
      </c>
      <c r="G533" s="91" t="str">
        <f>INDEX('Crosswalk Particulates'!$E:$E,MATCH('2017 EPA Data'!$B533,'Crosswalk Particulates'!$D:$D,0))</f>
        <v>PM25</v>
      </c>
      <c r="H533" s="103">
        <f t="shared" si="8"/>
        <v>306002989519.96033</v>
      </c>
    </row>
    <row r="534" spans="1:8" hidden="1">
      <c r="A534" s="80" t="s">
        <v>3774</v>
      </c>
      <c r="B534" s="80" t="s">
        <v>3746</v>
      </c>
      <c r="C534" s="80" t="s">
        <v>3705</v>
      </c>
      <c r="D534" s="93">
        <v>337301.43149963109</v>
      </c>
      <c r="E534" s="80" t="s">
        <v>3706</v>
      </c>
      <c r="F534" s="86" t="str">
        <f>INDEX('Crosswalk Particulates'!$B:$B,MATCH('2017 EPA Data'!A534,'Crosswalk Particulates'!$A:$A,0))</f>
        <v>process-other-industry</v>
      </c>
      <c r="G534" s="91">
        <f>INDEX('Crosswalk Particulates'!$E:$E,MATCH('2017 EPA Data'!$B534,'Crosswalk Particulates'!$D:$D,0))</f>
        <v>0</v>
      </c>
      <c r="H534" s="103">
        <f t="shared" si="8"/>
        <v>0</v>
      </c>
    </row>
    <row r="535" spans="1:8" hidden="1">
      <c r="A535" s="80" t="s">
        <v>3766</v>
      </c>
      <c r="B535" s="80" t="s">
        <v>3849</v>
      </c>
      <c r="C535" s="80" t="s">
        <v>3705</v>
      </c>
      <c r="D535" s="93">
        <v>336676.53532364202</v>
      </c>
      <c r="E535" s="80" t="s">
        <v>3706</v>
      </c>
      <c r="F535" s="86" t="str">
        <f>INDEX('Crosswalk Particulates'!$B:$B,MATCH('2017 EPA Data'!A535,'Crosswalk Particulates'!$A:$A,0))</f>
        <v>process-chemicals-industry</v>
      </c>
      <c r="G535" s="91">
        <f>INDEX('Crosswalk Particulates'!$E:$E,MATCH('2017 EPA Data'!$B535,'Crosswalk Particulates'!$D:$D,0))</f>
        <v>0</v>
      </c>
      <c r="H535" s="103">
        <f t="shared" si="8"/>
        <v>0</v>
      </c>
    </row>
    <row r="536" spans="1:8" hidden="1">
      <c r="A536" s="80" t="s">
        <v>3819</v>
      </c>
      <c r="B536" s="80" t="s">
        <v>3712</v>
      </c>
      <c r="C536" s="80" t="s">
        <v>3705</v>
      </c>
      <c r="D536" s="93">
        <v>336045.06262700941</v>
      </c>
      <c r="E536" s="80" t="s">
        <v>3706</v>
      </c>
      <c r="F536" s="86" t="str">
        <f>INDEX('Crosswalk Particulates'!$B:$B,MATCH('2017 EPA Data'!A536,'Crosswalk Particulates'!$A:$A,0))</f>
        <v>Residential Buildings Sector</v>
      </c>
      <c r="G536" s="91">
        <f>INDEX('Crosswalk Particulates'!$E:$E,MATCH('2017 EPA Data'!$B536,'Crosswalk Particulates'!$D:$D,0))</f>
        <v>0</v>
      </c>
      <c r="H536" s="103">
        <f t="shared" si="8"/>
        <v>0</v>
      </c>
    </row>
    <row r="537" spans="1:8" hidden="1">
      <c r="A537" s="80" t="s">
        <v>3739</v>
      </c>
      <c r="B537" s="80" t="s">
        <v>3719</v>
      </c>
      <c r="C537" s="80" t="s">
        <v>3705</v>
      </c>
      <c r="D537" s="93">
        <v>334205.69647128327</v>
      </c>
      <c r="E537" s="80" t="s">
        <v>3706</v>
      </c>
      <c r="F537" s="86" t="str">
        <f>INDEX('Crosswalk Particulates'!$B:$B,MATCH('2017 EPA Data'!A537,'Crosswalk Particulates'!$A:$A,0))</f>
        <v>industry-fuel-natural gas</v>
      </c>
      <c r="G537" s="91">
        <f>INDEX('Crosswalk Particulates'!$E:$E,MATCH('2017 EPA Data'!$B537,'Crosswalk Particulates'!$D:$D,0))</f>
        <v>0</v>
      </c>
      <c r="H537" s="103">
        <f t="shared" si="8"/>
        <v>0</v>
      </c>
    </row>
    <row r="538" spans="1:8" hidden="1">
      <c r="A538" s="80" t="s">
        <v>3737</v>
      </c>
      <c r="B538" s="80" t="s">
        <v>3744</v>
      </c>
      <c r="C538" s="80" t="s">
        <v>3745</v>
      </c>
      <c r="D538" s="93">
        <v>333173.67230427469</v>
      </c>
      <c r="E538" s="80" t="s">
        <v>3710</v>
      </c>
      <c r="F538" s="86" t="str">
        <f>INDEX('Crosswalk Particulates'!$B:$B,MATCH('2017 EPA Data'!A538,'Crosswalk Particulates'!$A:$A,0))</f>
        <v>Residential Buildings Sector</v>
      </c>
      <c r="G538" s="91" t="str">
        <f>INDEX('Crosswalk Particulates'!$E:$E,MATCH('2017 EPA Data'!$B538,'Crosswalk Particulates'!$D:$D,0))</f>
        <v>VOC</v>
      </c>
      <c r="H538" s="103">
        <f t="shared" si="8"/>
        <v>302250430735.70477</v>
      </c>
    </row>
    <row r="539" spans="1:8" hidden="1">
      <c r="A539" s="80" t="s">
        <v>3807</v>
      </c>
      <c r="B539" s="80" t="s">
        <v>3847</v>
      </c>
      <c r="C539" s="80" t="s">
        <v>3705</v>
      </c>
      <c r="D539" s="93">
        <v>329871.80029487098</v>
      </c>
      <c r="E539" s="80" t="s">
        <v>3706</v>
      </c>
      <c r="F539" s="86" t="str">
        <f>INDEX('Crosswalk Particulates'!$B:$B,MATCH('2017 EPA Data'!A539,'Crosswalk Particulates'!$A:$A,0))</f>
        <v>process-iron and steel-industry</v>
      </c>
      <c r="G539" s="91">
        <f>INDEX('Crosswalk Particulates'!$E:$E,MATCH('2017 EPA Data'!$B539,'Crosswalk Particulates'!$D:$D,0))</f>
        <v>0</v>
      </c>
      <c r="H539" s="103">
        <f t="shared" si="8"/>
        <v>0</v>
      </c>
    </row>
    <row r="540" spans="1:8" hidden="1">
      <c r="A540" s="80" t="s">
        <v>3743</v>
      </c>
      <c r="B540" s="80" t="s">
        <v>3759</v>
      </c>
      <c r="C540" s="80" t="s">
        <v>3705</v>
      </c>
      <c r="D540" s="93">
        <v>329707.1955684867</v>
      </c>
      <c r="E540" s="80" t="s">
        <v>3706</v>
      </c>
      <c r="F540" s="86" t="str">
        <f>INDEX('Crosswalk Particulates'!$B:$B,MATCH('2017 EPA Data'!A540,'Crosswalk Particulates'!$A:$A,0))</f>
        <v>process-other-industry</v>
      </c>
      <c r="G540" s="91">
        <f>INDEX('Crosswalk Particulates'!$E:$E,MATCH('2017 EPA Data'!$B540,'Crosswalk Particulates'!$D:$D,0))</f>
        <v>0</v>
      </c>
      <c r="H540" s="103">
        <f t="shared" si="8"/>
        <v>0</v>
      </c>
    </row>
    <row r="541" spans="1:8" hidden="1">
      <c r="A541" s="80" t="s">
        <v>3807</v>
      </c>
      <c r="B541" s="80" t="s">
        <v>3748</v>
      </c>
      <c r="C541" s="80" t="s">
        <v>3745</v>
      </c>
      <c r="D541" s="93">
        <v>328494.8709719</v>
      </c>
      <c r="E541" s="80" t="s">
        <v>3710</v>
      </c>
      <c r="F541" s="86" t="str">
        <f>INDEX('Crosswalk Particulates'!$B:$B,MATCH('2017 EPA Data'!A541,'Crosswalk Particulates'!$A:$A,0))</f>
        <v>process-iron and steel-industry</v>
      </c>
      <c r="G541" s="91" t="str">
        <f>INDEX('Crosswalk Particulates'!$E:$E,MATCH('2017 EPA Data'!$B541,'Crosswalk Particulates'!$D:$D,0))</f>
        <v>CO</v>
      </c>
      <c r="H541" s="103">
        <f t="shared" si="8"/>
        <v>298005888517.65839</v>
      </c>
    </row>
    <row r="542" spans="1:8" hidden="1">
      <c r="A542" s="80" t="s">
        <v>3726</v>
      </c>
      <c r="B542" s="80" t="s">
        <v>3830</v>
      </c>
      <c r="C542" s="80" t="s">
        <v>3705</v>
      </c>
      <c r="D542" s="93">
        <v>328195.53918245976</v>
      </c>
      <c r="E542" s="80" t="s">
        <v>3706</v>
      </c>
      <c r="F542" s="86" t="str">
        <f>INDEX('Crosswalk Particulates'!$B:$B,MATCH('2017 EPA Data'!A542,'Crosswalk Particulates'!$A:$A,0))</f>
        <v>process-other-industry</v>
      </c>
      <c r="G542" s="91">
        <f>INDEX('Crosswalk Particulates'!$E:$E,MATCH('2017 EPA Data'!$B542,'Crosswalk Particulates'!$D:$D,0))</f>
        <v>0</v>
      </c>
      <c r="H542" s="103">
        <f t="shared" si="8"/>
        <v>0</v>
      </c>
    </row>
    <row r="543" spans="1:8" hidden="1">
      <c r="A543" s="80" t="s">
        <v>3729</v>
      </c>
      <c r="B543" s="80" t="s">
        <v>3850</v>
      </c>
      <c r="C543" s="80" t="s">
        <v>3705</v>
      </c>
      <c r="D543" s="93">
        <v>327171.80390483129</v>
      </c>
      <c r="E543" s="80" t="s">
        <v>3706</v>
      </c>
      <c r="F543" s="86" t="str">
        <f>INDEX('Crosswalk Particulates'!$B:$B,MATCH('2017 EPA Data'!A543,'Crosswalk Particulates'!$A:$A,0))</f>
        <v>Transportation Sector</v>
      </c>
      <c r="G543" s="91">
        <f>INDEX('Crosswalk Particulates'!$E:$E,MATCH('2017 EPA Data'!$B543,'Crosswalk Particulates'!$D:$D,0))</f>
        <v>0</v>
      </c>
      <c r="H543" s="103">
        <f t="shared" si="8"/>
        <v>0</v>
      </c>
    </row>
    <row r="544" spans="1:8" hidden="1">
      <c r="A544" s="80" t="s">
        <v>3707</v>
      </c>
      <c r="B544" s="80" t="s">
        <v>3782</v>
      </c>
      <c r="C544" s="80" t="s">
        <v>3705</v>
      </c>
      <c r="D544" s="93">
        <v>322398.89631521999</v>
      </c>
      <c r="E544" s="80" t="s">
        <v>3706</v>
      </c>
      <c r="F544" s="86" t="str">
        <f>INDEX('Crosswalk Particulates'!$B:$B,MATCH('2017 EPA Data'!A544,'Crosswalk Particulates'!$A:$A,0))</f>
        <v>process-other-industry</v>
      </c>
      <c r="G544" s="91">
        <f>INDEX('Crosswalk Particulates'!$E:$E,MATCH('2017 EPA Data'!$B544,'Crosswalk Particulates'!$D:$D,0))</f>
        <v>0</v>
      </c>
      <c r="H544" s="103">
        <f t="shared" si="8"/>
        <v>0</v>
      </c>
    </row>
    <row r="545" spans="1:8" hidden="1">
      <c r="A545" s="80" t="s">
        <v>3720</v>
      </c>
      <c r="B545" s="80" t="s">
        <v>3808</v>
      </c>
      <c r="C545" s="80" t="s">
        <v>3705</v>
      </c>
      <c r="D545" s="93">
        <v>322194.77748402272</v>
      </c>
      <c r="E545" s="80" t="s">
        <v>3706</v>
      </c>
      <c r="F545" s="86" t="str">
        <f>INDEX('Crosswalk Particulates'!$B:$B,MATCH('2017 EPA Data'!A545,'Crosswalk Particulates'!$A:$A,0))</f>
        <v>Other-EPA</v>
      </c>
      <c r="G545" s="91">
        <f>INDEX('Crosswalk Particulates'!$E:$E,MATCH('2017 EPA Data'!$B545,'Crosswalk Particulates'!$D:$D,0))</f>
        <v>0</v>
      </c>
      <c r="H545" s="103">
        <f t="shared" si="8"/>
        <v>0</v>
      </c>
    </row>
    <row r="546" spans="1:8" hidden="1">
      <c r="A546" s="80" t="s">
        <v>3714</v>
      </c>
      <c r="B546" s="80" t="s">
        <v>3793</v>
      </c>
      <c r="C546" s="80" t="s">
        <v>3745</v>
      </c>
      <c r="D546" s="93">
        <v>318657.287943698</v>
      </c>
      <c r="E546" s="80" t="s">
        <v>3710</v>
      </c>
      <c r="F546" s="86" t="str">
        <f>INDEX('Crosswalk Particulates'!$B:$B,MATCH('2017 EPA Data'!A546,'Crosswalk Particulates'!$A:$A,0))</f>
        <v>Other-EPA</v>
      </c>
      <c r="G546" s="91">
        <f>INDEX('Crosswalk Particulates'!$E:$E,MATCH('2017 EPA Data'!$B546,'Crosswalk Particulates'!$D:$D,0))</f>
        <v>0</v>
      </c>
      <c r="H546" s="103">
        <f t="shared" si="8"/>
        <v>289081372702.50476</v>
      </c>
    </row>
    <row r="547" spans="1:8" hidden="1">
      <c r="A547" s="80" t="s">
        <v>3780</v>
      </c>
      <c r="B547" s="80" t="s">
        <v>3721</v>
      </c>
      <c r="C547" s="80" t="s">
        <v>3705</v>
      </c>
      <c r="D547" s="93">
        <v>314206.85955946171</v>
      </c>
      <c r="E547" s="80" t="s">
        <v>3706</v>
      </c>
      <c r="F547" s="86" t="str">
        <f>INDEX('Crosswalk Particulates'!$B:$B,MATCH('2017 EPA Data'!A547,'Crosswalk Particulates'!$A:$A,0))</f>
        <v>process-ngps-industry</v>
      </c>
      <c r="G547" s="91">
        <f>INDEX('Crosswalk Particulates'!$E:$E,MATCH('2017 EPA Data'!$B547,'Crosswalk Particulates'!$D:$D,0))</f>
        <v>0</v>
      </c>
      <c r="H547" s="103">
        <f t="shared" si="8"/>
        <v>0</v>
      </c>
    </row>
    <row r="548" spans="1:8" hidden="1">
      <c r="A548" s="80" t="s">
        <v>3717</v>
      </c>
      <c r="B548" s="80" t="s">
        <v>3828</v>
      </c>
      <c r="C548" s="80" t="s">
        <v>3705</v>
      </c>
      <c r="D548" s="93">
        <v>313008.82426816761</v>
      </c>
      <c r="E548" s="80" t="s">
        <v>3706</v>
      </c>
      <c r="F548" s="86" t="str">
        <f>INDEX('Crosswalk Particulates'!$B:$B,MATCH('2017 EPA Data'!A548,'Crosswalk Particulates'!$A:$A,0))</f>
        <v>Other-EPA</v>
      </c>
      <c r="G548" s="91">
        <f>INDEX('Crosswalk Particulates'!$E:$E,MATCH('2017 EPA Data'!$B548,'Crosswalk Particulates'!$D:$D,0))</f>
        <v>0</v>
      </c>
      <c r="H548" s="103">
        <f t="shared" si="8"/>
        <v>0</v>
      </c>
    </row>
    <row r="549" spans="1:8" hidden="1">
      <c r="A549" s="80" t="s">
        <v>3726</v>
      </c>
      <c r="B549" s="80" t="s">
        <v>3719</v>
      </c>
      <c r="C549" s="80" t="s">
        <v>3705</v>
      </c>
      <c r="D549" s="93">
        <v>312134.73065671779</v>
      </c>
      <c r="E549" s="80" t="s">
        <v>3706</v>
      </c>
      <c r="F549" s="86" t="str">
        <f>INDEX('Crosswalk Particulates'!$B:$B,MATCH('2017 EPA Data'!A549,'Crosswalk Particulates'!$A:$A,0))</f>
        <v>process-other-industry</v>
      </c>
      <c r="G549" s="91">
        <f>INDEX('Crosswalk Particulates'!$E:$E,MATCH('2017 EPA Data'!$B549,'Crosswalk Particulates'!$D:$D,0))</f>
        <v>0</v>
      </c>
      <c r="H549" s="103">
        <f t="shared" si="8"/>
        <v>0</v>
      </c>
    </row>
    <row r="550" spans="1:8" hidden="1">
      <c r="A550" s="80" t="s">
        <v>3747</v>
      </c>
      <c r="B550" s="80" t="s">
        <v>3727</v>
      </c>
      <c r="C550" s="80" t="s">
        <v>3705</v>
      </c>
      <c r="D550" s="93">
        <v>311263.12627309602</v>
      </c>
      <c r="E550" s="80" t="s">
        <v>3706</v>
      </c>
      <c r="F550" s="86" t="str">
        <f>INDEX('Crosswalk Particulates'!$B:$B,MATCH('2017 EPA Data'!A550,'Crosswalk Particulates'!$A:$A,0))</f>
        <v>process-waste-industry</v>
      </c>
      <c r="G550" s="91">
        <f>INDEX('Crosswalk Particulates'!$E:$E,MATCH('2017 EPA Data'!$B550,'Crosswalk Particulates'!$D:$D,0))</f>
        <v>0</v>
      </c>
      <c r="H550" s="103">
        <f t="shared" si="8"/>
        <v>0</v>
      </c>
    </row>
    <row r="551" spans="1:8" hidden="1">
      <c r="A551" s="80" t="s">
        <v>3795</v>
      </c>
      <c r="B551" s="80" t="s">
        <v>3712</v>
      </c>
      <c r="C551" s="80" t="s">
        <v>3705</v>
      </c>
      <c r="D551" s="93">
        <v>308527.69163000002</v>
      </c>
      <c r="E551" s="80" t="s">
        <v>3706</v>
      </c>
      <c r="F551" s="86" t="str">
        <f>INDEX('Crosswalk Particulates'!$B:$B,MATCH('2017 EPA Data'!A551,'Crosswalk Particulates'!$A:$A,0))</f>
        <v>process-cement-industry</v>
      </c>
      <c r="G551" s="91">
        <f>INDEX('Crosswalk Particulates'!$E:$E,MATCH('2017 EPA Data'!$B551,'Crosswalk Particulates'!$D:$D,0))</f>
        <v>0</v>
      </c>
      <c r="H551" s="103">
        <f t="shared" si="8"/>
        <v>0</v>
      </c>
    </row>
    <row r="552" spans="1:8" hidden="1">
      <c r="A552" s="80" t="s">
        <v>3718</v>
      </c>
      <c r="B552" s="80" t="s">
        <v>3830</v>
      </c>
      <c r="C552" s="80" t="s">
        <v>3705</v>
      </c>
      <c r="D552" s="93">
        <v>308321.211060606</v>
      </c>
      <c r="E552" s="80" t="s">
        <v>3706</v>
      </c>
      <c r="F552" s="86" t="str">
        <f>INDEX('Crosswalk Particulates'!$B:$B,MATCH('2017 EPA Data'!A552,'Crosswalk Particulates'!$A:$A,0))</f>
        <v>process-other-industry</v>
      </c>
      <c r="G552" s="91">
        <f>INDEX('Crosswalk Particulates'!$E:$E,MATCH('2017 EPA Data'!$B552,'Crosswalk Particulates'!$D:$D,0))</f>
        <v>0</v>
      </c>
      <c r="H552" s="103">
        <f t="shared" si="8"/>
        <v>0</v>
      </c>
    </row>
    <row r="553" spans="1:8" hidden="1">
      <c r="A553" s="80" t="s">
        <v>3738</v>
      </c>
      <c r="B553" s="80" t="s">
        <v>3725</v>
      </c>
      <c r="C553" s="80" t="s">
        <v>3705</v>
      </c>
      <c r="D553" s="93">
        <v>307872.47562922561</v>
      </c>
      <c r="E553" s="80" t="s">
        <v>3706</v>
      </c>
      <c r="F553" s="86" t="str">
        <f>INDEX('Crosswalk Particulates'!$B:$B,MATCH('2017 EPA Data'!A553,'Crosswalk Particulates'!$A:$A,0))</f>
        <v>process-other-industry</v>
      </c>
      <c r="G553" s="91">
        <f>INDEX('Crosswalk Particulates'!$E:$E,MATCH('2017 EPA Data'!$B553,'Crosswalk Particulates'!$D:$D,0))</f>
        <v>0</v>
      </c>
      <c r="H553" s="103">
        <f t="shared" si="8"/>
        <v>0</v>
      </c>
    </row>
    <row r="554" spans="1:8" hidden="1">
      <c r="A554" s="80" t="s">
        <v>3707</v>
      </c>
      <c r="B554" s="80" t="s">
        <v>3851</v>
      </c>
      <c r="C554" s="80" t="s">
        <v>3705</v>
      </c>
      <c r="D554" s="93">
        <v>304814.37225713051</v>
      </c>
      <c r="E554" s="80" t="s">
        <v>3706</v>
      </c>
      <c r="F554" s="86" t="str">
        <f>INDEX('Crosswalk Particulates'!$B:$B,MATCH('2017 EPA Data'!A554,'Crosswalk Particulates'!$A:$A,0))</f>
        <v>process-other-industry</v>
      </c>
      <c r="G554" s="91">
        <f>INDEX('Crosswalk Particulates'!$E:$E,MATCH('2017 EPA Data'!$B554,'Crosswalk Particulates'!$D:$D,0))</f>
        <v>0</v>
      </c>
      <c r="H554" s="103">
        <f t="shared" si="8"/>
        <v>0</v>
      </c>
    </row>
    <row r="555" spans="1:8" hidden="1">
      <c r="A555" s="80" t="s">
        <v>3852</v>
      </c>
      <c r="B555" s="80" t="s">
        <v>3712</v>
      </c>
      <c r="C555" s="80" t="s">
        <v>3705</v>
      </c>
      <c r="D555" s="93">
        <v>303921.74531235249</v>
      </c>
      <c r="E555" s="80" t="s">
        <v>3706</v>
      </c>
      <c r="F555" s="86" t="str">
        <f>INDEX('Crosswalk Particulates'!$B:$B,MATCH('2017 EPA Data'!A555,'Crosswalk Particulates'!$A:$A,0))</f>
        <v>Commercial Buildings Sector</v>
      </c>
      <c r="G555" s="91">
        <f>INDEX('Crosswalk Particulates'!$E:$E,MATCH('2017 EPA Data'!$B555,'Crosswalk Particulates'!$D:$D,0))</f>
        <v>0</v>
      </c>
      <c r="H555" s="103">
        <f t="shared" si="8"/>
        <v>0</v>
      </c>
    </row>
    <row r="556" spans="1:8" hidden="1">
      <c r="A556" s="80" t="s">
        <v>3779</v>
      </c>
      <c r="B556" s="80" t="s">
        <v>3748</v>
      </c>
      <c r="C556" s="80" t="s">
        <v>3745</v>
      </c>
      <c r="D556" s="93">
        <v>301034.71981515671</v>
      </c>
      <c r="E556" s="80" t="s">
        <v>3710</v>
      </c>
      <c r="F556" s="86" t="str">
        <f>INDEX('Crosswalk Particulates'!$B:$B,MATCH('2017 EPA Data'!A556,'Crosswalk Particulates'!$A:$A,0))</f>
        <v>Other-EPA</v>
      </c>
      <c r="G556" s="91" t="str">
        <f>INDEX('Crosswalk Particulates'!$E:$E,MATCH('2017 EPA Data'!$B556,'Crosswalk Particulates'!$D:$D,0))</f>
        <v>CO</v>
      </c>
      <c r="H556" s="103">
        <f t="shared" si="8"/>
        <v>273094428804.19916</v>
      </c>
    </row>
    <row r="557" spans="1:8" hidden="1">
      <c r="A557" s="80" t="s">
        <v>3853</v>
      </c>
      <c r="B557" s="80" t="s">
        <v>3708</v>
      </c>
      <c r="C557" s="80" t="s">
        <v>3709</v>
      </c>
      <c r="D557" s="93">
        <v>299575.48300000001</v>
      </c>
      <c r="E557" s="80" t="s">
        <v>3710</v>
      </c>
      <c r="F557" s="86" t="str">
        <f>INDEX('Crosswalk Particulates'!$B:$B,MATCH('2017 EPA Data'!A557,'Crosswalk Particulates'!$A:$A,0))</f>
        <v>Commercial Buildings Sector</v>
      </c>
      <c r="G557" s="91">
        <f>INDEX('Crosswalk Particulates'!$E:$E,MATCH('2017 EPA Data'!$B557,'Crosswalk Particulates'!$D:$D,0))</f>
        <v>0</v>
      </c>
      <c r="H557" s="103">
        <f t="shared" si="8"/>
        <v>271770629859.11407</v>
      </c>
    </row>
    <row r="558" spans="1:8" hidden="1">
      <c r="A558" s="80" t="s">
        <v>3718</v>
      </c>
      <c r="B558" s="80" t="s">
        <v>3838</v>
      </c>
      <c r="C558" s="80" t="s">
        <v>3705</v>
      </c>
      <c r="D558" s="93">
        <v>294027.31343290536</v>
      </c>
      <c r="E558" s="80" t="s">
        <v>3706</v>
      </c>
      <c r="F558" s="86" t="str">
        <f>INDEX('Crosswalk Particulates'!$B:$B,MATCH('2017 EPA Data'!A558,'Crosswalk Particulates'!$A:$A,0))</f>
        <v>process-other-industry</v>
      </c>
      <c r="G558" s="91">
        <f>INDEX('Crosswalk Particulates'!$E:$E,MATCH('2017 EPA Data'!$B558,'Crosswalk Particulates'!$D:$D,0))</f>
        <v>0</v>
      </c>
      <c r="H558" s="103">
        <f t="shared" si="8"/>
        <v>0</v>
      </c>
    </row>
    <row r="559" spans="1:8" hidden="1">
      <c r="A559" s="80" t="s">
        <v>3769</v>
      </c>
      <c r="B559" s="80" t="s">
        <v>3713</v>
      </c>
      <c r="C559" s="80" t="s">
        <v>3705</v>
      </c>
      <c r="D559" s="93">
        <v>292887.21939969098</v>
      </c>
      <c r="E559" s="80" t="s">
        <v>3706</v>
      </c>
      <c r="F559" s="86" t="str">
        <f>INDEX('Crosswalk Particulates'!$B:$B,MATCH('2017 EPA Data'!A559,'Crosswalk Particulates'!$A:$A,0))</f>
        <v>Electricity Sector</v>
      </c>
      <c r="G559" s="91">
        <f>INDEX('Crosswalk Particulates'!$E:$E,MATCH('2017 EPA Data'!$B559,'Crosswalk Particulates'!$D:$D,0))</f>
        <v>0</v>
      </c>
      <c r="H559" s="103">
        <f t="shared" si="8"/>
        <v>0</v>
      </c>
    </row>
    <row r="560" spans="1:8" hidden="1">
      <c r="A560" s="80" t="s">
        <v>3741</v>
      </c>
      <c r="B560" s="80" t="s">
        <v>3746</v>
      </c>
      <c r="C560" s="80" t="s">
        <v>3705</v>
      </c>
      <c r="D560" s="93">
        <v>291450.959859</v>
      </c>
      <c r="E560" s="80" t="s">
        <v>3706</v>
      </c>
      <c r="F560" s="86" t="str">
        <f>INDEX('Crosswalk Particulates'!$B:$B,MATCH('2017 EPA Data'!A560,'Crosswalk Particulates'!$A:$A,0))</f>
        <v>process-other-industry</v>
      </c>
      <c r="G560" s="91">
        <f>INDEX('Crosswalk Particulates'!$E:$E,MATCH('2017 EPA Data'!$B560,'Crosswalk Particulates'!$D:$D,0))</f>
        <v>0</v>
      </c>
      <c r="H560" s="103">
        <f t="shared" si="8"/>
        <v>0</v>
      </c>
    </row>
    <row r="561" spans="1:8" hidden="1">
      <c r="A561" s="80" t="s">
        <v>3766</v>
      </c>
      <c r="B561" s="80" t="s">
        <v>3854</v>
      </c>
      <c r="C561" s="80" t="s">
        <v>3705</v>
      </c>
      <c r="D561" s="93">
        <v>291274.66064483201</v>
      </c>
      <c r="E561" s="80" t="s">
        <v>3706</v>
      </c>
      <c r="F561" s="86" t="str">
        <f>INDEX('Crosswalk Particulates'!$B:$B,MATCH('2017 EPA Data'!A561,'Crosswalk Particulates'!$A:$A,0))</f>
        <v>process-chemicals-industry</v>
      </c>
      <c r="G561" s="91">
        <f>INDEX('Crosswalk Particulates'!$E:$E,MATCH('2017 EPA Data'!$B561,'Crosswalk Particulates'!$D:$D,0))</f>
        <v>0</v>
      </c>
      <c r="H561" s="103">
        <f t="shared" si="8"/>
        <v>0</v>
      </c>
    </row>
    <row r="562" spans="1:8" hidden="1">
      <c r="A562" s="80" t="s">
        <v>3784</v>
      </c>
      <c r="B562" s="80" t="s">
        <v>3713</v>
      </c>
      <c r="C562" s="80" t="s">
        <v>3705</v>
      </c>
      <c r="D562" s="93">
        <v>285578.37792479998</v>
      </c>
      <c r="E562" s="80" t="s">
        <v>3706</v>
      </c>
      <c r="F562" s="86" t="str">
        <f>INDEX('Crosswalk Particulates'!$B:$B,MATCH('2017 EPA Data'!A562,'Crosswalk Particulates'!$A:$A,0))</f>
        <v>industry-fuel-coal</v>
      </c>
      <c r="G562" s="91">
        <f>INDEX('Crosswalk Particulates'!$E:$E,MATCH('2017 EPA Data'!$B562,'Crosswalk Particulates'!$D:$D,0))</f>
        <v>0</v>
      </c>
      <c r="H562" s="103">
        <f t="shared" si="8"/>
        <v>0</v>
      </c>
    </row>
    <row r="563" spans="1:8" hidden="1">
      <c r="A563" s="80" t="s">
        <v>3852</v>
      </c>
      <c r="B563" s="80" t="s">
        <v>3708</v>
      </c>
      <c r="C563" s="80" t="s">
        <v>3709</v>
      </c>
      <c r="D563" s="93">
        <v>281239.34717672999</v>
      </c>
      <c r="E563" s="80" t="s">
        <v>3710</v>
      </c>
      <c r="F563" s="86" t="str">
        <f>INDEX('Crosswalk Particulates'!$B:$B,MATCH('2017 EPA Data'!A563,'Crosswalk Particulates'!$A:$A,0))</f>
        <v>Commercial Buildings Sector</v>
      </c>
      <c r="G563" s="91">
        <f>INDEX('Crosswalk Particulates'!$E:$E,MATCH('2017 EPA Data'!$B563,'Crosswalk Particulates'!$D:$D,0))</f>
        <v>0</v>
      </c>
      <c r="H563" s="103">
        <f t="shared" si="8"/>
        <v>255136347467.34586</v>
      </c>
    </row>
    <row r="564" spans="1:8" hidden="1">
      <c r="A564" s="80" t="s">
        <v>3729</v>
      </c>
      <c r="B564" s="80" t="s">
        <v>3855</v>
      </c>
      <c r="C564" s="80" t="s">
        <v>3705</v>
      </c>
      <c r="D564" s="93">
        <v>280156.66188274958</v>
      </c>
      <c r="E564" s="80" t="s">
        <v>3706</v>
      </c>
      <c r="F564" s="86" t="str">
        <f>INDEX('Crosswalk Particulates'!$B:$B,MATCH('2017 EPA Data'!A564,'Crosswalk Particulates'!$A:$A,0))</f>
        <v>Transportation Sector</v>
      </c>
      <c r="G564" s="91">
        <f>INDEX('Crosswalk Particulates'!$E:$E,MATCH('2017 EPA Data'!$B564,'Crosswalk Particulates'!$D:$D,0))</f>
        <v>0</v>
      </c>
      <c r="H564" s="103">
        <f t="shared" si="8"/>
        <v>0</v>
      </c>
    </row>
    <row r="565" spans="1:8" hidden="1">
      <c r="A565" s="80" t="s">
        <v>3722</v>
      </c>
      <c r="B565" s="80" t="s">
        <v>3736</v>
      </c>
      <c r="C565" s="80" t="s">
        <v>3705</v>
      </c>
      <c r="D565" s="93">
        <v>280123.03404914291</v>
      </c>
      <c r="E565" s="80" t="s">
        <v>3706</v>
      </c>
      <c r="F565" s="86" t="str">
        <f>INDEX('Crosswalk Particulates'!$B:$B,MATCH('2017 EPA Data'!A565,'Crosswalk Particulates'!$A:$A,0))</f>
        <v>Other-EPA</v>
      </c>
      <c r="G565" s="91">
        <f>INDEX('Crosswalk Particulates'!$E:$E,MATCH('2017 EPA Data'!$B565,'Crosswalk Particulates'!$D:$D,0))</f>
        <v>0</v>
      </c>
      <c r="H565" s="103">
        <f t="shared" si="8"/>
        <v>0</v>
      </c>
    </row>
    <row r="566" spans="1:8" hidden="1">
      <c r="A566" s="80" t="s">
        <v>3740</v>
      </c>
      <c r="B566" s="80" t="s">
        <v>3786</v>
      </c>
      <c r="C566" s="80" t="s">
        <v>3705</v>
      </c>
      <c r="D566" s="93">
        <v>279680.44727692736</v>
      </c>
      <c r="E566" s="80" t="s">
        <v>3706</v>
      </c>
      <c r="F566" s="86" t="str">
        <f>INDEX('Crosswalk Particulates'!$B:$B,MATCH('2017 EPA Data'!A566,'Crosswalk Particulates'!$A:$A,0))</f>
        <v>process-agriculture-industry</v>
      </c>
      <c r="G566" s="91">
        <f>INDEX('Crosswalk Particulates'!$E:$E,MATCH('2017 EPA Data'!$B566,'Crosswalk Particulates'!$D:$D,0))</f>
        <v>0</v>
      </c>
      <c r="H566" s="103">
        <f t="shared" si="8"/>
        <v>0</v>
      </c>
    </row>
    <row r="567" spans="1:8" hidden="1">
      <c r="A567" s="80" t="s">
        <v>3718</v>
      </c>
      <c r="B567" s="80" t="s">
        <v>3856</v>
      </c>
      <c r="C567" s="80" t="s">
        <v>3705</v>
      </c>
      <c r="D567" s="93">
        <v>278755.26181420003</v>
      </c>
      <c r="E567" s="80" t="s">
        <v>3706</v>
      </c>
      <c r="F567" s="86" t="str">
        <f>INDEX('Crosswalk Particulates'!$B:$B,MATCH('2017 EPA Data'!A567,'Crosswalk Particulates'!$A:$A,0))</f>
        <v>process-other-industry</v>
      </c>
      <c r="G567" s="91">
        <f>INDEX('Crosswalk Particulates'!$E:$E,MATCH('2017 EPA Data'!$B567,'Crosswalk Particulates'!$D:$D,0))</f>
        <v>0</v>
      </c>
      <c r="H567" s="103">
        <f t="shared" si="8"/>
        <v>0</v>
      </c>
    </row>
    <row r="568" spans="1:8" hidden="1">
      <c r="A568" s="80" t="s">
        <v>3766</v>
      </c>
      <c r="B568" s="80" t="s">
        <v>3834</v>
      </c>
      <c r="C568" s="80" t="s">
        <v>3705</v>
      </c>
      <c r="D568" s="93">
        <v>276101.66410596285</v>
      </c>
      <c r="E568" s="80" t="s">
        <v>3706</v>
      </c>
      <c r="F568" s="86" t="str">
        <f>INDEX('Crosswalk Particulates'!$B:$B,MATCH('2017 EPA Data'!A568,'Crosswalk Particulates'!$A:$A,0))</f>
        <v>process-chemicals-industry</v>
      </c>
      <c r="G568" s="91">
        <f>INDEX('Crosswalk Particulates'!$E:$E,MATCH('2017 EPA Data'!$B568,'Crosswalk Particulates'!$D:$D,0))</f>
        <v>0</v>
      </c>
      <c r="H568" s="103">
        <f t="shared" si="8"/>
        <v>0</v>
      </c>
    </row>
    <row r="569" spans="1:8" hidden="1">
      <c r="A569" s="80" t="s">
        <v>3739</v>
      </c>
      <c r="B569" s="80" t="s">
        <v>3782</v>
      </c>
      <c r="C569" s="80" t="s">
        <v>3705</v>
      </c>
      <c r="D569" s="93">
        <v>274451.59999999998</v>
      </c>
      <c r="E569" s="80" t="s">
        <v>3706</v>
      </c>
      <c r="F569" s="86" t="str">
        <f>INDEX('Crosswalk Particulates'!$B:$B,MATCH('2017 EPA Data'!A569,'Crosswalk Particulates'!$A:$A,0))</f>
        <v>industry-fuel-natural gas</v>
      </c>
      <c r="G569" s="91">
        <f>INDEX('Crosswalk Particulates'!$E:$E,MATCH('2017 EPA Data'!$B569,'Crosswalk Particulates'!$D:$D,0))</f>
        <v>0</v>
      </c>
      <c r="H569" s="103">
        <f t="shared" si="8"/>
        <v>0</v>
      </c>
    </row>
    <row r="570" spans="1:8" hidden="1">
      <c r="A570" s="80" t="s">
        <v>3726</v>
      </c>
      <c r="B570" s="80" t="s">
        <v>3759</v>
      </c>
      <c r="C570" s="80" t="s">
        <v>3705</v>
      </c>
      <c r="D570" s="93">
        <v>273959.73155351612</v>
      </c>
      <c r="E570" s="80" t="s">
        <v>3706</v>
      </c>
      <c r="F570" s="86" t="str">
        <f>INDEX('Crosswalk Particulates'!$B:$B,MATCH('2017 EPA Data'!A570,'Crosswalk Particulates'!$A:$A,0))</f>
        <v>process-other-industry</v>
      </c>
      <c r="G570" s="91">
        <f>INDEX('Crosswalk Particulates'!$E:$E,MATCH('2017 EPA Data'!$B570,'Crosswalk Particulates'!$D:$D,0))</f>
        <v>0</v>
      </c>
      <c r="H570" s="103">
        <f t="shared" si="8"/>
        <v>0</v>
      </c>
    </row>
    <row r="571" spans="1:8" hidden="1">
      <c r="A571" s="80" t="s">
        <v>3717</v>
      </c>
      <c r="B571" s="80" t="s">
        <v>3831</v>
      </c>
      <c r="C571" s="80" t="s">
        <v>3705</v>
      </c>
      <c r="D571" s="93">
        <v>273682.07051616919</v>
      </c>
      <c r="E571" s="80" t="s">
        <v>3706</v>
      </c>
      <c r="F571" s="86" t="str">
        <f>INDEX('Crosswalk Particulates'!$B:$B,MATCH('2017 EPA Data'!A571,'Crosswalk Particulates'!$A:$A,0))</f>
        <v>Other-EPA</v>
      </c>
      <c r="G571" s="91">
        <f>INDEX('Crosswalk Particulates'!$E:$E,MATCH('2017 EPA Data'!$B571,'Crosswalk Particulates'!$D:$D,0))</f>
        <v>0</v>
      </c>
      <c r="H571" s="103">
        <f t="shared" si="8"/>
        <v>0</v>
      </c>
    </row>
    <row r="572" spans="1:8" hidden="1">
      <c r="A572" s="80" t="s">
        <v>3726</v>
      </c>
      <c r="B572" s="80" t="s">
        <v>3763</v>
      </c>
      <c r="C572" s="80" t="s">
        <v>3705</v>
      </c>
      <c r="D572" s="93">
        <v>272110.35153320798</v>
      </c>
      <c r="E572" s="80" t="s">
        <v>3706</v>
      </c>
      <c r="F572" s="86" t="str">
        <f>INDEX('Crosswalk Particulates'!$B:$B,MATCH('2017 EPA Data'!A572,'Crosswalk Particulates'!$A:$A,0))</f>
        <v>process-other-industry</v>
      </c>
      <c r="G572" s="91">
        <f>INDEX('Crosswalk Particulates'!$E:$E,MATCH('2017 EPA Data'!$B572,'Crosswalk Particulates'!$D:$D,0))</f>
        <v>0</v>
      </c>
      <c r="H572" s="103">
        <f t="shared" si="8"/>
        <v>0</v>
      </c>
    </row>
    <row r="573" spans="1:8" hidden="1">
      <c r="A573" s="80" t="s">
        <v>3707</v>
      </c>
      <c r="B573" s="80" t="s">
        <v>3799</v>
      </c>
      <c r="C573" s="80" t="s">
        <v>3705</v>
      </c>
      <c r="D573" s="93">
        <v>271214.39125838922</v>
      </c>
      <c r="E573" s="80" t="s">
        <v>3706</v>
      </c>
      <c r="F573" s="86" t="str">
        <f>INDEX('Crosswalk Particulates'!$B:$B,MATCH('2017 EPA Data'!A573,'Crosswalk Particulates'!$A:$A,0))</f>
        <v>process-other-industry</v>
      </c>
      <c r="G573" s="91">
        <f>INDEX('Crosswalk Particulates'!$E:$E,MATCH('2017 EPA Data'!$B573,'Crosswalk Particulates'!$D:$D,0))</f>
        <v>0</v>
      </c>
      <c r="H573" s="103">
        <f t="shared" si="8"/>
        <v>0</v>
      </c>
    </row>
    <row r="574" spans="1:8" hidden="1">
      <c r="A574" s="80" t="s">
        <v>3720</v>
      </c>
      <c r="B574" s="80" t="s">
        <v>3816</v>
      </c>
      <c r="C574" s="80" t="s">
        <v>3705</v>
      </c>
      <c r="D574" s="93">
        <v>269170.05271072546</v>
      </c>
      <c r="E574" s="80" t="s">
        <v>3706</v>
      </c>
      <c r="F574" s="86" t="str">
        <f>INDEX('Crosswalk Particulates'!$B:$B,MATCH('2017 EPA Data'!A574,'Crosswalk Particulates'!$A:$A,0))</f>
        <v>Other-EPA</v>
      </c>
      <c r="G574" s="91">
        <f>INDEX('Crosswalk Particulates'!$E:$E,MATCH('2017 EPA Data'!$B574,'Crosswalk Particulates'!$D:$D,0))</f>
        <v>0</v>
      </c>
      <c r="H574" s="103">
        <f t="shared" si="8"/>
        <v>0</v>
      </c>
    </row>
    <row r="575" spans="1:8" hidden="1">
      <c r="A575" s="80" t="s">
        <v>3766</v>
      </c>
      <c r="B575" s="80" t="s">
        <v>3800</v>
      </c>
      <c r="C575" s="80" t="s">
        <v>3705</v>
      </c>
      <c r="D575" s="93">
        <v>266908.9282808</v>
      </c>
      <c r="E575" s="80" t="s">
        <v>3706</v>
      </c>
      <c r="F575" s="86" t="str">
        <f>INDEX('Crosswalk Particulates'!$B:$B,MATCH('2017 EPA Data'!A575,'Crosswalk Particulates'!$A:$A,0))</f>
        <v>process-chemicals-industry</v>
      </c>
      <c r="G575" s="91">
        <f>INDEX('Crosswalk Particulates'!$E:$E,MATCH('2017 EPA Data'!$B575,'Crosswalk Particulates'!$D:$D,0))</f>
        <v>0</v>
      </c>
      <c r="H575" s="103">
        <f t="shared" si="8"/>
        <v>0</v>
      </c>
    </row>
    <row r="576" spans="1:8" hidden="1">
      <c r="A576" s="80" t="s">
        <v>3857</v>
      </c>
      <c r="B576" s="80" t="s">
        <v>3712</v>
      </c>
      <c r="C576" s="80" t="s">
        <v>3705</v>
      </c>
      <c r="D576" s="93">
        <v>264998.79823159805</v>
      </c>
      <c r="E576" s="80" t="s">
        <v>3706</v>
      </c>
      <c r="F576" s="86" t="str">
        <f>INDEX('Crosswalk Particulates'!$B:$B,MATCH('2017 EPA Data'!A576,'Crosswalk Particulates'!$A:$A,0))</f>
        <v>Commercial Buildings Sector</v>
      </c>
      <c r="G576" s="91">
        <f>INDEX('Crosswalk Particulates'!$E:$E,MATCH('2017 EPA Data'!$B576,'Crosswalk Particulates'!$D:$D,0))</f>
        <v>0</v>
      </c>
      <c r="H576" s="103">
        <f t="shared" si="8"/>
        <v>0</v>
      </c>
    </row>
    <row r="577" spans="1:8" hidden="1">
      <c r="A577" s="80" t="s">
        <v>3772</v>
      </c>
      <c r="B577" s="80" t="s">
        <v>3723</v>
      </c>
      <c r="C577" s="80" t="s">
        <v>3705</v>
      </c>
      <c r="D577" s="93">
        <v>264520.40183040511</v>
      </c>
      <c r="E577" s="80" t="s">
        <v>3706</v>
      </c>
      <c r="F577" s="86" t="str">
        <f>INDEX('Crosswalk Particulates'!$B:$B,MATCH('2017 EPA Data'!A577,'Crosswalk Particulates'!$A:$A,0))</f>
        <v>Electricity Sector</v>
      </c>
      <c r="G577" s="91">
        <f>INDEX('Crosswalk Particulates'!$E:$E,MATCH('2017 EPA Data'!$B577,'Crosswalk Particulates'!$D:$D,0))</f>
        <v>0</v>
      </c>
      <c r="H577" s="103">
        <f t="shared" si="8"/>
        <v>0</v>
      </c>
    </row>
    <row r="578" spans="1:8" hidden="1">
      <c r="A578" s="80" t="s">
        <v>3766</v>
      </c>
      <c r="B578" s="80" t="s">
        <v>3858</v>
      </c>
      <c r="C578" s="80" t="s">
        <v>3705</v>
      </c>
      <c r="D578" s="93">
        <v>262841.58188975701</v>
      </c>
      <c r="E578" s="80" t="s">
        <v>3706</v>
      </c>
      <c r="F578" s="86" t="str">
        <f>INDEX('Crosswalk Particulates'!$B:$B,MATCH('2017 EPA Data'!A578,'Crosswalk Particulates'!$A:$A,0))</f>
        <v>process-chemicals-industry</v>
      </c>
      <c r="G578" s="91">
        <f>INDEX('Crosswalk Particulates'!$E:$E,MATCH('2017 EPA Data'!$B578,'Crosswalk Particulates'!$D:$D,0))</f>
        <v>0</v>
      </c>
      <c r="H578" s="103">
        <f t="shared" si="8"/>
        <v>0</v>
      </c>
    </row>
    <row r="579" spans="1:8" hidden="1">
      <c r="A579" s="80" t="s">
        <v>3747</v>
      </c>
      <c r="B579" s="80" t="s">
        <v>3850</v>
      </c>
      <c r="C579" s="80" t="s">
        <v>3705</v>
      </c>
      <c r="D579" s="93">
        <v>260507.89418066377</v>
      </c>
      <c r="E579" s="80" t="s">
        <v>3706</v>
      </c>
      <c r="F579" s="86" t="str">
        <f>INDEX('Crosswalk Particulates'!$B:$B,MATCH('2017 EPA Data'!A579,'Crosswalk Particulates'!$A:$A,0))</f>
        <v>process-waste-industry</v>
      </c>
      <c r="G579" s="91">
        <f>INDEX('Crosswalk Particulates'!$E:$E,MATCH('2017 EPA Data'!$B579,'Crosswalk Particulates'!$D:$D,0))</f>
        <v>0</v>
      </c>
      <c r="H579" s="103">
        <f t="shared" si="8"/>
        <v>0</v>
      </c>
    </row>
    <row r="580" spans="1:8" hidden="1">
      <c r="A580" s="80" t="s">
        <v>3747</v>
      </c>
      <c r="B580" s="80" t="s">
        <v>3724</v>
      </c>
      <c r="C580" s="80" t="s">
        <v>3705</v>
      </c>
      <c r="D580" s="93">
        <v>257269.31658888588</v>
      </c>
      <c r="E580" s="80" t="s">
        <v>3706</v>
      </c>
      <c r="F580" s="86" t="str">
        <f>INDEX('Crosswalk Particulates'!$B:$B,MATCH('2017 EPA Data'!A580,'Crosswalk Particulates'!$A:$A,0))</f>
        <v>process-waste-industry</v>
      </c>
      <c r="G580" s="91">
        <f>INDEX('Crosswalk Particulates'!$E:$E,MATCH('2017 EPA Data'!$B580,'Crosswalk Particulates'!$D:$D,0))</f>
        <v>0</v>
      </c>
      <c r="H580" s="103">
        <f t="shared" ref="H580:H643" si="9">IF(E580="TON",D580/metricton_to_shortton,0)*10^6</f>
        <v>0</v>
      </c>
    </row>
    <row r="581" spans="1:8" hidden="1">
      <c r="A581" s="80" t="s">
        <v>3784</v>
      </c>
      <c r="B581" s="80" t="s">
        <v>3727</v>
      </c>
      <c r="C581" s="80" t="s">
        <v>3705</v>
      </c>
      <c r="D581" s="93">
        <v>256526.63689610001</v>
      </c>
      <c r="E581" s="80" t="s">
        <v>3706</v>
      </c>
      <c r="F581" s="86" t="str">
        <f>INDEX('Crosswalk Particulates'!$B:$B,MATCH('2017 EPA Data'!A581,'Crosswalk Particulates'!$A:$A,0))</f>
        <v>industry-fuel-coal</v>
      </c>
      <c r="G581" s="91">
        <f>INDEX('Crosswalk Particulates'!$E:$E,MATCH('2017 EPA Data'!$B581,'Crosswalk Particulates'!$D:$D,0))</f>
        <v>0</v>
      </c>
      <c r="H581" s="103">
        <f t="shared" si="9"/>
        <v>0</v>
      </c>
    </row>
    <row r="582" spans="1:8" hidden="1">
      <c r="A582" s="80" t="s">
        <v>3707</v>
      </c>
      <c r="B582" s="80" t="s">
        <v>3859</v>
      </c>
      <c r="C582" s="80" t="s">
        <v>3705</v>
      </c>
      <c r="D582" s="93">
        <v>255353.4948122612</v>
      </c>
      <c r="E582" s="80" t="s">
        <v>3706</v>
      </c>
      <c r="F582" s="86" t="str">
        <f>INDEX('Crosswalk Particulates'!$B:$B,MATCH('2017 EPA Data'!A582,'Crosswalk Particulates'!$A:$A,0))</f>
        <v>process-other-industry</v>
      </c>
      <c r="G582" s="91">
        <f>INDEX('Crosswalk Particulates'!$E:$E,MATCH('2017 EPA Data'!$B582,'Crosswalk Particulates'!$D:$D,0))</f>
        <v>0</v>
      </c>
      <c r="H582" s="103">
        <f t="shared" si="9"/>
        <v>0</v>
      </c>
    </row>
    <row r="583" spans="1:8" hidden="1">
      <c r="A583" s="80" t="s">
        <v>3740</v>
      </c>
      <c r="B583" s="80" t="s">
        <v>3860</v>
      </c>
      <c r="C583" s="80" t="s">
        <v>3705</v>
      </c>
      <c r="D583" s="93">
        <v>254503.75043787665</v>
      </c>
      <c r="E583" s="80" t="s">
        <v>3706</v>
      </c>
      <c r="F583" s="86" t="str">
        <f>INDEX('Crosswalk Particulates'!$B:$B,MATCH('2017 EPA Data'!A583,'Crosswalk Particulates'!$A:$A,0))</f>
        <v>process-agriculture-industry</v>
      </c>
      <c r="G583" s="91">
        <f>INDEX('Crosswalk Particulates'!$E:$E,MATCH('2017 EPA Data'!$B583,'Crosswalk Particulates'!$D:$D,0))</f>
        <v>0</v>
      </c>
      <c r="H583" s="103">
        <f t="shared" si="9"/>
        <v>0</v>
      </c>
    </row>
    <row r="584" spans="1:8" hidden="1">
      <c r="A584" s="80" t="s">
        <v>3738</v>
      </c>
      <c r="B584" s="80" t="s">
        <v>3834</v>
      </c>
      <c r="C584" s="80" t="s">
        <v>3705</v>
      </c>
      <c r="D584" s="93">
        <v>254329.4398965755</v>
      </c>
      <c r="E584" s="80" t="s">
        <v>3706</v>
      </c>
      <c r="F584" s="86" t="str">
        <f>INDEX('Crosswalk Particulates'!$B:$B,MATCH('2017 EPA Data'!A584,'Crosswalk Particulates'!$A:$A,0))</f>
        <v>process-other-industry</v>
      </c>
      <c r="G584" s="91">
        <f>INDEX('Crosswalk Particulates'!$E:$E,MATCH('2017 EPA Data'!$B584,'Crosswalk Particulates'!$D:$D,0))</f>
        <v>0</v>
      </c>
      <c r="H584" s="103">
        <f t="shared" si="9"/>
        <v>0</v>
      </c>
    </row>
    <row r="585" spans="1:8" hidden="1">
      <c r="A585" s="80" t="s">
        <v>3795</v>
      </c>
      <c r="B585" s="80" t="s">
        <v>3713</v>
      </c>
      <c r="C585" s="80" t="s">
        <v>3705</v>
      </c>
      <c r="D585" s="93">
        <v>253927.9479728</v>
      </c>
      <c r="E585" s="80" t="s">
        <v>3706</v>
      </c>
      <c r="F585" s="86" t="str">
        <f>INDEX('Crosswalk Particulates'!$B:$B,MATCH('2017 EPA Data'!A585,'Crosswalk Particulates'!$A:$A,0))</f>
        <v>process-cement-industry</v>
      </c>
      <c r="G585" s="91">
        <f>INDEX('Crosswalk Particulates'!$E:$E,MATCH('2017 EPA Data'!$B585,'Crosswalk Particulates'!$D:$D,0))</f>
        <v>0</v>
      </c>
      <c r="H585" s="103">
        <f t="shared" si="9"/>
        <v>0</v>
      </c>
    </row>
    <row r="586" spans="1:8" hidden="1">
      <c r="A586" s="80" t="s">
        <v>3772</v>
      </c>
      <c r="B586" s="80" t="s">
        <v>3712</v>
      </c>
      <c r="C586" s="80" t="s">
        <v>3705</v>
      </c>
      <c r="D586" s="93">
        <v>253257.11398896179</v>
      </c>
      <c r="E586" s="80" t="s">
        <v>3706</v>
      </c>
      <c r="F586" s="86" t="str">
        <f>INDEX('Crosswalk Particulates'!$B:$B,MATCH('2017 EPA Data'!A586,'Crosswalk Particulates'!$A:$A,0))</f>
        <v>Electricity Sector</v>
      </c>
      <c r="G586" s="91">
        <f>INDEX('Crosswalk Particulates'!$E:$E,MATCH('2017 EPA Data'!$B586,'Crosswalk Particulates'!$D:$D,0))</f>
        <v>0</v>
      </c>
      <c r="H586" s="103">
        <f t="shared" si="9"/>
        <v>0</v>
      </c>
    </row>
    <row r="587" spans="1:8" hidden="1">
      <c r="A587" s="80" t="s">
        <v>3729</v>
      </c>
      <c r="B587" s="80" t="s">
        <v>3756</v>
      </c>
      <c r="C587" s="80" t="s">
        <v>3705</v>
      </c>
      <c r="D587" s="93">
        <v>252295.69108065465</v>
      </c>
      <c r="E587" s="80" t="s">
        <v>3706</v>
      </c>
      <c r="F587" s="86" t="str">
        <f>INDEX('Crosswalk Particulates'!$B:$B,MATCH('2017 EPA Data'!A587,'Crosswalk Particulates'!$A:$A,0))</f>
        <v>Transportation Sector</v>
      </c>
      <c r="G587" s="91">
        <f>INDEX('Crosswalk Particulates'!$E:$E,MATCH('2017 EPA Data'!$B587,'Crosswalk Particulates'!$D:$D,0))</f>
        <v>0</v>
      </c>
      <c r="H587" s="103">
        <f t="shared" si="9"/>
        <v>0</v>
      </c>
    </row>
    <row r="588" spans="1:8" hidden="1">
      <c r="A588" s="80" t="s">
        <v>3788</v>
      </c>
      <c r="B588" s="80" t="s">
        <v>3748</v>
      </c>
      <c r="C588" s="80" t="s">
        <v>3745</v>
      </c>
      <c r="D588" s="93">
        <v>250586.8460009518</v>
      </c>
      <c r="E588" s="80" t="s">
        <v>3710</v>
      </c>
      <c r="F588" s="86" t="str">
        <f>INDEX('Crosswalk Particulates'!$B:$B,MATCH('2017 EPA Data'!A588,'Crosswalk Particulates'!$A:$A,0))</f>
        <v>industry-fuel-biomass</v>
      </c>
      <c r="G588" s="91" t="str">
        <f>INDEX('Crosswalk Particulates'!$E:$E,MATCH('2017 EPA Data'!$B588,'Crosswalk Particulates'!$D:$D,0))</f>
        <v>CO</v>
      </c>
      <c r="H588" s="103">
        <f t="shared" si="9"/>
        <v>227328833087.74466</v>
      </c>
    </row>
    <row r="589" spans="1:8" hidden="1">
      <c r="A589" s="80" t="s">
        <v>3751</v>
      </c>
      <c r="B589" s="80" t="s">
        <v>3748</v>
      </c>
      <c r="C589" s="80" t="s">
        <v>3745</v>
      </c>
      <c r="D589" s="93">
        <v>250072.7412329308</v>
      </c>
      <c r="E589" s="80" t="s">
        <v>3710</v>
      </c>
      <c r="F589" s="86" t="str">
        <f>INDEX('Crosswalk Particulates'!$B:$B,MATCH('2017 EPA Data'!A589,'Crosswalk Particulates'!$A:$A,0))</f>
        <v>Other-EPA</v>
      </c>
      <c r="G589" s="91" t="str">
        <f>INDEX('Crosswalk Particulates'!$E:$E,MATCH('2017 EPA Data'!$B589,'Crosswalk Particulates'!$D:$D,0))</f>
        <v>CO</v>
      </c>
      <c r="H589" s="103">
        <f t="shared" si="9"/>
        <v>226862444532.78189</v>
      </c>
    </row>
    <row r="590" spans="1:8" hidden="1">
      <c r="A590" s="80" t="s">
        <v>3766</v>
      </c>
      <c r="B590" s="80" t="s">
        <v>3781</v>
      </c>
      <c r="C590" s="80" t="s">
        <v>3705</v>
      </c>
      <c r="D590" s="93">
        <v>243133.48472919999</v>
      </c>
      <c r="E590" s="80" t="s">
        <v>3706</v>
      </c>
      <c r="F590" s="86" t="str">
        <f>INDEX('Crosswalk Particulates'!$B:$B,MATCH('2017 EPA Data'!A590,'Crosswalk Particulates'!$A:$A,0))</f>
        <v>process-chemicals-industry</v>
      </c>
      <c r="G590" s="91">
        <f>INDEX('Crosswalk Particulates'!$E:$E,MATCH('2017 EPA Data'!$B590,'Crosswalk Particulates'!$D:$D,0))</f>
        <v>0</v>
      </c>
      <c r="H590" s="103">
        <f t="shared" si="9"/>
        <v>0</v>
      </c>
    </row>
    <row r="591" spans="1:8" hidden="1">
      <c r="A591" s="80" t="s">
        <v>3820</v>
      </c>
      <c r="B591" s="80" t="s">
        <v>3723</v>
      </c>
      <c r="C591" s="80" t="s">
        <v>3705</v>
      </c>
      <c r="D591" s="93">
        <v>242200.69113200909</v>
      </c>
      <c r="E591" s="80" t="s">
        <v>3706</v>
      </c>
      <c r="F591" s="86" t="str">
        <f>INDEX('Crosswalk Particulates'!$B:$B,MATCH('2017 EPA Data'!A591,'Crosswalk Particulates'!$A:$A,0))</f>
        <v>industry-fuel-other</v>
      </c>
      <c r="G591" s="91">
        <f>INDEX('Crosswalk Particulates'!$E:$E,MATCH('2017 EPA Data'!$B591,'Crosswalk Particulates'!$D:$D,0))</f>
        <v>0</v>
      </c>
      <c r="H591" s="103">
        <f t="shared" si="9"/>
        <v>0</v>
      </c>
    </row>
    <row r="592" spans="1:8" hidden="1">
      <c r="A592" s="80" t="s">
        <v>3791</v>
      </c>
      <c r="B592" s="80" t="s">
        <v>3727</v>
      </c>
      <c r="C592" s="80" t="s">
        <v>3705</v>
      </c>
      <c r="D592" s="93">
        <v>241281.89452861901</v>
      </c>
      <c r="E592" s="80" t="s">
        <v>3706</v>
      </c>
      <c r="F592" s="86" t="str">
        <f>INDEX('Crosswalk Particulates'!$B:$B,MATCH('2017 EPA Data'!A592,'Crosswalk Particulates'!$A:$A,0))</f>
        <v>Transportation Sector</v>
      </c>
      <c r="G592" s="91">
        <f>INDEX('Crosswalk Particulates'!$E:$E,MATCH('2017 EPA Data'!$B592,'Crosswalk Particulates'!$D:$D,0))</f>
        <v>0</v>
      </c>
      <c r="H592" s="103">
        <f t="shared" si="9"/>
        <v>0</v>
      </c>
    </row>
    <row r="593" spans="1:8" hidden="1">
      <c r="A593" s="80" t="s">
        <v>3789</v>
      </c>
      <c r="B593" s="80" t="s">
        <v>3732</v>
      </c>
      <c r="C593" s="80" t="s">
        <v>3705</v>
      </c>
      <c r="D593" s="93">
        <v>239817.52737653011</v>
      </c>
      <c r="E593" s="80" t="s">
        <v>3706</v>
      </c>
      <c r="F593" s="86" t="str">
        <f>INDEX('Crosswalk Particulates'!$B:$B,MATCH('2017 EPA Data'!A593,'Crosswalk Particulates'!$A:$A,0))</f>
        <v>Commercial Buildings Sector</v>
      </c>
      <c r="G593" s="91">
        <f>INDEX('Crosswalk Particulates'!$E:$E,MATCH('2017 EPA Data'!$B593,'Crosswalk Particulates'!$D:$D,0))</f>
        <v>0</v>
      </c>
      <c r="H593" s="103">
        <f t="shared" si="9"/>
        <v>0</v>
      </c>
    </row>
    <row r="594" spans="1:8" hidden="1">
      <c r="A594" s="80" t="s">
        <v>3722</v>
      </c>
      <c r="B594" s="80" t="s">
        <v>3808</v>
      </c>
      <c r="C594" s="80" t="s">
        <v>3705</v>
      </c>
      <c r="D594" s="93">
        <v>239597.49052150914</v>
      </c>
      <c r="E594" s="80" t="s">
        <v>3706</v>
      </c>
      <c r="F594" s="86" t="str">
        <f>INDEX('Crosswalk Particulates'!$B:$B,MATCH('2017 EPA Data'!A594,'Crosswalk Particulates'!$A:$A,0))</f>
        <v>Other-EPA</v>
      </c>
      <c r="G594" s="91">
        <f>INDEX('Crosswalk Particulates'!$E:$E,MATCH('2017 EPA Data'!$B594,'Crosswalk Particulates'!$D:$D,0))</f>
        <v>0</v>
      </c>
      <c r="H594" s="103">
        <f t="shared" si="9"/>
        <v>0</v>
      </c>
    </row>
    <row r="595" spans="1:8" hidden="1">
      <c r="A595" s="80" t="s">
        <v>3790</v>
      </c>
      <c r="B595" s="80" t="s">
        <v>3762</v>
      </c>
      <c r="C595" s="80" t="s">
        <v>3705</v>
      </c>
      <c r="D595" s="93">
        <v>239198.50516500001</v>
      </c>
      <c r="E595" s="80" t="s">
        <v>3706</v>
      </c>
      <c r="F595" s="86" t="str">
        <f>INDEX('Crosswalk Particulates'!$B:$B,MATCH('2017 EPA Data'!A595,'Crosswalk Particulates'!$A:$A,0))</f>
        <v>process-other-industry</v>
      </c>
      <c r="G595" s="91">
        <f>INDEX('Crosswalk Particulates'!$E:$E,MATCH('2017 EPA Data'!$B595,'Crosswalk Particulates'!$D:$D,0))</f>
        <v>0</v>
      </c>
      <c r="H595" s="103">
        <f t="shared" si="9"/>
        <v>0</v>
      </c>
    </row>
    <row r="596" spans="1:8" hidden="1">
      <c r="A596" s="80" t="s">
        <v>3717</v>
      </c>
      <c r="B596" s="80" t="s">
        <v>3836</v>
      </c>
      <c r="C596" s="80" t="s">
        <v>3705</v>
      </c>
      <c r="D596" s="93">
        <v>237565.6738017562</v>
      </c>
      <c r="E596" s="80" t="s">
        <v>3706</v>
      </c>
      <c r="F596" s="86" t="str">
        <f>INDEX('Crosswalk Particulates'!$B:$B,MATCH('2017 EPA Data'!A596,'Crosswalk Particulates'!$A:$A,0))</f>
        <v>Other-EPA</v>
      </c>
      <c r="G596" s="91">
        <f>INDEX('Crosswalk Particulates'!$E:$E,MATCH('2017 EPA Data'!$B596,'Crosswalk Particulates'!$D:$D,0))</f>
        <v>0</v>
      </c>
      <c r="H596" s="103">
        <f t="shared" si="9"/>
        <v>0</v>
      </c>
    </row>
    <row r="597" spans="1:8" hidden="1">
      <c r="A597" s="80" t="s">
        <v>3747</v>
      </c>
      <c r="B597" s="80" t="s">
        <v>3861</v>
      </c>
      <c r="C597" s="80" t="s">
        <v>3705</v>
      </c>
      <c r="D597" s="93">
        <v>237289.74029156624</v>
      </c>
      <c r="E597" s="80" t="s">
        <v>3706</v>
      </c>
      <c r="F597" s="86" t="str">
        <f>INDEX('Crosswalk Particulates'!$B:$B,MATCH('2017 EPA Data'!A597,'Crosswalk Particulates'!$A:$A,0))</f>
        <v>process-waste-industry</v>
      </c>
      <c r="G597" s="91">
        <f>INDEX('Crosswalk Particulates'!$E:$E,MATCH('2017 EPA Data'!$B597,'Crosswalk Particulates'!$D:$D,0))</f>
        <v>0</v>
      </c>
      <c r="H597" s="103">
        <f t="shared" si="9"/>
        <v>0</v>
      </c>
    </row>
    <row r="598" spans="1:8" hidden="1">
      <c r="A598" s="80" t="s">
        <v>3774</v>
      </c>
      <c r="B598" s="80" t="s">
        <v>3763</v>
      </c>
      <c r="C598" s="80" t="s">
        <v>3705</v>
      </c>
      <c r="D598" s="93">
        <v>236920.59024300001</v>
      </c>
      <c r="E598" s="80" t="s">
        <v>3706</v>
      </c>
      <c r="F598" s="86" t="str">
        <f>INDEX('Crosswalk Particulates'!$B:$B,MATCH('2017 EPA Data'!A598,'Crosswalk Particulates'!$A:$A,0))</f>
        <v>process-other-industry</v>
      </c>
      <c r="G598" s="91">
        <f>INDEX('Crosswalk Particulates'!$E:$E,MATCH('2017 EPA Data'!$B598,'Crosswalk Particulates'!$D:$D,0))</f>
        <v>0</v>
      </c>
      <c r="H598" s="103">
        <f t="shared" si="9"/>
        <v>0</v>
      </c>
    </row>
    <row r="599" spans="1:8" hidden="1">
      <c r="A599" s="80" t="s">
        <v>3791</v>
      </c>
      <c r="B599" s="80" t="s">
        <v>3725</v>
      </c>
      <c r="C599" s="80" t="s">
        <v>3705</v>
      </c>
      <c r="D599" s="93">
        <v>236093.00492079285</v>
      </c>
      <c r="E599" s="80" t="s">
        <v>3706</v>
      </c>
      <c r="F599" s="86" t="str">
        <f>INDEX('Crosswalk Particulates'!$B:$B,MATCH('2017 EPA Data'!A599,'Crosswalk Particulates'!$A:$A,0))</f>
        <v>Transportation Sector</v>
      </c>
      <c r="G599" s="91">
        <f>INDEX('Crosswalk Particulates'!$E:$E,MATCH('2017 EPA Data'!$B599,'Crosswalk Particulates'!$D:$D,0))</f>
        <v>0</v>
      </c>
      <c r="H599" s="103">
        <f t="shared" si="9"/>
        <v>0</v>
      </c>
    </row>
    <row r="600" spans="1:8" hidden="1">
      <c r="A600" s="80" t="s">
        <v>3780</v>
      </c>
      <c r="B600" s="80" t="s">
        <v>3732</v>
      </c>
      <c r="C600" s="80" t="s">
        <v>3705</v>
      </c>
      <c r="D600" s="93">
        <v>234795.82681576969</v>
      </c>
      <c r="E600" s="80" t="s">
        <v>3706</v>
      </c>
      <c r="F600" s="86" t="str">
        <f>INDEX('Crosswalk Particulates'!$B:$B,MATCH('2017 EPA Data'!A600,'Crosswalk Particulates'!$A:$A,0))</f>
        <v>process-ngps-industry</v>
      </c>
      <c r="G600" s="91">
        <f>INDEX('Crosswalk Particulates'!$E:$E,MATCH('2017 EPA Data'!$B600,'Crosswalk Particulates'!$D:$D,0))</f>
        <v>0</v>
      </c>
      <c r="H600" s="103">
        <f t="shared" si="9"/>
        <v>0</v>
      </c>
    </row>
    <row r="601" spans="1:8" hidden="1">
      <c r="A601" s="80" t="s">
        <v>3753</v>
      </c>
      <c r="B601" s="80" t="s">
        <v>3794</v>
      </c>
      <c r="C601" s="80" t="s">
        <v>3705</v>
      </c>
      <c r="D601" s="93">
        <v>233220.88405349999</v>
      </c>
      <c r="E601" s="80" t="s">
        <v>3706</v>
      </c>
      <c r="F601" s="86" t="str">
        <f>INDEX('Crosswalk Particulates'!$B:$B,MATCH('2017 EPA Data'!A601,'Crosswalk Particulates'!$A:$A,0))</f>
        <v>Electricity Sector</v>
      </c>
      <c r="G601" s="91">
        <f>INDEX('Crosswalk Particulates'!$E:$E,MATCH('2017 EPA Data'!$B601,'Crosswalk Particulates'!$D:$D,0))</f>
        <v>0</v>
      </c>
      <c r="H601" s="103">
        <f t="shared" si="9"/>
        <v>0</v>
      </c>
    </row>
    <row r="602" spans="1:8" hidden="1">
      <c r="A602" s="80" t="s">
        <v>3751</v>
      </c>
      <c r="B602" s="80" t="s">
        <v>3713</v>
      </c>
      <c r="C602" s="80" t="s">
        <v>3705</v>
      </c>
      <c r="D602" s="93">
        <v>232859.00546105811</v>
      </c>
      <c r="E602" s="80" t="s">
        <v>3706</v>
      </c>
      <c r="F602" s="86" t="str">
        <f>INDEX('Crosswalk Particulates'!$B:$B,MATCH('2017 EPA Data'!A602,'Crosswalk Particulates'!$A:$A,0))</f>
        <v>Other-EPA</v>
      </c>
      <c r="G602" s="91">
        <f>INDEX('Crosswalk Particulates'!$E:$E,MATCH('2017 EPA Data'!$B602,'Crosswalk Particulates'!$D:$D,0))</f>
        <v>0</v>
      </c>
      <c r="H602" s="103">
        <f t="shared" si="9"/>
        <v>0</v>
      </c>
    </row>
    <row r="603" spans="1:8" hidden="1">
      <c r="A603" s="80" t="s">
        <v>3807</v>
      </c>
      <c r="B603" s="80" t="s">
        <v>3764</v>
      </c>
      <c r="C603" s="80" t="s">
        <v>3705</v>
      </c>
      <c r="D603" s="93">
        <v>231637.5777006454</v>
      </c>
      <c r="E603" s="80" t="s">
        <v>3706</v>
      </c>
      <c r="F603" s="86" t="str">
        <f>INDEX('Crosswalk Particulates'!$B:$B,MATCH('2017 EPA Data'!A603,'Crosswalk Particulates'!$A:$A,0))</f>
        <v>process-iron and steel-industry</v>
      </c>
      <c r="G603" s="91">
        <f>INDEX('Crosswalk Particulates'!$E:$E,MATCH('2017 EPA Data'!$B603,'Crosswalk Particulates'!$D:$D,0))</f>
        <v>0</v>
      </c>
      <c r="H603" s="103">
        <f t="shared" si="9"/>
        <v>0</v>
      </c>
    </row>
    <row r="604" spans="1:8" hidden="1">
      <c r="A604" s="80" t="s">
        <v>3714</v>
      </c>
      <c r="B604" s="80" t="s">
        <v>3797</v>
      </c>
      <c r="C604" s="80" t="s">
        <v>3745</v>
      </c>
      <c r="D604" s="93">
        <v>230540.99768410739</v>
      </c>
      <c r="E604" s="80" t="s">
        <v>3710</v>
      </c>
      <c r="F604" s="86" t="str">
        <f>INDEX('Crosswalk Particulates'!$B:$B,MATCH('2017 EPA Data'!A604,'Crosswalk Particulates'!$A:$A,0))</f>
        <v>Other-EPA</v>
      </c>
      <c r="G604" s="91" t="str">
        <f>INDEX('Crosswalk Particulates'!$E:$E,MATCH('2017 EPA Data'!$B604,'Crosswalk Particulates'!$D:$D,0))</f>
        <v>NOX</v>
      </c>
      <c r="H604" s="103">
        <f t="shared" si="9"/>
        <v>209143523767.45871</v>
      </c>
    </row>
    <row r="605" spans="1:8" hidden="1">
      <c r="A605" s="80" t="s">
        <v>3735</v>
      </c>
      <c r="B605" s="80" t="s">
        <v>3855</v>
      </c>
      <c r="C605" s="80" t="s">
        <v>3705</v>
      </c>
      <c r="D605" s="93">
        <v>229331.277921286</v>
      </c>
      <c r="E605" s="80" t="s">
        <v>3706</v>
      </c>
      <c r="F605" s="86" t="str">
        <f>INDEX('Crosswalk Particulates'!$B:$B,MATCH('2017 EPA Data'!A605,'Crosswalk Particulates'!$A:$A,0))</f>
        <v>process-other-industry</v>
      </c>
      <c r="G605" s="91">
        <f>INDEX('Crosswalk Particulates'!$E:$E,MATCH('2017 EPA Data'!$B605,'Crosswalk Particulates'!$D:$D,0))</f>
        <v>0</v>
      </c>
      <c r="H605" s="103">
        <f t="shared" si="9"/>
        <v>0</v>
      </c>
    </row>
    <row r="606" spans="1:8" hidden="1">
      <c r="A606" s="80" t="s">
        <v>3747</v>
      </c>
      <c r="B606" s="80" t="s">
        <v>3854</v>
      </c>
      <c r="C606" s="80" t="s">
        <v>3705</v>
      </c>
      <c r="D606" s="93">
        <v>229153.52700949868</v>
      </c>
      <c r="E606" s="80" t="s">
        <v>3706</v>
      </c>
      <c r="F606" s="86" t="str">
        <f>INDEX('Crosswalk Particulates'!$B:$B,MATCH('2017 EPA Data'!A606,'Crosswalk Particulates'!$A:$A,0))</f>
        <v>process-waste-industry</v>
      </c>
      <c r="G606" s="91">
        <f>INDEX('Crosswalk Particulates'!$E:$E,MATCH('2017 EPA Data'!$B606,'Crosswalk Particulates'!$D:$D,0))</f>
        <v>0</v>
      </c>
      <c r="H606" s="103">
        <f t="shared" si="9"/>
        <v>0</v>
      </c>
    </row>
    <row r="607" spans="1:8" hidden="1">
      <c r="A607" s="80" t="s">
        <v>3766</v>
      </c>
      <c r="B607" s="80" t="s">
        <v>3862</v>
      </c>
      <c r="C607" s="80" t="s">
        <v>3705</v>
      </c>
      <c r="D607" s="93">
        <v>228877.79373100001</v>
      </c>
      <c r="E607" s="80" t="s">
        <v>3706</v>
      </c>
      <c r="F607" s="86" t="str">
        <f>INDEX('Crosswalk Particulates'!$B:$B,MATCH('2017 EPA Data'!A607,'Crosswalk Particulates'!$A:$A,0))</f>
        <v>process-chemicals-industry</v>
      </c>
      <c r="G607" s="91">
        <f>INDEX('Crosswalk Particulates'!$E:$E,MATCH('2017 EPA Data'!$B607,'Crosswalk Particulates'!$D:$D,0))</f>
        <v>0</v>
      </c>
      <c r="H607" s="103">
        <f t="shared" si="9"/>
        <v>0</v>
      </c>
    </row>
    <row r="608" spans="1:8" hidden="1">
      <c r="A608" s="80" t="s">
        <v>3740</v>
      </c>
      <c r="B608" s="80" t="s">
        <v>3744</v>
      </c>
      <c r="C608" s="80" t="s">
        <v>3745</v>
      </c>
      <c r="D608" s="93">
        <v>228167.34762052193</v>
      </c>
      <c r="E608" s="80" t="s">
        <v>3710</v>
      </c>
      <c r="F608" s="86" t="str">
        <f>INDEX('Crosswalk Particulates'!$B:$B,MATCH('2017 EPA Data'!A608,'Crosswalk Particulates'!$A:$A,0))</f>
        <v>process-agriculture-industry</v>
      </c>
      <c r="G608" s="91" t="str">
        <f>INDEX('Crosswalk Particulates'!$E:$E,MATCH('2017 EPA Data'!$B608,'Crosswalk Particulates'!$D:$D,0))</f>
        <v>VOC</v>
      </c>
      <c r="H608" s="103">
        <f t="shared" si="9"/>
        <v>206990182090.8111</v>
      </c>
    </row>
    <row r="609" spans="1:8" hidden="1">
      <c r="A609" s="80" t="s">
        <v>3747</v>
      </c>
      <c r="B609" s="80" t="s">
        <v>3778</v>
      </c>
      <c r="C609" s="80" t="s">
        <v>3745</v>
      </c>
      <c r="D609" s="93">
        <v>227459.53541381253</v>
      </c>
      <c r="E609" s="80" t="s">
        <v>3710</v>
      </c>
      <c r="F609" s="86" t="str">
        <f>INDEX('Crosswalk Particulates'!$B:$B,MATCH('2017 EPA Data'!A609,'Crosswalk Particulates'!$A:$A,0))</f>
        <v>process-waste-industry</v>
      </c>
      <c r="G609" s="91" t="str">
        <f>INDEX('Crosswalk Particulates'!$E:$E,MATCH('2017 EPA Data'!$B609,'Crosswalk Particulates'!$D:$D,0))</f>
        <v>PM10</v>
      </c>
      <c r="H609" s="103">
        <f t="shared" si="9"/>
        <v>206348064894.46033</v>
      </c>
    </row>
    <row r="610" spans="1:8" hidden="1">
      <c r="A610" s="80" t="s">
        <v>3735</v>
      </c>
      <c r="B610" s="80" t="s">
        <v>3725</v>
      </c>
      <c r="C610" s="80" t="s">
        <v>3705</v>
      </c>
      <c r="D610" s="93">
        <v>227397.95369175429</v>
      </c>
      <c r="E610" s="80" t="s">
        <v>3706</v>
      </c>
      <c r="F610" s="86" t="str">
        <f>INDEX('Crosswalk Particulates'!$B:$B,MATCH('2017 EPA Data'!A610,'Crosswalk Particulates'!$A:$A,0))</f>
        <v>process-other-industry</v>
      </c>
      <c r="G610" s="91">
        <f>INDEX('Crosswalk Particulates'!$E:$E,MATCH('2017 EPA Data'!$B610,'Crosswalk Particulates'!$D:$D,0))</f>
        <v>0</v>
      </c>
      <c r="H610" s="103">
        <f t="shared" si="9"/>
        <v>0</v>
      </c>
    </row>
    <row r="611" spans="1:8" hidden="1">
      <c r="A611" s="80" t="s">
        <v>3733</v>
      </c>
      <c r="B611" s="80" t="s">
        <v>3732</v>
      </c>
      <c r="C611" s="80" t="s">
        <v>3705</v>
      </c>
      <c r="D611" s="93">
        <v>226238.89451971295</v>
      </c>
      <c r="E611" s="80" t="s">
        <v>3706</v>
      </c>
      <c r="F611" s="86" t="str">
        <f>INDEX('Crosswalk Particulates'!$B:$B,MATCH('2017 EPA Data'!A611,'Crosswalk Particulates'!$A:$A,0))</f>
        <v>Transportation Sector</v>
      </c>
      <c r="G611" s="91">
        <f>INDEX('Crosswalk Particulates'!$E:$E,MATCH('2017 EPA Data'!$B611,'Crosswalk Particulates'!$D:$D,0))</f>
        <v>0</v>
      </c>
      <c r="H611" s="103">
        <f t="shared" si="9"/>
        <v>0</v>
      </c>
    </row>
    <row r="612" spans="1:8" hidden="1">
      <c r="A612" s="80" t="s">
        <v>3707</v>
      </c>
      <c r="B612" s="80" t="s">
        <v>3763</v>
      </c>
      <c r="C612" s="80" t="s">
        <v>3705</v>
      </c>
      <c r="D612" s="93">
        <v>226035.81985515321</v>
      </c>
      <c r="E612" s="80" t="s">
        <v>3706</v>
      </c>
      <c r="F612" s="86" t="str">
        <f>INDEX('Crosswalk Particulates'!$B:$B,MATCH('2017 EPA Data'!A612,'Crosswalk Particulates'!$A:$A,0))</f>
        <v>process-other-industry</v>
      </c>
      <c r="G612" s="91">
        <f>INDEX('Crosswalk Particulates'!$E:$E,MATCH('2017 EPA Data'!$B612,'Crosswalk Particulates'!$D:$D,0))</f>
        <v>0</v>
      </c>
      <c r="H612" s="103">
        <f t="shared" si="9"/>
        <v>0</v>
      </c>
    </row>
    <row r="613" spans="1:8" hidden="1">
      <c r="A613" s="80" t="s">
        <v>3739</v>
      </c>
      <c r="B613" s="80" t="s">
        <v>3771</v>
      </c>
      <c r="D613" s="93">
        <v>224037.94552400001</v>
      </c>
      <c r="E613" s="80" t="s">
        <v>3706</v>
      </c>
      <c r="F613" s="86" t="str">
        <f>INDEX('Crosswalk Particulates'!$B:$B,MATCH('2017 EPA Data'!A613,'Crosswalk Particulates'!$A:$A,0))</f>
        <v>industry-fuel-natural gas</v>
      </c>
      <c r="G613" s="91">
        <f>INDEX('Crosswalk Particulates'!$E:$E,MATCH('2017 EPA Data'!$B613,'Crosswalk Particulates'!$D:$D,0))</f>
        <v>0</v>
      </c>
      <c r="H613" s="103">
        <f t="shared" si="9"/>
        <v>0</v>
      </c>
    </row>
    <row r="614" spans="1:8" hidden="1">
      <c r="A614" s="80" t="s">
        <v>3735</v>
      </c>
      <c r="B614" s="80" t="s">
        <v>3762</v>
      </c>
      <c r="C614" s="80" t="s">
        <v>3705</v>
      </c>
      <c r="D614" s="93">
        <v>223963.53454550699</v>
      </c>
      <c r="E614" s="80" t="s">
        <v>3706</v>
      </c>
      <c r="F614" s="86" t="str">
        <f>INDEX('Crosswalk Particulates'!$B:$B,MATCH('2017 EPA Data'!A614,'Crosswalk Particulates'!$A:$A,0))</f>
        <v>process-other-industry</v>
      </c>
      <c r="G614" s="91">
        <f>INDEX('Crosswalk Particulates'!$E:$E,MATCH('2017 EPA Data'!$B614,'Crosswalk Particulates'!$D:$D,0))</f>
        <v>0</v>
      </c>
      <c r="H614" s="103">
        <f t="shared" si="9"/>
        <v>0</v>
      </c>
    </row>
    <row r="615" spans="1:8" hidden="1">
      <c r="A615" s="80" t="s">
        <v>3807</v>
      </c>
      <c r="B615" s="80" t="s">
        <v>3716</v>
      </c>
      <c r="C615" s="80" t="s">
        <v>3705</v>
      </c>
      <c r="D615" s="93">
        <v>223770.93433274</v>
      </c>
      <c r="E615" s="80" t="s">
        <v>3706</v>
      </c>
      <c r="F615" s="86" t="str">
        <f>INDEX('Crosswalk Particulates'!$B:$B,MATCH('2017 EPA Data'!A615,'Crosswalk Particulates'!$A:$A,0))</f>
        <v>process-iron and steel-industry</v>
      </c>
      <c r="G615" s="91">
        <f>INDEX('Crosswalk Particulates'!$E:$E,MATCH('2017 EPA Data'!$B615,'Crosswalk Particulates'!$D:$D,0))</f>
        <v>0</v>
      </c>
      <c r="H615" s="103">
        <f t="shared" si="9"/>
        <v>0</v>
      </c>
    </row>
    <row r="616" spans="1:8" hidden="1">
      <c r="A616" s="80" t="s">
        <v>3714</v>
      </c>
      <c r="B616" s="80" t="s">
        <v>3863</v>
      </c>
      <c r="C616" s="80" t="s">
        <v>3705</v>
      </c>
      <c r="D616" s="93">
        <v>218565.88605763717</v>
      </c>
      <c r="E616" s="80" t="s">
        <v>3706</v>
      </c>
      <c r="F616" s="86" t="str">
        <f>INDEX('Crosswalk Particulates'!$B:$B,MATCH('2017 EPA Data'!A616,'Crosswalk Particulates'!$A:$A,0))</f>
        <v>Other-EPA</v>
      </c>
      <c r="G616" s="91">
        <f>INDEX('Crosswalk Particulates'!$E:$E,MATCH('2017 EPA Data'!$B616,'Crosswalk Particulates'!$D:$D,0))</f>
        <v>0</v>
      </c>
      <c r="H616" s="103">
        <f t="shared" si="9"/>
        <v>0</v>
      </c>
    </row>
    <row r="617" spans="1:8" hidden="1">
      <c r="A617" s="80" t="s">
        <v>3743</v>
      </c>
      <c r="B617" s="80" t="s">
        <v>3731</v>
      </c>
      <c r="C617" s="80" t="s">
        <v>3705</v>
      </c>
      <c r="D617" s="93">
        <v>216259.97344577601</v>
      </c>
      <c r="E617" s="80" t="s">
        <v>3706</v>
      </c>
      <c r="F617" s="86" t="str">
        <f>INDEX('Crosswalk Particulates'!$B:$B,MATCH('2017 EPA Data'!A617,'Crosswalk Particulates'!$A:$A,0))</f>
        <v>process-other-industry</v>
      </c>
      <c r="G617" s="91">
        <f>INDEX('Crosswalk Particulates'!$E:$E,MATCH('2017 EPA Data'!$B617,'Crosswalk Particulates'!$D:$D,0))</f>
        <v>0</v>
      </c>
      <c r="H617" s="103">
        <f t="shared" si="9"/>
        <v>0</v>
      </c>
    </row>
    <row r="618" spans="1:8" hidden="1">
      <c r="A618" s="80" t="s">
        <v>3707</v>
      </c>
      <c r="B618" s="80" t="s">
        <v>3724</v>
      </c>
      <c r="C618" s="80" t="s">
        <v>3705</v>
      </c>
      <c r="D618" s="93">
        <v>215882.13338660088</v>
      </c>
      <c r="E618" s="80" t="s">
        <v>3706</v>
      </c>
      <c r="F618" s="86" t="str">
        <f>INDEX('Crosswalk Particulates'!$B:$B,MATCH('2017 EPA Data'!A618,'Crosswalk Particulates'!$A:$A,0))</f>
        <v>process-other-industry</v>
      </c>
      <c r="G618" s="91">
        <f>INDEX('Crosswalk Particulates'!$E:$E,MATCH('2017 EPA Data'!$B618,'Crosswalk Particulates'!$D:$D,0))</f>
        <v>0</v>
      </c>
      <c r="H618" s="103">
        <f t="shared" si="9"/>
        <v>0</v>
      </c>
    </row>
    <row r="619" spans="1:8" hidden="1">
      <c r="A619" s="80" t="s">
        <v>3747</v>
      </c>
      <c r="B619" s="80" t="s">
        <v>3833</v>
      </c>
      <c r="C619" s="80" t="s">
        <v>3705</v>
      </c>
      <c r="D619" s="93">
        <v>215767.1528414808</v>
      </c>
      <c r="E619" s="80" t="s">
        <v>3706</v>
      </c>
      <c r="F619" s="86" t="str">
        <f>INDEX('Crosswalk Particulates'!$B:$B,MATCH('2017 EPA Data'!A619,'Crosswalk Particulates'!$A:$A,0))</f>
        <v>process-waste-industry</v>
      </c>
      <c r="G619" s="91">
        <f>INDEX('Crosswalk Particulates'!$E:$E,MATCH('2017 EPA Data'!$B619,'Crosswalk Particulates'!$D:$D,0))</f>
        <v>0</v>
      </c>
      <c r="H619" s="103">
        <f t="shared" si="9"/>
        <v>0</v>
      </c>
    </row>
    <row r="620" spans="1:8" hidden="1">
      <c r="A620" s="80" t="s">
        <v>3747</v>
      </c>
      <c r="B620" s="80" t="s">
        <v>3762</v>
      </c>
      <c r="C620" s="80" t="s">
        <v>3705</v>
      </c>
      <c r="D620" s="93">
        <v>215708.57454675558</v>
      </c>
      <c r="E620" s="80" t="s">
        <v>3706</v>
      </c>
      <c r="F620" s="86" t="str">
        <f>INDEX('Crosswalk Particulates'!$B:$B,MATCH('2017 EPA Data'!A620,'Crosswalk Particulates'!$A:$A,0))</f>
        <v>process-waste-industry</v>
      </c>
      <c r="G620" s="91">
        <f>INDEX('Crosswalk Particulates'!$E:$E,MATCH('2017 EPA Data'!$B620,'Crosswalk Particulates'!$D:$D,0))</f>
        <v>0</v>
      </c>
      <c r="H620" s="103">
        <f t="shared" si="9"/>
        <v>0</v>
      </c>
    </row>
    <row r="621" spans="1:8" hidden="1">
      <c r="A621" s="80" t="s">
        <v>3733</v>
      </c>
      <c r="B621" s="80" t="s">
        <v>3736</v>
      </c>
      <c r="C621" s="80" t="s">
        <v>3705</v>
      </c>
      <c r="D621" s="93">
        <v>215095.10465035032</v>
      </c>
      <c r="E621" s="80" t="s">
        <v>3706</v>
      </c>
      <c r="F621" s="86" t="str">
        <f>INDEX('Crosswalk Particulates'!$B:$B,MATCH('2017 EPA Data'!A621,'Crosswalk Particulates'!$A:$A,0))</f>
        <v>Transportation Sector</v>
      </c>
      <c r="G621" s="91">
        <f>INDEX('Crosswalk Particulates'!$E:$E,MATCH('2017 EPA Data'!$B621,'Crosswalk Particulates'!$D:$D,0))</f>
        <v>0</v>
      </c>
      <c r="H621" s="103">
        <f t="shared" si="9"/>
        <v>0</v>
      </c>
    </row>
    <row r="622" spans="1:8" hidden="1">
      <c r="A622" s="80" t="s">
        <v>3717</v>
      </c>
      <c r="B622" s="80" t="s">
        <v>3839</v>
      </c>
      <c r="C622" s="80" t="s">
        <v>3705</v>
      </c>
      <c r="D622" s="93">
        <v>213488.06749971269</v>
      </c>
      <c r="E622" s="80" t="s">
        <v>3706</v>
      </c>
      <c r="F622" s="86" t="str">
        <f>INDEX('Crosswalk Particulates'!$B:$B,MATCH('2017 EPA Data'!A622,'Crosswalk Particulates'!$A:$A,0))</f>
        <v>Other-EPA</v>
      </c>
      <c r="G622" s="91">
        <f>INDEX('Crosswalk Particulates'!$E:$E,MATCH('2017 EPA Data'!$B622,'Crosswalk Particulates'!$D:$D,0))</f>
        <v>0</v>
      </c>
      <c r="H622" s="103">
        <f t="shared" si="9"/>
        <v>0</v>
      </c>
    </row>
    <row r="623" spans="1:8" hidden="1">
      <c r="A623" s="80" t="s">
        <v>3784</v>
      </c>
      <c r="B623" s="80" t="s">
        <v>3803</v>
      </c>
      <c r="C623" s="80" t="s">
        <v>3745</v>
      </c>
      <c r="D623" s="93">
        <v>212292.40490274699</v>
      </c>
      <c r="E623" s="80" t="s">
        <v>3710</v>
      </c>
      <c r="F623" s="86" t="str">
        <f>INDEX('Crosswalk Particulates'!$B:$B,MATCH('2017 EPA Data'!A623,'Crosswalk Particulates'!$A:$A,0))</f>
        <v>industry-fuel-coal</v>
      </c>
      <c r="G623" s="91" t="str">
        <f>INDEX('Crosswalk Particulates'!$E:$E,MATCH('2017 EPA Data'!$B623,'Crosswalk Particulates'!$D:$D,0))</f>
        <v>SOx</v>
      </c>
      <c r="H623" s="103">
        <f t="shared" si="9"/>
        <v>192588659181.85175</v>
      </c>
    </row>
    <row r="624" spans="1:8" hidden="1">
      <c r="A624" s="80" t="s">
        <v>3757</v>
      </c>
      <c r="B624" s="80" t="s">
        <v>3732</v>
      </c>
      <c r="C624" s="80" t="s">
        <v>3705</v>
      </c>
      <c r="D624" s="93">
        <v>210297.80297381384</v>
      </c>
      <c r="E624" s="80" t="s">
        <v>3706</v>
      </c>
      <c r="F624" s="86" t="str">
        <f>INDEX('Crosswalk Particulates'!$B:$B,MATCH('2017 EPA Data'!A624,'Crosswalk Particulates'!$A:$A,0))</f>
        <v>Transportation Sector</v>
      </c>
      <c r="G624" s="91">
        <f>INDEX('Crosswalk Particulates'!$E:$E,MATCH('2017 EPA Data'!$B624,'Crosswalk Particulates'!$D:$D,0))</f>
        <v>0</v>
      </c>
      <c r="H624" s="103">
        <f t="shared" si="9"/>
        <v>0</v>
      </c>
    </row>
    <row r="625" spans="1:8" hidden="1">
      <c r="A625" s="80" t="s">
        <v>3730</v>
      </c>
      <c r="B625" s="80" t="s">
        <v>3725</v>
      </c>
      <c r="C625" s="80" t="s">
        <v>3705</v>
      </c>
      <c r="D625" s="93">
        <v>210055.57683607272</v>
      </c>
      <c r="E625" s="80" t="s">
        <v>3706</v>
      </c>
      <c r="F625" s="86" t="str">
        <f>INDEX('Crosswalk Particulates'!$B:$B,MATCH('2017 EPA Data'!A625,'Crosswalk Particulates'!$A:$A,0))</f>
        <v>process-ngps-industry</v>
      </c>
      <c r="G625" s="91">
        <f>INDEX('Crosswalk Particulates'!$E:$E,MATCH('2017 EPA Data'!$B625,'Crosswalk Particulates'!$D:$D,0))</f>
        <v>0</v>
      </c>
      <c r="H625" s="103">
        <f t="shared" si="9"/>
        <v>0</v>
      </c>
    </row>
    <row r="626" spans="1:8" hidden="1">
      <c r="A626" s="80" t="s">
        <v>3766</v>
      </c>
      <c r="B626" s="80" t="s">
        <v>3864</v>
      </c>
      <c r="C626" s="80" t="s">
        <v>3705</v>
      </c>
      <c r="D626" s="93">
        <v>209764.68236000001</v>
      </c>
      <c r="E626" s="80" t="s">
        <v>3706</v>
      </c>
      <c r="F626" s="86" t="str">
        <f>INDEX('Crosswalk Particulates'!$B:$B,MATCH('2017 EPA Data'!A626,'Crosswalk Particulates'!$A:$A,0))</f>
        <v>process-chemicals-industry</v>
      </c>
      <c r="G626" s="91">
        <f>INDEX('Crosswalk Particulates'!$E:$E,MATCH('2017 EPA Data'!$B626,'Crosswalk Particulates'!$D:$D,0))</f>
        <v>0</v>
      </c>
      <c r="H626" s="103">
        <f t="shared" si="9"/>
        <v>0</v>
      </c>
    </row>
    <row r="627" spans="1:8" hidden="1">
      <c r="A627" s="80" t="s">
        <v>3815</v>
      </c>
      <c r="B627" s="80" t="s">
        <v>3798</v>
      </c>
      <c r="C627" s="80" t="s">
        <v>3745</v>
      </c>
      <c r="D627" s="93">
        <v>208936.75790952001</v>
      </c>
      <c r="E627" s="80" t="s">
        <v>3710</v>
      </c>
      <c r="F627" s="86" t="str">
        <f>INDEX('Crosswalk Particulates'!$B:$B,MATCH('2017 EPA Data'!A627,'Crosswalk Particulates'!$A:$A,0))</f>
        <v>Other-EPA</v>
      </c>
      <c r="G627" s="91" t="str">
        <f>INDEX('Crosswalk Particulates'!$E:$E,MATCH('2017 EPA Data'!$B627,'Crosswalk Particulates'!$D:$D,0))</f>
        <v>PM25</v>
      </c>
      <c r="H627" s="103">
        <f t="shared" si="9"/>
        <v>189544463816.45819</v>
      </c>
    </row>
    <row r="628" spans="1:8" hidden="1">
      <c r="A628" s="80" t="s">
        <v>3772</v>
      </c>
      <c r="B628" s="80" t="s">
        <v>3724</v>
      </c>
      <c r="C628" s="80" t="s">
        <v>3705</v>
      </c>
      <c r="D628" s="93">
        <v>208808.89073820881</v>
      </c>
      <c r="E628" s="80" t="s">
        <v>3706</v>
      </c>
      <c r="F628" s="86" t="str">
        <f>INDEX('Crosswalk Particulates'!$B:$B,MATCH('2017 EPA Data'!A628,'Crosswalk Particulates'!$A:$A,0))</f>
        <v>Electricity Sector</v>
      </c>
      <c r="G628" s="91">
        <f>INDEX('Crosswalk Particulates'!$E:$E,MATCH('2017 EPA Data'!$B628,'Crosswalk Particulates'!$D:$D,0))</f>
        <v>0</v>
      </c>
      <c r="H628" s="103">
        <f t="shared" si="9"/>
        <v>0</v>
      </c>
    </row>
    <row r="629" spans="1:8" hidden="1">
      <c r="A629" s="80" t="s">
        <v>3717</v>
      </c>
      <c r="B629" s="80" t="s">
        <v>3842</v>
      </c>
      <c r="C629" s="80" t="s">
        <v>3705</v>
      </c>
      <c r="D629" s="93">
        <v>208672.54471592911</v>
      </c>
      <c r="E629" s="80" t="s">
        <v>3706</v>
      </c>
      <c r="F629" s="86" t="str">
        <f>INDEX('Crosswalk Particulates'!$B:$B,MATCH('2017 EPA Data'!A629,'Crosswalk Particulates'!$A:$A,0))</f>
        <v>Other-EPA</v>
      </c>
      <c r="G629" s="91">
        <f>INDEX('Crosswalk Particulates'!$E:$E,MATCH('2017 EPA Data'!$B629,'Crosswalk Particulates'!$D:$D,0))</f>
        <v>0</v>
      </c>
      <c r="H629" s="103">
        <f t="shared" si="9"/>
        <v>0</v>
      </c>
    </row>
    <row r="630" spans="1:8" hidden="1">
      <c r="A630" s="80" t="s">
        <v>3717</v>
      </c>
      <c r="B630" s="80" t="s">
        <v>3841</v>
      </c>
      <c r="C630" s="80" t="s">
        <v>3705</v>
      </c>
      <c r="D630" s="93">
        <v>208672.54471592911</v>
      </c>
      <c r="E630" s="80" t="s">
        <v>3706</v>
      </c>
      <c r="F630" s="86" t="str">
        <f>INDEX('Crosswalk Particulates'!$B:$B,MATCH('2017 EPA Data'!A630,'Crosswalk Particulates'!$A:$A,0))</f>
        <v>Other-EPA</v>
      </c>
      <c r="G630" s="91">
        <f>INDEX('Crosswalk Particulates'!$E:$E,MATCH('2017 EPA Data'!$B630,'Crosswalk Particulates'!$D:$D,0))</f>
        <v>0</v>
      </c>
      <c r="H630" s="103">
        <f t="shared" si="9"/>
        <v>0</v>
      </c>
    </row>
    <row r="631" spans="1:8" hidden="1">
      <c r="A631" s="80" t="s">
        <v>3741</v>
      </c>
      <c r="B631" s="80" t="s">
        <v>3845</v>
      </c>
      <c r="D631" s="93">
        <v>206958</v>
      </c>
      <c r="E631" s="80" t="s">
        <v>3706</v>
      </c>
      <c r="F631" s="86" t="str">
        <f>INDEX('Crosswalk Particulates'!$B:$B,MATCH('2017 EPA Data'!A631,'Crosswalk Particulates'!$A:$A,0))</f>
        <v>process-other-industry</v>
      </c>
      <c r="G631" s="91">
        <f>INDEX('Crosswalk Particulates'!$E:$E,MATCH('2017 EPA Data'!$B631,'Crosswalk Particulates'!$D:$D,0))</f>
        <v>0</v>
      </c>
      <c r="H631" s="103">
        <f t="shared" si="9"/>
        <v>0</v>
      </c>
    </row>
    <row r="632" spans="1:8" hidden="1">
      <c r="A632" s="80" t="s">
        <v>3766</v>
      </c>
      <c r="B632" s="80" t="s">
        <v>3865</v>
      </c>
      <c r="C632" s="80" t="s">
        <v>3705</v>
      </c>
      <c r="D632" s="93">
        <v>206902.97831999999</v>
      </c>
      <c r="E632" s="80" t="s">
        <v>3706</v>
      </c>
      <c r="F632" s="86" t="str">
        <f>INDEX('Crosswalk Particulates'!$B:$B,MATCH('2017 EPA Data'!A632,'Crosswalk Particulates'!$A:$A,0))</f>
        <v>process-chemicals-industry</v>
      </c>
      <c r="G632" s="91">
        <f>INDEX('Crosswalk Particulates'!$E:$E,MATCH('2017 EPA Data'!$B632,'Crosswalk Particulates'!$D:$D,0))</f>
        <v>0</v>
      </c>
      <c r="H632" s="103">
        <f t="shared" si="9"/>
        <v>0</v>
      </c>
    </row>
    <row r="633" spans="1:8" hidden="1">
      <c r="A633" s="80" t="s">
        <v>3726</v>
      </c>
      <c r="B633" s="80" t="s">
        <v>3834</v>
      </c>
      <c r="C633" s="80" t="s">
        <v>3705</v>
      </c>
      <c r="D633" s="93">
        <v>206330.08691542019</v>
      </c>
      <c r="E633" s="80" t="s">
        <v>3706</v>
      </c>
      <c r="F633" s="86" t="str">
        <f>INDEX('Crosswalk Particulates'!$B:$B,MATCH('2017 EPA Data'!A633,'Crosswalk Particulates'!$A:$A,0))</f>
        <v>process-other-industry</v>
      </c>
      <c r="G633" s="91">
        <f>INDEX('Crosswalk Particulates'!$E:$E,MATCH('2017 EPA Data'!$B633,'Crosswalk Particulates'!$D:$D,0))</f>
        <v>0</v>
      </c>
      <c r="H633" s="103">
        <f t="shared" si="9"/>
        <v>0</v>
      </c>
    </row>
    <row r="634" spans="1:8" hidden="1">
      <c r="A634" s="80" t="s">
        <v>3740</v>
      </c>
      <c r="B634" s="80" t="s">
        <v>3830</v>
      </c>
      <c r="C634" s="80" t="s">
        <v>3705</v>
      </c>
      <c r="D634" s="93">
        <v>205692.75008838827</v>
      </c>
      <c r="E634" s="80" t="s">
        <v>3706</v>
      </c>
      <c r="F634" s="86" t="str">
        <f>INDEX('Crosswalk Particulates'!$B:$B,MATCH('2017 EPA Data'!A634,'Crosswalk Particulates'!$A:$A,0))</f>
        <v>process-agriculture-industry</v>
      </c>
      <c r="G634" s="91">
        <f>INDEX('Crosswalk Particulates'!$E:$E,MATCH('2017 EPA Data'!$B634,'Crosswalk Particulates'!$D:$D,0))</f>
        <v>0</v>
      </c>
      <c r="H634" s="103">
        <f t="shared" si="9"/>
        <v>0</v>
      </c>
    </row>
    <row r="635" spans="1:8" hidden="1">
      <c r="A635" s="80" t="s">
        <v>3819</v>
      </c>
      <c r="B635" s="80" t="s">
        <v>3797</v>
      </c>
      <c r="C635" s="80" t="s">
        <v>3745</v>
      </c>
      <c r="D635" s="93">
        <v>205415.46305306401</v>
      </c>
      <c r="E635" s="80" t="s">
        <v>3710</v>
      </c>
      <c r="F635" s="86" t="str">
        <f>INDEX('Crosswalk Particulates'!$B:$B,MATCH('2017 EPA Data'!A635,'Crosswalk Particulates'!$A:$A,0))</f>
        <v>Residential Buildings Sector</v>
      </c>
      <c r="G635" s="91" t="str">
        <f>INDEX('Crosswalk Particulates'!$E:$E,MATCH('2017 EPA Data'!$B635,'Crosswalk Particulates'!$D:$D,0))</f>
        <v>NOX</v>
      </c>
      <c r="H635" s="103">
        <f t="shared" si="9"/>
        <v>186349995058.61694</v>
      </c>
    </row>
    <row r="636" spans="1:8" hidden="1">
      <c r="A636" s="80" t="s">
        <v>3740</v>
      </c>
      <c r="B636" s="80" t="s">
        <v>3856</v>
      </c>
      <c r="C636" s="80" t="s">
        <v>3705</v>
      </c>
      <c r="D636" s="93">
        <v>205138.25038760938</v>
      </c>
      <c r="E636" s="80" t="s">
        <v>3706</v>
      </c>
      <c r="F636" s="86" t="str">
        <f>INDEX('Crosswalk Particulates'!$B:$B,MATCH('2017 EPA Data'!A636,'Crosswalk Particulates'!$A:$A,0))</f>
        <v>process-agriculture-industry</v>
      </c>
      <c r="G636" s="91">
        <f>INDEX('Crosswalk Particulates'!$E:$E,MATCH('2017 EPA Data'!$B636,'Crosswalk Particulates'!$D:$D,0))</f>
        <v>0</v>
      </c>
      <c r="H636" s="103">
        <f t="shared" si="9"/>
        <v>0</v>
      </c>
    </row>
    <row r="637" spans="1:8" hidden="1">
      <c r="A637" s="80" t="s">
        <v>3730</v>
      </c>
      <c r="B637" s="80" t="s">
        <v>3792</v>
      </c>
      <c r="C637" s="80" t="s">
        <v>3705</v>
      </c>
      <c r="D637" s="93">
        <v>204933.56700308915</v>
      </c>
      <c r="E637" s="80" t="s">
        <v>3706</v>
      </c>
      <c r="F637" s="86" t="str">
        <f>INDEX('Crosswalk Particulates'!$B:$B,MATCH('2017 EPA Data'!A637,'Crosswalk Particulates'!$A:$A,0))</f>
        <v>process-ngps-industry</v>
      </c>
      <c r="G637" s="91">
        <f>INDEX('Crosswalk Particulates'!$E:$E,MATCH('2017 EPA Data'!$B637,'Crosswalk Particulates'!$D:$D,0))</f>
        <v>0</v>
      </c>
      <c r="H637" s="103">
        <f t="shared" si="9"/>
        <v>0</v>
      </c>
    </row>
    <row r="638" spans="1:8" hidden="1">
      <c r="A638" s="80" t="s">
        <v>3715</v>
      </c>
      <c r="B638" s="80" t="s">
        <v>3746</v>
      </c>
      <c r="C638" s="80" t="s">
        <v>3705</v>
      </c>
      <c r="D638" s="93">
        <v>204930.69790570854</v>
      </c>
      <c r="E638" s="80" t="s">
        <v>3706</v>
      </c>
      <c r="F638" s="86" t="str">
        <f>INDEX('Crosswalk Particulates'!$B:$B,MATCH('2017 EPA Data'!A638,'Crosswalk Particulates'!$A:$A,0))</f>
        <v>Transportation Sector</v>
      </c>
      <c r="G638" s="91">
        <f>INDEX('Crosswalk Particulates'!$E:$E,MATCH('2017 EPA Data'!$B638,'Crosswalk Particulates'!$D:$D,0))</f>
        <v>0</v>
      </c>
      <c r="H638" s="103">
        <f t="shared" si="9"/>
        <v>0</v>
      </c>
    </row>
    <row r="639" spans="1:8" hidden="1">
      <c r="A639" s="80" t="s">
        <v>3715</v>
      </c>
      <c r="B639" s="80" t="s">
        <v>3808</v>
      </c>
      <c r="C639" s="80" t="s">
        <v>3705</v>
      </c>
      <c r="D639" s="93">
        <v>204125.98887760099</v>
      </c>
      <c r="E639" s="80" t="s">
        <v>3706</v>
      </c>
      <c r="F639" s="86" t="str">
        <f>INDEX('Crosswalk Particulates'!$B:$B,MATCH('2017 EPA Data'!A639,'Crosswalk Particulates'!$A:$A,0))</f>
        <v>Transportation Sector</v>
      </c>
      <c r="G639" s="91">
        <f>INDEX('Crosswalk Particulates'!$E:$E,MATCH('2017 EPA Data'!$B639,'Crosswalk Particulates'!$D:$D,0))</f>
        <v>0</v>
      </c>
      <c r="H639" s="103">
        <f t="shared" si="9"/>
        <v>0</v>
      </c>
    </row>
    <row r="640" spans="1:8" hidden="1">
      <c r="A640" s="80" t="s">
        <v>3747</v>
      </c>
      <c r="B640" s="80" t="s">
        <v>3798</v>
      </c>
      <c r="C640" s="80" t="s">
        <v>3745</v>
      </c>
      <c r="D640" s="93">
        <v>203070.90215494123</v>
      </c>
      <c r="E640" s="80" t="s">
        <v>3710</v>
      </c>
      <c r="F640" s="86" t="str">
        <f>INDEX('Crosswalk Particulates'!$B:$B,MATCH('2017 EPA Data'!A640,'Crosswalk Particulates'!$A:$A,0))</f>
        <v>process-waste-industry</v>
      </c>
      <c r="G640" s="91" t="str">
        <f>INDEX('Crosswalk Particulates'!$E:$E,MATCH('2017 EPA Data'!$B640,'Crosswalk Particulates'!$D:$D,0))</f>
        <v>PM25</v>
      </c>
      <c r="H640" s="103">
        <f t="shared" si="9"/>
        <v>184223042660.35983</v>
      </c>
    </row>
    <row r="641" spans="1:8" hidden="1">
      <c r="A641" s="80" t="s">
        <v>3739</v>
      </c>
      <c r="B641" s="80" t="s">
        <v>3721</v>
      </c>
      <c r="C641" s="80" t="s">
        <v>3705</v>
      </c>
      <c r="D641" s="93">
        <v>202916.3560769636</v>
      </c>
      <c r="E641" s="80" t="s">
        <v>3706</v>
      </c>
      <c r="F641" s="86" t="str">
        <f>INDEX('Crosswalk Particulates'!$B:$B,MATCH('2017 EPA Data'!A641,'Crosswalk Particulates'!$A:$A,0))</f>
        <v>industry-fuel-natural gas</v>
      </c>
      <c r="G641" s="91">
        <f>INDEX('Crosswalk Particulates'!$E:$E,MATCH('2017 EPA Data'!$B641,'Crosswalk Particulates'!$D:$D,0))</f>
        <v>0</v>
      </c>
      <c r="H641" s="103">
        <f t="shared" si="9"/>
        <v>0</v>
      </c>
    </row>
    <row r="642" spans="1:8" hidden="1">
      <c r="A642" s="80" t="s">
        <v>3769</v>
      </c>
      <c r="B642" s="80" t="s">
        <v>3732</v>
      </c>
      <c r="C642" s="80" t="s">
        <v>3705</v>
      </c>
      <c r="D642" s="93">
        <v>202505.43968850435</v>
      </c>
      <c r="E642" s="80" t="s">
        <v>3706</v>
      </c>
      <c r="F642" s="86" t="str">
        <f>INDEX('Crosswalk Particulates'!$B:$B,MATCH('2017 EPA Data'!A642,'Crosswalk Particulates'!$A:$A,0))</f>
        <v>Electricity Sector</v>
      </c>
      <c r="G642" s="91">
        <f>INDEX('Crosswalk Particulates'!$E:$E,MATCH('2017 EPA Data'!$B642,'Crosswalk Particulates'!$D:$D,0))</f>
        <v>0</v>
      </c>
      <c r="H642" s="103">
        <f t="shared" si="9"/>
        <v>0</v>
      </c>
    </row>
    <row r="643" spans="1:8" hidden="1">
      <c r="A643" s="80" t="s">
        <v>3820</v>
      </c>
      <c r="B643" s="80" t="s">
        <v>3771</v>
      </c>
      <c r="D643" s="93">
        <v>201919.26490949999</v>
      </c>
      <c r="E643" s="80" t="s">
        <v>3706</v>
      </c>
      <c r="F643" s="86" t="str">
        <f>INDEX('Crosswalk Particulates'!$B:$B,MATCH('2017 EPA Data'!A643,'Crosswalk Particulates'!$A:$A,0))</f>
        <v>industry-fuel-other</v>
      </c>
      <c r="G643" s="91">
        <f>INDEX('Crosswalk Particulates'!$E:$E,MATCH('2017 EPA Data'!$B643,'Crosswalk Particulates'!$D:$D,0))</f>
        <v>0</v>
      </c>
      <c r="H643" s="103">
        <f t="shared" si="9"/>
        <v>0</v>
      </c>
    </row>
    <row r="644" spans="1:8" hidden="1">
      <c r="A644" s="80" t="s">
        <v>3789</v>
      </c>
      <c r="B644" s="80" t="s">
        <v>3725</v>
      </c>
      <c r="C644" s="80" t="s">
        <v>3705</v>
      </c>
      <c r="D644" s="93">
        <v>201519.72253687898</v>
      </c>
      <c r="E644" s="80" t="s">
        <v>3706</v>
      </c>
      <c r="F644" s="86" t="str">
        <f>INDEX('Crosswalk Particulates'!$B:$B,MATCH('2017 EPA Data'!A644,'Crosswalk Particulates'!$A:$A,0))</f>
        <v>Commercial Buildings Sector</v>
      </c>
      <c r="G644" s="91">
        <f>INDEX('Crosswalk Particulates'!$E:$E,MATCH('2017 EPA Data'!$B644,'Crosswalk Particulates'!$D:$D,0))</f>
        <v>0</v>
      </c>
      <c r="H644" s="103">
        <f t="shared" ref="H644:H707" si="10">IF(E644="TON",D644/metricton_to_shortton,0)*10^6</f>
        <v>0</v>
      </c>
    </row>
    <row r="645" spans="1:8" hidden="1">
      <c r="A645" s="80" t="s">
        <v>3726</v>
      </c>
      <c r="B645" s="80" t="s">
        <v>3794</v>
      </c>
      <c r="C645" s="80" t="s">
        <v>3705</v>
      </c>
      <c r="D645" s="93">
        <v>200238.22416750001</v>
      </c>
      <c r="E645" s="80" t="s">
        <v>3706</v>
      </c>
      <c r="F645" s="86" t="str">
        <f>INDEX('Crosswalk Particulates'!$B:$B,MATCH('2017 EPA Data'!A645,'Crosswalk Particulates'!$A:$A,0))</f>
        <v>process-other-industry</v>
      </c>
      <c r="G645" s="91">
        <f>INDEX('Crosswalk Particulates'!$E:$E,MATCH('2017 EPA Data'!$B645,'Crosswalk Particulates'!$D:$D,0))</f>
        <v>0</v>
      </c>
      <c r="H645" s="103">
        <f t="shared" si="10"/>
        <v>0</v>
      </c>
    </row>
    <row r="646" spans="1:8" hidden="1">
      <c r="A646" s="80" t="s">
        <v>3726</v>
      </c>
      <c r="B646" s="80" t="s">
        <v>3866</v>
      </c>
      <c r="C646" s="80" t="s">
        <v>3705</v>
      </c>
      <c r="D646" s="93">
        <v>199648.37373904401</v>
      </c>
      <c r="E646" s="80" t="s">
        <v>3706</v>
      </c>
      <c r="F646" s="86" t="str">
        <f>INDEX('Crosswalk Particulates'!$B:$B,MATCH('2017 EPA Data'!A646,'Crosswalk Particulates'!$A:$A,0))</f>
        <v>process-other-industry</v>
      </c>
      <c r="G646" s="91">
        <f>INDEX('Crosswalk Particulates'!$E:$E,MATCH('2017 EPA Data'!$B646,'Crosswalk Particulates'!$D:$D,0))</f>
        <v>0</v>
      </c>
      <c r="H646" s="103">
        <f t="shared" si="10"/>
        <v>0</v>
      </c>
    </row>
    <row r="647" spans="1:8" hidden="1">
      <c r="A647" s="80" t="s">
        <v>3722</v>
      </c>
      <c r="B647" s="80" t="s">
        <v>3727</v>
      </c>
      <c r="C647" s="80" t="s">
        <v>3705</v>
      </c>
      <c r="D647" s="93">
        <v>198879.17330746408</v>
      </c>
      <c r="E647" s="80" t="s">
        <v>3706</v>
      </c>
      <c r="F647" s="86" t="str">
        <f>INDEX('Crosswalk Particulates'!$B:$B,MATCH('2017 EPA Data'!A647,'Crosswalk Particulates'!$A:$A,0))</f>
        <v>Other-EPA</v>
      </c>
      <c r="G647" s="91">
        <f>INDEX('Crosswalk Particulates'!$E:$E,MATCH('2017 EPA Data'!$B647,'Crosswalk Particulates'!$D:$D,0))</f>
        <v>0</v>
      </c>
      <c r="H647" s="103">
        <f t="shared" si="10"/>
        <v>0</v>
      </c>
    </row>
    <row r="648" spans="1:8" hidden="1">
      <c r="A648" s="80" t="s">
        <v>3738</v>
      </c>
      <c r="B648" s="80" t="s">
        <v>3855</v>
      </c>
      <c r="C648" s="80" t="s">
        <v>3705</v>
      </c>
      <c r="D648" s="93">
        <v>197975.727896</v>
      </c>
      <c r="E648" s="80" t="s">
        <v>3706</v>
      </c>
      <c r="F648" s="86" t="str">
        <f>INDEX('Crosswalk Particulates'!$B:$B,MATCH('2017 EPA Data'!A648,'Crosswalk Particulates'!$A:$A,0))</f>
        <v>process-other-industry</v>
      </c>
      <c r="G648" s="91">
        <f>INDEX('Crosswalk Particulates'!$E:$E,MATCH('2017 EPA Data'!$B648,'Crosswalk Particulates'!$D:$D,0))</f>
        <v>0</v>
      </c>
      <c r="H648" s="103">
        <f t="shared" si="10"/>
        <v>0</v>
      </c>
    </row>
    <row r="649" spans="1:8" hidden="1">
      <c r="A649" s="80" t="s">
        <v>3718</v>
      </c>
      <c r="B649" s="80" t="s">
        <v>3727</v>
      </c>
      <c r="C649" s="80" t="s">
        <v>3705</v>
      </c>
      <c r="D649" s="93">
        <v>196242.53078641219</v>
      </c>
      <c r="E649" s="80" t="s">
        <v>3706</v>
      </c>
      <c r="F649" s="86" t="str">
        <f>INDEX('Crosswalk Particulates'!$B:$B,MATCH('2017 EPA Data'!A649,'Crosswalk Particulates'!$A:$A,0))</f>
        <v>process-other-industry</v>
      </c>
      <c r="G649" s="91">
        <f>INDEX('Crosswalk Particulates'!$E:$E,MATCH('2017 EPA Data'!$B649,'Crosswalk Particulates'!$D:$D,0))</f>
        <v>0</v>
      </c>
      <c r="H649" s="103">
        <f t="shared" si="10"/>
        <v>0</v>
      </c>
    </row>
    <row r="650" spans="1:8" hidden="1">
      <c r="A650" s="80" t="s">
        <v>3774</v>
      </c>
      <c r="B650" s="80" t="s">
        <v>3744</v>
      </c>
      <c r="C650" s="80" t="s">
        <v>3745</v>
      </c>
      <c r="D650" s="93">
        <v>195953.48137487497</v>
      </c>
      <c r="E650" s="80" t="s">
        <v>3710</v>
      </c>
      <c r="F650" s="86" t="str">
        <f>INDEX('Crosswalk Particulates'!$B:$B,MATCH('2017 EPA Data'!A650,'Crosswalk Particulates'!$A:$A,0))</f>
        <v>process-other-industry</v>
      </c>
      <c r="G650" s="91" t="str">
        <f>INDEX('Crosswalk Particulates'!$E:$E,MATCH('2017 EPA Data'!$B650,'Crosswalk Particulates'!$D:$D,0))</f>
        <v>VOC</v>
      </c>
      <c r="H650" s="103">
        <f t="shared" si="10"/>
        <v>177766219461.74396</v>
      </c>
    </row>
    <row r="651" spans="1:8" hidden="1">
      <c r="A651" s="80" t="s">
        <v>3738</v>
      </c>
      <c r="B651" s="80" t="s">
        <v>3756</v>
      </c>
      <c r="C651" s="80" t="s">
        <v>3705</v>
      </c>
      <c r="D651" s="93">
        <v>195259.07320000001</v>
      </c>
      <c r="E651" s="80" t="s">
        <v>3706</v>
      </c>
      <c r="F651" s="86" t="str">
        <f>INDEX('Crosswalk Particulates'!$B:$B,MATCH('2017 EPA Data'!A651,'Crosswalk Particulates'!$A:$A,0))</f>
        <v>process-other-industry</v>
      </c>
      <c r="G651" s="91">
        <f>INDEX('Crosswalk Particulates'!$E:$E,MATCH('2017 EPA Data'!$B651,'Crosswalk Particulates'!$D:$D,0))</f>
        <v>0</v>
      </c>
      <c r="H651" s="103">
        <f t="shared" si="10"/>
        <v>0</v>
      </c>
    </row>
    <row r="652" spans="1:8" hidden="1">
      <c r="A652" s="80" t="s">
        <v>3753</v>
      </c>
      <c r="B652" s="80" t="s">
        <v>3704</v>
      </c>
      <c r="C652" s="80" t="s">
        <v>3705</v>
      </c>
      <c r="D652" s="93">
        <v>195065.2</v>
      </c>
      <c r="E652" s="80" t="s">
        <v>3706</v>
      </c>
      <c r="F652" s="86" t="str">
        <f>INDEX('Crosswalk Particulates'!$B:$B,MATCH('2017 EPA Data'!A652,'Crosswalk Particulates'!$A:$A,0))</f>
        <v>Electricity Sector</v>
      </c>
      <c r="G652" s="91">
        <f>INDEX('Crosswalk Particulates'!$E:$E,MATCH('2017 EPA Data'!$B652,'Crosswalk Particulates'!$D:$D,0))</f>
        <v>0</v>
      </c>
      <c r="H652" s="103">
        <f t="shared" si="10"/>
        <v>0</v>
      </c>
    </row>
    <row r="653" spans="1:8" hidden="1">
      <c r="A653" s="80" t="s">
        <v>3774</v>
      </c>
      <c r="B653" s="80" t="s">
        <v>3867</v>
      </c>
      <c r="C653" s="80" t="s">
        <v>3705</v>
      </c>
      <c r="D653" s="93">
        <v>193497.39040571082</v>
      </c>
      <c r="E653" s="80" t="s">
        <v>3706</v>
      </c>
      <c r="F653" s="86" t="str">
        <f>INDEX('Crosswalk Particulates'!$B:$B,MATCH('2017 EPA Data'!A653,'Crosswalk Particulates'!$A:$A,0))</f>
        <v>process-other-industry</v>
      </c>
      <c r="G653" s="91">
        <f>INDEX('Crosswalk Particulates'!$E:$E,MATCH('2017 EPA Data'!$B653,'Crosswalk Particulates'!$D:$D,0))</f>
        <v>0</v>
      </c>
      <c r="H653" s="103">
        <f t="shared" si="10"/>
        <v>0</v>
      </c>
    </row>
    <row r="654" spans="1:8" hidden="1">
      <c r="A654" s="80" t="s">
        <v>3720</v>
      </c>
      <c r="B654" s="80" t="s">
        <v>3797</v>
      </c>
      <c r="C654" s="80" t="s">
        <v>3745</v>
      </c>
      <c r="D654" s="93">
        <v>193398.96830977342</v>
      </c>
      <c r="E654" s="80" t="s">
        <v>3710</v>
      </c>
      <c r="F654" s="86" t="str">
        <f>INDEX('Crosswalk Particulates'!$B:$B,MATCH('2017 EPA Data'!A654,'Crosswalk Particulates'!$A:$A,0))</f>
        <v>Other-EPA</v>
      </c>
      <c r="G654" s="91" t="str">
        <f>INDEX('Crosswalk Particulates'!$E:$E,MATCH('2017 EPA Data'!$B654,'Crosswalk Particulates'!$D:$D,0))</f>
        <v>NOX</v>
      </c>
      <c r="H654" s="103">
        <f t="shared" si="10"/>
        <v>175448801434.96243</v>
      </c>
    </row>
    <row r="655" spans="1:8" hidden="1">
      <c r="A655" s="80" t="s">
        <v>3774</v>
      </c>
      <c r="B655" s="80" t="s">
        <v>3768</v>
      </c>
      <c r="C655" s="80" t="s">
        <v>3705</v>
      </c>
      <c r="D655" s="93">
        <v>192786.063635</v>
      </c>
      <c r="E655" s="80" t="s">
        <v>3706</v>
      </c>
      <c r="F655" s="86" t="str">
        <f>INDEX('Crosswalk Particulates'!$B:$B,MATCH('2017 EPA Data'!A655,'Crosswalk Particulates'!$A:$A,0))</f>
        <v>process-other-industry</v>
      </c>
      <c r="G655" s="91">
        <f>INDEX('Crosswalk Particulates'!$E:$E,MATCH('2017 EPA Data'!$B655,'Crosswalk Particulates'!$D:$D,0))</f>
        <v>0</v>
      </c>
      <c r="H655" s="103">
        <f t="shared" si="10"/>
        <v>0</v>
      </c>
    </row>
    <row r="656" spans="1:8" hidden="1">
      <c r="A656" s="80" t="s">
        <v>3807</v>
      </c>
      <c r="B656" s="80" t="s">
        <v>3708</v>
      </c>
      <c r="C656" s="80" t="s">
        <v>3709</v>
      </c>
      <c r="D656" s="93">
        <v>192376.71280000001</v>
      </c>
      <c r="E656" s="80" t="s">
        <v>3710</v>
      </c>
      <c r="F656" s="86" t="str">
        <f>INDEX('Crosswalk Particulates'!$B:$B,MATCH('2017 EPA Data'!A656,'Crosswalk Particulates'!$A:$A,0))</f>
        <v>process-iron and steel-industry</v>
      </c>
      <c r="G656" s="91">
        <f>INDEX('Crosswalk Particulates'!$E:$E,MATCH('2017 EPA Data'!$B656,'Crosswalk Particulates'!$D:$D,0))</f>
        <v>0</v>
      </c>
      <c r="H656" s="103">
        <f t="shared" si="10"/>
        <v>174521425733.23297</v>
      </c>
    </row>
    <row r="657" spans="1:8" hidden="1">
      <c r="A657" s="80" t="s">
        <v>3820</v>
      </c>
      <c r="B657" s="80" t="s">
        <v>3764</v>
      </c>
      <c r="C657" s="80" t="s">
        <v>3705</v>
      </c>
      <c r="D657" s="93">
        <v>192329.582817382</v>
      </c>
      <c r="E657" s="80" t="s">
        <v>3706</v>
      </c>
      <c r="F657" s="86" t="str">
        <f>INDEX('Crosswalk Particulates'!$B:$B,MATCH('2017 EPA Data'!A657,'Crosswalk Particulates'!$A:$A,0))</f>
        <v>industry-fuel-other</v>
      </c>
      <c r="G657" s="91">
        <f>INDEX('Crosswalk Particulates'!$E:$E,MATCH('2017 EPA Data'!$B657,'Crosswalk Particulates'!$D:$D,0))</f>
        <v>0</v>
      </c>
      <c r="H657" s="103">
        <f t="shared" si="10"/>
        <v>0</v>
      </c>
    </row>
    <row r="658" spans="1:8">
      <c r="A658" s="80" t="s">
        <v>3729</v>
      </c>
      <c r="B658" s="80" t="s">
        <v>3797</v>
      </c>
      <c r="C658" s="80" t="s">
        <v>3745</v>
      </c>
      <c r="D658" s="93">
        <v>191547.0135162329</v>
      </c>
      <c r="E658" s="80" t="s">
        <v>3710</v>
      </c>
      <c r="F658" s="86" t="str">
        <f>INDEX('Crosswalk Particulates'!$B:$B,MATCH('2017 EPA Data'!A658,'Crosswalk Particulates'!$A:$A,0))</f>
        <v>Transportation Sector</v>
      </c>
      <c r="G658" s="91" t="str">
        <f>INDEX('Crosswalk Particulates'!$E:$E,MATCH('2017 EPA Data'!$B658,'Crosswalk Particulates'!$D:$D,0))</f>
        <v>NOX</v>
      </c>
      <c r="H658" s="103">
        <f t="shared" si="10"/>
        <v>173768734309.07178</v>
      </c>
    </row>
    <row r="659" spans="1:8" hidden="1">
      <c r="A659" s="80" t="s">
        <v>3774</v>
      </c>
      <c r="B659" s="80" t="s">
        <v>3827</v>
      </c>
      <c r="C659" s="80" t="s">
        <v>3705</v>
      </c>
      <c r="D659" s="93">
        <v>190501.94038871999</v>
      </c>
      <c r="E659" s="80" t="s">
        <v>3706</v>
      </c>
      <c r="F659" s="86" t="str">
        <f>INDEX('Crosswalk Particulates'!$B:$B,MATCH('2017 EPA Data'!A659,'Crosswalk Particulates'!$A:$A,0))</f>
        <v>process-other-industry</v>
      </c>
      <c r="G659" s="91">
        <f>INDEX('Crosswalk Particulates'!$E:$E,MATCH('2017 EPA Data'!$B659,'Crosswalk Particulates'!$D:$D,0))</f>
        <v>0</v>
      </c>
      <c r="H659" s="103">
        <f t="shared" si="10"/>
        <v>0</v>
      </c>
    </row>
    <row r="660" spans="1:8" hidden="1">
      <c r="A660" s="80" t="s">
        <v>3779</v>
      </c>
      <c r="B660" s="80" t="s">
        <v>3719</v>
      </c>
      <c r="C660" s="80" t="s">
        <v>3705</v>
      </c>
      <c r="D660" s="93">
        <v>190435.62735373047</v>
      </c>
      <c r="E660" s="80" t="s">
        <v>3706</v>
      </c>
      <c r="F660" s="86" t="str">
        <f>INDEX('Crosswalk Particulates'!$B:$B,MATCH('2017 EPA Data'!A660,'Crosswalk Particulates'!$A:$A,0))</f>
        <v>Other-EPA</v>
      </c>
      <c r="G660" s="91">
        <f>INDEX('Crosswalk Particulates'!$E:$E,MATCH('2017 EPA Data'!$B660,'Crosswalk Particulates'!$D:$D,0))</f>
        <v>0</v>
      </c>
      <c r="H660" s="103">
        <f t="shared" si="10"/>
        <v>0</v>
      </c>
    </row>
    <row r="661" spans="1:8" hidden="1">
      <c r="A661" s="80" t="s">
        <v>3718</v>
      </c>
      <c r="B661" s="80" t="s">
        <v>3794</v>
      </c>
      <c r="C661" s="80" t="s">
        <v>3705</v>
      </c>
      <c r="D661" s="93">
        <v>188490.02145285855</v>
      </c>
      <c r="E661" s="80" t="s">
        <v>3706</v>
      </c>
      <c r="F661" s="86" t="str">
        <f>INDEX('Crosswalk Particulates'!$B:$B,MATCH('2017 EPA Data'!A661,'Crosswalk Particulates'!$A:$A,0))</f>
        <v>process-other-industry</v>
      </c>
      <c r="G661" s="91">
        <f>INDEX('Crosswalk Particulates'!$E:$E,MATCH('2017 EPA Data'!$B661,'Crosswalk Particulates'!$D:$D,0))</f>
        <v>0</v>
      </c>
      <c r="H661" s="103">
        <f t="shared" si="10"/>
        <v>0</v>
      </c>
    </row>
    <row r="662" spans="1:8" hidden="1">
      <c r="A662" s="80" t="s">
        <v>3726</v>
      </c>
      <c r="B662" s="80" t="s">
        <v>3716</v>
      </c>
      <c r="C662" s="80" t="s">
        <v>3705</v>
      </c>
      <c r="D662" s="93">
        <v>188280.6444645038</v>
      </c>
      <c r="E662" s="80" t="s">
        <v>3706</v>
      </c>
      <c r="F662" s="86" t="str">
        <f>INDEX('Crosswalk Particulates'!$B:$B,MATCH('2017 EPA Data'!A662,'Crosswalk Particulates'!$A:$A,0))</f>
        <v>process-other-industry</v>
      </c>
      <c r="G662" s="91">
        <f>INDEX('Crosswalk Particulates'!$E:$E,MATCH('2017 EPA Data'!$B662,'Crosswalk Particulates'!$D:$D,0))</f>
        <v>0</v>
      </c>
      <c r="H662" s="103">
        <f t="shared" si="10"/>
        <v>0</v>
      </c>
    </row>
    <row r="663" spans="1:8" hidden="1">
      <c r="A663" s="80" t="s">
        <v>3766</v>
      </c>
      <c r="B663" s="80" t="s">
        <v>3724</v>
      </c>
      <c r="C663" s="80" t="s">
        <v>3705</v>
      </c>
      <c r="D663" s="93">
        <v>187817.81087379399</v>
      </c>
      <c r="E663" s="80" t="s">
        <v>3706</v>
      </c>
      <c r="F663" s="86" t="str">
        <f>INDEX('Crosswalk Particulates'!$B:$B,MATCH('2017 EPA Data'!A663,'Crosswalk Particulates'!$A:$A,0))</f>
        <v>process-chemicals-industry</v>
      </c>
      <c r="G663" s="91">
        <f>INDEX('Crosswalk Particulates'!$E:$E,MATCH('2017 EPA Data'!$B663,'Crosswalk Particulates'!$D:$D,0))</f>
        <v>0</v>
      </c>
      <c r="H663" s="103">
        <f t="shared" si="10"/>
        <v>0</v>
      </c>
    </row>
    <row r="664" spans="1:8" hidden="1">
      <c r="A664" s="80" t="s">
        <v>3730</v>
      </c>
      <c r="B664" s="80" t="s">
        <v>3785</v>
      </c>
      <c r="C664" s="80" t="s">
        <v>3709</v>
      </c>
      <c r="D664" s="93">
        <v>186384.2187842796</v>
      </c>
      <c r="E664" s="80" t="s">
        <v>3710</v>
      </c>
      <c r="F664" s="86" t="str">
        <f>INDEX('Crosswalk Particulates'!$B:$B,MATCH('2017 EPA Data'!A664,'Crosswalk Particulates'!$A:$A,0))</f>
        <v>process-ngps-industry</v>
      </c>
      <c r="G664" s="91" t="str">
        <f>INDEX('Crosswalk Particulates'!$E:$E,MATCH('2017 EPA Data'!$B664,'Crosswalk Particulates'!$D:$D,0))</f>
        <v>CH4</v>
      </c>
      <c r="H664" s="103">
        <f t="shared" si="10"/>
        <v>169085120142.5004</v>
      </c>
    </row>
    <row r="665" spans="1:8" hidden="1">
      <c r="A665" s="80" t="s">
        <v>3766</v>
      </c>
      <c r="B665" s="80" t="s">
        <v>3725</v>
      </c>
      <c r="C665" s="80" t="s">
        <v>3705</v>
      </c>
      <c r="D665" s="93">
        <v>185757.68476863208</v>
      </c>
      <c r="E665" s="80" t="s">
        <v>3706</v>
      </c>
      <c r="F665" s="86" t="str">
        <f>INDEX('Crosswalk Particulates'!$B:$B,MATCH('2017 EPA Data'!A665,'Crosswalk Particulates'!$A:$A,0))</f>
        <v>process-chemicals-industry</v>
      </c>
      <c r="G665" s="91">
        <f>INDEX('Crosswalk Particulates'!$E:$E,MATCH('2017 EPA Data'!$B665,'Crosswalk Particulates'!$D:$D,0))</f>
        <v>0</v>
      </c>
      <c r="H665" s="103">
        <f t="shared" si="10"/>
        <v>0</v>
      </c>
    </row>
    <row r="666" spans="1:8" hidden="1">
      <c r="A666" s="80" t="s">
        <v>3766</v>
      </c>
      <c r="B666" s="80" t="s">
        <v>3799</v>
      </c>
      <c r="C666" s="80" t="s">
        <v>3705</v>
      </c>
      <c r="D666" s="93">
        <v>185115.97313890999</v>
      </c>
      <c r="E666" s="80" t="s">
        <v>3706</v>
      </c>
      <c r="F666" s="86" t="str">
        <f>INDEX('Crosswalk Particulates'!$B:$B,MATCH('2017 EPA Data'!A666,'Crosswalk Particulates'!$A:$A,0))</f>
        <v>process-chemicals-industry</v>
      </c>
      <c r="G666" s="91">
        <f>INDEX('Crosswalk Particulates'!$E:$E,MATCH('2017 EPA Data'!$B666,'Crosswalk Particulates'!$D:$D,0))</f>
        <v>0</v>
      </c>
      <c r="H666" s="103">
        <f t="shared" si="10"/>
        <v>0</v>
      </c>
    </row>
    <row r="667" spans="1:8" hidden="1">
      <c r="A667" s="80" t="s">
        <v>3815</v>
      </c>
      <c r="B667" s="80" t="s">
        <v>3818</v>
      </c>
      <c r="D667" s="93">
        <v>184977.35306976162</v>
      </c>
      <c r="E667" s="80" t="s">
        <v>3710</v>
      </c>
      <c r="F667" s="86" t="str">
        <f>INDEX('Crosswalk Particulates'!$B:$B,MATCH('2017 EPA Data'!A667,'Crosswalk Particulates'!$A:$A,0))</f>
        <v>Other-EPA</v>
      </c>
      <c r="G667" s="91">
        <f>INDEX('Crosswalk Particulates'!$E:$E,MATCH('2017 EPA Data'!$B667,'Crosswalk Particulates'!$D:$D,0))</f>
        <v>0</v>
      </c>
      <c r="H667" s="103">
        <f t="shared" si="10"/>
        <v>167808831517.23349</v>
      </c>
    </row>
    <row r="668" spans="1:8" hidden="1">
      <c r="A668" s="80" t="s">
        <v>3772</v>
      </c>
      <c r="B668" s="80" t="s">
        <v>3746</v>
      </c>
      <c r="C668" s="80" t="s">
        <v>3705</v>
      </c>
      <c r="D668" s="93">
        <v>184492.52287512639</v>
      </c>
      <c r="E668" s="80" t="s">
        <v>3706</v>
      </c>
      <c r="F668" s="86" t="str">
        <f>INDEX('Crosswalk Particulates'!$B:$B,MATCH('2017 EPA Data'!A668,'Crosswalk Particulates'!$A:$A,0))</f>
        <v>Electricity Sector</v>
      </c>
      <c r="G668" s="91">
        <f>INDEX('Crosswalk Particulates'!$E:$E,MATCH('2017 EPA Data'!$B668,'Crosswalk Particulates'!$D:$D,0))</f>
        <v>0</v>
      </c>
      <c r="H668" s="103">
        <f t="shared" si="10"/>
        <v>0</v>
      </c>
    </row>
    <row r="669" spans="1:8" hidden="1">
      <c r="A669" s="80" t="s">
        <v>3707</v>
      </c>
      <c r="B669" s="80" t="s">
        <v>3744</v>
      </c>
      <c r="C669" s="80" t="s">
        <v>3745</v>
      </c>
      <c r="D669" s="93">
        <v>183494.13862555724</v>
      </c>
      <c r="E669" s="80" t="s">
        <v>3710</v>
      </c>
      <c r="F669" s="86" t="str">
        <f>INDEX('Crosswalk Particulates'!$B:$B,MATCH('2017 EPA Data'!A669,'Crosswalk Particulates'!$A:$A,0))</f>
        <v>process-other-industry</v>
      </c>
      <c r="G669" s="91" t="str">
        <f>INDEX('Crosswalk Particulates'!$E:$E,MATCH('2017 EPA Data'!$B669,'Crosswalk Particulates'!$D:$D,0))</f>
        <v>VOC</v>
      </c>
      <c r="H669" s="103">
        <f t="shared" si="10"/>
        <v>166463280407.1062</v>
      </c>
    </row>
    <row r="670" spans="1:8" hidden="1">
      <c r="A670" s="80" t="s">
        <v>3714</v>
      </c>
      <c r="B670" s="80" t="s">
        <v>3868</v>
      </c>
      <c r="C670" s="80" t="s">
        <v>3705</v>
      </c>
      <c r="D670" s="93">
        <v>182845.45430355635</v>
      </c>
      <c r="E670" s="80" t="s">
        <v>3706</v>
      </c>
      <c r="F670" s="86" t="str">
        <f>INDEX('Crosswalk Particulates'!$B:$B,MATCH('2017 EPA Data'!A670,'Crosswalk Particulates'!$A:$A,0))</f>
        <v>Other-EPA</v>
      </c>
      <c r="G670" s="91">
        <f>INDEX('Crosswalk Particulates'!$E:$E,MATCH('2017 EPA Data'!$B670,'Crosswalk Particulates'!$D:$D,0))</f>
        <v>0</v>
      </c>
      <c r="H670" s="103">
        <f t="shared" si="10"/>
        <v>0</v>
      </c>
    </row>
    <row r="671" spans="1:8" hidden="1">
      <c r="A671" s="80" t="s">
        <v>3741</v>
      </c>
      <c r="B671" s="80" t="s">
        <v>3744</v>
      </c>
      <c r="C671" s="80" t="s">
        <v>3745</v>
      </c>
      <c r="D671" s="93">
        <v>182808.52177916796</v>
      </c>
      <c r="E671" s="80" t="s">
        <v>3710</v>
      </c>
      <c r="F671" s="86" t="str">
        <f>INDEX('Crosswalk Particulates'!$B:$B,MATCH('2017 EPA Data'!A671,'Crosswalk Particulates'!$A:$A,0))</f>
        <v>process-other-industry</v>
      </c>
      <c r="G671" s="91" t="str">
        <f>INDEX('Crosswalk Particulates'!$E:$E,MATCH('2017 EPA Data'!$B671,'Crosswalk Particulates'!$D:$D,0))</f>
        <v>VOC</v>
      </c>
      <c r="H671" s="103">
        <f t="shared" si="10"/>
        <v>165841298526.88263</v>
      </c>
    </row>
    <row r="672" spans="1:8" hidden="1">
      <c r="A672" s="80" t="s">
        <v>3788</v>
      </c>
      <c r="B672" s="80" t="s">
        <v>3869</v>
      </c>
      <c r="C672" s="80" t="s">
        <v>3705</v>
      </c>
      <c r="D672" s="93">
        <v>182689.59707278229</v>
      </c>
      <c r="E672" s="80" t="s">
        <v>3706</v>
      </c>
      <c r="F672" s="86" t="str">
        <f>INDEX('Crosswalk Particulates'!$B:$B,MATCH('2017 EPA Data'!A672,'Crosswalk Particulates'!$A:$A,0))</f>
        <v>industry-fuel-biomass</v>
      </c>
      <c r="G672" s="91">
        <f>INDEX('Crosswalk Particulates'!$E:$E,MATCH('2017 EPA Data'!$B672,'Crosswalk Particulates'!$D:$D,0))</f>
        <v>0</v>
      </c>
      <c r="H672" s="103">
        <f t="shared" si="10"/>
        <v>0</v>
      </c>
    </row>
    <row r="673" spans="1:8" hidden="1">
      <c r="A673" s="80" t="s">
        <v>3791</v>
      </c>
      <c r="B673" s="80" t="s">
        <v>3803</v>
      </c>
      <c r="C673" s="80" t="s">
        <v>3745</v>
      </c>
      <c r="D673" s="93">
        <v>182651.27464639922</v>
      </c>
      <c r="E673" s="80" t="s">
        <v>3710</v>
      </c>
      <c r="F673" s="86" t="str">
        <f>INDEX('Crosswalk Particulates'!$B:$B,MATCH('2017 EPA Data'!A673,'Crosswalk Particulates'!$A:$A,0))</f>
        <v>Transportation Sector</v>
      </c>
      <c r="G673" s="91" t="str">
        <f>INDEX('Crosswalk Particulates'!$E:$E,MATCH('2017 EPA Data'!$B673,'Crosswalk Particulates'!$D:$D,0))</f>
        <v>SOx</v>
      </c>
      <c r="H673" s="103">
        <f t="shared" si="10"/>
        <v>165698646157.97665</v>
      </c>
    </row>
    <row r="674" spans="1:8" hidden="1">
      <c r="A674" s="80" t="s">
        <v>3773</v>
      </c>
      <c r="B674" s="80" t="s">
        <v>3800</v>
      </c>
      <c r="C674" s="80" t="s">
        <v>3705</v>
      </c>
      <c r="D674" s="93">
        <v>181868.2</v>
      </c>
      <c r="E674" s="80" t="s">
        <v>3706</v>
      </c>
      <c r="F674" s="86" t="str">
        <f>INDEX('Crosswalk Particulates'!$B:$B,MATCH('2017 EPA Data'!A674,'Crosswalk Particulates'!$A:$A,0))</f>
        <v>process-other-industry</v>
      </c>
      <c r="G674" s="91">
        <f>INDEX('Crosswalk Particulates'!$E:$E,MATCH('2017 EPA Data'!$B674,'Crosswalk Particulates'!$D:$D,0))</f>
        <v>0</v>
      </c>
      <c r="H674" s="103">
        <f t="shared" si="10"/>
        <v>0</v>
      </c>
    </row>
    <row r="675" spans="1:8" hidden="1">
      <c r="A675" s="80" t="s">
        <v>3718</v>
      </c>
      <c r="B675" s="80" t="s">
        <v>3754</v>
      </c>
      <c r="C675" s="80" t="s">
        <v>3705</v>
      </c>
      <c r="D675" s="93">
        <v>181839.80757643169</v>
      </c>
      <c r="E675" s="80" t="s">
        <v>3706</v>
      </c>
      <c r="F675" s="86" t="str">
        <f>INDEX('Crosswalk Particulates'!$B:$B,MATCH('2017 EPA Data'!A675,'Crosswalk Particulates'!$A:$A,0))</f>
        <v>process-other-industry</v>
      </c>
      <c r="G675" s="91">
        <f>INDEX('Crosswalk Particulates'!$E:$E,MATCH('2017 EPA Data'!$B675,'Crosswalk Particulates'!$D:$D,0))</f>
        <v>0</v>
      </c>
      <c r="H675" s="103">
        <f t="shared" si="10"/>
        <v>0</v>
      </c>
    </row>
    <row r="676" spans="1:8" hidden="1">
      <c r="A676" s="80" t="s">
        <v>3739</v>
      </c>
      <c r="B676" s="80" t="s">
        <v>3785</v>
      </c>
      <c r="C676" s="80" t="s">
        <v>3709</v>
      </c>
      <c r="D676" s="93">
        <v>179646.77794822803</v>
      </c>
      <c r="E676" s="80" t="s">
        <v>3710</v>
      </c>
      <c r="F676" s="86" t="str">
        <f>INDEX('Crosswalk Particulates'!$B:$B,MATCH('2017 EPA Data'!A676,'Crosswalk Particulates'!$A:$A,0))</f>
        <v>industry-fuel-natural gas</v>
      </c>
      <c r="G676" s="91" t="str">
        <f>INDEX('Crosswalk Particulates'!$E:$E,MATCH('2017 EPA Data'!$B676,'Crosswalk Particulates'!$D:$D,0))</f>
        <v>CH4</v>
      </c>
      <c r="H676" s="103">
        <f t="shared" si="10"/>
        <v>162973009360.55014</v>
      </c>
    </row>
    <row r="677" spans="1:8" hidden="1">
      <c r="A677" s="80" t="s">
        <v>3766</v>
      </c>
      <c r="B677" s="80" t="s">
        <v>3755</v>
      </c>
      <c r="C677" s="80" t="s">
        <v>3705</v>
      </c>
      <c r="D677" s="93">
        <v>178543.26130839999</v>
      </c>
      <c r="E677" s="80" t="s">
        <v>3706</v>
      </c>
      <c r="F677" s="86" t="str">
        <f>INDEX('Crosswalk Particulates'!$B:$B,MATCH('2017 EPA Data'!A677,'Crosswalk Particulates'!$A:$A,0))</f>
        <v>process-chemicals-industry</v>
      </c>
      <c r="G677" s="91">
        <f>INDEX('Crosswalk Particulates'!$E:$E,MATCH('2017 EPA Data'!$B677,'Crosswalk Particulates'!$D:$D,0))</f>
        <v>0</v>
      </c>
      <c r="H677" s="103">
        <f t="shared" si="10"/>
        <v>0</v>
      </c>
    </row>
    <row r="678" spans="1:8" hidden="1">
      <c r="A678" s="80" t="s">
        <v>3737</v>
      </c>
      <c r="B678" s="80" t="s">
        <v>3822</v>
      </c>
      <c r="D678" s="93">
        <v>178167.22407052616</v>
      </c>
      <c r="E678" s="80" t="s">
        <v>3710</v>
      </c>
      <c r="F678" s="86" t="str">
        <f>INDEX('Crosswalk Particulates'!$B:$B,MATCH('2017 EPA Data'!A678,'Crosswalk Particulates'!$A:$A,0))</f>
        <v>Residential Buildings Sector</v>
      </c>
      <c r="G678" s="91" t="str">
        <f>INDEX('Crosswalk Particulates'!$E:$E,MATCH('2017 EPA Data'!$B678,'Crosswalk Particulates'!$D:$D,0))</f>
        <v>OC</v>
      </c>
      <c r="H678" s="103">
        <f t="shared" si="10"/>
        <v>161630779064.44302</v>
      </c>
    </row>
    <row r="679" spans="1:8" hidden="1">
      <c r="A679" s="80" t="s">
        <v>3783</v>
      </c>
      <c r="B679" s="80" t="s">
        <v>3732</v>
      </c>
      <c r="C679" s="80" t="s">
        <v>3705</v>
      </c>
      <c r="D679" s="93">
        <v>178072.4479733599</v>
      </c>
      <c r="E679" s="80" t="s">
        <v>3706</v>
      </c>
      <c r="F679" s="86" t="str">
        <f>INDEX('Crosswalk Particulates'!$B:$B,MATCH('2017 EPA Data'!A679,'Crosswalk Particulates'!$A:$A,0))</f>
        <v>process-other-industry</v>
      </c>
      <c r="G679" s="91">
        <f>INDEX('Crosswalk Particulates'!$E:$E,MATCH('2017 EPA Data'!$B679,'Crosswalk Particulates'!$D:$D,0))</f>
        <v>0</v>
      </c>
      <c r="H679" s="103">
        <f t="shared" si="10"/>
        <v>0</v>
      </c>
    </row>
    <row r="680" spans="1:8" hidden="1">
      <c r="A680" s="80" t="s">
        <v>3726</v>
      </c>
      <c r="B680" s="80" t="s">
        <v>3746</v>
      </c>
      <c r="C680" s="80" t="s">
        <v>3705</v>
      </c>
      <c r="D680" s="93">
        <v>177528.77943074799</v>
      </c>
      <c r="E680" s="80" t="s">
        <v>3706</v>
      </c>
      <c r="F680" s="86" t="str">
        <f>INDEX('Crosswalk Particulates'!$B:$B,MATCH('2017 EPA Data'!A680,'Crosswalk Particulates'!$A:$A,0))</f>
        <v>process-other-industry</v>
      </c>
      <c r="G680" s="91">
        <f>INDEX('Crosswalk Particulates'!$E:$E,MATCH('2017 EPA Data'!$B680,'Crosswalk Particulates'!$D:$D,0))</f>
        <v>0</v>
      </c>
      <c r="H680" s="103">
        <f t="shared" si="10"/>
        <v>0</v>
      </c>
    </row>
    <row r="681" spans="1:8" hidden="1">
      <c r="A681" s="80" t="s">
        <v>3788</v>
      </c>
      <c r="B681" s="80" t="s">
        <v>3792</v>
      </c>
      <c r="C681" s="80" t="s">
        <v>3705</v>
      </c>
      <c r="D681" s="93">
        <v>176982.46224784743</v>
      </c>
      <c r="E681" s="80" t="s">
        <v>3706</v>
      </c>
      <c r="F681" s="86" t="str">
        <f>INDEX('Crosswalk Particulates'!$B:$B,MATCH('2017 EPA Data'!A681,'Crosswalk Particulates'!$A:$A,0))</f>
        <v>industry-fuel-biomass</v>
      </c>
      <c r="G681" s="91">
        <f>INDEX('Crosswalk Particulates'!$E:$E,MATCH('2017 EPA Data'!$B681,'Crosswalk Particulates'!$D:$D,0))</f>
        <v>0</v>
      </c>
      <c r="H681" s="103">
        <f t="shared" si="10"/>
        <v>0</v>
      </c>
    </row>
    <row r="682" spans="1:8" hidden="1">
      <c r="A682" s="80" t="s">
        <v>3742</v>
      </c>
      <c r="B682" s="80" t="s">
        <v>3736</v>
      </c>
      <c r="C682" s="80" t="s">
        <v>3705</v>
      </c>
      <c r="D682" s="93">
        <v>176514.24267089533</v>
      </c>
      <c r="E682" s="80" t="s">
        <v>3706</v>
      </c>
      <c r="F682" s="86" t="str">
        <f>INDEX('Crosswalk Particulates'!$B:$B,MATCH('2017 EPA Data'!A682,'Crosswalk Particulates'!$A:$A,0))</f>
        <v>Transportation Sector</v>
      </c>
      <c r="G682" s="91">
        <f>INDEX('Crosswalk Particulates'!$E:$E,MATCH('2017 EPA Data'!$B682,'Crosswalk Particulates'!$D:$D,0))</f>
        <v>0</v>
      </c>
      <c r="H682" s="103">
        <f t="shared" si="10"/>
        <v>0</v>
      </c>
    </row>
    <row r="683" spans="1:8" hidden="1">
      <c r="A683" s="80" t="s">
        <v>3791</v>
      </c>
      <c r="B683" s="80" t="s">
        <v>3716</v>
      </c>
      <c r="C683" s="80" t="s">
        <v>3705</v>
      </c>
      <c r="D683" s="93">
        <v>175969.95579866495</v>
      </c>
      <c r="E683" s="80" t="s">
        <v>3706</v>
      </c>
      <c r="F683" s="86" t="str">
        <f>INDEX('Crosswalk Particulates'!$B:$B,MATCH('2017 EPA Data'!A683,'Crosswalk Particulates'!$A:$A,0))</f>
        <v>Transportation Sector</v>
      </c>
      <c r="G683" s="91">
        <f>INDEX('Crosswalk Particulates'!$E:$E,MATCH('2017 EPA Data'!$B683,'Crosswalk Particulates'!$D:$D,0))</f>
        <v>0</v>
      </c>
      <c r="H683" s="103">
        <f t="shared" si="10"/>
        <v>0</v>
      </c>
    </row>
    <row r="684" spans="1:8" hidden="1">
      <c r="A684" s="80" t="s">
        <v>3766</v>
      </c>
      <c r="B684" s="80" t="s">
        <v>3870</v>
      </c>
      <c r="C684" s="80" t="s">
        <v>3705</v>
      </c>
      <c r="D684" s="93">
        <v>175389.43217750199</v>
      </c>
      <c r="E684" s="80" t="s">
        <v>3706</v>
      </c>
      <c r="F684" s="86" t="str">
        <f>INDEX('Crosswalk Particulates'!$B:$B,MATCH('2017 EPA Data'!A684,'Crosswalk Particulates'!$A:$A,0))</f>
        <v>process-chemicals-industry</v>
      </c>
      <c r="G684" s="91">
        <f>INDEX('Crosswalk Particulates'!$E:$E,MATCH('2017 EPA Data'!$B684,'Crosswalk Particulates'!$D:$D,0))</f>
        <v>0</v>
      </c>
      <c r="H684" s="103">
        <f t="shared" si="10"/>
        <v>0</v>
      </c>
    </row>
    <row r="685" spans="1:8" hidden="1">
      <c r="A685" s="80" t="s">
        <v>3769</v>
      </c>
      <c r="B685" s="80" t="s">
        <v>3768</v>
      </c>
      <c r="C685" s="80" t="s">
        <v>3705</v>
      </c>
      <c r="D685" s="93">
        <v>175218.82279999999</v>
      </c>
      <c r="E685" s="80" t="s">
        <v>3706</v>
      </c>
      <c r="F685" s="86" t="str">
        <f>INDEX('Crosswalk Particulates'!$B:$B,MATCH('2017 EPA Data'!A685,'Crosswalk Particulates'!$A:$A,0))</f>
        <v>Electricity Sector</v>
      </c>
      <c r="G685" s="91">
        <f>INDEX('Crosswalk Particulates'!$E:$E,MATCH('2017 EPA Data'!$B685,'Crosswalk Particulates'!$D:$D,0))</f>
        <v>0</v>
      </c>
      <c r="H685" s="103">
        <f t="shared" si="10"/>
        <v>0</v>
      </c>
    </row>
    <row r="686" spans="1:8" hidden="1">
      <c r="A686" s="80" t="s">
        <v>3788</v>
      </c>
      <c r="B686" s="80" t="s">
        <v>3725</v>
      </c>
      <c r="C686" s="80" t="s">
        <v>3705</v>
      </c>
      <c r="D686" s="93">
        <v>174401.45949961719</v>
      </c>
      <c r="E686" s="80" t="s">
        <v>3706</v>
      </c>
      <c r="F686" s="86" t="str">
        <f>INDEX('Crosswalk Particulates'!$B:$B,MATCH('2017 EPA Data'!A686,'Crosswalk Particulates'!$A:$A,0))</f>
        <v>industry-fuel-biomass</v>
      </c>
      <c r="G686" s="91">
        <f>INDEX('Crosswalk Particulates'!$E:$E,MATCH('2017 EPA Data'!$B686,'Crosswalk Particulates'!$D:$D,0))</f>
        <v>0</v>
      </c>
      <c r="H686" s="103">
        <f t="shared" si="10"/>
        <v>0</v>
      </c>
    </row>
    <row r="687" spans="1:8" hidden="1">
      <c r="A687" s="80" t="s">
        <v>3707</v>
      </c>
      <c r="B687" s="80" t="s">
        <v>3754</v>
      </c>
      <c r="C687" s="80" t="s">
        <v>3705</v>
      </c>
      <c r="D687" s="93">
        <v>173700.16941999999</v>
      </c>
      <c r="E687" s="80" t="s">
        <v>3706</v>
      </c>
      <c r="F687" s="86" t="str">
        <f>INDEX('Crosswalk Particulates'!$B:$B,MATCH('2017 EPA Data'!A687,'Crosswalk Particulates'!$A:$A,0))</f>
        <v>process-other-industry</v>
      </c>
      <c r="G687" s="91">
        <f>INDEX('Crosswalk Particulates'!$E:$E,MATCH('2017 EPA Data'!$B687,'Crosswalk Particulates'!$D:$D,0))</f>
        <v>0</v>
      </c>
      <c r="H687" s="103">
        <f t="shared" si="10"/>
        <v>0</v>
      </c>
    </row>
    <row r="688" spans="1:8" hidden="1">
      <c r="A688" s="80" t="s">
        <v>3733</v>
      </c>
      <c r="B688" s="80" t="s">
        <v>3721</v>
      </c>
      <c r="C688" s="80" t="s">
        <v>3705</v>
      </c>
      <c r="D688" s="93">
        <v>173295.08115218431</v>
      </c>
      <c r="E688" s="80" t="s">
        <v>3706</v>
      </c>
      <c r="F688" s="86" t="str">
        <f>INDEX('Crosswalk Particulates'!$B:$B,MATCH('2017 EPA Data'!A688,'Crosswalk Particulates'!$A:$A,0))</f>
        <v>Transportation Sector</v>
      </c>
      <c r="G688" s="91">
        <f>INDEX('Crosswalk Particulates'!$E:$E,MATCH('2017 EPA Data'!$B688,'Crosswalk Particulates'!$D:$D,0))</f>
        <v>0</v>
      </c>
      <c r="H688" s="103">
        <f t="shared" si="10"/>
        <v>0</v>
      </c>
    </row>
    <row r="689" spans="1:8" hidden="1">
      <c r="A689" s="80" t="s">
        <v>3741</v>
      </c>
      <c r="B689" s="80" t="s">
        <v>3801</v>
      </c>
      <c r="C689" s="80" t="s">
        <v>3705</v>
      </c>
      <c r="D689" s="93">
        <v>173239.57800000001</v>
      </c>
      <c r="E689" s="80" t="s">
        <v>3706</v>
      </c>
      <c r="F689" s="86" t="str">
        <f>INDEX('Crosswalk Particulates'!$B:$B,MATCH('2017 EPA Data'!A689,'Crosswalk Particulates'!$A:$A,0))</f>
        <v>process-other-industry</v>
      </c>
      <c r="G689" s="91">
        <f>INDEX('Crosswalk Particulates'!$E:$E,MATCH('2017 EPA Data'!$B689,'Crosswalk Particulates'!$D:$D,0))</f>
        <v>0</v>
      </c>
      <c r="H689" s="103">
        <f t="shared" si="10"/>
        <v>0</v>
      </c>
    </row>
    <row r="690" spans="1:8" hidden="1">
      <c r="A690" s="80" t="s">
        <v>3747</v>
      </c>
      <c r="B690" s="80" t="s">
        <v>3744</v>
      </c>
      <c r="C690" s="80" t="s">
        <v>3745</v>
      </c>
      <c r="D690" s="93">
        <v>172480.74268582565</v>
      </c>
      <c r="E690" s="80" t="s">
        <v>3710</v>
      </c>
      <c r="F690" s="86" t="str">
        <f>INDEX('Crosswalk Particulates'!$B:$B,MATCH('2017 EPA Data'!A690,'Crosswalk Particulates'!$A:$A,0))</f>
        <v>process-waste-industry</v>
      </c>
      <c r="G690" s="91" t="str">
        <f>INDEX('Crosswalk Particulates'!$E:$E,MATCH('2017 EPA Data'!$B690,'Crosswalk Particulates'!$D:$D,0))</f>
        <v>VOC</v>
      </c>
      <c r="H690" s="103">
        <f t="shared" si="10"/>
        <v>156472083792.96719</v>
      </c>
    </row>
    <row r="691" spans="1:8" hidden="1">
      <c r="A691" s="80" t="s">
        <v>3788</v>
      </c>
      <c r="B691" s="80" t="s">
        <v>3847</v>
      </c>
      <c r="C691" s="80" t="s">
        <v>3705</v>
      </c>
      <c r="D691" s="93">
        <v>172088.2206481637</v>
      </c>
      <c r="E691" s="80" t="s">
        <v>3706</v>
      </c>
      <c r="F691" s="86" t="str">
        <f>INDEX('Crosswalk Particulates'!$B:$B,MATCH('2017 EPA Data'!A691,'Crosswalk Particulates'!$A:$A,0))</f>
        <v>industry-fuel-biomass</v>
      </c>
      <c r="G691" s="91">
        <f>INDEX('Crosswalk Particulates'!$E:$E,MATCH('2017 EPA Data'!$B691,'Crosswalk Particulates'!$D:$D,0))</f>
        <v>0</v>
      </c>
      <c r="H691" s="103">
        <f t="shared" si="10"/>
        <v>0</v>
      </c>
    </row>
    <row r="692" spans="1:8" hidden="1">
      <c r="A692" s="80" t="s">
        <v>3733</v>
      </c>
      <c r="B692" s="80" t="s">
        <v>3727</v>
      </c>
      <c r="C692" s="80" t="s">
        <v>3705</v>
      </c>
      <c r="D692" s="93">
        <v>171847.68397573821</v>
      </c>
      <c r="E692" s="80" t="s">
        <v>3706</v>
      </c>
      <c r="F692" s="86" t="str">
        <f>INDEX('Crosswalk Particulates'!$B:$B,MATCH('2017 EPA Data'!A692,'Crosswalk Particulates'!$A:$A,0))</f>
        <v>Transportation Sector</v>
      </c>
      <c r="G692" s="91">
        <f>INDEX('Crosswalk Particulates'!$E:$E,MATCH('2017 EPA Data'!$B692,'Crosswalk Particulates'!$D:$D,0))</f>
        <v>0</v>
      </c>
      <c r="H692" s="103">
        <f t="shared" si="10"/>
        <v>0</v>
      </c>
    </row>
    <row r="693" spans="1:8" hidden="1">
      <c r="A693" s="80" t="s">
        <v>3757</v>
      </c>
      <c r="B693" s="80" t="s">
        <v>3727</v>
      </c>
      <c r="C693" s="80" t="s">
        <v>3705</v>
      </c>
      <c r="D693" s="93">
        <v>171542.82512354027</v>
      </c>
      <c r="E693" s="80" t="s">
        <v>3706</v>
      </c>
      <c r="F693" s="86" t="str">
        <f>INDEX('Crosswalk Particulates'!$B:$B,MATCH('2017 EPA Data'!A693,'Crosswalk Particulates'!$A:$A,0))</f>
        <v>Transportation Sector</v>
      </c>
      <c r="G693" s="91">
        <f>INDEX('Crosswalk Particulates'!$E:$E,MATCH('2017 EPA Data'!$B693,'Crosswalk Particulates'!$D:$D,0))</f>
        <v>0</v>
      </c>
      <c r="H693" s="103">
        <f t="shared" si="10"/>
        <v>0</v>
      </c>
    </row>
    <row r="694" spans="1:8" hidden="1">
      <c r="A694" s="80" t="s">
        <v>3707</v>
      </c>
      <c r="B694" s="80" t="s">
        <v>3871</v>
      </c>
      <c r="C694" s="80" t="s">
        <v>3705</v>
      </c>
      <c r="D694" s="93">
        <v>168526.23101477459</v>
      </c>
      <c r="E694" s="80" t="s">
        <v>3706</v>
      </c>
      <c r="F694" s="86" t="str">
        <f>INDEX('Crosswalk Particulates'!$B:$B,MATCH('2017 EPA Data'!A694,'Crosswalk Particulates'!$A:$A,0))</f>
        <v>process-other-industry</v>
      </c>
      <c r="G694" s="91">
        <f>INDEX('Crosswalk Particulates'!$E:$E,MATCH('2017 EPA Data'!$B694,'Crosswalk Particulates'!$D:$D,0))</f>
        <v>0</v>
      </c>
      <c r="H694" s="103">
        <f t="shared" si="10"/>
        <v>0</v>
      </c>
    </row>
    <row r="695" spans="1:8" hidden="1">
      <c r="A695" s="80" t="s">
        <v>3780</v>
      </c>
      <c r="B695" s="80" t="s">
        <v>3725</v>
      </c>
      <c r="C695" s="80" t="s">
        <v>3705</v>
      </c>
      <c r="D695" s="93">
        <v>168195.29413267178</v>
      </c>
      <c r="E695" s="80" t="s">
        <v>3706</v>
      </c>
      <c r="F695" s="86" t="str">
        <f>INDEX('Crosswalk Particulates'!$B:$B,MATCH('2017 EPA Data'!A695,'Crosswalk Particulates'!$A:$A,0))</f>
        <v>process-ngps-industry</v>
      </c>
      <c r="G695" s="91">
        <f>INDEX('Crosswalk Particulates'!$E:$E,MATCH('2017 EPA Data'!$B695,'Crosswalk Particulates'!$D:$D,0))</f>
        <v>0</v>
      </c>
      <c r="H695" s="103">
        <f t="shared" si="10"/>
        <v>0</v>
      </c>
    </row>
    <row r="696" spans="1:8" hidden="1">
      <c r="A696" s="80" t="s">
        <v>3726</v>
      </c>
      <c r="B696" s="80" t="s">
        <v>3872</v>
      </c>
      <c r="C696" s="80" t="s">
        <v>3705</v>
      </c>
      <c r="D696" s="93">
        <v>166515.3649049316</v>
      </c>
      <c r="E696" s="80" t="s">
        <v>3706</v>
      </c>
      <c r="F696" s="86" t="str">
        <f>INDEX('Crosswalk Particulates'!$B:$B,MATCH('2017 EPA Data'!A696,'Crosswalk Particulates'!$A:$A,0))</f>
        <v>process-other-industry</v>
      </c>
      <c r="G696" s="91">
        <f>INDEX('Crosswalk Particulates'!$E:$E,MATCH('2017 EPA Data'!$B696,'Crosswalk Particulates'!$D:$D,0))</f>
        <v>0</v>
      </c>
      <c r="H696" s="103">
        <f t="shared" si="10"/>
        <v>0</v>
      </c>
    </row>
    <row r="697" spans="1:8" hidden="1">
      <c r="A697" s="80" t="s">
        <v>3711</v>
      </c>
      <c r="B697" s="80" t="s">
        <v>3844</v>
      </c>
      <c r="C697" s="80" t="s">
        <v>3705</v>
      </c>
      <c r="D697" s="93">
        <v>165730.80681648717</v>
      </c>
      <c r="E697" s="80" t="s">
        <v>3706</v>
      </c>
      <c r="F697" s="86" t="str">
        <f>INDEX('Crosswalk Particulates'!$B:$B,MATCH('2017 EPA Data'!A697,'Crosswalk Particulates'!$A:$A,0))</f>
        <v>Transportation Sector</v>
      </c>
      <c r="G697" s="91">
        <f>INDEX('Crosswalk Particulates'!$E:$E,MATCH('2017 EPA Data'!$B697,'Crosswalk Particulates'!$D:$D,0))</f>
        <v>0</v>
      </c>
      <c r="H697" s="103">
        <f t="shared" si="10"/>
        <v>0</v>
      </c>
    </row>
    <row r="698" spans="1:8" hidden="1">
      <c r="A698" s="80" t="s">
        <v>3717</v>
      </c>
      <c r="B698" s="80" t="s">
        <v>3797</v>
      </c>
      <c r="C698" s="80" t="s">
        <v>3745</v>
      </c>
      <c r="D698" s="93">
        <v>164697.23289670155</v>
      </c>
      <c r="E698" s="80" t="s">
        <v>3710</v>
      </c>
      <c r="F698" s="86" t="str">
        <f>INDEX('Crosswalk Particulates'!$B:$B,MATCH('2017 EPA Data'!A698,'Crosswalk Particulates'!$A:$A,0))</f>
        <v>Other-EPA</v>
      </c>
      <c r="G698" s="91" t="str">
        <f>INDEX('Crosswalk Particulates'!$E:$E,MATCH('2017 EPA Data'!$B698,'Crosswalk Particulates'!$D:$D,0))</f>
        <v>NOX</v>
      </c>
      <c r="H698" s="103">
        <f t="shared" si="10"/>
        <v>149410994091.22803</v>
      </c>
    </row>
    <row r="699" spans="1:8" hidden="1">
      <c r="A699" s="80" t="s">
        <v>3726</v>
      </c>
      <c r="B699" s="80" t="s">
        <v>3723</v>
      </c>
      <c r="C699" s="80" t="s">
        <v>3705</v>
      </c>
      <c r="D699" s="93">
        <v>163000.6330617831</v>
      </c>
      <c r="E699" s="80" t="s">
        <v>3706</v>
      </c>
      <c r="F699" s="86" t="str">
        <f>INDEX('Crosswalk Particulates'!$B:$B,MATCH('2017 EPA Data'!A699,'Crosswalk Particulates'!$A:$A,0))</f>
        <v>process-other-industry</v>
      </c>
      <c r="G699" s="91">
        <f>INDEX('Crosswalk Particulates'!$E:$E,MATCH('2017 EPA Data'!$B699,'Crosswalk Particulates'!$D:$D,0))</f>
        <v>0</v>
      </c>
      <c r="H699" s="103">
        <f t="shared" si="10"/>
        <v>0</v>
      </c>
    </row>
    <row r="700" spans="1:8" hidden="1">
      <c r="A700" s="80" t="s">
        <v>3707</v>
      </c>
      <c r="B700" s="80" t="s">
        <v>3748</v>
      </c>
      <c r="C700" s="80" t="s">
        <v>3745</v>
      </c>
      <c r="D700" s="93">
        <v>162932.37244951937</v>
      </c>
      <c r="E700" s="80" t="s">
        <v>3710</v>
      </c>
      <c r="F700" s="86" t="str">
        <f>INDEX('Crosswalk Particulates'!$B:$B,MATCH('2017 EPA Data'!A700,'Crosswalk Particulates'!$A:$A,0))</f>
        <v>process-other-industry</v>
      </c>
      <c r="G700" s="91" t="str">
        <f>INDEX('Crosswalk Particulates'!$E:$E,MATCH('2017 EPA Data'!$B700,'Crosswalk Particulates'!$D:$D,0))</f>
        <v>CO</v>
      </c>
      <c r="H700" s="103">
        <f t="shared" si="10"/>
        <v>147809937721.25754</v>
      </c>
    </row>
    <row r="701" spans="1:8" hidden="1">
      <c r="A701" s="80" t="s">
        <v>3857</v>
      </c>
      <c r="B701" s="80" t="s">
        <v>3708</v>
      </c>
      <c r="C701" s="80" t="s">
        <v>3709</v>
      </c>
      <c r="D701" s="93">
        <v>161681.95795272</v>
      </c>
      <c r="E701" s="80" t="s">
        <v>3710</v>
      </c>
      <c r="F701" s="86" t="str">
        <f>INDEX('Crosswalk Particulates'!$B:$B,MATCH('2017 EPA Data'!A701,'Crosswalk Particulates'!$A:$A,0))</f>
        <v>Commercial Buildings Sector</v>
      </c>
      <c r="G701" s="91">
        <f>INDEX('Crosswalk Particulates'!$E:$E,MATCH('2017 EPA Data'!$B701,'Crosswalk Particulates'!$D:$D,0))</f>
        <v>0</v>
      </c>
      <c r="H701" s="103">
        <f t="shared" si="10"/>
        <v>146675579422.05008</v>
      </c>
    </row>
    <row r="702" spans="1:8" hidden="1">
      <c r="A702" s="80" t="s">
        <v>3707</v>
      </c>
      <c r="B702" s="80" t="s">
        <v>3873</v>
      </c>
      <c r="C702" s="80" t="s">
        <v>3705</v>
      </c>
      <c r="D702" s="93">
        <v>161032.79646244177</v>
      </c>
      <c r="E702" s="80" t="s">
        <v>3706</v>
      </c>
      <c r="F702" s="86" t="str">
        <f>INDEX('Crosswalk Particulates'!$B:$B,MATCH('2017 EPA Data'!A702,'Crosswalk Particulates'!$A:$A,0))</f>
        <v>process-other-industry</v>
      </c>
      <c r="G702" s="91">
        <f>INDEX('Crosswalk Particulates'!$E:$E,MATCH('2017 EPA Data'!$B702,'Crosswalk Particulates'!$D:$D,0))</f>
        <v>0</v>
      </c>
      <c r="H702" s="103">
        <f t="shared" si="10"/>
        <v>0</v>
      </c>
    </row>
    <row r="703" spans="1:8" hidden="1">
      <c r="A703" s="80" t="s">
        <v>3747</v>
      </c>
      <c r="B703" s="80" t="s">
        <v>3834</v>
      </c>
      <c r="C703" s="80" t="s">
        <v>3705</v>
      </c>
      <c r="D703" s="93">
        <v>160190.49979255878</v>
      </c>
      <c r="E703" s="80" t="s">
        <v>3706</v>
      </c>
      <c r="F703" s="86" t="str">
        <f>INDEX('Crosswalk Particulates'!$B:$B,MATCH('2017 EPA Data'!A703,'Crosswalk Particulates'!$A:$A,0))</f>
        <v>process-waste-industry</v>
      </c>
      <c r="G703" s="91">
        <f>INDEX('Crosswalk Particulates'!$E:$E,MATCH('2017 EPA Data'!$B703,'Crosswalk Particulates'!$D:$D,0))</f>
        <v>0</v>
      </c>
      <c r="H703" s="103">
        <f t="shared" si="10"/>
        <v>0</v>
      </c>
    </row>
    <row r="704" spans="1:8" hidden="1">
      <c r="A704" s="80" t="s">
        <v>3820</v>
      </c>
      <c r="B704" s="80" t="s">
        <v>3727</v>
      </c>
      <c r="C704" s="80" t="s">
        <v>3705</v>
      </c>
      <c r="D704" s="93">
        <v>160099.50974750804</v>
      </c>
      <c r="E704" s="80" t="s">
        <v>3706</v>
      </c>
      <c r="F704" s="86" t="str">
        <f>INDEX('Crosswalk Particulates'!$B:$B,MATCH('2017 EPA Data'!A704,'Crosswalk Particulates'!$A:$A,0))</f>
        <v>industry-fuel-other</v>
      </c>
      <c r="G704" s="91">
        <f>INDEX('Crosswalk Particulates'!$E:$E,MATCH('2017 EPA Data'!$B704,'Crosswalk Particulates'!$D:$D,0))</f>
        <v>0</v>
      </c>
      <c r="H704" s="103">
        <f t="shared" si="10"/>
        <v>0</v>
      </c>
    </row>
    <row r="705" spans="1:8" hidden="1">
      <c r="A705" s="80" t="s">
        <v>3791</v>
      </c>
      <c r="B705" s="80" t="s">
        <v>3724</v>
      </c>
      <c r="C705" s="80" t="s">
        <v>3705</v>
      </c>
      <c r="D705" s="93">
        <v>159801.7765191831</v>
      </c>
      <c r="E705" s="80" t="s">
        <v>3706</v>
      </c>
      <c r="F705" s="86" t="str">
        <f>INDEX('Crosswalk Particulates'!$B:$B,MATCH('2017 EPA Data'!A705,'Crosswalk Particulates'!$A:$A,0))</f>
        <v>Transportation Sector</v>
      </c>
      <c r="G705" s="91">
        <f>INDEX('Crosswalk Particulates'!$E:$E,MATCH('2017 EPA Data'!$B705,'Crosswalk Particulates'!$D:$D,0))</f>
        <v>0</v>
      </c>
      <c r="H705" s="103">
        <f t="shared" si="10"/>
        <v>0</v>
      </c>
    </row>
    <row r="706" spans="1:8" hidden="1">
      <c r="A706" s="80" t="s">
        <v>3766</v>
      </c>
      <c r="B706" s="80" t="s">
        <v>3855</v>
      </c>
      <c r="C706" s="80" t="s">
        <v>3705</v>
      </c>
      <c r="D706" s="93">
        <v>159183.62992400001</v>
      </c>
      <c r="E706" s="80" t="s">
        <v>3706</v>
      </c>
      <c r="F706" s="86" t="str">
        <f>INDEX('Crosswalk Particulates'!$B:$B,MATCH('2017 EPA Data'!A706,'Crosswalk Particulates'!$A:$A,0))</f>
        <v>process-chemicals-industry</v>
      </c>
      <c r="G706" s="91">
        <f>INDEX('Crosswalk Particulates'!$E:$E,MATCH('2017 EPA Data'!$B706,'Crosswalk Particulates'!$D:$D,0))</f>
        <v>0</v>
      </c>
      <c r="H706" s="103">
        <f t="shared" si="10"/>
        <v>0</v>
      </c>
    </row>
    <row r="707" spans="1:8" hidden="1">
      <c r="A707" s="80" t="s">
        <v>3707</v>
      </c>
      <c r="B707" s="80" t="s">
        <v>3797</v>
      </c>
      <c r="C707" s="80" t="s">
        <v>3745</v>
      </c>
      <c r="D707" s="93">
        <v>158205.71900260274</v>
      </c>
      <c r="E707" s="80" t="s">
        <v>3710</v>
      </c>
      <c r="F707" s="86" t="str">
        <f>INDEX('Crosswalk Particulates'!$B:$B,MATCH('2017 EPA Data'!A707,'Crosswalk Particulates'!$A:$A,0))</f>
        <v>process-other-industry</v>
      </c>
      <c r="G707" s="91" t="str">
        <f>INDEX('Crosswalk Particulates'!$E:$E,MATCH('2017 EPA Data'!$B707,'Crosswalk Particulates'!$D:$D,0))</f>
        <v>NOX</v>
      </c>
      <c r="H707" s="103">
        <f t="shared" si="10"/>
        <v>143521984743.4957</v>
      </c>
    </row>
    <row r="708" spans="1:8" hidden="1">
      <c r="A708" s="80" t="s">
        <v>3784</v>
      </c>
      <c r="B708" s="80" t="s">
        <v>3834</v>
      </c>
      <c r="C708" s="80" t="s">
        <v>3705</v>
      </c>
      <c r="D708" s="93">
        <v>157183.0618945942</v>
      </c>
      <c r="E708" s="80" t="s">
        <v>3706</v>
      </c>
      <c r="F708" s="86" t="str">
        <f>INDEX('Crosswalk Particulates'!$B:$B,MATCH('2017 EPA Data'!A708,'Crosswalk Particulates'!$A:$A,0))</f>
        <v>industry-fuel-coal</v>
      </c>
      <c r="G708" s="91">
        <f>INDEX('Crosswalk Particulates'!$E:$E,MATCH('2017 EPA Data'!$B708,'Crosswalk Particulates'!$D:$D,0))</f>
        <v>0</v>
      </c>
      <c r="H708" s="103">
        <f t="shared" ref="H708:H771" si="11">IF(E708="TON",D708/metricton_to_shortton,0)*10^6</f>
        <v>0</v>
      </c>
    </row>
    <row r="709" spans="1:8" hidden="1">
      <c r="A709" s="80" t="s">
        <v>3788</v>
      </c>
      <c r="B709" s="80" t="s">
        <v>3794</v>
      </c>
      <c r="C709" s="80" t="s">
        <v>3705</v>
      </c>
      <c r="D709" s="93">
        <v>156005.90789632429</v>
      </c>
      <c r="E709" s="80" t="s">
        <v>3706</v>
      </c>
      <c r="F709" s="86" t="str">
        <f>INDEX('Crosswalk Particulates'!$B:$B,MATCH('2017 EPA Data'!A709,'Crosswalk Particulates'!$A:$A,0))</f>
        <v>industry-fuel-biomass</v>
      </c>
      <c r="G709" s="91">
        <f>INDEX('Crosswalk Particulates'!$E:$E,MATCH('2017 EPA Data'!$B709,'Crosswalk Particulates'!$D:$D,0))</f>
        <v>0</v>
      </c>
      <c r="H709" s="103">
        <f t="shared" si="11"/>
        <v>0</v>
      </c>
    </row>
    <row r="710" spans="1:8" hidden="1">
      <c r="A710" s="80" t="s">
        <v>3789</v>
      </c>
      <c r="B710" s="80" t="s">
        <v>3809</v>
      </c>
      <c r="C710" s="80" t="s">
        <v>3705</v>
      </c>
      <c r="D710" s="93">
        <v>153289.48009973174</v>
      </c>
      <c r="E710" s="80" t="s">
        <v>3706</v>
      </c>
      <c r="F710" s="86" t="str">
        <f>INDEX('Crosswalk Particulates'!$B:$B,MATCH('2017 EPA Data'!A710,'Crosswalk Particulates'!$A:$A,0))</f>
        <v>Commercial Buildings Sector</v>
      </c>
      <c r="G710" s="91">
        <f>INDEX('Crosswalk Particulates'!$E:$E,MATCH('2017 EPA Data'!$B710,'Crosswalk Particulates'!$D:$D,0))</f>
        <v>0</v>
      </c>
      <c r="H710" s="103">
        <f t="shared" si="11"/>
        <v>0</v>
      </c>
    </row>
    <row r="711" spans="1:8" hidden="1">
      <c r="A711" s="80" t="s">
        <v>3753</v>
      </c>
      <c r="B711" s="80" t="s">
        <v>3874</v>
      </c>
      <c r="C711" s="80" t="s">
        <v>3705</v>
      </c>
      <c r="D711" s="93">
        <v>151416.85430058121</v>
      </c>
      <c r="E711" s="80" t="s">
        <v>3706</v>
      </c>
      <c r="F711" s="86" t="str">
        <f>INDEX('Crosswalk Particulates'!$B:$B,MATCH('2017 EPA Data'!A711,'Crosswalk Particulates'!$A:$A,0))</f>
        <v>Electricity Sector</v>
      </c>
      <c r="G711" s="91">
        <f>INDEX('Crosswalk Particulates'!$E:$E,MATCH('2017 EPA Data'!$B711,'Crosswalk Particulates'!$D:$D,0))</f>
        <v>0</v>
      </c>
      <c r="H711" s="103">
        <f t="shared" si="11"/>
        <v>0</v>
      </c>
    </row>
    <row r="712" spans="1:8" hidden="1">
      <c r="A712" s="80" t="s">
        <v>3784</v>
      </c>
      <c r="B712" s="80" t="s">
        <v>3794</v>
      </c>
      <c r="C712" s="80" t="s">
        <v>3705</v>
      </c>
      <c r="D712" s="93">
        <v>150792.3623022</v>
      </c>
      <c r="E712" s="80" t="s">
        <v>3706</v>
      </c>
      <c r="F712" s="86" t="str">
        <f>INDEX('Crosswalk Particulates'!$B:$B,MATCH('2017 EPA Data'!A712,'Crosswalk Particulates'!$A:$A,0))</f>
        <v>industry-fuel-coal</v>
      </c>
      <c r="G712" s="91">
        <f>INDEX('Crosswalk Particulates'!$E:$E,MATCH('2017 EPA Data'!$B712,'Crosswalk Particulates'!$D:$D,0))</f>
        <v>0</v>
      </c>
      <c r="H712" s="103">
        <f t="shared" si="11"/>
        <v>0</v>
      </c>
    </row>
    <row r="713" spans="1:8" hidden="1">
      <c r="A713" s="80" t="s">
        <v>3735</v>
      </c>
      <c r="B713" s="80" t="s">
        <v>3827</v>
      </c>
      <c r="C713" s="80" t="s">
        <v>3705</v>
      </c>
      <c r="D713" s="93">
        <v>150111.08830995401</v>
      </c>
      <c r="E713" s="80" t="s">
        <v>3706</v>
      </c>
      <c r="F713" s="86" t="str">
        <f>INDEX('Crosswalk Particulates'!$B:$B,MATCH('2017 EPA Data'!A713,'Crosswalk Particulates'!$A:$A,0))</f>
        <v>process-other-industry</v>
      </c>
      <c r="G713" s="91">
        <f>INDEX('Crosswalk Particulates'!$E:$E,MATCH('2017 EPA Data'!$B713,'Crosswalk Particulates'!$D:$D,0))</f>
        <v>0</v>
      </c>
      <c r="H713" s="103">
        <f t="shared" si="11"/>
        <v>0</v>
      </c>
    </row>
    <row r="714" spans="1:8" hidden="1">
      <c r="A714" s="80" t="s">
        <v>3726</v>
      </c>
      <c r="B714" s="80" t="s">
        <v>3786</v>
      </c>
      <c r="C714" s="80" t="s">
        <v>3705</v>
      </c>
      <c r="D714" s="93">
        <v>148783.37703457201</v>
      </c>
      <c r="E714" s="80" t="s">
        <v>3706</v>
      </c>
      <c r="F714" s="86" t="str">
        <f>INDEX('Crosswalk Particulates'!$B:$B,MATCH('2017 EPA Data'!A714,'Crosswalk Particulates'!$A:$A,0))</f>
        <v>process-other-industry</v>
      </c>
      <c r="G714" s="91">
        <f>INDEX('Crosswalk Particulates'!$E:$E,MATCH('2017 EPA Data'!$B714,'Crosswalk Particulates'!$D:$D,0))</f>
        <v>0</v>
      </c>
      <c r="H714" s="103">
        <f t="shared" si="11"/>
        <v>0</v>
      </c>
    </row>
    <row r="715" spans="1:8" hidden="1">
      <c r="A715" s="80" t="s">
        <v>3729</v>
      </c>
      <c r="B715" s="80" t="s">
        <v>3829</v>
      </c>
      <c r="C715" s="80" t="s">
        <v>3705</v>
      </c>
      <c r="D715" s="93">
        <v>148467.344979343</v>
      </c>
      <c r="E715" s="80" t="s">
        <v>3706</v>
      </c>
      <c r="F715" s="86" t="str">
        <f>INDEX('Crosswalk Particulates'!$B:$B,MATCH('2017 EPA Data'!A715,'Crosswalk Particulates'!$A:$A,0))</f>
        <v>Transportation Sector</v>
      </c>
      <c r="G715" s="91">
        <f>INDEX('Crosswalk Particulates'!$E:$E,MATCH('2017 EPA Data'!$B715,'Crosswalk Particulates'!$D:$D,0))</f>
        <v>0</v>
      </c>
      <c r="H715" s="103">
        <f t="shared" si="11"/>
        <v>0</v>
      </c>
    </row>
    <row r="716" spans="1:8" hidden="1">
      <c r="A716" s="80" t="s">
        <v>3757</v>
      </c>
      <c r="B716" s="80" t="s">
        <v>3725</v>
      </c>
      <c r="C716" s="80" t="s">
        <v>3705</v>
      </c>
      <c r="D716" s="93">
        <v>147939.00092665144</v>
      </c>
      <c r="E716" s="80" t="s">
        <v>3706</v>
      </c>
      <c r="F716" s="86" t="str">
        <f>INDEX('Crosswalk Particulates'!$B:$B,MATCH('2017 EPA Data'!A716,'Crosswalk Particulates'!$A:$A,0))</f>
        <v>Transportation Sector</v>
      </c>
      <c r="G716" s="91">
        <f>INDEX('Crosswalk Particulates'!$E:$E,MATCH('2017 EPA Data'!$B716,'Crosswalk Particulates'!$D:$D,0))</f>
        <v>0</v>
      </c>
      <c r="H716" s="103">
        <f t="shared" si="11"/>
        <v>0</v>
      </c>
    </row>
    <row r="717" spans="1:8" hidden="1">
      <c r="A717" s="80" t="s">
        <v>3790</v>
      </c>
      <c r="B717" s="80" t="s">
        <v>3748</v>
      </c>
      <c r="C717" s="80" t="s">
        <v>3745</v>
      </c>
      <c r="D717" s="93">
        <v>147619.54042413351</v>
      </c>
      <c r="E717" s="80" t="s">
        <v>3710</v>
      </c>
      <c r="F717" s="86" t="str">
        <f>INDEX('Crosswalk Particulates'!$B:$B,MATCH('2017 EPA Data'!A717,'Crosswalk Particulates'!$A:$A,0))</f>
        <v>process-other-industry</v>
      </c>
      <c r="G717" s="91" t="str">
        <f>INDEX('Crosswalk Particulates'!$E:$E,MATCH('2017 EPA Data'!$B717,'Crosswalk Particulates'!$D:$D,0))</f>
        <v>CO</v>
      </c>
      <c r="H717" s="103">
        <f t="shared" si="11"/>
        <v>133918353661.0695</v>
      </c>
    </row>
    <row r="718" spans="1:8" hidden="1">
      <c r="A718" s="80" t="s">
        <v>3707</v>
      </c>
      <c r="B718" s="80" t="s">
        <v>3827</v>
      </c>
      <c r="C718" s="80" t="s">
        <v>3705</v>
      </c>
      <c r="D718" s="93">
        <v>147287.5561517709</v>
      </c>
      <c r="E718" s="80" t="s">
        <v>3706</v>
      </c>
      <c r="F718" s="86" t="str">
        <f>INDEX('Crosswalk Particulates'!$B:$B,MATCH('2017 EPA Data'!A718,'Crosswalk Particulates'!$A:$A,0))</f>
        <v>process-other-industry</v>
      </c>
      <c r="G718" s="91">
        <f>INDEX('Crosswalk Particulates'!$E:$E,MATCH('2017 EPA Data'!$B718,'Crosswalk Particulates'!$D:$D,0))</f>
        <v>0</v>
      </c>
      <c r="H718" s="103">
        <f t="shared" si="11"/>
        <v>0</v>
      </c>
    </row>
    <row r="719" spans="1:8" hidden="1">
      <c r="A719" s="80" t="s">
        <v>3773</v>
      </c>
      <c r="B719" s="80" t="s">
        <v>3724</v>
      </c>
      <c r="C719" s="80" t="s">
        <v>3705</v>
      </c>
      <c r="D719" s="93">
        <v>147235.72998060001</v>
      </c>
      <c r="E719" s="80" t="s">
        <v>3706</v>
      </c>
      <c r="F719" s="86" t="str">
        <f>INDEX('Crosswalk Particulates'!$B:$B,MATCH('2017 EPA Data'!A719,'Crosswalk Particulates'!$A:$A,0))</f>
        <v>process-other-industry</v>
      </c>
      <c r="G719" s="91">
        <f>INDEX('Crosswalk Particulates'!$E:$E,MATCH('2017 EPA Data'!$B719,'Crosswalk Particulates'!$D:$D,0))</f>
        <v>0</v>
      </c>
      <c r="H719" s="103">
        <f t="shared" si="11"/>
        <v>0</v>
      </c>
    </row>
    <row r="720" spans="1:8">
      <c r="A720" s="80" t="s">
        <v>3733</v>
      </c>
      <c r="B720" s="80" t="s">
        <v>3797</v>
      </c>
      <c r="C720" s="80" t="s">
        <v>3745</v>
      </c>
      <c r="D720" s="93">
        <v>146997.26524064489</v>
      </c>
      <c r="E720" s="80" t="s">
        <v>3710</v>
      </c>
      <c r="F720" s="86" t="str">
        <f>INDEX('Crosswalk Particulates'!$B:$B,MATCH('2017 EPA Data'!A720,'Crosswalk Particulates'!$A:$A,0))</f>
        <v>Transportation Sector</v>
      </c>
      <c r="G720" s="91" t="str">
        <f>INDEX('Crosswalk Particulates'!$E:$E,MATCH('2017 EPA Data'!$B720,'Crosswalk Particulates'!$D:$D,0))</f>
        <v>NOX</v>
      </c>
      <c r="H720" s="103">
        <f t="shared" si="11"/>
        <v>133353834439.17311</v>
      </c>
    </row>
    <row r="721" spans="1:8" hidden="1">
      <c r="A721" s="80" t="s">
        <v>3707</v>
      </c>
      <c r="B721" s="80" t="s">
        <v>3830</v>
      </c>
      <c r="C721" s="80" t="s">
        <v>3705</v>
      </c>
      <c r="D721" s="93">
        <v>146638.29034869661</v>
      </c>
      <c r="E721" s="80" t="s">
        <v>3706</v>
      </c>
      <c r="F721" s="86" t="str">
        <f>INDEX('Crosswalk Particulates'!$B:$B,MATCH('2017 EPA Data'!A721,'Crosswalk Particulates'!$A:$A,0))</f>
        <v>process-other-industry</v>
      </c>
      <c r="G721" s="91">
        <f>INDEX('Crosswalk Particulates'!$E:$E,MATCH('2017 EPA Data'!$B721,'Crosswalk Particulates'!$D:$D,0))</f>
        <v>0</v>
      </c>
      <c r="H721" s="103">
        <f t="shared" si="11"/>
        <v>0</v>
      </c>
    </row>
    <row r="722" spans="1:8" hidden="1">
      <c r="A722" s="80" t="s">
        <v>3769</v>
      </c>
      <c r="B722" s="80" t="s">
        <v>3797</v>
      </c>
      <c r="C722" s="80" t="s">
        <v>3745</v>
      </c>
      <c r="D722" s="93">
        <v>144996.96401554745</v>
      </c>
      <c r="E722" s="80" t="s">
        <v>3710</v>
      </c>
      <c r="F722" s="86" t="str">
        <f>INDEX('Crosswalk Particulates'!$B:$B,MATCH('2017 EPA Data'!A722,'Crosswalk Particulates'!$A:$A,0))</f>
        <v>Electricity Sector</v>
      </c>
      <c r="G722" s="91" t="str">
        <f>INDEX('Crosswalk Particulates'!$E:$E,MATCH('2017 EPA Data'!$B722,'Crosswalk Particulates'!$D:$D,0))</f>
        <v>NOX</v>
      </c>
      <c r="H722" s="103">
        <f t="shared" si="11"/>
        <v>131539189534.29387</v>
      </c>
    </row>
    <row r="723" spans="1:8" hidden="1">
      <c r="A723" s="80" t="s">
        <v>3717</v>
      </c>
      <c r="B723" s="80" t="s">
        <v>3793</v>
      </c>
      <c r="C723" s="80" t="s">
        <v>3745</v>
      </c>
      <c r="D723" s="93">
        <v>144912.69213721971</v>
      </c>
      <c r="E723" s="80" t="s">
        <v>3710</v>
      </c>
      <c r="F723" s="86" t="str">
        <f>INDEX('Crosswalk Particulates'!$B:$B,MATCH('2017 EPA Data'!A723,'Crosswalk Particulates'!$A:$A,0))</f>
        <v>Other-EPA</v>
      </c>
      <c r="G723" s="91">
        <f>INDEX('Crosswalk Particulates'!$E:$E,MATCH('2017 EPA Data'!$B723,'Crosswalk Particulates'!$D:$D,0))</f>
        <v>0</v>
      </c>
      <c r="H723" s="103">
        <f t="shared" si="11"/>
        <v>131462739281.34528</v>
      </c>
    </row>
    <row r="724" spans="1:8" hidden="1">
      <c r="A724" s="80" t="s">
        <v>3853</v>
      </c>
      <c r="B724" s="80" t="s">
        <v>3768</v>
      </c>
      <c r="C724" s="80" t="s">
        <v>3705</v>
      </c>
      <c r="D724" s="93">
        <v>144830.52512919999</v>
      </c>
      <c r="E724" s="80" t="s">
        <v>3706</v>
      </c>
      <c r="F724" s="86" t="str">
        <f>INDEX('Crosswalk Particulates'!$B:$B,MATCH('2017 EPA Data'!A724,'Crosswalk Particulates'!$A:$A,0))</f>
        <v>Commercial Buildings Sector</v>
      </c>
      <c r="G724" s="91">
        <f>INDEX('Crosswalk Particulates'!$E:$E,MATCH('2017 EPA Data'!$B724,'Crosswalk Particulates'!$D:$D,0))</f>
        <v>0</v>
      </c>
      <c r="H724" s="103">
        <f t="shared" si="11"/>
        <v>0</v>
      </c>
    </row>
    <row r="725" spans="1:8" hidden="1">
      <c r="A725" s="80" t="s">
        <v>3770</v>
      </c>
      <c r="B725" s="80" t="s">
        <v>3797</v>
      </c>
      <c r="C725" s="80" t="s">
        <v>3745</v>
      </c>
      <c r="D725" s="93">
        <v>143901.49923698511</v>
      </c>
      <c r="E725" s="80" t="s">
        <v>3710</v>
      </c>
      <c r="F725" s="86" t="str">
        <f>INDEX('Crosswalk Particulates'!$B:$B,MATCH('2017 EPA Data'!A725,'Crosswalk Particulates'!$A:$A,0))</f>
        <v>Commercial Buildings Sector</v>
      </c>
      <c r="G725" s="91" t="str">
        <f>INDEX('Crosswalk Particulates'!$E:$E,MATCH('2017 EPA Data'!$B725,'Crosswalk Particulates'!$D:$D,0))</f>
        <v>NOX</v>
      </c>
      <c r="H725" s="103">
        <f t="shared" si="11"/>
        <v>130545399422.10915</v>
      </c>
    </row>
    <row r="726" spans="1:8" hidden="1">
      <c r="A726" s="80" t="s">
        <v>3715</v>
      </c>
      <c r="B726" s="80" t="s">
        <v>3802</v>
      </c>
      <c r="C726" s="80" t="s">
        <v>3705</v>
      </c>
      <c r="D726" s="93">
        <v>142511.13094704328</v>
      </c>
      <c r="E726" s="80" t="s">
        <v>3706</v>
      </c>
      <c r="F726" s="86" t="str">
        <f>INDEX('Crosswalk Particulates'!$B:$B,MATCH('2017 EPA Data'!A726,'Crosswalk Particulates'!$A:$A,0))</f>
        <v>Transportation Sector</v>
      </c>
      <c r="G726" s="91">
        <f>INDEX('Crosswalk Particulates'!$E:$E,MATCH('2017 EPA Data'!$B726,'Crosswalk Particulates'!$D:$D,0))</f>
        <v>0</v>
      </c>
      <c r="H726" s="103">
        <f t="shared" si="11"/>
        <v>0</v>
      </c>
    </row>
    <row r="727" spans="1:8" hidden="1">
      <c r="A727" s="80" t="s">
        <v>3789</v>
      </c>
      <c r="B727" s="80" t="s">
        <v>3764</v>
      </c>
      <c r="C727" s="80" t="s">
        <v>3705</v>
      </c>
      <c r="D727" s="93">
        <v>141948.60034123401</v>
      </c>
      <c r="E727" s="80" t="s">
        <v>3706</v>
      </c>
      <c r="F727" s="86" t="str">
        <f>INDEX('Crosswalk Particulates'!$B:$B,MATCH('2017 EPA Data'!A727,'Crosswalk Particulates'!$A:$A,0))</f>
        <v>Commercial Buildings Sector</v>
      </c>
      <c r="G727" s="91">
        <f>INDEX('Crosswalk Particulates'!$E:$E,MATCH('2017 EPA Data'!$B727,'Crosswalk Particulates'!$D:$D,0))</f>
        <v>0</v>
      </c>
      <c r="H727" s="103">
        <f t="shared" si="11"/>
        <v>0</v>
      </c>
    </row>
    <row r="728" spans="1:8" hidden="1">
      <c r="A728" s="80" t="s">
        <v>3726</v>
      </c>
      <c r="B728" s="80" t="s">
        <v>3725</v>
      </c>
      <c r="C728" s="80" t="s">
        <v>3705</v>
      </c>
      <c r="D728" s="93">
        <v>141694.11498237899</v>
      </c>
      <c r="E728" s="80" t="s">
        <v>3706</v>
      </c>
      <c r="F728" s="86" t="str">
        <f>INDEX('Crosswalk Particulates'!$B:$B,MATCH('2017 EPA Data'!A728,'Crosswalk Particulates'!$A:$A,0))</f>
        <v>process-other-industry</v>
      </c>
      <c r="G728" s="91">
        <f>INDEX('Crosswalk Particulates'!$E:$E,MATCH('2017 EPA Data'!$B728,'Crosswalk Particulates'!$D:$D,0))</f>
        <v>0</v>
      </c>
      <c r="H728" s="103">
        <f t="shared" si="11"/>
        <v>0</v>
      </c>
    </row>
    <row r="729" spans="1:8" hidden="1">
      <c r="A729" s="80" t="s">
        <v>3753</v>
      </c>
      <c r="B729" s="80" t="s">
        <v>3875</v>
      </c>
      <c r="C729" s="80" t="s">
        <v>3705</v>
      </c>
      <c r="D729" s="93">
        <v>140442.85495589999</v>
      </c>
      <c r="E729" s="80" t="s">
        <v>3706</v>
      </c>
      <c r="F729" s="86" t="str">
        <f>INDEX('Crosswalk Particulates'!$B:$B,MATCH('2017 EPA Data'!A729,'Crosswalk Particulates'!$A:$A,0))</f>
        <v>Electricity Sector</v>
      </c>
      <c r="G729" s="91">
        <f>INDEX('Crosswalk Particulates'!$E:$E,MATCH('2017 EPA Data'!$B729,'Crosswalk Particulates'!$D:$D,0))</f>
        <v>0</v>
      </c>
      <c r="H729" s="103">
        <f t="shared" si="11"/>
        <v>0</v>
      </c>
    </row>
    <row r="730" spans="1:8" hidden="1">
      <c r="A730" s="80" t="s">
        <v>3747</v>
      </c>
      <c r="B730" s="80" t="s">
        <v>3830</v>
      </c>
      <c r="C730" s="80" t="s">
        <v>3705</v>
      </c>
      <c r="D730" s="93">
        <v>139951.29003183483</v>
      </c>
      <c r="E730" s="80" t="s">
        <v>3706</v>
      </c>
      <c r="F730" s="86" t="str">
        <f>INDEX('Crosswalk Particulates'!$B:$B,MATCH('2017 EPA Data'!A730,'Crosswalk Particulates'!$A:$A,0))</f>
        <v>process-waste-industry</v>
      </c>
      <c r="G730" s="91">
        <f>INDEX('Crosswalk Particulates'!$E:$E,MATCH('2017 EPA Data'!$B730,'Crosswalk Particulates'!$D:$D,0))</f>
        <v>0</v>
      </c>
      <c r="H730" s="103">
        <f t="shared" si="11"/>
        <v>0</v>
      </c>
    </row>
    <row r="731" spans="1:8" hidden="1">
      <c r="A731" s="80" t="s">
        <v>3820</v>
      </c>
      <c r="B731" s="80" t="s">
        <v>3712</v>
      </c>
      <c r="C731" s="80" t="s">
        <v>3705</v>
      </c>
      <c r="D731" s="93">
        <v>139926.92439012471</v>
      </c>
      <c r="E731" s="80" t="s">
        <v>3706</v>
      </c>
      <c r="F731" s="86" t="str">
        <f>INDEX('Crosswalk Particulates'!$B:$B,MATCH('2017 EPA Data'!A731,'Crosswalk Particulates'!$A:$A,0))</f>
        <v>industry-fuel-other</v>
      </c>
      <c r="G731" s="91">
        <f>INDEX('Crosswalk Particulates'!$E:$E,MATCH('2017 EPA Data'!$B731,'Crosswalk Particulates'!$D:$D,0))</f>
        <v>0</v>
      </c>
      <c r="H731" s="103">
        <f t="shared" si="11"/>
        <v>0</v>
      </c>
    </row>
    <row r="732" spans="1:8" hidden="1">
      <c r="A732" s="80" t="s">
        <v>3766</v>
      </c>
      <c r="B732" s="80" t="s">
        <v>3748</v>
      </c>
      <c r="C732" s="80" t="s">
        <v>3745</v>
      </c>
      <c r="D732" s="93">
        <v>139415.57659005761</v>
      </c>
      <c r="E732" s="80" t="s">
        <v>3710</v>
      </c>
      <c r="F732" s="86" t="str">
        <f>INDEX('Crosswalk Particulates'!$B:$B,MATCH('2017 EPA Data'!A732,'Crosswalk Particulates'!$A:$A,0))</f>
        <v>process-chemicals-industry</v>
      </c>
      <c r="G732" s="91" t="str">
        <f>INDEX('Crosswalk Particulates'!$E:$E,MATCH('2017 EPA Data'!$B732,'Crosswalk Particulates'!$D:$D,0))</f>
        <v>CO</v>
      </c>
      <c r="H732" s="103">
        <f t="shared" si="11"/>
        <v>126475834012.26299</v>
      </c>
    </row>
    <row r="733" spans="1:8" hidden="1">
      <c r="A733" s="80" t="s">
        <v>3722</v>
      </c>
      <c r="B733" s="80" t="s">
        <v>3844</v>
      </c>
      <c r="C733" s="80" t="s">
        <v>3705</v>
      </c>
      <c r="D733" s="93">
        <v>139156.986349393</v>
      </c>
      <c r="E733" s="80" t="s">
        <v>3706</v>
      </c>
      <c r="F733" s="86" t="str">
        <f>INDEX('Crosswalk Particulates'!$B:$B,MATCH('2017 EPA Data'!A733,'Crosswalk Particulates'!$A:$A,0))</f>
        <v>Other-EPA</v>
      </c>
      <c r="G733" s="91">
        <f>INDEX('Crosswalk Particulates'!$E:$E,MATCH('2017 EPA Data'!$B733,'Crosswalk Particulates'!$D:$D,0))</f>
        <v>0</v>
      </c>
      <c r="H733" s="103">
        <f t="shared" si="11"/>
        <v>0</v>
      </c>
    </row>
    <row r="734" spans="1:8" hidden="1">
      <c r="A734" s="80" t="s">
        <v>3707</v>
      </c>
      <c r="B734" s="80" t="s">
        <v>3803</v>
      </c>
      <c r="C734" s="80" t="s">
        <v>3745</v>
      </c>
      <c r="D734" s="93">
        <v>138374.84828210025</v>
      </c>
      <c r="E734" s="80" t="s">
        <v>3710</v>
      </c>
      <c r="F734" s="86" t="str">
        <f>INDEX('Crosswalk Particulates'!$B:$B,MATCH('2017 EPA Data'!A734,'Crosswalk Particulates'!$A:$A,0))</f>
        <v>process-other-industry</v>
      </c>
      <c r="G734" s="91" t="str">
        <f>INDEX('Crosswalk Particulates'!$E:$E,MATCH('2017 EPA Data'!$B734,'Crosswalk Particulates'!$D:$D,0))</f>
        <v>SOx</v>
      </c>
      <c r="H734" s="103">
        <f t="shared" si="11"/>
        <v>125531700049.98618</v>
      </c>
    </row>
    <row r="735" spans="1:8" hidden="1">
      <c r="A735" s="80" t="s">
        <v>3737</v>
      </c>
      <c r="B735" s="80" t="s">
        <v>3818</v>
      </c>
      <c r="D735" s="93">
        <v>138306.60838922701</v>
      </c>
      <c r="E735" s="80" t="s">
        <v>3710</v>
      </c>
      <c r="F735" s="86" t="str">
        <f>INDEX('Crosswalk Particulates'!$B:$B,MATCH('2017 EPA Data'!A735,'Crosswalk Particulates'!$A:$A,0))</f>
        <v>Residential Buildings Sector</v>
      </c>
      <c r="G735" s="91">
        <f>INDEX('Crosswalk Particulates'!$E:$E,MATCH('2017 EPA Data'!$B735,'Crosswalk Particulates'!$D:$D,0))</f>
        <v>0</v>
      </c>
      <c r="H735" s="103">
        <f t="shared" si="11"/>
        <v>125469793786.89027</v>
      </c>
    </row>
    <row r="736" spans="1:8" hidden="1">
      <c r="A736" s="80" t="s">
        <v>3711</v>
      </c>
      <c r="B736" s="80" t="s">
        <v>3778</v>
      </c>
      <c r="C736" s="80" t="s">
        <v>3745</v>
      </c>
      <c r="D736" s="93">
        <v>137570.03079940248</v>
      </c>
      <c r="E736" s="80" t="s">
        <v>3710</v>
      </c>
      <c r="F736" s="86" t="str">
        <f>INDEX('Crosswalk Particulates'!$B:$B,MATCH('2017 EPA Data'!A736,'Crosswalk Particulates'!$A:$A,0))</f>
        <v>Transportation Sector</v>
      </c>
      <c r="G736" s="91" t="str">
        <f>INDEX('Crosswalk Particulates'!$E:$E,MATCH('2017 EPA Data'!$B736,'Crosswalk Particulates'!$D:$D,0))</f>
        <v>PM10</v>
      </c>
      <c r="H736" s="103">
        <f t="shared" si="11"/>
        <v>124801581042.90308</v>
      </c>
    </row>
    <row r="737" spans="1:8" hidden="1">
      <c r="A737" s="80" t="s">
        <v>3788</v>
      </c>
      <c r="B737" s="80" t="s">
        <v>3778</v>
      </c>
      <c r="C737" s="80" t="s">
        <v>3745</v>
      </c>
      <c r="D737" s="93">
        <v>137452.8130010259</v>
      </c>
      <c r="E737" s="80" t="s">
        <v>3710</v>
      </c>
      <c r="F737" s="86" t="str">
        <f>INDEX('Crosswalk Particulates'!$B:$B,MATCH('2017 EPA Data'!A737,'Crosswalk Particulates'!$A:$A,0))</f>
        <v>industry-fuel-biomass</v>
      </c>
      <c r="G737" s="91" t="str">
        <f>INDEX('Crosswalk Particulates'!$E:$E,MATCH('2017 EPA Data'!$B737,'Crosswalk Particulates'!$D:$D,0))</f>
        <v>PM10</v>
      </c>
      <c r="H737" s="103">
        <f t="shared" si="11"/>
        <v>124695242718.49654</v>
      </c>
    </row>
    <row r="738" spans="1:8" hidden="1">
      <c r="A738" s="80" t="s">
        <v>3711</v>
      </c>
      <c r="B738" s="80" t="s">
        <v>3802</v>
      </c>
      <c r="C738" s="80" t="s">
        <v>3705</v>
      </c>
      <c r="D738" s="93">
        <v>137405.19002912217</v>
      </c>
      <c r="E738" s="80" t="s">
        <v>3706</v>
      </c>
      <c r="F738" s="86" t="str">
        <f>INDEX('Crosswalk Particulates'!$B:$B,MATCH('2017 EPA Data'!A738,'Crosswalk Particulates'!$A:$A,0))</f>
        <v>Transportation Sector</v>
      </c>
      <c r="G738" s="91">
        <f>INDEX('Crosswalk Particulates'!$E:$E,MATCH('2017 EPA Data'!$B738,'Crosswalk Particulates'!$D:$D,0))</f>
        <v>0</v>
      </c>
      <c r="H738" s="103">
        <f t="shared" si="11"/>
        <v>0</v>
      </c>
    </row>
    <row r="739" spans="1:8" hidden="1">
      <c r="A739" s="80" t="s">
        <v>3753</v>
      </c>
      <c r="B739" s="80" t="s">
        <v>3713</v>
      </c>
      <c r="C739" s="80" t="s">
        <v>3705</v>
      </c>
      <c r="D739" s="93">
        <v>137316.6388165</v>
      </c>
      <c r="E739" s="80" t="s">
        <v>3706</v>
      </c>
      <c r="F739" s="86" t="str">
        <f>INDEX('Crosswalk Particulates'!$B:$B,MATCH('2017 EPA Data'!A739,'Crosswalk Particulates'!$A:$A,0))</f>
        <v>Electricity Sector</v>
      </c>
      <c r="G739" s="91">
        <f>INDEX('Crosswalk Particulates'!$E:$E,MATCH('2017 EPA Data'!$B739,'Crosswalk Particulates'!$D:$D,0))</f>
        <v>0</v>
      </c>
      <c r="H739" s="103">
        <f t="shared" si="11"/>
        <v>0</v>
      </c>
    </row>
    <row r="740" spans="1:8" hidden="1">
      <c r="A740" s="80" t="s">
        <v>3747</v>
      </c>
      <c r="B740" s="80" t="s">
        <v>3759</v>
      </c>
      <c r="C740" s="80" t="s">
        <v>3705</v>
      </c>
      <c r="D740" s="93">
        <v>136640.6962839569</v>
      </c>
      <c r="E740" s="80" t="s">
        <v>3706</v>
      </c>
      <c r="F740" s="86" t="str">
        <f>INDEX('Crosswalk Particulates'!$B:$B,MATCH('2017 EPA Data'!A740,'Crosswalk Particulates'!$A:$A,0))</f>
        <v>process-waste-industry</v>
      </c>
      <c r="G740" s="91">
        <f>INDEX('Crosswalk Particulates'!$E:$E,MATCH('2017 EPA Data'!$B740,'Crosswalk Particulates'!$D:$D,0))</f>
        <v>0</v>
      </c>
      <c r="H740" s="103">
        <f t="shared" si="11"/>
        <v>0</v>
      </c>
    </row>
    <row r="741" spans="1:8" hidden="1">
      <c r="A741" s="80" t="s">
        <v>3774</v>
      </c>
      <c r="B741" s="80" t="s">
        <v>3834</v>
      </c>
      <c r="C741" s="80" t="s">
        <v>3705</v>
      </c>
      <c r="D741" s="93">
        <v>136566.7020210597</v>
      </c>
      <c r="E741" s="80" t="s">
        <v>3706</v>
      </c>
      <c r="F741" s="86" t="str">
        <f>INDEX('Crosswalk Particulates'!$B:$B,MATCH('2017 EPA Data'!A741,'Crosswalk Particulates'!$A:$A,0))</f>
        <v>process-other-industry</v>
      </c>
      <c r="G741" s="91">
        <f>INDEX('Crosswalk Particulates'!$E:$E,MATCH('2017 EPA Data'!$B741,'Crosswalk Particulates'!$D:$D,0))</f>
        <v>0</v>
      </c>
      <c r="H741" s="103">
        <f t="shared" si="11"/>
        <v>0</v>
      </c>
    </row>
    <row r="742" spans="1:8" hidden="1">
      <c r="A742" s="80" t="s">
        <v>3730</v>
      </c>
      <c r="B742" s="80" t="s">
        <v>3851</v>
      </c>
      <c r="C742" s="80" t="s">
        <v>3705</v>
      </c>
      <c r="D742" s="93">
        <v>135720.55536557862</v>
      </c>
      <c r="E742" s="80" t="s">
        <v>3706</v>
      </c>
      <c r="F742" s="86" t="str">
        <f>INDEX('Crosswalk Particulates'!$B:$B,MATCH('2017 EPA Data'!A742,'Crosswalk Particulates'!$A:$A,0))</f>
        <v>process-ngps-industry</v>
      </c>
      <c r="G742" s="91">
        <f>INDEX('Crosswalk Particulates'!$E:$E,MATCH('2017 EPA Data'!$B742,'Crosswalk Particulates'!$D:$D,0))</f>
        <v>0</v>
      </c>
      <c r="H742" s="103">
        <f t="shared" si="11"/>
        <v>0</v>
      </c>
    </row>
    <row r="743" spans="1:8" hidden="1">
      <c r="A743" s="80" t="s">
        <v>3714</v>
      </c>
      <c r="B743" s="80" t="s">
        <v>3803</v>
      </c>
      <c r="C743" s="80" t="s">
        <v>3745</v>
      </c>
      <c r="D743" s="93">
        <v>135352.57327418728</v>
      </c>
      <c r="E743" s="80" t="s">
        <v>3710</v>
      </c>
      <c r="F743" s="86" t="str">
        <f>INDEX('Crosswalk Particulates'!$B:$B,MATCH('2017 EPA Data'!A743,'Crosswalk Particulates'!$A:$A,0))</f>
        <v>Other-EPA</v>
      </c>
      <c r="G743" s="91" t="str">
        <f>INDEX('Crosswalk Particulates'!$E:$E,MATCH('2017 EPA Data'!$B743,'Crosswalk Particulates'!$D:$D,0))</f>
        <v>SOx</v>
      </c>
      <c r="H743" s="103">
        <f t="shared" si="11"/>
        <v>122789935022.07845</v>
      </c>
    </row>
    <row r="744" spans="1:8" hidden="1">
      <c r="A744" s="80" t="s">
        <v>3737</v>
      </c>
      <c r="B744" s="80" t="s">
        <v>3844</v>
      </c>
      <c r="C744" s="80" t="s">
        <v>3705</v>
      </c>
      <c r="D744" s="93">
        <v>134727.74543347975</v>
      </c>
      <c r="E744" s="80" t="s">
        <v>3706</v>
      </c>
      <c r="F744" s="86" t="str">
        <f>INDEX('Crosswalk Particulates'!$B:$B,MATCH('2017 EPA Data'!A744,'Crosswalk Particulates'!$A:$A,0))</f>
        <v>Residential Buildings Sector</v>
      </c>
      <c r="G744" s="91">
        <f>INDEX('Crosswalk Particulates'!$E:$E,MATCH('2017 EPA Data'!$B744,'Crosswalk Particulates'!$D:$D,0))</f>
        <v>0</v>
      </c>
      <c r="H744" s="103">
        <f t="shared" si="11"/>
        <v>0</v>
      </c>
    </row>
    <row r="745" spans="1:8" hidden="1">
      <c r="A745" s="80" t="s">
        <v>3853</v>
      </c>
      <c r="B745" s="80" t="s">
        <v>3712</v>
      </c>
      <c r="C745" s="80" t="s">
        <v>3705</v>
      </c>
      <c r="D745" s="93">
        <v>134457.54523211639</v>
      </c>
      <c r="E745" s="80" t="s">
        <v>3706</v>
      </c>
      <c r="F745" s="86" t="str">
        <f>INDEX('Crosswalk Particulates'!$B:$B,MATCH('2017 EPA Data'!A745,'Crosswalk Particulates'!$A:$A,0))</f>
        <v>Commercial Buildings Sector</v>
      </c>
      <c r="G745" s="91">
        <f>INDEX('Crosswalk Particulates'!$E:$E,MATCH('2017 EPA Data'!$B745,'Crosswalk Particulates'!$D:$D,0))</f>
        <v>0</v>
      </c>
      <c r="H745" s="103">
        <f t="shared" si="11"/>
        <v>0</v>
      </c>
    </row>
    <row r="746" spans="1:8" hidden="1">
      <c r="A746" s="80" t="s">
        <v>3707</v>
      </c>
      <c r="B746" s="80" t="s">
        <v>3736</v>
      </c>
      <c r="C746" s="80" t="s">
        <v>3705</v>
      </c>
      <c r="D746" s="93">
        <v>133128.26471699399</v>
      </c>
      <c r="E746" s="80" t="s">
        <v>3706</v>
      </c>
      <c r="F746" s="86" t="str">
        <f>INDEX('Crosswalk Particulates'!$B:$B,MATCH('2017 EPA Data'!A746,'Crosswalk Particulates'!$A:$A,0))</f>
        <v>process-other-industry</v>
      </c>
      <c r="G746" s="91">
        <f>INDEX('Crosswalk Particulates'!$E:$E,MATCH('2017 EPA Data'!$B746,'Crosswalk Particulates'!$D:$D,0))</f>
        <v>0</v>
      </c>
      <c r="H746" s="103">
        <f t="shared" si="11"/>
        <v>0</v>
      </c>
    </row>
    <row r="747" spans="1:8" hidden="1">
      <c r="A747" s="80" t="s">
        <v>3707</v>
      </c>
      <c r="B747" s="80" t="s">
        <v>3761</v>
      </c>
      <c r="C747" s="80" t="s">
        <v>3705</v>
      </c>
      <c r="D747" s="93">
        <v>132937.96226379386</v>
      </c>
      <c r="E747" s="80" t="s">
        <v>3706</v>
      </c>
      <c r="F747" s="86" t="str">
        <f>INDEX('Crosswalk Particulates'!$B:$B,MATCH('2017 EPA Data'!A747,'Crosswalk Particulates'!$A:$A,0))</f>
        <v>process-other-industry</v>
      </c>
      <c r="G747" s="91">
        <f>INDEX('Crosswalk Particulates'!$E:$E,MATCH('2017 EPA Data'!$B747,'Crosswalk Particulates'!$D:$D,0))</f>
        <v>0</v>
      </c>
      <c r="H747" s="103">
        <f t="shared" si="11"/>
        <v>0</v>
      </c>
    </row>
    <row r="748" spans="1:8" hidden="1">
      <c r="A748" s="80" t="s">
        <v>3707</v>
      </c>
      <c r="B748" s="80" t="s">
        <v>3778</v>
      </c>
      <c r="C748" s="80" t="s">
        <v>3745</v>
      </c>
      <c r="D748" s="93">
        <v>132661.27417659396</v>
      </c>
      <c r="E748" s="80" t="s">
        <v>3710</v>
      </c>
      <c r="F748" s="86" t="str">
        <f>INDEX('Crosswalk Particulates'!$B:$B,MATCH('2017 EPA Data'!A748,'Crosswalk Particulates'!$A:$A,0))</f>
        <v>process-other-industry</v>
      </c>
      <c r="G748" s="91" t="str">
        <f>INDEX('Crosswalk Particulates'!$E:$E,MATCH('2017 EPA Data'!$B748,'Crosswalk Particulates'!$D:$D,0))</f>
        <v>PM10</v>
      </c>
      <c r="H748" s="103">
        <f t="shared" si="11"/>
        <v>120348426646.40071</v>
      </c>
    </row>
    <row r="749" spans="1:8" hidden="1">
      <c r="A749" s="80" t="s">
        <v>3784</v>
      </c>
      <c r="B749" s="80" t="s">
        <v>3719</v>
      </c>
      <c r="C749" s="80" t="s">
        <v>3705</v>
      </c>
      <c r="D749" s="93">
        <v>131799.23914150419</v>
      </c>
      <c r="E749" s="80" t="s">
        <v>3706</v>
      </c>
      <c r="F749" s="86" t="str">
        <f>INDEX('Crosswalk Particulates'!$B:$B,MATCH('2017 EPA Data'!A749,'Crosswalk Particulates'!$A:$A,0))</f>
        <v>industry-fuel-coal</v>
      </c>
      <c r="G749" s="91">
        <f>INDEX('Crosswalk Particulates'!$E:$E,MATCH('2017 EPA Data'!$B749,'Crosswalk Particulates'!$D:$D,0))</f>
        <v>0</v>
      </c>
      <c r="H749" s="103">
        <f t="shared" si="11"/>
        <v>0</v>
      </c>
    </row>
    <row r="750" spans="1:8" hidden="1">
      <c r="A750" s="80" t="s">
        <v>3766</v>
      </c>
      <c r="B750" s="80" t="s">
        <v>3754</v>
      </c>
      <c r="C750" s="80" t="s">
        <v>3705</v>
      </c>
      <c r="D750" s="93">
        <v>131501.90759166199</v>
      </c>
      <c r="E750" s="80" t="s">
        <v>3706</v>
      </c>
      <c r="F750" s="86" t="str">
        <f>INDEX('Crosswalk Particulates'!$B:$B,MATCH('2017 EPA Data'!A750,'Crosswalk Particulates'!$A:$A,0))</f>
        <v>process-chemicals-industry</v>
      </c>
      <c r="G750" s="91">
        <f>INDEX('Crosswalk Particulates'!$E:$E,MATCH('2017 EPA Data'!$B750,'Crosswalk Particulates'!$D:$D,0))</f>
        <v>0</v>
      </c>
      <c r="H750" s="103">
        <f t="shared" si="11"/>
        <v>0</v>
      </c>
    </row>
    <row r="751" spans="1:8" hidden="1">
      <c r="A751" s="80" t="s">
        <v>3783</v>
      </c>
      <c r="B751" s="80" t="s">
        <v>3744</v>
      </c>
      <c r="C751" s="80" t="s">
        <v>3745</v>
      </c>
      <c r="D751" s="93">
        <v>131390.01136115764</v>
      </c>
      <c r="E751" s="80" t="s">
        <v>3710</v>
      </c>
      <c r="F751" s="86" t="str">
        <f>INDEX('Crosswalk Particulates'!$B:$B,MATCH('2017 EPA Data'!A751,'Crosswalk Particulates'!$A:$A,0))</f>
        <v>process-other-industry</v>
      </c>
      <c r="G751" s="91" t="str">
        <f>INDEX('Crosswalk Particulates'!$E:$E,MATCH('2017 EPA Data'!$B751,'Crosswalk Particulates'!$D:$D,0))</f>
        <v>VOC</v>
      </c>
      <c r="H751" s="103">
        <f t="shared" si="11"/>
        <v>119195155048.17851</v>
      </c>
    </row>
    <row r="752" spans="1:8" hidden="1">
      <c r="A752" s="80" t="s">
        <v>3791</v>
      </c>
      <c r="B752" s="80" t="s">
        <v>3792</v>
      </c>
      <c r="C752" s="80" t="s">
        <v>3705</v>
      </c>
      <c r="D752" s="93">
        <v>131225.45655015146</v>
      </c>
      <c r="E752" s="80" t="s">
        <v>3706</v>
      </c>
      <c r="F752" s="86" t="str">
        <f>INDEX('Crosswalk Particulates'!$B:$B,MATCH('2017 EPA Data'!A752,'Crosswalk Particulates'!$A:$A,0))</f>
        <v>Transportation Sector</v>
      </c>
      <c r="G752" s="91">
        <f>INDEX('Crosswalk Particulates'!$E:$E,MATCH('2017 EPA Data'!$B752,'Crosswalk Particulates'!$D:$D,0))</f>
        <v>0</v>
      </c>
      <c r="H752" s="103">
        <f t="shared" si="11"/>
        <v>0</v>
      </c>
    </row>
    <row r="753" spans="1:8" hidden="1">
      <c r="A753" s="80" t="s">
        <v>3741</v>
      </c>
      <c r="B753" s="80" t="s">
        <v>3771</v>
      </c>
      <c r="D753" s="93">
        <v>131154.22</v>
      </c>
      <c r="E753" s="80" t="s">
        <v>3706</v>
      </c>
      <c r="F753" s="86" t="str">
        <f>INDEX('Crosswalk Particulates'!$B:$B,MATCH('2017 EPA Data'!A753,'Crosswalk Particulates'!$A:$A,0))</f>
        <v>process-other-industry</v>
      </c>
      <c r="G753" s="91">
        <f>INDEX('Crosswalk Particulates'!$E:$E,MATCH('2017 EPA Data'!$B753,'Crosswalk Particulates'!$D:$D,0))</f>
        <v>0</v>
      </c>
      <c r="H753" s="103">
        <f t="shared" si="11"/>
        <v>0</v>
      </c>
    </row>
    <row r="754" spans="1:8" hidden="1">
      <c r="A754" s="80" t="s">
        <v>3769</v>
      </c>
      <c r="B754" s="80" t="s">
        <v>3870</v>
      </c>
      <c r="C754" s="80" t="s">
        <v>3705</v>
      </c>
      <c r="D754" s="93">
        <v>130511.90672880461</v>
      </c>
      <c r="E754" s="80" t="s">
        <v>3706</v>
      </c>
      <c r="F754" s="86" t="str">
        <f>INDEX('Crosswalk Particulates'!$B:$B,MATCH('2017 EPA Data'!A754,'Crosswalk Particulates'!$A:$A,0))</f>
        <v>Electricity Sector</v>
      </c>
      <c r="G754" s="91">
        <f>INDEX('Crosswalk Particulates'!$E:$E,MATCH('2017 EPA Data'!$B754,'Crosswalk Particulates'!$D:$D,0))</f>
        <v>0</v>
      </c>
      <c r="H754" s="103">
        <f t="shared" si="11"/>
        <v>0</v>
      </c>
    </row>
    <row r="755" spans="1:8" hidden="1">
      <c r="A755" s="80" t="s">
        <v>3774</v>
      </c>
      <c r="B755" s="80" t="s">
        <v>3725</v>
      </c>
      <c r="C755" s="80" t="s">
        <v>3705</v>
      </c>
      <c r="D755" s="93">
        <v>128484.18801343795</v>
      </c>
      <c r="E755" s="80" t="s">
        <v>3706</v>
      </c>
      <c r="F755" s="86" t="str">
        <f>INDEX('Crosswalk Particulates'!$B:$B,MATCH('2017 EPA Data'!A755,'Crosswalk Particulates'!$A:$A,0))</f>
        <v>process-other-industry</v>
      </c>
      <c r="G755" s="91">
        <f>INDEX('Crosswalk Particulates'!$E:$E,MATCH('2017 EPA Data'!$B755,'Crosswalk Particulates'!$D:$D,0))</f>
        <v>0</v>
      </c>
      <c r="H755" s="103">
        <f t="shared" si="11"/>
        <v>0</v>
      </c>
    </row>
    <row r="756" spans="1:8" hidden="1">
      <c r="A756" s="80" t="s">
        <v>3843</v>
      </c>
      <c r="B756" s="80" t="s">
        <v>3708</v>
      </c>
      <c r="C756" s="80" t="s">
        <v>3709</v>
      </c>
      <c r="D756" s="93">
        <v>128464.69465</v>
      </c>
      <c r="E756" s="80" t="s">
        <v>3710</v>
      </c>
      <c r="F756" s="86" t="str">
        <f>INDEX('Crosswalk Particulates'!$B:$B,MATCH('2017 EPA Data'!A756,'Crosswalk Particulates'!$A:$A,0))</f>
        <v>Commercial Buildings Sector</v>
      </c>
      <c r="G756" s="91">
        <f>INDEX('Crosswalk Particulates'!$E:$E,MATCH('2017 EPA Data'!$B756,'Crosswalk Particulates'!$D:$D,0))</f>
        <v>0</v>
      </c>
      <c r="H756" s="103">
        <f t="shared" si="11"/>
        <v>116541349212.10913</v>
      </c>
    </row>
    <row r="757" spans="1:8" hidden="1">
      <c r="A757" s="80" t="s">
        <v>3780</v>
      </c>
      <c r="B757" s="80" t="s">
        <v>3708</v>
      </c>
      <c r="C757" s="80" t="s">
        <v>3709</v>
      </c>
      <c r="D757" s="93">
        <v>127726.9060893</v>
      </c>
      <c r="E757" s="80" t="s">
        <v>3710</v>
      </c>
      <c r="F757" s="86" t="str">
        <f>INDEX('Crosswalk Particulates'!$B:$B,MATCH('2017 EPA Data'!A757,'Crosswalk Particulates'!$A:$A,0))</f>
        <v>process-ngps-industry</v>
      </c>
      <c r="G757" s="91">
        <f>INDEX('Crosswalk Particulates'!$E:$E,MATCH('2017 EPA Data'!$B757,'Crosswalk Particulates'!$D:$D,0))</f>
        <v>0</v>
      </c>
      <c r="H757" s="103">
        <f t="shared" si="11"/>
        <v>115872037892.51663</v>
      </c>
    </row>
    <row r="758" spans="1:8" hidden="1">
      <c r="A758" s="80" t="s">
        <v>3718</v>
      </c>
      <c r="B758" s="80" t="s">
        <v>3761</v>
      </c>
      <c r="C758" s="80" t="s">
        <v>3705</v>
      </c>
      <c r="D758" s="93">
        <v>127704.54351034175</v>
      </c>
      <c r="E758" s="80" t="s">
        <v>3706</v>
      </c>
      <c r="F758" s="86" t="str">
        <f>INDEX('Crosswalk Particulates'!$B:$B,MATCH('2017 EPA Data'!A758,'Crosswalk Particulates'!$A:$A,0))</f>
        <v>process-other-industry</v>
      </c>
      <c r="G758" s="91">
        <f>INDEX('Crosswalk Particulates'!$E:$E,MATCH('2017 EPA Data'!$B758,'Crosswalk Particulates'!$D:$D,0))</f>
        <v>0</v>
      </c>
      <c r="H758" s="103">
        <f t="shared" si="11"/>
        <v>0</v>
      </c>
    </row>
    <row r="759" spans="1:8" hidden="1">
      <c r="A759" s="80" t="s">
        <v>3784</v>
      </c>
      <c r="B759" s="80" t="s">
        <v>3716</v>
      </c>
      <c r="C759" s="80" t="s">
        <v>3705</v>
      </c>
      <c r="D759" s="93">
        <v>127674.147912</v>
      </c>
      <c r="E759" s="80" t="s">
        <v>3706</v>
      </c>
      <c r="F759" s="86" t="str">
        <f>INDEX('Crosswalk Particulates'!$B:$B,MATCH('2017 EPA Data'!A759,'Crosswalk Particulates'!$A:$A,0))</f>
        <v>industry-fuel-coal</v>
      </c>
      <c r="G759" s="91">
        <f>INDEX('Crosswalk Particulates'!$E:$E,MATCH('2017 EPA Data'!$B759,'Crosswalk Particulates'!$D:$D,0))</f>
        <v>0</v>
      </c>
      <c r="H759" s="103">
        <f t="shared" si="11"/>
        <v>0</v>
      </c>
    </row>
    <row r="760" spans="1:8" hidden="1">
      <c r="A760" s="80" t="s">
        <v>3722</v>
      </c>
      <c r="B760" s="80" t="s">
        <v>3816</v>
      </c>
      <c r="C760" s="80" t="s">
        <v>3705</v>
      </c>
      <c r="D760" s="93">
        <v>127402.79554635628</v>
      </c>
      <c r="E760" s="80" t="s">
        <v>3706</v>
      </c>
      <c r="F760" s="86" t="str">
        <f>INDEX('Crosswalk Particulates'!$B:$B,MATCH('2017 EPA Data'!A760,'Crosswalk Particulates'!$A:$A,0))</f>
        <v>Other-EPA</v>
      </c>
      <c r="G760" s="91">
        <f>INDEX('Crosswalk Particulates'!$E:$E,MATCH('2017 EPA Data'!$B760,'Crosswalk Particulates'!$D:$D,0))</f>
        <v>0</v>
      </c>
      <c r="H760" s="103">
        <f t="shared" si="11"/>
        <v>0</v>
      </c>
    </row>
    <row r="761" spans="1:8" hidden="1">
      <c r="A761" s="80" t="s">
        <v>3796</v>
      </c>
      <c r="B761" s="80" t="s">
        <v>3771</v>
      </c>
      <c r="D761" s="93">
        <v>127169.773904</v>
      </c>
      <c r="E761" s="80" t="s">
        <v>3706</v>
      </c>
      <c r="F761" s="86" t="str">
        <f>INDEX('Crosswalk Particulates'!$B:$B,MATCH('2017 EPA Data'!A761,'Crosswalk Particulates'!$A:$A,0))</f>
        <v>Electricity Sector</v>
      </c>
      <c r="G761" s="91">
        <f>INDEX('Crosswalk Particulates'!$E:$E,MATCH('2017 EPA Data'!$B761,'Crosswalk Particulates'!$D:$D,0))</f>
        <v>0</v>
      </c>
      <c r="H761" s="103">
        <f t="shared" si="11"/>
        <v>0</v>
      </c>
    </row>
    <row r="762" spans="1:8" hidden="1">
      <c r="A762" s="80" t="s">
        <v>3753</v>
      </c>
      <c r="B762" s="80" t="s">
        <v>3749</v>
      </c>
      <c r="C762" s="80" t="s">
        <v>3705</v>
      </c>
      <c r="D762" s="93">
        <v>127064.9064321</v>
      </c>
      <c r="E762" s="80" t="s">
        <v>3706</v>
      </c>
      <c r="F762" s="86" t="str">
        <f>INDEX('Crosswalk Particulates'!$B:$B,MATCH('2017 EPA Data'!A762,'Crosswalk Particulates'!$A:$A,0))</f>
        <v>Electricity Sector</v>
      </c>
      <c r="G762" s="91">
        <f>INDEX('Crosswalk Particulates'!$E:$E,MATCH('2017 EPA Data'!$B762,'Crosswalk Particulates'!$D:$D,0))</f>
        <v>0</v>
      </c>
      <c r="H762" s="103">
        <f t="shared" si="11"/>
        <v>0</v>
      </c>
    </row>
    <row r="763" spans="1:8" hidden="1">
      <c r="A763" s="80" t="s">
        <v>3739</v>
      </c>
      <c r="B763" s="80" t="s">
        <v>3732</v>
      </c>
      <c r="C763" s="80" t="s">
        <v>3705</v>
      </c>
      <c r="D763" s="93">
        <v>126657.16068497623</v>
      </c>
      <c r="E763" s="80" t="s">
        <v>3706</v>
      </c>
      <c r="F763" s="86" t="str">
        <f>INDEX('Crosswalk Particulates'!$B:$B,MATCH('2017 EPA Data'!A763,'Crosswalk Particulates'!$A:$A,0))</f>
        <v>industry-fuel-natural gas</v>
      </c>
      <c r="G763" s="91">
        <f>INDEX('Crosswalk Particulates'!$E:$E,MATCH('2017 EPA Data'!$B763,'Crosswalk Particulates'!$D:$D,0))</f>
        <v>0</v>
      </c>
      <c r="H763" s="103">
        <f t="shared" si="11"/>
        <v>0</v>
      </c>
    </row>
    <row r="764" spans="1:8" hidden="1">
      <c r="A764" s="80" t="s">
        <v>3779</v>
      </c>
      <c r="B764" s="80" t="s">
        <v>3721</v>
      </c>
      <c r="C764" s="80" t="s">
        <v>3705</v>
      </c>
      <c r="D764" s="93">
        <v>126603.73383575428</v>
      </c>
      <c r="E764" s="80" t="s">
        <v>3706</v>
      </c>
      <c r="F764" s="86" t="str">
        <f>INDEX('Crosswalk Particulates'!$B:$B,MATCH('2017 EPA Data'!A764,'Crosswalk Particulates'!$A:$A,0))</f>
        <v>Other-EPA</v>
      </c>
      <c r="G764" s="91">
        <f>INDEX('Crosswalk Particulates'!$E:$E,MATCH('2017 EPA Data'!$B764,'Crosswalk Particulates'!$D:$D,0))</f>
        <v>0</v>
      </c>
      <c r="H764" s="103">
        <f t="shared" si="11"/>
        <v>0</v>
      </c>
    </row>
    <row r="765" spans="1:8" hidden="1">
      <c r="A765" s="80" t="s">
        <v>3789</v>
      </c>
      <c r="B765" s="80" t="s">
        <v>3778</v>
      </c>
      <c r="C765" s="80" t="s">
        <v>3745</v>
      </c>
      <c r="D765" s="93">
        <v>126341.2052339041</v>
      </c>
      <c r="E765" s="80" t="s">
        <v>3710</v>
      </c>
      <c r="F765" s="86" t="str">
        <f>INDEX('Crosswalk Particulates'!$B:$B,MATCH('2017 EPA Data'!A765,'Crosswalk Particulates'!$A:$A,0))</f>
        <v>Commercial Buildings Sector</v>
      </c>
      <c r="G765" s="91" t="str">
        <f>INDEX('Crosswalk Particulates'!$E:$E,MATCH('2017 EPA Data'!$B765,'Crosswalk Particulates'!$D:$D,0))</f>
        <v>PM10</v>
      </c>
      <c r="H765" s="103">
        <f t="shared" si="11"/>
        <v>114614949727.30367</v>
      </c>
    </row>
    <row r="766" spans="1:8" hidden="1">
      <c r="A766" s="80" t="s">
        <v>3807</v>
      </c>
      <c r="B766" s="80" t="s">
        <v>3704</v>
      </c>
      <c r="C766" s="80" t="s">
        <v>3705</v>
      </c>
      <c r="D766" s="93">
        <v>126081.5</v>
      </c>
      <c r="E766" s="80" t="s">
        <v>3706</v>
      </c>
      <c r="F766" s="86" t="str">
        <f>INDEX('Crosswalk Particulates'!$B:$B,MATCH('2017 EPA Data'!A766,'Crosswalk Particulates'!$A:$A,0))</f>
        <v>process-iron and steel-industry</v>
      </c>
      <c r="G766" s="91">
        <f>INDEX('Crosswalk Particulates'!$E:$E,MATCH('2017 EPA Data'!$B766,'Crosswalk Particulates'!$D:$D,0))</f>
        <v>0</v>
      </c>
      <c r="H766" s="103">
        <f t="shared" si="11"/>
        <v>0</v>
      </c>
    </row>
    <row r="767" spans="1:8" hidden="1">
      <c r="A767" s="80" t="s">
        <v>3718</v>
      </c>
      <c r="B767" s="80" t="s">
        <v>3771</v>
      </c>
      <c r="D767" s="93">
        <v>125639.65074919999</v>
      </c>
      <c r="E767" s="80" t="s">
        <v>3706</v>
      </c>
      <c r="F767" s="86" t="str">
        <f>INDEX('Crosswalk Particulates'!$B:$B,MATCH('2017 EPA Data'!A767,'Crosswalk Particulates'!$A:$A,0))</f>
        <v>process-other-industry</v>
      </c>
      <c r="G767" s="91">
        <f>INDEX('Crosswalk Particulates'!$E:$E,MATCH('2017 EPA Data'!$B767,'Crosswalk Particulates'!$D:$D,0))</f>
        <v>0</v>
      </c>
      <c r="H767" s="103">
        <f t="shared" si="11"/>
        <v>0</v>
      </c>
    </row>
    <row r="768" spans="1:8" hidden="1">
      <c r="A768" s="80" t="s">
        <v>3783</v>
      </c>
      <c r="B768" s="80" t="s">
        <v>3867</v>
      </c>
      <c r="C768" s="80" t="s">
        <v>3705</v>
      </c>
      <c r="D768" s="93">
        <v>125481.781804</v>
      </c>
      <c r="E768" s="80" t="s">
        <v>3706</v>
      </c>
      <c r="F768" s="86" t="str">
        <f>INDEX('Crosswalk Particulates'!$B:$B,MATCH('2017 EPA Data'!A768,'Crosswalk Particulates'!$A:$A,0))</f>
        <v>process-other-industry</v>
      </c>
      <c r="G768" s="91">
        <f>INDEX('Crosswalk Particulates'!$E:$E,MATCH('2017 EPA Data'!$B768,'Crosswalk Particulates'!$D:$D,0))</f>
        <v>0</v>
      </c>
      <c r="H768" s="103">
        <f t="shared" si="11"/>
        <v>0</v>
      </c>
    </row>
    <row r="769" spans="1:8" hidden="1">
      <c r="A769" s="80" t="s">
        <v>3807</v>
      </c>
      <c r="B769" s="80" t="s">
        <v>3771</v>
      </c>
      <c r="D769" s="93">
        <v>123680.62</v>
      </c>
      <c r="E769" s="80" t="s">
        <v>3706</v>
      </c>
      <c r="F769" s="86" t="str">
        <f>INDEX('Crosswalk Particulates'!$B:$B,MATCH('2017 EPA Data'!A769,'Crosswalk Particulates'!$A:$A,0))</f>
        <v>process-iron and steel-industry</v>
      </c>
      <c r="G769" s="91">
        <f>INDEX('Crosswalk Particulates'!$E:$E,MATCH('2017 EPA Data'!$B769,'Crosswalk Particulates'!$D:$D,0))</f>
        <v>0</v>
      </c>
      <c r="H769" s="103">
        <f t="shared" si="11"/>
        <v>0</v>
      </c>
    </row>
    <row r="770" spans="1:8" hidden="1">
      <c r="A770" s="80" t="s">
        <v>3853</v>
      </c>
      <c r="B770" s="80" t="s">
        <v>3713</v>
      </c>
      <c r="C770" s="80" t="s">
        <v>3705</v>
      </c>
      <c r="D770" s="93">
        <v>123664.84732989587</v>
      </c>
      <c r="E770" s="80" t="s">
        <v>3706</v>
      </c>
      <c r="F770" s="86" t="str">
        <f>INDEX('Crosswalk Particulates'!$B:$B,MATCH('2017 EPA Data'!A770,'Crosswalk Particulates'!$A:$A,0))</f>
        <v>Commercial Buildings Sector</v>
      </c>
      <c r="G770" s="91">
        <f>INDEX('Crosswalk Particulates'!$E:$E,MATCH('2017 EPA Data'!$B770,'Crosswalk Particulates'!$D:$D,0))</f>
        <v>0</v>
      </c>
      <c r="H770" s="103">
        <f t="shared" si="11"/>
        <v>0</v>
      </c>
    </row>
    <row r="771" spans="1:8" hidden="1">
      <c r="A771" s="80" t="s">
        <v>3726</v>
      </c>
      <c r="B771" s="80" t="s">
        <v>3744</v>
      </c>
      <c r="C771" s="80" t="s">
        <v>3745</v>
      </c>
      <c r="D771" s="93">
        <v>123522.8386553962</v>
      </c>
      <c r="E771" s="80" t="s">
        <v>3710</v>
      </c>
      <c r="F771" s="86" t="str">
        <f>INDEX('Crosswalk Particulates'!$B:$B,MATCH('2017 EPA Data'!A771,'Crosswalk Particulates'!$A:$A,0))</f>
        <v>process-other-industry</v>
      </c>
      <c r="G771" s="91" t="str">
        <f>INDEX('Crosswalk Particulates'!$E:$E,MATCH('2017 EPA Data'!$B771,'Crosswalk Particulates'!$D:$D,0))</f>
        <v>VOC</v>
      </c>
      <c r="H771" s="103">
        <f t="shared" si="11"/>
        <v>112058167534.90054</v>
      </c>
    </row>
    <row r="772" spans="1:8" hidden="1">
      <c r="A772" s="80" t="s">
        <v>3766</v>
      </c>
      <c r="B772" s="80" t="s">
        <v>3876</v>
      </c>
      <c r="C772" s="80" t="s">
        <v>3705</v>
      </c>
      <c r="D772" s="93">
        <v>123519.8296240262</v>
      </c>
      <c r="E772" s="80" t="s">
        <v>3706</v>
      </c>
      <c r="F772" s="86" t="str">
        <f>INDEX('Crosswalk Particulates'!$B:$B,MATCH('2017 EPA Data'!A772,'Crosswalk Particulates'!$A:$A,0))</f>
        <v>process-chemicals-industry</v>
      </c>
      <c r="G772" s="91">
        <f>INDEX('Crosswalk Particulates'!$E:$E,MATCH('2017 EPA Data'!$B772,'Crosswalk Particulates'!$D:$D,0))</f>
        <v>0</v>
      </c>
      <c r="H772" s="103">
        <f t="shared" ref="H772:H835" si="12">IF(E772="TON",D772/metricton_to_shortton,0)*10^6</f>
        <v>0</v>
      </c>
    </row>
    <row r="773" spans="1:8" hidden="1">
      <c r="A773" s="80" t="s">
        <v>3791</v>
      </c>
      <c r="B773" s="80" t="s">
        <v>3719</v>
      </c>
      <c r="C773" s="80" t="s">
        <v>3705</v>
      </c>
      <c r="D773" s="93">
        <v>122953.36279914901</v>
      </c>
      <c r="E773" s="80" t="s">
        <v>3706</v>
      </c>
      <c r="F773" s="86" t="str">
        <f>INDEX('Crosswalk Particulates'!$B:$B,MATCH('2017 EPA Data'!A773,'Crosswalk Particulates'!$A:$A,0))</f>
        <v>Transportation Sector</v>
      </c>
      <c r="G773" s="91">
        <f>INDEX('Crosswalk Particulates'!$E:$E,MATCH('2017 EPA Data'!$B773,'Crosswalk Particulates'!$D:$D,0))</f>
        <v>0</v>
      </c>
      <c r="H773" s="103">
        <f t="shared" si="12"/>
        <v>0</v>
      </c>
    </row>
    <row r="774" spans="1:8" hidden="1">
      <c r="A774" s="80" t="s">
        <v>3766</v>
      </c>
      <c r="B774" s="80" t="s">
        <v>3803</v>
      </c>
      <c r="C774" s="80" t="s">
        <v>3745</v>
      </c>
      <c r="D774" s="93">
        <v>122893.3228911027</v>
      </c>
      <c r="E774" s="80" t="s">
        <v>3710</v>
      </c>
      <c r="F774" s="86" t="str">
        <f>INDEX('Crosswalk Particulates'!$B:$B,MATCH('2017 EPA Data'!A774,'Crosswalk Particulates'!$A:$A,0))</f>
        <v>process-chemicals-industry</v>
      </c>
      <c r="G774" s="91" t="str">
        <f>INDEX('Crosswalk Particulates'!$E:$E,MATCH('2017 EPA Data'!$B774,'Crosswalk Particulates'!$D:$D,0))</f>
        <v>SOx</v>
      </c>
      <c r="H774" s="103">
        <f t="shared" si="12"/>
        <v>111487079760.77756</v>
      </c>
    </row>
    <row r="775" spans="1:8" hidden="1">
      <c r="A775" s="80" t="s">
        <v>3707</v>
      </c>
      <c r="B775" s="80" t="s">
        <v>3870</v>
      </c>
      <c r="C775" s="80" t="s">
        <v>3705</v>
      </c>
      <c r="D775" s="93">
        <v>121255.2692712</v>
      </c>
      <c r="E775" s="80" t="s">
        <v>3706</v>
      </c>
      <c r="F775" s="86" t="str">
        <f>INDEX('Crosswalk Particulates'!$B:$B,MATCH('2017 EPA Data'!A775,'Crosswalk Particulates'!$A:$A,0))</f>
        <v>process-other-industry</v>
      </c>
      <c r="G775" s="91">
        <f>INDEX('Crosswalk Particulates'!$E:$E,MATCH('2017 EPA Data'!$B775,'Crosswalk Particulates'!$D:$D,0))</f>
        <v>0</v>
      </c>
      <c r="H775" s="103">
        <f t="shared" si="12"/>
        <v>0</v>
      </c>
    </row>
    <row r="776" spans="1:8" hidden="1">
      <c r="A776" s="80" t="s">
        <v>3788</v>
      </c>
      <c r="B776" s="80" t="s">
        <v>3763</v>
      </c>
      <c r="C776" s="80" t="s">
        <v>3705</v>
      </c>
      <c r="D776" s="93">
        <v>121061.72856272</v>
      </c>
      <c r="E776" s="80" t="s">
        <v>3706</v>
      </c>
      <c r="F776" s="86" t="str">
        <f>INDEX('Crosswalk Particulates'!$B:$B,MATCH('2017 EPA Data'!A776,'Crosswalk Particulates'!$A:$A,0))</f>
        <v>industry-fuel-biomass</v>
      </c>
      <c r="G776" s="91">
        <f>INDEX('Crosswalk Particulates'!$E:$E,MATCH('2017 EPA Data'!$B776,'Crosswalk Particulates'!$D:$D,0))</f>
        <v>0</v>
      </c>
      <c r="H776" s="103">
        <f t="shared" si="12"/>
        <v>0</v>
      </c>
    </row>
    <row r="777" spans="1:8" hidden="1">
      <c r="A777" s="80" t="s">
        <v>3774</v>
      </c>
      <c r="B777" s="80" t="s">
        <v>3764</v>
      </c>
      <c r="C777" s="80" t="s">
        <v>3705</v>
      </c>
      <c r="D777" s="93">
        <v>120557.85067618724</v>
      </c>
      <c r="E777" s="80" t="s">
        <v>3706</v>
      </c>
      <c r="F777" s="86" t="str">
        <f>INDEX('Crosswalk Particulates'!$B:$B,MATCH('2017 EPA Data'!A777,'Crosswalk Particulates'!$A:$A,0))</f>
        <v>process-other-industry</v>
      </c>
      <c r="G777" s="91">
        <f>INDEX('Crosswalk Particulates'!$E:$E,MATCH('2017 EPA Data'!$B777,'Crosswalk Particulates'!$D:$D,0))</f>
        <v>0</v>
      </c>
      <c r="H777" s="103">
        <f t="shared" si="12"/>
        <v>0</v>
      </c>
    </row>
    <row r="778" spans="1:8" hidden="1">
      <c r="A778" s="80" t="s">
        <v>3711</v>
      </c>
      <c r="B778" s="80" t="s">
        <v>3809</v>
      </c>
      <c r="C778" s="80" t="s">
        <v>3705</v>
      </c>
      <c r="D778" s="93">
        <v>120482.01025846611</v>
      </c>
      <c r="E778" s="80" t="s">
        <v>3706</v>
      </c>
      <c r="F778" s="86" t="str">
        <f>INDEX('Crosswalk Particulates'!$B:$B,MATCH('2017 EPA Data'!A778,'Crosswalk Particulates'!$A:$A,0))</f>
        <v>Transportation Sector</v>
      </c>
      <c r="G778" s="91">
        <f>INDEX('Crosswalk Particulates'!$E:$E,MATCH('2017 EPA Data'!$B778,'Crosswalk Particulates'!$D:$D,0))</f>
        <v>0</v>
      </c>
      <c r="H778" s="103">
        <f t="shared" si="12"/>
        <v>0</v>
      </c>
    </row>
    <row r="779" spans="1:8" hidden="1">
      <c r="A779" s="80" t="s">
        <v>3720</v>
      </c>
      <c r="B779" s="80" t="s">
        <v>3844</v>
      </c>
      <c r="C779" s="80" t="s">
        <v>3705</v>
      </c>
      <c r="D779" s="93">
        <v>119468.4055848344</v>
      </c>
      <c r="E779" s="80" t="s">
        <v>3706</v>
      </c>
      <c r="F779" s="86" t="str">
        <f>INDEX('Crosswalk Particulates'!$B:$B,MATCH('2017 EPA Data'!A779,'Crosswalk Particulates'!$A:$A,0))</f>
        <v>Other-EPA</v>
      </c>
      <c r="G779" s="91">
        <f>INDEX('Crosswalk Particulates'!$E:$E,MATCH('2017 EPA Data'!$B779,'Crosswalk Particulates'!$D:$D,0))</f>
        <v>0</v>
      </c>
      <c r="H779" s="103">
        <f t="shared" si="12"/>
        <v>0</v>
      </c>
    </row>
    <row r="780" spans="1:8" hidden="1">
      <c r="A780" s="80" t="s">
        <v>3806</v>
      </c>
      <c r="B780" s="80" t="s">
        <v>3798</v>
      </c>
      <c r="C780" s="80" t="s">
        <v>3745</v>
      </c>
      <c r="D780" s="93">
        <v>119344.85150873667</v>
      </c>
      <c r="E780" s="80" t="s">
        <v>3710</v>
      </c>
      <c r="F780" s="86" t="str">
        <f>INDEX('Crosswalk Particulates'!$B:$B,MATCH('2017 EPA Data'!A780,'Crosswalk Particulates'!$A:$A,0))</f>
        <v>Other-EPA</v>
      </c>
      <c r="G780" s="91" t="str">
        <f>INDEX('Crosswalk Particulates'!$E:$E,MATCH('2017 EPA Data'!$B780,'Crosswalk Particulates'!$D:$D,0))</f>
        <v>PM25</v>
      </c>
      <c r="H780" s="103">
        <f t="shared" si="12"/>
        <v>108267956844.02454</v>
      </c>
    </row>
    <row r="781" spans="1:8" hidden="1">
      <c r="A781" s="80" t="s">
        <v>3757</v>
      </c>
      <c r="B781" s="80" t="s">
        <v>3873</v>
      </c>
      <c r="C781" s="80" t="s">
        <v>3705</v>
      </c>
      <c r="D781" s="93">
        <v>118876.99603690243</v>
      </c>
      <c r="E781" s="80" t="s">
        <v>3706</v>
      </c>
      <c r="F781" s="86" t="str">
        <f>INDEX('Crosswalk Particulates'!$B:$B,MATCH('2017 EPA Data'!A781,'Crosswalk Particulates'!$A:$A,0))</f>
        <v>Transportation Sector</v>
      </c>
      <c r="G781" s="91">
        <f>INDEX('Crosswalk Particulates'!$E:$E,MATCH('2017 EPA Data'!$B781,'Crosswalk Particulates'!$D:$D,0))</f>
        <v>0</v>
      </c>
      <c r="H781" s="103">
        <f t="shared" si="12"/>
        <v>0</v>
      </c>
    </row>
    <row r="782" spans="1:8" hidden="1">
      <c r="A782" s="80" t="s">
        <v>3717</v>
      </c>
      <c r="B782" s="80" t="s">
        <v>3863</v>
      </c>
      <c r="C782" s="80" t="s">
        <v>3705</v>
      </c>
      <c r="D782" s="93">
        <v>118782.83409589212</v>
      </c>
      <c r="E782" s="80" t="s">
        <v>3706</v>
      </c>
      <c r="F782" s="86" t="str">
        <f>INDEX('Crosswalk Particulates'!$B:$B,MATCH('2017 EPA Data'!A782,'Crosswalk Particulates'!$A:$A,0))</f>
        <v>Other-EPA</v>
      </c>
      <c r="G782" s="91">
        <f>INDEX('Crosswalk Particulates'!$E:$E,MATCH('2017 EPA Data'!$B782,'Crosswalk Particulates'!$D:$D,0))</f>
        <v>0</v>
      </c>
      <c r="H782" s="103">
        <f t="shared" si="12"/>
        <v>0</v>
      </c>
    </row>
    <row r="783" spans="1:8" hidden="1">
      <c r="A783" s="80" t="s">
        <v>3770</v>
      </c>
      <c r="B783" s="80" t="s">
        <v>3748</v>
      </c>
      <c r="C783" s="80" t="s">
        <v>3745</v>
      </c>
      <c r="D783" s="93">
        <v>118675.61402507004</v>
      </c>
      <c r="E783" s="80" t="s">
        <v>3710</v>
      </c>
      <c r="F783" s="86" t="str">
        <f>INDEX('Crosswalk Particulates'!$B:$B,MATCH('2017 EPA Data'!A783,'Crosswalk Particulates'!$A:$A,0))</f>
        <v>Commercial Buildings Sector</v>
      </c>
      <c r="G783" s="91" t="str">
        <f>INDEX('Crosswalk Particulates'!$E:$E,MATCH('2017 EPA Data'!$B783,'Crosswalk Particulates'!$D:$D,0))</f>
        <v>CO</v>
      </c>
      <c r="H783" s="103">
        <f t="shared" si="12"/>
        <v>107660834089.38507</v>
      </c>
    </row>
    <row r="784" spans="1:8" hidden="1">
      <c r="A784" s="80" t="s">
        <v>3788</v>
      </c>
      <c r="B784" s="80" t="s">
        <v>3798</v>
      </c>
      <c r="C784" s="80" t="s">
        <v>3745</v>
      </c>
      <c r="D784" s="93">
        <v>118303.13152521022</v>
      </c>
      <c r="E784" s="80" t="s">
        <v>3710</v>
      </c>
      <c r="F784" s="86" t="str">
        <f>INDEX('Crosswalk Particulates'!$B:$B,MATCH('2017 EPA Data'!A784,'Crosswalk Particulates'!$A:$A,0))</f>
        <v>industry-fuel-biomass</v>
      </c>
      <c r="G784" s="91" t="str">
        <f>INDEX('Crosswalk Particulates'!$E:$E,MATCH('2017 EPA Data'!$B784,'Crosswalk Particulates'!$D:$D,0))</f>
        <v>PM25</v>
      </c>
      <c r="H784" s="103">
        <f t="shared" si="12"/>
        <v>107322923247.73451</v>
      </c>
    </row>
    <row r="785" spans="1:8" hidden="1">
      <c r="A785" s="80" t="s">
        <v>3789</v>
      </c>
      <c r="B785" s="80" t="s">
        <v>3798</v>
      </c>
      <c r="C785" s="80" t="s">
        <v>3745</v>
      </c>
      <c r="D785" s="93">
        <v>118169.06461208851</v>
      </c>
      <c r="E785" s="80" t="s">
        <v>3710</v>
      </c>
      <c r="F785" s="86" t="str">
        <f>INDEX('Crosswalk Particulates'!$B:$B,MATCH('2017 EPA Data'!A785,'Crosswalk Particulates'!$A:$A,0))</f>
        <v>Commercial Buildings Sector</v>
      </c>
      <c r="G785" s="91" t="str">
        <f>INDEX('Crosswalk Particulates'!$E:$E,MATCH('2017 EPA Data'!$B785,'Crosswalk Particulates'!$D:$D,0))</f>
        <v>PM25</v>
      </c>
      <c r="H785" s="103">
        <f t="shared" si="12"/>
        <v>107201299645.37065</v>
      </c>
    </row>
    <row r="786" spans="1:8" hidden="1">
      <c r="A786" s="80" t="s">
        <v>3753</v>
      </c>
      <c r="B786" s="80" t="s">
        <v>3877</v>
      </c>
      <c r="C786" s="80" t="s">
        <v>3705</v>
      </c>
      <c r="D786" s="93">
        <v>117801.960777</v>
      </c>
      <c r="E786" s="80" t="s">
        <v>3706</v>
      </c>
      <c r="F786" s="86" t="str">
        <f>INDEX('Crosswalk Particulates'!$B:$B,MATCH('2017 EPA Data'!A786,'Crosswalk Particulates'!$A:$A,0))</f>
        <v>Electricity Sector</v>
      </c>
      <c r="G786" s="91">
        <f>INDEX('Crosswalk Particulates'!$E:$E,MATCH('2017 EPA Data'!$B786,'Crosswalk Particulates'!$D:$D,0))</f>
        <v>0</v>
      </c>
      <c r="H786" s="103">
        <f t="shared" si="12"/>
        <v>0</v>
      </c>
    </row>
    <row r="787" spans="1:8" hidden="1">
      <c r="A787" s="80" t="s">
        <v>3791</v>
      </c>
      <c r="B787" s="80" t="s">
        <v>3808</v>
      </c>
      <c r="C787" s="80" t="s">
        <v>3705</v>
      </c>
      <c r="D787" s="93">
        <v>117270.06323943984</v>
      </c>
      <c r="E787" s="80" t="s">
        <v>3706</v>
      </c>
      <c r="F787" s="86" t="str">
        <f>INDEX('Crosswalk Particulates'!$B:$B,MATCH('2017 EPA Data'!A787,'Crosswalk Particulates'!$A:$A,0))</f>
        <v>Transportation Sector</v>
      </c>
      <c r="G787" s="91">
        <f>INDEX('Crosswalk Particulates'!$E:$E,MATCH('2017 EPA Data'!$B787,'Crosswalk Particulates'!$D:$D,0))</f>
        <v>0</v>
      </c>
      <c r="H787" s="103">
        <f t="shared" si="12"/>
        <v>0</v>
      </c>
    </row>
    <row r="788" spans="1:8" hidden="1">
      <c r="A788" s="80" t="s">
        <v>3820</v>
      </c>
      <c r="B788" s="80" t="s">
        <v>3800</v>
      </c>
      <c r="C788" s="80" t="s">
        <v>3705</v>
      </c>
      <c r="D788" s="93">
        <v>116425.35267199999</v>
      </c>
      <c r="E788" s="80" t="s">
        <v>3706</v>
      </c>
      <c r="F788" s="86" t="str">
        <f>INDEX('Crosswalk Particulates'!$B:$B,MATCH('2017 EPA Data'!A788,'Crosswalk Particulates'!$A:$A,0))</f>
        <v>industry-fuel-other</v>
      </c>
      <c r="G788" s="91">
        <f>INDEX('Crosswalk Particulates'!$E:$E,MATCH('2017 EPA Data'!$B788,'Crosswalk Particulates'!$D:$D,0))</f>
        <v>0</v>
      </c>
      <c r="H788" s="103">
        <f t="shared" si="12"/>
        <v>0</v>
      </c>
    </row>
    <row r="789" spans="1:8" hidden="1">
      <c r="A789" s="80" t="s">
        <v>3757</v>
      </c>
      <c r="B789" s="80" t="s">
        <v>3748</v>
      </c>
      <c r="C789" s="80" t="s">
        <v>3745</v>
      </c>
      <c r="D789" s="93">
        <v>116344.44094281357</v>
      </c>
      <c r="E789" s="80" t="s">
        <v>3710</v>
      </c>
      <c r="F789" s="86" t="str">
        <f>INDEX('Crosswalk Particulates'!$B:$B,MATCH('2017 EPA Data'!A789,'Crosswalk Particulates'!$A:$A,0))</f>
        <v>Transportation Sector</v>
      </c>
      <c r="G789" s="91" t="str">
        <f>INDEX('Crosswalk Particulates'!$E:$E,MATCH('2017 EPA Data'!$B789,'Crosswalk Particulates'!$D:$D,0))</f>
        <v>CO</v>
      </c>
      <c r="H789" s="103">
        <f t="shared" si="12"/>
        <v>105546026927.82753</v>
      </c>
    </row>
    <row r="790" spans="1:8" hidden="1">
      <c r="A790" s="80" t="s">
        <v>3753</v>
      </c>
      <c r="B790" s="80" t="s">
        <v>3847</v>
      </c>
      <c r="C790" s="80" t="s">
        <v>3705</v>
      </c>
      <c r="D790" s="93">
        <v>115874.01292454109</v>
      </c>
      <c r="E790" s="80" t="s">
        <v>3706</v>
      </c>
      <c r="F790" s="86" t="str">
        <f>INDEX('Crosswalk Particulates'!$B:$B,MATCH('2017 EPA Data'!A790,'Crosswalk Particulates'!$A:$A,0))</f>
        <v>Electricity Sector</v>
      </c>
      <c r="G790" s="91">
        <f>INDEX('Crosswalk Particulates'!$E:$E,MATCH('2017 EPA Data'!$B790,'Crosswalk Particulates'!$D:$D,0))</f>
        <v>0</v>
      </c>
      <c r="H790" s="103">
        <f t="shared" si="12"/>
        <v>0</v>
      </c>
    </row>
    <row r="791" spans="1:8" hidden="1">
      <c r="A791" s="80" t="s">
        <v>3726</v>
      </c>
      <c r="B791" s="80" t="s">
        <v>3847</v>
      </c>
      <c r="C791" s="80" t="s">
        <v>3705</v>
      </c>
      <c r="D791" s="93">
        <v>114463.52274493</v>
      </c>
      <c r="E791" s="80" t="s">
        <v>3706</v>
      </c>
      <c r="F791" s="86" t="str">
        <f>INDEX('Crosswalk Particulates'!$B:$B,MATCH('2017 EPA Data'!A791,'Crosswalk Particulates'!$A:$A,0))</f>
        <v>process-other-industry</v>
      </c>
      <c r="G791" s="91">
        <f>INDEX('Crosswalk Particulates'!$E:$E,MATCH('2017 EPA Data'!$B791,'Crosswalk Particulates'!$D:$D,0))</f>
        <v>0</v>
      </c>
      <c r="H791" s="103">
        <f t="shared" si="12"/>
        <v>0</v>
      </c>
    </row>
    <row r="792" spans="1:8" hidden="1">
      <c r="A792" s="80" t="s">
        <v>3806</v>
      </c>
      <c r="B792" s="80" t="s">
        <v>3818</v>
      </c>
      <c r="D792" s="93">
        <v>112545.61080836802</v>
      </c>
      <c r="E792" s="80" t="s">
        <v>3710</v>
      </c>
      <c r="F792" s="86" t="str">
        <f>INDEX('Crosswalk Particulates'!$B:$B,MATCH('2017 EPA Data'!A792,'Crosswalk Particulates'!$A:$A,0))</f>
        <v>Other-EPA</v>
      </c>
      <c r="G792" s="91">
        <f>INDEX('Crosswalk Particulates'!$E:$E,MATCH('2017 EPA Data'!$B792,'Crosswalk Particulates'!$D:$D,0))</f>
        <v>0</v>
      </c>
      <c r="H792" s="103">
        <f t="shared" si="12"/>
        <v>102099782101.55766</v>
      </c>
    </row>
    <row r="793" spans="1:8" hidden="1">
      <c r="A793" s="80" t="s">
        <v>3726</v>
      </c>
      <c r="B793" s="80" t="s">
        <v>3761</v>
      </c>
      <c r="C793" s="80" t="s">
        <v>3705</v>
      </c>
      <c r="D793" s="93">
        <v>112446.44483872</v>
      </c>
      <c r="E793" s="80" t="s">
        <v>3706</v>
      </c>
      <c r="F793" s="86" t="str">
        <f>INDEX('Crosswalk Particulates'!$B:$B,MATCH('2017 EPA Data'!A793,'Crosswalk Particulates'!$A:$A,0))</f>
        <v>process-other-industry</v>
      </c>
      <c r="G793" s="91">
        <f>INDEX('Crosswalk Particulates'!$E:$E,MATCH('2017 EPA Data'!$B793,'Crosswalk Particulates'!$D:$D,0))</f>
        <v>0</v>
      </c>
      <c r="H793" s="103">
        <f t="shared" si="12"/>
        <v>0</v>
      </c>
    </row>
    <row r="794" spans="1:8" hidden="1">
      <c r="A794" s="80" t="s">
        <v>3790</v>
      </c>
      <c r="B794" s="80" t="s">
        <v>3878</v>
      </c>
      <c r="C794" s="80" t="s">
        <v>3705</v>
      </c>
      <c r="D794" s="93">
        <v>111811.56522401</v>
      </c>
      <c r="E794" s="80" t="s">
        <v>3706</v>
      </c>
      <c r="F794" s="86" t="str">
        <f>INDEX('Crosswalk Particulates'!$B:$B,MATCH('2017 EPA Data'!A794,'Crosswalk Particulates'!$A:$A,0))</f>
        <v>process-other-industry</v>
      </c>
      <c r="G794" s="91">
        <f>INDEX('Crosswalk Particulates'!$E:$E,MATCH('2017 EPA Data'!$B794,'Crosswalk Particulates'!$D:$D,0))</f>
        <v>0</v>
      </c>
      <c r="H794" s="103">
        <f t="shared" si="12"/>
        <v>0</v>
      </c>
    </row>
    <row r="795" spans="1:8" hidden="1">
      <c r="A795" s="80" t="s">
        <v>3735</v>
      </c>
      <c r="B795" s="80" t="s">
        <v>3879</v>
      </c>
      <c r="C795" s="80" t="s">
        <v>3705</v>
      </c>
      <c r="D795" s="93">
        <v>111761.55942000001</v>
      </c>
      <c r="E795" s="80" t="s">
        <v>3706</v>
      </c>
      <c r="F795" s="86" t="str">
        <f>INDEX('Crosswalk Particulates'!$B:$B,MATCH('2017 EPA Data'!A795,'Crosswalk Particulates'!$A:$A,0))</f>
        <v>process-other-industry</v>
      </c>
      <c r="G795" s="91">
        <f>INDEX('Crosswalk Particulates'!$E:$E,MATCH('2017 EPA Data'!$B795,'Crosswalk Particulates'!$D:$D,0))</f>
        <v>0</v>
      </c>
      <c r="H795" s="103">
        <f t="shared" si="12"/>
        <v>0</v>
      </c>
    </row>
    <row r="796" spans="1:8" hidden="1">
      <c r="A796" s="80" t="s">
        <v>3707</v>
      </c>
      <c r="B796" s="80" t="s">
        <v>3834</v>
      </c>
      <c r="C796" s="80" t="s">
        <v>3705</v>
      </c>
      <c r="D796" s="93">
        <v>111500.3685214884</v>
      </c>
      <c r="E796" s="80" t="s">
        <v>3706</v>
      </c>
      <c r="F796" s="86" t="str">
        <f>INDEX('Crosswalk Particulates'!$B:$B,MATCH('2017 EPA Data'!A796,'Crosswalk Particulates'!$A:$A,0))</f>
        <v>process-other-industry</v>
      </c>
      <c r="G796" s="91">
        <f>INDEX('Crosswalk Particulates'!$E:$E,MATCH('2017 EPA Data'!$B796,'Crosswalk Particulates'!$D:$D,0))</f>
        <v>0</v>
      </c>
      <c r="H796" s="103">
        <f t="shared" si="12"/>
        <v>0</v>
      </c>
    </row>
    <row r="797" spans="1:8" hidden="1">
      <c r="A797" s="80" t="s">
        <v>3735</v>
      </c>
      <c r="B797" s="80" t="s">
        <v>3871</v>
      </c>
      <c r="C797" s="80" t="s">
        <v>3705</v>
      </c>
      <c r="D797" s="93">
        <v>111009.5406919266</v>
      </c>
      <c r="E797" s="80" t="s">
        <v>3706</v>
      </c>
      <c r="F797" s="86" t="str">
        <f>INDEX('Crosswalk Particulates'!$B:$B,MATCH('2017 EPA Data'!A797,'Crosswalk Particulates'!$A:$A,0))</f>
        <v>process-other-industry</v>
      </c>
      <c r="G797" s="91">
        <f>INDEX('Crosswalk Particulates'!$E:$E,MATCH('2017 EPA Data'!$B797,'Crosswalk Particulates'!$D:$D,0))</f>
        <v>0</v>
      </c>
      <c r="H797" s="103">
        <f t="shared" si="12"/>
        <v>0</v>
      </c>
    </row>
    <row r="798" spans="1:8" hidden="1">
      <c r="A798" s="80" t="s">
        <v>3820</v>
      </c>
      <c r="B798" s="80" t="s">
        <v>3763</v>
      </c>
      <c r="C798" s="80" t="s">
        <v>3705</v>
      </c>
      <c r="D798" s="93">
        <v>110749.07829618</v>
      </c>
      <c r="E798" s="80" t="s">
        <v>3706</v>
      </c>
      <c r="F798" s="86" t="str">
        <f>INDEX('Crosswalk Particulates'!$B:$B,MATCH('2017 EPA Data'!A798,'Crosswalk Particulates'!$A:$A,0))</f>
        <v>industry-fuel-other</v>
      </c>
      <c r="G798" s="91">
        <f>INDEX('Crosswalk Particulates'!$E:$E,MATCH('2017 EPA Data'!$B798,'Crosswalk Particulates'!$D:$D,0))</f>
        <v>0</v>
      </c>
      <c r="H798" s="103">
        <f t="shared" si="12"/>
        <v>0</v>
      </c>
    </row>
    <row r="799" spans="1:8" hidden="1">
      <c r="A799" s="80" t="s">
        <v>3880</v>
      </c>
      <c r="B799" s="80" t="s">
        <v>3712</v>
      </c>
      <c r="C799" s="80" t="s">
        <v>3705</v>
      </c>
      <c r="D799" s="93">
        <v>110094.37784115525</v>
      </c>
      <c r="E799" s="80" t="s">
        <v>3706</v>
      </c>
      <c r="F799" s="86" t="str">
        <f>INDEX('Crosswalk Particulates'!$B:$B,MATCH('2017 EPA Data'!A799,'Crosswalk Particulates'!$A:$A,0))</f>
        <v>Residential Buildings Sector</v>
      </c>
      <c r="G799" s="91">
        <f>INDEX('Crosswalk Particulates'!$E:$E,MATCH('2017 EPA Data'!$B799,'Crosswalk Particulates'!$D:$D,0))</f>
        <v>0</v>
      </c>
      <c r="H799" s="103">
        <f t="shared" si="12"/>
        <v>0</v>
      </c>
    </row>
    <row r="800" spans="1:8" hidden="1">
      <c r="A800" s="80" t="s">
        <v>3735</v>
      </c>
      <c r="B800" s="80" t="s">
        <v>3881</v>
      </c>
      <c r="C800" s="80" t="s">
        <v>3705</v>
      </c>
      <c r="D800" s="93">
        <v>109209.207528896</v>
      </c>
      <c r="E800" s="80" t="s">
        <v>3706</v>
      </c>
      <c r="F800" s="86" t="str">
        <f>INDEX('Crosswalk Particulates'!$B:$B,MATCH('2017 EPA Data'!A800,'Crosswalk Particulates'!$A:$A,0))</f>
        <v>process-other-industry</v>
      </c>
      <c r="G800" s="91">
        <f>INDEX('Crosswalk Particulates'!$E:$E,MATCH('2017 EPA Data'!$B800,'Crosswalk Particulates'!$D:$D,0))</f>
        <v>0</v>
      </c>
      <c r="H800" s="103">
        <f t="shared" si="12"/>
        <v>0</v>
      </c>
    </row>
    <row r="801" spans="1:8" hidden="1">
      <c r="A801" s="80" t="s">
        <v>3715</v>
      </c>
      <c r="B801" s="80" t="s">
        <v>3809</v>
      </c>
      <c r="C801" s="80" t="s">
        <v>3705</v>
      </c>
      <c r="D801" s="93">
        <v>108771.38925540008</v>
      </c>
      <c r="E801" s="80" t="s">
        <v>3706</v>
      </c>
      <c r="F801" s="86" t="str">
        <f>INDEX('Crosswalk Particulates'!$B:$B,MATCH('2017 EPA Data'!A801,'Crosswalk Particulates'!$A:$A,0))</f>
        <v>Transportation Sector</v>
      </c>
      <c r="G801" s="91">
        <f>INDEX('Crosswalk Particulates'!$E:$E,MATCH('2017 EPA Data'!$B801,'Crosswalk Particulates'!$D:$D,0))</f>
        <v>0</v>
      </c>
      <c r="H801" s="103">
        <f t="shared" si="12"/>
        <v>0</v>
      </c>
    </row>
    <row r="802" spans="1:8" hidden="1">
      <c r="A802" s="80" t="s">
        <v>3707</v>
      </c>
      <c r="B802" s="80" t="s">
        <v>3882</v>
      </c>
      <c r="C802" s="80" t="s">
        <v>3705</v>
      </c>
      <c r="D802" s="93">
        <v>108714.98525838554</v>
      </c>
      <c r="E802" s="80" t="s">
        <v>3706</v>
      </c>
      <c r="F802" s="86" t="str">
        <f>INDEX('Crosswalk Particulates'!$B:$B,MATCH('2017 EPA Data'!A802,'Crosswalk Particulates'!$A:$A,0))</f>
        <v>process-other-industry</v>
      </c>
      <c r="G802" s="91">
        <f>INDEX('Crosswalk Particulates'!$E:$E,MATCH('2017 EPA Data'!$B802,'Crosswalk Particulates'!$D:$D,0))</f>
        <v>0</v>
      </c>
      <c r="H802" s="103">
        <f t="shared" si="12"/>
        <v>0</v>
      </c>
    </row>
    <row r="803" spans="1:8" hidden="1">
      <c r="A803" s="80" t="s">
        <v>3773</v>
      </c>
      <c r="B803" s="80" t="s">
        <v>3748</v>
      </c>
      <c r="C803" s="80" t="s">
        <v>3745</v>
      </c>
      <c r="D803" s="93">
        <v>107963.89741509715</v>
      </c>
      <c r="E803" s="80" t="s">
        <v>3710</v>
      </c>
      <c r="F803" s="86" t="str">
        <f>INDEX('Crosswalk Particulates'!$B:$B,MATCH('2017 EPA Data'!A803,'Crosswalk Particulates'!$A:$A,0))</f>
        <v>process-other-industry</v>
      </c>
      <c r="G803" s="91" t="str">
        <f>INDEX('Crosswalk Particulates'!$E:$E,MATCH('2017 EPA Data'!$B803,'Crosswalk Particulates'!$D:$D,0))</f>
        <v>CO</v>
      </c>
      <c r="H803" s="103">
        <f t="shared" si="12"/>
        <v>97943316685.049728</v>
      </c>
    </row>
    <row r="804" spans="1:8" hidden="1">
      <c r="A804" s="80" t="s">
        <v>3715</v>
      </c>
      <c r="B804" s="80" t="s">
        <v>3844</v>
      </c>
      <c r="C804" s="80" t="s">
        <v>3705</v>
      </c>
      <c r="D804" s="93">
        <v>107952.52618357098</v>
      </c>
      <c r="E804" s="80" t="s">
        <v>3706</v>
      </c>
      <c r="F804" s="86" t="str">
        <f>INDEX('Crosswalk Particulates'!$B:$B,MATCH('2017 EPA Data'!A804,'Crosswalk Particulates'!$A:$A,0))</f>
        <v>Transportation Sector</v>
      </c>
      <c r="G804" s="91">
        <f>INDEX('Crosswalk Particulates'!$E:$E,MATCH('2017 EPA Data'!$B804,'Crosswalk Particulates'!$D:$D,0))</f>
        <v>0</v>
      </c>
      <c r="H804" s="103">
        <f t="shared" si="12"/>
        <v>0</v>
      </c>
    </row>
    <row r="805" spans="1:8" hidden="1">
      <c r="A805" s="80" t="s">
        <v>3820</v>
      </c>
      <c r="B805" s="80" t="s">
        <v>3716</v>
      </c>
      <c r="C805" s="80" t="s">
        <v>3705</v>
      </c>
      <c r="D805" s="93">
        <v>106948.98828445694</v>
      </c>
      <c r="E805" s="80" t="s">
        <v>3706</v>
      </c>
      <c r="F805" s="86" t="str">
        <f>INDEX('Crosswalk Particulates'!$B:$B,MATCH('2017 EPA Data'!A805,'Crosswalk Particulates'!$A:$A,0))</f>
        <v>industry-fuel-other</v>
      </c>
      <c r="G805" s="91">
        <f>INDEX('Crosswalk Particulates'!$E:$E,MATCH('2017 EPA Data'!$B805,'Crosswalk Particulates'!$D:$D,0))</f>
        <v>0</v>
      </c>
      <c r="H805" s="103">
        <f t="shared" si="12"/>
        <v>0</v>
      </c>
    </row>
    <row r="806" spans="1:8" hidden="1">
      <c r="A806" s="80" t="s">
        <v>3747</v>
      </c>
      <c r="B806" s="80" t="s">
        <v>3754</v>
      </c>
      <c r="C806" s="80" t="s">
        <v>3705</v>
      </c>
      <c r="D806" s="93">
        <v>105766.24542803378</v>
      </c>
      <c r="E806" s="80" t="s">
        <v>3706</v>
      </c>
      <c r="F806" s="86" t="str">
        <f>INDEX('Crosswalk Particulates'!$B:$B,MATCH('2017 EPA Data'!A806,'Crosswalk Particulates'!$A:$A,0))</f>
        <v>process-waste-industry</v>
      </c>
      <c r="G806" s="91">
        <f>INDEX('Crosswalk Particulates'!$E:$E,MATCH('2017 EPA Data'!$B806,'Crosswalk Particulates'!$D:$D,0))</f>
        <v>0</v>
      </c>
      <c r="H806" s="103">
        <f t="shared" si="12"/>
        <v>0</v>
      </c>
    </row>
    <row r="807" spans="1:8" hidden="1">
      <c r="A807" s="80" t="s">
        <v>3795</v>
      </c>
      <c r="B807" s="80" t="s">
        <v>3797</v>
      </c>
      <c r="C807" s="80" t="s">
        <v>3745</v>
      </c>
      <c r="D807" s="93">
        <v>105143.71402150999</v>
      </c>
      <c r="E807" s="80" t="s">
        <v>3710</v>
      </c>
      <c r="F807" s="86" t="str">
        <f>INDEX('Crosswalk Particulates'!$B:$B,MATCH('2017 EPA Data'!A807,'Crosswalk Particulates'!$A:$A,0))</f>
        <v>process-cement-industry</v>
      </c>
      <c r="G807" s="91" t="str">
        <f>INDEX('Crosswalk Particulates'!$E:$E,MATCH('2017 EPA Data'!$B807,'Crosswalk Particulates'!$D:$D,0))</f>
        <v>NOX</v>
      </c>
      <c r="H807" s="103">
        <f t="shared" si="12"/>
        <v>95384886303.771164</v>
      </c>
    </row>
    <row r="808" spans="1:8" hidden="1">
      <c r="A808" s="80" t="s">
        <v>3774</v>
      </c>
      <c r="B808" s="80" t="s">
        <v>3794</v>
      </c>
      <c r="C808" s="80" t="s">
        <v>3705</v>
      </c>
      <c r="D808" s="93">
        <v>103898.72345120696</v>
      </c>
      <c r="E808" s="80" t="s">
        <v>3706</v>
      </c>
      <c r="F808" s="86" t="str">
        <f>INDEX('Crosswalk Particulates'!$B:$B,MATCH('2017 EPA Data'!A808,'Crosswalk Particulates'!$A:$A,0))</f>
        <v>process-other-industry</v>
      </c>
      <c r="G808" s="91">
        <f>INDEX('Crosswalk Particulates'!$E:$E,MATCH('2017 EPA Data'!$B808,'Crosswalk Particulates'!$D:$D,0))</f>
        <v>0</v>
      </c>
      <c r="H808" s="103">
        <f t="shared" si="12"/>
        <v>0</v>
      </c>
    </row>
    <row r="809" spans="1:8" hidden="1">
      <c r="A809" s="80" t="s">
        <v>3753</v>
      </c>
      <c r="B809" s="80" t="s">
        <v>3724</v>
      </c>
      <c r="C809" s="80" t="s">
        <v>3705</v>
      </c>
      <c r="D809" s="93">
        <v>103361.2775124</v>
      </c>
      <c r="E809" s="80" t="s">
        <v>3706</v>
      </c>
      <c r="F809" s="86" t="str">
        <f>INDEX('Crosswalk Particulates'!$B:$B,MATCH('2017 EPA Data'!A809,'Crosswalk Particulates'!$A:$A,0))</f>
        <v>Electricity Sector</v>
      </c>
      <c r="G809" s="91">
        <f>INDEX('Crosswalk Particulates'!$E:$E,MATCH('2017 EPA Data'!$B809,'Crosswalk Particulates'!$D:$D,0))</f>
        <v>0</v>
      </c>
      <c r="H809" s="103">
        <f t="shared" si="12"/>
        <v>0</v>
      </c>
    </row>
    <row r="810" spans="1:8" hidden="1">
      <c r="A810" s="80" t="s">
        <v>3807</v>
      </c>
      <c r="B810" s="80" t="s">
        <v>3727</v>
      </c>
      <c r="C810" s="80" t="s">
        <v>3705</v>
      </c>
      <c r="D810" s="93">
        <v>103248.79824819999</v>
      </c>
      <c r="E810" s="80" t="s">
        <v>3706</v>
      </c>
      <c r="F810" s="86" t="str">
        <f>INDEX('Crosswalk Particulates'!$B:$B,MATCH('2017 EPA Data'!A810,'Crosswalk Particulates'!$A:$A,0))</f>
        <v>process-iron and steel-industry</v>
      </c>
      <c r="G810" s="91">
        <f>INDEX('Crosswalk Particulates'!$E:$E,MATCH('2017 EPA Data'!$B810,'Crosswalk Particulates'!$D:$D,0))</f>
        <v>0</v>
      </c>
      <c r="H810" s="103">
        <f t="shared" si="12"/>
        <v>0</v>
      </c>
    </row>
    <row r="811" spans="1:8" hidden="1">
      <c r="A811" s="80" t="s">
        <v>3774</v>
      </c>
      <c r="B811" s="80" t="s">
        <v>3847</v>
      </c>
      <c r="C811" s="80" t="s">
        <v>3705</v>
      </c>
      <c r="D811" s="93">
        <v>103056.93705791487</v>
      </c>
      <c r="E811" s="80" t="s">
        <v>3706</v>
      </c>
      <c r="F811" s="86" t="str">
        <f>INDEX('Crosswalk Particulates'!$B:$B,MATCH('2017 EPA Data'!A811,'Crosswalk Particulates'!$A:$A,0))</f>
        <v>process-other-industry</v>
      </c>
      <c r="G811" s="91">
        <f>INDEX('Crosswalk Particulates'!$E:$E,MATCH('2017 EPA Data'!$B811,'Crosswalk Particulates'!$D:$D,0))</f>
        <v>0</v>
      </c>
      <c r="H811" s="103">
        <f t="shared" si="12"/>
        <v>0</v>
      </c>
    </row>
    <row r="812" spans="1:8" hidden="1">
      <c r="A812" s="80" t="s">
        <v>3784</v>
      </c>
      <c r="B812" s="80" t="s">
        <v>3764</v>
      </c>
      <c r="C812" s="80" t="s">
        <v>3705</v>
      </c>
      <c r="D812" s="93">
        <v>102686.66081630001</v>
      </c>
      <c r="E812" s="80" t="s">
        <v>3706</v>
      </c>
      <c r="F812" s="86" t="str">
        <f>INDEX('Crosswalk Particulates'!$B:$B,MATCH('2017 EPA Data'!A812,'Crosswalk Particulates'!$A:$A,0))</f>
        <v>industry-fuel-coal</v>
      </c>
      <c r="G812" s="91">
        <f>INDEX('Crosswalk Particulates'!$E:$E,MATCH('2017 EPA Data'!$B812,'Crosswalk Particulates'!$D:$D,0))</f>
        <v>0</v>
      </c>
      <c r="H812" s="103">
        <f t="shared" si="12"/>
        <v>0</v>
      </c>
    </row>
    <row r="813" spans="1:8" hidden="1">
      <c r="A813" s="80" t="s">
        <v>3789</v>
      </c>
      <c r="B813" s="80" t="s">
        <v>3883</v>
      </c>
      <c r="C813" s="80" t="s">
        <v>3705</v>
      </c>
      <c r="D813" s="93">
        <v>102661.67459059562</v>
      </c>
      <c r="E813" s="80" t="s">
        <v>3706</v>
      </c>
      <c r="F813" s="86" t="str">
        <f>INDEX('Crosswalk Particulates'!$B:$B,MATCH('2017 EPA Data'!A813,'Crosswalk Particulates'!$A:$A,0))</f>
        <v>Commercial Buildings Sector</v>
      </c>
      <c r="G813" s="91">
        <f>INDEX('Crosswalk Particulates'!$E:$E,MATCH('2017 EPA Data'!$B813,'Crosswalk Particulates'!$D:$D,0))</f>
        <v>0</v>
      </c>
      <c r="H813" s="103">
        <f t="shared" si="12"/>
        <v>0</v>
      </c>
    </row>
    <row r="814" spans="1:8" hidden="1">
      <c r="A814" s="80" t="s">
        <v>3720</v>
      </c>
      <c r="B814" s="80" t="s">
        <v>3824</v>
      </c>
      <c r="C814" s="80" t="s">
        <v>3705</v>
      </c>
      <c r="D814" s="93">
        <v>102278.12209640608</v>
      </c>
      <c r="E814" s="80" t="s">
        <v>3706</v>
      </c>
      <c r="F814" s="86" t="str">
        <f>INDEX('Crosswalk Particulates'!$B:$B,MATCH('2017 EPA Data'!A814,'Crosswalk Particulates'!$A:$A,0))</f>
        <v>Other-EPA</v>
      </c>
      <c r="G814" s="91">
        <f>INDEX('Crosswalk Particulates'!$E:$E,MATCH('2017 EPA Data'!$B814,'Crosswalk Particulates'!$D:$D,0))</f>
        <v>0</v>
      </c>
      <c r="H814" s="103">
        <f t="shared" si="12"/>
        <v>0</v>
      </c>
    </row>
    <row r="815" spans="1:8" hidden="1">
      <c r="A815" s="80" t="s">
        <v>3788</v>
      </c>
      <c r="B815" s="80" t="s">
        <v>3797</v>
      </c>
      <c r="C815" s="80" t="s">
        <v>3745</v>
      </c>
      <c r="D815" s="93">
        <v>102153.4715883621</v>
      </c>
      <c r="E815" s="80" t="s">
        <v>3710</v>
      </c>
      <c r="F815" s="86" t="str">
        <f>INDEX('Crosswalk Particulates'!$B:$B,MATCH('2017 EPA Data'!A815,'Crosswalk Particulates'!$A:$A,0))</f>
        <v>industry-fuel-biomass</v>
      </c>
      <c r="G815" s="91" t="str">
        <f>INDEX('Crosswalk Particulates'!$E:$E,MATCH('2017 EPA Data'!$B815,'Crosswalk Particulates'!$D:$D,0))</f>
        <v>NOX</v>
      </c>
      <c r="H815" s="103">
        <f t="shared" si="12"/>
        <v>92672180773.432251</v>
      </c>
    </row>
    <row r="816" spans="1:8" hidden="1">
      <c r="A816" s="80" t="s">
        <v>3773</v>
      </c>
      <c r="B816" s="80" t="s">
        <v>3736</v>
      </c>
      <c r="C816" s="80" t="s">
        <v>3705</v>
      </c>
      <c r="D816" s="93">
        <v>101967.97610062458</v>
      </c>
      <c r="E816" s="80" t="s">
        <v>3706</v>
      </c>
      <c r="F816" s="86" t="str">
        <f>INDEX('Crosswalk Particulates'!$B:$B,MATCH('2017 EPA Data'!A816,'Crosswalk Particulates'!$A:$A,0))</f>
        <v>process-other-industry</v>
      </c>
      <c r="G816" s="91">
        <f>INDEX('Crosswalk Particulates'!$E:$E,MATCH('2017 EPA Data'!$B816,'Crosswalk Particulates'!$D:$D,0))</f>
        <v>0</v>
      </c>
      <c r="H816" s="103">
        <f t="shared" si="12"/>
        <v>0</v>
      </c>
    </row>
    <row r="817" spans="1:8" hidden="1">
      <c r="A817" s="80" t="s">
        <v>3795</v>
      </c>
      <c r="B817" s="80" t="s">
        <v>3748</v>
      </c>
      <c r="C817" s="80" t="s">
        <v>3745</v>
      </c>
      <c r="D817" s="93">
        <v>101751.74160115</v>
      </c>
      <c r="E817" s="80" t="s">
        <v>3710</v>
      </c>
      <c r="F817" s="86" t="str">
        <f>INDEX('Crosswalk Particulates'!$B:$B,MATCH('2017 EPA Data'!A817,'Crosswalk Particulates'!$A:$A,0))</f>
        <v>process-cement-industry</v>
      </c>
      <c r="G817" s="91" t="str">
        <f>INDEX('Crosswalk Particulates'!$E:$E,MATCH('2017 EPA Data'!$B817,'Crosswalk Particulates'!$D:$D,0))</f>
        <v>CO</v>
      </c>
      <c r="H817" s="103">
        <f t="shared" si="12"/>
        <v>92307737026.018112</v>
      </c>
    </row>
    <row r="818" spans="1:8" hidden="1">
      <c r="A818" s="80" t="s">
        <v>3720</v>
      </c>
      <c r="B818" s="80" t="s">
        <v>3802</v>
      </c>
      <c r="C818" s="80" t="s">
        <v>3705</v>
      </c>
      <c r="D818" s="93">
        <v>100905.94168927577</v>
      </c>
      <c r="E818" s="80" t="s">
        <v>3706</v>
      </c>
      <c r="F818" s="86" t="str">
        <f>INDEX('Crosswalk Particulates'!$B:$B,MATCH('2017 EPA Data'!A818,'Crosswalk Particulates'!$A:$A,0))</f>
        <v>Other-EPA</v>
      </c>
      <c r="G818" s="91">
        <f>INDEX('Crosswalk Particulates'!$E:$E,MATCH('2017 EPA Data'!$B818,'Crosswalk Particulates'!$D:$D,0))</f>
        <v>0</v>
      </c>
      <c r="H818" s="103">
        <f t="shared" si="12"/>
        <v>0</v>
      </c>
    </row>
    <row r="819" spans="1:8" hidden="1">
      <c r="A819" s="80" t="s">
        <v>3789</v>
      </c>
      <c r="B819" s="80" t="s">
        <v>3849</v>
      </c>
      <c r="C819" s="80" t="s">
        <v>3705</v>
      </c>
      <c r="D819" s="93">
        <v>100625.40834537199</v>
      </c>
      <c r="E819" s="80" t="s">
        <v>3706</v>
      </c>
      <c r="F819" s="86" t="str">
        <f>INDEX('Crosswalk Particulates'!$B:$B,MATCH('2017 EPA Data'!A819,'Crosswalk Particulates'!$A:$A,0))</f>
        <v>Commercial Buildings Sector</v>
      </c>
      <c r="G819" s="91">
        <f>INDEX('Crosswalk Particulates'!$E:$E,MATCH('2017 EPA Data'!$B819,'Crosswalk Particulates'!$D:$D,0))</f>
        <v>0</v>
      </c>
      <c r="H819" s="103">
        <f t="shared" si="12"/>
        <v>0</v>
      </c>
    </row>
    <row r="820" spans="1:8" hidden="1">
      <c r="A820" s="80" t="s">
        <v>3747</v>
      </c>
      <c r="B820" s="80" t="s">
        <v>3818</v>
      </c>
      <c r="D820" s="93">
        <v>100437.33825131794</v>
      </c>
      <c r="E820" s="80" t="s">
        <v>3710</v>
      </c>
      <c r="F820" s="86" t="str">
        <f>INDEX('Crosswalk Particulates'!$B:$B,MATCH('2017 EPA Data'!A820,'Crosswalk Particulates'!$A:$A,0))</f>
        <v>process-waste-industry</v>
      </c>
      <c r="G820" s="91">
        <f>INDEX('Crosswalk Particulates'!$E:$E,MATCH('2017 EPA Data'!$B820,'Crosswalk Particulates'!$D:$D,0))</f>
        <v>0</v>
      </c>
      <c r="H820" s="103">
        <f t="shared" si="12"/>
        <v>91115328946.773544</v>
      </c>
    </row>
    <row r="821" spans="1:8" hidden="1">
      <c r="A821" s="80" t="s">
        <v>3715</v>
      </c>
      <c r="B821" s="80" t="s">
        <v>3744</v>
      </c>
      <c r="C821" s="80" t="s">
        <v>3745</v>
      </c>
      <c r="D821" s="93">
        <v>99553.998633855867</v>
      </c>
      <c r="E821" s="80" t="s">
        <v>3710</v>
      </c>
      <c r="F821" s="86" t="str">
        <f>INDEX('Crosswalk Particulates'!$B:$B,MATCH('2017 EPA Data'!A821,'Crosswalk Particulates'!$A:$A,0))</f>
        <v>Transportation Sector</v>
      </c>
      <c r="G821" s="91" t="str">
        <f>INDEX('Crosswalk Particulates'!$E:$E,MATCH('2017 EPA Data'!$B821,'Crosswalk Particulates'!$D:$D,0))</f>
        <v>VOC</v>
      </c>
      <c r="H821" s="103">
        <f t="shared" si="12"/>
        <v>90313975772.564774</v>
      </c>
    </row>
    <row r="822" spans="1:8" hidden="1">
      <c r="A822" s="80" t="s">
        <v>3837</v>
      </c>
      <c r="B822" s="80" t="s">
        <v>3712</v>
      </c>
      <c r="C822" s="80" t="s">
        <v>3705</v>
      </c>
      <c r="D822" s="93">
        <v>99299.519333410659</v>
      </c>
      <c r="E822" s="80" t="s">
        <v>3706</v>
      </c>
      <c r="F822" s="86" t="str">
        <f>INDEX('Crosswalk Particulates'!$B:$B,MATCH('2017 EPA Data'!A822,'Crosswalk Particulates'!$A:$A,0))</f>
        <v>Electricity Sector</v>
      </c>
      <c r="G822" s="91">
        <f>INDEX('Crosswalk Particulates'!$E:$E,MATCH('2017 EPA Data'!$B822,'Crosswalk Particulates'!$D:$D,0))</f>
        <v>0</v>
      </c>
      <c r="H822" s="103">
        <f t="shared" si="12"/>
        <v>0</v>
      </c>
    </row>
    <row r="823" spans="1:8" hidden="1">
      <c r="A823" s="80" t="s">
        <v>3780</v>
      </c>
      <c r="B823" s="80" t="s">
        <v>3884</v>
      </c>
      <c r="C823" s="80" t="s">
        <v>3705</v>
      </c>
      <c r="D823" s="93">
        <v>98864.903663000005</v>
      </c>
      <c r="E823" s="80" t="s">
        <v>3706</v>
      </c>
      <c r="F823" s="86" t="str">
        <f>INDEX('Crosswalk Particulates'!$B:$B,MATCH('2017 EPA Data'!A823,'Crosswalk Particulates'!$A:$A,0))</f>
        <v>process-ngps-industry</v>
      </c>
      <c r="G823" s="91">
        <f>INDEX('Crosswalk Particulates'!$E:$E,MATCH('2017 EPA Data'!$B823,'Crosswalk Particulates'!$D:$D,0))</f>
        <v>0</v>
      </c>
      <c r="H823" s="103">
        <f t="shared" si="12"/>
        <v>0</v>
      </c>
    </row>
    <row r="824" spans="1:8" hidden="1">
      <c r="A824" s="80" t="s">
        <v>3835</v>
      </c>
      <c r="B824" s="80" t="s">
        <v>3800</v>
      </c>
      <c r="C824" s="80" t="s">
        <v>3705</v>
      </c>
      <c r="D824" s="93">
        <v>98804.68</v>
      </c>
      <c r="E824" s="80" t="s">
        <v>3706</v>
      </c>
      <c r="F824" s="86" t="str">
        <f>INDEX('Crosswalk Particulates'!$B:$B,MATCH('2017 EPA Data'!A824,'Crosswalk Particulates'!$A:$A,0))</f>
        <v>process-mining-industry</v>
      </c>
      <c r="G824" s="91">
        <f>INDEX('Crosswalk Particulates'!$E:$E,MATCH('2017 EPA Data'!$B824,'Crosswalk Particulates'!$D:$D,0))</f>
        <v>0</v>
      </c>
      <c r="H824" s="103">
        <f t="shared" si="12"/>
        <v>0</v>
      </c>
    </row>
    <row r="825" spans="1:8" hidden="1">
      <c r="A825" s="80" t="s">
        <v>3735</v>
      </c>
      <c r="B825" s="80" t="s">
        <v>3801</v>
      </c>
      <c r="C825" s="80" t="s">
        <v>3705</v>
      </c>
      <c r="D825" s="93">
        <v>98039.810582698614</v>
      </c>
      <c r="E825" s="80" t="s">
        <v>3706</v>
      </c>
      <c r="F825" s="86" t="str">
        <f>INDEX('Crosswalk Particulates'!$B:$B,MATCH('2017 EPA Data'!A825,'Crosswalk Particulates'!$A:$A,0))</f>
        <v>process-other-industry</v>
      </c>
      <c r="G825" s="91">
        <f>INDEX('Crosswalk Particulates'!$E:$E,MATCH('2017 EPA Data'!$B825,'Crosswalk Particulates'!$D:$D,0))</f>
        <v>0</v>
      </c>
      <c r="H825" s="103">
        <f t="shared" si="12"/>
        <v>0</v>
      </c>
    </row>
    <row r="826" spans="1:8" hidden="1">
      <c r="A826" s="80" t="s">
        <v>3757</v>
      </c>
      <c r="B826" s="80" t="s">
        <v>3736</v>
      </c>
      <c r="C826" s="80" t="s">
        <v>3705</v>
      </c>
      <c r="D826" s="93">
        <v>97832.665594015183</v>
      </c>
      <c r="E826" s="80" t="s">
        <v>3706</v>
      </c>
      <c r="F826" s="86" t="str">
        <f>INDEX('Crosswalk Particulates'!$B:$B,MATCH('2017 EPA Data'!A826,'Crosswalk Particulates'!$A:$A,0))</f>
        <v>Transportation Sector</v>
      </c>
      <c r="G826" s="91">
        <f>INDEX('Crosswalk Particulates'!$E:$E,MATCH('2017 EPA Data'!$B826,'Crosswalk Particulates'!$D:$D,0))</f>
        <v>0</v>
      </c>
      <c r="H826" s="103">
        <f t="shared" si="12"/>
        <v>0</v>
      </c>
    </row>
    <row r="827" spans="1:8" hidden="1">
      <c r="A827" s="80" t="s">
        <v>3722</v>
      </c>
      <c r="B827" s="80" t="s">
        <v>3883</v>
      </c>
      <c r="C827" s="80" t="s">
        <v>3705</v>
      </c>
      <c r="D827" s="93">
        <v>97454.997901262657</v>
      </c>
      <c r="E827" s="80" t="s">
        <v>3706</v>
      </c>
      <c r="F827" s="86" t="str">
        <f>INDEX('Crosswalk Particulates'!$B:$B,MATCH('2017 EPA Data'!A827,'Crosswalk Particulates'!$A:$A,0))</f>
        <v>Other-EPA</v>
      </c>
      <c r="G827" s="91">
        <f>INDEX('Crosswalk Particulates'!$E:$E,MATCH('2017 EPA Data'!$B827,'Crosswalk Particulates'!$D:$D,0))</f>
        <v>0</v>
      </c>
      <c r="H827" s="103">
        <f t="shared" si="12"/>
        <v>0</v>
      </c>
    </row>
    <row r="828" spans="1:8" hidden="1">
      <c r="A828" s="80" t="s">
        <v>3791</v>
      </c>
      <c r="B828" s="80" t="s">
        <v>3748</v>
      </c>
      <c r="C828" s="80" t="s">
        <v>3745</v>
      </c>
      <c r="D828" s="93">
        <v>97394.487413683499</v>
      </c>
      <c r="E828" s="80" t="s">
        <v>3710</v>
      </c>
      <c r="F828" s="86" t="str">
        <f>INDEX('Crosswalk Particulates'!$B:$B,MATCH('2017 EPA Data'!A828,'Crosswalk Particulates'!$A:$A,0))</f>
        <v>Transportation Sector</v>
      </c>
      <c r="G828" s="91" t="str">
        <f>INDEX('Crosswalk Particulates'!$E:$E,MATCH('2017 EPA Data'!$B828,'Crosswalk Particulates'!$D:$D,0))</f>
        <v>CO</v>
      </c>
      <c r="H828" s="103">
        <f t="shared" si="12"/>
        <v>88354897817.931</v>
      </c>
    </row>
    <row r="829" spans="1:8" hidden="1">
      <c r="A829" s="80" t="s">
        <v>3726</v>
      </c>
      <c r="B829" s="80" t="s">
        <v>3727</v>
      </c>
      <c r="C829" s="80" t="s">
        <v>3705</v>
      </c>
      <c r="D829" s="93">
        <v>96945.217216692006</v>
      </c>
      <c r="E829" s="80" t="s">
        <v>3706</v>
      </c>
      <c r="F829" s="86" t="str">
        <f>INDEX('Crosswalk Particulates'!$B:$B,MATCH('2017 EPA Data'!A829,'Crosswalk Particulates'!$A:$A,0))</f>
        <v>process-other-industry</v>
      </c>
      <c r="G829" s="91">
        <f>INDEX('Crosswalk Particulates'!$E:$E,MATCH('2017 EPA Data'!$B829,'Crosswalk Particulates'!$D:$D,0))</f>
        <v>0</v>
      </c>
      <c r="H829" s="103">
        <f t="shared" si="12"/>
        <v>0</v>
      </c>
    </row>
    <row r="830" spans="1:8" hidden="1">
      <c r="A830" s="80" t="s">
        <v>3753</v>
      </c>
      <c r="B830" s="80" t="s">
        <v>3778</v>
      </c>
      <c r="C830" s="80" t="s">
        <v>3745</v>
      </c>
      <c r="D830" s="93">
        <v>96838.946738144994</v>
      </c>
      <c r="E830" s="80" t="s">
        <v>3710</v>
      </c>
      <c r="F830" s="86" t="str">
        <f>INDEX('Crosswalk Particulates'!$B:$B,MATCH('2017 EPA Data'!A830,'Crosswalk Particulates'!$A:$A,0))</f>
        <v>Electricity Sector</v>
      </c>
      <c r="G830" s="91" t="str">
        <f>INDEX('Crosswalk Particulates'!$E:$E,MATCH('2017 EPA Data'!$B830,'Crosswalk Particulates'!$D:$D,0))</f>
        <v>PM10</v>
      </c>
      <c r="H830" s="103">
        <f t="shared" si="12"/>
        <v>87850919195.276291</v>
      </c>
    </row>
    <row r="831" spans="1:8" hidden="1">
      <c r="A831" s="80" t="s">
        <v>3753</v>
      </c>
      <c r="B831" s="80" t="s">
        <v>3763</v>
      </c>
      <c r="C831" s="80" t="s">
        <v>3705</v>
      </c>
      <c r="D831" s="93">
        <v>96635.153640000004</v>
      </c>
      <c r="E831" s="80" t="s">
        <v>3706</v>
      </c>
      <c r="F831" s="86" t="str">
        <f>INDEX('Crosswalk Particulates'!$B:$B,MATCH('2017 EPA Data'!A831,'Crosswalk Particulates'!$A:$A,0))</f>
        <v>Electricity Sector</v>
      </c>
      <c r="G831" s="91">
        <f>INDEX('Crosswalk Particulates'!$E:$E,MATCH('2017 EPA Data'!$B831,'Crosswalk Particulates'!$D:$D,0))</f>
        <v>0</v>
      </c>
      <c r="H831" s="103">
        <f t="shared" si="12"/>
        <v>0</v>
      </c>
    </row>
    <row r="832" spans="1:8" hidden="1">
      <c r="A832" s="80" t="s">
        <v>3707</v>
      </c>
      <c r="B832" s="80" t="s">
        <v>3755</v>
      </c>
      <c r="C832" s="80" t="s">
        <v>3705</v>
      </c>
      <c r="D832" s="93">
        <v>96379.318046222004</v>
      </c>
      <c r="E832" s="80" t="s">
        <v>3706</v>
      </c>
      <c r="F832" s="86" t="str">
        <f>INDEX('Crosswalk Particulates'!$B:$B,MATCH('2017 EPA Data'!A832,'Crosswalk Particulates'!$A:$A,0))</f>
        <v>process-other-industry</v>
      </c>
      <c r="G832" s="91">
        <f>INDEX('Crosswalk Particulates'!$E:$E,MATCH('2017 EPA Data'!$B832,'Crosswalk Particulates'!$D:$D,0))</f>
        <v>0</v>
      </c>
      <c r="H832" s="103">
        <f t="shared" si="12"/>
        <v>0</v>
      </c>
    </row>
    <row r="833" spans="1:8" hidden="1">
      <c r="A833" s="80" t="s">
        <v>3735</v>
      </c>
      <c r="B833" s="80" t="s">
        <v>3768</v>
      </c>
      <c r="C833" s="80" t="s">
        <v>3705</v>
      </c>
      <c r="D833" s="93">
        <v>96169.8486137</v>
      </c>
      <c r="E833" s="80" t="s">
        <v>3706</v>
      </c>
      <c r="F833" s="86" t="str">
        <f>INDEX('Crosswalk Particulates'!$B:$B,MATCH('2017 EPA Data'!A833,'Crosswalk Particulates'!$A:$A,0))</f>
        <v>process-other-industry</v>
      </c>
      <c r="G833" s="91">
        <f>INDEX('Crosswalk Particulates'!$E:$E,MATCH('2017 EPA Data'!$B833,'Crosswalk Particulates'!$D:$D,0))</f>
        <v>0</v>
      </c>
      <c r="H833" s="103">
        <f t="shared" si="12"/>
        <v>0</v>
      </c>
    </row>
    <row r="834" spans="1:8" hidden="1">
      <c r="A834" s="80" t="s">
        <v>3747</v>
      </c>
      <c r="B834" s="80" t="s">
        <v>3885</v>
      </c>
      <c r="C834" s="80" t="s">
        <v>3705</v>
      </c>
      <c r="D834" s="93">
        <v>95441.849520794</v>
      </c>
      <c r="E834" s="80" t="s">
        <v>3706</v>
      </c>
      <c r="F834" s="86" t="str">
        <f>INDEX('Crosswalk Particulates'!$B:$B,MATCH('2017 EPA Data'!A834,'Crosswalk Particulates'!$A:$A,0))</f>
        <v>process-waste-industry</v>
      </c>
      <c r="G834" s="91">
        <f>INDEX('Crosswalk Particulates'!$E:$E,MATCH('2017 EPA Data'!$B834,'Crosswalk Particulates'!$D:$D,0))</f>
        <v>0</v>
      </c>
      <c r="H834" s="103">
        <f t="shared" si="12"/>
        <v>0</v>
      </c>
    </row>
    <row r="835" spans="1:8" hidden="1">
      <c r="A835" s="80" t="s">
        <v>3738</v>
      </c>
      <c r="B835" s="80" t="s">
        <v>3750</v>
      </c>
      <c r="C835" s="80" t="s">
        <v>3705</v>
      </c>
      <c r="D835" s="93">
        <v>95396.435800000007</v>
      </c>
      <c r="E835" s="80" t="s">
        <v>3706</v>
      </c>
      <c r="F835" s="86" t="str">
        <f>INDEX('Crosswalk Particulates'!$B:$B,MATCH('2017 EPA Data'!A835,'Crosswalk Particulates'!$A:$A,0))</f>
        <v>process-other-industry</v>
      </c>
      <c r="G835" s="91">
        <f>INDEX('Crosswalk Particulates'!$E:$E,MATCH('2017 EPA Data'!$B835,'Crosswalk Particulates'!$D:$D,0))</f>
        <v>0</v>
      </c>
      <c r="H835" s="103">
        <f t="shared" si="12"/>
        <v>0</v>
      </c>
    </row>
    <row r="836" spans="1:8" hidden="1">
      <c r="A836" s="80" t="s">
        <v>3766</v>
      </c>
      <c r="B836" s="80" t="s">
        <v>3761</v>
      </c>
      <c r="C836" s="80" t="s">
        <v>3705</v>
      </c>
      <c r="D836" s="93">
        <v>95077.110313234007</v>
      </c>
      <c r="E836" s="80" t="s">
        <v>3706</v>
      </c>
      <c r="F836" s="86" t="str">
        <f>INDEX('Crosswalk Particulates'!$B:$B,MATCH('2017 EPA Data'!A836,'Crosswalk Particulates'!$A:$A,0))</f>
        <v>process-chemicals-industry</v>
      </c>
      <c r="G836" s="91">
        <f>INDEX('Crosswalk Particulates'!$E:$E,MATCH('2017 EPA Data'!$B836,'Crosswalk Particulates'!$D:$D,0))</f>
        <v>0</v>
      </c>
      <c r="H836" s="103">
        <f t="shared" ref="H836:H899" si="13">IF(E836="TON",D836/metricton_to_shortton,0)*10^6</f>
        <v>0</v>
      </c>
    </row>
    <row r="837" spans="1:8" hidden="1">
      <c r="A837" s="80" t="s">
        <v>3707</v>
      </c>
      <c r="B837" s="80" t="s">
        <v>3886</v>
      </c>
      <c r="C837" s="80" t="s">
        <v>3709</v>
      </c>
      <c r="D837" s="93">
        <v>94765.121363717801</v>
      </c>
      <c r="E837" s="80" t="s">
        <v>3710</v>
      </c>
      <c r="F837" s="86" t="str">
        <f>INDEX('Crosswalk Particulates'!$B:$B,MATCH('2017 EPA Data'!A837,'Crosswalk Particulates'!$A:$A,0))</f>
        <v>process-other-industry</v>
      </c>
      <c r="G837" s="91" t="str">
        <f>INDEX('Crosswalk Particulates'!$E:$E,MATCH('2017 EPA Data'!$B837,'Crosswalk Particulates'!$D:$D,0))</f>
        <v>N2O</v>
      </c>
      <c r="H837" s="103">
        <f t="shared" si="13"/>
        <v>85969574224.780518</v>
      </c>
    </row>
    <row r="838" spans="1:8" hidden="1">
      <c r="A838" s="80" t="s">
        <v>3733</v>
      </c>
      <c r="B838" s="80" t="s">
        <v>3746</v>
      </c>
      <c r="C838" s="80" t="s">
        <v>3705</v>
      </c>
      <c r="D838" s="93">
        <v>94744.26847048926</v>
      </c>
      <c r="E838" s="80" t="s">
        <v>3706</v>
      </c>
      <c r="F838" s="86" t="str">
        <f>INDEX('Crosswalk Particulates'!$B:$B,MATCH('2017 EPA Data'!A838,'Crosswalk Particulates'!$A:$A,0))</f>
        <v>Transportation Sector</v>
      </c>
      <c r="G838" s="91">
        <f>INDEX('Crosswalk Particulates'!$E:$E,MATCH('2017 EPA Data'!$B838,'Crosswalk Particulates'!$D:$D,0))</f>
        <v>0</v>
      </c>
      <c r="H838" s="103">
        <f t="shared" si="13"/>
        <v>0</v>
      </c>
    </row>
    <row r="839" spans="1:8" hidden="1">
      <c r="A839" s="80" t="s">
        <v>3784</v>
      </c>
      <c r="B839" s="80" t="s">
        <v>3799</v>
      </c>
      <c r="C839" s="80" t="s">
        <v>3705</v>
      </c>
      <c r="D839" s="93">
        <v>94515.916108999998</v>
      </c>
      <c r="E839" s="80" t="s">
        <v>3706</v>
      </c>
      <c r="F839" s="86" t="str">
        <f>INDEX('Crosswalk Particulates'!$B:$B,MATCH('2017 EPA Data'!A839,'Crosswalk Particulates'!$A:$A,0))</f>
        <v>industry-fuel-coal</v>
      </c>
      <c r="G839" s="91">
        <f>INDEX('Crosswalk Particulates'!$E:$E,MATCH('2017 EPA Data'!$B839,'Crosswalk Particulates'!$D:$D,0))</f>
        <v>0</v>
      </c>
      <c r="H839" s="103">
        <f t="shared" si="13"/>
        <v>0</v>
      </c>
    </row>
    <row r="840" spans="1:8" hidden="1">
      <c r="A840" s="80" t="s">
        <v>3707</v>
      </c>
      <c r="B840" s="80" t="s">
        <v>3887</v>
      </c>
      <c r="C840" s="80" t="s">
        <v>3705</v>
      </c>
      <c r="D840" s="93">
        <v>94111.256291600002</v>
      </c>
      <c r="E840" s="80" t="s">
        <v>3706</v>
      </c>
      <c r="F840" s="86" t="str">
        <f>INDEX('Crosswalk Particulates'!$B:$B,MATCH('2017 EPA Data'!A840,'Crosswalk Particulates'!$A:$A,0))</f>
        <v>process-other-industry</v>
      </c>
      <c r="G840" s="91">
        <f>INDEX('Crosswalk Particulates'!$E:$E,MATCH('2017 EPA Data'!$B840,'Crosswalk Particulates'!$D:$D,0))</f>
        <v>0</v>
      </c>
      <c r="H840" s="103">
        <f t="shared" si="13"/>
        <v>0</v>
      </c>
    </row>
    <row r="841" spans="1:8" hidden="1">
      <c r="A841" s="80" t="s">
        <v>3738</v>
      </c>
      <c r="B841" s="80" t="s">
        <v>3888</v>
      </c>
      <c r="C841" s="80" t="s">
        <v>3705</v>
      </c>
      <c r="D841" s="93">
        <v>94010.251308021994</v>
      </c>
      <c r="E841" s="80" t="s">
        <v>3706</v>
      </c>
      <c r="F841" s="86" t="str">
        <f>INDEX('Crosswalk Particulates'!$B:$B,MATCH('2017 EPA Data'!A841,'Crosswalk Particulates'!$A:$A,0))</f>
        <v>process-other-industry</v>
      </c>
      <c r="G841" s="91">
        <f>INDEX('Crosswalk Particulates'!$E:$E,MATCH('2017 EPA Data'!$B841,'Crosswalk Particulates'!$D:$D,0))</f>
        <v>0</v>
      </c>
      <c r="H841" s="103">
        <f t="shared" si="13"/>
        <v>0</v>
      </c>
    </row>
    <row r="842" spans="1:8" hidden="1">
      <c r="A842" s="80" t="s">
        <v>3766</v>
      </c>
      <c r="B842" s="80" t="s">
        <v>3744</v>
      </c>
      <c r="C842" s="80" t="s">
        <v>3745</v>
      </c>
      <c r="D842" s="93">
        <v>93595.999835317445</v>
      </c>
      <c r="E842" s="80" t="s">
        <v>3710</v>
      </c>
      <c r="F842" s="86" t="str">
        <f>INDEX('Crosswalk Particulates'!$B:$B,MATCH('2017 EPA Data'!A842,'Crosswalk Particulates'!$A:$A,0))</f>
        <v>process-chemicals-industry</v>
      </c>
      <c r="G842" s="91" t="str">
        <f>INDEX('Crosswalk Particulates'!$E:$E,MATCH('2017 EPA Data'!$B842,'Crosswalk Particulates'!$D:$D,0))</f>
        <v>VOC</v>
      </c>
      <c r="H842" s="103">
        <f t="shared" si="13"/>
        <v>84908963753.678604</v>
      </c>
    </row>
    <row r="843" spans="1:8" hidden="1">
      <c r="A843" s="80" t="s">
        <v>3739</v>
      </c>
      <c r="B843" s="80" t="s">
        <v>3889</v>
      </c>
      <c r="C843" s="80" t="s">
        <v>3705</v>
      </c>
      <c r="D843" s="93">
        <v>92799.04164935631</v>
      </c>
      <c r="E843" s="80" t="s">
        <v>3706</v>
      </c>
      <c r="F843" s="86" t="str">
        <f>INDEX('Crosswalk Particulates'!$B:$B,MATCH('2017 EPA Data'!A843,'Crosswalk Particulates'!$A:$A,0))</f>
        <v>industry-fuel-natural gas</v>
      </c>
      <c r="G843" s="91">
        <f>INDEX('Crosswalk Particulates'!$E:$E,MATCH('2017 EPA Data'!$B843,'Crosswalk Particulates'!$D:$D,0))</f>
        <v>0</v>
      </c>
      <c r="H843" s="103">
        <f t="shared" si="13"/>
        <v>0</v>
      </c>
    </row>
    <row r="844" spans="1:8" hidden="1">
      <c r="A844" s="80" t="s">
        <v>3784</v>
      </c>
      <c r="B844" s="80" t="s">
        <v>3712</v>
      </c>
      <c r="C844" s="80" t="s">
        <v>3705</v>
      </c>
      <c r="D844" s="93">
        <v>92614.420243513494</v>
      </c>
      <c r="E844" s="80" t="s">
        <v>3706</v>
      </c>
      <c r="F844" s="86" t="str">
        <f>INDEX('Crosswalk Particulates'!$B:$B,MATCH('2017 EPA Data'!A844,'Crosswalk Particulates'!$A:$A,0))</f>
        <v>industry-fuel-coal</v>
      </c>
      <c r="G844" s="91">
        <f>INDEX('Crosswalk Particulates'!$E:$E,MATCH('2017 EPA Data'!$B844,'Crosswalk Particulates'!$D:$D,0))</f>
        <v>0</v>
      </c>
      <c r="H844" s="103">
        <f t="shared" si="13"/>
        <v>0</v>
      </c>
    </row>
    <row r="845" spans="1:8" hidden="1">
      <c r="A845" s="80" t="s">
        <v>3769</v>
      </c>
      <c r="B845" s="80" t="s">
        <v>3723</v>
      </c>
      <c r="C845" s="80" t="s">
        <v>3705</v>
      </c>
      <c r="D845" s="93">
        <v>92341.019739377545</v>
      </c>
      <c r="E845" s="80" t="s">
        <v>3706</v>
      </c>
      <c r="F845" s="86" t="str">
        <f>INDEX('Crosswalk Particulates'!$B:$B,MATCH('2017 EPA Data'!A845,'Crosswalk Particulates'!$A:$A,0))</f>
        <v>Electricity Sector</v>
      </c>
      <c r="G845" s="91">
        <f>INDEX('Crosswalk Particulates'!$E:$E,MATCH('2017 EPA Data'!$B845,'Crosswalk Particulates'!$D:$D,0))</f>
        <v>0</v>
      </c>
      <c r="H845" s="103">
        <f t="shared" si="13"/>
        <v>0</v>
      </c>
    </row>
    <row r="846" spans="1:8" hidden="1">
      <c r="A846" s="80" t="s">
        <v>3766</v>
      </c>
      <c r="B846" s="80" t="s">
        <v>3792</v>
      </c>
      <c r="C846" s="80" t="s">
        <v>3705</v>
      </c>
      <c r="D846" s="93">
        <v>92096.105456000005</v>
      </c>
      <c r="E846" s="80" t="s">
        <v>3706</v>
      </c>
      <c r="F846" s="86" t="str">
        <f>INDEX('Crosswalk Particulates'!$B:$B,MATCH('2017 EPA Data'!A846,'Crosswalk Particulates'!$A:$A,0))</f>
        <v>process-chemicals-industry</v>
      </c>
      <c r="G846" s="91">
        <f>INDEX('Crosswalk Particulates'!$E:$E,MATCH('2017 EPA Data'!$B846,'Crosswalk Particulates'!$D:$D,0))</f>
        <v>0</v>
      </c>
      <c r="H846" s="103">
        <f t="shared" si="13"/>
        <v>0</v>
      </c>
    </row>
    <row r="847" spans="1:8" hidden="1">
      <c r="A847" s="80" t="s">
        <v>3726</v>
      </c>
      <c r="B847" s="80" t="s">
        <v>3827</v>
      </c>
      <c r="C847" s="80" t="s">
        <v>3705</v>
      </c>
      <c r="D847" s="93">
        <v>92017.696844279999</v>
      </c>
      <c r="E847" s="80" t="s">
        <v>3706</v>
      </c>
      <c r="F847" s="86" t="str">
        <f>INDEX('Crosswalk Particulates'!$B:$B,MATCH('2017 EPA Data'!A847,'Crosswalk Particulates'!$A:$A,0))</f>
        <v>process-other-industry</v>
      </c>
      <c r="G847" s="91">
        <f>INDEX('Crosswalk Particulates'!$E:$E,MATCH('2017 EPA Data'!$B847,'Crosswalk Particulates'!$D:$D,0))</f>
        <v>0</v>
      </c>
      <c r="H847" s="103">
        <f t="shared" si="13"/>
        <v>0</v>
      </c>
    </row>
    <row r="848" spans="1:8" hidden="1">
      <c r="A848" s="80" t="s">
        <v>3711</v>
      </c>
      <c r="B848" s="80" t="s">
        <v>3824</v>
      </c>
      <c r="C848" s="80" t="s">
        <v>3705</v>
      </c>
      <c r="D848" s="93">
        <v>91516.789601222554</v>
      </c>
      <c r="E848" s="80" t="s">
        <v>3706</v>
      </c>
      <c r="F848" s="86" t="str">
        <f>INDEX('Crosswalk Particulates'!$B:$B,MATCH('2017 EPA Data'!A848,'Crosswalk Particulates'!$A:$A,0))</f>
        <v>Transportation Sector</v>
      </c>
      <c r="G848" s="91">
        <f>INDEX('Crosswalk Particulates'!$E:$E,MATCH('2017 EPA Data'!$B848,'Crosswalk Particulates'!$D:$D,0))</f>
        <v>0</v>
      </c>
      <c r="H848" s="103">
        <f t="shared" si="13"/>
        <v>0</v>
      </c>
    </row>
    <row r="849" spans="1:8" hidden="1">
      <c r="A849" s="80" t="s">
        <v>3707</v>
      </c>
      <c r="B849" s="80" t="s">
        <v>3838</v>
      </c>
      <c r="C849" s="80" t="s">
        <v>3705</v>
      </c>
      <c r="D849" s="93">
        <v>91253.276032637601</v>
      </c>
      <c r="E849" s="80" t="s">
        <v>3706</v>
      </c>
      <c r="F849" s="86" t="str">
        <f>INDEX('Crosswalk Particulates'!$B:$B,MATCH('2017 EPA Data'!A849,'Crosswalk Particulates'!$A:$A,0))</f>
        <v>process-other-industry</v>
      </c>
      <c r="G849" s="91">
        <f>INDEX('Crosswalk Particulates'!$E:$E,MATCH('2017 EPA Data'!$B849,'Crosswalk Particulates'!$D:$D,0))</f>
        <v>0</v>
      </c>
      <c r="H849" s="103">
        <f t="shared" si="13"/>
        <v>0</v>
      </c>
    </row>
    <row r="850" spans="1:8" hidden="1">
      <c r="A850" s="80" t="s">
        <v>3772</v>
      </c>
      <c r="B850" s="80" t="s">
        <v>3763</v>
      </c>
      <c r="C850" s="80" t="s">
        <v>3705</v>
      </c>
      <c r="D850" s="93">
        <v>90947.540112000002</v>
      </c>
      <c r="E850" s="80" t="s">
        <v>3706</v>
      </c>
      <c r="F850" s="86" t="str">
        <f>INDEX('Crosswalk Particulates'!$B:$B,MATCH('2017 EPA Data'!A850,'Crosswalk Particulates'!$A:$A,0))</f>
        <v>Electricity Sector</v>
      </c>
      <c r="G850" s="91">
        <f>INDEX('Crosswalk Particulates'!$E:$E,MATCH('2017 EPA Data'!$B850,'Crosswalk Particulates'!$D:$D,0))</f>
        <v>0</v>
      </c>
      <c r="H850" s="103">
        <f t="shared" si="13"/>
        <v>0</v>
      </c>
    </row>
    <row r="851" spans="1:8" hidden="1">
      <c r="A851" s="80" t="s">
        <v>3817</v>
      </c>
      <c r="B851" s="80" t="s">
        <v>3797</v>
      </c>
      <c r="C851" s="80" t="s">
        <v>3745</v>
      </c>
      <c r="D851" s="93">
        <v>90719.69229385037</v>
      </c>
      <c r="E851" s="80" t="s">
        <v>3710</v>
      </c>
      <c r="F851" s="86" t="str">
        <f>INDEX('Crosswalk Particulates'!$B:$B,MATCH('2017 EPA Data'!A851,'Crosswalk Particulates'!$A:$A,0))</f>
        <v>industry-fuel-oil</v>
      </c>
      <c r="G851" s="91" t="str">
        <f>INDEX('Crosswalk Particulates'!$E:$E,MATCH('2017 EPA Data'!$B851,'Crosswalk Particulates'!$D:$D,0))</f>
        <v>NOX</v>
      </c>
      <c r="H851" s="103">
        <f t="shared" si="13"/>
        <v>82299618341.347137</v>
      </c>
    </row>
    <row r="852" spans="1:8" hidden="1">
      <c r="A852" s="80" t="s">
        <v>3817</v>
      </c>
      <c r="B852" s="80" t="s">
        <v>3713</v>
      </c>
      <c r="C852" s="80" t="s">
        <v>3705</v>
      </c>
      <c r="D852" s="93">
        <v>90659.810305468229</v>
      </c>
      <c r="E852" s="80" t="s">
        <v>3706</v>
      </c>
      <c r="F852" s="86" t="str">
        <f>INDEX('Crosswalk Particulates'!$B:$B,MATCH('2017 EPA Data'!A852,'Crosswalk Particulates'!$A:$A,0))</f>
        <v>industry-fuel-oil</v>
      </c>
      <c r="G852" s="91">
        <f>INDEX('Crosswalk Particulates'!$E:$E,MATCH('2017 EPA Data'!$B852,'Crosswalk Particulates'!$D:$D,0))</f>
        <v>0</v>
      </c>
      <c r="H852" s="103">
        <f t="shared" si="13"/>
        <v>0</v>
      </c>
    </row>
    <row r="853" spans="1:8" hidden="1">
      <c r="A853" s="80" t="s">
        <v>3780</v>
      </c>
      <c r="B853" s="80" t="s">
        <v>3764</v>
      </c>
      <c r="C853" s="80" t="s">
        <v>3705</v>
      </c>
      <c r="D853" s="93">
        <v>90444.295275601879</v>
      </c>
      <c r="E853" s="80" t="s">
        <v>3706</v>
      </c>
      <c r="F853" s="86" t="str">
        <f>INDEX('Crosswalk Particulates'!$B:$B,MATCH('2017 EPA Data'!A853,'Crosswalk Particulates'!$A:$A,0))</f>
        <v>process-ngps-industry</v>
      </c>
      <c r="G853" s="91">
        <f>INDEX('Crosswalk Particulates'!$E:$E,MATCH('2017 EPA Data'!$B853,'Crosswalk Particulates'!$D:$D,0))</f>
        <v>0</v>
      </c>
      <c r="H853" s="103">
        <f t="shared" si="13"/>
        <v>0</v>
      </c>
    </row>
    <row r="854" spans="1:8" hidden="1">
      <c r="A854" s="80" t="s">
        <v>3711</v>
      </c>
      <c r="B854" s="80" t="s">
        <v>3793</v>
      </c>
      <c r="C854" s="80" t="s">
        <v>3745</v>
      </c>
      <c r="D854" s="93">
        <v>90385.128718980341</v>
      </c>
      <c r="E854" s="80" t="s">
        <v>3710</v>
      </c>
      <c r="F854" s="86" t="str">
        <f>INDEX('Crosswalk Particulates'!$B:$B,MATCH('2017 EPA Data'!A854,'Crosswalk Particulates'!$A:$A,0))</f>
        <v>Transportation Sector</v>
      </c>
      <c r="G854" s="91">
        <f>INDEX('Crosswalk Particulates'!$E:$E,MATCH('2017 EPA Data'!$B854,'Crosswalk Particulates'!$D:$D,0))</f>
        <v>0</v>
      </c>
      <c r="H854" s="103">
        <f t="shared" si="13"/>
        <v>81996107010.714188</v>
      </c>
    </row>
    <row r="855" spans="1:8" hidden="1">
      <c r="A855" s="80" t="s">
        <v>3753</v>
      </c>
      <c r="B855" s="80" t="s">
        <v>3716</v>
      </c>
      <c r="C855" s="80" t="s">
        <v>3705</v>
      </c>
      <c r="D855" s="93">
        <v>90279.043092299995</v>
      </c>
      <c r="E855" s="80" t="s">
        <v>3706</v>
      </c>
      <c r="F855" s="86" t="str">
        <f>INDEX('Crosswalk Particulates'!$B:$B,MATCH('2017 EPA Data'!A855,'Crosswalk Particulates'!$A:$A,0))</f>
        <v>Electricity Sector</v>
      </c>
      <c r="G855" s="91">
        <f>INDEX('Crosswalk Particulates'!$E:$E,MATCH('2017 EPA Data'!$B855,'Crosswalk Particulates'!$D:$D,0))</f>
        <v>0</v>
      </c>
      <c r="H855" s="103">
        <f t="shared" si="13"/>
        <v>0</v>
      </c>
    </row>
    <row r="856" spans="1:8" hidden="1">
      <c r="A856" s="80" t="s">
        <v>3715</v>
      </c>
      <c r="B856" s="80" t="s">
        <v>3778</v>
      </c>
      <c r="C856" s="80" t="s">
        <v>3745</v>
      </c>
      <c r="D856" s="93">
        <v>89980.274950284409</v>
      </c>
      <c r="E856" s="80" t="s">
        <v>3710</v>
      </c>
      <c r="F856" s="86" t="str">
        <f>INDEX('Crosswalk Particulates'!$B:$B,MATCH('2017 EPA Data'!A856,'Crosswalk Particulates'!$A:$A,0))</f>
        <v>Transportation Sector</v>
      </c>
      <c r="G856" s="91" t="str">
        <f>INDEX('Crosswalk Particulates'!$E:$E,MATCH('2017 EPA Data'!$B856,'Crosswalk Particulates'!$D:$D,0))</f>
        <v>PM10</v>
      </c>
      <c r="H856" s="103">
        <f t="shared" si="13"/>
        <v>81628829413.036636</v>
      </c>
    </row>
    <row r="857" spans="1:8" hidden="1">
      <c r="A857" s="80" t="s">
        <v>3726</v>
      </c>
      <c r="B857" s="80" t="s">
        <v>3748</v>
      </c>
      <c r="C857" s="80" t="s">
        <v>3745</v>
      </c>
      <c r="D857" s="93">
        <v>89512.014953655002</v>
      </c>
      <c r="E857" s="80" t="s">
        <v>3710</v>
      </c>
      <c r="F857" s="86" t="str">
        <f>INDEX('Crosswalk Particulates'!$B:$B,MATCH('2017 EPA Data'!A857,'Crosswalk Particulates'!$A:$A,0))</f>
        <v>process-other-industry</v>
      </c>
      <c r="G857" s="91" t="str">
        <f>INDEX('Crosswalk Particulates'!$E:$E,MATCH('2017 EPA Data'!$B857,'Crosswalk Particulates'!$D:$D,0))</f>
        <v>CO</v>
      </c>
      <c r="H857" s="103">
        <f t="shared" si="13"/>
        <v>81204030584.549713</v>
      </c>
    </row>
    <row r="858" spans="1:8" hidden="1">
      <c r="A858" s="80" t="s">
        <v>3819</v>
      </c>
      <c r="B858" s="80" t="s">
        <v>3748</v>
      </c>
      <c r="C858" s="80" t="s">
        <v>3745</v>
      </c>
      <c r="D858" s="93">
        <v>89251.109569124004</v>
      </c>
      <c r="E858" s="80" t="s">
        <v>3710</v>
      </c>
      <c r="F858" s="86" t="str">
        <f>INDEX('Crosswalk Particulates'!$B:$B,MATCH('2017 EPA Data'!A858,'Crosswalk Particulates'!$A:$A,0))</f>
        <v>Residential Buildings Sector</v>
      </c>
      <c r="G858" s="91" t="str">
        <f>INDEX('Crosswalk Particulates'!$E:$E,MATCH('2017 EPA Data'!$B858,'Crosswalk Particulates'!$D:$D,0))</f>
        <v>CO</v>
      </c>
      <c r="H858" s="103">
        <f t="shared" si="13"/>
        <v>80967340919.636047</v>
      </c>
    </row>
    <row r="859" spans="1:8" hidden="1">
      <c r="A859" s="80" t="s">
        <v>3747</v>
      </c>
      <c r="B859" s="80" t="s">
        <v>3877</v>
      </c>
      <c r="C859" s="80" t="s">
        <v>3705</v>
      </c>
      <c r="D859" s="93">
        <v>89208.187997892921</v>
      </c>
      <c r="E859" s="80" t="s">
        <v>3706</v>
      </c>
      <c r="F859" s="86" t="str">
        <f>INDEX('Crosswalk Particulates'!$B:$B,MATCH('2017 EPA Data'!A859,'Crosswalk Particulates'!$A:$A,0))</f>
        <v>process-waste-industry</v>
      </c>
      <c r="G859" s="91">
        <f>INDEX('Crosswalk Particulates'!$E:$E,MATCH('2017 EPA Data'!$B859,'Crosswalk Particulates'!$D:$D,0))</f>
        <v>0</v>
      </c>
      <c r="H859" s="103">
        <f t="shared" si="13"/>
        <v>0</v>
      </c>
    </row>
    <row r="860" spans="1:8" hidden="1">
      <c r="A860" s="80" t="s">
        <v>3751</v>
      </c>
      <c r="B860" s="80" t="s">
        <v>3724</v>
      </c>
      <c r="C860" s="80" t="s">
        <v>3705</v>
      </c>
      <c r="D860" s="93">
        <v>88890.570233803694</v>
      </c>
      <c r="E860" s="80" t="s">
        <v>3706</v>
      </c>
      <c r="F860" s="86" t="str">
        <f>INDEX('Crosswalk Particulates'!$B:$B,MATCH('2017 EPA Data'!A860,'Crosswalk Particulates'!$A:$A,0))</f>
        <v>Other-EPA</v>
      </c>
      <c r="G860" s="91">
        <f>INDEX('Crosswalk Particulates'!$E:$E,MATCH('2017 EPA Data'!$B860,'Crosswalk Particulates'!$D:$D,0))</f>
        <v>0</v>
      </c>
      <c r="H860" s="103">
        <f t="shared" si="13"/>
        <v>0</v>
      </c>
    </row>
    <row r="861" spans="1:8" hidden="1">
      <c r="A861" s="80" t="s">
        <v>3720</v>
      </c>
      <c r="B861" s="80" t="s">
        <v>3809</v>
      </c>
      <c r="C861" s="80" t="s">
        <v>3705</v>
      </c>
      <c r="D861" s="93">
        <v>88588.232831976784</v>
      </c>
      <c r="E861" s="80" t="s">
        <v>3706</v>
      </c>
      <c r="F861" s="86" t="str">
        <f>INDEX('Crosswalk Particulates'!$B:$B,MATCH('2017 EPA Data'!A861,'Crosswalk Particulates'!$A:$A,0))</f>
        <v>Other-EPA</v>
      </c>
      <c r="G861" s="91">
        <f>INDEX('Crosswalk Particulates'!$E:$E,MATCH('2017 EPA Data'!$B861,'Crosswalk Particulates'!$D:$D,0))</f>
        <v>0</v>
      </c>
      <c r="H861" s="103">
        <f t="shared" si="13"/>
        <v>0</v>
      </c>
    </row>
    <row r="862" spans="1:8" hidden="1">
      <c r="A862" s="80" t="s">
        <v>3784</v>
      </c>
      <c r="B862" s="80" t="s">
        <v>3797</v>
      </c>
      <c r="C862" s="80" t="s">
        <v>3745</v>
      </c>
      <c r="D862" s="93">
        <v>88189.275428961701</v>
      </c>
      <c r="E862" s="80" t="s">
        <v>3710</v>
      </c>
      <c r="F862" s="86" t="str">
        <f>INDEX('Crosswalk Particulates'!$B:$B,MATCH('2017 EPA Data'!A862,'Crosswalk Particulates'!$A:$A,0))</f>
        <v>industry-fuel-coal</v>
      </c>
      <c r="G862" s="91" t="str">
        <f>INDEX('Crosswalk Particulates'!$E:$E,MATCH('2017 EPA Data'!$B862,'Crosswalk Particulates'!$D:$D,0))</f>
        <v>NOX</v>
      </c>
      <c r="H862" s="103">
        <f t="shared" si="13"/>
        <v>80004060045.687424</v>
      </c>
    </row>
    <row r="863" spans="1:8" hidden="1">
      <c r="A863" s="80" t="s">
        <v>3791</v>
      </c>
      <c r="B863" s="80" t="s">
        <v>3736</v>
      </c>
      <c r="C863" s="80" t="s">
        <v>3705</v>
      </c>
      <c r="D863" s="93">
        <v>87608.971366351427</v>
      </c>
      <c r="E863" s="80" t="s">
        <v>3706</v>
      </c>
      <c r="F863" s="86" t="str">
        <f>INDEX('Crosswalk Particulates'!$B:$B,MATCH('2017 EPA Data'!A863,'Crosswalk Particulates'!$A:$A,0))</f>
        <v>Transportation Sector</v>
      </c>
      <c r="G863" s="91">
        <f>INDEX('Crosswalk Particulates'!$E:$E,MATCH('2017 EPA Data'!$B863,'Crosswalk Particulates'!$D:$D,0))</f>
        <v>0</v>
      </c>
      <c r="H863" s="103">
        <f t="shared" si="13"/>
        <v>0</v>
      </c>
    </row>
    <row r="864" spans="1:8" hidden="1">
      <c r="A864" s="80" t="s">
        <v>3843</v>
      </c>
      <c r="B864" s="80" t="s">
        <v>3771</v>
      </c>
      <c r="D864" s="93">
        <v>87590</v>
      </c>
      <c r="E864" s="80" t="s">
        <v>3706</v>
      </c>
      <c r="F864" s="86" t="str">
        <f>INDEX('Crosswalk Particulates'!$B:$B,MATCH('2017 EPA Data'!A864,'Crosswalk Particulates'!$A:$A,0))</f>
        <v>Commercial Buildings Sector</v>
      </c>
      <c r="G864" s="91">
        <f>INDEX('Crosswalk Particulates'!$E:$E,MATCH('2017 EPA Data'!$B864,'Crosswalk Particulates'!$D:$D,0))</f>
        <v>0</v>
      </c>
      <c r="H864" s="103">
        <f t="shared" si="13"/>
        <v>0</v>
      </c>
    </row>
    <row r="865" spans="1:8" hidden="1">
      <c r="A865" s="80" t="s">
        <v>3707</v>
      </c>
      <c r="B865" s="80" t="s">
        <v>3810</v>
      </c>
      <c r="C865" s="80" t="s">
        <v>3811</v>
      </c>
      <c r="D865" s="93">
        <v>87589.457218523981</v>
      </c>
      <c r="E865" s="80" t="s">
        <v>3706</v>
      </c>
      <c r="F865" s="86" t="str">
        <f>INDEX('Crosswalk Particulates'!$B:$B,MATCH('2017 EPA Data'!A865,'Crosswalk Particulates'!$A:$A,0))</f>
        <v>process-other-industry</v>
      </c>
      <c r="G865" s="91">
        <f>INDEX('Crosswalk Particulates'!$E:$E,MATCH('2017 EPA Data'!$B865,'Crosswalk Particulates'!$D:$D,0))</f>
        <v>0</v>
      </c>
      <c r="H865" s="103">
        <f t="shared" si="13"/>
        <v>0</v>
      </c>
    </row>
    <row r="866" spans="1:8" hidden="1">
      <c r="A866" s="80" t="s">
        <v>3729</v>
      </c>
      <c r="B866" s="80" t="s">
        <v>3744</v>
      </c>
      <c r="C866" s="80" t="s">
        <v>3745</v>
      </c>
      <c r="D866" s="93">
        <v>87205.960671389592</v>
      </c>
      <c r="E866" s="80" t="s">
        <v>3710</v>
      </c>
      <c r="F866" s="86" t="str">
        <f>INDEX('Crosswalk Particulates'!$B:$B,MATCH('2017 EPA Data'!A866,'Crosswalk Particulates'!$A:$A,0))</f>
        <v>Transportation Sector</v>
      </c>
      <c r="G866" s="91" t="str">
        <f>INDEX('Crosswalk Particulates'!$E:$E,MATCH('2017 EPA Data'!$B866,'Crosswalk Particulates'!$D:$D,0))</f>
        <v>VOC</v>
      </c>
      <c r="H866" s="103">
        <f t="shared" si="13"/>
        <v>79112010842.131165</v>
      </c>
    </row>
    <row r="867" spans="1:8" hidden="1">
      <c r="A867" s="80" t="s">
        <v>3726</v>
      </c>
      <c r="B867" s="80" t="s">
        <v>3889</v>
      </c>
      <c r="C867" s="80" t="s">
        <v>3705</v>
      </c>
      <c r="D867" s="93">
        <v>87035.317991428994</v>
      </c>
      <c r="E867" s="80" t="s">
        <v>3706</v>
      </c>
      <c r="F867" s="86" t="str">
        <f>INDEX('Crosswalk Particulates'!$B:$B,MATCH('2017 EPA Data'!A867,'Crosswalk Particulates'!$A:$A,0))</f>
        <v>process-other-industry</v>
      </c>
      <c r="G867" s="91">
        <f>INDEX('Crosswalk Particulates'!$E:$E,MATCH('2017 EPA Data'!$B867,'Crosswalk Particulates'!$D:$D,0))</f>
        <v>0</v>
      </c>
      <c r="H867" s="103">
        <f t="shared" si="13"/>
        <v>0</v>
      </c>
    </row>
    <row r="868" spans="1:8" hidden="1">
      <c r="A868" s="80" t="s">
        <v>3787</v>
      </c>
      <c r="B868" s="80" t="s">
        <v>3822</v>
      </c>
      <c r="D868" s="93">
        <v>86709.273211949519</v>
      </c>
      <c r="E868" s="80" t="s">
        <v>3710</v>
      </c>
      <c r="F868" s="86" t="str">
        <f>INDEX('Crosswalk Particulates'!$B:$B,MATCH('2017 EPA Data'!A868,'Crosswalk Particulates'!$A:$A,0))</f>
        <v>Other-EPA</v>
      </c>
      <c r="G868" s="91" t="str">
        <f>INDEX('Crosswalk Particulates'!$E:$E,MATCH('2017 EPA Data'!$B868,'Crosswalk Particulates'!$D:$D,0))</f>
        <v>OC</v>
      </c>
      <c r="H868" s="103">
        <f t="shared" si="13"/>
        <v>78661423022.51593</v>
      </c>
    </row>
    <row r="869" spans="1:8" hidden="1">
      <c r="A869" s="80" t="s">
        <v>3707</v>
      </c>
      <c r="B869" s="80" t="s">
        <v>3876</v>
      </c>
      <c r="C869" s="80" t="s">
        <v>3705</v>
      </c>
      <c r="D869" s="93">
        <v>86367.042919266998</v>
      </c>
      <c r="E869" s="80" t="s">
        <v>3706</v>
      </c>
      <c r="F869" s="86" t="str">
        <f>INDEX('Crosswalk Particulates'!$B:$B,MATCH('2017 EPA Data'!A869,'Crosswalk Particulates'!$A:$A,0))</f>
        <v>process-other-industry</v>
      </c>
      <c r="G869" s="91">
        <f>INDEX('Crosswalk Particulates'!$E:$E,MATCH('2017 EPA Data'!$B869,'Crosswalk Particulates'!$D:$D,0))</f>
        <v>0</v>
      </c>
      <c r="H869" s="103">
        <f t="shared" si="13"/>
        <v>0</v>
      </c>
    </row>
    <row r="870" spans="1:8" hidden="1">
      <c r="A870" s="80" t="s">
        <v>3766</v>
      </c>
      <c r="B870" s="80" t="s">
        <v>3889</v>
      </c>
      <c r="C870" s="80" t="s">
        <v>3705</v>
      </c>
      <c r="D870" s="93">
        <v>86197.366801123993</v>
      </c>
      <c r="E870" s="80" t="s">
        <v>3706</v>
      </c>
      <c r="F870" s="86" t="str">
        <f>INDEX('Crosswalk Particulates'!$B:$B,MATCH('2017 EPA Data'!A870,'Crosswalk Particulates'!$A:$A,0))</f>
        <v>process-chemicals-industry</v>
      </c>
      <c r="G870" s="91">
        <f>INDEX('Crosswalk Particulates'!$E:$E,MATCH('2017 EPA Data'!$B870,'Crosswalk Particulates'!$D:$D,0))</f>
        <v>0</v>
      </c>
      <c r="H870" s="103">
        <f t="shared" si="13"/>
        <v>0</v>
      </c>
    </row>
    <row r="871" spans="1:8" hidden="1">
      <c r="A871" s="80" t="s">
        <v>3774</v>
      </c>
      <c r="B871" s="80" t="s">
        <v>3712</v>
      </c>
      <c r="C871" s="80" t="s">
        <v>3705</v>
      </c>
      <c r="D871" s="93">
        <v>85932.418225194953</v>
      </c>
      <c r="E871" s="80" t="s">
        <v>3706</v>
      </c>
      <c r="F871" s="86" t="str">
        <f>INDEX('Crosswalk Particulates'!$B:$B,MATCH('2017 EPA Data'!A871,'Crosswalk Particulates'!$A:$A,0))</f>
        <v>process-other-industry</v>
      </c>
      <c r="G871" s="91">
        <f>INDEX('Crosswalk Particulates'!$E:$E,MATCH('2017 EPA Data'!$B871,'Crosswalk Particulates'!$D:$D,0))</f>
        <v>0</v>
      </c>
      <c r="H871" s="103">
        <f t="shared" si="13"/>
        <v>0</v>
      </c>
    </row>
    <row r="872" spans="1:8" hidden="1">
      <c r="A872" s="80" t="s">
        <v>3766</v>
      </c>
      <c r="B872" s="80" t="s">
        <v>3860</v>
      </c>
      <c r="C872" s="80" t="s">
        <v>3705</v>
      </c>
      <c r="D872" s="93">
        <v>85708.799326713997</v>
      </c>
      <c r="E872" s="80" t="s">
        <v>3706</v>
      </c>
      <c r="F872" s="86" t="str">
        <f>INDEX('Crosswalk Particulates'!$B:$B,MATCH('2017 EPA Data'!A872,'Crosswalk Particulates'!$A:$A,0))</f>
        <v>process-chemicals-industry</v>
      </c>
      <c r="G872" s="91">
        <f>INDEX('Crosswalk Particulates'!$E:$E,MATCH('2017 EPA Data'!$B872,'Crosswalk Particulates'!$D:$D,0))</f>
        <v>0</v>
      </c>
      <c r="H872" s="103">
        <f t="shared" si="13"/>
        <v>0</v>
      </c>
    </row>
    <row r="873" spans="1:8" hidden="1">
      <c r="A873" s="80" t="s">
        <v>3766</v>
      </c>
      <c r="B873" s="80" t="s">
        <v>3762</v>
      </c>
      <c r="C873" s="80" t="s">
        <v>3705</v>
      </c>
      <c r="D873" s="93">
        <v>85563.878867766995</v>
      </c>
      <c r="E873" s="80" t="s">
        <v>3706</v>
      </c>
      <c r="F873" s="86" t="str">
        <f>INDEX('Crosswalk Particulates'!$B:$B,MATCH('2017 EPA Data'!A873,'Crosswalk Particulates'!$A:$A,0))</f>
        <v>process-chemicals-industry</v>
      </c>
      <c r="G873" s="91">
        <f>INDEX('Crosswalk Particulates'!$E:$E,MATCH('2017 EPA Data'!$B873,'Crosswalk Particulates'!$D:$D,0))</f>
        <v>0</v>
      </c>
      <c r="H873" s="103">
        <f t="shared" si="13"/>
        <v>0</v>
      </c>
    </row>
    <row r="874" spans="1:8" hidden="1">
      <c r="A874" s="80" t="s">
        <v>3707</v>
      </c>
      <c r="B874" s="80" t="s">
        <v>3833</v>
      </c>
      <c r="C874" s="80" t="s">
        <v>3705</v>
      </c>
      <c r="D874" s="93">
        <v>85410.800076920001</v>
      </c>
      <c r="E874" s="80" t="s">
        <v>3706</v>
      </c>
      <c r="F874" s="86" t="str">
        <f>INDEX('Crosswalk Particulates'!$B:$B,MATCH('2017 EPA Data'!A874,'Crosswalk Particulates'!$A:$A,0))</f>
        <v>process-other-industry</v>
      </c>
      <c r="G874" s="91">
        <f>INDEX('Crosswalk Particulates'!$E:$E,MATCH('2017 EPA Data'!$B874,'Crosswalk Particulates'!$D:$D,0))</f>
        <v>0</v>
      </c>
      <c r="H874" s="103">
        <f t="shared" si="13"/>
        <v>0</v>
      </c>
    </row>
    <row r="875" spans="1:8" hidden="1">
      <c r="A875" s="80" t="s">
        <v>3779</v>
      </c>
      <c r="B875" s="80" t="s">
        <v>3746</v>
      </c>
      <c r="C875" s="80" t="s">
        <v>3705</v>
      </c>
      <c r="D875" s="93">
        <v>85020.287307332779</v>
      </c>
      <c r="E875" s="80" t="s">
        <v>3706</v>
      </c>
      <c r="F875" s="86" t="str">
        <f>INDEX('Crosswalk Particulates'!$B:$B,MATCH('2017 EPA Data'!A875,'Crosswalk Particulates'!$A:$A,0))</f>
        <v>Other-EPA</v>
      </c>
      <c r="G875" s="91">
        <f>INDEX('Crosswalk Particulates'!$E:$E,MATCH('2017 EPA Data'!$B875,'Crosswalk Particulates'!$D:$D,0))</f>
        <v>0</v>
      </c>
      <c r="H875" s="103">
        <f t="shared" si="13"/>
        <v>0</v>
      </c>
    </row>
    <row r="876" spans="1:8" hidden="1">
      <c r="A876" s="80" t="s">
        <v>3741</v>
      </c>
      <c r="B876" s="80" t="s">
        <v>3732</v>
      </c>
      <c r="C876" s="80" t="s">
        <v>3705</v>
      </c>
      <c r="D876" s="93">
        <v>84983.621633200004</v>
      </c>
      <c r="E876" s="80" t="s">
        <v>3706</v>
      </c>
      <c r="F876" s="86" t="str">
        <f>INDEX('Crosswalk Particulates'!$B:$B,MATCH('2017 EPA Data'!A876,'Crosswalk Particulates'!$A:$A,0))</f>
        <v>process-other-industry</v>
      </c>
      <c r="G876" s="91">
        <f>INDEX('Crosswalk Particulates'!$E:$E,MATCH('2017 EPA Data'!$B876,'Crosswalk Particulates'!$D:$D,0))</f>
        <v>0</v>
      </c>
      <c r="H876" s="103">
        <f t="shared" si="13"/>
        <v>0</v>
      </c>
    </row>
    <row r="877" spans="1:8" hidden="1">
      <c r="A877" s="80" t="s">
        <v>3780</v>
      </c>
      <c r="B877" s="80" t="s">
        <v>3736</v>
      </c>
      <c r="C877" s="80" t="s">
        <v>3705</v>
      </c>
      <c r="D877" s="93">
        <v>83726.62639726304</v>
      </c>
      <c r="E877" s="80" t="s">
        <v>3706</v>
      </c>
      <c r="F877" s="86" t="str">
        <f>INDEX('Crosswalk Particulates'!$B:$B,MATCH('2017 EPA Data'!A877,'Crosswalk Particulates'!$A:$A,0))</f>
        <v>process-ngps-industry</v>
      </c>
      <c r="G877" s="91">
        <f>INDEX('Crosswalk Particulates'!$E:$E,MATCH('2017 EPA Data'!$B877,'Crosswalk Particulates'!$D:$D,0))</f>
        <v>0</v>
      </c>
      <c r="H877" s="103">
        <f t="shared" si="13"/>
        <v>0</v>
      </c>
    </row>
    <row r="878" spans="1:8" hidden="1">
      <c r="A878" s="80" t="s">
        <v>3788</v>
      </c>
      <c r="B878" s="80" t="s">
        <v>3771</v>
      </c>
      <c r="D878" s="93">
        <v>83380.179999999993</v>
      </c>
      <c r="E878" s="80" t="s">
        <v>3706</v>
      </c>
      <c r="F878" s="86" t="str">
        <f>INDEX('Crosswalk Particulates'!$B:$B,MATCH('2017 EPA Data'!A878,'Crosswalk Particulates'!$A:$A,0))</f>
        <v>industry-fuel-biomass</v>
      </c>
      <c r="G878" s="91">
        <f>INDEX('Crosswalk Particulates'!$E:$E,MATCH('2017 EPA Data'!$B878,'Crosswalk Particulates'!$D:$D,0))</f>
        <v>0</v>
      </c>
      <c r="H878" s="103">
        <f t="shared" si="13"/>
        <v>0</v>
      </c>
    </row>
    <row r="879" spans="1:8" hidden="1">
      <c r="A879" s="80" t="s">
        <v>3707</v>
      </c>
      <c r="B879" s="80" t="s">
        <v>3765</v>
      </c>
      <c r="C879" s="80" t="s">
        <v>3705</v>
      </c>
      <c r="D879" s="93">
        <v>83268.66991173038</v>
      </c>
      <c r="E879" s="80" t="s">
        <v>3706</v>
      </c>
      <c r="F879" s="86" t="str">
        <f>INDEX('Crosswalk Particulates'!$B:$B,MATCH('2017 EPA Data'!A879,'Crosswalk Particulates'!$A:$A,0))</f>
        <v>process-other-industry</v>
      </c>
      <c r="G879" s="91">
        <f>INDEX('Crosswalk Particulates'!$E:$E,MATCH('2017 EPA Data'!$B879,'Crosswalk Particulates'!$D:$D,0))</f>
        <v>0</v>
      </c>
      <c r="H879" s="103">
        <f t="shared" si="13"/>
        <v>0</v>
      </c>
    </row>
    <row r="880" spans="1:8" hidden="1">
      <c r="A880" s="80" t="s">
        <v>3753</v>
      </c>
      <c r="B880" s="80" t="s">
        <v>3792</v>
      </c>
      <c r="C880" s="80" t="s">
        <v>3705</v>
      </c>
      <c r="D880" s="93">
        <v>82471.520216300007</v>
      </c>
      <c r="E880" s="80" t="s">
        <v>3706</v>
      </c>
      <c r="F880" s="86" t="str">
        <f>INDEX('Crosswalk Particulates'!$B:$B,MATCH('2017 EPA Data'!A880,'Crosswalk Particulates'!$A:$A,0))</f>
        <v>Electricity Sector</v>
      </c>
      <c r="G880" s="91">
        <f>INDEX('Crosswalk Particulates'!$E:$E,MATCH('2017 EPA Data'!$B880,'Crosswalk Particulates'!$D:$D,0))</f>
        <v>0</v>
      </c>
      <c r="H880" s="103">
        <f t="shared" si="13"/>
        <v>0</v>
      </c>
    </row>
    <row r="881" spans="1:8" hidden="1">
      <c r="A881" s="80" t="s">
        <v>3707</v>
      </c>
      <c r="B881" s="80" t="s">
        <v>3800</v>
      </c>
      <c r="C881" s="80" t="s">
        <v>3705</v>
      </c>
      <c r="D881" s="93">
        <v>82091.655978505587</v>
      </c>
      <c r="E881" s="80" t="s">
        <v>3706</v>
      </c>
      <c r="F881" s="86" t="str">
        <f>INDEX('Crosswalk Particulates'!$B:$B,MATCH('2017 EPA Data'!A881,'Crosswalk Particulates'!$A:$A,0))</f>
        <v>process-other-industry</v>
      </c>
      <c r="G881" s="91">
        <f>INDEX('Crosswalk Particulates'!$E:$E,MATCH('2017 EPA Data'!$B881,'Crosswalk Particulates'!$D:$D,0))</f>
        <v>0</v>
      </c>
      <c r="H881" s="103">
        <f t="shared" si="13"/>
        <v>0</v>
      </c>
    </row>
    <row r="882" spans="1:8" hidden="1">
      <c r="A882" s="80" t="s">
        <v>3772</v>
      </c>
      <c r="B882" s="80" t="s">
        <v>3716</v>
      </c>
      <c r="C882" s="80" t="s">
        <v>3705</v>
      </c>
      <c r="D882" s="93">
        <v>81951.680798507194</v>
      </c>
      <c r="E882" s="80" t="s">
        <v>3706</v>
      </c>
      <c r="F882" s="86" t="str">
        <f>INDEX('Crosswalk Particulates'!$B:$B,MATCH('2017 EPA Data'!A882,'Crosswalk Particulates'!$A:$A,0))</f>
        <v>Electricity Sector</v>
      </c>
      <c r="G882" s="91">
        <f>INDEX('Crosswalk Particulates'!$E:$E,MATCH('2017 EPA Data'!$B882,'Crosswalk Particulates'!$D:$D,0))</f>
        <v>0</v>
      </c>
      <c r="H882" s="103">
        <f t="shared" si="13"/>
        <v>0</v>
      </c>
    </row>
    <row r="883" spans="1:8" hidden="1">
      <c r="A883" s="80" t="s">
        <v>3715</v>
      </c>
      <c r="B883" s="80" t="s">
        <v>3816</v>
      </c>
      <c r="C883" s="80" t="s">
        <v>3705</v>
      </c>
      <c r="D883" s="93">
        <v>81878.178981417703</v>
      </c>
      <c r="E883" s="80" t="s">
        <v>3706</v>
      </c>
      <c r="F883" s="86" t="str">
        <f>INDEX('Crosswalk Particulates'!$B:$B,MATCH('2017 EPA Data'!A883,'Crosswalk Particulates'!$A:$A,0))</f>
        <v>Transportation Sector</v>
      </c>
      <c r="G883" s="91">
        <f>INDEX('Crosswalk Particulates'!$E:$E,MATCH('2017 EPA Data'!$B883,'Crosswalk Particulates'!$D:$D,0))</f>
        <v>0</v>
      </c>
      <c r="H883" s="103">
        <f t="shared" si="13"/>
        <v>0</v>
      </c>
    </row>
    <row r="884" spans="1:8" hidden="1">
      <c r="A884" s="80" t="s">
        <v>3711</v>
      </c>
      <c r="B884" s="80" t="s">
        <v>3883</v>
      </c>
      <c r="C884" s="80" t="s">
        <v>3705</v>
      </c>
      <c r="D884" s="93">
        <v>81818.304762003929</v>
      </c>
      <c r="E884" s="80" t="s">
        <v>3706</v>
      </c>
      <c r="F884" s="86" t="str">
        <f>INDEX('Crosswalk Particulates'!$B:$B,MATCH('2017 EPA Data'!A884,'Crosswalk Particulates'!$A:$A,0))</f>
        <v>Transportation Sector</v>
      </c>
      <c r="G884" s="91">
        <f>INDEX('Crosswalk Particulates'!$E:$E,MATCH('2017 EPA Data'!$B884,'Crosswalk Particulates'!$D:$D,0))</f>
        <v>0</v>
      </c>
      <c r="H884" s="103">
        <f t="shared" si="13"/>
        <v>0</v>
      </c>
    </row>
    <row r="885" spans="1:8" hidden="1">
      <c r="A885" s="80" t="s">
        <v>3857</v>
      </c>
      <c r="B885" s="80" t="s">
        <v>3768</v>
      </c>
      <c r="C885" s="80" t="s">
        <v>3705</v>
      </c>
      <c r="D885" s="93">
        <v>81261.469660000002</v>
      </c>
      <c r="E885" s="80" t="s">
        <v>3706</v>
      </c>
      <c r="F885" s="86" t="str">
        <f>INDEX('Crosswalk Particulates'!$B:$B,MATCH('2017 EPA Data'!A885,'Crosswalk Particulates'!$A:$A,0))</f>
        <v>Commercial Buildings Sector</v>
      </c>
      <c r="G885" s="91">
        <f>INDEX('Crosswalk Particulates'!$E:$E,MATCH('2017 EPA Data'!$B885,'Crosswalk Particulates'!$D:$D,0))</f>
        <v>0</v>
      </c>
      <c r="H885" s="103">
        <f t="shared" si="13"/>
        <v>0</v>
      </c>
    </row>
    <row r="886" spans="1:8" hidden="1">
      <c r="A886" s="80" t="s">
        <v>3747</v>
      </c>
      <c r="B886" s="80" t="s">
        <v>3797</v>
      </c>
      <c r="C886" s="80" t="s">
        <v>3745</v>
      </c>
      <c r="D886" s="93">
        <v>81232.712699840224</v>
      </c>
      <c r="E886" s="80" t="s">
        <v>3710</v>
      </c>
      <c r="F886" s="86" t="str">
        <f>INDEX('Crosswalk Particulates'!$B:$B,MATCH('2017 EPA Data'!A886,'Crosswalk Particulates'!$A:$A,0))</f>
        <v>process-waste-industry</v>
      </c>
      <c r="G886" s="91" t="str">
        <f>INDEX('Crosswalk Particulates'!$E:$E,MATCH('2017 EPA Data'!$B886,'Crosswalk Particulates'!$D:$D,0))</f>
        <v>NOX</v>
      </c>
      <c r="H886" s="103">
        <f t="shared" si="13"/>
        <v>73693164989.739929</v>
      </c>
    </row>
    <row r="887" spans="1:8" hidden="1">
      <c r="A887" s="80" t="s">
        <v>3807</v>
      </c>
      <c r="B887" s="80" t="s">
        <v>3882</v>
      </c>
      <c r="C887" s="80" t="s">
        <v>3705</v>
      </c>
      <c r="D887" s="93">
        <v>80633.610919929604</v>
      </c>
      <c r="E887" s="80" t="s">
        <v>3706</v>
      </c>
      <c r="F887" s="86" t="str">
        <f>INDEX('Crosswalk Particulates'!$B:$B,MATCH('2017 EPA Data'!A887,'Crosswalk Particulates'!$A:$A,0))</f>
        <v>process-iron and steel-industry</v>
      </c>
      <c r="G887" s="91">
        <f>INDEX('Crosswalk Particulates'!$E:$E,MATCH('2017 EPA Data'!$B887,'Crosswalk Particulates'!$D:$D,0))</f>
        <v>0</v>
      </c>
      <c r="H887" s="103">
        <f t="shared" si="13"/>
        <v>0</v>
      </c>
    </row>
    <row r="888" spans="1:8" hidden="1">
      <c r="A888" s="80" t="s">
        <v>3780</v>
      </c>
      <c r="B888" s="80" t="s">
        <v>3746</v>
      </c>
      <c r="C888" s="80" t="s">
        <v>3705</v>
      </c>
      <c r="D888" s="93">
        <v>80599.109417287997</v>
      </c>
      <c r="E888" s="80" t="s">
        <v>3706</v>
      </c>
      <c r="F888" s="86" t="str">
        <f>INDEX('Crosswalk Particulates'!$B:$B,MATCH('2017 EPA Data'!A888,'Crosswalk Particulates'!$A:$A,0))</f>
        <v>process-ngps-industry</v>
      </c>
      <c r="G888" s="91">
        <f>INDEX('Crosswalk Particulates'!$E:$E,MATCH('2017 EPA Data'!$B888,'Crosswalk Particulates'!$D:$D,0))</f>
        <v>0</v>
      </c>
      <c r="H888" s="103">
        <f t="shared" si="13"/>
        <v>0</v>
      </c>
    </row>
    <row r="889" spans="1:8" hidden="1">
      <c r="A889" s="80" t="s">
        <v>3738</v>
      </c>
      <c r="B889" s="80" t="s">
        <v>3827</v>
      </c>
      <c r="C889" s="80" t="s">
        <v>3705</v>
      </c>
      <c r="D889" s="93">
        <v>80314.55836789016</v>
      </c>
      <c r="E889" s="80" t="s">
        <v>3706</v>
      </c>
      <c r="F889" s="86" t="str">
        <f>INDEX('Crosswalk Particulates'!$B:$B,MATCH('2017 EPA Data'!A889,'Crosswalk Particulates'!$A:$A,0))</f>
        <v>process-other-industry</v>
      </c>
      <c r="G889" s="91">
        <f>INDEX('Crosswalk Particulates'!$E:$E,MATCH('2017 EPA Data'!$B889,'Crosswalk Particulates'!$D:$D,0))</f>
        <v>0</v>
      </c>
      <c r="H889" s="103">
        <f t="shared" si="13"/>
        <v>0</v>
      </c>
    </row>
    <row r="890" spans="1:8" hidden="1">
      <c r="A890" s="80" t="s">
        <v>3738</v>
      </c>
      <c r="B890" s="80" t="s">
        <v>3801</v>
      </c>
      <c r="C890" s="80" t="s">
        <v>3705</v>
      </c>
      <c r="D890" s="93">
        <v>80314.55836789016</v>
      </c>
      <c r="E890" s="80" t="s">
        <v>3706</v>
      </c>
      <c r="F890" s="86" t="str">
        <f>INDEX('Crosswalk Particulates'!$B:$B,MATCH('2017 EPA Data'!A890,'Crosswalk Particulates'!$A:$A,0))</f>
        <v>process-other-industry</v>
      </c>
      <c r="G890" s="91">
        <f>INDEX('Crosswalk Particulates'!$E:$E,MATCH('2017 EPA Data'!$B890,'Crosswalk Particulates'!$D:$D,0))</f>
        <v>0</v>
      </c>
      <c r="H890" s="103">
        <f t="shared" si="13"/>
        <v>0</v>
      </c>
    </row>
    <row r="891" spans="1:8" hidden="1">
      <c r="A891" s="80" t="s">
        <v>3773</v>
      </c>
      <c r="B891" s="80" t="s">
        <v>3744</v>
      </c>
      <c r="C891" s="80" t="s">
        <v>3745</v>
      </c>
      <c r="D891" s="93">
        <v>80286.091848242533</v>
      </c>
      <c r="E891" s="80" t="s">
        <v>3710</v>
      </c>
      <c r="F891" s="86" t="str">
        <f>INDEX('Crosswalk Particulates'!$B:$B,MATCH('2017 EPA Data'!A891,'Crosswalk Particulates'!$A:$A,0))</f>
        <v>process-other-industry</v>
      </c>
      <c r="G891" s="91" t="str">
        <f>INDEX('Crosswalk Particulates'!$E:$E,MATCH('2017 EPA Data'!$B891,'Crosswalk Particulates'!$D:$D,0))</f>
        <v>VOC</v>
      </c>
      <c r="H891" s="103">
        <f t="shared" si="13"/>
        <v>72834403977.322647</v>
      </c>
    </row>
    <row r="892" spans="1:8" hidden="1">
      <c r="A892" s="80" t="s">
        <v>3790</v>
      </c>
      <c r="B892" s="80" t="s">
        <v>3727</v>
      </c>
      <c r="C892" s="80" t="s">
        <v>3705</v>
      </c>
      <c r="D892" s="93">
        <v>80215.664109200006</v>
      </c>
      <c r="E892" s="80" t="s">
        <v>3706</v>
      </c>
      <c r="F892" s="86" t="str">
        <f>INDEX('Crosswalk Particulates'!$B:$B,MATCH('2017 EPA Data'!A892,'Crosswalk Particulates'!$A:$A,0))</f>
        <v>process-other-industry</v>
      </c>
      <c r="G892" s="91">
        <f>INDEX('Crosswalk Particulates'!$E:$E,MATCH('2017 EPA Data'!$B892,'Crosswalk Particulates'!$D:$D,0))</f>
        <v>0</v>
      </c>
      <c r="H892" s="103">
        <f t="shared" si="13"/>
        <v>0</v>
      </c>
    </row>
    <row r="893" spans="1:8" hidden="1">
      <c r="A893" s="80" t="s">
        <v>3742</v>
      </c>
      <c r="B893" s="80" t="s">
        <v>3725</v>
      </c>
      <c r="C893" s="80" t="s">
        <v>3705</v>
      </c>
      <c r="D893" s="93">
        <v>79914.04732778357</v>
      </c>
      <c r="E893" s="80" t="s">
        <v>3706</v>
      </c>
      <c r="F893" s="86" t="str">
        <f>INDEX('Crosswalk Particulates'!$B:$B,MATCH('2017 EPA Data'!A893,'Crosswalk Particulates'!$A:$A,0))</f>
        <v>Transportation Sector</v>
      </c>
      <c r="G893" s="91">
        <f>INDEX('Crosswalk Particulates'!$E:$E,MATCH('2017 EPA Data'!$B893,'Crosswalk Particulates'!$D:$D,0))</f>
        <v>0</v>
      </c>
      <c r="H893" s="103">
        <f t="shared" si="13"/>
        <v>0</v>
      </c>
    </row>
    <row r="894" spans="1:8" hidden="1">
      <c r="A894" s="80" t="s">
        <v>3737</v>
      </c>
      <c r="B894" s="80" t="s">
        <v>3825</v>
      </c>
      <c r="C894" s="80" t="s">
        <v>3705</v>
      </c>
      <c r="D894" s="93">
        <v>79744.21911429998</v>
      </c>
      <c r="E894" s="80" t="s">
        <v>3706</v>
      </c>
      <c r="F894" s="86" t="str">
        <f>INDEX('Crosswalk Particulates'!$B:$B,MATCH('2017 EPA Data'!A894,'Crosswalk Particulates'!$A:$A,0))</f>
        <v>Residential Buildings Sector</v>
      </c>
      <c r="G894" s="91">
        <f>INDEX('Crosswalk Particulates'!$E:$E,MATCH('2017 EPA Data'!$B894,'Crosswalk Particulates'!$D:$D,0))</f>
        <v>0</v>
      </c>
      <c r="H894" s="103">
        <f t="shared" si="13"/>
        <v>0</v>
      </c>
    </row>
    <row r="895" spans="1:8" hidden="1">
      <c r="A895" s="80" t="s">
        <v>3753</v>
      </c>
      <c r="B895" s="80" t="s">
        <v>3882</v>
      </c>
      <c r="C895" s="80" t="s">
        <v>3705</v>
      </c>
      <c r="D895" s="93">
        <v>79733.847235862529</v>
      </c>
      <c r="E895" s="80" t="s">
        <v>3706</v>
      </c>
      <c r="F895" s="86" t="str">
        <f>INDEX('Crosswalk Particulates'!$B:$B,MATCH('2017 EPA Data'!A895,'Crosswalk Particulates'!$A:$A,0))</f>
        <v>Electricity Sector</v>
      </c>
      <c r="G895" s="91">
        <f>INDEX('Crosswalk Particulates'!$E:$E,MATCH('2017 EPA Data'!$B895,'Crosswalk Particulates'!$D:$D,0))</f>
        <v>0</v>
      </c>
      <c r="H895" s="103">
        <f t="shared" si="13"/>
        <v>0</v>
      </c>
    </row>
    <row r="896" spans="1:8" hidden="1">
      <c r="A896" s="80" t="s">
        <v>3735</v>
      </c>
      <c r="B896" s="80" t="s">
        <v>3890</v>
      </c>
      <c r="C896" s="80" t="s">
        <v>3705</v>
      </c>
      <c r="D896" s="93">
        <v>79721.621945174949</v>
      </c>
      <c r="E896" s="80" t="s">
        <v>3706</v>
      </c>
      <c r="F896" s="86" t="str">
        <f>INDEX('Crosswalk Particulates'!$B:$B,MATCH('2017 EPA Data'!A896,'Crosswalk Particulates'!$A:$A,0))</f>
        <v>process-other-industry</v>
      </c>
      <c r="G896" s="91">
        <f>INDEX('Crosswalk Particulates'!$E:$E,MATCH('2017 EPA Data'!$B896,'Crosswalk Particulates'!$D:$D,0))</f>
        <v>0</v>
      </c>
      <c r="H896" s="103">
        <f t="shared" si="13"/>
        <v>0</v>
      </c>
    </row>
    <row r="897" spans="1:8" hidden="1">
      <c r="A897" s="80" t="s">
        <v>3807</v>
      </c>
      <c r="B897" s="80" t="s">
        <v>3810</v>
      </c>
      <c r="C897" s="80" t="s">
        <v>3811</v>
      </c>
      <c r="D897" s="93">
        <v>79264.759893941999</v>
      </c>
      <c r="E897" s="80" t="s">
        <v>3706</v>
      </c>
      <c r="F897" s="86" t="str">
        <f>INDEX('Crosswalk Particulates'!$B:$B,MATCH('2017 EPA Data'!A897,'Crosswalk Particulates'!$A:$A,0))</f>
        <v>process-iron and steel-industry</v>
      </c>
      <c r="G897" s="91">
        <f>INDEX('Crosswalk Particulates'!$E:$E,MATCH('2017 EPA Data'!$B897,'Crosswalk Particulates'!$D:$D,0))</f>
        <v>0</v>
      </c>
      <c r="H897" s="103">
        <f t="shared" si="13"/>
        <v>0</v>
      </c>
    </row>
    <row r="898" spans="1:8" hidden="1">
      <c r="A898" s="80" t="s">
        <v>3807</v>
      </c>
      <c r="B898" s="80" t="s">
        <v>3719</v>
      </c>
      <c r="C898" s="80" t="s">
        <v>3705</v>
      </c>
      <c r="D898" s="93">
        <v>79176.878972799997</v>
      </c>
      <c r="E898" s="80" t="s">
        <v>3706</v>
      </c>
      <c r="F898" s="86" t="str">
        <f>INDEX('Crosswalk Particulates'!$B:$B,MATCH('2017 EPA Data'!A898,'Crosswalk Particulates'!$A:$A,0))</f>
        <v>process-iron and steel-industry</v>
      </c>
      <c r="G898" s="91">
        <f>INDEX('Crosswalk Particulates'!$E:$E,MATCH('2017 EPA Data'!$B898,'Crosswalk Particulates'!$D:$D,0))</f>
        <v>0</v>
      </c>
      <c r="H898" s="103">
        <f t="shared" si="13"/>
        <v>0</v>
      </c>
    </row>
    <row r="899" spans="1:8" hidden="1">
      <c r="A899" s="80" t="s">
        <v>3774</v>
      </c>
      <c r="B899" s="80" t="s">
        <v>3786</v>
      </c>
      <c r="C899" s="80" t="s">
        <v>3705</v>
      </c>
      <c r="D899" s="93">
        <v>79155.953406526183</v>
      </c>
      <c r="E899" s="80" t="s">
        <v>3706</v>
      </c>
      <c r="F899" s="86" t="str">
        <f>INDEX('Crosswalk Particulates'!$B:$B,MATCH('2017 EPA Data'!A899,'Crosswalk Particulates'!$A:$A,0))</f>
        <v>process-other-industry</v>
      </c>
      <c r="G899" s="91">
        <f>INDEX('Crosswalk Particulates'!$E:$E,MATCH('2017 EPA Data'!$B899,'Crosswalk Particulates'!$D:$D,0))</f>
        <v>0</v>
      </c>
      <c r="H899" s="103">
        <f t="shared" si="13"/>
        <v>0</v>
      </c>
    </row>
    <row r="900" spans="1:8" hidden="1">
      <c r="A900" s="80" t="s">
        <v>3735</v>
      </c>
      <c r="B900" s="80" t="s">
        <v>3891</v>
      </c>
      <c r="C900" s="80" t="s">
        <v>3705</v>
      </c>
      <c r="D900" s="93">
        <v>78898.460967940686</v>
      </c>
      <c r="E900" s="80" t="s">
        <v>3706</v>
      </c>
      <c r="F900" s="86" t="str">
        <f>INDEX('Crosswalk Particulates'!$B:$B,MATCH('2017 EPA Data'!A900,'Crosswalk Particulates'!$A:$A,0))</f>
        <v>process-other-industry</v>
      </c>
      <c r="G900" s="91">
        <f>INDEX('Crosswalk Particulates'!$E:$E,MATCH('2017 EPA Data'!$B900,'Crosswalk Particulates'!$D:$D,0))</f>
        <v>0</v>
      </c>
      <c r="H900" s="103">
        <f t="shared" ref="H900:H963" si="14">IF(E900="TON",D900/metricton_to_shortton,0)*10^6</f>
        <v>0</v>
      </c>
    </row>
    <row r="901" spans="1:8" hidden="1">
      <c r="A901" s="80" t="s">
        <v>3714</v>
      </c>
      <c r="B901" s="80" t="s">
        <v>3767</v>
      </c>
      <c r="C901" s="80" t="s">
        <v>3705</v>
      </c>
      <c r="D901" s="93">
        <v>78860.934289001161</v>
      </c>
      <c r="E901" s="80" t="s">
        <v>3706</v>
      </c>
      <c r="F901" s="86" t="str">
        <f>INDEX('Crosswalk Particulates'!$B:$B,MATCH('2017 EPA Data'!A901,'Crosswalk Particulates'!$A:$A,0))</f>
        <v>Other-EPA</v>
      </c>
      <c r="G901" s="91">
        <f>INDEX('Crosswalk Particulates'!$E:$E,MATCH('2017 EPA Data'!$B901,'Crosswalk Particulates'!$D:$D,0))</f>
        <v>0</v>
      </c>
      <c r="H901" s="103">
        <f t="shared" si="14"/>
        <v>0</v>
      </c>
    </row>
    <row r="902" spans="1:8" hidden="1">
      <c r="A902" s="80" t="s">
        <v>3820</v>
      </c>
      <c r="B902" s="80" t="s">
        <v>3748</v>
      </c>
      <c r="C902" s="80" t="s">
        <v>3745</v>
      </c>
      <c r="D902" s="93">
        <v>78302.704950609812</v>
      </c>
      <c r="E902" s="80" t="s">
        <v>3710</v>
      </c>
      <c r="F902" s="86" t="str">
        <f>INDEX('Crosswalk Particulates'!$B:$B,MATCH('2017 EPA Data'!A902,'Crosswalk Particulates'!$A:$A,0))</f>
        <v>industry-fuel-other</v>
      </c>
      <c r="G902" s="91" t="str">
        <f>INDEX('Crosswalk Particulates'!$E:$E,MATCH('2017 EPA Data'!$B902,'Crosswalk Particulates'!$D:$D,0))</f>
        <v>CO</v>
      </c>
      <c r="H902" s="103">
        <f t="shared" si="14"/>
        <v>71035103510.455154</v>
      </c>
    </row>
    <row r="903" spans="1:8" hidden="1">
      <c r="A903" s="80" t="s">
        <v>3717</v>
      </c>
      <c r="B903" s="80" t="s">
        <v>3803</v>
      </c>
      <c r="C903" s="80" t="s">
        <v>3745</v>
      </c>
      <c r="D903" s="93">
        <v>78190.633465641527</v>
      </c>
      <c r="E903" s="80" t="s">
        <v>3710</v>
      </c>
      <c r="F903" s="86" t="str">
        <f>INDEX('Crosswalk Particulates'!$B:$B,MATCH('2017 EPA Data'!A903,'Crosswalk Particulates'!$A:$A,0))</f>
        <v>Other-EPA</v>
      </c>
      <c r="G903" s="91" t="str">
        <f>INDEX('Crosswalk Particulates'!$E:$E,MATCH('2017 EPA Data'!$B903,'Crosswalk Particulates'!$D:$D,0))</f>
        <v>SOx</v>
      </c>
      <c r="H903" s="103">
        <f t="shared" si="14"/>
        <v>70933433848.592072</v>
      </c>
    </row>
    <row r="904" spans="1:8" hidden="1">
      <c r="A904" s="80" t="s">
        <v>3769</v>
      </c>
      <c r="B904" s="80" t="s">
        <v>3748</v>
      </c>
      <c r="C904" s="80" t="s">
        <v>3745</v>
      </c>
      <c r="D904" s="93">
        <v>78141.05880476255</v>
      </c>
      <c r="E904" s="80" t="s">
        <v>3710</v>
      </c>
      <c r="F904" s="86" t="str">
        <f>INDEX('Crosswalk Particulates'!$B:$B,MATCH('2017 EPA Data'!A904,'Crosswalk Particulates'!$A:$A,0))</f>
        <v>Electricity Sector</v>
      </c>
      <c r="G904" s="91" t="str">
        <f>INDEX('Crosswalk Particulates'!$E:$E,MATCH('2017 EPA Data'!$B904,'Crosswalk Particulates'!$D:$D,0))</f>
        <v>CO</v>
      </c>
      <c r="H904" s="103">
        <f t="shared" si="14"/>
        <v>70888460419.267319</v>
      </c>
    </row>
    <row r="905" spans="1:8" hidden="1">
      <c r="A905" s="80" t="s">
        <v>3751</v>
      </c>
      <c r="B905" s="80" t="s">
        <v>3792</v>
      </c>
      <c r="C905" s="80" t="s">
        <v>3705</v>
      </c>
      <c r="D905" s="93">
        <v>78093.771790714367</v>
      </c>
      <c r="E905" s="80" t="s">
        <v>3706</v>
      </c>
      <c r="F905" s="86" t="str">
        <f>INDEX('Crosswalk Particulates'!$B:$B,MATCH('2017 EPA Data'!A905,'Crosswalk Particulates'!$A:$A,0))</f>
        <v>Other-EPA</v>
      </c>
      <c r="G905" s="91">
        <f>INDEX('Crosswalk Particulates'!$E:$E,MATCH('2017 EPA Data'!$B905,'Crosswalk Particulates'!$D:$D,0))</f>
        <v>0</v>
      </c>
      <c r="H905" s="103">
        <f t="shared" si="14"/>
        <v>0</v>
      </c>
    </row>
    <row r="906" spans="1:8" hidden="1">
      <c r="A906" s="80" t="s">
        <v>3766</v>
      </c>
      <c r="B906" s="80" t="s">
        <v>3892</v>
      </c>
      <c r="C906" s="80" t="s">
        <v>3705</v>
      </c>
      <c r="D906" s="93">
        <v>77824.101816372</v>
      </c>
      <c r="E906" s="80" t="s">
        <v>3706</v>
      </c>
      <c r="F906" s="86" t="str">
        <f>INDEX('Crosswalk Particulates'!$B:$B,MATCH('2017 EPA Data'!A906,'Crosswalk Particulates'!$A:$A,0))</f>
        <v>process-chemicals-industry</v>
      </c>
      <c r="G906" s="91">
        <f>INDEX('Crosswalk Particulates'!$E:$E,MATCH('2017 EPA Data'!$B906,'Crosswalk Particulates'!$D:$D,0))</f>
        <v>0</v>
      </c>
      <c r="H906" s="103">
        <f t="shared" si="14"/>
        <v>0</v>
      </c>
    </row>
    <row r="907" spans="1:8" hidden="1">
      <c r="A907" s="80" t="s">
        <v>3707</v>
      </c>
      <c r="B907" s="80" t="s">
        <v>3798</v>
      </c>
      <c r="C907" s="80" t="s">
        <v>3745</v>
      </c>
      <c r="D907" s="93">
        <v>77805.743477207187</v>
      </c>
      <c r="E907" s="80" t="s">
        <v>3710</v>
      </c>
      <c r="F907" s="86" t="str">
        <f>INDEX('Crosswalk Particulates'!$B:$B,MATCH('2017 EPA Data'!A907,'Crosswalk Particulates'!$A:$A,0))</f>
        <v>process-other-industry</v>
      </c>
      <c r="G907" s="91" t="str">
        <f>INDEX('Crosswalk Particulates'!$E:$E,MATCH('2017 EPA Data'!$B907,'Crosswalk Particulates'!$D:$D,0))</f>
        <v>PM25</v>
      </c>
      <c r="H907" s="103">
        <f t="shared" si="14"/>
        <v>70584267109.258911</v>
      </c>
    </row>
    <row r="908" spans="1:8" hidden="1">
      <c r="A908" s="80" t="s">
        <v>3707</v>
      </c>
      <c r="B908" s="80" t="s">
        <v>3750</v>
      </c>
      <c r="C908" s="80" t="s">
        <v>3705</v>
      </c>
      <c r="D908" s="93">
        <v>77638.648868322198</v>
      </c>
      <c r="E908" s="80" t="s">
        <v>3706</v>
      </c>
      <c r="F908" s="86" t="str">
        <f>INDEX('Crosswalk Particulates'!$B:$B,MATCH('2017 EPA Data'!A908,'Crosswalk Particulates'!$A:$A,0))</f>
        <v>process-other-industry</v>
      </c>
      <c r="G908" s="91">
        <f>INDEX('Crosswalk Particulates'!$E:$E,MATCH('2017 EPA Data'!$B908,'Crosswalk Particulates'!$D:$D,0))</f>
        <v>0</v>
      </c>
      <c r="H908" s="103">
        <f t="shared" si="14"/>
        <v>0</v>
      </c>
    </row>
    <row r="909" spans="1:8" hidden="1">
      <c r="A909" s="80" t="s">
        <v>3789</v>
      </c>
      <c r="B909" s="80" t="s">
        <v>3822</v>
      </c>
      <c r="D909" s="93">
        <v>77433.747518000717</v>
      </c>
      <c r="E909" s="80" t="s">
        <v>3710</v>
      </c>
      <c r="F909" s="86" t="str">
        <f>INDEX('Crosswalk Particulates'!$B:$B,MATCH('2017 EPA Data'!A909,'Crosswalk Particulates'!$A:$A,0))</f>
        <v>Commercial Buildings Sector</v>
      </c>
      <c r="G909" s="91" t="str">
        <f>INDEX('Crosswalk Particulates'!$E:$E,MATCH('2017 EPA Data'!$B909,'Crosswalk Particulates'!$D:$D,0))</f>
        <v>OC</v>
      </c>
      <c r="H909" s="103">
        <f t="shared" si="14"/>
        <v>70246797650.389389</v>
      </c>
    </row>
    <row r="910" spans="1:8" hidden="1">
      <c r="A910" s="80" t="s">
        <v>3835</v>
      </c>
      <c r="B910" s="80" t="s">
        <v>3719</v>
      </c>
      <c r="C910" s="80" t="s">
        <v>3705</v>
      </c>
      <c r="D910" s="93">
        <v>77105.019528163</v>
      </c>
      <c r="E910" s="80" t="s">
        <v>3706</v>
      </c>
      <c r="F910" s="86" t="str">
        <f>INDEX('Crosswalk Particulates'!$B:$B,MATCH('2017 EPA Data'!A910,'Crosswalk Particulates'!$A:$A,0))</f>
        <v>process-mining-industry</v>
      </c>
      <c r="G910" s="91">
        <f>INDEX('Crosswalk Particulates'!$E:$E,MATCH('2017 EPA Data'!$B910,'Crosswalk Particulates'!$D:$D,0))</f>
        <v>0</v>
      </c>
      <c r="H910" s="103">
        <f t="shared" si="14"/>
        <v>0</v>
      </c>
    </row>
    <row r="911" spans="1:8" hidden="1">
      <c r="A911" s="80" t="s">
        <v>3747</v>
      </c>
      <c r="B911" s="80" t="s">
        <v>3822</v>
      </c>
      <c r="D911" s="93">
        <v>76692.847667374954</v>
      </c>
      <c r="E911" s="80" t="s">
        <v>3710</v>
      </c>
      <c r="F911" s="86" t="str">
        <f>INDEX('Crosswalk Particulates'!$B:$B,MATCH('2017 EPA Data'!A911,'Crosswalk Particulates'!$A:$A,0))</f>
        <v>process-waste-industry</v>
      </c>
      <c r="G911" s="91" t="str">
        <f>INDEX('Crosswalk Particulates'!$E:$E,MATCH('2017 EPA Data'!$B911,'Crosswalk Particulates'!$D:$D,0))</f>
        <v>OC</v>
      </c>
      <c r="H911" s="103">
        <f t="shared" si="14"/>
        <v>69574663812.697845</v>
      </c>
    </row>
    <row r="912" spans="1:8" hidden="1">
      <c r="A912" s="80" t="s">
        <v>3753</v>
      </c>
      <c r="B912" s="80" t="s">
        <v>3719</v>
      </c>
      <c r="C912" s="80" t="s">
        <v>3705</v>
      </c>
      <c r="D912" s="93">
        <v>76110.000567969997</v>
      </c>
      <c r="E912" s="80" t="s">
        <v>3706</v>
      </c>
      <c r="F912" s="86" t="str">
        <f>INDEX('Crosswalk Particulates'!$B:$B,MATCH('2017 EPA Data'!A912,'Crosswalk Particulates'!$A:$A,0))</f>
        <v>Electricity Sector</v>
      </c>
      <c r="G912" s="91">
        <f>INDEX('Crosswalk Particulates'!$E:$E,MATCH('2017 EPA Data'!$B912,'Crosswalk Particulates'!$D:$D,0))</f>
        <v>0</v>
      </c>
      <c r="H912" s="103">
        <f t="shared" si="14"/>
        <v>0</v>
      </c>
    </row>
    <row r="913" spans="1:8" hidden="1">
      <c r="A913" s="80" t="s">
        <v>3722</v>
      </c>
      <c r="B913" s="80" t="s">
        <v>3744</v>
      </c>
      <c r="C913" s="80" t="s">
        <v>3745</v>
      </c>
      <c r="D913" s="93">
        <v>76095.324751692315</v>
      </c>
      <c r="E913" s="80" t="s">
        <v>3710</v>
      </c>
      <c r="F913" s="86" t="str">
        <f>INDEX('Crosswalk Particulates'!$B:$B,MATCH('2017 EPA Data'!A913,'Crosswalk Particulates'!$A:$A,0))</f>
        <v>Other-EPA</v>
      </c>
      <c r="G913" s="91" t="str">
        <f>INDEX('Crosswalk Particulates'!$E:$E,MATCH('2017 EPA Data'!$B913,'Crosswalk Particulates'!$D:$D,0))</f>
        <v>VOC</v>
      </c>
      <c r="H913" s="103">
        <f t="shared" si="14"/>
        <v>69032599497.139938</v>
      </c>
    </row>
    <row r="914" spans="1:8" hidden="1">
      <c r="A914" s="80" t="s">
        <v>3735</v>
      </c>
      <c r="B914" s="80" t="s">
        <v>3860</v>
      </c>
      <c r="C914" s="80" t="s">
        <v>3705</v>
      </c>
      <c r="D914" s="93">
        <v>75374.935159999994</v>
      </c>
      <c r="E914" s="80" t="s">
        <v>3706</v>
      </c>
      <c r="F914" s="86" t="str">
        <f>INDEX('Crosswalk Particulates'!$B:$B,MATCH('2017 EPA Data'!A914,'Crosswalk Particulates'!$A:$A,0))</f>
        <v>process-other-industry</v>
      </c>
      <c r="G914" s="91">
        <f>INDEX('Crosswalk Particulates'!$E:$E,MATCH('2017 EPA Data'!$B914,'Crosswalk Particulates'!$D:$D,0))</f>
        <v>0</v>
      </c>
      <c r="H914" s="103">
        <f t="shared" si="14"/>
        <v>0</v>
      </c>
    </row>
    <row r="915" spans="1:8" hidden="1">
      <c r="A915" s="80" t="s">
        <v>3784</v>
      </c>
      <c r="B915" s="80" t="s">
        <v>3891</v>
      </c>
      <c r="C915" s="80" t="s">
        <v>3705</v>
      </c>
      <c r="D915" s="93">
        <v>74967</v>
      </c>
      <c r="E915" s="80" t="s">
        <v>3706</v>
      </c>
      <c r="F915" s="86" t="str">
        <f>INDEX('Crosswalk Particulates'!$B:$B,MATCH('2017 EPA Data'!A915,'Crosswalk Particulates'!$A:$A,0))</f>
        <v>industry-fuel-coal</v>
      </c>
      <c r="G915" s="91">
        <f>INDEX('Crosswalk Particulates'!$E:$E,MATCH('2017 EPA Data'!$B915,'Crosswalk Particulates'!$D:$D,0))</f>
        <v>0</v>
      </c>
      <c r="H915" s="103">
        <f t="shared" si="14"/>
        <v>0</v>
      </c>
    </row>
    <row r="916" spans="1:8" hidden="1">
      <c r="A916" s="80" t="s">
        <v>3784</v>
      </c>
      <c r="B916" s="80" t="s">
        <v>3759</v>
      </c>
      <c r="C916" s="80" t="s">
        <v>3705</v>
      </c>
      <c r="D916" s="93">
        <v>74965.720100000006</v>
      </c>
      <c r="E916" s="80" t="s">
        <v>3706</v>
      </c>
      <c r="F916" s="86" t="str">
        <f>INDEX('Crosswalk Particulates'!$B:$B,MATCH('2017 EPA Data'!A916,'Crosswalk Particulates'!$A:$A,0))</f>
        <v>industry-fuel-coal</v>
      </c>
      <c r="G916" s="91">
        <f>INDEX('Crosswalk Particulates'!$E:$E,MATCH('2017 EPA Data'!$B916,'Crosswalk Particulates'!$D:$D,0))</f>
        <v>0</v>
      </c>
      <c r="H916" s="103">
        <f t="shared" si="14"/>
        <v>0</v>
      </c>
    </row>
    <row r="917" spans="1:8" hidden="1">
      <c r="A917" s="80" t="s">
        <v>3747</v>
      </c>
      <c r="B917" s="80" t="s">
        <v>3893</v>
      </c>
      <c r="C917" s="80" t="s">
        <v>3705</v>
      </c>
      <c r="D917" s="93">
        <v>74953.697625813758</v>
      </c>
      <c r="E917" s="80" t="s">
        <v>3706</v>
      </c>
      <c r="F917" s="86" t="str">
        <f>INDEX('Crosswalk Particulates'!$B:$B,MATCH('2017 EPA Data'!A917,'Crosswalk Particulates'!$A:$A,0))</f>
        <v>process-waste-industry</v>
      </c>
      <c r="G917" s="91">
        <f>INDEX('Crosswalk Particulates'!$E:$E,MATCH('2017 EPA Data'!$B917,'Crosswalk Particulates'!$D:$D,0))</f>
        <v>0</v>
      </c>
      <c r="H917" s="103">
        <f t="shared" si="14"/>
        <v>0</v>
      </c>
    </row>
    <row r="918" spans="1:8" hidden="1">
      <c r="A918" s="80" t="s">
        <v>3726</v>
      </c>
      <c r="B918" s="80" t="s">
        <v>3797</v>
      </c>
      <c r="C918" s="80" t="s">
        <v>3745</v>
      </c>
      <c r="D918" s="93">
        <v>74241.782134449997</v>
      </c>
      <c r="E918" s="80" t="s">
        <v>3710</v>
      </c>
      <c r="F918" s="86" t="str">
        <f>INDEX('Crosswalk Particulates'!$B:$B,MATCH('2017 EPA Data'!A918,'Crosswalk Particulates'!$A:$A,0))</f>
        <v>process-other-industry</v>
      </c>
      <c r="G918" s="91" t="str">
        <f>INDEX('Crosswalk Particulates'!$E:$E,MATCH('2017 EPA Data'!$B918,'Crosswalk Particulates'!$D:$D,0))</f>
        <v>NOX</v>
      </c>
      <c r="H918" s="103">
        <f t="shared" si="14"/>
        <v>67351091920.104156</v>
      </c>
    </row>
    <row r="919" spans="1:8" hidden="1">
      <c r="A919" s="80" t="s">
        <v>3753</v>
      </c>
      <c r="B919" s="80" t="s">
        <v>3798</v>
      </c>
      <c r="C919" s="80" t="s">
        <v>3745</v>
      </c>
      <c r="D919" s="93">
        <v>74165.239059061641</v>
      </c>
      <c r="E919" s="80" t="s">
        <v>3710</v>
      </c>
      <c r="F919" s="86" t="str">
        <f>INDEX('Crosswalk Particulates'!$B:$B,MATCH('2017 EPA Data'!A919,'Crosswalk Particulates'!$A:$A,0))</f>
        <v>Electricity Sector</v>
      </c>
      <c r="G919" s="91" t="str">
        <f>INDEX('Crosswalk Particulates'!$E:$E,MATCH('2017 EPA Data'!$B919,'Crosswalk Particulates'!$D:$D,0))</f>
        <v>PM25</v>
      </c>
      <c r="H919" s="103">
        <f t="shared" si="14"/>
        <v>67281653127.579033</v>
      </c>
    </row>
    <row r="920" spans="1:8" hidden="1">
      <c r="A920" s="80" t="s">
        <v>3807</v>
      </c>
      <c r="B920" s="80" t="s">
        <v>3712</v>
      </c>
      <c r="C920" s="80" t="s">
        <v>3705</v>
      </c>
      <c r="D920" s="93">
        <v>73576.840228479996</v>
      </c>
      <c r="E920" s="80" t="s">
        <v>3706</v>
      </c>
      <c r="F920" s="86" t="str">
        <f>INDEX('Crosswalk Particulates'!$B:$B,MATCH('2017 EPA Data'!A920,'Crosswalk Particulates'!$A:$A,0))</f>
        <v>process-iron and steel-industry</v>
      </c>
      <c r="G920" s="91">
        <f>INDEX('Crosswalk Particulates'!$E:$E,MATCH('2017 EPA Data'!$B920,'Crosswalk Particulates'!$D:$D,0))</f>
        <v>0</v>
      </c>
      <c r="H920" s="103">
        <f t="shared" si="14"/>
        <v>0</v>
      </c>
    </row>
    <row r="921" spans="1:8" hidden="1">
      <c r="A921" s="80" t="s">
        <v>3707</v>
      </c>
      <c r="B921" s="80" t="s">
        <v>3874</v>
      </c>
      <c r="C921" s="80" t="s">
        <v>3705</v>
      </c>
      <c r="D921" s="93">
        <v>73498.499782996834</v>
      </c>
      <c r="E921" s="80" t="s">
        <v>3706</v>
      </c>
      <c r="F921" s="86" t="str">
        <f>INDEX('Crosswalk Particulates'!$B:$B,MATCH('2017 EPA Data'!A921,'Crosswalk Particulates'!$A:$A,0))</f>
        <v>process-other-industry</v>
      </c>
      <c r="G921" s="91">
        <f>INDEX('Crosswalk Particulates'!$E:$E,MATCH('2017 EPA Data'!$B921,'Crosswalk Particulates'!$D:$D,0))</f>
        <v>0</v>
      </c>
      <c r="H921" s="103">
        <f t="shared" si="14"/>
        <v>0</v>
      </c>
    </row>
    <row r="922" spans="1:8" hidden="1">
      <c r="A922" s="80" t="s">
        <v>3735</v>
      </c>
      <c r="B922" s="80" t="s">
        <v>3888</v>
      </c>
      <c r="C922" s="80" t="s">
        <v>3705</v>
      </c>
      <c r="D922" s="93">
        <v>73432.686960482883</v>
      </c>
      <c r="E922" s="80" t="s">
        <v>3706</v>
      </c>
      <c r="F922" s="86" t="str">
        <f>INDEX('Crosswalk Particulates'!$B:$B,MATCH('2017 EPA Data'!A922,'Crosswalk Particulates'!$A:$A,0))</f>
        <v>process-other-industry</v>
      </c>
      <c r="G922" s="91">
        <f>INDEX('Crosswalk Particulates'!$E:$E,MATCH('2017 EPA Data'!$B922,'Crosswalk Particulates'!$D:$D,0))</f>
        <v>0</v>
      </c>
      <c r="H922" s="103">
        <f t="shared" si="14"/>
        <v>0</v>
      </c>
    </row>
    <row r="923" spans="1:8" hidden="1">
      <c r="A923" s="80" t="s">
        <v>3735</v>
      </c>
      <c r="B923" s="80" t="s">
        <v>3713</v>
      </c>
      <c r="C923" s="80" t="s">
        <v>3705</v>
      </c>
      <c r="D923" s="93">
        <v>72596.587594589044</v>
      </c>
      <c r="E923" s="80" t="s">
        <v>3706</v>
      </c>
      <c r="F923" s="86" t="str">
        <f>INDEX('Crosswalk Particulates'!$B:$B,MATCH('2017 EPA Data'!A923,'Crosswalk Particulates'!$A:$A,0))</f>
        <v>process-other-industry</v>
      </c>
      <c r="G923" s="91">
        <f>INDEX('Crosswalk Particulates'!$E:$E,MATCH('2017 EPA Data'!$B923,'Crosswalk Particulates'!$D:$D,0))</f>
        <v>0</v>
      </c>
      <c r="H923" s="103">
        <f t="shared" si="14"/>
        <v>0</v>
      </c>
    </row>
    <row r="924" spans="1:8" hidden="1">
      <c r="A924" s="80" t="s">
        <v>3707</v>
      </c>
      <c r="B924" s="80" t="s">
        <v>3894</v>
      </c>
      <c r="C924" s="80" t="s">
        <v>3705</v>
      </c>
      <c r="D924" s="93">
        <v>72034.829292379902</v>
      </c>
      <c r="E924" s="80" t="s">
        <v>3706</v>
      </c>
      <c r="F924" s="86" t="str">
        <f>INDEX('Crosswalk Particulates'!$B:$B,MATCH('2017 EPA Data'!A924,'Crosswalk Particulates'!$A:$A,0))</f>
        <v>process-other-industry</v>
      </c>
      <c r="G924" s="91">
        <f>INDEX('Crosswalk Particulates'!$E:$E,MATCH('2017 EPA Data'!$B924,'Crosswalk Particulates'!$D:$D,0))</f>
        <v>0</v>
      </c>
      <c r="H924" s="103">
        <f t="shared" si="14"/>
        <v>0</v>
      </c>
    </row>
    <row r="925" spans="1:8" hidden="1">
      <c r="A925" s="80" t="s">
        <v>3726</v>
      </c>
      <c r="B925" s="80" t="s">
        <v>3895</v>
      </c>
      <c r="C925" s="80" t="s">
        <v>3705</v>
      </c>
      <c r="D925" s="93">
        <v>71878.383941620006</v>
      </c>
      <c r="E925" s="80" t="s">
        <v>3706</v>
      </c>
      <c r="F925" s="86" t="str">
        <f>INDEX('Crosswalk Particulates'!$B:$B,MATCH('2017 EPA Data'!A925,'Crosswalk Particulates'!$A:$A,0))</f>
        <v>process-other-industry</v>
      </c>
      <c r="G925" s="91">
        <f>INDEX('Crosswalk Particulates'!$E:$E,MATCH('2017 EPA Data'!$B925,'Crosswalk Particulates'!$D:$D,0))</f>
        <v>0</v>
      </c>
      <c r="H925" s="103">
        <f t="shared" si="14"/>
        <v>0</v>
      </c>
    </row>
    <row r="926" spans="1:8" hidden="1">
      <c r="A926" s="80" t="s">
        <v>3726</v>
      </c>
      <c r="B926" s="80" t="s">
        <v>3896</v>
      </c>
      <c r="C926" s="80" t="s">
        <v>3705</v>
      </c>
      <c r="D926" s="93">
        <v>71069.400776299997</v>
      </c>
      <c r="E926" s="80" t="s">
        <v>3706</v>
      </c>
      <c r="F926" s="86" t="str">
        <f>INDEX('Crosswalk Particulates'!$B:$B,MATCH('2017 EPA Data'!A926,'Crosswalk Particulates'!$A:$A,0))</f>
        <v>process-other-industry</v>
      </c>
      <c r="G926" s="91">
        <f>INDEX('Crosswalk Particulates'!$E:$E,MATCH('2017 EPA Data'!$B926,'Crosswalk Particulates'!$D:$D,0))</f>
        <v>0</v>
      </c>
      <c r="H926" s="103">
        <f t="shared" si="14"/>
        <v>0</v>
      </c>
    </row>
    <row r="927" spans="1:8" hidden="1">
      <c r="A927" s="80" t="s">
        <v>3766</v>
      </c>
      <c r="B927" s="80" t="s">
        <v>3872</v>
      </c>
      <c r="C927" s="80" t="s">
        <v>3705</v>
      </c>
      <c r="D927" s="93">
        <v>71005.926066</v>
      </c>
      <c r="E927" s="80" t="s">
        <v>3706</v>
      </c>
      <c r="F927" s="86" t="str">
        <f>INDEX('Crosswalk Particulates'!$B:$B,MATCH('2017 EPA Data'!A927,'Crosswalk Particulates'!$A:$A,0))</f>
        <v>process-chemicals-industry</v>
      </c>
      <c r="G927" s="91">
        <f>INDEX('Crosswalk Particulates'!$E:$E,MATCH('2017 EPA Data'!$B927,'Crosswalk Particulates'!$D:$D,0))</f>
        <v>0</v>
      </c>
      <c r="H927" s="103">
        <f t="shared" si="14"/>
        <v>0</v>
      </c>
    </row>
    <row r="928" spans="1:8" hidden="1">
      <c r="A928" s="80" t="s">
        <v>3789</v>
      </c>
      <c r="B928" s="80" t="s">
        <v>3736</v>
      </c>
      <c r="C928" s="80" t="s">
        <v>3705</v>
      </c>
      <c r="D928" s="93">
        <v>71004.319754396318</v>
      </c>
      <c r="E928" s="80" t="s">
        <v>3706</v>
      </c>
      <c r="F928" s="86" t="str">
        <f>INDEX('Crosswalk Particulates'!$B:$B,MATCH('2017 EPA Data'!A928,'Crosswalk Particulates'!$A:$A,0))</f>
        <v>Commercial Buildings Sector</v>
      </c>
      <c r="G928" s="91">
        <f>INDEX('Crosswalk Particulates'!$E:$E,MATCH('2017 EPA Data'!$B928,'Crosswalk Particulates'!$D:$D,0))</f>
        <v>0</v>
      </c>
      <c r="H928" s="103">
        <f t="shared" si="14"/>
        <v>0</v>
      </c>
    </row>
    <row r="929" spans="1:8" hidden="1">
      <c r="A929" s="80" t="s">
        <v>3707</v>
      </c>
      <c r="B929" s="80" t="s">
        <v>3749</v>
      </c>
      <c r="C929" s="80" t="s">
        <v>3705</v>
      </c>
      <c r="D929" s="93">
        <v>70708.915287783806</v>
      </c>
      <c r="E929" s="80" t="s">
        <v>3706</v>
      </c>
      <c r="F929" s="86" t="str">
        <f>INDEX('Crosswalk Particulates'!$B:$B,MATCH('2017 EPA Data'!A929,'Crosswalk Particulates'!$A:$A,0))</f>
        <v>process-other-industry</v>
      </c>
      <c r="G929" s="91">
        <f>INDEX('Crosswalk Particulates'!$E:$E,MATCH('2017 EPA Data'!$B929,'Crosswalk Particulates'!$D:$D,0))</f>
        <v>0</v>
      </c>
      <c r="H929" s="103">
        <f t="shared" si="14"/>
        <v>0</v>
      </c>
    </row>
    <row r="930" spans="1:8" hidden="1">
      <c r="A930" s="80" t="s">
        <v>3747</v>
      </c>
      <c r="B930" s="80" t="s">
        <v>3816</v>
      </c>
      <c r="C930" s="80" t="s">
        <v>3705</v>
      </c>
      <c r="D930" s="93">
        <v>70412.908000937605</v>
      </c>
      <c r="E930" s="80" t="s">
        <v>3706</v>
      </c>
      <c r="F930" s="86" t="str">
        <f>INDEX('Crosswalk Particulates'!$B:$B,MATCH('2017 EPA Data'!A930,'Crosswalk Particulates'!$A:$A,0))</f>
        <v>process-waste-industry</v>
      </c>
      <c r="G930" s="91">
        <f>INDEX('Crosswalk Particulates'!$E:$E,MATCH('2017 EPA Data'!$B930,'Crosswalk Particulates'!$D:$D,0))</f>
        <v>0</v>
      </c>
      <c r="H930" s="103">
        <f t="shared" si="14"/>
        <v>0</v>
      </c>
    </row>
    <row r="931" spans="1:8" hidden="1">
      <c r="A931" s="80" t="s">
        <v>3707</v>
      </c>
      <c r="B931" s="80" t="s">
        <v>3878</v>
      </c>
      <c r="C931" s="80" t="s">
        <v>3705</v>
      </c>
      <c r="D931" s="93">
        <v>70389.013302132851</v>
      </c>
      <c r="E931" s="80" t="s">
        <v>3706</v>
      </c>
      <c r="F931" s="86" t="str">
        <f>INDEX('Crosswalk Particulates'!$B:$B,MATCH('2017 EPA Data'!A931,'Crosswalk Particulates'!$A:$A,0))</f>
        <v>process-other-industry</v>
      </c>
      <c r="G931" s="91">
        <f>INDEX('Crosswalk Particulates'!$E:$E,MATCH('2017 EPA Data'!$B931,'Crosswalk Particulates'!$D:$D,0))</f>
        <v>0</v>
      </c>
      <c r="H931" s="103">
        <f t="shared" si="14"/>
        <v>0</v>
      </c>
    </row>
    <row r="932" spans="1:8" hidden="1">
      <c r="A932" s="80" t="s">
        <v>3711</v>
      </c>
      <c r="B932" s="80" t="s">
        <v>3825</v>
      </c>
      <c r="C932" s="80" t="s">
        <v>3705</v>
      </c>
      <c r="D932" s="93">
        <v>70255.792905612747</v>
      </c>
      <c r="E932" s="80" t="s">
        <v>3706</v>
      </c>
      <c r="F932" s="86" t="str">
        <f>INDEX('Crosswalk Particulates'!$B:$B,MATCH('2017 EPA Data'!A932,'Crosswalk Particulates'!$A:$A,0))</f>
        <v>Transportation Sector</v>
      </c>
      <c r="G932" s="91">
        <f>INDEX('Crosswalk Particulates'!$E:$E,MATCH('2017 EPA Data'!$B932,'Crosswalk Particulates'!$D:$D,0))</f>
        <v>0</v>
      </c>
      <c r="H932" s="103">
        <f t="shared" si="14"/>
        <v>0</v>
      </c>
    </row>
    <row r="933" spans="1:8" hidden="1">
      <c r="A933" s="80" t="s">
        <v>3707</v>
      </c>
      <c r="B933" s="80" t="s">
        <v>3884</v>
      </c>
      <c r="C933" s="80" t="s">
        <v>3705</v>
      </c>
      <c r="D933" s="93">
        <v>69938.040942202002</v>
      </c>
      <c r="E933" s="80" t="s">
        <v>3706</v>
      </c>
      <c r="F933" s="86" t="str">
        <f>INDEX('Crosswalk Particulates'!$B:$B,MATCH('2017 EPA Data'!A933,'Crosswalk Particulates'!$A:$A,0))</f>
        <v>process-other-industry</v>
      </c>
      <c r="G933" s="91">
        <f>INDEX('Crosswalk Particulates'!$E:$E,MATCH('2017 EPA Data'!$B933,'Crosswalk Particulates'!$D:$D,0))</f>
        <v>0</v>
      </c>
      <c r="H933" s="103">
        <f t="shared" si="14"/>
        <v>0</v>
      </c>
    </row>
    <row r="934" spans="1:8" hidden="1">
      <c r="A934" s="80" t="s">
        <v>3735</v>
      </c>
      <c r="B934" s="80" t="s">
        <v>3897</v>
      </c>
      <c r="C934" s="80" t="s">
        <v>3705</v>
      </c>
      <c r="D934" s="93">
        <v>69613.073998193198</v>
      </c>
      <c r="E934" s="80" t="s">
        <v>3706</v>
      </c>
      <c r="F934" s="86" t="str">
        <f>INDEX('Crosswalk Particulates'!$B:$B,MATCH('2017 EPA Data'!A934,'Crosswalk Particulates'!$A:$A,0))</f>
        <v>process-other-industry</v>
      </c>
      <c r="G934" s="91">
        <f>INDEX('Crosswalk Particulates'!$E:$E,MATCH('2017 EPA Data'!$B934,'Crosswalk Particulates'!$D:$D,0))</f>
        <v>0</v>
      </c>
      <c r="H934" s="103">
        <f t="shared" si="14"/>
        <v>0</v>
      </c>
    </row>
    <row r="935" spans="1:8" hidden="1">
      <c r="A935" s="80" t="s">
        <v>3795</v>
      </c>
      <c r="B935" s="80" t="s">
        <v>3719</v>
      </c>
      <c r="C935" s="80" t="s">
        <v>3705</v>
      </c>
      <c r="D935" s="93">
        <v>68932.092300000004</v>
      </c>
      <c r="E935" s="80" t="s">
        <v>3706</v>
      </c>
      <c r="F935" s="86" t="str">
        <f>INDEX('Crosswalk Particulates'!$B:$B,MATCH('2017 EPA Data'!A935,'Crosswalk Particulates'!$A:$A,0))</f>
        <v>process-cement-industry</v>
      </c>
      <c r="G935" s="91">
        <f>INDEX('Crosswalk Particulates'!$E:$E,MATCH('2017 EPA Data'!$B935,'Crosswalk Particulates'!$D:$D,0))</f>
        <v>0</v>
      </c>
      <c r="H935" s="103">
        <f t="shared" si="14"/>
        <v>0</v>
      </c>
    </row>
    <row r="936" spans="1:8" hidden="1">
      <c r="A936" s="80" t="s">
        <v>3726</v>
      </c>
      <c r="B936" s="80" t="s">
        <v>3781</v>
      </c>
      <c r="C936" s="80" t="s">
        <v>3705</v>
      </c>
      <c r="D936" s="93">
        <v>68731.132124399999</v>
      </c>
      <c r="E936" s="80" t="s">
        <v>3706</v>
      </c>
      <c r="F936" s="86" t="str">
        <f>INDEX('Crosswalk Particulates'!$B:$B,MATCH('2017 EPA Data'!A936,'Crosswalk Particulates'!$A:$A,0))</f>
        <v>process-other-industry</v>
      </c>
      <c r="G936" s="91">
        <f>INDEX('Crosswalk Particulates'!$E:$E,MATCH('2017 EPA Data'!$B936,'Crosswalk Particulates'!$D:$D,0))</f>
        <v>0</v>
      </c>
      <c r="H936" s="103">
        <f t="shared" si="14"/>
        <v>0</v>
      </c>
    </row>
    <row r="937" spans="1:8" hidden="1">
      <c r="A937" s="80" t="s">
        <v>3788</v>
      </c>
      <c r="B937" s="80" t="s">
        <v>3736</v>
      </c>
      <c r="C937" s="80" t="s">
        <v>3705</v>
      </c>
      <c r="D937" s="93">
        <v>68508.48387452653</v>
      </c>
      <c r="E937" s="80" t="s">
        <v>3706</v>
      </c>
      <c r="F937" s="86" t="str">
        <f>INDEX('Crosswalk Particulates'!$B:$B,MATCH('2017 EPA Data'!A937,'Crosswalk Particulates'!$A:$A,0))</f>
        <v>industry-fuel-biomass</v>
      </c>
      <c r="G937" s="91">
        <f>INDEX('Crosswalk Particulates'!$E:$E,MATCH('2017 EPA Data'!$B937,'Crosswalk Particulates'!$D:$D,0))</f>
        <v>0</v>
      </c>
      <c r="H937" s="103">
        <f t="shared" si="14"/>
        <v>0</v>
      </c>
    </row>
    <row r="938" spans="1:8" hidden="1">
      <c r="A938" s="80" t="s">
        <v>3753</v>
      </c>
      <c r="B938" s="80" t="s">
        <v>3712</v>
      </c>
      <c r="C938" s="80" t="s">
        <v>3705</v>
      </c>
      <c r="D938" s="93">
        <v>68473.442635464002</v>
      </c>
      <c r="E938" s="80" t="s">
        <v>3706</v>
      </c>
      <c r="F938" s="86" t="str">
        <f>INDEX('Crosswalk Particulates'!$B:$B,MATCH('2017 EPA Data'!A938,'Crosswalk Particulates'!$A:$A,0))</f>
        <v>Electricity Sector</v>
      </c>
      <c r="G938" s="91">
        <f>INDEX('Crosswalk Particulates'!$E:$E,MATCH('2017 EPA Data'!$B938,'Crosswalk Particulates'!$D:$D,0))</f>
        <v>0</v>
      </c>
      <c r="H938" s="103">
        <f t="shared" si="14"/>
        <v>0</v>
      </c>
    </row>
    <row r="939" spans="1:8" hidden="1">
      <c r="A939" s="80" t="s">
        <v>3853</v>
      </c>
      <c r="B939" s="80" t="s">
        <v>3723</v>
      </c>
      <c r="C939" s="80" t="s">
        <v>3705</v>
      </c>
      <c r="D939" s="93">
        <v>68274.305170783482</v>
      </c>
      <c r="E939" s="80" t="s">
        <v>3706</v>
      </c>
      <c r="F939" s="86" t="str">
        <f>INDEX('Crosswalk Particulates'!$B:$B,MATCH('2017 EPA Data'!A939,'Crosswalk Particulates'!$A:$A,0))</f>
        <v>Commercial Buildings Sector</v>
      </c>
      <c r="G939" s="91">
        <f>INDEX('Crosswalk Particulates'!$E:$E,MATCH('2017 EPA Data'!$B939,'Crosswalk Particulates'!$D:$D,0))</f>
        <v>0</v>
      </c>
      <c r="H939" s="103">
        <f t="shared" si="14"/>
        <v>0</v>
      </c>
    </row>
    <row r="940" spans="1:8" hidden="1">
      <c r="A940" s="80" t="s">
        <v>3766</v>
      </c>
      <c r="B940" s="80" t="s">
        <v>3879</v>
      </c>
      <c r="C940" s="80" t="s">
        <v>3705</v>
      </c>
      <c r="D940" s="93">
        <v>68078.976859999995</v>
      </c>
      <c r="E940" s="80" t="s">
        <v>3706</v>
      </c>
      <c r="F940" s="86" t="str">
        <f>INDEX('Crosswalk Particulates'!$B:$B,MATCH('2017 EPA Data'!A940,'Crosswalk Particulates'!$A:$A,0))</f>
        <v>process-chemicals-industry</v>
      </c>
      <c r="G940" s="91">
        <f>INDEX('Crosswalk Particulates'!$E:$E,MATCH('2017 EPA Data'!$B940,'Crosswalk Particulates'!$D:$D,0))</f>
        <v>0</v>
      </c>
      <c r="H940" s="103">
        <f t="shared" si="14"/>
        <v>0</v>
      </c>
    </row>
    <row r="941" spans="1:8" hidden="1">
      <c r="A941" s="80" t="s">
        <v>3734</v>
      </c>
      <c r="B941" s="80" t="s">
        <v>3834</v>
      </c>
      <c r="C941" s="80" t="s">
        <v>3705</v>
      </c>
      <c r="D941" s="93">
        <v>68077.016659599671</v>
      </c>
      <c r="E941" s="80" t="s">
        <v>3706</v>
      </c>
      <c r="F941" s="86" t="str">
        <f>INDEX('Crosswalk Particulates'!$B:$B,MATCH('2017 EPA Data'!A941,'Crosswalk Particulates'!$A:$A,0))</f>
        <v>process-other-industry</v>
      </c>
      <c r="G941" s="91">
        <f>INDEX('Crosswalk Particulates'!$E:$E,MATCH('2017 EPA Data'!$B941,'Crosswalk Particulates'!$D:$D,0))</f>
        <v>0</v>
      </c>
      <c r="H941" s="103">
        <f t="shared" si="14"/>
        <v>0</v>
      </c>
    </row>
    <row r="942" spans="1:8" hidden="1">
      <c r="A942" s="80" t="s">
        <v>3790</v>
      </c>
      <c r="B942" s="80" t="s">
        <v>3704</v>
      </c>
      <c r="C942" s="80" t="s">
        <v>3705</v>
      </c>
      <c r="D942" s="93">
        <v>68020.771599999993</v>
      </c>
      <c r="E942" s="80" t="s">
        <v>3706</v>
      </c>
      <c r="F942" s="86" t="str">
        <f>INDEX('Crosswalk Particulates'!$B:$B,MATCH('2017 EPA Data'!A942,'Crosswalk Particulates'!$A:$A,0))</f>
        <v>process-other-industry</v>
      </c>
      <c r="G942" s="91">
        <f>INDEX('Crosswalk Particulates'!$E:$E,MATCH('2017 EPA Data'!$B942,'Crosswalk Particulates'!$D:$D,0))</f>
        <v>0</v>
      </c>
      <c r="H942" s="103">
        <f t="shared" si="14"/>
        <v>0</v>
      </c>
    </row>
    <row r="943" spans="1:8" hidden="1">
      <c r="A943" s="80" t="s">
        <v>3757</v>
      </c>
      <c r="B943" s="80" t="s">
        <v>3847</v>
      </c>
      <c r="C943" s="80" t="s">
        <v>3705</v>
      </c>
      <c r="D943" s="93">
        <v>67998.498096744966</v>
      </c>
      <c r="E943" s="80" t="s">
        <v>3706</v>
      </c>
      <c r="F943" s="86" t="str">
        <f>INDEX('Crosswalk Particulates'!$B:$B,MATCH('2017 EPA Data'!A943,'Crosswalk Particulates'!$A:$A,0))</f>
        <v>Transportation Sector</v>
      </c>
      <c r="G943" s="91">
        <f>INDEX('Crosswalk Particulates'!$E:$E,MATCH('2017 EPA Data'!$B943,'Crosswalk Particulates'!$D:$D,0))</f>
        <v>0</v>
      </c>
      <c r="H943" s="103">
        <f t="shared" si="14"/>
        <v>0</v>
      </c>
    </row>
    <row r="944" spans="1:8" hidden="1">
      <c r="A944" s="80" t="s">
        <v>3780</v>
      </c>
      <c r="B944" s="80" t="s">
        <v>3797</v>
      </c>
      <c r="C944" s="80" t="s">
        <v>3745</v>
      </c>
      <c r="D944" s="93">
        <v>67942.544132693321</v>
      </c>
      <c r="E944" s="80" t="s">
        <v>3710</v>
      </c>
      <c r="F944" s="86" t="str">
        <f>INDEX('Crosswalk Particulates'!$B:$B,MATCH('2017 EPA Data'!A944,'Crosswalk Particulates'!$A:$A,0))</f>
        <v>process-ngps-industry</v>
      </c>
      <c r="G944" s="91" t="str">
        <f>INDEX('Crosswalk Particulates'!$E:$E,MATCH('2017 EPA Data'!$B944,'Crosswalk Particulates'!$D:$D,0))</f>
        <v>NOX</v>
      </c>
      <c r="H944" s="103">
        <f t="shared" si="14"/>
        <v>61636512535.215439</v>
      </c>
    </row>
    <row r="945" spans="1:8" hidden="1">
      <c r="A945" s="80" t="s">
        <v>3788</v>
      </c>
      <c r="B945" s="80" t="s">
        <v>3727</v>
      </c>
      <c r="C945" s="80" t="s">
        <v>3705</v>
      </c>
      <c r="D945" s="93">
        <v>67690.932312000004</v>
      </c>
      <c r="E945" s="80" t="s">
        <v>3706</v>
      </c>
      <c r="F945" s="86" t="str">
        <f>INDEX('Crosswalk Particulates'!$B:$B,MATCH('2017 EPA Data'!A945,'Crosswalk Particulates'!$A:$A,0))</f>
        <v>industry-fuel-biomass</v>
      </c>
      <c r="G945" s="91">
        <f>INDEX('Crosswalk Particulates'!$E:$E,MATCH('2017 EPA Data'!$B945,'Crosswalk Particulates'!$D:$D,0))</f>
        <v>0</v>
      </c>
      <c r="H945" s="103">
        <f t="shared" si="14"/>
        <v>0</v>
      </c>
    </row>
    <row r="946" spans="1:8" hidden="1">
      <c r="A946" s="80" t="s">
        <v>3766</v>
      </c>
      <c r="B946" s="80" t="s">
        <v>3898</v>
      </c>
      <c r="C946" s="80" t="s">
        <v>3705</v>
      </c>
      <c r="D946" s="93">
        <v>67448.842003384794</v>
      </c>
      <c r="E946" s="80" t="s">
        <v>3706</v>
      </c>
      <c r="F946" s="86" t="str">
        <f>INDEX('Crosswalk Particulates'!$B:$B,MATCH('2017 EPA Data'!A946,'Crosswalk Particulates'!$A:$A,0))</f>
        <v>process-chemicals-industry</v>
      </c>
      <c r="G946" s="91">
        <f>INDEX('Crosswalk Particulates'!$E:$E,MATCH('2017 EPA Data'!$B946,'Crosswalk Particulates'!$D:$D,0))</f>
        <v>0</v>
      </c>
      <c r="H946" s="103">
        <f t="shared" si="14"/>
        <v>0</v>
      </c>
    </row>
    <row r="947" spans="1:8" hidden="1">
      <c r="A947" s="80" t="s">
        <v>3837</v>
      </c>
      <c r="B947" s="80" t="s">
        <v>3727</v>
      </c>
      <c r="C947" s="80" t="s">
        <v>3705</v>
      </c>
      <c r="D947" s="93">
        <v>67416.874611110004</v>
      </c>
      <c r="E947" s="80" t="s">
        <v>3706</v>
      </c>
      <c r="F947" s="86" t="str">
        <f>INDEX('Crosswalk Particulates'!$B:$B,MATCH('2017 EPA Data'!A947,'Crosswalk Particulates'!$A:$A,0))</f>
        <v>Electricity Sector</v>
      </c>
      <c r="G947" s="91">
        <f>INDEX('Crosswalk Particulates'!$E:$E,MATCH('2017 EPA Data'!$B947,'Crosswalk Particulates'!$D:$D,0))</f>
        <v>0</v>
      </c>
      <c r="H947" s="103">
        <f t="shared" si="14"/>
        <v>0</v>
      </c>
    </row>
    <row r="948" spans="1:8" hidden="1">
      <c r="A948" s="80" t="s">
        <v>3738</v>
      </c>
      <c r="B948" s="80" t="s">
        <v>3713</v>
      </c>
      <c r="C948" s="80" t="s">
        <v>3705</v>
      </c>
      <c r="D948" s="93">
        <v>66928.799477865134</v>
      </c>
      <c r="E948" s="80" t="s">
        <v>3706</v>
      </c>
      <c r="F948" s="86" t="str">
        <f>INDEX('Crosswalk Particulates'!$B:$B,MATCH('2017 EPA Data'!A948,'Crosswalk Particulates'!$A:$A,0))</f>
        <v>process-other-industry</v>
      </c>
      <c r="G948" s="91">
        <f>INDEX('Crosswalk Particulates'!$E:$E,MATCH('2017 EPA Data'!$B948,'Crosswalk Particulates'!$D:$D,0))</f>
        <v>0</v>
      </c>
      <c r="H948" s="103">
        <f t="shared" si="14"/>
        <v>0</v>
      </c>
    </row>
    <row r="949" spans="1:8" hidden="1">
      <c r="A949" s="80" t="s">
        <v>3766</v>
      </c>
      <c r="B949" s="80" t="s">
        <v>3797</v>
      </c>
      <c r="C949" s="80" t="s">
        <v>3745</v>
      </c>
      <c r="D949" s="93">
        <v>66221.767708452899</v>
      </c>
      <c r="E949" s="80" t="s">
        <v>3710</v>
      </c>
      <c r="F949" s="86" t="str">
        <f>INDEX('Crosswalk Particulates'!$B:$B,MATCH('2017 EPA Data'!A949,'Crosswalk Particulates'!$A:$A,0))</f>
        <v>process-chemicals-industry</v>
      </c>
      <c r="G949" s="91" t="str">
        <f>INDEX('Crosswalk Particulates'!$E:$E,MATCH('2017 EPA Data'!$B949,'Crosswalk Particulates'!$D:$D,0))</f>
        <v>NOX</v>
      </c>
      <c r="H949" s="103">
        <f t="shared" si="14"/>
        <v>60075448565.696495</v>
      </c>
    </row>
    <row r="950" spans="1:8" hidden="1">
      <c r="A950" s="80" t="s">
        <v>3795</v>
      </c>
      <c r="B950" s="80" t="s">
        <v>3763</v>
      </c>
      <c r="C950" s="80" t="s">
        <v>3705</v>
      </c>
      <c r="D950" s="93">
        <v>66097.2</v>
      </c>
      <c r="E950" s="80" t="s">
        <v>3706</v>
      </c>
      <c r="F950" s="86" t="str">
        <f>INDEX('Crosswalk Particulates'!$B:$B,MATCH('2017 EPA Data'!A950,'Crosswalk Particulates'!$A:$A,0))</f>
        <v>process-cement-industry</v>
      </c>
      <c r="G950" s="91">
        <f>INDEX('Crosswalk Particulates'!$E:$E,MATCH('2017 EPA Data'!$B950,'Crosswalk Particulates'!$D:$D,0))</f>
        <v>0</v>
      </c>
      <c r="H950" s="103">
        <f t="shared" si="14"/>
        <v>0</v>
      </c>
    </row>
    <row r="951" spans="1:8" hidden="1">
      <c r="A951" s="80" t="s">
        <v>3737</v>
      </c>
      <c r="B951" s="80" t="s">
        <v>3883</v>
      </c>
      <c r="C951" s="80" t="s">
        <v>3705</v>
      </c>
      <c r="D951" s="93">
        <v>65706.356632668816</v>
      </c>
      <c r="E951" s="80" t="s">
        <v>3706</v>
      </c>
      <c r="F951" s="86" t="str">
        <f>INDEX('Crosswalk Particulates'!$B:$B,MATCH('2017 EPA Data'!A951,'Crosswalk Particulates'!$A:$A,0))</f>
        <v>Residential Buildings Sector</v>
      </c>
      <c r="G951" s="91">
        <f>INDEX('Crosswalk Particulates'!$E:$E,MATCH('2017 EPA Data'!$B951,'Crosswalk Particulates'!$D:$D,0))</f>
        <v>0</v>
      </c>
      <c r="H951" s="103">
        <f t="shared" si="14"/>
        <v>0</v>
      </c>
    </row>
    <row r="952" spans="1:8" hidden="1">
      <c r="A952" s="80" t="s">
        <v>3795</v>
      </c>
      <c r="B952" s="80" t="s">
        <v>3716</v>
      </c>
      <c r="C952" s="80" t="s">
        <v>3705</v>
      </c>
      <c r="D952" s="93">
        <v>65539.009206000002</v>
      </c>
      <c r="E952" s="80" t="s">
        <v>3706</v>
      </c>
      <c r="F952" s="86" t="str">
        <f>INDEX('Crosswalk Particulates'!$B:$B,MATCH('2017 EPA Data'!A952,'Crosswalk Particulates'!$A:$A,0))</f>
        <v>process-cement-industry</v>
      </c>
      <c r="G952" s="91">
        <f>INDEX('Crosswalk Particulates'!$E:$E,MATCH('2017 EPA Data'!$B952,'Crosswalk Particulates'!$D:$D,0))</f>
        <v>0</v>
      </c>
      <c r="H952" s="103">
        <f t="shared" si="14"/>
        <v>0</v>
      </c>
    </row>
    <row r="953" spans="1:8" hidden="1">
      <c r="A953" s="80" t="s">
        <v>3780</v>
      </c>
      <c r="B953" s="80" t="s">
        <v>3713</v>
      </c>
      <c r="C953" s="80" t="s">
        <v>3705</v>
      </c>
      <c r="D953" s="93">
        <v>65053.079251119998</v>
      </c>
      <c r="E953" s="80" t="s">
        <v>3706</v>
      </c>
      <c r="F953" s="86" t="str">
        <f>INDEX('Crosswalk Particulates'!$B:$B,MATCH('2017 EPA Data'!A953,'Crosswalk Particulates'!$A:$A,0))</f>
        <v>process-ngps-industry</v>
      </c>
      <c r="G953" s="91">
        <f>INDEX('Crosswalk Particulates'!$E:$E,MATCH('2017 EPA Data'!$B953,'Crosswalk Particulates'!$D:$D,0))</f>
        <v>0</v>
      </c>
      <c r="H953" s="103">
        <f t="shared" si="14"/>
        <v>0</v>
      </c>
    </row>
    <row r="954" spans="1:8" hidden="1">
      <c r="A954" s="80" t="s">
        <v>3769</v>
      </c>
      <c r="B954" s="80" t="s">
        <v>3873</v>
      </c>
      <c r="C954" s="80" t="s">
        <v>3705</v>
      </c>
      <c r="D954" s="93">
        <v>65001.485428276726</v>
      </c>
      <c r="E954" s="80" t="s">
        <v>3706</v>
      </c>
      <c r="F954" s="86" t="str">
        <f>INDEX('Crosswalk Particulates'!$B:$B,MATCH('2017 EPA Data'!A954,'Crosswalk Particulates'!$A:$A,0))</f>
        <v>Electricity Sector</v>
      </c>
      <c r="G954" s="91">
        <f>INDEX('Crosswalk Particulates'!$E:$E,MATCH('2017 EPA Data'!$B954,'Crosswalk Particulates'!$D:$D,0))</f>
        <v>0</v>
      </c>
      <c r="H954" s="103">
        <f t="shared" si="14"/>
        <v>0</v>
      </c>
    </row>
    <row r="955" spans="1:8" hidden="1">
      <c r="A955" s="80" t="s">
        <v>3707</v>
      </c>
      <c r="B955" s="80" t="s">
        <v>3829</v>
      </c>
      <c r="C955" s="80" t="s">
        <v>3705</v>
      </c>
      <c r="D955" s="93">
        <v>64838.171774128001</v>
      </c>
      <c r="E955" s="80" t="s">
        <v>3706</v>
      </c>
      <c r="F955" s="86" t="str">
        <f>INDEX('Crosswalk Particulates'!$B:$B,MATCH('2017 EPA Data'!A955,'Crosswalk Particulates'!$A:$A,0))</f>
        <v>process-other-industry</v>
      </c>
      <c r="G955" s="91">
        <f>INDEX('Crosswalk Particulates'!$E:$E,MATCH('2017 EPA Data'!$B955,'Crosswalk Particulates'!$D:$D,0))</f>
        <v>0</v>
      </c>
      <c r="H955" s="103">
        <f t="shared" si="14"/>
        <v>0</v>
      </c>
    </row>
    <row r="956" spans="1:8" hidden="1">
      <c r="A956" s="80" t="s">
        <v>3788</v>
      </c>
      <c r="B956" s="80" t="s">
        <v>3818</v>
      </c>
      <c r="D956" s="93">
        <v>64658.7335882845</v>
      </c>
      <c r="E956" s="80" t="s">
        <v>3710</v>
      </c>
      <c r="F956" s="86" t="str">
        <f>INDEX('Crosswalk Particulates'!$B:$B,MATCH('2017 EPA Data'!A956,'Crosswalk Particulates'!$A:$A,0))</f>
        <v>industry-fuel-biomass</v>
      </c>
      <c r="G956" s="91">
        <f>INDEX('Crosswalk Particulates'!$E:$E,MATCH('2017 EPA Data'!$B956,'Crosswalk Particulates'!$D:$D,0))</f>
        <v>0</v>
      </c>
      <c r="H956" s="103">
        <f t="shared" si="14"/>
        <v>58657486177.467781</v>
      </c>
    </row>
    <row r="957" spans="1:8" hidden="1">
      <c r="A957" s="80" t="s">
        <v>3739</v>
      </c>
      <c r="B957" s="80" t="s">
        <v>3744</v>
      </c>
      <c r="C957" s="80" t="s">
        <v>3745</v>
      </c>
      <c r="D957" s="93">
        <v>64166.414868654414</v>
      </c>
      <c r="E957" s="80" t="s">
        <v>3710</v>
      </c>
      <c r="F957" s="86" t="str">
        <f>INDEX('Crosswalk Particulates'!$B:$B,MATCH('2017 EPA Data'!A957,'Crosswalk Particulates'!$A:$A,0))</f>
        <v>industry-fuel-natural gas</v>
      </c>
      <c r="G957" s="91" t="str">
        <f>INDEX('Crosswalk Particulates'!$E:$E,MATCH('2017 EPA Data'!$B957,'Crosswalk Particulates'!$D:$D,0))</f>
        <v>VOC</v>
      </c>
      <c r="H957" s="103">
        <f t="shared" si="14"/>
        <v>58210861616.654495</v>
      </c>
    </row>
    <row r="958" spans="1:8" hidden="1">
      <c r="A958" s="80" t="s">
        <v>3730</v>
      </c>
      <c r="B958" s="80" t="s">
        <v>3803</v>
      </c>
      <c r="C958" s="80" t="s">
        <v>3745</v>
      </c>
      <c r="D958" s="93">
        <v>63830.301165566438</v>
      </c>
      <c r="E958" s="80" t="s">
        <v>3710</v>
      </c>
      <c r="F958" s="86" t="str">
        <f>INDEX('Crosswalk Particulates'!$B:$B,MATCH('2017 EPA Data'!A958,'Crosswalk Particulates'!$A:$A,0))</f>
        <v>process-ngps-industry</v>
      </c>
      <c r="G958" s="91" t="str">
        <f>INDEX('Crosswalk Particulates'!$E:$E,MATCH('2017 EPA Data'!$B958,'Crosswalk Particulates'!$D:$D,0))</f>
        <v>SOx</v>
      </c>
      <c r="H958" s="103">
        <f t="shared" si="14"/>
        <v>57905944031.684776</v>
      </c>
    </row>
    <row r="959" spans="1:8" hidden="1">
      <c r="A959" s="80" t="s">
        <v>3779</v>
      </c>
      <c r="B959" s="80" t="s">
        <v>3793</v>
      </c>
      <c r="C959" s="80" t="s">
        <v>3745</v>
      </c>
      <c r="D959" s="93">
        <v>63460.216928868329</v>
      </c>
      <c r="E959" s="80" t="s">
        <v>3710</v>
      </c>
      <c r="F959" s="86" t="str">
        <f>INDEX('Crosswalk Particulates'!$B:$B,MATCH('2017 EPA Data'!A959,'Crosswalk Particulates'!$A:$A,0))</f>
        <v>Other-EPA</v>
      </c>
      <c r="G959" s="91">
        <f>INDEX('Crosswalk Particulates'!$E:$E,MATCH('2017 EPA Data'!$B959,'Crosswalk Particulates'!$D:$D,0))</f>
        <v>0</v>
      </c>
      <c r="H959" s="103">
        <f t="shared" si="14"/>
        <v>57570208860.364449</v>
      </c>
    </row>
    <row r="960" spans="1:8" hidden="1">
      <c r="A960" s="80" t="s">
        <v>3707</v>
      </c>
      <c r="B960" s="80" t="s">
        <v>3891</v>
      </c>
      <c r="C960" s="80" t="s">
        <v>3705</v>
      </c>
      <c r="D960" s="93">
        <v>63394.737009999997</v>
      </c>
      <c r="E960" s="80" t="s">
        <v>3706</v>
      </c>
      <c r="F960" s="86" t="str">
        <f>INDEX('Crosswalk Particulates'!$B:$B,MATCH('2017 EPA Data'!A960,'Crosswalk Particulates'!$A:$A,0))</f>
        <v>process-other-industry</v>
      </c>
      <c r="G960" s="91">
        <f>INDEX('Crosswalk Particulates'!$E:$E,MATCH('2017 EPA Data'!$B960,'Crosswalk Particulates'!$D:$D,0))</f>
        <v>0</v>
      </c>
      <c r="H960" s="103">
        <f t="shared" si="14"/>
        <v>0</v>
      </c>
    </row>
    <row r="961" spans="1:8" hidden="1">
      <c r="A961" s="80" t="s">
        <v>3769</v>
      </c>
      <c r="B961" s="80" t="s">
        <v>3847</v>
      </c>
      <c r="C961" s="80" t="s">
        <v>3705</v>
      </c>
      <c r="D961" s="93">
        <v>63162.655428651356</v>
      </c>
      <c r="E961" s="80" t="s">
        <v>3706</v>
      </c>
      <c r="F961" s="86" t="str">
        <f>INDEX('Crosswalk Particulates'!$B:$B,MATCH('2017 EPA Data'!A961,'Crosswalk Particulates'!$A:$A,0))</f>
        <v>Electricity Sector</v>
      </c>
      <c r="G961" s="91">
        <f>INDEX('Crosswalk Particulates'!$E:$E,MATCH('2017 EPA Data'!$B961,'Crosswalk Particulates'!$D:$D,0))</f>
        <v>0</v>
      </c>
      <c r="H961" s="103">
        <f t="shared" si="14"/>
        <v>0</v>
      </c>
    </row>
    <row r="962" spans="1:8" hidden="1">
      <c r="A962" s="80" t="s">
        <v>3741</v>
      </c>
      <c r="B962" s="80" t="s">
        <v>3759</v>
      </c>
      <c r="C962" s="80" t="s">
        <v>3705</v>
      </c>
      <c r="D962" s="93">
        <v>63155.110260000001</v>
      </c>
      <c r="E962" s="80" t="s">
        <v>3706</v>
      </c>
      <c r="F962" s="86" t="str">
        <f>INDEX('Crosswalk Particulates'!$B:$B,MATCH('2017 EPA Data'!A962,'Crosswalk Particulates'!$A:$A,0))</f>
        <v>process-other-industry</v>
      </c>
      <c r="G962" s="91">
        <f>INDEX('Crosswalk Particulates'!$E:$E,MATCH('2017 EPA Data'!$B962,'Crosswalk Particulates'!$D:$D,0))</f>
        <v>0</v>
      </c>
      <c r="H962" s="103">
        <f t="shared" si="14"/>
        <v>0</v>
      </c>
    </row>
    <row r="963" spans="1:8" hidden="1">
      <c r="A963" s="80" t="s">
        <v>3707</v>
      </c>
      <c r="B963" s="80" t="s">
        <v>3899</v>
      </c>
      <c r="C963" s="80" t="s">
        <v>3705</v>
      </c>
      <c r="D963" s="93">
        <v>62702.04986698</v>
      </c>
      <c r="E963" s="80" t="s">
        <v>3706</v>
      </c>
      <c r="F963" s="86" t="str">
        <f>INDEX('Crosswalk Particulates'!$B:$B,MATCH('2017 EPA Data'!A963,'Crosswalk Particulates'!$A:$A,0))</f>
        <v>process-other-industry</v>
      </c>
      <c r="G963" s="91">
        <f>INDEX('Crosswalk Particulates'!$E:$E,MATCH('2017 EPA Data'!$B963,'Crosswalk Particulates'!$D:$D,0))</f>
        <v>0</v>
      </c>
      <c r="H963" s="103">
        <f t="shared" si="14"/>
        <v>0</v>
      </c>
    </row>
    <row r="964" spans="1:8" hidden="1">
      <c r="A964" s="80" t="s">
        <v>3722</v>
      </c>
      <c r="B964" s="80" t="s">
        <v>3778</v>
      </c>
      <c r="C964" s="80" t="s">
        <v>3745</v>
      </c>
      <c r="D964" s="93">
        <v>62484.757027900283</v>
      </c>
      <c r="E964" s="80" t="s">
        <v>3710</v>
      </c>
      <c r="F964" s="86" t="str">
        <f>INDEX('Crosswalk Particulates'!$B:$B,MATCH('2017 EPA Data'!A964,'Crosswalk Particulates'!$A:$A,0))</f>
        <v>Other-EPA</v>
      </c>
      <c r="G964" s="91" t="str">
        <f>INDEX('Crosswalk Particulates'!$E:$E,MATCH('2017 EPA Data'!$B964,'Crosswalk Particulates'!$D:$D,0))</f>
        <v>PM10</v>
      </c>
      <c r="H964" s="103">
        <f t="shared" ref="H964:H1027" si="15">IF(E964="TON",D964/metricton_to_shortton,0)*10^6</f>
        <v>56685285471.328651</v>
      </c>
    </row>
    <row r="965" spans="1:8" hidden="1">
      <c r="A965" s="80" t="s">
        <v>3722</v>
      </c>
      <c r="B965" s="80" t="s">
        <v>3900</v>
      </c>
      <c r="D965" s="93">
        <v>62458.213200888698</v>
      </c>
      <c r="E965" s="80" t="s">
        <v>3710</v>
      </c>
      <c r="F965" s="86" t="str">
        <f>INDEX('Crosswalk Particulates'!$B:$B,MATCH('2017 EPA Data'!A965,'Crosswalk Particulates'!$A:$A,0))</f>
        <v>Other-EPA</v>
      </c>
      <c r="G965" s="91">
        <f>INDEX('Crosswalk Particulates'!$E:$E,MATCH('2017 EPA Data'!$B965,'Crosswalk Particulates'!$D:$D,0))</f>
        <v>0</v>
      </c>
      <c r="H965" s="103">
        <f t="shared" si="15"/>
        <v>56661205287.885178</v>
      </c>
    </row>
    <row r="966" spans="1:8">
      <c r="A966" s="80" t="s">
        <v>3742</v>
      </c>
      <c r="B966" s="80" t="s">
        <v>3797</v>
      </c>
      <c r="C966" s="80" t="s">
        <v>3745</v>
      </c>
      <c r="D966" s="93">
        <v>62054.372004364748</v>
      </c>
      <c r="E966" s="80" t="s">
        <v>3710</v>
      </c>
      <c r="F966" s="86" t="str">
        <f>INDEX('Crosswalk Particulates'!$B:$B,MATCH('2017 EPA Data'!A966,'Crosswalk Particulates'!$A:$A,0))</f>
        <v>Transportation Sector</v>
      </c>
      <c r="G966" s="91" t="str">
        <f>INDEX('Crosswalk Particulates'!$E:$E,MATCH('2017 EPA Data'!$B966,'Crosswalk Particulates'!$D:$D,0))</f>
        <v>NOX</v>
      </c>
      <c r="H966" s="103">
        <f t="shared" si="15"/>
        <v>56294846281.322639</v>
      </c>
    </row>
    <row r="967" spans="1:8" hidden="1">
      <c r="A967" s="80" t="s">
        <v>3780</v>
      </c>
      <c r="B967" s="80" t="s">
        <v>3786</v>
      </c>
      <c r="C967" s="80" t="s">
        <v>3705</v>
      </c>
      <c r="D967" s="93">
        <v>61268.951891290999</v>
      </c>
      <c r="E967" s="80" t="s">
        <v>3706</v>
      </c>
      <c r="F967" s="86" t="str">
        <f>INDEX('Crosswalk Particulates'!$B:$B,MATCH('2017 EPA Data'!A967,'Crosswalk Particulates'!$A:$A,0))</f>
        <v>process-ngps-industry</v>
      </c>
      <c r="G967" s="91">
        <f>INDEX('Crosswalk Particulates'!$E:$E,MATCH('2017 EPA Data'!$B967,'Crosswalk Particulates'!$D:$D,0))</f>
        <v>0</v>
      </c>
      <c r="H967" s="103">
        <f t="shared" si="15"/>
        <v>0</v>
      </c>
    </row>
    <row r="968" spans="1:8" hidden="1">
      <c r="A968" s="80" t="s">
        <v>3769</v>
      </c>
      <c r="B968" s="80" t="s">
        <v>3724</v>
      </c>
      <c r="C968" s="80" t="s">
        <v>3705</v>
      </c>
      <c r="D968" s="93">
        <v>61145.378523082261</v>
      </c>
      <c r="E968" s="80" t="s">
        <v>3706</v>
      </c>
      <c r="F968" s="86" t="str">
        <f>INDEX('Crosswalk Particulates'!$B:$B,MATCH('2017 EPA Data'!A968,'Crosswalk Particulates'!$A:$A,0))</f>
        <v>Electricity Sector</v>
      </c>
      <c r="G968" s="91">
        <f>INDEX('Crosswalk Particulates'!$E:$E,MATCH('2017 EPA Data'!$B968,'Crosswalk Particulates'!$D:$D,0))</f>
        <v>0</v>
      </c>
      <c r="H968" s="103">
        <f t="shared" si="15"/>
        <v>0</v>
      </c>
    </row>
    <row r="969" spans="1:8" hidden="1">
      <c r="A969" s="80" t="s">
        <v>3738</v>
      </c>
      <c r="B969" s="80" t="s">
        <v>3794</v>
      </c>
      <c r="C969" s="80" t="s">
        <v>3705</v>
      </c>
      <c r="D969" s="93">
        <v>61041.4522</v>
      </c>
      <c r="E969" s="80" t="s">
        <v>3706</v>
      </c>
      <c r="F969" s="86" t="str">
        <f>INDEX('Crosswalk Particulates'!$B:$B,MATCH('2017 EPA Data'!A969,'Crosswalk Particulates'!$A:$A,0))</f>
        <v>process-other-industry</v>
      </c>
      <c r="G969" s="91">
        <f>INDEX('Crosswalk Particulates'!$E:$E,MATCH('2017 EPA Data'!$B969,'Crosswalk Particulates'!$D:$D,0))</f>
        <v>0</v>
      </c>
      <c r="H969" s="103">
        <f t="shared" si="15"/>
        <v>0</v>
      </c>
    </row>
    <row r="970" spans="1:8" hidden="1">
      <c r="A970" s="80" t="s">
        <v>3707</v>
      </c>
      <c r="B970" s="80" t="s">
        <v>3888</v>
      </c>
      <c r="C970" s="80" t="s">
        <v>3705</v>
      </c>
      <c r="D970" s="93">
        <v>60995.90540104</v>
      </c>
      <c r="E970" s="80" t="s">
        <v>3706</v>
      </c>
      <c r="F970" s="86" t="str">
        <f>INDEX('Crosswalk Particulates'!$B:$B,MATCH('2017 EPA Data'!A970,'Crosswalk Particulates'!$A:$A,0))</f>
        <v>process-other-industry</v>
      </c>
      <c r="G970" s="91">
        <f>INDEX('Crosswalk Particulates'!$E:$E,MATCH('2017 EPA Data'!$B970,'Crosswalk Particulates'!$D:$D,0))</f>
        <v>0</v>
      </c>
      <c r="H970" s="103">
        <f t="shared" si="15"/>
        <v>0</v>
      </c>
    </row>
    <row r="971" spans="1:8" hidden="1">
      <c r="A971" s="80" t="s">
        <v>3772</v>
      </c>
      <c r="B971" s="80" t="s">
        <v>3713</v>
      </c>
      <c r="C971" s="80" t="s">
        <v>3705</v>
      </c>
      <c r="D971" s="93">
        <v>60562.435976874563</v>
      </c>
      <c r="E971" s="80" t="s">
        <v>3706</v>
      </c>
      <c r="F971" s="86" t="str">
        <f>INDEX('Crosswalk Particulates'!$B:$B,MATCH('2017 EPA Data'!A971,'Crosswalk Particulates'!$A:$A,0))</f>
        <v>Electricity Sector</v>
      </c>
      <c r="G971" s="91">
        <f>INDEX('Crosswalk Particulates'!$E:$E,MATCH('2017 EPA Data'!$B971,'Crosswalk Particulates'!$D:$D,0))</f>
        <v>0</v>
      </c>
      <c r="H971" s="103">
        <f t="shared" si="15"/>
        <v>0</v>
      </c>
    </row>
    <row r="972" spans="1:8" hidden="1">
      <c r="A972" s="80" t="s">
        <v>3835</v>
      </c>
      <c r="B972" s="80" t="s">
        <v>3798</v>
      </c>
      <c r="C972" s="80" t="s">
        <v>3745</v>
      </c>
      <c r="D972" s="93">
        <v>60545.55030189376</v>
      </c>
      <c r="E972" s="80" t="s">
        <v>3710</v>
      </c>
      <c r="F972" s="86" t="str">
        <f>INDEX('Crosswalk Particulates'!$B:$B,MATCH('2017 EPA Data'!A972,'Crosswalk Particulates'!$A:$A,0))</f>
        <v>process-mining-industry</v>
      </c>
      <c r="G972" s="91" t="str">
        <f>INDEX('Crosswalk Particulates'!$E:$E,MATCH('2017 EPA Data'!$B972,'Crosswalk Particulates'!$D:$D,0))</f>
        <v>PM25</v>
      </c>
      <c r="H972" s="103">
        <f t="shared" si="15"/>
        <v>54926064629.635727</v>
      </c>
    </row>
    <row r="973" spans="1:8" hidden="1">
      <c r="A973" s="80" t="s">
        <v>3722</v>
      </c>
      <c r="B973" s="80" t="s">
        <v>3798</v>
      </c>
      <c r="C973" s="80" t="s">
        <v>3745</v>
      </c>
      <c r="D973" s="93">
        <v>60406.109158962696</v>
      </c>
      <c r="E973" s="80" t="s">
        <v>3710</v>
      </c>
      <c r="F973" s="86" t="str">
        <f>INDEX('Crosswalk Particulates'!$B:$B,MATCH('2017 EPA Data'!A973,'Crosswalk Particulates'!$A:$A,0))</f>
        <v>Other-EPA</v>
      </c>
      <c r="G973" s="91" t="str">
        <f>INDEX('Crosswalk Particulates'!$E:$E,MATCH('2017 EPA Data'!$B973,'Crosswalk Particulates'!$D:$D,0))</f>
        <v>PM25</v>
      </c>
      <c r="H973" s="103">
        <f t="shared" si="15"/>
        <v>54799565602.201469</v>
      </c>
    </row>
    <row r="974" spans="1:8" hidden="1">
      <c r="A974" s="80" t="s">
        <v>3757</v>
      </c>
      <c r="B974" s="80" t="s">
        <v>3808</v>
      </c>
      <c r="C974" s="80" t="s">
        <v>3705</v>
      </c>
      <c r="D974" s="93">
        <v>60297.666277614328</v>
      </c>
      <c r="E974" s="80" t="s">
        <v>3706</v>
      </c>
      <c r="F974" s="86" t="str">
        <f>INDEX('Crosswalk Particulates'!$B:$B,MATCH('2017 EPA Data'!A974,'Crosswalk Particulates'!$A:$A,0))</f>
        <v>Transportation Sector</v>
      </c>
      <c r="G974" s="91">
        <f>INDEX('Crosswalk Particulates'!$E:$E,MATCH('2017 EPA Data'!$B974,'Crosswalk Particulates'!$D:$D,0))</f>
        <v>0</v>
      </c>
      <c r="H974" s="103">
        <f t="shared" si="15"/>
        <v>0</v>
      </c>
    </row>
    <row r="975" spans="1:8" hidden="1">
      <c r="A975" s="80" t="s">
        <v>3780</v>
      </c>
      <c r="B975" s="80" t="s">
        <v>3803</v>
      </c>
      <c r="C975" s="80" t="s">
        <v>3745</v>
      </c>
      <c r="D975" s="93">
        <v>60138.944557971387</v>
      </c>
      <c r="E975" s="80" t="s">
        <v>3710</v>
      </c>
      <c r="F975" s="86" t="str">
        <f>INDEX('Crosswalk Particulates'!$B:$B,MATCH('2017 EPA Data'!A975,'Crosswalk Particulates'!$A:$A,0))</f>
        <v>process-ngps-industry</v>
      </c>
      <c r="G975" s="91" t="str">
        <f>INDEX('Crosswalk Particulates'!$E:$E,MATCH('2017 EPA Data'!$B975,'Crosswalk Particulates'!$D:$D,0))</f>
        <v>SOx</v>
      </c>
      <c r="H975" s="103">
        <f t="shared" si="15"/>
        <v>54557197664.877747</v>
      </c>
    </row>
    <row r="976" spans="1:8" hidden="1">
      <c r="A976" s="80" t="s">
        <v>3735</v>
      </c>
      <c r="B976" s="80" t="s">
        <v>3877</v>
      </c>
      <c r="C976" s="80" t="s">
        <v>3705</v>
      </c>
      <c r="D976" s="93">
        <v>60097.159740000003</v>
      </c>
      <c r="E976" s="80" t="s">
        <v>3706</v>
      </c>
      <c r="F976" s="86" t="str">
        <f>INDEX('Crosswalk Particulates'!$B:$B,MATCH('2017 EPA Data'!A976,'Crosswalk Particulates'!$A:$A,0))</f>
        <v>process-other-industry</v>
      </c>
      <c r="G976" s="91">
        <f>INDEX('Crosswalk Particulates'!$E:$E,MATCH('2017 EPA Data'!$B976,'Crosswalk Particulates'!$D:$D,0))</f>
        <v>0</v>
      </c>
      <c r="H976" s="103">
        <f t="shared" si="15"/>
        <v>0</v>
      </c>
    </row>
    <row r="977" spans="1:8" hidden="1">
      <c r="A977" s="80" t="s">
        <v>3707</v>
      </c>
      <c r="B977" s="80" t="s">
        <v>3818</v>
      </c>
      <c r="D977" s="93">
        <v>59622.107328883991</v>
      </c>
      <c r="E977" s="80" t="s">
        <v>3710</v>
      </c>
      <c r="F977" s="86" t="str">
        <f>INDEX('Crosswalk Particulates'!$B:$B,MATCH('2017 EPA Data'!A977,'Crosswalk Particulates'!$A:$A,0))</f>
        <v>process-other-industry</v>
      </c>
      <c r="G977" s="91">
        <f>INDEX('Crosswalk Particulates'!$E:$E,MATCH('2017 EPA Data'!$B977,'Crosswalk Particulates'!$D:$D,0))</f>
        <v>0</v>
      </c>
      <c r="H977" s="103">
        <f t="shared" si="15"/>
        <v>54088330259.984932</v>
      </c>
    </row>
    <row r="978" spans="1:8" hidden="1">
      <c r="A978" s="80" t="s">
        <v>3770</v>
      </c>
      <c r="B978" s="80" t="s">
        <v>3713</v>
      </c>
      <c r="C978" s="80" t="s">
        <v>3705</v>
      </c>
      <c r="D978" s="93">
        <v>59526.551284327157</v>
      </c>
      <c r="E978" s="80" t="s">
        <v>3706</v>
      </c>
      <c r="F978" s="86" t="str">
        <f>INDEX('Crosswalk Particulates'!$B:$B,MATCH('2017 EPA Data'!A978,'Crosswalk Particulates'!$A:$A,0))</f>
        <v>Commercial Buildings Sector</v>
      </c>
      <c r="G978" s="91">
        <f>INDEX('Crosswalk Particulates'!$E:$E,MATCH('2017 EPA Data'!$B978,'Crosswalk Particulates'!$D:$D,0))</f>
        <v>0</v>
      </c>
      <c r="H978" s="103">
        <f t="shared" si="15"/>
        <v>0</v>
      </c>
    </row>
    <row r="979" spans="1:8" hidden="1">
      <c r="A979" s="80" t="s">
        <v>3835</v>
      </c>
      <c r="B979" s="80" t="s">
        <v>3818</v>
      </c>
      <c r="D979" s="93">
        <v>59429.199278031141</v>
      </c>
      <c r="E979" s="80" t="s">
        <v>3710</v>
      </c>
      <c r="F979" s="86" t="str">
        <f>INDEX('Crosswalk Particulates'!$B:$B,MATCH('2017 EPA Data'!A979,'Crosswalk Particulates'!$A:$A,0))</f>
        <v>process-mining-industry</v>
      </c>
      <c r="G979" s="91">
        <f>INDEX('Crosswalk Particulates'!$E:$E,MATCH('2017 EPA Data'!$B979,'Crosswalk Particulates'!$D:$D,0))</f>
        <v>0</v>
      </c>
      <c r="H979" s="103">
        <f t="shared" si="15"/>
        <v>53913326811.905136</v>
      </c>
    </row>
    <row r="980" spans="1:8" hidden="1">
      <c r="A980" s="80" t="s">
        <v>3820</v>
      </c>
      <c r="B980" s="80" t="s">
        <v>3901</v>
      </c>
      <c r="C980" s="80" t="s">
        <v>3705</v>
      </c>
      <c r="D980" s="93">
        <v>59374.158719999999</v>
      </c>
      <c r="E980" s="80" t="s">
        <v>3706</v>
      </c>
      <c r="F980" s="86" t="str">
        <f>INDEX('Crosswalk Particulates'!$B:$B,MATCH('2017 EPA Data'!A980,'Crosswalk Particulates'!$A:$A,0))</f>
        <v>industry-fuel-other</v>
      </c>
      <c r="G980" s="91">
        <f>INDEX('Crosswalk Particulates'!$E:$E,MATCH('2017 EPA Data'!$B980,'Crosswalk Particulates'!$D:$D,0))</f>
        <v>0</v>
      </c>
      <c r="H980" s="103">
        <f t="shared" si="15"/>
        <v>0</v>
      </c>
    </row>
    <row r="981" spans="1:8" hidden="1">
      <c r="A981" s="80" t="s">
        <v>3733</v>
      </c>
      <c r="B981" s="80" t="s">
        <v>3808</v>
      </c>
      <c r="C981" s="80" t="s">
        <v>3705</v>
      </c>
      <c r="D981" s="93">
        <v>59358.100475090177</v>
      </c>
      <c r="E981" s="80" t="s">
        <v>3706</v>
      </c>
      <c r="F981" s="86" t="str">
        <f>INDEX('Crosswalk Particulates'!$B:$B,MATCH('2017 EPA Data'!A981,'Crosswalk Particulates'!$A:$A,0))</f>
        <v>Transportation Sector</v>
      </c>
      <c r="G981" s="91">
        <f>INDEX('Crosswalk Particulates'!$E:$E,MATCH('2017 EPA Data'!$B981,'Crosswalk Particulates'!$D:$D,0))</f>
        <v>0</v>
      </c>
      <c r="H981" s="103">
        <f t="shared" si="15"/>
        <v>0</v>
      </c>
    </row>
    <row r="982" spans="1:8" hidden="1">
      <c r="A982" s="80" t="s">
        <v>3753</v>
      </c>
      <c r="B982" s="80" t="s">
        <v>3818</v>
      </c>
      <c r="D982" s="93">
        <v>59264.446745647649</v>
      </c>
      <c r="E982" s="80" t="s">
        <v>3710</v>
      </c>
      <c r="F982" s="86" t="str">
        <f>INDEX('Crosswalk Particulates'!$B:$B,MATCH('2017 EPA Data'!A982,'Crosswalk Particulates'!$A:$A,0))</f>
        <v>Electricity Sector</v>
      </c>
      <c r="G982" s="91">
        <f>INDEX('Crosswalk Particulates'!$E:$E,MATCH('2017 EPA Data'!$B982,'Crosswalk Particulates'!$D:$D,0))</f>
        <v>0</v>
      </c>
      <c r="H982" s="103">
        <f t="shared" si="15"/>
        <v>53763865650.903694</v>
      </c>
    </row>
    <row r="983" spans="1:8" hidden="1">
      <c r="A983" s="80" t="s">
        <v>3720</v>
      </c>
      <c r="B983" s="80" t="s">
        <v>3883</v>
      </c>
      <c r="C983" s="80" t="s">
        <v>3705</v>
      </c>
      <c r="D983" s="93">
        <v>58994.917387130547</v>
      </c>
      <c r="E983" s="80" t="s">
        <v>3706</v>
      </c>
      <c r="F983" s="86" t="str">
        <f>INDEX('Crosswalk Particulates'!$B:$B,MATCH('2017 EPA Data'!A983,'Crosswalk Particulates'!$A:$A,0))</f>
        <v>Other-EPA</v>
      </c>
      <c r="G983" s="91">
        <f>INDEX('Crosswalk Particulates'!$E:$E,MATCH('2017 EPA Data'!$B983,'Crosswalk Particulates'!$D:$D,0))</f>
        <v>0</v>
      </c>
      <c r="H983" s="103">
        <f t="shared" si="15"/>
        <v>0</v>
      </c>
    </row>
    <row r="984" spans="1:8" hidden="1">
      <c r="A984" s="80" t="s">
        <v>3807</v>
      </c>
      <c r="B984" s="80" t="s">
        <v>3797</v>
      </c>
      <c r="C984" s="80" t="s">
        <v>3745</v>
      </c>
      <c r="D984" s="93">
        <v>58971.827107944999</v>
      </c>
      <c r="E984" s="80" t="s">
        <v>3710</v>
      </c>
      <c r="F984" s="86" t="str">
        <f>INDEX('Crosswalk Particulates'!$B:$B,MATCH('2017 EPA Data'!A984,'Crosswalk Particulates'!$A:$A,0))</f>
        <v>process-iron and steel-industry</v>
      </c>
      <c r="G984" s="91" t="str">
        <f>INDEX('Crosswalk Particulates'!$E:$E,MATCH('2017 EPA Data'!$B984,'Crosswalk Particulates'!$D:$D,0))</f>
        <v>NOX</v>
      </c>
      <c r="H984" s="103">
        <f t="shared" si="15"/>
        <v>53498405265.256599</v>
      </c>
    </row>
    <row r="985" spans="1:8" hidden="1">
      <c r="A985" s="80" t="s">
        <v>3788</v>
      </c>
      <c r="B985" s="80" t="s">
        <v>3719</v>
      </c>
      <c r="C985" s="80" t="s">
        <v>3705</v>
      </c>
      <c r="D985" s="93">
        <v>58837.964987522428</v>
      </c>
      <c r="E985" s="80" t="s">
        <v>3706</v>
      </c>
      <c r="F985" s="86" t="str">
        <f>INDEX('Crosswalk Particulates'!$B:$B,MATCH('2017 EPA Data'!A985,'Crosswalk Particulates'!$A:$A,0))</f>
        <v>industry-fuel-biomass</v>
      </c>
      <c r="G985" s="91">
        <f>INDEX('Crosswalk Particulates'!$E:$E,MATCH('2017 EPA Data'!$B985,'Crosswalk Particulates'!$D:$D,0))</f>
        <v>0</v>
      </c>
      <c r="H985" s="103">
        <f t="shared" si="15"/>
        <v>0</v>
      </c>
    </row>
    <row r="986" spans="1:8" hidden="1">
      <c r="A986" s="80" t="s">
        <v>3780</v>
      </c>
      <c r="B986" s="80" t="s">
        <v>3830</v>
      </c>
      <c r="C986" s="80" t="s">
        <v>3705</v>
      </c>
      <c r="D986" s="93">
        <v>58470.459270799998</v>
      </c>
      <c r="E986" s="80" t="s">
        <v>3706</v>
      </c>
      <c r="F986" s="86" t="str">
        <f>INDEX('Crosswalk Particulates'!$B:$B,MATCH('2017 EPA Data'!A986,'Crosswalk Particulates'!$A:$A,0))</f>
        <v>process-ngps-industry</v>
      </c>
      <c r="G986" s="91">
        <f>INDEX('Crosswalk Particulates'!$E:$E,MATCH('2017 EPA Data'!$B986,'Crosswalk Particulates'!$D:$D,0))</f>
        <v>0</v>
      </c>
      <c r="H986" s="103">
        <f t="shared" si="15"/>
        <v>0</v>
      </c>
    </row>
    <row r="987" spans="1:8" hidden="1">
      <c r="A987" s="80" t="s">
        <v>3747</v>
      </c>
      <c r="B987" s="80" t="s">
        <v>3786</v>
      </c>
      <c r="C987" s="80" t="s">
        <v>3705</v>
      </c>
      <c r="D987" s="93">
        <v>58156.982664551273</v>
      </c>
      <c r="E987" s="80" t="s">
        <v>3706</v>
      </c>
      <c r="F987" s="86" t="str">
        <f>INDEX('Crosswalk Particulates'!$B:$B,MATCH('2017 EPA Data'!A987,'Crosswalk Particulates'!$A:$A,0))</f>
        <v>process-waste-industry</v>
      </c>
      <c r="G987" s="91">
        <f>INDEX('Crosswalk Particulates'!$E:$E,MATCH('2017 EPA Data'!$B987,'Crosswalk Particulates'!$D:$D,0))</f>
        <v>0</v>
      </c>
      <c r="H987" s="103">
        <f t="shared" si="15"/>
        <v>0</v>
      </c>
    </row>
    <row r="988" spans="1:8" hidden="1">
      <c r="A988" s="80" t="s">
        <v>3726</v>
      </c>
      <c r="B988" s="80" t="s">
        <v>3732</v>
      </c>
      <c r="C988" s="80" t="s">
        <v>3705</v>
      </c>
      <c r="D988" s="93">
        <v>57563.605236465999</v>
      </c>
      <c r="E988" s="80" t="s">
        <v>3706</v>
      </c>
      <c r="F988" s="86" t="str">
        <f>INDEX('Crosswalk Particulates'!$B:$B,MATCH('2017 EPA Data'!A988,'Crosswalk Particulates'!$A:$A,0))</f>
        <v>process-other-industry</v>
      </c>
      <c r="G988" s="91">
        <f>INDEX('Crosswalk Particulates'!$E:$E,MATCH('2017 EPA Data'!$B988,'Crosswalk Particulates'!$D:$D,0))</f>
        <v>0</v>
      </c>
      <c r="H988" s="103">
        <f t="shared" si="15"/>
        <v>0</v>
      </c>
    </row>
    <row r="989" spans="1:8" hidden="1">
      <c r="A989" s="80" t="s">
        <v>3780</v>
      </c>
      <c r="B989" s="80" t="s">
        <v>3748</v>
      </c>
      <c r="C989" s="80" t="s">
        <v>3745</v>
      </c>
      <c r="D989" s="93">
        <v>57401.086403015703</v>
      </c>
      <c r="E989" s="80" t="s">
        <v>3710</v>
      </c>
      <c r="F989" s="86" t="str">
        <f>INDEX('Crosswalk Particulates'!$B:$B,MATCH('2017 EPA Data'!A989,'Crosswalk Particulates'!$A:$A,0))</f>
        <v>process-ngps-industry</v>
      </c>
      <c r="G989" s="91" t="str">
        <f>INDEX('Crosswalk Particulates'!$E:$E,MATCH('2017 EPA Data'!$B989,'Crosswalk Particulates'!$D:$D,0))</f>
        <v>CO</v>
      </c>
      <c r="H989" s="103">
        <f t="shared" si="15"/>
        <v>52073451572.620872</v>
      </c>
    </row>
    <row r="990" spans="1:8" hidden="1">
      <c r="A990" s="80" t="s">
        <v>3780</v>
      </c>
      <c r="B990" s="80" t="s">
        <v>3834</v>
      </c>
      <c r="C990" s="80" t="s">
        <v>3705</v>
      </c>
      <c r="D990" s="93">
        <v>57399.846562120001</v>
      </c>
      <c r="E990" s="80" t="s">
        <v>3706</v>
      </c>
      <c r="F990" s="86" t="str">
        <f>INDEX('Crosswalk Particulates'!$B:$B,MATCH('2017 EPA Data'!A990,'Crosswalk Particulates'!$A:$A,0))</f>
        <v>process-ngps-industry</v>
      </c>
      <c r="G990" s="91">
        <f>INDEX('Crosswalk Particulates'!$E:$E,MATCH('2017 EPA Data'!$B990,'Crosswalk Particulates'!$D:$D,0))</f>
        <v>0</v>
      </c>
      <c r="H990" s="103">
        <f t="shared" si="15"/>
        <v>0</v>
      </c>
    </row>
    <row r="991" spans="1:8" hidden="1">
      <c r="A991" s="80" t="s">
        <v>3747</v>
      </c>
      <c r="B991" s="80" t="s">
        <v>3750</v>
      </c>
      <c r="C991" s="80" t="s">
        <v>3705</v>
      </c>
      <c r="D991" s="93">
        <v>57273.617688417777</v>
      </c>
      <c r="E991" s="80" t="s">
        <v>3706</v>
      </c>
      <c r="F991" s="86" t="str">
        <f>INDEX('Crosswalk Particulates'!$B:$B,MATCH('2017 EPA Data'!A991,'Crosswalk Particulates'!$A:$A,0))</f>
        <v>process-waste-industry</v>
      </c>
      <c r="G991" s="91">
        <f>INDEX('Crosswalk Particulates'!$E:$E,MATCH('2017 EPA Data'!$B991,'Crosswalk Particulates'!$D:$D,0))</f>
        <v>0</v>
      </c>
      <c r="H991" s="103">
        <f t="shared" si="15"/>
        <v>0</v>
      </c>
    </row>
    <row r="992" spans="1:8" hidden="1">
      <c r="A992" s="80" t="s">
        <v>3715</v>
      </c>
      <c r="B992" s="80" t="s">
        <v>3798</v>
      </c>
      <c r="C992" s="80" t="s">
        <v>3745</v>
      </c>
      <c r="D992" s="93">
        <v>57257.784560708926</v>
      </c>
      <c r="E992" s="80" t="s">
        <v>3710</v>
      </c>
      <c r="F992" s="86" t="str">
        <f>INDEX('Crosswalk Particulates'!$B:$B,MATCH('2017 EPA Data'!A992,'Crosswalk Particulates'!$A:$A,0))</f>
        <v>Transportation Sector</v>
      </c>
      <c r="G992" s="91" t="str">
        <f>INDEX('Crosswalk Particulates'!$E:$E,MATCH('2017 EPA Data'!$B992,'Crosswalk Particulates'!$D:$D,0))</f>
        <v>PM25</v>
      </c>
      <c r="H992" s="103">
        <f t="shared" si="15"/>
        <v>51943450173.462029</v>
      </c>
    </row>
    <row r="993" spans="1:8" hidden="1">
      <c r="A993" s="80" t="s">
        <v>3766</v>
      </c>
      <c r="B993" s="80" t="s">
        <v>3891</v>
      </c>
      <c r="C993" s="80" t="s">
        <v>3705</v>
      </c>
      <c r="D993" s="93">
        <v>57131.334746034045</v>
      </c>
      <c r="E993" s="80" t="s">
        <v>3706</v>
      </c>
      <c r="F993" s="86" t="str">
        <f>INDEX('Crosswalk Particulates'!$B:$B,MATCH('2017 EPA Data'!A993,'Crosswalk Particulates'!$A:$A,0))</f>
        <v>process-chemicals-industry</v>
      </c>
      <c r="G993" s="91">
        <f>INDEX('Crosswalk Particulates'!$E:$E,MATCH('2017 EPA Data'!$B993,'Crosswalk Particulates'!$D:$D,0))</f>
        <v>0</v>
      </c>
      <c r="H993" s="103">
        <f t="shared" si="15"/>
        <v>0</v>
      </c>
    </row>
    <row r="994" spans="1:8" hidden="1">
      <c r="A994" s="80" t="s">
        <v>3715</v>
      </c>
      <c r="B994" s="80" t="s">
        <v>3900</v>
      </c>
      <c r="D994" s="93">
        <v>56833.85440062952</v>
      </c>
      <c r="E994" s="80" t="s">
        <v>3710</v>
      </c>
      <c r="F994" s="86" t="str">
        <f>INDEX('Crosswalk Particulates'!$B:$B,MATCH('2017 EPA Data'!A994,'Crosswalk Particulates'!$A:$A,0))</f>
        <v>Transportation Sector</v>
      </c>
      <c r="G994" s="91">
        <f>INDEX('Crosswalk Particulates'!$E:$E,MATCH('2017 EPA Data'!$B994,'Crosswalk Particulates'!$D:$D,0))</f>
        <v>0</v>
      </c>
      <c r="H994" s="103">
        <f t="shared" si="15"/>
        <v>51558866744.046165</v>
      </c>
    </row>
    <row r="995" spans="1:8" hidden="1">
      <c r="A995" s="80" t="s">
        <v>3788</v>
      </c>
      <c r="B995" s="80" t="s">
        <v>3759</v>
      </c>
      <c r="C995" s="80" t="s">
        <v>3705</v>
      </c>
      <c r="D995" s="93">
        <v>56447.996347699998</v>
      </c>
      <c r="E995" s="80" t="s">
        <v>3706</v>
      </c>
      <c r="F995" s="86" t="str">
        <f>INDEX('Crosswalk Particulates'!$B:$B,MATCH('2017 EPA Data'!A995,'Crosswalk Particulates'!$A:$A,0))</f>
        <v>industry-fuel-biomass</v>
      </c>
      <c r="G995" s="91">
        <f>INDEX('Crosswalk Particulates'!$E:$E,MATCH('2017 EPA Data'!$B995,'Crosswalk Particulates'!$D:$D,0))</f>
        <v>0</v>
      </c>
      <c r="H995" s="103">
        <f t="shared" si="15"/>
        <v>0</v>
      </c>
    </row>
    <row r="996" spans="1:8" hidden="1">
      <c r="A996" s="80" t="s">
        <v>3707</v>
      </c>
      <c r="B996" s="80" t="s">
        <v>3902</v>
      </c>
      <c r="C996" s="80" t="s">
        <v>3705</v>
      </c>
      <c r="D996" s="93">
        <v>55865.584911948012</v>
      </c>
      <c r="E996" s="80" t="s">
        <v>3706</v>
      </c>
      <c r="F996" s="86" t="str">
        <f>INDEX('Crosswalk Particulates'!$B:$B,MATCH('2017 EPA Data'!A996,'Crosswalk Particulates'!$A:$A,0))</f>
        <v>process-other-industry</v>
      </c>
      <c r="G996" s="91">
        <f>INDEX('Crosswalk Particulates'!$E:$E,MATCH('2017 EPA Data'!$B996,'Crosswalk Particulates'!$D:$D,0))</f>
        <v>0</v>
      </c>
      <c r="H996" s="103">
        <f t="shared" si="15"/>
        <v>0</v>
      </c>
    </row>
    <row r="997" spans="1:8" hidden="1">
      <c r="A997" s="80" t="s">
        <v>3817</v>
      </c>
      <c r="B997" s="80" t="s">
        <v>3723</v>
      </c>
      <c r="C997" s="80" t="s">
        <v>3705</v>
      </c>
      <c r="D997" s="93">
        <v>55742.533313280212</v>
      </c>
      <c r="E997" s="80" t="s">
        <v>3706</v>
      </c>
      <c r="F997" s="86" t="str">
        <f>INDEX('Crosswalk Particulates'!$B:$B,MATCH('2017 EPA Data'!A997,'Crosswalk Particulates'!$A:$A,0))</f>
        <v>industry-fuel-oil</v>
      </c>
      <c r="G997" s="91">
        <f>INDEX('Crosswalk Particulates'!$E:$E,MATCH('2017 EPA Data'!$B997,'Crosswalk Particulates'!$D:$D,0))</f>
        <v>0</v>
      </c>
      <c r="H997" s="103">
        <f t="shared" si="15"/>
        <v>0</v>
      </c>
    </row>
    <row r="998" spans="1:8" hidden="1">
      <c r="A998" s="80" t="s">
        <v>3726</v>
      </c>
      <c r="B998" s="80" t="s">
        <v>3762</v>
      </c>
      <c r="C998" s="80" t="s">
        <v>3705</v>
      </c>
      <c r="D998" s="93">
        <v>55554.969053350003</v>
      </c>
      <c r="E998" s="80" t="s">
        <v>3706</v>
      </c>
      <c r="F998" s="86" t="str">
        <f>INDEX('Crosswalk Particulates'!$B:$B,MATCH('2017 EPA Data'!A998,'Crosswalk Particulates'!$A:$A,0))</f>
        <v>process-other-industry</v>
      </c>
      <c r="G998" s="91">
        <f>INDEX('Crosswalk Particulates'!$E:$E,MATCH('2017 EPA Data'!$B998,'Crosswalk Particulates'!$D:$D,0))</f>
        <v>0</v>
      </c>
      <c r="H998" s="103">
        <f t="shared" si="15"/>
        <v>0</v>
      </c>
    </row>
    <row r="999" spans="1:8" hidden="1">
      <c r="A999" s="80" t="s">
        <v>3739</v>
      </c>
      <c r="B999" s="80" t="s">
        <v>3725</v>
      </c>
      <c r="C999" s="80" t="s">
        <v>3705</v>
      </c>
      <c r="D999" s="93">
        <v>54963.142249390476</v>
      </c>
      <c r="E999" s="80" t="s">
        <v>3706</v>
      </c>
      <c r="F999" s="86" t="str">
        <f>INDEX('Crosswalk Particulates'!$B:$B,MATCH('2017 EPA Data'!A999,'Crosswalk Particulates'!$A:$A,0))</f>
        <v>industry-fuel-natural gas</v>
      </c>
      <c r="G999" s="91">
        <f>INDEX('Crosswalk Particulates'!$E:$E,MATCH('2017 EPA Data'!$B999,'Crosswalk Particulates'!$D:$D,0))</f>
        <v>0</v>
      </c>
      <c r="H999" s="103">
        <f t="shared" si="15"/>
        <v>0</v>
      </c>
    </row>
    <row r="1000" spans="1:8" hidden="1">
      <c r="A1000" s="80" t="s">
        <v>3753</v>
      </c>
      <c r="B1000" s="80" t="s">
        <v>3903</v>
      </c>
      <c r="C1000" s="80" t="s">
        <v>3705</v>
      </c>
      <c r="D1000" s="93">
        <v>54930.134991999999</v>
      </c>
      <c r="E1000" s="80" t="s">
        <v>3706</v>
      </c>
      <c r="F1000" s="86" t="str">
        <f>INDEX('Crosswalk Particulates'!$B:$B,MATCH('2017 EPA Data'!A1000,'Crosswalk Particulates'!$A:$A,0))</f>
        <v>Electricity Sector</v>
      </c>
      <c r="G1000" s="91">
        <f>INDEX('Crosswalk Particulates'!$E:$E,MATCH('2017 EPA Data'!$B1000,'Crosswalk Particulates'!$D:$D,0))</f>
        <v>0</v>
      </c>
      <c r="H1000" s="103">
        <f t="shared" si="15"/>
        <v>0</v>
      </c>
    </row>
    <row r="1001" spans="1:8" hidden="1">
      <c r="A1001" s="80" t="s">
        <v>3837</v>
      </c>
      <c r="B1001" s="80" t="s">
        <v>3797</v>
      </c>
      <c r="C1001" s="80" t="s">
        <v>3745</v>
      </c>
      <c r="D1001" s="93">
        <v>54609.667205633647</v>
      </c>
      <c r="E1001" s="80" t="s">
        <v>3710</v>
      </c>
      <c r="F1001" s="86" t="str">
        <f>INDEX('Crosswalk Particulates'!$B:$B,MATCH('2017 EPA Data'!A1001,'Crosswalk Particulates'!$A:$A,0))</f>
        <v>Electricity Sector</v>
      </c>
      <c r="G1001" s="91" t="str">
        <f>INDEX('Crosswalk Particulates'!$E:$E,MATCH('2017 EPA Data'!$B1001,'Crosswalk Particulates'!$D:$D,0))</f>
        <v>NOX</v>
      </c>
      <c r="H1001" s="103">
        <f t="shared" si="15"/>
        <v>49541115662.23082</v>
      </c>
    </row>
    <row r="1002" spans="1:8" hidden="1">
      <c r="A1002" s="80" t="s">
        <v>3737</v>
      </c>
      <c r="B1002" s="80" t="s">
        <v>3863</v>
      </c>
      <c r="C1002" s="80" t="s">
        <v>3705</v>
      </c>
      <c r="D1002" s="93">
        <v>54438.662871441389</v>
      </c>
      <c r="E1002" s="80" t="s">
        <v>3706</v>
      </c>
      <c r="F1002" s="86" t="str">
        <f>INDEX('Crosswalk Particulates'!$B:$B,MATCH('2017 EPA Data'!A1002,'Crosswalk Particulates'!$A:$A,0))</f>
        <v>Residential Buildings Sector</v>
      </c>
      <c r="G1002" s="91">
        <f>INDEX('Crosswalk Particulates'!$E:$E,MATCH('2017 EPA Data'!$B1002,'Crosswalk Particulates'!$D:$D,0))</f>
        <v>0</v>
      </c>
      <c r="H1002" s="103">
        <f t="shared" si="15"/>
        <v>0</v>
      </c>
    </row>
    <row r="1003" spans="1:8" hidden="1">
      <c r="A1003" s="80" t="s">
        <v>3806</v>
      </c>
      <c r="B1003" s="80" t="s">
        <v>3704</v>
      </c>
      <c r="C1003" s="80" t="s">
        <v>3705</v>
      </c>
      <c r="D1003" s="93">
        <v>54360</v>
      </c>
      <c r="E1003" s="80" t="s">
        <v>3706</v>
      </c>
      <c r="F1003" s="86" t="str">
        <f>INDEX('Crosswalk Particulates'!$B:$B,MATCH('2017 EPA Data'!A1003,'Crosswalk Particulates'!$A:$A,0))</f>
        <v>Other-EPA</v>
      </c>
      <c r="G1003" s="91">
        <f>INDEX('Crosswalk Particulates'!$E:$E,MATCH('2017 EPA Data'!$B1003,'Crosswalk Particulates'!$D:$D,0))</f>
        <v>0</v>
      </c>
      <c r="H1003" s="103">
        <f t="shared" si="15"/>
        <v>0</v>
      </c>
    </row>
    <row r="1004" spans="1:8" hidden="1">
      <c r="A1004" s="80" t="s">
        <v>3780</v>
      </c>
      <c r="B1004" s="80" t="s">
        <v>3763</v>
      </c>
      <c r="C1004" s="80" t="s">
        <v>3705</v>
      </c>
      <c r="D1004" s="93">
        <v>54286.600897999997</v>
      </c>
      <c r="E1004" s="80" t="s">
        <v>3706</v>
      </c>
      <c r="F1004" s="86" t="str">
        <f>INDEX('Crosswalk Particulates'!$B:$B,MATCH('2017 EPA Data'!A1004,'Crosswalk Particulates'!$A:$A,0))</f>
        <v>process-ngps-industry</v>
      </c>
      <c r="G1004" s="91">
        <f>INDEX('Crosswalk Particulates'!$E:$E,MATCH('2017 EPA Data'!$B1004,'Crosswalk Particulates'!$D:$D,0))</f>
        <v>0</v>
      </c>
      <c r="H1004" s="103">
        <f t="shared" si="15"/>
        <v>0</v>
      </c>
    </row>
    <row r="1005" spans="1:8" hidden="1">
      <c r="A1005" s="80" t="s">
        <v>3738</v>
      </c>
      <c r="B1005" s="80" t="s">
        <v>3891</v>
      </c>
      <c r="C1005" s="80" t="s">
        <v>3705</v>
      </c>
      <c r="D1005" s="93">
        <v>54212.929565817998</v>
      </c>
      <c r="E1005" s="80" t="s">
        <v>3706</v>
      </c>
      <c r="F1005" s="86" t="str">
        <f>INDEX('Crosswalk Particulates'!$B:$B,MATCH('2017 EPA Data'!A1005,'Crosswalk Particulates'!$A:$A,0))</f>
        <v>process-other-industry</v>
      </c>
      <c r="G1005" s="91">
        <f>INDEX('Crosswalk Particulates'!$E:$E,MATCH('2017 EPA Data'!$B1005,'Crosswalk Particulates'!$D:$D,0))</f>
        <v>0</v>
      </c>
      <c r="H1005" s="103">
        <f t="shared" si="15"/>
        <v>0</v>
      </c>
    </row>
    <row r="1006" spans="1:8" hidden="1">
      <c r="A1006" s="80" t="s">
        <v>3807</v>
      </c>
      <c r="B1006" s="80" t="s">
        <v>3725</v>
      </c>
      <c r="C1006" s="80" t="s">
        <v>3705</v>
      </c>
      <c r="D1006" s="93">
        <v>54204.346319383003</v>
      </c>
      <c r="E1006" s="80" t="s">
        <v>3706</v>
      </c>
      <c r="F1006" s="86" t="str">
        <f>INDEX('Crosswalk Particulates'!$B:$B,MATCH('2017 EPA Data'!A1006,'Crosswalk Particulates'!$A:$A,0))</f>
        <v>process-iron and steel-industry</v>
      </c>
      <c r="G1006" s="91">
        <f>INDEX('Crosswalk Particulates'!$E:$E,MATCH('2017 EPA Data'!$B1006,'Crosswalk Particulates'!$D:$D,0))</f>
        <v>0</v>
      </c>
      <c r="H1006" s="103">
        <f t="shared" si="15"/>
        <v>0</v>
      </c>
    </row>
    <row r="1007" spans="1:8" hidden="1">
      <c r="A1007" s="80" t="s">
        <v>3707</v>
      </c>
      <c r="B1007" s="80" t="s">
        <v>3889</v>
      </c>
      <c r="C1007" s="80" t="s">
        <v>3705</v>
      </c>
      <c r="D1007" s="93">
        <v>53937.206412113577</v>
      </c>
      <c r="E1007" s="80" t="s">
        <v>3706</v>
      </c>
      <c r="F1007" s="86" t="str">
        <f>INDEX('Crosswalk Particulates'!$B:$B,MATCH('2017 EPA Data'!A1007,'Crosswalk Particulates'!$A:$A,0))</f>
        <v>process-other-industry</v>
      </c>
      <c r="G1007" s="91">
        <f>INDEX('Crosswalk Particulates'!$E:$E,MATCH('2017 EPA Data'!$B1007,'Crosswalk Particulates'!$D:$D,0))</f>
        <v>0</v>
      </c>
      <c r="H1007" s="103">
        <f t="shared" si="15"/>
        <v>0</v>
      </c>
    </row>
    <row r="1008" spans="1:8" hidden="1">
      <c r="A1008" s="80" t="s">
        <v>3707</v>
      </c>
      <c r="B1008" s="80" t="s">
        <v>3872</v>
      </c>
      <c r="C1008" s="80" t="s">
        <v>3705</v>
      </c>
      <c r="D1008" s="93">
        <v>53912.367901780599</v>
      </c>
      <c r="E1008" s="80" t="s">
        <v>3706</v>
      </c>
      <c r="F1008" s="86" t="str">
        <f>INDEX('Crosswalk Particulates'!$B:$B,MATCH('2017 EPA Data'!A1008,'Crosswalk Particulates'!$A:$A,0))</f>
        <v>process-other-industry</v>
      </c>
      <c r="G1008" s="91">
        <f>INDEX('Crosswalk Particulates'!$E:$E,MATCH('2017 EPA Data'!$B1008,'Crosswalk Particulates'!$D:$D,0))</f>
        <v>0</v>
      </c>
      <c r="H1008" s="103">
        <f t="shared" si="15"/>
        <v>0</v>
      </c>
    </row>
    <row r="1009" spans="1:8" hidden="1">
      <c r="A1009" s="80" t="s">
        <v>3714</v>
      </c>
      <c r="B1009" s="80" t="s">
        <v>3904</v>
      </c>
      <c r="D1009" s="93">
        <v>53463.307214947701</v>
      </c>
      <c r="E1009" s="80" t="s">
        <v>3710</v>
      </c>
      <c r="F1009" s="86" t="str">
        <f>INDEX('Crosswalk Particulates'!$B:$B,MATCH('2017 EPA Data'!A1009,'Crosswalk Particulates'!$A:$A,0))</f>
        <v>Other-EPA</v>
      </c>
      <c r="G1009" s="91" t="str">
        <f>INDEX('Crosswalk Particulates'!$E:$E,MATCH('2017 EPA Data'!$B1009,'Crosswalk Particulates'!$D:$D,0))</f>
        <v>BC</v>
      </c>
      <c r="H1009" s="103">
        <f t="shared" si="15"/>
        <v>48501154135.359116</v>
      </c>
    </row>
    <row r="1010" spans="1:8" hidden="1">
      <c r="A1010" s="80" t="s">
        <v>3790</v>
      </c>
      <c r="B1010" s="80" t="s">
        <v>3851</v>
      </c>
      <c r="C1010" s="80" t="s">
        <v>3705</v>
      </c>
      <c r="D1010" s="93">
        <v>53433.358035244841</v>
      </c>
      <c r="E1010" s="80" t="s">
        <v>3706</v>
      </c>
      <c r="F1010" s="86" t="str">
        <f>INDEX('Crosswalk Particulates'!$B:$B,MATCH('2017 EPA Data'!A1010,'Crosswalk Particulates'!$A:$A,0))</f>
        <v>process-other-industry</v>
      </c>
      <c r="G1010" s="91">
        <f>INDEX('Crosswalk Particulates'!$E:$E,MATCH('2017 EPA Data'!$B1010,'Crosswalk Particulates'!$D:$D,0))</f>
        <v>0</v>
      </c>
      <c r="H1010" s="103">
        <f t="shared" si="15"/>
        <v>0</v>
      </c>
    </row>
    <row r="1011" spans="1:8" hidden="1">
      <c r="A1011" s="80" t="s">
        <v>3817</v>
      </c>
      <c r="B1011" s="80" t="s">
        <v>3768</v>
      </c>
      <c r="C1011" s="80" t="s">
        <v>3705</v>
      </c>
      <c r="D1011" s="93">
        <v>53426.318408794134</v>
      </c>
      <c r="E1011" s="80" t="s">
        <v>3706</v>
      </c>
      <c r="F1011" s="86" t="str">
        <f>INDEX('Crosswalk Particulates'!$B:$B,MATCH('2017 EPA Data'!A1011,'Crosswalk Particulates'!$A:$A,0))</f>
        <v>industry-fuel-oil</v>
      </c>
      <c r="G1011" s="91">
        <f>INDEX('Crosswalk Particulates'!$E:$E,MATCH('2017 EPA Data'!$B1011,'Crosswalk Particulates'!$D:$D,0))</f>
        <v>0</v>
      </c>
      <c r="H1011" s="103">
        <f t="shared" si="15"/>
        <v>0</v>
      </c>
    </row>
    <row r="1012" spans="1:8" hidden="1">
      <c r="A1012" s="80" t="s">
        <v>3790</v>
      </c>
      <c r="B1012" s="80" t="s">
        <v>3803</v>
      </c>
      <c r="C1012" s="80" t="s">
        <v>3745</v>
      </c>
      <c r="D1012" s="93">
        <v>53397.472587771401</v>
      </c>
      <c r="E1012" s="80" t="s">
        <v>3710</v>
      </c>
      <c r="F1012" s="86" t="str">
        <f>INDEX('Crosswalk Particulates'!$B:$B,MATCH('2017 EPA Data'!A1012,'Crosswalk Particulates'!$A:$A,0))</f>
        <v>process-other-industry</v>
      </c>
      <c r="G1012" s="91" t="str">
        <f>INDEX('Crosswalk Particulates'!$E:$E,MATCH('2017 EPA Data'!$B1012,'Crosswalk Particulates'!$D:$D,0))</f>
        <v>SOx</v>
      </c>
      <c r="H1012" s="103">
        <f t="shared" si="15"/>
        <v>48441429895.194092</v>
      </c>
    </row>
    <row r="1013" spans="1:8" hidden="1">
      <c r="A1013" s="80" t="s">
        <v>3790</v>
      </c>
      <c r="B1013" s="80" t="s">
        <v>3746</v>
      </c>
      <c r="C1013" s="80" t="s">
        <v>3705</v>
      </c>
      <c r="D1013" s="93">
        <v>53314.162118660002</v>
      </c>
      <c r="E1013" s="80" t="s">
        <v>3706</v>
      </c>
      <c r="F1013" s="86" t="str">
        <f>INDEX('Crosswalk Particulates'!$B:$B,MATCH('2017 EPA Data'!A1013,'Crosswalk Particulates'!$A:$A,0))</f>
        <v>process-other-industry</v>
      </c>
      <c r="G1013" s="91">
        <f>INDEX('Crosswalk Particulates'!$E:$E,MATCH('2017 EPA Data'!$B1013,'Crosswalk Particulates'!$D:$D,0))</f>
        <v>0</v>
      </c>
      <c r="H1013" s="103">
        <f t="shared" si="15"/>
        <v>0</v>
      </c>
    </row>
    <row r="1014" spans="1:8" hidden="1">
      <c r="A1014" s="80" t="s">
        <v>3770</v>
      </c>
      <c r="B1014" s="80" t="s">
        <v>3716</v>
      </c>
      <c r="C1014" s="80" t="s">
        <v>3705</v>
      </c>
      <c r="D1014" s="93">
        <v>53168.325327819504</v>
      </c>
      <c r="E1014" s="80" t="s">
        <v>3706</v>
      </c>
      <c r="F1014" s="86" t="str">
        <f>INDEX('Crosswalk Particulates'!$B:$B,MATCH('2017 EPA Data'!A1014,'Crosswalk Particulates'!$A:$A,0))</f>
        <v>Commercial Buildings Sector</v>
      </c>
      <c r="G1014" s="91">
        <f>INDEX('Crosswalk Particulates'!$E:$E,MATCH('2017 EPA Data'!$B1014,'Crosswalk Particulates'!$D:$D,0))</f>
        <v>0</v>
      </c>
      <c r="H1014" s="103">
        <f t="shared" si="15"/>
        <v>0</v>
      </c>
    </row>
    <row r="1015" spans="1:8" hidden="1">
      <c r="A1015" s="80" t="s">
        <v>3795</v>
      </c>
      <c r="B1015" s="80" t="s">
        <v>3731</v>
      </c>
      <c r="C1015" s="80" t="s">
        <v>3705</v>
      </c>
      <c r="D1015" s="93">
        <v>53112.111748000003</v>
      </c>
      <c r="E1015" s="80" t="s">
        <v>3706</v>
      </c>
      <c r="F1015" s="86" t="str">
        <f>INDEX('Crosswalk Particulates'!$B:$B,MATCH('2017 EPA Data'!A1015,'Crosswalk Particulates'!$A:$A,0))</f>
        <v>process-cement-industry</v>
      </c>
      <c r="G1015" s="91">
        <f>INDEX('Crosswalk Particulates'!$E:$E,MATCH('2017 EPA Data'!$B1015,'Crosswalk Particulates'!$D:$D,0))</f>
        <v>0</v>
      </c>
      <c r="H1015" s="103">
        <f t="shared" si="15"/>
        <v>0</v>
      </c>
    </row>
    <row r="1016" spans="1:8" hidden="1">
      <c r="A1016" s="80" t="s">
        <v>3780</v>
      </c>
      <c r="B1016" s="80" t="s">
        <v>3759</v>
      </c>
      <c r="C1016" s="80" t="s">
        <v>3705</v>
      </c>
      <c r="D1016" s="93">
        <v>52958.508829999999</v>
      </c>
      <c r="E1016" s="80" t="s">
        <v>3706</v>
      </c>
      <c r="F1016" s="86" t="str">
        <f>INDEX('Crosswalk Particulates'!$B:$B,MATCH('2017 EPA Data'!A1016,'Crosswalk Particulates'!$A:$A,0))</f>
        <v>process-ngps-industry</v>
      </c>
      <c r="G1016" s="91">
        <f>INDEX('Crosswalk Particulates'!$E:$E,MATCH('2017 EPA Data'!$B1016,'Crosswalk Particulates'!$D:$D,0))</f>
        <v>0</v>
      </c>
      <c r="H1016" s="103">
        <f t="shared" si="15"/>
        <v>0</v>
      </c>
    </row>
    <row r="1017" spans="1:8" hidden="1">
      <c r="A1017" s="80" t="s">
        <v>3766</v>
      </c>
      <c r="B1017" s="80" t="s">
        <v>3861</v>
      </c>
      <c r="C1017" s="80" t="s">
        <v>3705</v>
      </c>
      <c r="D1017" s="93">
        <v>52691.473899999997</v>
      </c>
      <c r="E1017" s="80" t="s">
        <v>3706</v>
      </c>
      <c r="F1017" s="86" t="str">
        <f>INDEX('Crosswalk Particulates'!$B:$B,MATCH('2017 EPA Data'!A1017,'Crosswalk Particulates'!$A:$A,0))</f>
        <v>process-chemicals-industry</v>
      </c>
      <c r="G1017" s="91">
        <f>INDEX('Crosswalk Particulates'!$E:$E,MATCH('2017 EPA Data'!$B1017,'Crosswalk Particulates'!$D:$D,0))</f>
        <v>0</v>
      </c>
      <c r="H1017" s="103">
        <f t="shared" si="15"/>
        <v>0</v>
      </c>
    </row>
    <row r="1018" spans="1:8" hidden="1">
      <c r="A1018" s="80" t="s">
        <v>3739</v>
      </c>
      <c r="B1018" s="80" t="s">
        <v>3786</v>
      </c>
      <c r="C1018" s="80" t="s">
        <v>3705</v>
      </c>
      <c r="D1018" s="93">
        <v>52388.94844</v>
      </c>
      <c r="E1018" s="80" t="s">
        <v>3706</v>
      </c>
      <c r="F1018" s="86" t="str">
        <f>INDEX('Crosswalk Particulates'!$B:$B,MATCH('2017 EPA Data'!A1018,'Crosswalk Particulates'!$A:$A,0))</f>
        <v>industry-fuel-natural gas</v>
      </c>
      <c r="G1018" s="91">
        <f>INDEX('Crosswalk Particulates'!$E:$E,MATCH('2017 EPA Data'!$B1018,'Crosswalk Particulates'!$D:$D,0))</f>
        <v>0</v>
      </c>
      <c r="H1018" s="103">
        <f t="shared" si="15"/>
        <v>0</v>
      </c>
    </row>
    <row r="1019" spans="1:8" hidden="1">
      <c r="A1019" s="80" t="s">
        <v>3707</v>
      </c>
      <c r="B1019" s="80" t="s">
        <v>3861</v>
      </c>
      <c r="C1019" s="80" t="s">
        <v>3705</v>
      </c>
      <c r="D1019" s="93">
        <v>52153.3289726574</v>
      </c>
      <c r="E1019" s="80" t="s">
        <v>3706</v>
      </c>
      <c r="F1019" s="86" t="str">
        <f>INDEX('Crosswalk Particulates'!$B:$B,MATCH('2017 EPA Data'!A1019,'Crosswalk Particulates'!$A:$A,0))</f>
        <v>process-other-industry</v>
      </c>
      <c r="G1019" s="91">
        <f>INDEX('Crosswalk Particulates'!$E:$E,MATCH('2017 EPA Data'!$B1019,'Crosswalk Particulates'!$D:$D,0))</f>
        <v>0</v>
      </c>
      <c r="H1019" s="103">
        <f t="shared" si="15"/>
        <v>0</v>
      </c>
    </row>
    <row r="1020" spans="1:8" hidden="1">
      <c r="A1020" s="80" t="s">
        <v>3715</v>
      </c>
      <c r="B1020" s="80" t="s">
        <v>3825</v>
      </c>
      <c r="C1020" s="80" t="s">
        <v>3705</v>
      </c>
      <c r="D1020" s="93">
        <v>51822.876700894994</v>
      </c>
      <c r="E1020" s="80" t="s">
        <v>3706</v>
      </c>
      <c r="F1020" s="86" t="str">
        <f>INDEX('Crosswalk Particulates'!$B:$B,MATCH('2017 EPA Data'!A1020,'Crosswalk Particulates'!$A:$A,0))</f>
        <v>Transportation Sector</v>
      </c>
      <c r="G1020" s="91">
        <f>INDEX('Crosswalk Particulates'!$E:$E,MATCH('2017 EPA Data'!$B1020,'Crosswalk Particulates'!$D:$D,0))</f>
        <v>0</v>
      </c>
      <c r="H1020" s="103">
        <f t="shared" si="15"/>
        <v>0</v>
      </c>
    </row>
    <row r="1021" spans="1:8" hidden="1">
      <c r="A1021" s="80" t="s">
        <v>3780</v>
      </c>
      <c r="B1021" s="80" t="s">
        <v>3744</v>
      </c>
      <c r="C1021" s="80" t="s">
        <v>3745</v>
      </c>
      <c r="D1021" s="93">
        <v>51718.553765772594</v>
      </c>
      <c r="E1021" s="80" t="s">
        <v>3710</v>
      </c>
      <c r="F1021" s="86" t="str">
        <f>INDEX('Crosswalk Particulates'!$B:$B,MATCH('2017 EPA Data'!A1021,'Crosswalk Particulates'!$A:$A,0))</f>
        <v>process-ngps-industry</v>
      </c>
      <c r="G1021" s="91" t="str">
        <f>INDEX('Crosswalk Particulates'!$E:$E,MATCH('2017 EPA Data'!$B1021,'Crosswalk Particulates'!$D:$D,0))</f>
        <v>VOC</v>
      </c>
      <c r="H1021" s="103">
        <f t="shared" si="15"/>
        <v>46918338548.840706</v>
      </c>
    </row>
    <row r="1022" spans="1:8" hidden="1">
      <c r="A1022" s="80" t="s">
        <v>3780</v>
      </c>
      <c r="B1022" s="80" t="s">
        <v>3889</v>
      </c>
      <c r="C1022" s="80" t="s">
        <v>3705</v>
      </c>
      <c r="D1022" s="93">
        <v>51665.147699130022</v>
      </c>
      <c r="E1022" s="80" t="s">
        <v>3706</v>
      </c>
      <c r="F1022" s="86" t="str">
        <f>INDEX('Crosswalk Particulates'!$B:$B,MATCH('2017 EPA Data'!A1022,'Crosswalk Particulates'!$A:$A,0))</f>
        <v>process-ngps-industry</v>
      </c>
      <c r="G1022" s="91">
        <f>INDEX('Crosswalk Particulates'!$E:$E,MATCH('2017 EPA Data'!$B1022,'Crosswalk Particulates'!$D:$D,0))</f>
        <v>0</v>
      </c>
      <c r="H1022" s="103">
        <f t="shared" si="15"/>
        <v>0</v>
      </c>
    </row>
    <row r="1023" spans="1:8" hidden="1">
      <c r="A1023" s="80" t="s">
        <v>3747</v>
      </c>
      <c r="B1023" s="80" t="s">
        <v>3901</v>
      </c>
      <c r="C1023" s="80" t="s">
        <v>3705</v>
      </c>
      <c r="D1023" s="93">
        <v>51538.674910593611</v>
      </c>
      <c r="E1023" s="80" t="s">
        <v>3706</v>
      </c>
      <c r="F1023" s="86" t="str">
        <f>INDEX('Crosswalk Particulates'!$B:$B,MATCH('2017 EPA Data'!A1023,'Crosswalk Particulates'!$A:$A,0))</f>
        <v>process-waste-industry</v>
      </c>
      <c r="G1023" s="91">
        <f>INDEX('Crosswalk Particulates'!$E:$E,MATCH('2017 EPA Data'!$B1023,'Crosswalk Particulates'!$D:$D,0))</f>
        <v>0</v>
      </c>
      <c r="H1023" s="103">
        <f t="shared" si="15"/>
        <v>0</v>
      </c>
    </row>
    <row r="1024" spans="1:8" hidden="1">
      <c r="A1024" s="80" t="s">
        <v>3795</v>
      </c>
      <c r="B1024" s="80" t="s">
        <v>3725</v>
      </c>
      <c r="C1024" s="80" t="s">
        <v>3705</v>
      </c>
      <c r="D1024" s="93">
        <v>51356.069342100003</v>
      </c>
      <c r="E1024" s="80" t="s">
        <v>3706</v>
      </c>
      <c r="F1024" s="86" t="str">
        <f>INDEX('Crosswalk Particulates'!$B:$B,MATCH('2017 EPA Data'!A1024,'Crosswalk Particulates'!$A:$A,0))</f>
        <v>process-cement-industry</v>
      </c>
      <c r="G1024" s="91">
        <f>INDEX('Crosswalk Particulates'!$E:$E,MATCH('2017 EPA Data'!$B1024,'Crosswalk Particulates'!$D:$D,0))</f>
        <v>0</v>
      </c>
      <c r="H1024" s="103">
        <f t="shared" si="15"/>
        <v>0</v>
      </c>
    </row>
    <row r="1025" spans="1:8" hidden="1">
      <c r="A1025" s="80" t="s">
        <v>3807</v>
      </c>
      <c r="B1025" s="80" t="s">
        <v>3746</v>
      </c>
      <c r="C1025" s="80" t="s">
        <v>3705</v>
      </c>
      <c r="D1025" s="93">
        <v>51323.924279999999</v>
      </c>
      <c r="E1025" s="80" t="s">
        <v>3706</v>
      </c>
      <c r="F1025" s="86" t="str">
        <f>INDEX('Crosswalk Particulates'!$B:$B,MATCH('2017 EPA Data'!A1025,'Crosswalk Particulates'!$A:$A,0))</f>
        <v>process-iron and steel-industry</v>
      </c>
      <c r="G1025" s="91">
        <f>INDEX('Crosswalk Particulates'!$E:$E,MATCH('2017 EPA Data'!$B1025,'Crosswalk Particulates'!$D:$D,0))</f>
        <v>0</v>
      </c>
      <c r="H1025" s="103">
        <f t="shared" si="15"/>
        <v>0</v>
      </c>
    </row>
    <row r="1026" spans="1:8" hidden="1">
      <c r="A1026" s="80" t="s">
        <v>3726</v>
      </c>
      <c r="B1026" s="80" t="s">
        <v>3767</v>
      </c>
      <c r="C1026" s="80" t="s">
        <v>3705</v>
      </c>
      <c r="D1026" s="93">
        <v>51253.657942999998</v>
      </c>
      <c r="E1026" s="80" t="s">
        <v>3706</v>
      </c>
      <c r="F1026" s="86" t="str">
        <f>INDEX('Crosswalk Particulates'!$B:$B,MATCH('2017 EPA Data'!A1026,'Crosswalk Particulates'!$A:$A,0))</f>
        <v>process-other-industry</v>
      </c>
      <c r="G1026" s="91">
        <f>INDEX('Crosswalk Particulates'!$E:$E,MATCH('2017 EPA Data'!$B1026,'Crosswalk Particulates'!$D:$D,0))</f>
        <v>0</v>
      </c>
      <c r="H1026" s="103">
        <f t="shared" si="15"/>
        <v>0</v>
      </c>
    </row>
    <row r="1027" spans="1:8" hidden="1">
      <c r="A1027" s="80" t="s">
        <v>3720</v>
      </c>
      <c r="B1027" s="80" t="s">
        <v>3825</v>
      </c>
      <c r="C1027" s="80" t="s">
        <v>3705</v>
      </c>
      <c r="D1027" s="93">
        <v>51170.005568728979</v>
      </c>
      <c r="E1027" s="80" t="s">
        <v>3706</v>
      </c>
      <c r="F1027" s="86" t="str">
        <f>INDEX('Crosswalk Particulates'!$B:$B,MATCH('2017 EPA Data'!A1027,'Crosswalk Particulates'!$A:$A,0))</f>
        <v>Other-EPA</v>
      </c>
      <c r="G1027" s="91">
        <f>INDEX('Crosswalk Particulates'!$E:$E,MATCH('2017 EPA Data'!$B1027,'Crosswalk Particulates'!$D:$D,0))</f>
        <v>0</v>
      </c>
      <c r="H1027" s="103">
        <f t="shared" si="15"/>
        <v>0</v>
      </c>
    </row>
    <row r="1028" spans="1:8" hidden="1">
      <c r="A1028" s="80" t="s">
        <v>3707</v>
      </c>
      <c r="B1028" s="80" t="s">
        <v>3855</v>
      </c>
      <c r="C1028" s="80" t="s">
        <v>3705</v>
      </c>
      <c r="D1028" s="93">
        <v>51028.913335183403</v>
      </c>
      <c r="E1028" s="80" t="s">
        <v>3706</v>
      </c>
      <c r="F1028" s="86" t="str">
        <f>INDEX('Crosswalk Particulates'!$B:$B,MATCH('2017 EPA Data'!A1028,'Crosswalk Particulates'!$A:$A,0))</f>
        <v>process-other-industry</v>
      </c>
      <c r="G1028" s="91">
        <f>INDEX('Crosswalk Particulates'!$E:$E,MATCH('2017 EPA Data'!$B1028,'Crosswalk Particulates'!$D:$D,0))</f>
        <v>0</v>
      </c>
      <c r="H1028" s="103">
        <f t="shared" ref="H1028:H1091" si="16">IF(E1028="TON",D1028/metricton_to_shortton,0)*10^6</f>
        <v>0</v>
      </c>
    </row>
    <row r="1029" spans="1:8" hidden="1">
      <c r="A1029" s="80" t="s">
        <v>3739</v>
      </c>
      <c r="B1029" s="80" t="s">
        <v>3794</v>
      </c>
      <c r="C1029" s="80" t="s">
        <v>3705</v>
      </c>
      <c r="D1029" s="93">
        <v>50814.837823102716</v>
      </c>
      <c r="E1029" s="80" t="s">
        <v>3706</v>
      </c>
      <c r="F1029" s="86" t="str">
        <f>INDEX('Crosswalk Particulates'!$B:$B,MATCH('2017 EPA Data'!A1029,'Crosswalk Particulates'!$A:$A,0))</f>
        <v>industry-fuel-natural gas</v>
      </c>
      <c r="G1029" s="91">
        <f>INDEX('Crosswalk Particulates'!$E:$E,MATCH('2017 EPA Data'!$B1029,'Crosswalk Particulates'!$D:$D,0))</f>
        <v>0</v>
      </c>
      <c r="H1029" s="103">
        <f t="shared" si="16"/>
        <v>0</v>
      </c>
    </row>
    <row r="1030" spans="1:8" hidden="1">
      <c r="A1030" s="80" t="s">
        <v>3747</v>
      </c>
      <c r="B1030" s="80" t="s">
        <v>3808</v>
      </c>
      <c r="C1030" s="80" t="s">
        <v>3705</v>
      </c>
      <c r="D1030" s="93">
        <v>50627.20216357155</v>
      </c>
      <c r="E1030" s="80" t="s">
        <v>3706</v>
      </c>
      <c r="F1030" s="86" t="str">
        <f>INDEX('Crosswalk Particulates'!$B:$B,MATCH('2017 EPA Data'!A1030,'Crosswalk Particulates'!$A:$A,0))</f>
        <v>process-waste-industry</v>
      </c>
      <c r="G1030" s="91">
        <f>INDEX('Crosswalk Particulates'!$E:$E,MATCH('2017 EPA Data'!$B1030,'Crosswalk Particulates'!$D:$D,0))</f>
        <v>0</v>
      </c>
      <c r="H1030" s="103">
        <f t="shared" si="16"/>
        <v>0</v>
      </c>
    </row>
    <row r="1031" spans="1:8" hidden="1">
      <c r="A1031" s="80" t="s">
        <v>3774</v>
      </c>
      <c r="B1031" s="80" t="s">
        <v>3713</v>
      </c>
      <c r="C1031" s="80" t="s">
        <v>3705</v>
      </c>
      <c r="D1031" s="93">
        <v>50153.277594712003</v>
      </c>
      <c r="E1031" s="80" t="s">
        <v>3706</v>
      </c>
      <c r="F1031" s="86" t="str">
        <f>INDEX('Crosswalk Particulates'!$B:$B,MATCH('2017 EPA Data'!A1031,'Crosswalk Particulates'!$A:$A,0))</f>
        <v>process-other-industry</v>
      </c>
      <c r="G1031" s="91">
        <f>INDEX('Crosswalk Particulates'!$E:$E,MATCH('2017 EPA Data'!$B1031,'Crosswalk Particulates'!$D:$D,0))</f>
        <v>0</v>
      </c>
      <c r="H1031" s="103">
        <f t="shared" si="16"/>
        <v>0</v>
      </c>
    </row>
    <row r="1032" spans="1:8" hidden="1">
      <c r="A1032" s="80" t="s">
        <v>3711</v>
      </c>
      <c r="B1032" s="80" t="s">
        <v>3798</v>
      </c>
      <c r="C1032" s="80" t="s">
        <v>3745</v>
      </c>
      <c r="D1032" s="93">
        <v>49714.11612230038</v>
      </c>
      <c r="E1032" s="80" t="s">
        <v>3710</v>
      </c>
      <c r="F1032" s="86" t="str">
        <f>INDEX('Crosswalk Particulates'!$B:$B,MATCH('2017 EPA Data'!A1032,'Crosswalk Particulates'!$A:$A,0))</f>
        <v>Transportation Sector</v>
      </c>
      <c r="G1032" s="91" t="str">
        <f>INDEX('Crosswalk Particulates'!$E:$E,MATCH('2017 EPA Data'!$B1032,'Crosswalk Particulates'!$D:$D,0))</f>
        <v>PM25</v>
      </c>
      <c r="H1032" s="103">
        <f t="shared" si="16"/>
        <v>45099941143.870949</v>
      </c>
    </row>
    <row r="1033" spans="1:8" hidden="1">
      <c r="A1033" s="80" t="s">
        <v>3790</v>
      </c>
      <c r="B1033" s="80" t="s">
        <v>3810</v>
      </c>
      <c r="C1033" s="80" t="s">
        <v>3811</v>
      </c>
      <c r="D1033" s="93">
        <v>49613.093753383298</v>
      </c>
      <c r="E1033" s="80" t="s">
        <v>3706</v>
      </c>
      <c r="F1033" s="86" t="str">
        <f>INDEX('Crosswalk Particulates'!$B:$B,MATCH('2017 EPA Data'!A1033,'Crosswalk Particulates'!$A:$A,0))</f>
        <v>process-other-industry</v>
      </c>
      <c r="G1033" s="91">
        <f>INDEX('Crosswalk Particulates'!$E:$E,MATCH('2017 EPA Data'!$B1033,'Crosswalk Particulates'!$D:$D,0))</f>
        <v>0</v>
      </c>
      <c r="H1033" s="103">
        <f t="shared" si="16"/>
        <v>0</v>
      </c>
    </row>
    <row r="1034" spans="1:8" hidden="1">
      <c r="A1034" s="80" t="s">
        <v>3740</v>
      </c>
      <c r="B1034" s="80" t="s">
        <v>3850</v>
      </c>
      <c r="C1034" s="80" t="s">
        <v>3705</v>
      </c>
      <c r="D1034" s="93">
        <v>49582.194339264715</v>
      </c>
      <c r="E1034" s="80" t="s">
        <v>3706</v>
      </c>
      <c r="F1034" s="86" t="str">
        <f>INDEX('Crosswalk Particulates'!$B:$B,MATCH('2017 EPA Data'!A1034,'Crosswalk Particulates'!$A:$A,0))</f>
        <v>process-agriculture-industry</v>
      </c>
      <c r="G1034" s="91">
        <f>INDEX('Crosswalk Particulates'!$E:$E,MATCH('2017 EPA Data'!$B1034,'Crosswalk Particulates'!$D:$D,0))</f>
        <v>0</v>
      </c>
      <c r="H1034" s="103">
        <f t="shared" si="16"/>
        <v>0</v>
      </c>
    </row>
    <row r="1035" spans="1:8" hidden="1">
      <c r="A1035" s="80" t="s">
        <v>3720</v>
      </c>
      <c r="B1035" s="80" t="s">
        <v>3785</v>
      </c>
      <c r="C1035" s="80" t="s">
        <v>3709</v>
      </c>
      <c r="D1035" s="93">
        <v>49379.306722943897</v>
      </c>
      <c r="E1035" s="80" t="s">
        <v>3710</v>
      </c>
      <c r="F1035" s="86" t="str">
        <f>INDEX('Crosswalk Particulates'!$B:$B,MATCH('2017 EPA Data'!A1035,'Crosswalk Particulates'!$A:$A,0))</f>
        <v>Other-EPA</v>
      </c>
      <c r="G1035" s="91" t="str">
        <f>INDEX('Crosswalk Particulates'!$E:$E,MATCH('2017 EPA Data'!$B1035,'Crosswalk Particulates'!$D:$D,0))</f>
        <v>CH4</v>
      </c>
      <c r="H1035" s="103">
        <f t="shared" si="16"/>
        <v>44796206804.749931</v>
      </c>
    </row>
    <row r="1036" spans="1:8" hidden="1">
      <c r="A1036" s="80" t="s">
        <v>3711</v>
      </c>
      <c r="B1036" s="80" t="s">
        <v>3785</v>
      </c>
      <c r="C1036" s="80" t="s">
        <v>3709</v>
      </c>
      <c r="D1036" s="93">
        <v>49211.137729572176</v>
      </c>
      <c r="E1036" s="80" t="s">
        <v>3710</v>
      </c>
      <c r="F1036" s="86" t="str">
        <f>INDEX('Crosswalk Particulates'!$B:$B,MATCH('2017 EPA Data'!A1036,'Crosswalk Particulates'!$A:$A,0))</f>
        <v>Transportation Sector</v>
      </c>
      <c r="G1036" s="91" t="str">
        <f>INDEX('Crosswalk Particulates'!$E:$E,MATCH('2017 EPA Data'!$B1036,'Crosswalk Particulates'!$D:$D,0))</f>
        <v>CH4</v>
      </c>
      <c r="H1036" s="103">
        <f t="shared" si="16"/>
        <v>44643646278.789253</v>
      </c>
    </row>
    <row r="1037" spans="1:8" hidden="1">
      <c r="A1037" s="80" t="s">
        <v>3730</v>
      </c>
      <c r="B1037" s="80" t="s">
        <v>3905</v>
      </c>
      <c r="C1037" s="80" t="s">
        <v>3705</v>
      </c>
      <c r="D1037" s="93">
        <v>49131.364742383274</v>
      </c>
      <c r="E1037" s="80" t="s">
        <v>3706</v>
      </c>
      <c r="F1037" s="86" t="str">
        <f>INDEX('Crosswalk Particulates'!$B:$B,MATCH('2017 EPA Data'!A1037,'Crosswalk Particulates'!$A:$A,0))</f>
        <v>process-ngps-industry</v>
      </c>
      <c r="G1037" s="91">
        <f>INDEX('Crosswalk Particulates'!$E:$E,MATCH('2017 EPA Data'!$B1037,'Crosswalk Particulates'!$D:$D,0))</f>
        <v>0</v>
      </c>
      <c r="H1037" s="103">
        <f t="shared" si="16"/>
        <v>0</v>
      </c>
    </row>
    <row r="1038" spans="1:8" hidden="1">
      <c r="A1038" s="80" t="s">
        <v>3739</v>
      </c>
      <c r="B1038" s="80" t="s">
        <v>3764</v>
      </c>
      <c r="C1038" s="80" t="s">
        <v>3705</v>
      </c>
      <c r="D1038" s="93">
        <v>48995.058456872808</v>
      </c>
      <c r="E1038" s="80" t="s">
        <v>3706</v>
      </c>
      <c r="F1038" s="86" t="str">
        <f>INDEX('Crosswalk Particulates'!$B:$B,MATCH('2017 EPA Data'!A1038,'Crosswalk Particulates'!$A:$A,0))</f>
        <v>industry-fuel-natural gas</v>
      </c>
      <c r="G1038" s="91">
        <f>INDEX('Crosswalk Particulates'!$E:$E,MATCH('2017 EPA Data'!$B1038,'Crosswalk Particulates'!$D:$D,0))</f>
        <v>0</v>
      </c>
      <c r="H1038" s="103">
        <f t="shared" si="16"/>
        <v>0</v>
      </c>
    </row>
    <row r="1039" spans="1:8" hidden="1">
      <c r="A1039" s="80" t="s">
        <v>3766</v>
      </c>
      <c r="B1039" s="80" t="s">
        <v>3906</v>
      </c>
      <c r="C1039" s="80" t="s">
        <v>3705</v>
      </c>
      <c r="D1039" s="93">
        <v>48994.571843500002</v>
      </c>
      <c r="E1039" s="80" t="s">
        <v>3706</v>
      </c>
      <c r="F1039" s="86" t="str">
        <f>INDEX('Crosswalk Particulates'!$B:$B,MATCH('2017 EPA Data'!A1039,'Crosswalk Particulates'!$A:$A,0))</f>
        <v>process-chemicals-industry</v>
      </c>
      <c r="G1039" s="91">
        <f>INDEX('Crosswalk Particulates'!$E:$E,MATCH('2017 EPA Data'!$B1039,'Crosswalk Particulates'!$D:$D,0))</f>
        <v>0</v>
      </c>
      <c r="H1039" s="103">
        <f t="shared" si="16"/>
        <v>0</v>
      </c>
    </row>
    <row r="1040" spans="1:8" hidden="1">
      <c r="A1040" s="80" t="s">
        <v>3715</v>
      </c>
      <c r="B1040" s="80" t="s">
        <v>3883</v>
      </c>
      <c r="C1040" s="80" t="s">
        <v>3705</v>
      </c>
      <c r="D1040" s="93">
        <v>48764.244058373821</v>
      </c>
      <c r="E1040" s="80" t="s">
        <v>3706</v>
      </c>
      <c r="F1040" s="86" t="str">
        <f>INDEX('Crosswalk Particulates'!$B:$B,MATCH('2017 EPA Data'!A1040,'Crosswalk Particulates'!$A:$A,0))</f>
        <v>Transportation Sector</v>
      </c>
      <c r="G1040" s="91">
        <f>INDEX('Crosswalk Particulates'!$E:$E,MATCH('2017 EPA Data'!$B1040,'Crosswalk Particulates'!$D:$D,0))</f>
        <v>0</v>
      </c>
      <c r="H1040" s="103">
        <f t="shared" si="16"/>
        <v>0</v>
      </c>
    </row>
    <row r="1041" spans="1:8" hidden="1">
      <c r="A1041" s="80" t="s">
        <v>3837</v>
      </c>
      <c r="B1041" s="80" t="s">
        <v>3873</v>
      </c>
      <c r="C1041" s="80" t="s">
        <v>3705</v>
      </c>
      <c r="D1041" s="93">
        <v>48756.240507416776</v>
      </c>
      <c r="E1041" s="80" t="s">
        <v>3706</v>
      </c>
      <c r="F1041" s="86" t="str">
        <f>INDEX('Crosswalk Particulates'!$B:$B,MATCH('2017 EPA Data'!A1041,'Crosswalk Particulates'!$A:$A,0))</f>
        <v>Electricity Sector</v>
      </c>
      <c r="G1041" s="91">
        <f>INDEX('Crosswalk Particulates'!$E:$E,MATCH('2017 EPA Data'!$B1041,'Crosswalk Particulates'!$D:$D,0))</f>
        <v>0</v>
      </c>
      <c r="H1041" s="103">
        <f t="shared" si="16"/>
        <v>0</v>
      </c>
    </row>
    <row r="1042" spans="1:8" hidden="1">
      <c r="A1042" s="80" t="s">
        <v>3788</v>
      </c>
      <c r="B1042" s="80" t="s">
        <v>3732</v>
      </c>
      <c r="C1042" s="80" t="s">
        <v>3705</v>
      </c>
      <c r="D1042" s="93">
        <v>48738.918346970808</v>
      </c>
      <c r="E1042" s="80" t="s">
        <v>3706</v>
      </c>
      <c r="F1042" s="86" t="str">
        <f>INDEX('Crosswalk Particulates'!$B:$B,MATCH('2017 EPA Data'!A1042,'Crosswalk Particulates'!$A:$A,0))</f>
        <v>industry-fuel-biomass</v>
      </c>
      <c r="G1042" s="91">
        <f>INDEX('Crosswalk Particulates'!$E:$E,MATCH('2017 EPA Data'!$B1042,'Crosswalk Particulates'!$D:$D,0))</f>
        <v>0</v>
      </c>
      <c r="H1042" s="103">
        <f t="shared" si="16"/>
        <v>0</v>
      </c>
    </row>
    <row r="1043" spans="1:8" hidden="1">
      <c r="A1043" s="80" t="s">
        <v>3747</v>
      </c>
      <c r="B1043" s="80" t="s">
        <v>3800</v>
      </c>
      <c r="C1043" s="80" t="s">
        <v>3705</v>
      </c>
      <c r="D1043" s="93">
        <v>48428.933784000001</v>
      </c>
      <c r="E1043" s="80" t="s">
        <v>3706</v>
      </c>
      <c r="F1043" s="86" t="str">
        <f>INDEX('Crosswalk Particulates'!$B:$B,MATCH('2017 EPA Data'!A1043,'Crosswalk Particulates'!$A:$A,0))</f>
        <v>process-waste-industry</v>
      </c>
      <c r="G1043" s="91">
        <f>INDEX('Crosswalk Particulates'!$E:$E,MATCH('2017 EPA Data'!$B1043,'Crosswalk Particulates'!$D:$D,0))</f>
        <v>0</v>
      </c>
      <c r="H1043" s="103">
        <f t="shared" si="16"/>
        <v>0</v>
      </c>
    </row>
    <row r="1044" spans="1:8" hidden="1">
      <c r="A1044" s="80" t="s">
        <v>3790</v>
      </c>
      <c r="B1044" s="80" t="s">
        <v>3847</v>
      </c>
      <c r="C1044" s="80" t="s">
        <v>3705</v>
      </c>
      <c r="D1044" s="93">
        <v>48419.284335912598</v>
      </c>
      <c r="E1044" s="80" t="s">
        <v>3706</v>
      </c>
      <c r="F1044" s="86" t="str">
        <f>INDEX('Crosswalk Particulates'!$B:$B,MATCH('2017 EPA Data'!A1044,'Crosswalk Particulates'!$A:$A,0))</f>
        <v>process-other-industry</v>
      </c>
      <c r="G1044" s="91">
        <f>INDEX('Crosswalk Particulates'!$E:$E,MATCH('2017 EPA Data'!$B1044,'Crosswalk Particulates'!$D:$D,0))</f>
        <v>0</v>
      </c>
      <c r="H1044" s="103">
        <f t="shared" si="16"/>
        <v>0</v>
      </c>
    </row>
    <row r="1045" spans="1:8" hidden="1">
      <c r="A1045" s="80" t="s">
        <v>3741</v>
      </c>
      <c r="B1045" s="80" t="s">
        <v>3754</v>
      </c>
      <c r="C1045" s="80" t="s">
        <v>3705</v>
      </c>
      <c r="D1045" s="93">
        <v>48414.393900000003</v>
      </c>
      <c r="E1045" s="80" t="s">
        <v>3706</v>
      </c>
      <c r="F1045" s="86" t="str">
        <f>INDEX('Crosswalk Particulates'!$B:$B,MATCH('2017 EPA Data'!A1045,'Crosswalk Particulates'!$A:$A,0))</f>
        <v>process-other-industry</v>
      </c>
      <c r="G1045" s="91">
        <f>INDEX('Crosswalk Particulates'!$E:$E,MATCH('2017 EPA Data'!$B1045,'Crosswalk Particulates'!$D:$D,0))</f>
        <v>0</v>
      </c>
      <c r="H1045" s="103">
        <f t="shared" si="16"/>
        <v>0</v>
      </c>
    </row>
    <row r="1046" spans="1:8" hidden="1">
      <c r="A1046" s="80" t="s">
        <v>3820</v>
      </c>
      <c r="B1046" s="80" t="s">
        <v>3713</v>
      </c>
      <c r="C1046" s="80" t="s">
        <v>3705</v>
      </c>
      <c r="D1046" s="93">
        <v>48335.222865051001</v>
      </c>
      <c r="E1046" s="80" t="s">
        <v>3706</v>
      </c>
      <c r="F1046" s="86" t="str">
        <f>INDEX('Crosswalk Particulates'!$B:$B,MATCH('2017 EPA Data'!A1046,'Crosswalk Particulates'!$A:$A,0))</f>
        <v>industry-fuel-other</v>
      </c>
      <c r="G1046" s="91">
        <f>INDEX('Crosswalk Particulates'!$E:$E,MATCH('2017 EPA Data'!$B1046,'Crosswalk Particulates'!$D:$D,0))</f>
        <v>0</v>
      </c>
      <c r="H1046" s="103">
        <f t="shared" si="16"/>
        <v>0</v>
      </c>
    </row>
    <row r="1047" spans="1:8" hidden="1">
      <c r="A1047" s="80" t="s">
        <v>3807</v>
      </c>
      <c r="B1047" s="80" t="s">
        <v>3887</v>
      </c>
      <c r="C1047" s="80" t="s">
        <v>3705</v>
      </c>
      <c r="D1047" s="93">
        <v>48261.36</v>
      </c>
      <c r="E1047" s="80" t="s">
        <v>3706</v>
      </c>
      <c r="F1047" s="86" t="str">
        <f>INDEX('Crosswalk Particulates'!$B:$B,MATCH('2017 EPA Data'!A1047,'Crosswalk Particulates'!$A:$A,0))</f>
        <v>process-iron and steel-industry</v>
      </c>
      <c r="G1047" s="91">
        <f>INDEX('Crosswalk Particulates'!$E:$E,MATCH('2017 EPA Data'!$B1047,'Crosswalk Particulates'!$D:$D,0))</f>
        <v>0</v>
      </c>
      <c r="H1047" s="103">
        <f t="shared" si="16"/>
        <v>0</v>
      </c>
    </row>
    <row r="1048" spans="1:8" hidden="1">
      <c r="A1048" s="80" t="s">
        <v>3852</v>
      </c>
      <c r="B1048" s="80" t="s">
        <v>3713</v>
      </c>
      <c r="C1048" s="80" t="s">
        <v>3705</v>
      </c>
      <c r="D1048" s="93">
        <v>48247.675696783641</v>
      </c>
      <c r="E1048" s="80" t="s">
        <v>3706</v>
      </c>
      <c r="F1048" s="86" t="str">
        <f>INDEX('Crosswalk Particulates'!$B:$B,MATCH('2017 EPA Data'!A1048,'Crosswalk Particulates'!$A:$A,0))</f>
        <v>Commercial Buildings Sector</v>
      </c>
      <c r="G1048" s="91">
        <f>INDEX('Crosswalk Particulates'!$E:$E,MATCH('2017 EPA Data'!$B1048,'Crosswalk Particulates'!$D:$D,0))</f>
        <v>0</v>
      </c>
      <c r="H1048" s="103">
        <f t="shared" si="16"/>
        <v>0</v>
      </c>
    </row>
    <row r="1049" spans="1:8" hidden="1">
      <c r="A1049" s="80" t="s">
        <v>3784</v>
      </c>
      <c r="B1049" s="80" t="s">
        <v>3778</v>
      </c>
      <c r="C1049" s="80" t="s">
        <v>3745</v>
      </c>
      <c r="D1049" s="93">
        <v>47978.401148174999</v>
      </c>
      <c r="E1049" s="80" t="s">
        <v>3710</v>
      </c>
      <c r="F1049" s="86" t="str">
        <f>INDEX('Crosswalk Particulates'!$B:$B,MATCH('2017 EPA Data'!A1049,'Crosswalk Particulates'!$A:$A,0))</f>
        <v>industry-fuel-coal</v>
      </c>
      <c r="G1049" s="91" t="str">
        <f>INDEX('Crosswalk Particulates'!$E:$E,MATCH('2017 EPA Data'!$B1049,'Crosswalk Particulates'!$D:$D,0))</f>
        <v>PM10</v>
      </c>
      <c r="H1049" s="103">
        <f t="shared" si="16"/>
        <v>43525325133.741867</v>
      </c>
    </row>
    <row r="1050" spans="1:8" hidden="1">
      <c r="A1050" s="80" t="s">
        <v>3774</v>
      </c>
      <c r="B1050" s="80" t="s">
        <v>3736</v>
      </c>
      <c r="C1050" s="80" t="s">
        <v>3705</v>
      </c>
      <c r="D1050" s="93">
        <v>47918.75014707449</v>
      </c>
      <c r="E1050" s="80" t="s">
        <v>3706</v>
      </c>
      <c r="F1050" s="86" t="str">
        <f>INDEX('Crosswalk Particulates'!$B:$B,MATCH('2017 EPA Data'!A1050,'Crosswalk Particulates'!$A:$A,0))</f>
        <v>process-other-industry</v>
      </c>
      <c r="G1050" s="91">
        <f>INDEX('Crosswalk Particulates'!$E:$E,MATCH('2017 EPA Data'!$B1050,'Crosswalk Particulates'!$D:$D,0))</f>
        <v>0</v>
      </c>
      <c r="H1050" s="103">
        <f t="shared" si="16"/>
        <v>0</v>
      </c>
    </row>
    <row r="1051" spans="1:8" hidden="1">
      <c r="A1051" s="80" t="s">
        <v>3753</v>
      </c>
      <c r="B1051" s="80" t="s">
        <v>3873</v>
      </c>
      <c r="C1051" s="80" t="s">
        <v>3705</v>
      </c>
      <c r="D1051" s="93">
        <v>47636.581112993837</v>
      </c>
      <c r="E1051" s="80" t="s">
        <v>3706</v>
      </c>
      <c r="F1051" s="86" t="str">
        <f>INDEX('Crosswalk Particulates'!$B:$B,MATCH('2017 EPA Data'!A1051,'Crosswalk Particulates'!$A:$A,0))</f>
        <v>Electricity Sector</v>
      </c>
      <c r="G1051" s="91">
        <f>INDEX('Crosswalk Particulates'!$E:$E,MATCH('2017 EPA Data'!$B1051,'Crosswalk Particulates'!$D:$D,0))</f>
        <v>0</v>
      </c>
      <c r="H1051" s="103">
        <f t="shared" si="16"/>
        <v>0</v>
      </c>
    </row>
    <row r="1052" spans="1:8" hidden="1">
      <c r="A1052" s="80" t="s">
        <v>3774</v>
      </c>
      <c r="B1052" s="80" t="s">
        <v>3728</v>
      </c>
      <c r="C1052" s="80" t="s">
        <v>3705</v>
      </c>
      <c r="D1052" s="93">
        <v>47438.837160000003</v>
      </c>
      <c r="E1052" s="80" t="s">
        <v>3706</v>
      </c>
      <c r="F1052" s="86" t="str">
        <f>INDEX('Crosswalk Particulates'!$B:$B,MATCH('2017 EPA Data'!A1052,'Crosswalk Particulates'!$A:$A,0))</f>
        <v>process-other-industry</v>
      </c>
      <c r="G1052" s="91">
        <f>INDEX('Crosswalk Particulates'!$E:$E,MATCH('2017 EPA Data'!$B1052,'Crosswalk Particulates'!$D:$D,0))</f>
        <v>0</v>
      </c>
      <c r="H1052" s="103">
        <f t="shared" si="16"/>
        <v>0</v>
      </c>
    </row>
    <row r="1053" spans="1:8" hidden="1">
      <c r="A1053" s="80" t="s">
        <v>3726</v>
      </c>
      <c r="B1053" s="80" t="s">
        <v>3756</v>
      </c>
      <c r="C1053" s="80" t="s">
        <v>3705</v>
      </c>
      <c r="D1053" s="93">
        <v>46919.100756694002</v>
      </c>
      <c r="E1053" s="80" t="s">
        <v>3706</v>
      </c>
      <c r="F1053" s="86" t="str">
        <f>INDEX('Crosswalk Particulates'!$B:$B,MATCH('2017 EPA Data'!A1053,'Crosswalk Particulates'!$A:$A,0))</f>
        <v>process-other-industry</v>
      </c>
      <c r="G1053" s="91">
        <f>INDEX('Crosswalk Particulates'!$E:$E,MATCH('2017 EPA Data'!$B1053,'Crosswalk Particulates'!$D:$D,0))</f>
        <v>0</v>
      </c>
      <c r="H1053" s="103">
        <f t="shared" si="16"/>
        <v>0</v>
      </c>
    </row>
    <row r="1054" spans="1:8" hidden="1">
      <c r="A1054" s="80" t="s">
        <v>3820</v>
      </c>
      <c r="B1054" s="80" t="s">
        <v>3797</v>
      </c>
      <c r="C1054" s="80" t="s">
        <v>3745</v>
      </c>
      <c r="D1054" s="93">
        <v>46687.858995415401</v>
      </c>
      <c r="E1054" s="80" t="s">
        <v>3710</v>
      </c>
      <c r="F1054" s="86" t="str">
        <f>INDEX('Crosswalk Particulates'!$B:$B,MATCH('2017 EPA Data'!A1054,'Crosswalk Particulates'!$A:$A,0))</f>
        <v>industry-fuel-other</v>
      </c>
      <c r="G1054" s="91" t="str">
        <f>INDEX('Crosswalk Particulates'!$E:$E,MATCH('2017 EPA Data'!$B1054,'Crosswalk Particulates'!$D:$D,0))</f>
        <v>NOX</v>
      </c>
      <c r="H1054" s="103">
        <f t="shared" si="16"/>
        <v>42354563594.102753</v>
      </c>
    </row>
    <row r="1055" spans="1:8" hidden="1">
      <c r="A1055" s="80" t="s">
        <v>3722</v>
      </c>
      <c r="B1055" s="80" t="s">
        <v>3904</v>
      </c>
      <c r="D1055" s="93">
        <v>46470.885697148449</v>
      </c>
      <c r="E1055" s="80" t="s">
        <v>3710</v>
      </c>
      <c r="F1055" s="86" t="str">
        <f>INDEX('Crosswalk Particulates'!$B:$B,MATCH('2017 EPA Data'!A1055,'Crosswalk Particulates'!$A:$A,0))</f>
        <v>Other-EPA</v>
      </c>
      <c r="G1055" s="91" t="str">
        <f>INDEX('Crosswalk Particulates'!$E:$E,MATCH('2017 EPA Data'!$B1055,'Crosswalk Particulates'!$D:$D,0))</f>
        <v>BC</v>
      </c>
      <c r="H1055" s="103">
        <f t="shared" si="16"/>
        <v>42157728494.841248</v>
      </c>
    </row>
    <row r="1056" spans="1:8" hidden="1">
      <c r="A1056" s="80" t="s">
        <v>3751</v>
      </c>
      <c r="B1056" s="80" t="s">
        <v>3797</v>
      </c>
      <c r="C1056" s="80" t="s">
        <v>3745</v>
      </c>
      <c r="D1056" s="93">
        <v>46340.227859754232</v>
      </c>
      <c r="E1056" s="80" t="s">
        <v>3710</v>
      </c>
      <c r="F1056" s="86" t="str">
        <f>INDEX('Crosswalk Particulates'!$B:$B,MATCH('2017 EPA Data'!A1056,'Crosswalk Particulates'!$A:$A,0))</f>
        <v>Other-EPA</v>
      </c>
      <c r="G1056" s="91" t="str">
        <f>INDEX('Crosswalk Particulates'!$E:$E,MATCH('2017 EPA Data'!$B1056,'Crosswalk Particulates'!$D:$D,0))</f>
        <v>NOX</v>
      </c>
      <c r="H1056" s="103">
        <f t="shared" si="16"/>
        <v>42039197557.63282</v>
      </c>
    </row>
    <row r="1057" spans="1:8" hidden="1">
      <c r="A1057" s="80" t="s">
        <v>3789</v>
      </c>
      <c r="B1057" s="80" t="s">
        <v>3748</v>
      </c>
      <c r="C1057" s="80" t="s">
        <v>3745</v>
      </c>
      <c r="D1057" s="93">
        <v>46027.945613297001</v>
      </c>
      <c r="E1057" s="80" t="s">
        <v>3710</v>
      </c>
      <c r="F1057" s="86" t="str">
        <f>INDEX('Crosswalk Particulates'!$B:$B,MATCH('2017 EPA Data'!A1057,'Crosswalk Particulates'!$A:$A,0))</f>
        <v>Commercial Buildings Sector</v>
      </c>
      <c r="G1057" s="91" t="str">
        <f>INDEX('Crosswalk Particulates'!$E:$E,MATCH('2017 EPA Data'!$B1057,'Crosswalk Particulates'!$D:$D,0))</f>
        <v>CO</v>
      </c>
      <c r="H1057" s="103">
        <f t="shared" si="16"/>
        <v>41755899532.16156</v>
      </c>
    </row>
    <row r="1058" spans="1:8" hidden="1">
      <c r="A1058" s="80" t="s">
        <v>3707</v>
      </c>
      <c r="B1058" s="80" t="s">
        <v>3849</v>
      </c>
      <c r="C1058" s="80" t="s">
        <v>3705</v>
      </c>
      <c r="D1058" s="93">
        <v>45737.021554285056</v>
      </c>
      <c r="E1058" s="80" t="s">
        <v>3706</v>
      </c>
      <c r="F1058" s="86" t="str">
        <f>INDEX('Crosswalk Particulates'!$B:$B,MATCH('2017 EPA Data'!A1058,'Crosswalk Particulates'!$A:$A,0))</f>
        <v>process-other-industry</v>
      </c>
      <c r="G1058" s="91">
        <f>INDEX('Crosswalk Particulates'!$E:$E,MATCH('2017 EPA Data'!$B1058,'Crosswalk Particulates'!$D:$D,0))</f>
        <v>0</v>
      </c>
      <c r="H1058" s="103">
        <f t="shared" si="16"/>
        <v>0</v>
      </c>
    </row>
    <row r="1059" spans="1:8" hidden="1">
      <c r="A1059" s="80" t="s">
        <v>3795</v>
      </c>
      <c r="B1059" s="80" t="s">
        <v>3771</v>
      </c>
      <c r="D1059" s="93">
        <v>45082</v>
      </c>
      <c r="E1059" s="80" t="s">
        <v>3706</v>
      </c>
      <c r="F1059" s="86" t="str">
        <f>INDEX('Crosswalk Particulates'!$B:$B,MATCH('2017 EPA Data'!A1059,'Crosswalk Particulates'!$A:$A,0))</f>
        <v>process-cement-industry</v>
      </c>
      <c r="G1059" s="91">
        <f>INDEX('Crosswalk Particulates'!$E:$E,MATCH('2017 EPA Data'!$B1059,'Crosswalk Particulates'!$D:$D,0))</f>
        <v>0</v>
      </c>
      <c r="H1059" s="103">
        <f t="shared" si="16"/>
        <v>0</v>
      </c>
    </row>
    <row r="1060" spans="1:8" hidden="1">
      <c r="A1060" s="80" t="s">
        <v>3784</v>
      </c>
      <c r="B1060" s="80" t="s">
        <v>3792</v>
      </c>
      <c r="C1060" s="80" t="s">
        <v>3705</v>
      </c>
      <c r="D1060" s="93">
        <v>45064.701215599998</v>
      </c>
      <c r="E1060" s="80" t="s">
        <v>3706</v>
      </c>
      <c r="F1060" s="86" t="str">
        <f>INDEX('Crosswalk Particulates'!$B:$B,MATCH('2017 EPA Data'!A1060,'Crosswalk Particulates'!$A:$A,0))</f>
        <v>industry-fuel-coal</v>
      </c>
      <c r="G1060" s="91">
        <f>INDEX('Crosswalk Particulates'!$E:$E,MATCH('2017 EPA Data'!$B1060,'Crosswalk Particulates'!$D:$D,0))</f>
        <v>0</v>
      </c>
      <c r="H1060" s="103">
        <f t="shared" si="16"/>
        <v>0</v>
      </c>
    </row>
    <row r="1061" spans="1:8" hidden="1">
      <c r="A1061" s="80" t="s">
        <v>3730</v>
      </c>
      <c r="B1061" s="80" t="s">
        <v>3794</v>
      </c>
      <c r="C1061" s="80" t="s">
        <v>3705</v>
      </c>
      <c r="D1061" s="93">
        <v>44944.111715123581</v>
      </c>
      <c r="E1061" s="80" t="s">
        <v>3706</v>
      </c>
      <c r="F1061" s="86" t="str">
        <f>INDEX('Crosswalk Particulates'!$B:$B,MATCH('2017 EPA Data'!A1061,'Crosswalk Particulates'!$A:$A,0))</f>
        <v>process-ngps-industry</v>
      </c>
      <c r="G1061" s="91">
        <f>INDEX('Crosswalk Particulates'!$E:$E,MATCH('2017 EPA Data'!$B1061,'Crosswalk Particulates'!$D:$D,0))</f>
        <v>0</v>
      </c>
      <c r="H1061" s="103">
        <f t="shared" si="16"/>
        <v>0</v>
      </c>
    </row>
    <row r="1062" spans="1:8" hidden="1">
      <c r="A1062" s="80" t="s">
        <v>3791</v>
      </c>
      <c r="B1062" s="80" t="s">
        <v>3873</v>
      </c>
      <c r="C1062" s="80" t="s">
        <v>3705</v>
      </c>
      <c r="D1062" s="93">
        <v>44639.403456918313</v>
      </c>
      <c r="E1062" s="80" t="s">
        <v>3706</v>
      </c>
      <c r="F1062" s="86" t="str">
        <f>INDEX('Crosswalk Particulates'!$B:$B,MATCH('2017 EPA Data'!A1062,'Crosswalk Particulates'!$A:$A,0))</f>
        <v>Transportation Sector</v>
      </c>
      <c r="G1062" s="91">
        <f>INDEX('Crosswalk Particulates'!$E:$E,MATCH('2017 EPA Data'!$B1062,'Crosswalk Particulates'!$D:$D,0))</f>
        <v>0</v>
      </c>
      <c r="H1062" s="103">
        <f t="shared" si="16"/>
        <v>0</v>
      </c>
    </row>
    <row r="1063" spans="1:8" hidden="1">
      <c r="A1063" s="80" t="s">
        <v>3747</v>
      </c>
      <c r="B1063" s="80" t="s">
        <v>3872</v>
      </c>
      <c r="C1063" s="80" t="s">
        <v>3705</v>
      </c>
      <c r="D1063" s="93">
        <v>44527.219482322893</v>
      </c>
      <c r="E1063" s="80" t="s">
        <v>3706</v>
      </c>
      <c r="F1063" s="86" t="str">
        <f>INDEX('Crosswalk Particulates'!$B:$B,MATCH('2017 EPA Data'!A1063,'Crosswalk Particulates'!$A:$A,0))</f>
        <v>process-waste-industry</v>
      </c>
      <c r="G1063" s="91">
        <f>INDEX('Crosswalk Particulates'!$E:$E,MATCH('2017 EPA Data'!$B1063,'Crosswalk Particulates'!$D:$D,0))</f>
        <v>0</v>
      </c>
      <c r="H1063" s="103">
        <f t="shared" si="16"/>
        <v>0</v>
      </c>
    </row>
    <row r="1064" spans="1:8" hidden="1">
      <c r="A1064" s="80" t="s">
        <v>3791</v>
      </c>
      <c r="B1064" s="80" t="s">
        <v>3756</v>
      </c>
      <c r="C1064" s="80" t="s">
        <v>3705</v>
      </c>
      <c r="D1064" s="93">
        <v>44368.491744980252</v>
      </c>
      <c r="E1064" s="80" t="s">
        <v>3706</v>
      </c>
      <c r="F1064" s="86" t="str">
        <f>INDEX('Crosswalk Particulates'!$B:$B,MATCH('2017 EPA Data'!A1064,'Crosswalk Particulates'!$A:$A,0))</f>
        <v>Transportation Sector</v>
      </c>
      <c r="G1064" s="91">
        <f>INDEX('Crosswalk Particulates'!$E:$E,MATCH('2017 EPA Data'!$B1064,'Crosswalk Particulates'!$D:$D,0))</f>
        <v>0</v>
      </c>
      <c r="H1064" s="103">
        <f t="shared" si="16"/>
        <v>0</v>
      </c>
    </row>
    <row r="1065" spans="1:8" hidden="1">
      <c r="A1065" s="80" t="s">
        <v>3789</v>
      </c>
      <c r="B1065" s="80" t="s">
        <v>3816</v>
      </c>
      <c r="C1065" s="80" t="s">
        <v>3705</v>
      </c>
      <c r="D1065" s="93">
        <v>44103.003645249097</v>
      </c>
      <c r="E1065" s="80" t="s">
        <v>3706</v>
      </c>
      <c r="F1065" s="86" t="str">
        <f>INDEX('Crosswalk Particulates'!$B:$B,MATCH('2017 EPA Data'!A1065,'Crosswalk Particulates'!$A:$A,0))</f>
        <v>Commercial Buildings Sector</v>
      </c>
      <c r="G1065" s="91">
        <f>INDEX('Crosswalk Particulates'!$E:$E,MATCH('2017 EPA Data'!$B1065,'Crosswalk Particulates'!$D:$D,0))</f>
        <v>0</v>
      </c>
      <c r="H1065" s="103">
        <f t="shared" si="16"/>
        <v>0</v>
      </c>
    </row>
    <row r="1066" spans="1:8" hidden="1">
      <c r="A1066" s="80" t="s">
        <v>3726</v>
      </c>
      <c r="B1066" s="80" t="s">
        <v>3905</v>
      </c>
      <c r="C1066" s="80" t="s">
        <v>3705</v>
      </c>
      <c r="D1066" s="93">
        <v>43642.284938634999</v>
      </c>
      <c r="E1066" s="80" t="s">
        <v>3706</v>
      </c>
      <c r="F1066" s="86" t="str">
        <f>INDEX('Crosswalk Particulates'!$B:$B,MATCH('2017 EPA Data'!A1066,'Crosswalk Particulates'!$A:$A,0))</f>
        <v>process-other-industry</v>
      </c>
      <c r="G1066" s="91">
        <f>INDEX('Crosswalk Particulates'!$E:$E,MATCH('2017 EPA Data'!$B1066,'Crosswalk Particulates'!$D:$D,0))</f>
        <v>0</v>
      </c>
      <c r="H1066" s="103">
        <f t="shared" si="16"/>
        <v>0</v>
      </c>
    </row>
    <row r="1067" spans="1:8" hidden="1">
      <c r="A1067" s="80" t="s">
        <v>3774</v>
      </c>
      <c r="B1067" s="80" t="s">
        <v>3761</v>
      </c>
      <c r="C1067" s="80" t="s">
        <v>3705</v>
      </c>
      <c r="D1067" s="93">
        <v>43577.907058893252</v>
      </c>
      <c r="E1067" s="80" t="s">
        <v>3706</v>
      </c>
      <c r="F1067" s="86" t="str">
        <f>INDEX('Crosswalk Particulates'!$B:$B,MATCH('2017 EPA Data'!A1067,'Crosswalk Particulates'!$A:$A,0))</f>
        <v>process-other-industry</v>
      </c>
      <c r="G1067" s="91">
        <f>INDEX('Crosswalk Particulates'!$E:$E,MATCH('2017 EPA Data'!$B1067,'Crosswalk Particulates'!$D:$D,0))</f>
        <v>0</v>
      </c>
      <c r="H1067" s="103">
        <f t="shared" si="16"/>
        <v>0</v>
      </c>
    </row>
    <row r="1068" spans="1:8" hidden="1">
      <c r="A1068" s="80" t="s">
        <v>3791</v>
      </c>
      <c r="B1068" s="80" t="s">
        <v>3744</v>
      </c>
      <c r="C1068" s="80" t="s">
        <v>3745</v>
      </c>
      <c r="D1068" s="93">
        <v>43240.481935167903</v>
      </c>
      <c r="E1068" s="80" t="s">
        <v>3710</v>
      </c>
      <c r="F1068" s="86" t="str">
        <f>INDEX('Crosswalk Particulates'!$B:$B,MATCH('2017 EPA Data'!A1068,'Crosswalk Particulates'!$A:$A,0))</f>
        <v>Transportation Sector</v>
      </c>
      <c r="G1068" s="91" t="str">
        <f>INDEX('Crosswalk Particulates'!$E:$E,MATCH('2017 EPA Data'!$B1068,'Crosswalk Particulates'!$D:$D,0))</f>
        <v>VOC</v>
      </c>
      <c r="H1068" s="103">
        <f t="shared" si="16"/>
        <v>39227152012.744057</v>
      </c>
    </row>
    <row r="1069" spans="1:8" hidden="1">
      <c r="A1069" s="80" t="s">
        <v>3726</v>
      </c>
      <c r="B1069" s="80" t="s">
        <v>3750</v>
      </c>
      <c r="C1069" s="80" t="s">
        <v>3705</v>
      </c>
      <c r="D1069" s="93">
        <v>43145.537876310002</v>
      </c>
      <c r="E1069" s="80" t="s">
        <v>3706</v>
      </c>
      <c r="F1069" s="86" t="str">
        <f>INDEX('Crosswalk Particulates'!$B:$B,MATCH('2017 EPA Data'!A1069,'Crosswalk Particulates'!$A:$A,0))</f>
        <v>process-other-industry</v>
      </c>
      <c r="G1069" s="91">
        <f>INDEX('Crosswalk Particulates'!$E:$E,MATCH('2017 EPA Data'!$B1069,'Crosswalk Particulates'!$D:$D,0))</f>
        <v>0</v>
      </c>
      <c r="H1069" s="103">
        <f t="shared" si="16"/>
        <v>0</v>
      </c>
    </row>
    <row r="1070" spans="1:8" hidden="1">
      <c r="A1070" s="80" t="s">
        <v>3779</v>
      </c>
      <c r="B1070" s="80" t="s">
        <v>3778</v>
      </c>
      <c r="C1070" s="80" t="s">
        <v>3745</v>
      </c>
      <c r="D1070" s="93">
        <v>42932.753228454421</v>
      </c>
      <c r="E1070" s="80" t="s">
        <v>3710</v>
      </c>
      <c r="F1070" s="86" t="str">
        <f>INDEX('Crosswalk Particulates'!$B:$B,MATCH('2017 EPA Data'!A1070,'Crosswalk Particulates'!$A:$A,0))</f>
        <v>Other-EPA</v>
      </c>
      <c r="G1070" s="91" t="str">
        <f>INDEX('Crosswalk Particulates'!$E:$E,MATCH('2017 EPA Data'!$B1070,'Crosswalk Particulates'!$D:$D,0))</f>
        <v>PM10</v>
      </c>
      <c r="H1070" s="103">
        <f t="shared" si="16"/>
        <v>38947984893.953995</v>
      </c>
    </row>
    <row r="1071" spans="1:8" hidden="1">
      <c r="A1071" s="80" t="s">
        <v>3717</v>
      </c>
      <c r="B1071" s="80" t="s">
        <v>3767</v>
      </c>
      <c r="C1071" s="80" t="s">
        <v>3705</v>
      </c>
      <c r="D1071" s="93">
        <v>42858.131738422322</v>
      </c>
      <c r="E1071" s="80" t="s">
        <v>3706</v>
      </c>
      <c r="F1071" s="86" t="str">
        <f>INDEX('Crosswalk Particulates'!$B:$B,MATCH('2017 EPA Data'!A1071,'Crosswalk Particulates'!$A:$A,0))</f>
        <v>Other-EPA</v>
      </c>
      <c r="G1071" s="91">
        <f>INDEX('Crosswalk Particulates'!$E:$E,MATCH('2017 EPA Data'!$B1071,'Crosswalk Particulates'!$D:$D,0))</f>
        <v>0</v>
      </c>
      <c r="H1071" s="103">
        <f t="shared" si="16"/>
        <v>0</v>
      </c>
    </row>
    <row r="1072" spans="1:8" hidden="1">
      <c r="A1072" s="80" t="s">
        <v>3790</v>
      </c>
      <c r="B1072" s="80" t="s">
        <v>3800</v>
      </c>
      <c r="C1072" s="80" t="s">
        <v>3705</v>
      </c>
      <c r="D1072" s="93">
        <v>42673.018734389603</v>
      </c>
      <c r="E1072" s="80" t="s">
        <v>3706</v>
      </c>
      <c r="F1072" s="86" t="str">
        <f>INDEX('Crosswalk Particulates'!$B:$B,MATCH('2017 EPA Data'!A1072,'Crosswalk Particulates'!$A:$A,0))</f>
        <v>process-other-industry</v>
      </c>
      <c r="G1072" s="91">
        <f>INDEX('Crosswalk Particulates'!$E:$E,MATCH('2017 EPA Data'!$B1072,'Crosswalk Particulates'!$D:$D,0))</f>
        <v>0</v>
      </c>
      <c r="H1072" s="103">
        <f t="shared" si="16"/>
        <v>0</v>
      </c>
    </row>
    <row r="1073" spans="1:8" hidden="1">
      <c r="A1073" s="80" t="s">
        <v>3753</v>
      </c>
      <c r="B1073" s="80" t="s">
        <v>3732</v>
      </c>
      <c r="C1073" s="80" t="s">
        <v>3705</v>
      </c>
      <c r="D1073" s="93">
        <v>42058.253854720002</v>
      </c>
      <c r="E1073" s="80" t="s">
        <v>3706</v>
      </c>
      <c r="F1073" s="86" t="str">
        <f>INDEX('Crosswalk Particulates'!$B:$B,MATCH('2017 EPA Data'!A1073,'Crosswalk Particulates'!$A:$A,0))</f>
        <v>Electricity Sector</v>
      </c>
      <c r="G1073" s="91">
        <f>INDEX('Crosswalk Particulates'!$E:$E,MATCH('2017 EPA Data'!$B1073,'Crosswalk Particulates'!$D:$D,0))</f>
        <v>0</v>
      </c>
      <c r="H1073" s="103">
        <f t="shared" si="16"/>
        <v>0</v>
      </c>
    </row>
    <row r="1074" spans="1:8" hidden="1">
      <c r="A1074" s="80" t="s">
        <v>3789</v>
      </c>
      <c r="B1074" s="80" t="s">
        <v>3889</v>
      </c>
      <c r="C1074" s="80" t="s">
        <v>3705</v>
      </c>
      <c r="D1074" s="93">
        <v>42057.1746822196</v>
      </c>
      <c r="E1074" s="80" t="s">
        <v>3706</v>
      </c>
      <c r="F1074" s="86" t="str">
        <f>INDEX('Crosswalk Particulates'!$B:$B,MATCH('2017 EPA Data'!A1074,'Crosswalk Particulates'!$A:$A,0))</f>
        <v>Commercial Buildings Sector</v>
      </c>
      <c r="G1074" s="91">
        <f>INDEX('Crosswalk Particulates'!$E:$E,MATCH('2017 EPA Data'!$B1074,'Crosswalk Particulates'!$D:$D,0))</f>
        <v>0</v>
      </c>
      <c r="H1074" s="103">
        <f t="shared" si="16"/>
        <v>0</v>
      </c>
    </row>
    <row r="1075" spans="1:8" hidden="1">
      <c r="A1075" s="80" t="s">
        <v>3835</v>
      </c>
      <c r="B1075" s="80" t="s">
        <v>3708</v>
      </c>
      <c r="C1075" s="80" t="s">
        <v>3709</v>
      </c>
      <c r="D1075" s="93">
        <v>41983</v>
      </c>
      <c r="E1075" s="80" t="s">
        <v>3710</v>
      </c>
      <c r="F1075" s="86" t="str">
        <f>INDEX('Crosswalk Particulates'!$B:$B,MATCH('2017 EPA Data'!A1075,'Crosswalk Particulates'!$A:$A,0))</f>
        <v>process-mining-industry</v>
      </c>
      <c r="G1075" s="91">
        <f>INDEX('Crosswalk Particulates'!$E:$E,MATCH('2017 EPA Data'!$B1075,'Crosswalk Particulates'!$D:$D,0))</f>
        <v>0</v>
      </c>
      <c r="H1075" s="103">
        <f t="shared" si="16"/>
        <v>38086382233.672928</v>
      </c>
    </row>
    <row r="1076" spans="1:8" hidden="1">
      <c r="A1076" s="80" t="s">
        <v>3711</v>
      </c>
      <c r="B1076" s="80" t="s">
        <v>3886</v>
      </c>
      <c r="C1076" s="80" t="s">
        <v>3709</v>
      </c>
      <c r="D1076" s="93">
        <v>41787.565864419361</v>
      </c>
      <c r="E1076" s="80" t="s">
        <v>3710</v>
      </c>
      <c r="F1076" s="86" t="str">
        <f>INDEX('Crosswalk Particulates'!$B:$B,MATCH('2017 EPA Data'!A1076,'Crosswalk Particulates'!$A:$A,0))</f>
        <v>Transportation Sector</v>
      </c>
      <c r="G1076" s="91" t="str">
        <f>INDEX('Crosswalk Particulates'!$E:$E,MATCH('2017 EPA Data'!$B1076,'Crosswalk Particulates'!$D:$D,0))</f>
        <v>N2O</v>
      </c>
      <c r="H1076" s="103">
        <f t="shared" si="16"/>
        <v>37909087157.350807</v>
      </c>
    </row>
    <row r="1077" spans="1:8" hidden="1">
      <c r="A1077" s="80" t="s">
        <v>3784</v>
      </c>
      <c r="B1077" s="80" t="s">
        <v>3800</v>
      </c>
      <c r="C1077" s="80" t="s">
        <v>3705</v>
      </c>
      <c r="D1077" s="93">
        <v>41721.067308969628</v>
      </c>
      <c r="E1077" s="80" t="s">
        <v>3706</v>
      </c>
      <c r="F1077" s="86" t="str">
        <f>INDEX('Crosswalk Particulates'!$B:$B,MATCH('2017 EPA Data'!A1077,'Crosswalk Particulates'!$A:$A,0))</f>
        <v>industry-fuel-coal</v>
      </c>
      <c r="G1077" s="91">
        <f>INDEX('Crosswalk Particulates'!$E:$E,MATCH('2017 EPA Data'!$B1077,'Crosswalk Particulates'!$D:$D,0))</f>
        <v>0</v>
      </c>
      <c r="H1077" s="103">
        <f t="shared" si="16"/>
        <v>0</v>
      </c>
    </row>
    <row r="1078" spans="1:8" hidden="1">
      <c r="A1078" s="80" t="s">
        <v>3788</v>
      </c>
      <c r="B1078" s="80" t="s">
        <v>3822</v>
      </c>
      <c r="D1078" s="93">
        <v>41521.169750151304</v>
      </c>
      <c r="E1078" s="80" t="s">
        <v>3710</v>
      </c>
      <c r="F1078" s="86" t="str">
        <f>INDEX('Crosswalk Particulates'!$B:$B,MATCH('2017 EPA Data'!A1078,'Crosswalk Particulates'!$A:$A,0))</f>
        <v>industry-fuel-biomass</v>
      </c>
      <c r="G1078" s="91" t="str">
        <f>INDEX('Crosswalk Particulates'!$E:$E,MATCH('2017 EPA Data'!$B1078,'Crosswalk Particulates'!$D:$D,0))</f>
        <v>OC</v>
      </c>
      <c r="H1078" s="103">
        <f t="shared" si="16"/>
        <v>37667416380.284409</v>
      </c>
    </row>
    <row r="1079" spans="1:8" hidden="1">
      <c r="A1079" s="80" t="s">
        <v>3774</v>
      </c>
      <c r="B1079" s="80" t="s">
        <v>3870</v>
      </c>
      <c r="C1079" s="80" t="s">
        <v>3705</v>
      </c>
      <c r="D1079" s="93">
        <v>41138.5933943208</v>
      </c>
      <c r="E1079" s="80" t="s">
        <v>3706</v>
      </c>
      <c r="F1079" s="86" t="str">
        <f>INDEX('Crosswalk Particulates'!$B:$B,MATCH('2017 EPA Data'!A1079,'Crosswalk Particulates'!$A:$A,0))</f>
        <v>process-other-industry</v>
      </c>
      <c r="G1079" s="91">
        <f>INDEX('Crosswalk Particulates'!$E:$E,MATCH('2017 EPA Data'!$B1079,'Crosswalk Particulates'!$D:$D,0))</f>
        <v>0</v>
      </c>
      <c r="H1079" s="103">
        <f t="shared" si="16"/>
        <v>0</v>
      </c>
    </row>
    <row r="1080" spans="1:8" hidden="1">
      <c r="A1080" s="80" t="s">
        <v>3766</v>
      </c>
      <c r="B1080" s="80" t="s">
        <v>3899</v>
      </c>
      <c r="C1080" s="80" t="s">
        <v>3705</v>
      </c>
      <c r="D1080" s="93">
        <v>41106.161188999999</v>
      </c>
      <c r="E1080" s="80" t="s">
        <v>3706</v>
      </c>
      <c r="F1080" s="86" t="str">
        <f>INDEX('Crosswalk Particulates'!$B:$B,MATCH('2017 EPA Data'!A1080,'Crosswalk Particulates'!$A:$A,0))</f>
        <v>process-chemicals-industry</v>
      </c>
      <c r="G1080" s="91">
        <f>INDEX('Crosswalk Particulates'!$E:$E,MATCH('2017 EPA Data'!$B1080,'Crosswalk Particulates'!$D:$D,0))</f>
        <v>0</v>
      </c>
      <c r="H1080" s="103">
        <f t="shared" si="16"/>
        <v>0</v>
      </c>
    </row>
    <row r="1081" spans="1:8" hidden="1">
      <c r="A1081" s="80" t="s">
        <v>3853</v>
      </c>
      <c r="B1081" s="80" t="s">
        <v>3724</v>
      </c>
      <c r="C1081" s="80" t="s">
        <v>3705</v>
      </c>
      <c r="D1081" s="93">
        <v>40943.32454389675</v>
      </c>
      <c r="E1081" s="80" t="s">
        <v>3706</v>
      </c>
      <c r="F1081" s="86" t="str">
        <f>INDEX('Crosswalk Particulates'!$B:$B,MATCH('2017 EPA Data'!A1081,'Crosswalk Particulates'!$A:$A,0))</f>
        <v>Commercial Buildings Sector</v>
      </c>
      <c r="G1081" s="91">
        <f>INDEX('Crosswalk Particulates'!$E:$E,MATCH('2017 EPA Data'!$B1081,'Crosswalk Particulates'!$D:$D,0))</f>
        <v>0</v>
      </c>
      <c r="H1081" s="103">
        <f t="shared" si="16"/>
        <v>0</v>
      </c>
    </row>
    <row r="1082" spans="1:8" hidden="1">
      <c r="A1082" s="80" t="s">
        <v>3741</v>
      </c>
      <c r="B1082" s="80" t="s">
        <v>3834</v>
      </c>
      <c r="C1082" s="80" t="s">
        <v>3705</v>
      </c>
      <c r="D1082" s="93">
        <v>40794.55085745969</v>
      </c>
      <c r="E1082" s="80" t="s">
        <v>3706</v>
      </c>
      <c r="F1082" s="86" t="str">
        <f>INDEX('Crosswalk Particulates'!$B:$B,MATCH('2017 EPA Data'!A1082,'Crosswalk Particulates'!$A:$A,0))</f>
        <v>process-other-industry</v>
      </c>
      <c r="G1082" s="91">
        <f>INDEX('Crosswalk Particulates'!$E:$E,MATCH('2017 EPA Data'!$B1082,'Crosswalk Particulates'!$D:$D,0))</f>
        <v>0</v>
      </c>
      <c r="H1082" s="103">
        <f t="shared" si="16"/>
        <v>0</v>
      </c>
    </row>
    <row r="1083" spans="1:8" hidden="1">
      <c r="A1083" s="80" t="s">
        <v>3720</v>
      </c>
      <c r="B1083" s="80" t="s">
        <v>3778</v>
      </c>
      <c r="C1083" s="80" t="s">
        <v>3745</v>
      </c>
      <c r="D1083" s="93">
        <v>40494.227428253733</v>
      </c>
      <c r="E1083" s="80" t="s">
        <v>3710</v>
      </c>
      <c r="F1083" s="86" t="str">
        <f>INDEX('Crosswalk Particulates'!$B:$B,MATCH('2017 EPA Data'!A1083,'Crosswalk Particulates'!$A:$A,0))</f>
        <v>Other-EPA</v>
      </c>
      <c r="G1083" s="91" t="str">
        <f>INDEX('Crosswalk Particulates'!$E:$E,MATCH('2017 EPA Data'!$B1083,'Crosswalk Particulates'!$D:$D,0))</f>
        <v>PM10</v>
      </c>
      <c r="H1083" s="103">
        <f t="shared" si="16"/>
        <v>36735788869.060188</v>
      </c>
    </row>
    <row r="1084" spans="1:8" hidden="1">
      <c r="A1084" s="80" t="s">
        <v>3753</v>
      </c>
      <c r="B1084" s="80" t="s">
        <v>3907</v>
      </c>
      <c r="C1084" s="80" t="s">
        <v>3705</v>
      </c>
      <c r="D1084" s="93">
        <v>40438.1025888</v>
      </c>
      <c r="E1084" s="80" t="s">
        <v>3706</v>
      </c>
      <c r="F1084" s="86" t="str">
        <f>INDEX('Crosswalk Particulates'!$B:$B,MATCH('2017 EPA Data'!A1084,'Crosswalk Particulates'!$A:$A,0))</f>
        <v>Electricity Sector</v>
      </c>
      <c r="G1084" s="91">
        <f>INDEX('Crosswalk Particulates'!$E:$E,MATCH('2017 EPA Data'!$B1084,'Crosswalk Particulates'!$D:$D,0))</f>
        <v>0</v>
      </c>
      <c r="H1084" s="103">
        <f t="shared" si="16"/>
        <v>0</v>
      </c>
    </row>
    <row r="1085" spans="1:8" hidden="1">
      <c r="A1085" s="80" t="s">
        <v>3770</v>
      </c>
      <c r="B1085" s="80" t="s">
        <v>3724</v>
      </c>
      <c r="C1085" s="80" t="s">
        <v>3705</v>
      </c>
      <c r="D1085" s="93">
        <v>40415.400506425554</v>
      </c>
      <c r="E1085" s="80" t="s">
        <v>3706</v>
      </c>
      <c r="F1085" s="86" t="str">
        <f>INDEX('Crosswalk Particulates'!$B:$B,MATCH('2017 EPA Data'!A1085,'Crosswalk Particulates'!$A:$A,0))</f>
        <v>Commercial Buildings Sector</v>
      </c>
      <c r="G1085" s="91">
        <f>INDEX('Crosswalk Particulates'!$E:$E,MATCH('2017 EPA Data'!$B1085,'Crosswalk Particulates'!$D:$D,0))</f>
        <v>0</v>
      </c>
      <c r="H1085" s="103">
        <f t="shared" si="16"/>
        <v>0</v>
      </c>
    </row>
    <row r="1086" spans="1:8" hidden="1">
      <c r="A1086" s="80" t="s">
        <v>3843</v>
      </c>
      <c r="B1086" s="80" t="s">
        <v>3781</v>
      </c>
      <c r="C1086" s="80" t="s">
        <v>3705</v>
      </c>
      <c r="D1086" s="93">
        <v>40061.282096080002</v>
      </c>
      <c r="E1086" s="80" t="s">
        <v>3706</v>
      </c>
      <c r="F1086" s="86" t="str">
        <f>INDEX('Crosswalk Particulates'!$B:$B,MATCH('2017 EPA Data'!A1086,'Crosswalk Particulates'!$A:$A,0))</f>
        <v>Commercial Buildings Sector</v>
      </c>
      <c r="G1086" s="91">
        <f>INDEX('Crosswalk Particulates'!$E:$E,MATCH('2017 EPA Data'!$B1086,'Crosswalk Particulates'!$D:$D,0))</f>
        <v>0</v>
      </c>
      <c r="H1086" s="103">
        <f t="shared" si="16"/>
        <v>0</v>
      </c>
    </row>
    <row r="1087" spans="1:8" hidden="1">
      <c r="A1087" s="80" t="s">
        <v>3791</v>
      </c>
      <c r="B1087" s="80" t="s">
        <v>3908</v>
      </c>
      <c r="C1087" s="80" t="s">
        <v>3705</v>
      </c>
      <c r="D1087" s="93">
        <v>39967.853658781059</v>
      </c>
      <c r="E1087" s="80" t="s">
        <v>3706</v>
      </c>
      <c r="F1087" s="86" t="str">
        <f>INDEX('Crosswalk Particulates'!$B:$B,MATCH('2017 EPA Data'!A1087,'Crosswalk Particulates'!$A:$A,0))</f>
        <v>Transportation Sector</v>
      </c>
      <c r="G1087" s="91">
        <f>INDEX('Crosswalk Particulates'!$E:$E,MATCH('2017 EPA Data'!$B1087,'Crosswalk Particulates'!$D:$D,0))</f>
        <v>0</v>
      </c>
      <c r="H1087" s="103">
        <f t="shared" si="16"/>
        <v>0</v>
      </c>
    </row>
    <row r="1088" spans="1:8" hidden="1">
      <c r="A1088" s="80" t="s">
        <v>3820</v>
      </c>
      <c r="B1088" s="80" t="s">
        <v>3749</v>
      </c>
      <c r="C1088" s="80" t="s">
        <v>3705</v>
      </c>
      <c r="D1088" s="93">
        <v>39733.338524979998</v>
      </c>
      <c r="E1088" s="80" t="s">
        <v>3706</v>
      </c>
      <c r="F1088" s="86" t="str">
        <f>INDEX('Crosswalk Particulates'!$B:$B,MATCH('2017 EPA Data'!A1088,'Crosswalk Particulates'!$A:$A,0))</f>
        <v>industry-fuel-other</v>
      </c>
      <c r="G1088" s="91">
        <f>INDEX('Crosswalk Particulates'!$E:$E,MATCH('2017 EPA Data'!$B1088,'Crosswalk Particulates'!$D:$D,0))</f>
        <v>0</v>
      </c>
      <c r="H1088" s="103">
        <f t="shared" si="16"/>
        <v>0</v>
      </c>
    </row>
    <row r="1089" spans="1:8" hidden="1">
      <c r="A1089" s="80" t="s">
        <v>3707</v>
      </c>
      <c r="B1089" s="80" t="s">
        <v>3756</v>
      </c>
      <c r="C1089" s="80" t="s">
        <v>3705</v>
      </c>
      <c r="D1089" s="93">
        <v>39605.784847563002</v>
      </c>
      <c r="E1089" s="80" t="s">
        <v>3706</v>
      </c>
      <c r="F1089" s="86" t="str">
        <f>INDEX('Crosswalk Particulates'!$B:$B,MATCH('2017 EPA Data'!A1089,'Crosswalk Particulates'!$A:$A,0))</f>
        <v>process-other-industry</v>
      </c>
      <c r="G1089" s="91">
        <f>INDEX('Crosswalk Particulates'!$E:$E,MATCH('2017 EPA Data'!$B1089,'Crosswalk Particulates'!$D:$D,0))</f>
        <v>0</v>
      </c>
      <c r="H1089" s="103">
        <f t="shared" si="16"/>
        <v>0</v>
      </c>
    </row>
    <row r="1090" spans="1:8" hidden="1">
      <c r="A1090" s="80" t="s">
        <v>3837</v>
      </c>
      <c r="B1090" s="80" t="s">
        <v>3803</v>
      </c>
      <c r="C1090" s="80" t="s">
        <v>3745</v>
      </c>
      <c r="D1090" s="93">
        <v>39588.996749072721</v>
      </c>
      <c r="E1090" s="80" t="s">
        <v>3710</v>
      </c>
      <c r="F1090" s="86" t="str">
        <f>INDEX('Crosswalk Particulates'!$B:$B,MATCH('2017 EPA Data'!A1090,'Crosswalk Particulates'!$A:$A,0))</f>
        <v>Electricity Sector</v>
      </c>
      <c r="G1090" s="91" t="str">
        <f>INDEX('Crosswalk Particulates'!$E:$E,MATCH('2017 EPA Data'!$B1090,'Crosswalk Particulates'!$D:$D,0))</f>
        <v>SOx</v>
      </c>
      <c r="H1090" s="103">
        <f t="shared" si="16"/>
        <v>35914576434.09996</v>
      </c>
    </row>
    <row r="1091" spans="1:8" hidden="1">
      <c r="A1091" s="80" t="s">
        <v>3726</v>
      </c>
      <c r="B1091" s="80" t="s">
        <v>3778</v>
      </c>
      <c r="C1091" s="80" t="s">
        <v>3745</v>
      </c>
      <c r="D1091" s="93">
        <v>39529.653047259933</v>
      </c>
      <c r="E1091" s="80" t="s">
        <v>3710</v>
      </c>
      <c r="F1091" s="86" t="str">
        <f>INDEX('Crosswalk Particulates'!$B:$B,MATCH('2017 EPA Data'!A1091,'Crosswalk Particulates'!$A:$A,0))</f>
        <v>process-other-industry</v>
      </c>
      <c r="G1091" s="91" t="str">
        <f>INDEX('Crosswalk Particulates'!$E:$E,MATCH('2017 EPA Data'!$B1091,'Crosswalk Particulates'!$D:$D,0))</f>
        <v>PM10</v>
      </c>
      <c r="H1091" s="103">
        <f t="shared" si="16"/>
        <v>35860740669.376068</v>
      </c>
    </row>
    <row r="1092" spans="1:8" hidden="1">
      <c r="A1092" s="80" t="s">
        <v>3735</v>
      </c>
      <c r="B1092" s="80" t="s">
        <v>3723</v>
      </c>
      <c r="C1092" s="80" t="s">
        <v>3705</v>
      </c>
      <c r="D1092" s="93">
        <v>39425.861704644667</v>
      </c>
      <c r="E1092" s="80" t="s">
        <v>3706</v>
      </c>
      <c r="F1092" s="86" t="str">
        <f>INDEX('Crosswalk Particulates'!$B:$B,MATCH('2017 EPA Data'!A1092,'Crosswalk Particulates'!$A:$A,0))</f>
        <v>process-other-industry</v>
      </c>
      <c r="G1092" s="91">
        <f>INDEX('Crosswalk Particulates'!$E:$E,MATCH('2017 EPA Data'!$B1092,'Crosswalk Particulates'!$D:$D,0))</f>
        <v>0</v>
      </c>
      <c r="H1092" s="103">
        <f t="shared" ref="H1092:H1155" si="17">IF(E1092="TON",D1092/metricton_to_shortton,0)*10^6</f>
        <v>0</v>
      </c>
    </row>
    <row r="1093" spans="1:8" hidden="1">
      <c r="A1093" s="80" t="s">
        <v>3747</v>
      </c>
      <c r="B1093" s="80" t="s">
        <v>3856</v>
      </c>
      <c r="C1093" s="80" t="s">
        <v>3705</v>
      </c>
      <c r="D1093" s="93">
        <v>39405.117483365706</v>
      </c>
      <c r="E1093" s="80" t="s">
        <v>3706</v>
      </c>
      <c r="F1093" s="86" t="str">
        <f>INDEX('Crosswalk Particulates'!$B:$B,MATCH('2017 EPA Data'!A1093,'Crosswalk Particulates'!$A:$A,0))</f>
        <v>process-waste-industry</v>
      </c>
      <c r="G1093" s="91">
        <f>INDEX('Crosswalk Particulates'!$E:$E,MATCH('2017 EPA Data'!$B1093,'Crosswalk Particulates'!$D:$D,0))</f>
        <v>0</v>
      </c>
      <c r="H1093" s="103">
        <f t="shared" si="17"/>
        <v>0</v>
      </c>
    </row>
    <row r="1094" spans="1:8" hidden="1">
      <c r="A1094" s="80" t="s">
        <v>3737</v>
      </c>
      <c r="B1094" s="80" t="s">
        <v>3797</v>
      </c>
      <c r="C1094" s="80" t="s">
        <v>3745</v>
      </c>
      <c r="D1094" s="93">
        <v>39272.234651004488</v>
      </c>
      <c r="E1094" s="80" t="s">
        <v>3710</v>
      </c>
      <c r="F1094" s="86" t="str">
        <f>INDEX('Crosswalk Particulates'!$B:$B,MATCH('2017 EPA Data'!A1094,'Crosswalk Particulates'!$A:$A,0))</f>
        <v>Residential Buildings Sector</v>
      </c>
      <c r="G1094" s="91" t="str">
        <f>INDEX('Crosswalk Particulates'!$E:$E,MATCH('2017 EPA Data'!$B1094,'Crosswalk Particulates'!$D:$D,0))</f>
        <v>NOX</v>
      </c>
      <c r="H1094" s="103">
        <f t="shared" si="17"/>
        <v>35627214350.776543</v>
      </c>
    </row>
    <row r="1095" spans="1:8" hidden="1">
      <c r="A1095" s="80" t="s">
        <v>3707</v>
      </c>
      <c r="B1095" s="80" t="s">
        <v>3860</v>
      </c>
      <c r="C1095" s="80" t="s">
        <v>3705</v>
      </c>
      <c r="D1095" s="93">
        <v>39238.076556303</v>
      </c>
      <c r="E1095" s="80" t="s">
        <v>3706</v>
      </c>
      <c r="F1095" s="86" t="str">
        <f>INDEX('Crosswalk Particulates'!$B:$B,MATCH('2017 EPA Data'!A1095,'Crosswalk Particulates'!$A:$A,0))</f>
        <v>process-other-industry</v>
      </c>
      <c r="G1095" s="91">
        <f>INDEX('Crosswalk Particulates'!$E:$E,MATCH('2017 EPA Data'!$B1095,'Crosswalk Particulates'!$D:$D,0))</f>
        <v>0</v>
      </c>
      <c r="H1095" s="103">
        <f t="shared" si="17"/>
        <v>0</v>
      </c>
    </row>
    <row r="1096" spans="1:8" hidden="1">
      <c r="A1096" s="80" t="s">
        <v>3790</v>
      </c>
      <c r="B1096" s="80" t="s">
        <v>3887</v>
      </c>
      <c r="C1096" s="80" t="s">
        <v>3705</v>
      </c>
      <c r="D1096" s="93">
        <v>39182.03</v>
      </c>
      <c r="E1096" s="80" t="s">
        <v>3706</v>
      </c>
      <c r="F1096" s="86" t="str">
        <f>INDEX('Crosswalk Particulates'!$B:$B,MATCH('2017 EPA Data'!A1096,'Crosswalk Particulates'!$A:$A,0))</f>
        <v>process-other-industry</v>
      </c>
      <c r="G1096" s="91">
        <f>INDEX('Crosswalk Particulates'!$E:$E,MATCH('2017 EPA Data'!$B1096,'Crosswalk Particulates'!$D:$D,0))</f>
        <v>0</v>
      </c>
      <c r="H1096" s="103">
        <f t="shared" si="17"/>
        <v>0</v>
      </c>
    </row>
    <row r="1097" spans="1:8" hidden="1">
      <c r="A1097" s="80" t="s">
        <v>3770</v>
      </c>
      <c r="B1097" s="80" t="s">
        <v>3704</v>
      </c>
      <c r="C1097" s="80" t="s">
        <v>3705</v>
      </c>
      <c r="D1097" s="93">
        <v>39003.711207127002</v>
      </c>
      <c r="E1097" s="80" t="s">
        <v>3706</v>
      </c>
      <c r="F1097" s="86" t="str">
        <f>INDEX('Crosswalk Particulates'!$B:$B,MATCH('2017 EPA Data'!A1097,'Crosswalk Particulates'!$A:$A,0))</f>
        <v>Commercial Buildings Sector</v>
      </c>
      <c r="G1097" s="91">
        <f>INDEX('Crosswalk Particulates'!$E:$E,MATCH('2017 EPA Data'!$B1097,'Crosswalk Particulates'!$D:$D,0))</f>
        <v>0</v>
      </c>
      <c r="H1097" s="103">
        <f t="shared" si="17"/>
        <v>0</v>
      </c>
    </row>
    <row r="1098" spans="1:8" hidden="1">
      <c r="A1098" s="80" t="s">
        <v>3789</v>
      </c>
      <c r="B1098" s="80" t="s">
        <v>3825</v>
      </c>
      <c r="C1098" s="80" t="s">
        <v>3705</v>
      </c>
      <c r="D1098" s="93">
        <v>38910.010413892662</v>
      </c>
      <c r="E1098" s="80" t="s">
        <v>3706</v>
      </c>
      <c r="F1098" s="86" t="str">
        <f>INDEX('Crosswalk Particulates'!$B:$B,MATCH('2017 EPA Data'!A1098,'Crosswalk Particulates'!$A:$A,0))</f>
        <v>Commercial Buildings Sector</v>
      </c>
      <c r="G1098" s="91">
        <f>INDEX('Crosswalk Particulates'!$E:$E,MATCH('2017 EPA Data'!$B1098,'Crosswalk Particulates'!$D:$D,0))</f>
        <v>0</v>
      </c>
      <c r="H1098" s="103">
        <f t="shared" si="17"/>
        <v>0</v>
      </c>
    </row>
    <row r="1099" spans="1:8" hidden="1">
      <c r="A1099" s="80" t="s">
        <v>3733</v>
      </c>
      <c r="B1099" s="80" t="s">
        <v>3744</v>
      </c>
      <c r="C1099" s="80" t="s">
        <v>3745</v>
      </c>
      <c r="D1099" s="93">
        <v>38847.608814783402</v>
      </c>
      <c r="E1099" s="80" t="s">
        <v>3710</v>
      </c>
      <c r="F1099" s="86" t="str">
        <f>INDEX('Crosswalk Particulates'!$B:$B,MATCH('2017 EPA Data'!A1099,'Crosswalk Particulates'!$A:$A,0))</f>
        <v>Transportation Sector</v>
      </c>
      <c r="G1099" s="91" t="str">
        <f>INDEX('Crosswalk Particulates'!$E:$E,MATCH('2017 EPA Data'!$B1099,'Crosswalk Particulates'!$D:$D,0))</f>
        <v>VOC</v>
      </c>
      <c r="H1099" s="103">
        <f t="shared" si="17"/>
        <v>35241999813.830414</v>
      </c>
    </row>
    <row r="1100" spans="1:8" hidden="1">
      <c r="A1100" s="80" t="s">
        <v>3726</v>
      </c>
      <c r="B1100" s="80" t="s">
        <v>3858</v>
      </c>
      <c r="C1100" s="80" t="s">
        <v>3705</v>
      </c>
      <c r="D1100" s="93">
        <v>38826.438743589999</v>
      </c>
      <c r="E1100" s="80" t="s">
        <v>3706</v>
      </c>
      <c r="F1100" s="86" t="str">
        <f>INDEX('Crosswalk Particulates'!$B:$B,MATCH('2017 EPA Data'!A1100,'Crosswalk Particulates'!$A:$A,0))</f>
        <v>process-other-industry</v>
      </c>
      <c r="G1100" s="91">
        <f>INDEX('Crosswalk Particulates'!$E:$E,MATCH('2017 EPA Data'!$B1100,'Crosswalk Particulates'!$D:$D,0))</f>
        <v>0</v>
      </c>
      <c r="H1100" s="103">
        <f t="shared" si="17"/>
        <v>0</v>
      </c>
    </row>
    <row r="1101" spans="1:8" hidden="1">
      <c r="A1101" s="80" t="s">
        <v>3729</v>
      </c>
      <c r="B1101" s="80" t="s">
        <v>3727</v>
      </c>
      <c r="C1101" s="80" t="s">
        <v>3705</v>
      </c>
      <c r="D1101" s="93">
        <v>38813.175838437637</v>
      </c>
      <c r="E1101" s="80" t="s">
        <v>3706</v>
      </c>
      <c r="F1101" s="86" t="str">
        <f>INDEX('Crosswalk Particulates'!$B:$B,MATCH('2017 EPA Data'!A1101,'Crosswalk Particulates'!$A:$A,0))</f>
        <v>Transportation Sector</v>
      </c>
      <c r="G1101" s="91">
        <f>INDEX('Crosswalk Particulates'!$E:$E,MATCH('2017 EPA Data'!$B1101,'Crosswalk Particulates'!$D:$D,0))</f>
        <v>0</v>
      </c>
      <c r="H1101" s="103">
        <f t="shared" si="17"/>
        <v>0</v>
      </c>
    </row>
    <row r="1102" spans="1:8" hidden="1">
      <c r="A1102" s="80" t="s">
        <v>3735</v>
      </c>
      <c r="B1102" s="80" t="s">
        <v>3909</v>
      </c>
      <c r="C1102" s="80" t="s">
        <v>3705</v>
      </c>
      <c r="D1102" s="93">
        <v>38580.101094470003</v>
      </c>
      <c r="E1102" s="80" t="s">
        <v>3706</v>
      </c>
      <c r="F1102" s="86" t="str">
        <f>INDEX('Crosswalk Particulates'!$B:$B,MATCH('2017 EPA Data'!A1102,'Crosswalk Particulates'!$A:$A,0))</f>
        <v>process-other-industry</v>
      </c>
      <c r="G1102" s="91">
        <f>INDEX('Crosswalk Particulates'!$E:$E,MATCH('2017 EPA Data'!$B1102,'Crosswalk Particulates'!$D:$D,0))</f>
        <v>0</v>
      </c>
      <c r="H1102" s="103">
        <f t="shared" si="17"/>
        <v>0</v>
      </c>
    </row>
    <row r="1103" spans="1:8" hidden="1">
      <c r="A1103" s="80" t="s">
        <v>3743</v>
      </c>
      <c r="B1103" s="80" t="s">
        <v>3727</v>
      </c>
      <c r="C1103" s="80" t="s">
        <v>3705</v>
      </c>
      <c r="D1103" s="93">
        <v>38383.445601624</v>
      </c>
      <c r="E1103" s="80" t="s">
        <v>3706</v>
      </c>
      <c r="F1103" s="86" t="str">
        <f>INDEX('Crosswalk Particulates'!$B:$B,MATCH('2017 EPA Data'!A1103,'Crosswalk Particulates'!$A:$A,0))</f>
        <v>process-other-industry</v>
      </c>
      <c r="G1103" s="91">
        <f>INDEX('Crosswalk Particulates'!$E:$E,MATCH('2017 EPA Data'!$B1103,'Crosswalk Particulates'!$D:$D,0))</f>
        <v>0</v>
      </c>
      <c r="H1103" s="103">
        <f t="shared" si="17"/>
        <v>0</v>
      </c>
    </row>
    <row r="1104" spans="1:8" hidden="1">
      <c r="A1104" s="80" t="s">
        <v>3720</v>
      </c>
      <c r="B1104" s="80" t="s">
        <v>3831</v>
      </c>
      <c r="C1104" s="80" t="s">
        <v>3705</v>
      </c>
      <c r="D1104" s="93">
        <v>38317.238350733372</v>
      </c>
      <c r="E1104" s="80" t="s">
        <v>3706</v>
      </c>
      <c r="F1104" s="86" t="str">
        <f>INDEX('Crosswalk Particulates'!$B:$B,MATCH('2017 EPA Data'!A1104,'Crosswalk Particulates'!$A:$A,0))</f>
        <v>Other-EPA</v>
      </c>
      <c r="G1104" s="91">
        <f>INDEX('Crosswalk Particulates'!$E:$E,MATCH('2017 EPA Data'!$B1104,'Crosswalk Particulates'!$D:$D,0))</f>
        <v>0</v>
      </c>
      <c r="H1104" s="103">
        <f t="shared" si="17"/>
        <v>0</v>
      </c>
    </row>
    <row r="1105" spans="1:8" hidden="1">
      <c r="A1105" s="80" t="s">
        <v>3720</v>
      </c>
      <c r="B1105" s="80" t="s">
        <v>3863</v>
      </c>
      <c r="C1105" s="80" t="s">
        <v>3705</v>
      </c>
      <c r="D1105" s="93">
        <v>38159.021275986524</v>
      </c>
      <c r="E1105" s="80" t="s">
        <v>3706</v>
      </c>
      <c r="F1105" s="86" t="str">
        <f>INDEX('Crosswalk Particulates'!$B:$B,MATCH('2017 EPA Data'!A1105,'Crosswalk Particulates'!$A:$A,0))</f>
        <v>Other-EPA</v>
      </c>
      <c r="G1105" s="91">
        <f>INDEX('Crosswalk Particulates'!$E:$E,MATCH('2017 EPA Data'!$B1105,'Crosswalk Particulates'!$D:$D,0))</f>
        <v>0</v>
      </c>
      <c r="H1105" s="103">
        <f t="shared" si="17"/>
        <v>0</v>
      </c>
    </row>
    <row r="1106" spans="1:8" hidden="1">
      <c r="A1106" s="80" t="s">
        <v>3779</v>
      </c>
      <c r="B1106" s="80" t="s">
        <v>3744</v>
      </c>
      <c r="C1106" s="80" t="s">
        <v>3745</v>
      </c>
      <c r="D1106" s="93">
        <v>38061.104166037097</v>
      </c>
      <c r="E1106" s="80" t="s">
        <v>3710</v>
      </c>
      <c r="F1106" s="86" t="str">
        <f>INDEX('Crosswalk Particulates'!$B:$B,MATCH('2017 EPA Data'!A1106,'Crosswalk Particulates'!$A:$A,0))</f>
        <v>Other-EPA</v>
      </c>
      <c r="G1106" s="91" t="str">
        <f>INDEX('Crosswalk Particulates'!$E:$E,MATCH('2017 EPA Data'!$B1106,'Crosswalk Particulates'!$D:$D,0))</f>
        <v>VOC</v>
      </c>
      <c r="H1106" s="103">
        <f t="shared" si="17"/>
        <v>34528493950.011436</v>
      </c>
    </row>
    <row r="1107" spans="1:8" hidden="1">
      <c r="A1107" s="80" t="s">
        <v>3790</v>
      </c>
      <c r="B1107" s="80" t="s">
        <v>3873</v>
      </c>
      <c r="C1107" s="80" t="s">
        <v>3705</v>
      </c>
      <c r="D1107" s="93">
        <v>38036.665811677522</v>
      </c>
      <c r="E1107" s="80" t="s">
        <v>3706</v>
      </c>
      <c r="F1107" s="86" t="str">
        <f>INDEX('Crosswalk Particulates'!$B:$B,MATCH('2017 EPA Data'!A1107,'Crosswalk Particulates'!$A:$A,0))</f>
        <v>process-other-industry</v>
      </c>
      <c r="G1107" s="91">
        <f>INDEX('Crosswalk Particulates'!$E:$E,MATCH('2017 EPA Data'!$B1107,'Crosswalk Particulates'!$D:$D,0))</f>
        <v>0</v>
      </c>
      <c r="H1107" s="103">
        <f t="shared" si="17"/>
        <v>0</v>
      </c>
    </row>
    <row r="1108" spans="1:8" hidden="1">
      <c r="A1108" s="80" t="s">
        <v>3780</v>
      </c>
      <c r="B1108" s="80" t="s">
        <v>3873</v>
      </c>
      <c r="C1108" s="80" t="s">
        <v>3705</v>
      </c>
      <c r="D1108" s="93">
        <v>37997.005155427876</v>
      </c>
      <c r="E1108" s="80" t="s">
        <v>3706</v>
      </c>
      <c r="F1108" s="86" t="str">
        <f>INDEX('Crosswalk Particulates'!$B:$B,MATCH('2017 EPA Data'!A1108,'Crosswalk Particulates'!$A:$A,0))</f>
        <v>process-ngps-industry</v>
      </c>
      <c r="G1108" s="91">
        <f>INDEX('Crosswalk Particulates'!$E:$E,MATCH('2017 EPA Data'!$B1108,'Crosswalk Particulates'!$D:$D,0))</f>
        <v>0</v>
      </c>
      <c r="H1108" s="103">
        <f t="shared" si="17"/>
        <v>0</v>
      </c>
    </row>
    <row r="1109" spans="1:8" hidden="1">
      <c r="A1109" s="80" t="s">
        <v>3791</v>
      </c>
      <c r="B1109" s="80" t="s">
        <v>3732</v>
      </c>
      <c r="C1109" s="80" t="s">
        <v>3705</v>
      </c>
      <c r="D1109" s="93">
        <v>37976.420951497996</v>
      </c>
      <c r="E1109" s="80" t="s">
        <v>3706</v>
      </c>
      <c r="F1109" s="86" t="str">
        <f>INDEX('Crosswalk Particulates'!$B:$B,MATCH('2017 EPA Data'!A1109,'Crosswalk Particulates'!$A:$A,0))</f>
        <v>Transportation Sector</v>
      </c>
      <c r="G1109" s="91">
        <f>INDEX('Crosswalk Particulates'!$E:$E,MATCH('2017 EPA Data'!$B1109,'Crosswalk Particulates'!$D:$D,0))</f>
        <v>0</v>
      </c>
      <c r="H1109" s="103">
        <f t="shared" si="17"/>
        <v>0</v>
      </c>
    </row>
    <row r="1110" spans="1:8" hidden="1">
      <c r="A1110" s="80" t="s">
        <v>3774</v>
      </c>
      <c r="B1110" s="80" t="s">
        <v>3878</v>
      </c>
      <c r="C1110" s="80" t="s">
        <v>3705</v>
      </c>
      <c r="D1110" s="93">
        <v>37826.505018695003</v>
      </c>
      <c r="E1110" s="80" t="s">
        <v>3706</v>
      </c>
      <c r="F1110" s="86" t="str">
        <f>INDEX('Crosswalk Particulates'!$B:$B,MATCH('2017 EPA Data'!A1110,'Crosswalk Particulates'!$A:$A,0))</f>
        <v>process-other-industry</v>
      </c>
      <c r="G1110" s="91">
        <f>INDEX('Crosswalk Particulates'!$E:$E,MATCH('2017 EPA Data'!$B1110,'Crosswalk Particulates'!$D:$D,0))</f>
        <v>0</v>
      </c>
      <c r="H1110" s="103">
        <f t="shared" si="17"/>
        <v>0</v>
      </c>
    </row>
    <row r="1111" spans="1:8" hidden="1">
      <c r="A1111" s="80" t="s">
        <v>3837</v>
      </c>
      <c r="B1111" s="80" t="s">
        <v>3768</v>
      </c>
      <c r="C1111" s="80" t="s">
        <v>3705</v>
      </c>
      <c r="D1111" s="93">
        <v>37694.80461621</v>
      </c>
      <c r="E1111" s="80" t="s">
        <v>3706</v>
      </c>
      <c r="F1111" s="86" t="str">
        <f>INDEX('Crosswalk Particulates'!$B:$B,MATCH('2017 EPA Data'!A1111,'Crosswalk Particulates'!$A:$A,0))</f>
        <v>Electricity Sector</v>
      </c>
      <c r="G1111" s="91">
        <f>INDEX('Crosswalk Particulates'!$E:$E,MATCH('2017 EPA Data'!$B1111,'Crosswalk Particulates'!$D:$D,0))</f>
        <v>0</v>
      </c>
      <c r="H1111" s="103">
        <f t="shared" si="17"/>
        <v>0</v>
      </c>
    </row>
    <row r="1112" spans="1:8" hidden="1">
      <c r="A1112" s="80" t="s">
        <v>3733</v>
      </c>
      <c r="B1112" s="80" t="s">
        <v>3844</v>
      </c>
      <c r="C1112" s="80" t="s">
        <v>3705</v>
      </c>
      <c r="D1112" s="93">
        <v>37565.062134477557</v>
      </c>
      <c r="E1112" s="80" t="s">
        <v>3706</v>
      </c>
      <c r="F1112" s="86" t="str">
        <f>INDEX('Crosswalk Particulates'!$B:$B,MATCH('2017 EPA Data'!A1112,'Crosswalk Particulates'!$A:$A,0))</f>
        <v>Transportation Sector</v>
      </c>
      <c r="G1112" s="91">
        <f>INDEX('Crosswalk Particulates'!$E:$E,MATCH('2017 EPA Data'!$B1112,'Crosswalk Particulates'!$D:$D,0))</f>
        <v>0</v>
      </c>
      <c r="H1112" s="103">
        <f t="shared" si="17"/>
        <v>0</v>
      </c>
    </row>
    <row r="1113" spans="1:8" hidden="1">
      <c r="A1113" s="80" t="s">
        <v>3772</v>
      </c>
      <c r="B1113" s="80" t="s">
        <v>3847</v>
      </c>
      <c r="C1113" s="80" t="s">
        <v>3705</v>
      </c>
      <c r="D1113" s="93">
        <v>37416.279915940671</v>
      </c>
      <c r="E1113" s="80" t="s">
        <v>3706</v>
      </c>
      <c r="F1113" s="86" t="str">
        <f>INDEX('Crosswalk Particulates'!$B:$B,MATCH('2017 EPA Data'!A1113,'Crosswalk Particulates'!$A:$A,0))</f>
        <v>Electricity Sector</v>
      </c>
      <c r="G1113" s="91">
        <f>INDEX('Crosswalk Particulates'!$E:$E,MATCH('2017 EPA Data'!$B1113,'Crosswalk Particulates'!$D:$D,0))</f>
        <v>0</v>
      </c>
      <c r="H1113" s="103">
        <f t="shared" si="17"/>
        <v>0</v>
      </c>
    </row>
    <row r="1114" spans="1:8" hidden="1">
      <c r="A1114" s="80" t="s">
        <v>3807</v>
      </c>
      <c r="B1114" s="80" t="s">
        <v>3873</v>
      </c>
      <c r="C1114" s="80" t="s">
        <v>3705</v>
      </c>
      <c r="D1114" s="93">
        <v>37357.290294647602</v>
      </c>
      <c r="E1114" s="80" t="s">
        <v>3706</v>
      </c>
      <c r="F1114" s="86" t="str">
        <f>INDEX('Crosswalk Particulates'!$B:$B,MATCH('2017 EPA Data'!A1114,'Crosswalk Particulates'!$A:$A,0))</f>
        <v>process-iron and steel-industry</v>
      </c>
      <c r="G1114" s="91">
        <f>INDEX('Crosswalk Particulates'!$E:$E,MATCH('2017 EPA Data'!$B1114,'Crosswalk Particulates'!$D:$D,0))</f>
        <v>0</v>
      </c>
      <c r="H1114" s="103">
        <f t="shared" si="17"/>
        <v>0</v>
      </c>
    </row>
    <row r="1115" spans="1:8" hidden="1">
      <c r="A1115" s="80" t="s">
        <v>3735</v>
      </c>
      <c r="B1115" s="80" t="s">
        <v>3755</v>
      </c>
      <c r="C1115" s="80" t="s">
        <v>3705</v>
      </c>
      <c r="D1115" s="93">
        <v>37247.322264395603</v>
      </c>
      <c r="E1115" s="80" t="s">
        <v>3706</v>
      </c>
      <c r="F1115" s="86" t="str">
        <f>INDEX('Crosswalk Particulates'!$B:$B,MATCH('2017 EPA Data'!A1115,'Crosswalk Particulates'!$A:$A,0))</f>
        <v>process-other-industry</v>
      </c>
      <c r="G1115" s="91">
        <f>INDEX('Crosswalk Particulates'!$E:$E,MATCH('2017 EPA Data'!$B1115,'Crosswalk Particulates'!$D:$D,0))</f>
        <v>0</v>
      </c>
      <c r="H1115" s="103">
        <f t="shared" si="17"/>
        <v>0</v>
      </c>
    </row>
    <row r="1116" spans="1:8" hidden="1">
      <c r="A1116" s="80" t="s">
        <v>3774</v>
      </c>
      <c r="B1116" s="80" t="s">
        <v>3708</v>
      </c>
      <c r="C1116" s="80" t="s">
        <v>3709</v>
      </c>
      <c r="D1116" s="93">
        <v>36935.468091340001</v>
      </c>
      <c r="E1116" s="80" t="s">
        <v>3710</v>
      </c>
      <c r="F1116" s="86" t="str">
        <f>INDEX('Crosswalk Particulates'!$B:$B,MATCH('2017 EPA Data'!A1116,'Crosswalk Particulates'!$A:$A,0))</f>
        <v>process-other-industry</v>
      </c>
      <c r="G1116" s="91">
        <f>INDEX('Crosswalk Particulates'!$E:$E,MATCH('2017 EPA Data'!$B1116,'Crosswalk Particulates'!$D:$D,0))</f>
        <v>0</v>
      </c>
      <c r="H1116" s="103">
        <f t="shared" si="17"/>
        <v>33507332865.836296</v>
      </c>
    </row>
    <row r="1117" spans="1:8" hidden="1">
      <c r="A1117" s="80" t="s">
        <v>3766</v>
      </c>
      <c r="B1117" s="80" t="s">
        <v>3867</v>
      </c>
      <c r="C1117" s="80" t="s">
        <v>3705</v>
      </c>
      <c r="D1117" s="93">
        <v>36732.559700999998</v>
      </c>
      <c r="E1117" s="80" t="s">
        <v>3706</v>
      </c>
      <c r="F1117" s="86" t="str">
        <f>INDEX('Crosswalk Particulates'!$B:$B,MATCH('2017 EPA Data'!A1117,'Crosswalk Particulates'!$A:$A,0))</f>
        <v>process-chemicals-industry</v>
      </c>
      <c r="G1117" s="91">
        <f>INDEX('Crosswalk Particulates'!$E:$E,MATCH('2017 EPA Data'!$B1117,'Crosswalk Particulates'!$D:$D,0))</f>
        <v>0</v>
      </c>
      <c r="H1117" s="103">
        <f t="shared" si="17"/>
        <v>0</v>
      </c>
    </row>
    <row r="1118" spans="1:8" hidden="1">
      <c r="A1118" s="80" t="s">
        <v>3720</v>
      </c>
      <c r="B1118" s="80" t="s">
        <v>3798</v>
      </c>
      <c r="C1118" s="80" t="s">
        <v>3745</v>
      </c>
      <c r="D1118" s="93">
        <v>36724.583287514048</v>
      </c>
      <c r="E1118" s="80" t="s">
        <v>3710</v>
      </c>
      <c r="F1118" s="86" t="str">
        <f>INDEX('Crosswalk Particulates'!$B:$B,MATCH('2017 EPA Data'!A1118,'Crosswalk Particulates'!$A:$A,0))</f>
        <v>Other-EPA</v>
      </c>
      <c r="G1118" s="91" t="str">
        <f>INDEX('Crosswalk Particulates'!$E:$E,MATCH('2017 EPA Data'!$B1118,'Crosswalk Particulates'!$D:$D,0))</f>
        <v>PM25</v>
      </c>
      <c r="H1118" s="103">
        <f t="shared" si="17"/>
        <v>33316021162.389938</v>
      </c>
    </row>
    <row r="1119" spans="1:8" hidden="1">
      <c r="A1119" s="80" t="s">
        <v>3737</v>
      </c>
      <c r="B1119" s="80" t="s">
        <v>3802</v>
      </c>
      <c r="C1119" s="80" t="s">
        <v>3705</v>
      </c>
      <c r="D1119" s="93">
        <v>36638.447557061627</v>
      </c>
      <c r="E1119" s="80" t="s">
        <v>3706</v>
      </c>
      <c r="F1119" s="86" t="str">
        <f>INDEX('Crosswalk Particulates'!$B:$B,MATCH('2017 EPA Data'!A1119,'Crosswalk Particulates'!$A:$A,0))</f>
        <v>Residential Buildings Sector</v>
      </c>
      <c r="G1119" s="91">
        <f>INDEX('Crosswalk Particulates'!$E:$E,MATCH('2017 EPA Data'!$B1119,'Crosswalk Particulates'!$D:$D,0))</f>
        <v>0</v>
      </c>
      <c r="H1119" s="103">
        <f t="shared" si="17"/>
        <v>0</v>
      </c>
    </row>
    <row r="1120" spans="1:8" hidden="1">
      <c r="A1120" s="80" t="s">
        <v>3733</v>
      </c>
      <c r="B1120" s="80" t="s">
        <v>3816</v>
      </c>
      <c r="C1120" s="80" t="s">
        <v>3705</v>
      </c>
      <c r="D1120" s="93">
        <v>36609.720283889081</v>
      </c>
      <c r="E1120" s="80" t="s">
        <v>3706</v>
      </c>
      <c r="F1120" s="86" t="str">
        <f>INDEX('Crosswalk Particulates'!$B:$B,MATCH('2017 EPA Data'!A1120,'Crosswalk Particulates'!$A:$A,0))</f>
        <v>Transportation Sector</v>
      </c>
      <c r="G1120" s="91">
        <f>INDEX('Crosswalk Particulates'!$E:$E,MATCH('2017 EPA Data'!$B1120,'Crosswalk Particulates'!$D:$D,0))</f>
        <v>0</v>
      </c>
      <c r="H1120" s="103">
        <f t="shared" si="17"/>
        <v>0</v>
      </c>
    </row>
    <row r="1121" spans="1:8" hidden="1">
      <c r="A1121" s="80" t="s">
        <v>3753</v>
      </c>
      <c r="B1121" s="80" t="s">
        <v>3782</v>
      </c>
      <c r="C1121" s="80" t="s">
        <v>3705</v>
      </c>
      <c r="D1121" s="93">
        <v>36537.299859999999</v>
      </c>
      <c r="E1121" s="80" t="s">
        <v>3706</v>
      </c>
      <c r="F1121" s="86" t="str">
        <f>INDEX('Crosswalk Particulates'!$B:$B,MATCH('2017 EPA Data'!A1121,'Crosswalk Particulates'!$A:$A,0))</f>
        <v>Electricity Sector</v>
      </c>
      <c r="G1121" s="91">
        <f>INDEX('Crosswalk Particulates'!$E:$E,MATCH('2017 EPA Data'!$B1121,'Crosswalk Particulates'!$D:$D,0))</f>
        <v>0</v>
      </c>
      <c r="H1121" s="103">
        <f t="shared" si="17"/>
        <v>0</v>
      </c>
    </row>
    <row r="1122" spans="1:8" hidden="1">
      <c r="A1122" s="80" t="s">
        <v>3747</v>
      </c>
      <c r="B1122" s="80" t="s">
        <v>3849</v>
      </c>
      <c r="C1122" s="80" t="s">
        <v>3705</v>
      </c>
      <c r="D1122" s="93">
        <v>36399.512765470092</v>
      </c>
      <c r="E1122" s="80" t="s">
        <v>3706</v>
      </c>
      <c r="F1122" s="86" t="str">
        <f>INDEX('Crosswalk Particulates'!$B:$B,MATCH('2017 EPA Data'!A1122,'Crosswalk Particulates'!$A:$A,0))</f>
        <v>process-waste-industry</v>
      </c>
      <c r="G1122" s="91">
        <f>INDEX('Crosswalk Particulates'!$E:$E,MATCH('2017 EPA Data'!$B1122,'Crosswalk Particulates'!$D:$D,0))</f>
        <v>0</v>
      </c>
      <c r="H1122" s="103">
        <f t="shared" si="17"/>
        <v>0</v>
      </c>
    </row>
    <row r="1123" spans="1:8" hidden="1">
      <c r="A1123" s="80" t="s">
        <v>3835</v>
      </c>
      <c r="B1123" s="80" t="s">
        <v>3768</v>
      </c>
      <c r="C1123" s="80" t="s">
        <v>3705</v>
      </c>
      <c r="D1123" s="93">
        <v>36347.440277759997</v>
      </c>
      <c r="E1123" s="80" t="s">
        <v>3706</v>
      </c>
      <c r="F1123" s="86" t="str">
        <f>INDEX('Crosswalk Particulates'!$B:$B,MATCH('2017 EPA Data'!A1123,'Crosswalk Particulates'!$A:$A,0))</f>
        <v>process-mining-industry</v>
      </c>
      <c r="G1123" s="91">
        <f>INDEX('Crosswalk Particulates'!$E:$E,MATCH('2017 EPA Data'!$B1123,'Crosswalk Particulates'!$D:$D,0))</f>
        <v>0</v>
      </c>
      <c r="H1123" s="103">
        <f t="shared" si="17"/>
        <v>0</v>
      </c>
    </row>
    <row r="1124" spans="1:8" hidden="1">
      <c r="A1124" s="80" t="s">
        <v>3774</v>
      </c>
      <c r="B1124" s="80" t="s">
        <v>3759</v>
      </c>
      <c r="C1124" s="80" t="s">
        <v>3705</v>
      </c>
      <c r="D1124" s="93">
        <v>36127.954703000003</v>
      </c>
      <c r="E1124" s="80" t="s">
        <v>3706</v>
      </c>
      <c r="F1124" s="86" t="str">
        <f>INDEX('Crosswalk Particulates'!$B:$B,MATCH('2017 EPA Data'!A1124,'Crosswalk Particulates'!$A:$A,0))</f>
        <v>process-other-industry</v>
      </c>
      <c r="G1124" s="91">
        <f>INDEX('Crosswalk Particulates'!$E:$E,MATCH('2017 EPA Data'!$B1124,'Crosswalk Particulates'!$D:$D,0))</f>
        <v>0</v>
      </c>
      <c r="H1124" s="103">
        <f t="shared" si="17"/>
        <v>0</v>
      </c>
    </row>
    <row r="1125" spans="1:8" hidden="1">
      <c r="A1125" s="80" t="s">
        <v>3853</v>
      </c>
      <c r="B1125" s="80" t="s">
        <v>3764</v>
      </c>
      <c r="C1125" s="80" t="s">
        <v>3705</v>
      </c>
      <c r="D1125" s="93">
        <v>36068.766934410967</v>
      </c>
      <c r="E1125" s="80" t="s">
        <v>3706</v>
      </c>
      <c r="F1125" s="86" t="str">
        <f>INDEX('Crosswalk Particulates'!$B:$B,MATCH('2017 EPA Data'!A1125,'Crosswalk Particulates'!$A:$A,0))</f>
        <v>Commercial Buildings Sector</v>
      </c>
      <c r="G1125" s="91">
        <f>INDEX('Crosswalk Particulates'!$E:$E,MATCH('2017 EPA Data'!$B1125,'Crosswalk Particulates'!$D:$D,0))</f>
        <v>0</v>
      </c>
      <c r="H1125" s="103">
        <f t="shared" si="17"/>
        <v>0</v>
      </c>
    </row>
    <row r="1126" spans="1:8" hidden="1">
      <c r="A1126" s="80" t="s">
        <v>3733</v>
      </c>
      <c r="B1126" s="80" t="s">
        <v>3802</v>
      </c>
      <c r="C1126" s="80" t="s">
        <v>3705</v>
      </c>
      <c r="D1126" s="93">
        <v>35980.009487626681</v>
      </c>
      <c r="E1126" s="80" t="s">
        <v>3706</v>
      </c>
      <c r="F1126" s="86" t="str">
        <f>INDEX('Crosswalk Particulates'!$B:$B,MATCH('2017 EPA Data'!A1126,'Crosswalk Particulates'!$A:$A,0))</f>
        <v>Transportation Sector</v>
      </c>
      <c r="G1126" s="91">
        <f>INDEX('Crosswalk Particulates'!$E:$E,MATCH('2017 EPA Data'!$B1126,'Crosswalk Particulates'!$D:$D,0))</f>
        <v>0</v>
      </c>
      <c r="H1126" s="103">
        <f t="shared" si="17"/>
        <v>0</v>
      </c>
    </row>
    <row r="1127" spans="1:8" hidden="1">
      <c r="A1127" s="80" t="s">
        <v>3742</v>
      </c>
      <c r="B1127" s="80" t="s">
        <v>3746</v>
      </c>
      <c r="C1127" s="80" t="s">
        <v>3705</v>
      </c>
      <c r="D1127" s="93">
        <v>35920.175484067375</v>
      </c>
      <c r="E1127" s="80" t="s">
        <v>3706</v>
      </c>
      <c r="F1127" s="86" t="str">
        <f>INDEX('Crosswalk Particulates'!$B:$B,MATCH('2017 EPA Data'!A1127,'Crosswalk Particulates'!$A:$A,0))</f>
        <v>Transportation Sector</v>
      </c>
      <c r="G1127" s="91">
        <f>INDEX('Crosswalk Particulates'!$E:$E,MATCH('2017 EPA Data'!$B1127,'Crosswalk Particulates'!$D:$D,0))</f>
        <v>0</v>
      </c>
      <c r="H1127" s="103">
        <f t="shared" si="17"/>
        <v>0</v>
      </c>
    </row>
    <row r="1128" spans="1:8" hidden="1">
      <c r="A1128" s="80" t="s">
        <v>3774</v>
      </c>
      <c r="B1128" s="80" t="s">
        <v>3801</v>
      </c>
      <c r="C1128" s="80" t="s">
        <v>3705</v>
      </c>
      <c r="D1128" s="93">
        <v>35866.165807099998</v>
      </c>
      <c r="E1128" s="80" t="s">
        <v>3706</v>
      </c>
      <c r="F1128" s="86" t="str">
        <f>INDEX('Crosswalk Particulates'!$B:$B,MATCH('2017 EPA Data'!A1128,'Crosswalk Particulates'!$A:$A,0))</f>
        <v>process-other-industry</v>
      </c>
      <c r="G1128" s="91">
        <f>INDEX('Crosswalk Particulates'!$E:$E,MATCH('2017 EPA Data'!$B1128,'Crosswalk Particulates'!$D:$D,0))</f>
        <v>0</v>
      </c>
      <c r="H1128" s="103">
        <f t="shared" si="17"/>
        <v>0</v>
      </c>
    </row>
    <row r="1129" spans="1:8" hidden="1">
      <c r="A1129" s="80" t="s">
        <v>3789</v>
      </c>
      <c r="B1129" s="80" t="s">
        <v>3818</v>
      </c>
      <c r="D1129" s="93">
        <v>35864.076387671666</v>
      </c>
      <c r="E1129" s="80" t="s">
        <v>3710</v>
      </c>
      <c r="F1129" s="86" t="str">
        <f>INDEX('Crosswalk Particulates'!$B:$B,MATCH('2017 EPA Data'!A1129,'Crosswalk Particulates'!$A:$A,0))</f>
        <v>Commercial Buildings Sector</v>
      </c>
      <c r="G1129" s="91">
        <f>INDEX('Crosswalk Particulates'!$E:$E,MATCH('2017 EPA Data'!$B1129,'Crosswalk Particulates'!$D:$D,0))</f>
        <v>0</v>
      </c>
      <c r="H1129" s="103">
        <f t="shared" si="17"/>
        <v>32535381505.812038</v>
      </c>
    </row>
    <row r="1130" spans="1:8" hidden="1">
      <c r="A1130" s="80" t="s">
        <v>3852</v>
      </c>
      <c r="B1130" s="80" t="s">
        <v>3797</v>
      </c>
      <c r="C1130" s="80" t="s">
        <v>3745</v>
      </c>
      <c r="D1130" s="93">
        <v>35827.070151078195</v>
      </c>
      <c r="E1130" s="80" t="s">
        <v>3710</v>
      </c>
      <c r="F1130" s="86" t="str">
        <f>INDEX('Crosswalk Particulates'!$B:$B,MATCH('2017 EPA Data'!A1130,'Crosswalk Particulates'!$A:$A,0))</f>
        <v>Commercial Buildings Sector</v>
      </c>
      <c r="G1130" s="91" t="str">
        <f>INDEX('Crosswalk Particulates'!$E:$E,MATCH('2017 EPA Data'!$B1130,'Crosswalk Particulates'!$D:$D,0))</f>
        <v>NOX</v>
      </c>
      <c r="H1130" s="103">
        <f t="shared" si="17"/>
        <v>32501809972.764648</v>
      </c>
    </row>
    <row r="1131" spans="1:8" hidden="1">
      <c r="A1131" s="80" t="s">
        <v>3766</v>
      </c>
      <c r="B1131" s="80" t="s">
        <v>3750</v>
      </c>
      <c r="C1131" s="80" t="s">
        <v>3705</v>
      </c>
      <c r="D1131" s="93">
        <v>35758.000654616</v>
      </c>
      <c r="E1131" s="80" t="s">
        <v>3706</v>
      </c>
      <c r="F1131" s="86" t="str">
        <f>INDEX('Crosswalk Particulates'!$B:$B,MATCH('2017 EPA Data'!A1131,'Crosswalk Particulates'!$A:$A,0))</f>
        <v>process-chemicals-industry</v>
      </c>
      <c r="G1131" s="91">
        <f>INDEX('Crosswalk Particulates'!$E:$E,MATCH('2017 EPA Data'!$B1131,'Crosswalk Particulates'!$D:$D,0))</f>
        <v>0</v>
      </c>
      <c r="H1131" s="103">
        <f t="shared" si="17"/>
        <v>0</v>
      </c>
    </row>
    <row r="1132" spans="1:8" hidden="1">
      <c r="A1132" s="80" t="s">
        <v>3742</v>
      </c>
      <c r="B1132" s="80" t="s">
        <v>3792</v>
      </c>
      <c r="C1132" s="80" t="s">
        <v>3705</v>
      </c>
      <c r="D1132" s="93">
        <v>35541.592612020439</v>
      </c>
      <c r="E1132" s="80" t="s">
        <v>3706</v>
      </c>
      <c r="F1132" s="86" t="str">
        <f>INDEX('Crosswalk Particulates'!$B:$B,MATCH('2017 EPA Data'!A1132,'Crosswalk Particulates'!$A:$A,0))</f>
        <v>Transportation Sector</v>
      </c>
      <c r="G1132" s="91">
        <f>INDEX('Crosswalk Particulates'!$E:$E,MATCH('2017 EPA Data'!$B1132,'Crosswalk Particulates'!$D:$D,0))</f>
        <v>0</v>
      </c>
      <c r="H1132" s="103">
        <f t="shared" si="17"/>
        <v>0</v>
      </c>
    </row>
    <row r="1133" spans="1:8" hidden="1">
      <c r="A1133" s="80" t="s">
        <v>3717</v>
      </c>
      <c r="B1133" s="80" t="s">
        <v>3868</v>
      </c>
      <c r="C1133" s="80" t="s">
        <v>3705</v>
      </c>
      <c r="D1133" s="93">
        <v>35465.859127099837</v>
      </c>
      <c r="E1133" s="80" t="s">
        <v>3706</v>
      </c>
      <c r="F1133" s="86" t="str">
        <f>INDEX('Crosswalk Particulates'!$B:$B,MATCH('2017 EPA Data'!A1133,'Crosswalk Particulates'!$A:$A,0))</f>
        <v>Other-EPA</v>
      </c>
      <c r="G1133" s="91">
        <f>INDEX('Crosswalk Particulates'!$E:$E,MATCH('2017 EPA Data'!$B1133,'Crosswalk Particulates'!$D:$D,0))</f>
        <v>0</v>
      </c>
      <c r="H1133" s="103">
        <f t="shared" si="17"/>
        <v>0</v>
      </c>
    </row>
    <row r="1134" spans="1:8" hidden="1">
      <c r="A1134" s="80" t="s">
        <v>3774</v>
      </c>
      <c r="B1134" s="80" t="s">
        <v>3778</v>
      </c>
      <c r="C1134" s="80" t="s">
        <v>3745</v>
      </c>
      <c r="D1134" s="93">
        <v>35340.077613046262</v>
      </c>
      <c r="E1134" s="80" t="s">
        <v>3710</v>
      </c>
      <c r="F1134" s="86" t="str">
        <f>INDEX('Crosswalk Particulates'!$B:$B,MATCH('2017 EPA Data'!A1134,'Crosswalk Particulates'!$A:$A,0))</f>
        <v>process-other-industry</v>
      </c>
      <c r="G1134" s="91" t="str">
        <f>INDEX('Crosswalk Particulates'!$E:$E,MATCH('2017 EPA Data'!$B1134,'Crosswalk Particulates'!$D:$D,0))</f>
        <v>PM10</v>
      </c>
      <c r="H1134" s="103">
        <f t="shared" si="17"/>
        <v>32060017248.365944</v>
      </c>
    </row>
    <row r="1135" spans="1:8" hidden="1">
      <c r="A1135" s="80" t="s">
        <v>3790</v>
      </c>
      <c r="B1135" s="80" t="s">
        <v>3723</v>
      </c>
      <c r="C1135" s="80" t="s">
        <v>3705</v>
      </c>
      <c r="D1135" s="93">
        <v>35157.434925399</v>
      </c>
      <c r="E1135" s="80" t="s">
        <v>3706</v>
      </c>
      <c r="F1135" s="86" t="str">
        <f>INDEX('Crosswalk Particulates'!$B:$B,MATCH('2017 EPA Data'!A1135,'Crosswalk Particulates'!$A:$A,0))</f>
        <v>process-other-industry</v>
      </c>
      <c r="G1135" s="91">
        <f>INDEX('Crosswalk Particulates'!$E:$E,MATCH('2017 EPA Data'!$B1135,'Crosswalk Particulates'!$D:$D,0))</f>
        <v>0</v>
      </c>
      <c r="H1135" s="103">
        <f t="shared" si="17"/>
        <v>0</v>
      </c>
    </row>
    <row r="1136" spans="1:8" hidden="1">
      <c r="A1136" s="80" t="s">
        <v>3791</v>
      </c>
      <c r="B1136" s="80" t="s">
        <v>3900</v>
      </c>
      <c r="D1136" s="93">
        <v>35029.085806488132</v>
      </c>
      <c r="E1136" s="80" t="s">
        <v>3710</v>
      </c>
      <c r="F1136" s="86" t="str">
        <f>INDEX('Crosswalk Particulates'!$B:$B,MATCH('2017 EPA Data'!A1136,'Crosswalk Particulates'!$A:$A,0))</f>
        <v>Transportation Sector</v>
      </c>
      <c r="G1136" s="91">
        <f>INDEX('Crosswalk Particulates'!$E:$E,MATCH('2017 EPA Data'!$B1136,'Crosswalk Particulates'!$D:$D,0))</f>
        <v>0</v>
      </c>
      <c r="H1136" s="103">
        <f t="shared" si="17"/>
        <v>31777889891.671249</v>
      </c>
    </row>
    <row r="1137" spans="1:8" hidden="1">
      <c r="A1137" s="80" t="s">
        <v>3791</v>
      </c>
      <c r="B1137" s="80" t="s">
        <v>3778</v>
      </c>
      <c r="C1137" s="80" t="s">
        <v>3745</v>
      </c>
      <c r="D1137" s="93">
        <v>35029.085806488132</v>
      </c>
      <c r="E1137" s="80" t="s">
        <v>3710</v>
      </c>
      <c r="F1137" s="86" t="str">
        <f>INDEX('Crosswalk Particulates'!$B:$B,MATCH('2017 EPA Data'!A1137,'Crosswalk Particulates'!$A:$A,0))</f>
        <v>Transportation Sector</v>
      </c>
      <c r="G1137" s="91" t="str">
        <f>INDEX('Crosswalk Particulates'!$E:$E,MATCH('2017 EPA Data'!$B1137,'Crosswalk Particulates'!$D:$D,0))</f>
        <v>PM10</v>
      </c>
      <c r="H1137" s="103">
        <f t="shared" si="17"/>
        <v>31777889891.671249</v>
      </c>
    </row>
    <row r="1138" spans="1:8" hidden="1">
      <c r="A1138" s="80" t="s">
        <v>3820</v>
      </c>
      <c r="B1138" s="80" t="s">
        <v>3803</v>
      </c>
      <c r="C1138" s="80" t="s">
        <v>3745</v>
      </c>
      <c r="D1138" s="93">
        <v>34771.767302476735</v>
      </c>
      <c r="E1138" s="80" t="s">
        <v>3710</v>
      </c>
      <c r="F1138" s="86" t="str">
        <f>INDEX('Crosswalk Particulates'!$B:$B,MATCH('2017 EPA Data'!A1138,'Crosswalk Particulates'!$A:$A,0))</f>
        <v>industry-fuel-other</v>
      </c>
      <c r="G1138" s="91" t="str">
        <f>INDEX('Crosswalk Particulates'!$E:$E,MATCH('2017 EPA Data'!$B1138,'Crosswalk Particulates'!$D:$D,0))</f>
        <v>SOx</v>
      </c>
      <c r="H1138" s="103">
        <f t="shared" si="17"/>
        <v>31544454193.898937</v>
      </c>
    </row>
    <row r="1139" spans="1:8" hidden="1">
      <c r="A1139" s="80" t="s">
        <v>3735</v>
      </c>
      <c r="B1139" s="80" t="s">
        <v>3845</v>
      </c>
      <c r="D1139" s="93">
        <v>34537</v>
      </c>
      <c r="E1139" s="80" t="s">
        <v>3706</v>
      </c>
      <c r="F1139" s="86" t="str">
        <f>INDEX('Crosswalk Particulates'!$B:$B,MATCH('2017 EPA Data'!A1139,'Crosswalk Particulates'!$A:$A,0))</f>
        <v>process-other-industry</v>
      </c>
      <c r="G1139" s="91">
        <f>INDEX('Crosswalk Particulates'!$E:$E,MATCH('2017 EPA Data'!$B1139,'Crosswalk Particulates'!$D:$D,0))</f>
        <v>0</v>
      </c>
      <c r="H1139" s="103">
        <f t="shared" si="17"/>
        <v>0</v>
      </c>
    </row>
    <row r="1140" spans="1:8" hidden="1">
      <c r="A1140" s="80" t="s">
        <v>3730</v>
      </c>
      <c r="B1140" s="80" t="s">
        <v>3867</v>
      </c>
      <c r="C1140" s="80" t="s">
        <v>3705</v>
      </c>
      <c r="D1140" s="93">
        <v>34527.199999999997</v>
      </c>
      <c r="E1140" s="80" t="s">
        <v>3706</v>
      </c>
      <c r="F1140" s="86" t="str">
        <f>INDEX('Crosswalk Particulates'!$B:$B,MATCH('2017 EPA Data'!A1140,'Crosswalk Particulates'!$A:$A,0))</f>
        <v>process-ngps-industry</v>
      </c>
      <c r="G1140" s="91">
        <f>INDEX('Crosswalk Particulates'!$E:$E,MATCH('2017 EPA Data'!$B1140,'Crosswalk Particulates'!$D:$D,0))</f>
        <v>0</v>
      </c>
      <c r="H1140" s="103">
        <f t="shared" si="17"/>
        <v>0</v>
      </c>
    </row>
    <row r="1141" spans="1:8" hidden="1">
      <c r="A1141" s="80" t="s">
        <v>3711</v>
      </c>
      <c r="B1141" s="80" t="s">
        <v>3863</v>
      </c>
      <c r="C1141" s="80" t="s">
        <v>3705</v>
      </c>
      <c r="D1141" s="93">
        <v>34402.950321177137</v>
      </c>
      <c r="E1141" s="80" t="s">
        <v>3706</v>
      </c>
      <c r="F1141" s="86" t="str">
        <f>INDEX('Crosswalk Particulates'!$B:$B,MATCH('2017 EPA Data'!A1141,'Crosswalk Particulates'!$A:$A,0))</f>
        <v>Transportation Sector</v>
      </c>
      <c r="G1141" s="91">
        <f>INDEX('Crosswalk Particulates'!$E:$E,MATCH('2017 EPA Data'!$B1141,'Crosswalk Particulates'!$D:$D,0))</f>
        <v>0</v>
      </c>
      <c r="H1141" s="103">
        <f t="shared" si="17"/>
        <v>0</v>
      </c>
    </row>
    <row r="1142" spans="1:8" hidden="1">
      <c r="A1142" s="80" t="s">
        <v>3772</v>
      </c>
      <c r="B1142" s="80" t="s">
        <v>3794</v>
      </c>
      <c r="C1142" s="80" t="s">
        <v>3705</v>
      </c>
      <c r="D1142" s="93">
        <v>34400.872135550497</v>
      </c>
      <c r="E1142" s="80" t="s">
        <v>3706</v>
      </c>
      <c r="F1142" s="86" t="str">
        <f>INDEX('Crosswalk Particulates'!$B:$B,MATCH('2017 EPA Data'!A1142,'Crosswalk Particulates'!$A:$A,0))</f>
        <v>Electricity Sector</v>
      </c>
      <c r="G1142" s="91">
        <f>INDEX('Crosswalk Particulates'!$E:$E,MATCH('2017 EPA Data'!$B1142,'Crosswalk Particulates'!$D:$D,0))</f>
        <v>0</v>
      </c>
      <c r="H1142" s="103">
        <f t="shared" si="17"/>
        <v>0</v>
      </c>
    </row>
    <row r="1143" spans="1:8" hidden="1">
      <c r="A1143" s="80" t="s">
        <v>3711</v>
      </c>
      <c r="B1143" s="80" t="s">
        <v>3831</v>
      </c>
      <c r="C1143" s="80" t="s">
        <v>3705</v>
      </c>
      <c r="D1143" s="93">
        <v>34384.013793714534</v>
      </c>
      <c r="E1143" s="80" t="s">
        <v>3706</v>
      </c>
      <c r="F1143" s="86" t="str">
        <f>INDEX('Crosswalk Particulates'!$B:$B,MATCH('2017 EPA Data'!A1143,'Crosswalk Particulates'!$A:$A,0))</f>
        <v>Transportation Sector</v>
      </c>
      <c r="G1143" s="91">
        <f>INDEX('Crosswalk Particulates'!$E:$E,MATCH('2017 EPA Data'!$B1143,'Crosswalk Particulates'!$D:$D,0))</f>
        <v>0</v>
      </c>
      <c r="H1143" s="103">
        <f t="shared" si="17"/>
        <v>0</v>
      </c>
    </row>
    <row r="1144" spans="1:8" hidden="1">
      <c r="A1144" s="80" t="s">
        <v>3817</v>
      </c>
      <c r="B1144" s="80" t="s">
        <v>3719</v>
      </c>
      <c r="C1144" s="80" t="s">
        <v>3705</v>
      </c>
      <c r="D1144" s="93">
        <v>34324.330983578795</v>
      </c>
      <c r="E1144" s="80" t="s">
        <v>3706</v>
      </c>
      <c r="F1144" s="86" t="str">
        <f>INDEX('Crosswalk Particulates'!$B:$B,MATCH('2017 EPA Data'!A1144,'Crosswalk Particulates'!$A:$A,0))</f>
        <v>industry-fuel-oil</v>
      </c>
      <c r="G1144" s="91">
        <f>INDEX('Crosswalk Particulates'!$E:$E,MATCH('2017 EPA Data'!$B1144,'Crosswalk Particulates'!$D:$D,0))</f>
        <v>0</v>
      </c>
      <c r="H1144" s="103">
        <f t="shared" si="17"/>
        <v>0</v>
      </c>
    </row>
    <row r="1145" spans="1:8" hidden="1">
      <c r="A1145" s="80" t="s">
        <v>3783</v>
      </c>
      <c r="B1145" s="80" t="s">
        <v>3834</v>
      </c>
      <c r="C1145" s="80" t="s">
        <v>3705</v>
      </c>
      <c r="D1145" s="93">
        <v>34223.74935622028</v>
      </c>
      <c r="E1145" s="80" t="s">
        <v>3706</v>
      </c>
      <c r="F1145" s="86" t="str">
        <f>INDEX('Crosswalk Particulates'!$B:$B,MATCH('2017 EPA Data'!A1145,'Crosswalk Particulates'!$A:$A,0))</f>
        <v>process-other-industry</v>
      </c>
      <c r="G1145" s="91">
        <f>INDEX('Crosswalk Particulates'!$E:$E,MATCH('2017 EPA Data'!$B1145,'Crosswalk Particulates'!$D:$D,0))</f>
        <v>0</v>
      </c>
      <c r="H1145" s="103">
        <f t="shared" si="17"/>
        <v>0</v>
      </c>
    </row>
    <row r="1146" spans="1:8" hidden="1">
      <c r="A1146" s="80" t="s">
        <v>3783</v>
      </c>
      <c r="B1146" s="80" t="s">
        <v>3704</v>
      </c>
      <c r="C1146" s="80" t="s">
        <v>3705</v>
      </c>
      <c r="D1146" s="93">
        <v>34015.795988480801</v>
      </c>
      <c r="E1146" s="80" t="s">
        <v>3706</v>
      </c>
      <c r="F1146" s="86" t="str">
        <f>INDEX('Crosswalk Particulates'!$B:$B,MATCH('2017 EPA Data'!A1146,'Crosswalk Particulates'!$A:$A,0))</f>
        <v>process-other-industry</v>
      </c>
      <c r="G1146" s="91">
        <f>INDEX('Crosswalk Particulates'!$E:$E,MATCH('2017 EPA Data'!$B1146,'Crosswalk Particulates'!$D:$D,0))</f>
        <v>0</v>
      </c>
      <c r="H1146" s="103">
        <f t="shared" si="17"/>
        <v>0</v>
      </c>
    </row>
    <row r="1147" spans="1:8" hidden="1">
      <c r="A1147" s="80" t="s">
        <v>3726</v>
      </c>
      <c r="B1147" s="80" t="s">
        <v>3754</v>
      </c>
      <c r="C1147" s="80" t="s">
        <v>3705</v>
      </c>
      <c r="D1147" s="93">
        <v>33970.616150000002</v>
      </c>
      <c r="E1147" s="80" t="s">
        <v>3706</v>
      </c>
      <c r="F1147" s="86" t="str">
        <f>INDEX('Crosswalk Particulates'!$B:$B,MATCH('2017 EPA Data'!A1147,'Crosswalk Particulates'!$A:$A,0))</f>
        <v>process-other-industry</v>
      </c>
      <c r="G1147" s="91">
        <f>INDEX('Crosswalk Particulates'!$E:$E,MATCH('2017 EPA Data'!$B1147,'Crosswalk Particulates'!$D:$D,0))</f>
        <v>0</v>
      </c>
      <c r="H1147" s="103">
        <f t="shared" si="17"/>
        <v>0</v>
      </c>
    </row>
    <row r="1148" spans="1:8" hidden="1">
      <c r="A1148" s="80" t="s">
        <v>3747</v>
      </c>
      <c r="B1148" s="80" t="s">
        <v>3860</v>
      </c>
      <c r="C1148" s="80" t="s">
        <v>3705</v>
      </c>
      <c r="D1148" s="93">
        <v>33919.061747352003</v>
      </c>
      <c r="E1148" s="80" t="s">
        <v>3706</v>
      </c>
      <c r="F1148" s="86" t="str">
        <f>INDEX('Crosswalk Particulates'!$B:$B,MATCH('2017 EPA Data'!A1148,'Crosswalk Particulates'!$A:$A,0))</f>
        <v>process-waste-industry</v>
      </c>
      <c r="G1148" s="91">
        <f>INDEX('Crosswalk Particulates'!$E:$E,MATCH('2017 EPA Data'!$B1148,'Crosswalk Particulates'!$D:$D,0))</f>
        <v>0</v>
      </c>
      <c r="H1148" s="103">
        <f t="shared" si="17"/>
        <v>0</v>
      </c>
    </row>
    <row r="1149" spans="1:8" hidden="1">
      <c r="A1149" s="80" t="s">
        <v>3747</v>
      </c>
      <c r="B1149" s="80" t="s">
        <v>3910</v>
      </c>
      <c r="C1149" s="80" t="s">
        <v>3705</v>
      </c>
      <c r="D1149" s="93">
        <v>33852.901331954992</v>
      </c>
      <c r="E1149" s="80" t="s">
        <v>3706</v>
      </c>
      <c r="F1149" s="86" t="str">
        <f>INDEX('Crosswalk Particulates'!$B:$B,MATCH('2017 EPA Data'!A1149,'Crosswalk Particulates'!$A:$A,0))</f>
        <v>process-waste-industry</v>
      </c>
      <c r="G1149" s="91">
        <f>INDEX('Crosswalk Particulates'!$E:$E,MATCH('2017 EPA Data'!$B1149,'Crosswalk Particulates'!$D:$D,0))</f>
        <v>0</v>
      </c>
      <c r="H1149" s="103">
        <f t="shared" si="17"/>
        <v>0</v>
      </c>
    </row>
    <row r="1150" spans="1:8" hidden="1">
      <c r="A1150" s="80" t="s">
        <v>3780</v>
      </c>
      <c r="B1150" s="80" t="s">
        <v>3781</v>
      </c>
      <c r="C1150" s="80" t="s">
        <v>3705</v>
      </c>
      <c r="D1150" s="93">
        <v>33782.139260000004</v>
      </c>
      <c r="E1150" s="80" t="s">
        <v>3706</v>
      </c>
      <c r="F1150" s="86" t="str">
        <f>INDEX('Crosswalk Particulates'!$B:$B,MATCH('2017 EPA Data'!A1150,'Crosswalk Particulates'!$A:$A,0))</f>
        <v>process-ngps-industry</v>
      </c>
      <c r="G1150" s="91">
        <f>INDEX('Crosswalk Particulates'!$E:$E,MATCH('2017 EPA Data'!$B1150,'Crosswalk Particulates'!$D:$D,0))</f>
        <v>0</v>
      </c>
      <c r="H1150" s="103">
        <f t="shared" si="17"/>
        <v>0</v>
      </c>
    </row>
    <row r="1151" spans="1:8" hidden="1">
      <c r="A1151" s="80" t="s">
        <v>3819</v>
      </c>
      <c r="B1151" s="80" t="s">
        <v>3793</v>
      </c>
      <c r="C1151" s="80" t="s">
        <v>3745</v>
      </c>
      <c r="D1151" s="93">
        <v>33772.208318941601</v>
      </c>
      <c r="E1151" s="80" t="s">
        <v>3710</v>
      </c>
      <c r="F1151" s="86" t="str">
        <f>INDEX('Crosswalk Particulates'!$B:$B,MATCH('2017 EPA Data'!A1151,'Crosswalk Particulates'!$A:$A,0))</f>
        <v>Residential Buildings Sector</v>
      </c>
      <c r="G1151" s="91">
        <f>INDEX('Crosswalk Particulates'!$E:$E,MATCH('2017 EPA Data'!$B1151,'Crosswalk Particulates'!$D:$D,0))</f>
        <v>0</v>
      </c>
      <c r="H1151" s="103">
        <f t="shared" si="17"/>
        <v>30637668458.910473</v>
      </c>
    </row>
    <row r="1152" spans="1:8" hidden="1">
      <c r="A1152" s="80" t="s">
        <v>3911</v>
      </c>
      <c r="B1152" s="80" t="s">
        <v>3712</v>
      </c>
      <c r="C1152" s="80" t="s">
        <v>3705</v>
      </c>
      <c r="D1152" s="93">
        <v>33667.048787932858</v>
      </c>
      <c r="E1152" s="80" t="s">
        <v>3706</v>
      </c>
      <c r="F1152" s="86" t="str">
        <f>INDEX('Crosswalk Particulates'!$B:$B,MATCH('2017 EPA Data'!A1152,'Crosswalk Particulates'!$A:$A,0))</f>
        <v>Residential Buildings Sector</v>
      </c>
      <c r="G1152" s="91">
        <f>INDEX('Crosswalk Particulates'!$E:$E,MATCH('2017 EPA Data'!$B1152,'Crosswalk Particulates'!$D:$D,0))</f>
        <v>0</v>
      </c>
      <c r="H1152" s="103">
        <f t="shared" si="17"/>
        <v>0</v>
      </c>
    </row>
    <row r="1153" spans="1:8" hidden="1">
      <c r="A1153" s="80" t="s">
        <v>3715</v>
      </c>
      <c r="B1153" s="80" t="s">
        <v>3814</v>
      </c>
      <c r="C1153" s="80" t="s">
        <v>3705</v>
      </c>
      <c r="D1153" s="93">
        <v>33453.613821134146</v>
      </c>
      <c r="E1153" s="80" t="s">
        <v>3706</v>
      </c>
      <c r="F1153" s="86" t="str">
        <f>INDEX('Crosswalk Particulates'!$B:$B,MATCH('2017 EPA Data'!A1153,'Crosswalk Particulates'!$A:$A,0))</f>
        <v>Transportation Sector</v>
      </c>
      <c r="G1153" s="91">
        <f>INDEX('Crosswalk Particulates'!$E:$E,MATCH('2017 EPA Data'!$B1153,'Crosswalk Particulates'!$D:$D,0))</f>
        <v>0</v>
      </c>
      <c r="H1153" s="103">
        <f t="shared" si="17"/>
        <v>0</v>
      </c>
    </row>
    <row r="1154" spans="1:8" hidden="1">
      <c r="A1154" s="80" t="s">
        <v>3807</v>
      </c>
      <c r="B1154" s="80" t="s">
        <v>3778</v>
      </c>
      <c r="C1154" s="80" t="s">
        <v>3745</v>
      </c>
      <c r="D1154" s="93">
        <v>33355.064824327666</v>
      </c>
      <c r="E1154" s="80" t="s">
        <v>3710</v>
      </c>
      <c r="F1154" s="86" t="str">
        <f>INDEX('Crosswalk Particulates'!$B:$B,MATCH('2017 EPA Data'!A1154,'Crosswalk Particulates'!$A:$A,0))</f>
        <v>process-iron and steel-industry</v>
      </c>
      <c r="G1154" s="91" t="str">
        <f>INDEX('Crosswalk Particulates'!$E:$E,MATCH('2017 EPA Data'!$B1154,'Crosswalk Particulates'!$D:$D,0))</f>
        <v>PM10</v>
      </c>
      <c r="H1154" s="103">
        <f t="shared" si="17"/>
        <v>30259241796.162304</v>
      </c>
    </row>
    <row r="1155" spans="1:8" hidden="1">
      <c r="A1155" s="80" t="s">
        <v>3880</v>
      </c>
      <c r="B1155" s="80" t="s">
        <v>3797</v>
      </c>
      <c r="C1155" s="80" t="s">
        <v>3745</v>
      </c>
      <c r="D1155" s="93">
        <v>33249.581374722271</v>
      </c>
      <c r="E1155" s="80" t="s">
        <v>3710</v>
      </c>
      <c r="F1155" s="86" t="str">
        <f>INDEX('Crosswalk Particulates'!$B:$B,MATCH('2017 EPA Data'!A1155,'Crosswalk Particulates'!$A:$A,0))</f>
        <v>Residential Buildings Sector</v>
      </c>
      <c r="G1155" s="91" t="str">
        <f>INDEX('Crosswalk Particulates'!$E:$E,MATCH('2017 EPA Data'!$B1155,'Crosswalk Particulates'!$D:$D,0))</f>
        <v>NOX</v>
      </c>
      <c r="H1155" s="103">
        <f t="shared" si="17"/>
        <v>30163548706.554665</v>
      </c>
    </row>
    <row r="1156" spans="1:8" hidden="1">
      <c r="A1156" s="80" t="s">
        <v>3766</v>
      </c>
      <c r="B1156" s="80" t="s">
        <v>3912</v>
      </c>
      <c r="C1156" s="80" t="s">
        <v>3705</v>
      </c>
      <c r="D1156" s="93">
        <v>33226.000399999997</v>
      </c>
      <c r="E1156" s="80" t="s">
        <v>3706</v>
      </c>
      <c r="F1156" s="86" t="str">
        <f>INDEX('Crosswalk Particulates'!$B:$B,MATCH('2017 EPA Data'!A1156,'Crosswalk Particulates'!$A:$A,0))</f>
        <v>process-chemicals-industry</v>
      </c>
      <c r="G1156" s="91">
        <f>INDEX('Crosswalk Particulates'!$E:$E,MATCH('2017 EPA Data'!$B1156,'Crosswalk Particulates'!$D:$D,0))</f>
        <v>0</v>
      </c>
      <c r="H1156" s="103">
        <f t="shared" ref="H1156:H1219" si="18">IF(E1156="TON",D1156/metricton_to_shortton,0)*10^6</f>
        <v>0</v>
      </c>
    </row>
    <row r="1157" spans="1:8" hidden="1">
      <c r="A1157" s="80" t="s">
        <v>3743</v>
      </c>
      <c r="B1157" s="80" t="s">
        <v>3834</v>
      </c>
      <c r="C1157" s="80" t="s">
        <v>3705</v>
      </c>
      <c r="D1157" s="93">
        <v>33061.858422632002</v>
      </c>
      <c r="E1157" s="80" t="s">
        <v>3706</v>
      </c>
      <c r="F1157" s="86" t="str">
        <f>INDEX('Crosswalk Particulates'!$B:$B,MATCH('2017 EPA Data'!A1157,'Crosswalk Particulates'!$A:$A,0))</f>
        <v>process-other-industry</v>
      </c>
      <c r="G1157" s="91">
        <f>INDEX('Crosswalk Particulates'!$E:$E,MATCH('2017 EPA Data'!$B1157,'Crosswalk Particulates'!$D:$D,0))</f>
        <v>0</v>
      </c>
      <c r="H1157" s="103">
        <f t="shared" si="18"/>
        <v>0</v>
      </c>
    </row>
    <row r="1158" spans="1:8" hidden="1">
      <c r="A1158" s="80" t="s">
        <v>3770</v>
      </c>
      <c r="B1158" s="80" t="s">
        <v>3719</v>
      </c>
      <c r="C1158" s="80" t="s">
        <v>3705</v>
      </c>
      <c r="D1158" s="93">
        <v>32983.668336266506</v>
      </c>
      <c r="E1158" s="80" t="s">
        <v>3706</v>
      </c>
      <c r="F1158" s="86" t="str">
        <f>INDEX('Crosswalk Particulates'!$B:$B,MATCH('2017 EPA Data'!A1158,'Crosswalk Particulates'!$A:$A,0))</f>
        <v>Commercial Buildings Sector</v>
      </c>
      <c r="G1158" s="91">
        <f>INDEX('Crosswalk Particulates'!$E:$E,MATCH('2017 EPA Data'!$B1158,'Crosswalk Particulates'!$D:$D,0))</f>
        <v>0</v>
      </c>
      <c r="H1158" s="103">
        <f t="shared" si="18"/>
        <v>0</v>
      </c>
    </row>
    <row r="1159" spans="1:8" hidden="1">
      <c r="A1159" s="80" t="s">
        <v>3784</v>
      </c>
      <c r="B1159" s="80" t="s">
        <v>3765</v>
      </c>
      <c r="C1159" s="80" t="s">
        <v>3705</v>
      </c>
      <c r="D1159" s="93">
        <v>32978</v>
      </c>
      <c r="E1159" s="80" t="s">
        <v>3706</v>
      </c>
      <c r="F1159" s="86" t="str">
        <f>INDEX('Crosswalk Particulates'!$B:$B,MATCH('2017 EPA Data'!A1159,'Crosswalk Particulates'!$A:$A,0))</f>
        <v>industry-fuel-coal</v>
      </c>
      <c r="G1159" s="91">
        <f>INDEX('Crosswalk Particulates'!$E:$E,MATCH('2017 EPA Data'!$B1159,'Crosswalk Particulates'!$D:$D,0))</f>
        <v>0</v>
      </c>
      <c r="H1159" s="103">
        <f t="shared" si="18"/>
        <v>0</v>
      </c>
    </row>
    <row r="1160" spans="1:8" hidden="1">
      <c r="A1160" s="80" t="s">
        <v>3790</v>
      </c>
      <c r="B1160" s="80" t="s">
        <v>3786</v>
      </c>
      <c r="C1160" s="80" t="s">
        <v>3705</v>
      </c>
      <c r="D1160" s="93">
        <v>32881.977128799997</v>
      </c>
      <c r="E1160" s="80" t="s">
        <v>3706</v>
      </c>
      <c r="F1160" s="86" t="str">
        <f>INDEX('Crosswalk Particulates'!$B:$B,MATCH('2017 EPA Data'!A1160,'Crosswalk Particulates'!$A:$A,0))</f>
        <v>process-other-industry</v>
      </c>
      <c r="G1160" s="91">
        <f>INDEX('Crosswalk Particulates'!$E:$E,MATCH('2017 EPA Data'!$B1160,'Crosswalk Particulates'!$D:$D,0))</f>
        <v>0</v>
      </c>
      <c r="H1160" s="103">
        <f t="shared" si="18"/>
        <v>0</v>
      </c>
    </row>
    <row r="1161" spans="1:8" hidden="1">
      <c r="A1161" s="80" t="s">
        <v>3795</v>
      </c>
      <c r="B1161" s="80" t="s">
        <v>3727</v>
      </c>
      <c r="C1161" s="80" t="s">
        <v>3705</v>
      </c>
      <c r="D1161" s="93">
        <v>32878.74</v>
      </c>
      <c r="E1161" s="80" t="s">
        <v>3706</v>
      </c>
      <c r="F1161" s="86" t="str">
        <f>INDEX('Crosswalk Particulates'!$B:$B,MATCH('2017 EPA Data'!A1161,'Crosswalk Particulates'!$A:$A,0))</f>
        <v>process-cement-industry</v>
      </c>
      <c r="G1161" s="91">
        <f>INDEX('Crosswalk Particulates'!$E:$E,MATCH('2017 EPA Data'!$B1161,'Crosswalk Particulates'!$D:$D,0))</f>
        <v>0</v>
      </c>
      <c r="H1161" s="103">
        <f t="shared" si="18"/>
        <v>0</v>
      </c>
    </row>
    <row r="1162" spans="1:8" hidden="1">
      <c r="A1162" s="80" t="s">
        <v>3737</v>
      </c>
      <c r="B1162" s="80" t="s">
        <v>3814</v>
      </c>
      <c r="C1162" s="80" t="s">
        <v>3705</v>
      </c>
      <c r="D1162" s="93">
        <v>32824.502690531022</v>
      </c>
      <c r="E1162" s="80" t="s">
        <v>3706</v>
      </c>
      <c r="F1162" s="86" t="str">
        <f>INDEX('Crosswalk Particulates'!$B:$B,MATCH('2017 EPA Data'!A1162,'Crosswalk Particulates'!$A:$A,0))</f>
        <v>Residential Buildings Sector</v>
      </c>
      <c r="G1162" s="91">
        <f>INDEX('Crosswalk Particulates'!$E:$E,MATCH('2017 EPA Data'!$B1162,'Crosswalk Particulates'!$D:$D,0))</f>
        <v>0</v>
      </c>
      <c r="H1162" s="103">
        <f t="shared" si="18"/>
        <v>0</v>
      </c>
    </row>
    <row r="1163" spans="1:8" hidden="1">
      <c r="A1163" s="80" t="s">
        <v>3737</v>
      </c>
      <c r="B1163" s="80" t="s">
        <v>3809</v>
      </c>
      <c r="C1163" s="80" t="s">
        <v>3705</v>
      </c>
      <c r="D1163" s="93">
        <v>32667.477212568534</v>
      </c>
      <c r="E1163" s="80" t="s">
        <v>3706</v>
      </c>
      <c r="F1163" s="86" t="str">
        <f>INDEX('Crosswalk Particulates'!$B:$B,MATCH('2017 EPA Data'!A1163,'Crosswalk Particulates'!$A:$A,0))</f>
        <v>Residential Buildings Sector</v>
      </c>
      <c r="G1163" s="91">
        <f>INDEX('Crosswalk Particulates'!$E:$E,MATCH('2017 EPA Data'!$B1163,'Crosswalk Particulates'!$D:$D,0))</f>
        <v>0</v>
      </c>
      <c r="H1163" s="103">
        <f t="shared" si="18"/>
        <v>0</v>
      </c>
    </row>
    <row r="1164" spans="1:8" hidden="1">
      <c r="A1164" s="80" t="s">
        <v>3784</v>
      </c>
      <c r="B1164" s="80" t="s">
        <v>3870</v>
      </c>
      <c r="C1164" s="80" t="s">
        <v>3705</v>
      </c>
      <c r="D1164" s="93">
        <v>32599</v>
      </c>
      <c r="E1164" s="80" t="s">
        <v>3706</v>
      </c>
      <c r="F1164" s="86" t="str">
        <f>INDEX('Crosswalk Particulates'!$B:$B,MATCH('2017 EPA Data'!A1164,'Crosswalk Particulates'!$A:$A,0))</f>
        <v>industry-fuel-coal</v>
      </c>
      <c r="G1164" s="91">
        <f>INDEX('Crosswalk Particulates'!$E:$E,MATCH('2017 EPA Data'!$B1164,'Crosswalk Particulates'!$D:$D,0))</f>
        <v>0</v>
      </c>
      <c r="H1164" s="103">
        <f t="shared" si="18"/>
        <v>0</v>
      </c>
    </row>
    <row r="1165" spans="1:8" hidden="1">
      <c r="A1165" s="80" t="s">
        <v>3837</v>
      </c>
      <c r="B1165" s="80" t="s">
        <v>3723</v>
      </c>
      <c r="C1165" s="80" t="s">
        <v>3705</v>
      </c>
      <c r="D1165" s="93">
        <v>32596.698849315868</v>
      </c>
      <c r="E1165" s="80" t="s">
        <v>3706</v>
      </c>
      <c r="F1165" s="86" t="str">
        <f>INDEX('Crosswalk Particulates'!$B:$B,MATCH('2017 EPA Data'!A1165,'Crosswalk Particulates'!$A:$A,0))</f>
        <v>Electricity Sector</v>
      </c>
      <c r="G1165" s="91">
        <f>INDEX('Crosswalk Particulates'!$E:$E,MATCH('2017 EPA Data'!$B1165,'Crosswalk Particulates'!$D:$D,0))</f>
        <v>0</v>
      </c>
      <c r="H1165" s="103">
        <f t="shared" si="18"/>
        <v>0</v>
      </c>
    </row>
    <row r="1166" spans="1:8" hidden="1">
      <c r="A1166" s="80" t="s">
        <v>3791</v>
      </c>
      <c r="B1166" s="80" t="s">
        <v>3798</v>
      </c>
      <c r="C1166" s="80" t="s">
        <v>3745</v>
      </c>
      <c r="D1166" s="93">
        <v>32512.310846242261</v>
      </c>
      <c r="E1166" s="80" t="s">
        <v>3710</v>
      </c>
      <c r="F1166" s="86" t="str">
        <f>INDEX('Crosswalk Particulates'!$B:$B,MATCH('2017 EPA Data'!A1166,'Crosswalk Particulates'!$A:$A,0))</f>
        <v>Transportation Sector</v>
      </c>
      <c r="G1166" s="91" t="str">
        <f>INDEX('Crosswalk Particulates'!$E:$E,MATCH('2017 EPA Data'!$B1166,'Crosswalk Particulates'!$D:$D,0))</f>
        <v>PM25</v>
      </c>
      <c r="H1166" s="103">
        <f t="shared" si="18"/>
        <v>29494707338.445866</v>
      </c>
    </row>
    <row r="1167" spans="1:8" hidden="1">
      <c r="A1167" s="80" t="s">
        <v>3789</v>
      </c>
      <c r="B1167" s="80" t="s">
        <v>3913</v>
      </c>
      <c r="C1167" s="80" t="s">
        <v>3705</v>
      </c>
      <c r="D1167" s="93">
        <v>32489.825817143999</v>
      </c>
      <c r="E1167" s="80" t="s">
        <v>3706</v>
      </c>
      <c r="F1167" s="86" t="str">
        <f>INDEX('Crosswalk Particulates'!$B:$B,MATCH('2017 EPA Data'!A1167,'Crosswalk Particulates'!$A:$A,0))</f>
        <v>Commercial Buildings Sector</v>
      </c>
      <c r="G1167" s="91">
        <f>INDEX('Crosswalk Particulates'!$E:$E,MATCH('2017 EPA Data'!$B1167,'Crosswalk Particulates'!$D:$D,0))</f>
        <v>0</v>
      </c>
      <c r="H1167" s="103">
        <f t="shared" si="18"/>
        <v>0</v>
      </c>
    </row>
    <row r="1168" spans="1:8" hidden="1">
      <c r="A1168" s="80" t="s">
        <v>3741</v>
      </c>
      <c r="B1168" s="80" t="s">
        <v>3731</v>
      </c>
      <c r="C1168" s="80" t="s">
        <v>3705</v>
      </c>
      <c r="D1168" s="93">
        <v>32384.71587</v>
      </c>
      <c r="E1168" s="80" t="s">
        <v>3706</v>
      </c>
      <c r="F1168" s="86" t="str">
        <f>INDEX('Crosswalk Particulates'!$B:$B,MATCH('2017 EPA Data'!A1168,'Crosswalk Particulates'!$A:$A,0))</f>
        <v>process-other-industry</v>
      </c>
      <c r="G1168" s="91">
        <f>INDEX('Crosswalk Particulates'!$E:$E,MATCH('2017 EPA Data'!$B1168,'Crosswalk Particulates'!$D:$D,0))</f>
        <v>0</v>
      </c>
      <c r="H1168" s="103">
        <f t="shared" si="18"/>
        <v>0</v>
      </c>
    </row>
    <row r="1169" spans="1:8" hidden="1">
      <c r="A1169" s="80" t="s">
        <v>3735</v>
      </c>
      <c r="B1169" s="80" t="s">
        <v>3861</v>
      </c>
      <c r="C1169" s="80" t="s">
        <v>3705</v>
      </c>
      <c r="D1169" s="93">
        <v>32301.554884223999</v>
      </c>
      <c r="E1169" s="80" t="s">
        <v>3706</v>
      </c>
      <c r="F1169" s="86" t="str">
        <f>INDEX('Crosswalk Particulates'!$B:$B,MATCH('2017 EPA Data'!A1169,'Crosswalk Particulates'!$A:$A,0))</f>
        <v>process-other-industry</v>
      </c>
      <c r="G1169" s="91">
        <f>INDEX('Crosswalk Particulates'!$E:$E,MATCH('2017 EPA Data'!$B1169,'Crosswalk Particulates'!$D:$D,0))</f>
        <v>0</v>
      </c>
      <c r="H1169" s="103">
        <f t="shared" si="18"/>
        <v>0</v>
      </c>
    </row>
    <row r="1170" spans="1:8" hidden="1">
      <c r="A1170" s="80" t="s">
        <v>3796</v>
      </c>
      <c r="B1170" s="80" t="s">
        <v>3716</v>
      </c>
      <c r="C1170" s="80" t="s">
        <v>3705</v>
      </c>
      <c r="D1170" s="93">
        <v>32102.513034899999</v>
      </c>
      <c r="E1170" s="80" t="s">
        <v>3706</v>
      </c>
      <c r="F1170" s="86" t="str">
        <f>INDEX('Crosswalk Particulates'!$B:$B,MATCH('2017 EPA Data'!A1170,'Crosswalk Particulates'!$A:$A,0))</f>
        <v>Electricity Sector</v>
      </c>
      <c r="G1170" s="91">
        <f>INDEX('Crosswalk Particulates'!$E:$E,MATCH('2017 EPA Data'!$B1170,'Crosswalk Particulates'!$D:$D,0))</f>
        <v>0</v>
      </c>
      <c r="H1170" s="103">
        <f t="shared" si="18"/>
        <v>0</v>
      </c>
    </row>
    <row r="1171" spans="1:8" hidden="1">
      <c r="A1171" s="80" t="s">
        <v>3806</v>
      </c>
      <c r="B1171" s="80" t="s">
        <v>3713</v>
      </c>
      <c r="C1171" s="80" t="s">
        <v>3705</v>
      </c>
      <c r="D1171" s="93">
        <v>31942</v>
      </c>
      <c r="E1171" s="80" t="s">
        <v>3706</v>
      </c>
      <c r="F1171" s="86" t="str">
        <f>INDEX('Crosswalk Particulates'!$B:$B,MATCH('2017 EPA Data'!A1171,'Crosswalk Particulates'!$A:$A,0))</f>
        <v>Other-EPA</v>
      </c>
      <c r="G1171" s="91">
        <f>INDEX('Crosswalk Particulates'!$E:$E,MATCH('2017 EPA Data'!$B1171,'Crosswalk Particulates'!$D:$D,0))</f>
        <v>0</v>
      </c>
      <c r="H1171" s="103">
        <f t="shared" si="18"/>
        <v>0</v>
      </c>
    </row>
    <row r="1172" spans="1:8" hidden="1">
      <c r="A1172" s="80" t="s">
        <v>3753</v>
      </c>
      <c r="B1172" s="80" t="s">
        <v>3799</v>
      </c>
      <c r="C1172" s="80" t="s">
        <v>3705</v>
      </c>
      <c r="D1172" s="93">
        <v>31893.110642299998</v>
      </c>
      <c r="E1172" s="80" t="s">
        <v>3706</v>
      </c>
      <c r="F1172" s="86" t="str">
        <f>INDEX('Crosswalk Particulates'!$B:$B,MATCH('2017 EPA Data'!A1172,'Crosswalk Particulates'!$A:$A,0))</f>
        <v>Electricity Sector</v>
      </c>
      <c r="G1172" s="91">
        <f>INDEX('Crosswalk Particulates'!$E:$E,MATCH('2017 EPA Data'!$B1172,'Crosswalk Particulates'!$D:$D,0))</f>
        <v>0</v>
      </c>
      <c r="H1172" s="103">
        <f t="shared" si="18"/>
        <v>0</v>
      </c>
    </row>
    <row r="1173" spans="1:8" hidden="1">
      <c r="A1173" s="80" t="s">
        <v>3784</v>
      </c>
      <c r="B1173" s="80" t="s">
        <v>3763</v>
      </c>
      <c r="C1173" s="80" t="s">
        <v>3705</v>
      </c>
      <c r="D1173" s="93">
        <v>31819.702236000001</v>
      </c>
      <c r="E1173" s="80" t="s">
        <v>3706</v>
      </c>
      <c r="F1173" s="86" t="str">
        <f>INDEX('Crosswalk Particulates'!$B:$B,MATCH('2017 EPA Data'!A1173,'Crosswalk Particulates'!$A:$A,0))</f>
        <v>industry-fuel-coal</v>
      </c>
      <c r="G1173" s="91">
        <f>INDEX('Crosswalk Particulates'!$E:$E,MATCH('2017 EPA Data'!$B1173,'Crosswalk Particulates'!$D:$D,0))</f>
        <v>0</v>
      </c>
      <c r="H1173" s="103">
        <f t="shared" si="18"/>
        <v>0</v>
      </c>
    </row>
    <row r="1174" spans="1:8" hidden="1">
      <c r="A1174" s="80" t="s">
        <v>3747</v>
      </c>
      <c r="B1174" s="80" t="s">
        <v>3838</v>
      </c>
      <c r="C1174" s="80" t="s">
        <v>3705</v>
      </c>
      <c r="D1174" s="93">
        <v>31814.397502273623</v>
      </c>
      <c r="E1174" s="80" t="s">
        <v>3706</v>
      </c>
      <c r="F1174" s="86" t="str">
        <f>INDEX('Crosswalk Particulates'!$B:$B,MATCH('2017 EPA Data'!A1174,'Crosswalk Particulates'!$A:$A,0))</f>
        <v>process-waste-industry</v>
      </c>
      <c r="G1174" s="91">
        <f>INDEX('Crosswalk Particulates'!$E:$E,MATCH('2017 EPA Data'!$B1174,'Crosswalk Particulates'!$D:$D,0))</f>
        <v>0</v>
      </c>
      <c r="H1174" s="103">
        <f t="shared" si="18"/>
        <v>0</v>
      </c>
    </row>
    <row r="1175" spans="1:8" hidden="1">
      <c r="A1175" s="80" t="s">
        <v>3707</v>
      </c>
      <c r="B1175" s="80" t="s">
        <v>3903</v>
      </c>
      <c r="C1175" s="80" t="s">
        <v>3705</v>
      </c>
      <c r="D1175" s="93">
        <v>31727.885542539592</v>
      </c>
      <c r="E1175" s="80" t="s">
        <v>3706</v>
      </c>
      <c r="F1175" s="86" t="str">
        <f>INDEX('Crosswalk Particulates'!$B:$B,MATCH('2017 EPA Data'!A1175,'Crosswalk Particulates'!$A:$A,0))</f>
        <v>process-other-industry</v>
      </c>
      <c r="G1175" s="91">
        <f>INDEX('Crosswalk Particulates'!$E:$E,MATCH('2017 EPA Data'!$B1175,'Crosswalk Particulates'!$D:$D,0))</f>
        <v>0</v>
      </c>
      <c r="H1175" s="103">
        <f t="shared" si="18"/>
        <v>0</v>
      </c>
    </row>
    <row r="1176" spans="1:8" hidden="1">
      <c r="A1176" s="80" t="s">
        <v>3757</v>
      </c>
      <c r="B1176" s="80" t="s">
        <v>3914</v>
      </c>
      <c r="C1176" s="80" t="s">
        <v>3705</v>
      </c>
      <c r="D1176" s="93">
        <v>31635.372918967179</v>
      </c>
      <c r="E1176" s="80" t="s">
        <v>3706</v>
      </c>
      <c r="F1176" s="86" t="str">
        <f>INDEX('Crosswalk Particulates'!$B:$B,MATCH('2017 EPA Data'!A1176,'Crosswalk Particulates'!$A:$A,0))</f>
        <v>Transportation Sector</v>
      </c>
      <c r="G1176" s="91">
        <f>INDEX('Crosswalk Particulates'!$E:$E,MATCH('2017 EPA Data'!$B1176,'Crosswalk Particulates'!$D:$D,0))</f>
        <v>0</v>
      </c>
      <c r="H1176" s="103">
        <f t="shared" si="18"/>
        <v>0</v>
      </c>
    </row>
    <row r="1177" spans="1:8" hidden="1">
      <c r="A1177" s="80" t="s">
        <v>3784</v>
      </c>
      <c r="B1177" s="80" t="s">
        <v>3748</v>
      </c>
      <c r="C1177" s="80" t="s">
        <v>3745</v>
      </c>
      <c r="D1177" s="93">
        <v>31570.046499516979</v>
      </c>
      <c r="E1177" s="80" t="s">
        <v>3710</v>
      </c>
      <c r="F1177" s="86" t="str">
        <f>INDEX('Crosswalk Particulates'!$B:$B,MATCH('2017 EPA Data'!A1177,'Crosswalk Particulates'!$A:$A,0))</f>
        <v>industry-fuel-coal</v>
      </c>
      <c r="G1177" s="91" t="str">
        <f>INDEX('Crosswalk Particulates'!$E:$E,MATCH('2017 EPA Data'!$B1177,'Crosswalk Particulates'!$D:$D,0))</f>
        <v>CO</v>
      </c>
      <c r="H1177" s="103">
        <f t="shared" si="18"/>
        <v>28639898485.468681</v>
      </c>
    </row>
    <row r="1178" spans="1:8" hidden="1">
      <c r="A1178" s="80" t="s">
        <v>3817</v>
      </c>
      <c r="B1178" s="80" t="s">
        <v>3873</v>
      </c>
      <c r="C1178" s="80" t="s">
        <v>3705</v>
      </c>
      <c r="D1178" s="93">
        <v>31388.553492987197</v>
      </c>
      <c r="E1178" s="80" t="s">
        <v>3706</v>
      </c>
      <c r="F1178" s="86" t="str">
        <f>INDEX('Crosswalk Particulates'!$B:$B,MATCH('2017 EPA Data'!A1178,'Crosswalk Particulates'!$A:$A,0))</f>
        <v>industry-fuel-oil</v>
      </c>
      <c r="G1178" s="91">
        <f>INDEX('Crosswalk Particulates'!$E:$E,MATCH('2017 EPA Data'!$B1178,'Crosswalk Particulates'!$D:$D,0))</f>
        <v>0</v>
      </c>
      <c r="H1178" s="103">
        <f t="shared" si="18"/>
        <v>0</v>
      </c>
    </row>
    <row r="1179" spans="1:8" hidden="1">
      <c r="A1179" s="80" t="s">
        <v>3911</v>
      </c>
      <c r="B1179" s="80" t="s">
        <v>3797</v>
      </c>
      <c r="C1179" s="80" t="s">
        <v>3745</v>
      </c>
      <c r="D1179" s="93">
        <v>31323.127795199998</v>
      </c>
      <c r="E1179" s="80" t="s">
        <v>3710</v>
      </c>
      <c r="F1179" s="86" t="str">
        <f>INDEX('Crosswalk Particulates'!$B:$B,MATCH('2017 EPA Data'!A1179,'Crosswalk Particulates'!$A:$A,0))</f>
        <v>Residential Buildings Sector</v>
      </c>
      <c r="G1179" s="91" t="str">
        <f>INDEX('Crosswalk Particulates'!$E:$E,MATCH('2017 EPA Data'!$B1179,'Crosswalk Particulates'!$D:$D,0))</f>
        <v>NOX</v>
      </c>
      <c r="H1179" s="103">
        <f t="shared" si="18"/>
        <v>28415897338.498245</v>
      </c>
    </row>
    <row r="1180" spans="1:8" hidden="1">
      <c r="A1180" s="80" t="s">
        <v>3777</v>
      </c>
      <c r="B1180" s="80" t="s">
        <v>3822</v>
      </c>
      <c r="D1180" s="93">
        <v>31317.021849921442</v>
      </c>
      <c r="E1180" s="80" t="s">
        <v>3710</v>
      </c>
      <c r="F1180" s="86" t="str">
        <f>INDEX('Crosswalk Particulates'!$B:$B,MATCH('2017 EPA Data'!A1180,'Crosswalk Particulates'!$A:$A,0))</f>
        <v>Other-EPA</v>
      </c>
      <c r="G1180" s="91" t="str">
        <f>INDEX('Crosswalk Particulates'!$E:$E,MATCH('2017 EPA Data'!$B1180,'Crosswalk Particulates'!$D:$D,0))</f>
        <v>OC</v>
      </c>
      <c r="H1180" s="103">
        <f t="shared" si="18"/>
        <v>28410358111.530735</v>
      </c>
    </row>
    <row r="1181" spans="1:8" hidden="1">
      <c r="A1181" s="80" t="s">
        <v>3726</v>
      </c>
      <c r="B1181" s="80" t="s">
        <v>3798</v>
      </c>
      <c r="C1181" s="80" t="s">
        <v>3745</v>
      </c>
      <c r="D1181" s="93">
        <v>31298.220113319734</v>
      </c>
      <c r="E1181" s="80" t="s">
        <v>3710</v>
      </c>
      <c r="F1181" s="86" t="str">
        <f>INDEX('Crosswalk Particulates'!$B:$B,MATCH('2017 EPA Data'!A1181,'Crosswalk Particulates'!$A:$A,0))</f>
        <v>process-other-industry</v>
      </c>
      <c r="G1181" s="91" t="str">
        <f>INDEX('Crosswalk Particulates'!$E:$E,MATCH('2017 EPA Data'!$B1181,'Crosswalk Particulates'!$D:$D,0))</f>
        <v>PM25</v>
      </c>
      <c r="H1181" s="103">
        <f t="shared" si="18"/>
        <v>28393301442.715515</v>
      </c>
    </row>
    <row r="1182" spans="1:8" hidden="1">
      <c r="A1182" s="80" t="s">
        <v>3783</v>
      </c>
      <c r="B1182" s="80" t="s">
        <v>3856</v>
      </c>
      <c r="C1182" s="80" t="s">
        <v>3705</v>
      </c>
      <c r="D1182" s="93">
        <v>31286.191559999999</v>
      </c>
      <c r="E1182" s="80" t="s">
        <v>3706</v>
      </c>
      <c r="F1182" s="86" t="str">
        <f>INDEX('Crosswalk Particulates'!$B:$B,MATCH('2017 EPA Data'!A1182,'Crosswalk Particulates'!$A:$A,0))</f>
        <v>process-other-industry</v>
      </c>
      <c r="G1182" s="91">
        <f>INDEX('Crosswalk Particulates'!$E:$E,MATCH('2017 EPA Data'!$B1182,'Crosswalk Particulates'!$D:$D,0))</f>
        <v>0</v>
      </c>
      <c r="H1182" s="103">
        <f t="shared" si="18"/>
        <v>0</v>
      </c>
    </row>
    <row r="1183" spans="1:8" hidden="1">
      <c r="A1183" s="80" t="s">
        <v>3817</v>
      </c>
      <c r="B1183" s="80" t="s">
        <v>3727</v>
      </c>
      <c r="C1183" s="80" t="s">
        <v>3705</v>
      </c>
      <c r="D1183" s="93">
        <v>31068.322564224229</v>
      </c>
      <c r="E1183" s="80" t="s">
        <v>3706</v>
      </c>
      <c r="F1183" s="86" t="str">
        <f>INDEX('Crosswalk Particulates'!$B:$B,MATCH('2017 EPA Data'!A1183,'Crosswalk Particulates'!$A:$A,0))</f>
        <v>industry-fuel-oil</v>
      </c>
      <c r="G1183" s="91">
        <f>INDEX('Crosswalk Particulates'!$E:$E,MATCH('2017 EPA Data'!$B1183,'Crosswalk Particulates'!$D:$D,0))</f>
        <v>0</v>
      </c>
      <c r="H1183" s="103">
        <f t="shared" si="18"/>
        <v>0</v>
      </c>
    </row>
    <row r="1184" spans="1:8" hidden="1">
      <c r="A1184" s="80" t="s">
        <v>3779</v>
      </c>
      <c r="B1184" s="80" t="s">
        <v>3798</v>
      </c>
      <c r="C1184" s="80" t="s">
        <v>3745</v>
      </c>
      <c r="D1184" s="93">
        <v>30776.11523458119</v>
      </c>
      <c r="E1184" s="80" t="s">
        <v>3710</v>
      </c>
      <c r="F1184" s="86" t="str">
        <f>INDEX('Crosswalk Particulates'!$B:$B,MATCH('2017 EPA Data'!A1184,'Crosswalk Particulates'!$A:$A,0))</f>
        <v>Other-EPA</v>
      </c>
      <c r="G1184" s="91" t="str">
        <f>INDEX('Crosswalk Particulates'!$E:$E,MATCH('2017 EPA Data'!$B1184,'Crosswalk Particulates'!$D:$D,0))</f>
        <v>PM25</v>
      </c>
      <c r="H1184" s="103">
        <f t="shared" si="18"/>
        <v>27919655300.760399</v>
      </c>
    </row>
    <row r="1185" spans="1:8" hidden="1">
      <c r="A1185" s="80" t="s">
        <v>3807</v>
      </c>
      <c r="B1185" s="80" t="s">
        <v>3763</v>
      </c>
      <c r="C1185" s="80" t="s">
        <v>3705</v>
      </c>
      <c r="D1185" s="93">
        <v>30487.892070000002</v>
      </c>
      <c r="E1185" s="80" t="s">
        <v>3706</v>
      </c>
      <c r="F1185" s="86" t="str">
        <f>INDEX('Crosswalk Particulates'!$B:$B,MATCH('2017 EPA Data'!A1185,'Crosswalk Particulates'!$A:$A,0))</f>
        <v>process-iron and steel-industry</v>
      </c>
      <c r="G1185" s="91">
        <f>INDEX('Crosswalk Particulates'!$E:$E,MATCH('2017 EPA Data'!$B1185,'Crosswalk Particulates'!$D:$D,0))</f>
        <v>0</v>
      </c>
      <c r="H1185" s="103">
        <f t="shared" si="18"/>
        <v>0</v>
      </c>
    </row>
    <row r="1186" spans="1:8" hidden="1">
      <c r="A1186" s="80" t="s">
        <v>3735</v>
      </c>
      <c r="B1186" s="80" t="s">
        <v>3728</v>
      </c>
      <c r="C1186" s="80" t="s">
        <v>3705</v>
      </c>
      <c r="D1186" s="93">
        <v>30373.163799999998</v>
      </c>
      <c r="E1186" s="80" t="s">
        <v>3706</v>
      </c>
      <c r="F1186" s="86" t="str">
        <f>INDEX('Crosswalk Particulates'!$B:$B,MATCH('2017 EPA Data'!A1186,'Crosswalk Particulates'!$A:$A,0))</f>
        <v>process-other-industry</v>
      </c>
      <c r="G1186" s="91">
        <f>INDEX('Crosswalk Particulates'!$E:$E,MATCH('2017 EPA Data'!$B1186,'Crosswalk Particulates'!$D:$D,0))</f>
        <v>0</v>
      </c>
      <c r="H1186" s="103">
        <f t="shared" si="18"/>
        <v>0</v>
      </c>
    </row>
    <row r="1187" spans="1:8" hidden="1">
      <c r="A1187" s="80" t="s">
        <v>3853</v>
      </c>
      <c r="B1187" s="80" t="s">
        <v>3765</v>
      </c>
      <c r="C1187" s="80" t="s">
        <v>3705</v>
      </c>
      <c r="D1187" s="93">
        <v>30316.922554131539</v>
      </c>
      <c r="E1187" s="80" t="s">
        <v>3706</v>
      </c>
      <c r="F1187" s="86" t="str">
        <f>INDEX('Crosswalk Particulates'!$B:$B,MATCH('2017 EPA Data'!A1187,'Crosswalk Particulates'!$A:$A,0))</f>
        <v>Commercial Buildings Sector</v>
      </c>
      <c r="G1187" s="91">
        <f>INDEX('Crosswalk Particulates'!$E:$E,MATCH('2017 EPA Data'!$B1187,'Crosswalk Particulates'!$D:$D,0))</f>
        <v>0</v>
      </c>
      <c r="H1187" s="103">
        <f t="shared" si="18"/>
        <v>0</v>
      </c>
    </row>
    <row r="1188" spans="1:8" hidden="1">
      <c r="A1188" s="80" t="s">
        <v>3747</v>
      </c>
      <c r="B1188" s="80" t="s">
        <v>3802</v>
      </c>
      <c r="C1188" s="80" t="s">
        <v>3705</v>
      </c>
      <c r="D1188" s="93">
        <v>30249.433198646671</v>
      </c>
      <c r="E1188" s="80" t="s">
        <v>3706</v>
      </c>
      <c r="F1188" s="86" t="str">
        <f>INDEX('Crosswalk Particulates'!$B:$B,MATCH('2017 EPA Data'!A1188,'Crosswalk Particulates'!$A:$A,0))</f>
        <v>process-waste-industry</v>
      </c>
      <c r="G1188" s="91">
        <f>INDEX('Crosswalk Particulates'!$E:$E,MATCH('2017 EPA Data'!$B1188,'Crosswalk Particulates'!$D:$D,0))</f>
        <v>0</v>
      </c>
      <c r="H1188" s="103">
        <f t="shared" si="18"/>
        <v>0</v>
      </c>
    </row>
    <row r="1189" spans="1:8" hidden="1">
      <c r="A1189" s="80" t="s">
        <v>3707</v>
      </c>
      <c r="B1189" s="80" t="s">
        <v>3721</v>
      </c>
      <c r="C1189" s="80" t="s">
        <v>3705</v>
      </c>
      <c r="D1189" s="93">
        <v>30198.834060734</v>
      </c>
      <c r="E1189" s="80" t="s">
        <v>3706</v>
      </c>
      <c r="F1189" s="86" t="str">
        <f>INDEX('Crosswalk Particulates'!$B:$B,MATCH('2017 EPA Data'!A1189,'Crosswalk Particulates'!$A:$A,0))</f>
        <v>process-other-industry</v>
      </c>
      <c r="G1189" s="91">
        <f>INDEX('Crosswalk Particulates'!$E:$E,MATCH('2017 EPA Data'!$B1189,'Crosswalk Particulates'!$D:$D,0))</f>
        <v>0</v>
      </c>
      <c r="H1189" s="103">
        <f t="shared" si="18"/>
        <v>0</v>
      </c>
    </row>
    <row r="1190" spans="1:8" hidden="1">
      <c r="A1190" s="80" t="s">
        <v>3739</v>
      </c>
      <c r="B1190" s="80" t="s">
        <v>3873</v>
      </c>
      <c r="C1190" s="80" t="s">
        <v>3705</v>
      </c>
      <c r="D1190" s="93">
        <v>30185.507630913071</v>
      </c>
      <c r="E1190" s="80" t="s">
        <v>3706</v>
      </c>
      <c r="F1190" s="86" t="str">
        <f>INDEX('Crosswalk Particulates'!$B:$B,MATCH('2017 EPA Data'!A1190,'Crosswalk Particulates'!$A:$A,0))</f>
        <v>industry-fuel-natural gas</v>
      </c>
      <c r="G1190" s="91">
        <f>INDEX('Crosswalk Particulates'!$E:$E,MATCH('2017 EPA Data'!$B1190,'Crosswalk Particulates'!$D:$D,0))</f>
        <v>0</v>
      </c>
      <c r="H1190" s="103">
        <f t="shared" si="18"/>
        <v>0</v>
      </c>
    </row>
    <row r="1191" spans="1:8" hidden="1">
      <c r="A1191" s="80" t="s">
        <v>3729</v>
      </c>
      <c r="B1191" s="80" t="s">
        <v>3816</v>
      </c>
      <c r="C1191" s="80" t="s">
        <v>3705</v>
      </c>
      <c r="D1191" s="93">
        <v>30064.794520412601</v>
      </c>
      <c r="E1191" s="80" t="s">
        <v>3706</v>
      </c>
      <c r="F1191" s="86" t="str">
        <f>INDEX('Crosswalk Particulates'!$B:$B,MATCH('2017 EPA Data'!A1191,'Crosswalk Particulates'!$A:$A,0))</f>
        <v>Transportation Sector</v>
      </c>
      <c r="G1191" s="91">
        <f>INDEX('Crosswalk Particulates'!$E:$E,MATCH('2017 EPA Data'!$B1191,'Crosswalk Particulates'!$D:$D,0))</f>
        <v>0</v>
      </c>
      <c r="H1191" s="103">
        <f t="shared" si="18"/>
        <v>0</v>
      </c>
    </row>
    <row r="1192" spans="1:8" hidden="1">
      <c r="A1192" s="80" t="s">
        <v>3742</v>
      </c>
      <c r="B1192" s="80" t="s">
        <v>3744</v>
      </c>
      <c r="C1192" s="80" t="s">
        <v>3745</v>
      </c>
      <c r="D1192" s="93">
        <v>29914.120636195425</v>
      </c>
      <c r="E1192" s="80" t="s">
        <v>3710</v>
      </c>
      <c r="F1192" s="86" t="str">
        <f>INDEX('Crosswalk Particulates'!$B:$B,MATCH('2017 EPA Data'!A1192,'Crosswalk Particulates'!$A:$A,0))</f>
        <v>Transportation Sector</v>
      </c>
      <c r="G1192" s="91" t="str">
        <f>INDEX('Crosswalk Particulates'!$E:$E,MATCH('2017 EPA Data'!$B1192,'Crosswalk Particulates'!$D:$D,0))</f>
        <v>VOC</v>
      </c>
      <c r="H1192" s="103">
        <f t="shared" si="18"/>
        <v>27137666025.161186</v>
      </c>
    </row>
    <row r="1193" spans="1:8" hidden="1">
      <c r="A1193" s="80" t="s">
        <v>3796</v>
      </c>
      <c r="B1193" s="80" t="s">
        <v>3748</v>
      </c>
      <c r="C1193" s="80" t="s">
        <v>3745</v>
      </c>
      <c r="D1193" s="93">
        <v>29764.609465726</v>
      </c>
      <c r="E1193" s="80" t="s">
        <v>3710</v>
      </c>
      <c r="F1193" s="86" t="str">
        <f>INDEX('Crosswalk Particulates'!$B:$B,MATCH('2017 EPA Data'!A1193,'Crosswalk Particulates'!$A:$A,0))</f>
        <v>Electricity Sector</v>
      </c>
      <c r="G1193" s="91" t="str">
        <f>INDEX('Crosswalk Particulates'!$E:$E,MATCH('2017 EPA Data'!$B1193,'Crosswalk Particulates'!$D:$D,0))</f>
        <v>CO</v>
      </c>
      <c r="H1193" s="103">
        <f t="shared" si="18"/>
        <v>27002031611.548477</v>
      </c>
    </row>
    <row r="1194" spans="1:8" hidden="1">
      <c r="A1194" s="80" t="s">
        <v>3789</v>
      </c>
      <c r="B1194" s="80" t="s">
        <v>3727</v>
      </c>
      <c r="C1194" s="80" t="s">
        <v>3705</v>
      </c>
      <c r="D1194" s="93">
        <v>29754.191135243775</v>
      </c>
      <c r="E1194" s="80" t="s">
        <v>3706</v>
      </c>
      <c r="F1194" s="86" t="str">
        <f>INDEX('Crosswalk Particulates'!$B:$B,MATCH('2017 EPA Data'!A1194,'Crosswalk Particulates'!$A:$A,0))</f>
        <v>Commercial Buildings Sector</v>
      </c>
      <c r="G1194" s="91">
        <f>INDEX('Crosswalk Particulates'!$E:$E,MATCH('2017 EPA Data'!$B1194,'Crosswalk Particulates'!$D:$D,0))</f>
        <v>0</v>
      </c>
      <c r="H1194" s="103">
        <f t="shared" si="18"/>
        <v>0</v>
      </c>
    </row>
    <row r="1195" spans="1:8" hidden="1">
      <c r="A1195" s="80" t="s">
        <v>3795</v>
      </c>
      <c r="B1195" s="80" t="s">
        <v>3746</v>
      </c>
      <c r="C1195" s="80" t="s">
        <v>3705</v>
      </c>
      <c r="D1195" s="93">
        <v>29752.023700199999</v>
      </c>
      <c r="E1195" s="80" t="s">
        <v>3706</v>
      </c>
      <c r="F1195" s="86" t="str">
        <f>INDEX('Crosswalk Particulates'!$B:$B,MATCH('2017 EPA Data'!A1195,'Crosswalk Particulates'!$A:$A,0))</f>
        <v>process-cement-industry</v>
      </c>
      <c r="G1195" s="91">
        <f>INDEX('Crosswalk Particulates'!$E:$E,MATCH('2017 EPA Data'!$B1195,'Crosswalk Particulates'!$D:$D,0))</f>
        <v>0</v>
      </c>
      <c r="H1195" s="103">
        <f t="shared" si="18"/>
        <v>0</v>
      </c>
    </row>
    <row r="1196" spans="1:8" hidden="1">
      <c r="A1196" s="80" t="s">
        <v>3791</v>
      </c>
      <c r="B1196" s="80" t="s">
        <v>3825</v>
      </c>
      <c r="C1196" s="80" t="s">
        <v>3705</v>
      </c>
      <c r="D1196" s="93">
        <v>29716.36154832779</v>
      </c>
      <c r="E1196" s="80" t="s">
        <v>3706</v>
      </c>
      <c r="F1196" s="86" t="str">
        <f>INDEX('Crosswalk Particulates'!$B:$B,MATCH('2017 EPA Data'!A1196,'Crosswalk Particulates'!$A:$A,0))</f>
        <v>Transportation Sector</v>
      </c>
      <c r="G1196" s="91">
        <f>INDEX('Crosswalk Particulates'!$E:$E,MATCH('2017 EPA Data'!$B1196,'Crosswalk Particulates'!$D:$D,0))</f>
        <v>0</v>
      </c>
      <c r="H1196" s="103">
        <f t="shared" si="18"/>
        <v>0</v>
      </c>
    </row>
    <row r="1197" spans="1:8" hidden="1">
      <c r="A1197" s="80" t="s">
        <v>3742</v>
      </c>
      <c r="B1197" s="80" t="s">
        <v>3724</v>
      </c>
      <c r="C1197" s="80" t="s">
        <v>3705</v>
      </c>
      <c r="D1197" s="93">
        <v>29558.490801366395</v>
      </c>
      <c r="E1197" s="80" t="s">
        <v>3706</v>
      </c>
      <c r="F1197" s="86" t="str">
        <f>INDEX('Crosswalk Particulates'!$B:$B,MATCH('2017 EPA Data'!A1197,'Crosswalk Particulates'!$A:$A,0))</f>
        <v>Transportation Sector</v>
      </c>
      <c r="G1197" s="91">
        <f>INDEX('Crosswalk Particulates'!$E:$E,MATCH('2017 EPA Data'!$B1197,'Crosswalk Particulates'!$D:$D,0))</f>
        <v>0</v>
      </c>
      <c r="H1197" s="103">
        <f t="shared" si="18"/>
        <v>0</v>
      </c>
    </row>
    <row r="1198" spans="1:8" hidden="1">
      <c r="A1198" s="80" t="s">
        <v>3766</v>
      </c>
      <c r="B1198" s="80" t="s">
        <v>3915</v>
      </c>
      <c r="C1198" s="80" t="s">
        <v>3705</v>
      </c>
      <c r="D1198" s="93">
        <v>29469.61</v>
      </c>
      <c r="E1198" s="80" t="s">
        <v>3706</v>
      </c>
      <c r="F1198" s="86" t="str">
        <f>INDEX('Crosswalk Particulates'!$B:$B,MATCH('2017 EPA Data'!A1198,'Crosswalk Particulates'!$A:$A,0))</f>
        <v>process-chemicals-industry</v>
      </c>
      <c r="G1198" s="91">
        <f>INDEX('Crosswalk Particulates'!$E:$E,MATCH('2017 EPA Data'!$B1198,'Crosswalk Particulates'!$D:$D,0))</f>
        <v>0</v>
      </c>
      <c r="H1198" s="103">
        <f t="shared" si="18"/>
        <v>0</v>
      </c>
    </row>
    <row r="1199" spans="1:8" hidden="1">
      <c r="A1199" s="80" t="s">
        <v>3820</v>
      </c>
      <c r="B1199" s="80" t="s">
        <v>3847</v>
      </c>
      <c r="C1199" s="80" t="s">
        <v>3705</v>
      </c>
      <c r="D1199" s="93">
        <v>29386.100831520049</v>
      </c>
      <c r="E1199" s="80" t="s">
        <v>3706</v>
      </c>
      <c r="F1199" s="86" t="str">
        <f>INDEX('Crosswalk Particulates'!$B:$B,MATCH('2017 EPA Data'!A1199,'Crosswalk Particulates'!$A:$A,0))</f>
        <v>industry-fuel-other</v>
      </c>
      <c r="G1199" s="91">
        <f>INDEX('Crosswalk Particulates'!$E:$E,MATCH('2017 EPA Data'!$B1199,'Crosswalk Particulates'!$D:$D,0))</f>
        <v>0</v>
      </c>
      <c r="H1199" s="103">
        <f t="shared" si="18"/>
        <v>0</v>
      </c>
    </row>
    <row r="1200" spans="1:8" hidden="1">
      <c r="A1200" s="80" t="s">
        <v>3789</v>
      </c>
      <c r="B1200" s="80" t="s">
        <v>3765</v>
      </c>
      <c r="C1200" s="80" t="s">
        <v>3705</v>
      </c>
      <c r="D1200" s="93">
        <v>29375.847159697001</v>
      </c>
      <c r="E1200" s="80" t="s">
        <v>3706</v>
      </c>
      <c r="F1200" s="86" t="str">
        <f>INDEX('Crosswalk Particulates'!$B:$B,MATCH('2017 EPA Data'!A1200,'Crosswalk Particulates'!$A:$A,0))</f>
        <v>Commercial Buildings Sector</v>
      </c>
      <c r="G1200" s="91">
        <f>INDEX('Crosswalk Particulates'!$E:$E,MATCH('2017 EPA Data'!$B1200,'Crosswalk Particulates'!$D:$D,0))</f>
        <v>0</v>
      </c>
      <c r="H1200" s="103">
        <f t="shared" si="18"/>
        <v>0</v>
      </c>
    </row>
    <row r="1201" spans="1:8" hidden="1">
      <c r="A1201" s="80" t="s">
        <v>3733</v>
      </c>
      <c r="B1201" s="80" t="s">
        <v>3809</v>
      </c>
      <c r="C1201" s="80" t="s">
        <v>3705</v>
      </c>
      <c r="D1201" s="93">
        <v>29345.412611457075</v>
      </c>
      <c r="E1201" s="80" t="s">
        <v>3706</v>
      </c>
      <c r="F1201" s="86" t="str">
        <f>INDEX('Crosswalk Particulates'!$B:$B,MATCH('2017 EPA Data'!A1201,'Crosswalk Particulates'!$A:$A,0))</f>
        <v>Transportation Sector</v>
      </c>
      <c r="G1201" s="91">
        <f>INDEX('Crosswalk Particulates'!$E:$E,MATCH('2017 EPA Data'!$B1201,'Crosswalk Particulates'!$D:$D,0))</f>
        <v>0</v>
      </c>
      <c r="H1201" s="103">
        <f t="shared" si="18"/>
        <v>0</v>
      </c>
    </row>
    <row r="1202" spans="1:8" hidden="1">
      <c r="A1202" s="80" t="s">
        <v>3734</v>
      </c>
      <c r="B1202" s="80" t="s">
        <v>3725</v>
      </c>
      <c r="C1202" s="80" t="s">
        <v>3705</v>
      </c>
      <c r="D1202" s="93">
        <v>29234.433202174816</v>
      </c>
      <c r="E1202" s="80" t="s">
        <v>3706</v>
      </c>
      <c r="F1202" s="86" t="str">
        <f>INDEX('Crosswalk Particulates'!$B:$B,MATCH('2017 EPA Data'!A1202,'Crosswalk Particulates'!$A:$A,0))</f>
        <v>process-other-industry</v>
      </c>
      <c r="G1202" s="91">
        <f>INDEX('Crosswalk Particulates'!$E:$E,MATCH('2017 EPA Data'!$B1202,'Crosswalk Particulates'!$D:$D,0))</f>
        <v>0</v>
      </c>
      <c r="H1202" s="103">
        <f t="shared" si="18"/>
        <v>0</v>
      </c>
    </row>
    <row r="1203" spans="1:8" hidden="1">
      <c r="A1203" s="80" t="s">
        <v>3707</v>
      </c>
      <c r="B1203" s="80" t="s">
        <v>3879</v>
      </c>
      <c r="C1203" s="80" t="s">
        <v>3705</v>
      </c>
      <c r="D1203" s="93">
        <v>29116.408800699999</v>
      </c>
      <c r="E1203" s="80" t="s">
        <v>3706</v>
      </c>
      <c r="F1203" s="86" t="str">
        <f>INDEX('Crosswalk Particulates'!$B:$B,MATCH('2017 EPA Data'!A1203,'Crosswalk Particulates'!$A:$A,0))</f>
        <v>process-other-industry</v>
      </c>
      <c r="G1203" s="91">
        <f>INDEX('Crosswalk Particulates'!$E:$E,MATCH('2017 EPA Data'!$B1203,'Crosswalk Particulates'!$D:$D,0))</f>
        <v>0</v>
      </c>
      <c r="H1203" s="103">
        <f t="shared" si="18"/>
        <v>0</v>
      </c>
    </row>
    <row r="1204" spans="1:8" hidden="1">
      <c r="A1204" s="80" t="s">
        <v>3774</v>
      </c>
      <c r="B1204" s="80" t="s">
        <v>3731</v>
      </c>
      <c r="C1204" s="80" t="s">
        <v>3705</v>
      </c>
      <c r="D1204" s="93">
        <v>29012.615625258</v>
      </c>
      <c r="E1204" s="80" t="s">
        <v>3706</v>
      </c>
      <c r="F1204" s="86" t="str">
        <f>INDEX('Crosswalk Particulates'!$B:$B,MATCH('2017 EPA Data'!A1204,'Crosswalk Particulates'!$A:$A,0))</f>
        <v>process-other-industry</v>
      </c>
      <c r="G1204" s="91">
        <f>INDEX('Crosswalk Particulates'!$E:$E,MATCH('2017 EPA Data'!$B1204,'Crosswalk Particulates'!$D:$D,0))</f>
        <v>0</v>
      </c>
      <c r="H1204" s="103">
        <f t="shared" si="18"/>
        <v>0</v>
      </c>
    </row>
    <row r="1205" spans="1:8" hidden="1">
      <c r="A1205" s="80" t="s">
        <v>3780</v>
      </c>
      <c r="B1205" s="80" t="s">
        <v>3762</v>
      </c>
      <c r="C1205" s="80" t="s">
        <v>3705</v>
      </c>
      <c r="D1205" s="93">
        <v>28885.474746600001</v>
      </c>
      <c r="E1205" s="80" t="s">
        <v>3706</v>
      </c>
      <c r="F1205" s="86" t="str">
        <f>INDEX('Crosswalk Particulates'!$B:$B,MATCH('2017 EPA Data'!A1205,'Crosswalk Particulates'!$A:$A,0))</f>
        <v>process-ngps-industry</v>
      </c>
      <c r="G1205" s="91">
        <f>INDEX('Crosswalk Particulates'!$E:$E,MATCH('2017 EPA Data'!$B1205,'Crosswalk Particulates'!$D:$D,0))</f>
        <v>0</v>
      </c>
      <c r="H1205" s="103">
        <f t="shared" si="18"/>
        <v>0</v>
      </c>
    </row>
    <row r="1206" spans="1:8" hidden="1">
      <c r="A1206" s="80" t="s">
        <v>3780</v>
      </c>
      <c r="B1206" s="80" t="s">
        <v>3731</v>
      </c>
      <c r="C1206" s="80" t="s">
        <v>3705</v>
      </c>
      <c r="D1206" s="93">
        <v>28857.179199999999</v>
      </c>
      <c r="E1206" s="80" t="s">
        <v>3706</v>
      </c>
      <c r="F1206" s="86" t="str">
        <f>INDEX('Crosswalk Particulates'!$B:$B,MATCH('2017 EPA Data'!A1206,'Crosswalk Particulates'!$A:$A,0))</f>
        <v>process-ngps-industry</v>
      </c>
      <c r="G1206" s="91">
        <f>INDEX('Crosswalk Particulates'!$E:$E,MATCH('2017 EPA Data'!$B1206,'Crosswalk Particulates'!$D:$D,0))</f>
        <v>0</v>
      </c>
      <c r="H1206" s="103">
        <f t="shared" si="18"/>
        <v>0</v>
      </c>
    </row>
    <row r="1207" spans="1:8" hidden="1">
      <c r="A1207" s="80" t="s">
        <v>3784</v>
      </c>
      <c r="B1207" s="80" t="s">
        <v>3731</v>
      </c>
      <c r="C1207" s="80" t="s">
        <v>3705</v>
      </c>
      <c r="D1207" s="93">
        <v>28783</v>
      </c>
      <c r="E1207" s="80" t="s">
        <v>3706</v>
      </c>
      <c r="F1207" s="86" t="str">
        <f>INDEX('Crosswalk Particulates'!$B:$B,MATCH('2017 EPA Data'!A1207,'Crosswalk Particulates'!$A:$A,0))</f>
        <v>industry-fuel-coal</v>
      </c>
      <c r="G1207" s="91">
        <f>INDEX('Crosswalk Particulates'!$E:$E,MATCH('2017 EPA Data'!$B1207,'Crosswalk Particulates'!$D:$D,0))</f>
        <v>0</v>
      </c>
      <c r="H1207" s="103">
        <f t="shared" si="18"/>
        <v>0</v>
      </c>
    </row>
    <row r="1208" spans="1:8" hidden="1">
      <c r="A1208" s="80" t="s">
        <v>3730</v>
      </c>
      <c r="B1208" s="80" t="s">
        <v>3893</v>
      </c>
      <c r="C1208" s="80" t="s">
        <v>3705</v>
      </c>
      <c r="D1208" s="93">
        <v>28767.315669987594</v>
      </c>
      <c r="E1208" s="80" t="s">
        <v>3706</v>
      </c>
      <c r="F1208" s="86" t="str">
        <f>INDEX('Crosswalk Particulates'!$B:$B,MATCH('2017 EPA Data'!A1208,'Crosswalk Particulates'!$A:$A,0))</f>
        <v>process-ngps-industry</v>
      </c>
      <c r="G1208" s="91">
        <f>INDEX('Crosswalk Particulates'!$E:$E,MATCH('2017 EPA Data'!$B1208,'Crosswalk Particulates'!$D:$D,0))</f>
        <v>0</v>
      </c>
      <c r="H1208" s="103">
        <f t="shared" si="18"/>
        <v>0</v>
      </c>
    </row>
    <row r="1209" spans="1:8" hidden="1">
      <c r="A1209" s="80" t="s">
        <v>3770</v>
      </c>
      <c r="B1209" s="80" t="s">
        <v>3723</v>
      </c>
      <c r="C1209" s="80" t="s">
        <v>3705</v>
      </c>
      <c r="D1209" s="93">
        <v>28697.281921681362</v>
      </c>
      <c r="E1209" s="80" t="s">
        <v>3706</v>
      </c>
      <c r="F1209" s="86" t="str">
        <f>INDEX('Crosswalk Particulates'!$B:$B,MATCH('2017 EPA Data'!A1209,'Crosswalk Particulates'!$A:$A,0))</f>
        <v>Commercial Buildings Sector</v>
      </c>
      <c r="G1209" s="91">
        <f>INDEX('Crosswalk Particulates'!$E:$E,MATCH('2017 EPA Data'!$B1209,'Crosswalk Particulates'!$D:$D,0))</f>
        <v>0</v>
      </c>
      <c r="H1209" s="103">
        <f t="shared" si="18"/>
        <v>0</v>
      </c>
    </row>
    <row r="1210" spans="1:8" hidden="1">
      <c r="A1210" s="80" t="s">
        <v>3739</v>
      </c>
      <c r="B1210" s="80" t="s">
        <v>3731</v>
      </c>
      <c r="C1210" s="80" t="s">
        <v>3705</v>
      </c>
      <c r="D1210" s="93">
        <v>28695.765800000001</v>
      </c>
      <c r="E1210" s="80" t="s">
        <v>3706</v>
      </c>
      <c r="F1210" s="86" t="str">
        <f>INDEX('Crosswalk Particulates'!$B:$B,MATCH('2017 EPA Data'!A1210,'Crosswalk Particulates'!$A:$A,0))</f>
        <v>industry-fuel-natural gas</v>
      </c>
      <c r="G1210" s="91">
        <f>INDEX('Crosswalk Particulates'!$E:$E,MATCH('2017 EPA Data'!$B1210,'Crosswalk Particulates'!$D:$D,0))</f>
        <v>0</v>
      </c>
      <c r="H1210" s="103">
        <f t="shared" si="18"/>
        <v>0</v>
      </c>
    </row>
    <row r="1211" spans="1:8" hidden="1">
      <c r="A1211" s="80" t="s">
        <v>3715</v>
      </c>
      <c r="B1211" s="80" t="s">
        <v>3904</v>
      </c>
      <c r="D1211" s="93">
        <v>28691.539050074869</v>
      </c>
      <c r="E1211" s="80" t="s">
        <v>3710</v>
      </c>
      <c r="F1211" s="86" t="str">
        <f>INDEX('Crosswalk Particulates'!$B:$B,MATCH('2017 EPA Data'!A1211,'Crosswalk Particulates'!$A:$A,0))</f>
        <v>Transportation Sector</v>
      </c>
      <c r="G1211" s="91" t="str">
        <f>INDEX('Crosswalk Particulates'!$E:$E,MATCH('2017 EPA Data'!$B1211,'Crosswalk Particulates'!$D:$D,0))</f>
        <v>BC</v>
      </c>
      <c r="H1211" s="103">
        <f t="shared" si="18"/>
        <v>26028557347.819466</v>
      </c>
    </row>
    <row r="1212" spans="1:8" hidden="1">
      <c r="A1212" s="80" t="s">
        <v>3757</v>
      </c>
      <c r="B1212" s="80" t="s">
        <v>3744</v>
      </c>
      <c r="C1212" s="80" t="s">
        <v>3745</v>
      </c>
      <c r="D1212" s="93">
        <v>28462.832430718427</v>
      </c>
      <c r="E1212" s="80" t="s">
        <v>3710</v>
      </c>
      <c r="F1212" s="86" t="str">
        <f>INDEX('Crosswalk Particulates'!$B:$B,MATCH('2017 EPA Data'!A1212,'Crosswalk Particulates'!$A:$A,0))</f>
        <v>Transportation Sector</v>
      </c>
      <c r="G1212" s="91" t="str">
        <f>INDEX('Crosswalk Particulates'!$E:$E,MATCH('2017 EPA Data'!$B1212,'Crosswalk Particulates'!$D:$D,0))</f>
        <v>VOC</v>
      </c>
      <c r="H1212" s="103">
        <f t="shared" si="18"/>
        <v>25821077946.057308</v>
      </c>
    </row>
    <row r="1213" spans="1:8" hidden="1">
      <c r="A1213" s="80" t="s">
        <v>3707</v>
      </c>
      <c r="B1213" s="80" t="s">
        <v>3912</v>
      </c>
      <c r="C1213" s="80" t="s">
        <v>3705</v>
      </c>
      <c r="D1213" s="93">
        <v>28389.054778082002</v>
      </c>
      <c r="E1213" s="80" t="s">
        <v>3706</v>
      </c>
      <c r="F1213" s="86" t="str">
        <f>INDEX('Crosswalk Particulates'!$B:$B,MATCH('2017 EPA Data'!A1213,'Crosswalk Particulates'!$A:$A,0))</f>
        <v>process-other-industry</v>
      </c>
      <c r="G1213" s="91">
        <f>INDEX('Crosswalk Particulates'!$E:$E,MATCH('2017 EPA Data'!$B1213,'Crosswalk Particulates'!$D:$D,0))</f>
        <v>0</v>
      </c>
      <c r="H1213" s="103">
        <f t="shared" si="18"/>
        <v>0</v>
      </c>
    </row>
    <row r="1214" spans="1:8" hidden="1">
      <c r="A1214" s="80" t="s">
        <v>3747</v>
      </c>
      <c r="B1214" s="80" t="s">
        <v>3844</v>
      </c>
      <c r="C1214" s="80" t="s">
        <v>3705</v>
      </c>
      <c r="D1214" s="93">
        <v>28062.109745826321</v>
      </c>
      <c r="E1214" s="80" t="s">
        <v>3706</v>
      </c>
      <c r="F1214" s="86" t="str">
        <f>INDEX('Crosswalk Particulates'!$B:$B,MATCH('2017 EPA Data'!A1214,'Crosswalk Particulates'!$A:$A,0))</f>
        <v>process-waste-industry</v>
      </c>
      <c r="G1214" s="91">
        <f>INDEX('Crosswalk Particulates'!$E:$E,MATCH('2017 EPA Data'!$B1214,'Crosswalk Particulates'!$D:$D,0))</f>
        <v>0</v>
      </c>
      <c r="H1214" s="103">
        <f t="shared" si="18"/>
        <v>0</v>
      </c>
    </row>
    <row r="1215" spans="1:8" hidden="1">
      <c r="A1215" s="80" t="s">
        <v>3773</v>
      </c>
      <c r="B1215" s="80" t="s">
        <v>3746</v>
      </c>
      <c r="C1215" s="80" t="s">
        <v>3705</v>
      </c>
      <c r="D1215" s="93">
        <v>27996.643558200001</v>
      </c>
      <c r="E1215" s="80" t="s">
        <v>3706</v>
      </c>
      <c r="F1215" s="86" t="str">
        <f>INDEX('Crosswalk Particulates'!$B:$B,MATCH('2017 EPA Data'!A1215,'Crosswalk Particulates'!$A:$A,0))</f>
        <v>process-other-industry</v>
      </c>
      <c r="G1215" s="91">
        <f>INDEX('Crosswalk Particulates'!$E:$E,MATCH('2017 EPA Data'!$B1215,'Crosswalk Particulates'!$D:$D,0))</f>
        <v>0</v>
      </c>
      <c r="H1215" s="103">
        <f t="shared" si="18"/>
        <v>0</v>
      </c>
    </row>
    <row r="1216" spans="1:8" hidden="1">
      <c r="A1216" s="80" t="s">
        <v>3757</v>
      </c>
      <c r="B1216" s="80" t="s">
        <v>3844</v>
      </c>
      <c r="C1216" s="80" t="s">
        <v>3705</v>
      </c>
      <c r="D1216" s="93">
        <v>27817.81817770956</v>
      </c>
      <c r="E1216" s="80" t="s">
        <v>3706</v>
      </c>
      <c r="F1216" s="86" t="str">
        <f>INDEX('Crosswalk Particulates'!$B:$B,MATCH('2017 EPA Data'!A1216,'Crosswalk Particulates'!$A:$A,0))</f>
        <v>Transportation Sector</v>
      </c>
      <c r="G1216" s="91">
        <f>INDEX('Crosswalk Particulates'!$E:$E,MATCH('2017 EPA Data'!$B1216,'Crosswalk Particulates'!$D:$D,0))</f>
        <v>0</v>
      </c>
      <c r="H1216" s="103">
        <f t="shared" si="18"/>
        <v>0</v>
      </c>
    </row>
    <row r="1217" spans="1:8" hidden="1">
      <c r="A1217" s="80" t="s">
        <v>3796</v>
      </c>
      <c r="B1217" s="80" t="s">
        <v>3713</v>
      </c>
      <c r="C1217" s="80" t="s">
        <v>3705</v>
      </c>
      <c r="D1217" s="93">
        <v>27456.5936864</v>
      </c>
      <c r="E1217" s="80" t="s">
        <v>3706</v>
      </c>
      <c r="F1217" s="86" t="str">
        <f>INDEX('Crosswalk Particulates'!$B:$B,MATCH('2017 EPA Data'!A1217,'Crosswalk Particulates'!$A:$A,0))</f>
        <v>Electricity Sector</v>
      </c>
      <c r="G1217" s="91">
        <f>INDEX('Crosswalk Particulates'!$E:$E,MATCH('2017 EPA Data'!$B1217,'Crosswalk Particulates'!$D:$D,0))</f>
        <v>0</v>
      </c>
      <c r="H1217" s="103">
        <f t="shared" si="18"/>
        <v>0</v>
      </c>
    </row>
    <row r="1218" spans="1:8" hidden="1">
      <c r="A1218" s="80" t="s">
        <v>3774</v>
      </c>
      <c r="B1218" s="80" t="s">
        <v>3762</v>
      </c>
      <c r="C1218" s="80" t="s">
        <v>3705</v>
      </c>
      <c r="D1218" s="93">
        <v>27454.042673240001</v>
      </c>
      <c r="E1218" s="80" t="s">
        <v>3706</v>
      </c>
      <c r="F1218" s="86" t="str">
        <f>INDEX('Crosswalk Particulates'!$B:$B,MATCH('2017 EPA Data'!A1218,'Crosswalk Particulates'!$A:$A,0))</f>
        <v>process-other-industry</v>
      </c>
      <c r="G1218" s="91">
        <f>INDEX('Crosswalk Particulates'!$E:$E,MATCH('2017 EPA Data'!$B1218,'Crosswalk Particulates'!$D:$D,0))</f>
        <v>0</v>
      </c>
      <c r="H1218" s="103">
        <f t="shared" si="18"/>
        <v>0</v>
      </c>
    </row>
    <row r="1219" spans="1:8" hidden="1">
      <c r="A1219" s="80" t="s">
        <v>3806</v>
      </c>
      <c r="B1219" s="80" t="s">
        <v>3771</v>
      </c>
      <c r="D1219" s="93">
        <v>27451</v>
      </c>
      <c r="E1219" s="80" t="s">
        <v>3706</v>
      </c>
      <c r="F1219" s="86" t="str">
        <f>INDEX('Crosswalk Particulates'!$B:$B,MATCH('2017 EPA Data'!A1219,'Crosswalk Particulates'!$A:$A,0))</f>
        <v>Other-EPA</v>
      </c>
      <c r="G1219" s="91">
        <f>INDEX('Crosswalk Particulates'!$E:$E,MATCH('2017 EPA Data'!$B1219,'Crosswalk Particulates'!$D:$D,0))</f>
        <v>0</v>
      </c>
      <c r="H1219" s="103">
        <f t="shared" si="18"/>
        <v>0</v>
      </c>
    </row>
    <row r="1220" spans="1:8" hidden="1">
      <c r="A1220" s="80" t="s">
        <v>3707</v>
      </c>
      <c r="B1220" s="80" t="s">
        <v>3916</v>
      </c>
      <c r="C1220" s="80" t="s">
        <v>3705</v>
      </c>
      <c r="D1220" s="93">
        <v>27296.895000892036</v>
      </c>
      <c r="E1220" s="80" t="s">
        <v>3706</v>
      </c>
      <c r="F1220" s="86" t="str">
        <f>INDEX('Crosswalk Particulates'!$B:$B,MATCH('2017 EPA Data'!A1220,'Crosswalk Particulates'!$A:$A,0))</f>
        <v>process-other-industry</v>
      </c>
      <c r="G1220" s="91">
        <f>INDEX('Crosswalk Particulates'!$E:$E,MATCH('2017 EPA Data'!$B1220,'Crosswalk Particulates'!$D:$D,0))</f>
        <v>0</v>
      </c>
      <c r="H1220" s="103">
        <f t="shared" ref="H1220:H1283" si="19">IF(E1220="TON",D1220/metricton_to_shortton,0)*10^6</f>
        <v>0</v>
      </c>
    </row>
    <row r="1221" spans="1:8" hidden="1">
      <c r="A1221" s="80" t="s">
        <v>3747</v>
      </c>
      <c r="B1221" s="80" t="s">
        <v>3809</v>
      </c>
      <c r="C1221" s="80" t="s">
        <v>3705</v>
      </c>
      <c r="D1221" s="93">
        <v>27264.926881222898</v>
      </c>
      <c r="E1221" s="80" t="s">
        <v>3706</v>
      </c>
      <c r="F1221" s="86" t="str">
        <f>INDEX('Crosswalk Particulates'!$B:$B,MATCH('2017 EPA Data'!A1221,'Crosswalk Particulates'!$A:$A,0))</f>
        <v>process-waste-industry</v>
      </c>
      <c r="G1221" s="91">
        <f>INDEX('Crosswalk Particulates'!$E:$E,MATCH('2017 EPA Data'!$B1221,'Crosswalk Particulates'!$D:$D,0))</f>
        <v>0</v>
      </c>
      <c r="H1221" s="103">
        <f t="shared" si="19"/>
        <v>0</v>
      </c>
    </row>
    <row r="1222" spans="1:8" hidden="1">
      <c r="A1222" s="80" t="s">
        <v>3766</v>
      </c>
      <c r="B1222" s="80" t="s">
        <v>3873</v>
      </c>
      <c r="C1222" s="80" t="s">
        <v>3705</v>
      </c>
      <c r="D1222" s="93">
        <v>27084.709464537202</v>
      </c>
      <c r="E1222" s="80" t="s">
        <v>3706</v>
      </c>
      <c r="F1222" s="86" t="str">
        <f>INDEX('Crosswalk Particulates'!$B:$B,MATCH('2017 EPA Data'!A1222,'Crosswalk Particulates'!$A:$A,0))</f>
        <v>process-chemicals-industry</v>
      </c>
      <c r="G1222" s="91">
        <f>INDEX('Crosswalk Particulates'!$E:$E,MATCH('2017 EPA Data'!$B1222,'Crosswalk Particulates'!$D:$D,0))</f>
        <v>0</v>
      </c>
      <c r="H1222" s="103">
        <f t="shared" si="19"/>
        <v>0</v>
      </c>
    </row>
    <row r="1223" spans="1:8" hidden="1">
      <c r="A1223" s="80" t="s">
        <v>3743</v>
      </c>
      <c r="B1223" s="80" t="s">
        <v>3794</v>
      </c>
      <c r="C1223" s="80" t="s">
        <v>3705</v>
      </c>
      <c r="D1223" s="93">
        <v>27039.806943380001</v>
      </c>
      <c r="E1223" s="80" t="s">
        <v>3706</v>
      </c>
      <c r="F1223" s="86" t="str">
        <f>INDEX('Crosswalk Particulates'!$B:$B,MATCH('2017 EPA Data'!A1223,'Crosswalk Particulates'!$A:$A,0))</f>
        <v>process-other-industry</v>
      </c>
      <c r="G1223" s="91">
        <f>INDEX('Crosswalk Particulates'!$E:$E,MATCH('2017 EPA Data'!$B1223,'Crosswalk Particulates'!$D:$D,0))</f>
        <v>0</v>
      </c>
      <c r="H1223" s="103">
        <f t="shared" si="19"/>
        <v>0</v>
      </c>
    </row>
    <row r="1224" spans="1:8" hidden="1">
      <c r="A1224" s="80" t="s">
        <v>3780</v>
      </c>
      <c r="B1224" s="80" t="s">
        <v>3761</v>
      </c>
      <c r="C1224" s="80" t="s">
        <v>3705</v>
      </c>
      <c r="D1224" s="93">
        <v>27010.953114331998</v>
      </c>
      <c r="E1224" s="80" t="s">
        <v>3706</v>
      </c>
      <c r="F1224" s="86" t="str">
        <f>INDEX('Crosswalk Particulates'!$B:$B,MATCH('2017 EPA Data'!A1224,'Crosswalk Particulates'!$A:$A,0))</f>
        <v>process-ngps-industry</v>
      </c>
      <c r="G1224" s="91">
        <f>INDEX('Crosswalk Particulates'!$E:$E,MATCH('2017 EPA Data'!$B1224,'Crosswalk Particulates'!$D:$D,0))</f>
        <v>0</v>
      </c>
      <c r="H1224" s="103">
        <f t="shared" si="19"/>
        <v>0</v>
      </c>
    </row>
    <row r="1225" spans="1:8" hidden="1">
      <c r="A1225" s="80" t="s">
        <v>3820</v>
      </c>
      <c r="B1225" s="80" t="s">
        <v>3782</v>
      </c>
      <c r="C1225" s="80" t="s">
        <v>3705</v>
      </c>
      <c r="D1225" s="93">
        <v>26782.652559999999</v>
      </c>
      <c r="E1225" s="80" t="s">
        <v>3706</v>
      </c>
      <c r="F1225" s="86" t="str">
        <f>INDEX('Crosswalk Particulates'!$B:$B,MATCH('2017 EPA Data'!A1225,'Crosswalk Particulates'!$A:$A,0))</f>
        <v>industry-fuel-other</v>
      </c>
      <c r="G1225" s="91">
        <f>INDEX('Crosswalk Particulates'!$E:$E,MATCH('2017 EPA Data'!$B1225,'Crosswalk Particulates'!$D:$D,0))</f>
        <v>0</v>
      </c>
      <c r="H1225" s="103">
        <f t="shared" si="19"/>
        <v>0</v>
      </c>
    </row>
    <row r="1226" spans="1:8" hidden="1">
      <c r="A1226" s="80" t="s">
        <v>3757</v>
      </c>
      <c r="B1226" s="80" t="s">
        <v>3816</v>
      </c>
      <c r="C1226" s="80" t="s">
        <v>3705</v>
      </c>
      <c r="D1226" s="93">
        <v>26534.556635711804</v>
      </c>
      <c r="E1226" s="80" t="s">
        <v>3706</v>
      </c>
      <c r="F1226" s="86" t="str">
        <f>INDEX('Crosswalk Particulates'!$B:$B,MATCH('2017 EPA Data'!A1226,'Crosswalk Particulates'!$A:$A,0))</f>
        <v>Transportation Sector</v>
      </c>
      <c r="G1226" s="91">
        <f>INDEX('Crosswalk Particulates'!$E:$E,MATCH('2017 EPA Data'!$B1226,'Crosswalk Particulates'!$D:$D,0))</f>
        <v>0</v>
      </c>
      <c r="H1226" s="103">
        <f t="shared" si="19"/>
        <v>0</v>
      </c>
    </row>
    <row r="1227" spans="1:8" hidden="1">
      <c r="A1227" s="80" t="s">
        <v>3817</v>
      </c>
      <c r="B1227" s="80" t="s">
        <v>3748</v>
      </c>
      <c r="C1227" s="80" t="s">
        <v>3745</v>
      </c>
      <c r="D1227" s="93">
        <v>26505.906758201229</v>
      </c>
      <c r="E1227" s="80" t="s">
        <v>3710</v>
      </c>
      <c r="F1227" s="86" t="str">
        <f>INDEX('Crosswalk Particulates'!$B:$B,MATCH('2017 EPA Data'!A1227,'Crosswalk Particulates'!$A:$A,0))</f>
        <v>industry-fuel-oil</v>
      </c>
      <c r="G1227" s="91" t="str">
        <f>INDEX('Crosswalk Particulates'!$E:$E,MATCH('2017 EPA Data'!$B1227,'Crosswalk Particulates'!$D:$D,0))</f>
        <v>CO</v>
      </c>
      <c r="H1227" s="103">
        <f t="shared" si="19"/>
        <v>24045782727.364563</v>
      </c>
    </row>
    <row r="1228" spans="1:8" hidden="1">
      <c r="A1228" s="80" t="s">
        <v>3852</v>
      </c>
      <c r="B1228" s="80" t="s">
        <v>3873</v>
      </c>
      <c r="C1228" s="80" t="s">
        <v>3705</v>
      </c>
      <c r="D1228" s="93">
        <v>26487.124623568685</v>
      </c>
      <c r="E1228" s="80" t="s">
        <v>3706</v>
      </c>
      <c r="F1228" s="86" t="str">
        <f>INDEX('Crosswalk Particulates'!$B:$B,MATCH('2017 EPA Data'!A1228,'Crosswalk Particulates'!$A:$A,0))</f>
        <v>Commercial Buildings Sector</v>
      </c>
      <c r="G1228" s="91">
        <f>INDEX('Crosswalk Particulates'!$E:$E,MATCH('2017 EPA Data'!$B1228,'Crosswalk Particulates'!$D:$D,0))</f>
        <v>0</v>
      </c>
      <c r="H1228" s="103">
        <f t="shared" si="19"/>
        <v>0</v>
      </c>
    </row>
    <row r="1229" spans="1:8" hidden="1">
      <c r="A1229" s="80" t="s">
        <v>3788</v>
      </c>
      <c r="B1229" s="80" t="s">
        <v>3903</v>
      </c>
      <c r="C1229" s="80" t="s">
        <v>3705</v>
      </c>
      <c r="D1229" s="93">
        <v>26389.679249514757</v>
      </c>
      <c r="E1229" s="80" t="s">
        <v>3706</v>
      </c>
      <c r="F1229" s="86" t="str">
        <f>INDEX('Crosswalk Particulates'!$B:$B,MATCH('2017 EPA Data'!A1229,'Crosswalk Particulates'!$A:$A,0))</f>
        <v>industry-fuel-biomass</v>
      </c>
      <c r="G1229" s="91">
        <f>INDEX('Crosswalk Particulates'!$E:$E,MATCH('2017 EPA Data'!$B1229,'Crosswalk Particulates'!$D:$D,0))</f>
        <v>0</v>
      </c>
      <c r="H1229" s="103">
        <f t="shared" si="19"/>
        <v>0</v>
      </c>
    </row>
    <row r="1230" spans="1:8" hidden="1">
      <c r="A1230" s="80" t="s">
        <v>3774</v>
      </c>
      <c r="B1230" s="80" t="s">
        <v>3767</v>
      </c>
      <c r="C1230" s="80" t="s">
        <v>3705</v>
      </c>
      <c r="D1230" s="93">
        <v>26366.242757</v>
      </c>
      <c r="E1230" s="80" t="s">
        <v>3706</v>
      </c>
      <c r="F1230" s="86" t="str">
        <f>INDEX('Crosswalk Particulates'!$B:$B,MATCH('2017 EPA Data'!A1230,'Crosswalk Particulates'!$A:$A,0))</f>
        <v>process-other-industry</v>
      </c>
      <c r="G1230" s="91">
        <f>INDEX('Crosswalk Particulates'!$E:$E,MATCH('2017 EPA Data'!$B1230,'Crosswalk Particulates'!$D:$D,0))</f>
        <v>0</v>
      </c>
      <c r="H1230" s="103">
        <f t="shared" si="19"/>
        <v>0</v>
      </c>
    </row>
    <row r="1231" spans="1:8" hidden="1">
      <c r="A1231" s="80" t="s">
        <v>3735</v>
      </c>
      <c r="B1231" s="80" t="s">
        <v>3884</v>
      </c>
      <c r="C1231" s="80" t="s">
        <v>3705</v>
      </c>
      <c r="D1231" s="93">
        <v>26344.803804250478</v>
      </c>
      <c r="E1231" s="80" t="s">
        <v>3706</v>
      </c>
      <c r="F1231" s="86" t="str">
        <f>INDEX('Crosswalk Particulates'!$B:$B,MATCH('2017 EPA Data'!A1231,'Crosswalk Particulates'!$A:$A,0))</f>
        <v>process-other-industry</v>
      </c>
      <c r="G1231" s="91">
        <f>INDEX('Crosswalk Particulates'!$E:$E,MATCH('2017 EPA Data'!$B1231,'Crosswalk Particulates'!$D:$D,0))</f>
        <v>0</v>
      </c>
      <c r="H1231" s="103">
        <f t="shared" si="19"/>
        <v>0</v>
      </c>
    </row>
    <row r="1232" spans="1:8" hidden="1">
      <c r="A1232" s="80" t="s">
        <v>3711</v>
      </c>
      <c r="B1232" s="80" t="s">
        <v>3841</v>
      </c>
      <c r="C1232" s="80" t="s">
        <v>3705</v>
      </c>
      <c r="D1232" s="93">
        <v>26296.942219705663</v>
      </c>
      <c r="E1232" s="80" t="s">
        <v>3706</v>
      </c>
      <c r="F1232" s="86" t="str">
        <f>INDEX('Crosswalk Particulates'!$B:$B,MATCH('2017 EPA Data'!A1232,'Crosswalk Particulates'!$A:$A,0))</f>
        <v>Transportation Sector</v>
      </c>
      <c r="G1232" s="91">
        <f>INDEX('Crosswalk Particulates'!$E:$E,MATCH('2017 EPA Data'!$B1232,'Crosswalk Particulates'!$D:$D,0))</f>
        <v>0</v>
      </c>
      <c r="H1232" s="103">
        <f t="shared" si="19"/>
        <v>0</v>
      </c>
    </row>
    <row r="1233" spans="1:8" hidden="1">
      <c r="A1233" s="80" t="s">
        <v>3711</v>
      </c>
      <c r="B1233" s="80" t="s">
        <v>3917</v>
      </c>
      <c r="C1233" s="80" t="s">
        <v>3705</v>
      </c>
      <c r="D1233" s="93">
        <v>26296.942219705663</v>
      </c>
      <c r="E1233" s="80" t="s">
        <v>3706</v>
      </c>
      <c r="F1233" s="86" t="str">
        <f>INDEX('Crosswalk Particulates'!$B:$B,MATCH('2017 EPA Data'!A1233,'Crosswalk Particulates'!$A:$A,0))</f>
        <v>Transportation Sector</v>
      </c>
      <c r="G1233" s="91">
        <f>INDEX('Crosswalk Particulates'!$E:$E,MATCH('2017 EPA Data'!$B1233,'Crosswalk Particulates'!$D:$D,0))</f>
        <v>0</v>
      </c>
      <c r="H1233" s="103">
        <f t="shared" si="19"/>
        <v>0</v>
      </c>
    </row>
    <row r="1234" spans="1:8" hidden="1">
      <c r="A1234" s="80" t="s">
        <v>3729</v>
      </c>
      <c r="B1234" s="80" t="s">
        <v>3803</v>
      </c>
      <c r="C1234" s="80" t="s">
        <v>3745</v>
      </c>
      <c r="D1234" s="93">
        <v>26215.079995539927</v>
      </c>
      <c r="E1234" s="80" t="s">
        <v>3710</v>
      </c>
      <c r="F1234" s="86" t="str">
        <f>INDEX('Crosswalk Particulates'!$B:$B,MATCH('2017 EPA Data'!A1234,'Crosswalk Particulates'!$A:$A,0))</f>
        <v>Transportation Sector</v>
      </c>
      <c r="G1234" s="91" t="str">
        <f>INDEX('Crosswalk Particulates'!$E:$E,MATCH('2017 EPA Data'!$B1234,'Crosswalk Particulates'!$D:$D,0))</f>
        <v>SOx</v>
      </c>
      <c r="H1234" s="103">
        <f t="shared" si="19"/>
        <v>23781948812.529987</v>
      </c>
    </row>
    <row r="1235" spans="1:8" hidden="1">
      <c r="A1235" s="80" t="s">
        <v>3753</v>
      </c>
      <c r="B1235" s="80" t="s">
        <v>3746</v>
      </c>
      <c r="C1235" s="80" t="s">
        <v>3705</v>
      </c>
      <c r="D1235" s="93">
        <v>26179.914148200001</v>
      </c>
      <c r="E1235" s="80" t="s">
        <v>3706</v>
      </c>
      <c r="F1235" s="86" t="str">
        <f>INDEX('Crosswalk Particulates'!$B:$B,MATCH('2017 EPA Data'!A1235,'Crosswalk Particulates'!$A:$A,0))</f>
        <v>Electricity Sector</v>
      </c>
      <c r="G1235" s="91">
        <f>INDEX('Crosswalk Particulates'!$E:$E,MATCH('2017 EPA Data'!$B1235,'Crosswalk Particulates'!$D:$D,0))</f>
        <v>0</v>
      </c>
      <c r="H1235" s="103">
        <f t="shared" si="19"/>
        <v>0</v>
      </c>
    </row>
    <row r="1236" spans="1:8" hidden="1">
      <c r="A1236" s="80" t="s">
        <v>3726</v>
      </c>
      <c r="B1236" s="80" t="s">
        <v>3888</v>
      </c>
      <c r="C1236" s="80" t="s">
        <v>3705</v>
      </c>
      <c r="D1236" s="93">
        <v>26065.699578422398</v>
      </c>
      <c r="E1236" s="80" t="s">
        <v>3706</v>
      </c>
      <c r="F1236" s="86" t="str">
        <f>INDEX('Crosswalk Particulates'!$B:$B,MATCH('2017 EPA Data'!A1236,'Crosswalk Particulates'!$A:$A,0))</f>
        <v>process-other-industry</v>
      </c>
      <c r="G1236" s="91">
        <f>INDEX('Crosswalk Particulates'!$E:$E,MATCH('2017 EPA Data'!$B1236,'Crosswalk Particulates'!$D:$D,0))</f>
        <v>0</v>
      </c>
      <c r="H1236" s="103">
        <f t="shared" si="19"/>
        <v>0</v>
      </c>
    </row>
    <row r="1237" spans="1:8" hidden="1">
      <c r="A1237" s="80" t="s">
        <v>3726</v>
      </c>
      <c r="B1237" s="80" t="s">
        <v>3903</v>
      </c>
      <c r="C1237" s="80" t="s">
        <v>3705</v>
      </c>
      <c r="D1237" s="93">
        <v>26055.264076169999</v>
      </c>
      <c r="E1237" s="80" t="s">
        <v>3706</v>
      </c>
      <c r="F1237" s="86" t="str">
        <f>INDEX('Crosswalk Particulates'!$B:$B,MATCH('2017 EPA Data'!A1237,'Crosswalk Particulates'!$A:$A,0))</f>
        <v>process-other-industry</v>
      </c>
      <c r="G1237" s="91">
        <f>INDEX('Crosswalk Particulates'!$E:$E,MATCH('2017 EPA Data'!$B1237,'Crosswalk Particulates'!$D:$D,0))</f>
        <v>0</v>
      </c>
      <c r="H1237" s="103">
        <f t="shared" si="19"/>
        <v>0</v>
      </c>
    </row>
    <row r="1238" spans="1:8" hidden="1">
      <c r="A1238" s="80" t="s">
        <v>3717</v>
      </c>
      <c r="B1238" s="80" t="s">
        <v>3904</v>
      </c>
      <c r="D1238" s="93">
        <v>26011.421076745199</v>
      </c>
      <c r="E1238" s="80" t="s">
        <v>3710</v>
      </c>
      <c r="F1238" s="86" t="str">
        <f>INDEX('Crosswalk Particulates'!$B:$B,MATCH('2017 EPA Data'!A1238,'Crosswalk Particulates'!$A:$A,0))</f>
        <v>Other-EPA</v>
      </c>
      <c r="G1238" s="91" t="str">
        <f>INDEX('Crosswalk Particulates'!$E:$E,MATCH('2017 EPA Data'!$B1238,'Crosswalk Particulates'!$D:$D,0))</f>
        <v>BC</v>
      </c>
      <c r="H1238" s="103">
        <f t="shared" si="19"/>
        <v>23597192329.512753</v>
      </c>
    </row>
    <row r="1239" spans="1:8" hidden="1">
      <c r="A1239" s="80" t="s">
        <v>3795</v>
      </c>
      <c r="B1239" s="80" t="s">
        <v>3803</v>
      </c>
      <c r="C1239" s="80" t="s">
        <v>3745</v>
      </c>
      <c r="D1239" s="93">
        <v>25961.667316362</v>
      </c>
      <c r="E1239" s="80" t="s">
        <v>3710</v>
      </c>
      <c r="F1239" s="86" t="str">
        <f>INDEX('Crosswalk Particulates'!$B:$B,MATCH('2017 EPA Data'!A1239,'Crosswalk Particulates'!$A:$A,0))</f>
        <v>process-cement-industry</v>
      </c>
      <c r="G1239" s="91" t="str">
        <f>INDEX('Crosswalk Particulates'!$E:$E,MATCH('2017 EPA Data'!$B1239,'Crosswalk Particulates'!$D:$D,0))</f>
        <v>SOx</v>
      </c>
      <c r="H1239" s="103">
        <f t="shared" si="19"/>
        <v>23552056423.657593</v>
      </c>
    </row>
    <row r="1240" spans="1:8" hidden="1">
      <c r="A1240" s="80" t="s">
        <v>3739</v>
      </c>
      <c r="B1240" s="80" t="s">
        <v>3870</v>
      </c>
      <c r="C1240" s="80" t="s">
        <v>3705</v>
      </c>
      <c r="D1240" s="93">
        <v>25937.029823607587</v>
      </c>
      <c r="E1240" s="80" t="s">
        <v>3706</v>
      </c>
      <c r="F1240" s="86" t="str">
        <f>INDEX('Crosswalk Particulates'!$B:$B,MATCH('2017 EPA Data'!A1240,'Crosswalk Particulates'!$A:$A,0))</f>
        <v>industry-fuel-natural gas</v>
      </c>
      <c r="G1240" s="91">
        <f>INDEX('Crosswalk Particulates'!$E:$E,MATCH('2017 EPA Data'!$B1240,'Crosswalk Particulates'!$D:$D,0))</f>
        <v>0</v>
      </c>
      <c r="H1240" s="103">
        <f t="shared" si="19"/>
        <v>0</v>
      </c>
    </row>
    <row r="1241" spans="1:8" hidden="1">
      <c r="A1241" s="80" t="s">
        <v>3711</v>
      </c>
      <c r="B1241" s="80" t="s">
        <v>3814</v>
      </c>
      <c r="C1241" s="80" t="s">
        <v>3705</v>
      </c>
      <c r="D1241" s="93">
        <v>25893.846504814206</v>
      </c>
      <c r="E1241" s="80" t="s">
        <v>3706</v>
      </c>
      <c r="F1241" s="86" t="str">
        <f>INDEX('Crosswalk Particulates'!$B:$B,MATCH('2017 EPA Data'!A1241,'Crosswalk Particulates'!$A:$A,0))</f>
        <v>Transportation Sector</v>
      </c>
      <c r="G1241" s="91">
        <f>INDEX('Crosswalk Particulates'!$E:$E,MATCH('2017 EPA Data'!$B1241,'Crosswalk Particulates'!$D:$D,0))</f>
        <v>0</v>
      </c>
      <c r="H1241" s="103">
        <f t="shared" si="19"/>
        <v>0</v>
      </c>
    </row>
    <row r="1242" spans="1:8" hidden="1">
      <c r="A1242" s="80" t="s">
        <v>3735</v>
      </c>
      <c r="B1242" s="80" t="s">
        <v>3910</v>
      </c>
      <c r="C1242" s="80" t="s">
        <v>3705</v>
      </c>
      <c r="D1242" s="93">
        <v>25876.74158449574</v>
      </c>
      <c r="E1242" s="80" t="s">
        <v>3706</v>
      </c>
      <c r="F1242" s="86" t="str">
        <f>INDEX('Crosswalk Particulates'!$B:$B,MATCH('2017 EPA Data'!A1242,'Crosswalk Particulates'!$A:$A,0))</f>
        <v>process-other-industry</v>
      </c>
      <c r="G1242" s="91">
        <f>INDEX('Crosswalk Particulates'!$E:$E,MATCH('2017 EPA Data'!$B1242,'Crosswalk Particulates'!$D:$D,0))</f>
        <v>0</v>
      </c>
      <c r="H1242" s="103">
        <f t="shared" si="19"/>
        <v>0</v>
      </c>
    </row>
    <row r="1243" spans="1:8" hidden="1">
      <c r="A1243" s="80" t="s">
        <v>3730</v>
      </c>
      <c r="B1243" s="80" t="s">
        <v>3918</v>
      </c>
      <c r="C1243" s="80" t="s">
        <v>3705</v>
      </c>
      <c r="D1243" s="93">
        <v>25737.807282472888</v>
      </c>
      <c r="E1243" s="80" t="s">
        <v>3706</v>
      </c>
      <c r="F1243" s="86" t="str">
        <f>INDEX('Crosswalk Particulates'!$B:$B,MATCH('2017 EPA Data'!A1243,'Crosswalk Particulates'!$A:$A,0))</f>
        <v>process-ngps-industry</v>
      </c>
      <c r="G1243" s="91">
        <f>INDEX('Crosswalk Particulates'!$E:$E,MATCH('2017 EPA Data'!$B1243,'Crosswalk Particulates'!$D:$D,0))</f>
        <v>0</v>
      </c>
      <c r="H1243" s="103">
        <f t="shared" si="19"/>
        <v>0</v>
      </c>
    </row>
    <row r="1244" spans="1:8" hidden="1">
      <c r="A1244" s="80" t="s">
        <v>3707</v>
      </c>
      <c r="B1244" s="80" t="s">
        <v>3792</v>
      </c>
      <c r="C1244" s="80" t="s">
        <v>3705</v>
      </c>
      <c r="D1244" s="93">
        <v>25714.687257990001</v>
      </c>
      <c r="E1244" s="80" t="s">
        <v>3706</v>
      </c>
      <c r="F1244" s="86" t="str">
        <f>INDEX('Crosswalk Particulates'!$B:$B,MATCH('2017 EPA Data'!A1244,'Crosswalk Particulates'!$A:$A,0))</f>
        <v>process-other-industry</v>
      </c>
      <c r="G1244" s="91">
        <f>INDEX('Crosswalk Particulates'!$E:$E,MATCH('2017 EPA Data'!$B1244,'Crosswalk Particulates'!$D:$D,0))</f>
        <v>0</v>
      </c>
      <c r="H1244" s="103">
        <f t="shared" si="19"/>
        <v>0</v>
      </c>
    </row>
    <row r="1245" spans="1:8" hidden="1">
      <c r="A1245" s="80" t="s">
        <v>3720</v>
      </c>
      <c r="B1245" s="80" t="s">
        <v>3756</v>
      </c>
      <c r="C1245" s="80" t="s">
        <v>3705</v>
      </c>
      <c r="D1245" s="93">
        <v>25709.357543794002</v>
      </c>
      <c r="E1245" s="80" t="s">
        <v>3706</v>
      </c>
      <c r="F1245" s="86" t="str">
        <f>INDEX('Crosswalk Particulates'!$B:$B,MATCH('2017 EPA Data'!A1245,'Crosswalk Particulates'!$A:$A,0))</f>
        <v>Other-EPA</v>
      </c>
      <c r="G1245" s="91">
        <f>INDEX('Crosswalk Particulates'!$E:$E,MATCH('2017 EPA Data'!$B1245,'Crosswalk Particulates'!$D:$D,0))</f>
        <v>0</v>
      </c>
      <c r="H1245" s="103">
        <f t="shared" si="19"/>
        <v>0</v>
      </c>
    </row>
    <row r="1246" spans="1:8" hidden="1">
      <c r="A1246" s="80" t="s">
        <v>3707</v>
      </c>
      <c r="B1246" s="80" t="s">
        <v>3867</v>
      </c>
      <c r="C1246" s="80" t="s">
        <v>3705</v>
      </c>
      <c r="D1246" s="93">
        <v>25641.534168979</v>
      </c>
      <c r="E1246" s="80" t="s">
        <v>3706</v>
      </c>
      <c r="F1246" s="86" t="str">
        <f>INDEX('Crosswalk Particulates'!$B:$B,MATCH('2017 EPA Data'!A1246,'Crosswalk Particulates'!$A:$A,0))</f>
        <v>process-other-industry</v>
      </c>
      <c r="G1246" s="91">
        <f>INDEX('Crosswalk Particulates'!$E:$E,MATCH('2017 EPA Data'!$B1246,'Crosswalk Particulates'!$D:$D,0))</f>
        <v>0</v>
      </c>
      <c r="H1246" s="103">
        <f t="shared" si="19"/>
        <v>0</v>
      </c>
    </row>
    <row r="1247" spans="1:8" hidden="1">
      <c r="A1247" s="80" t="s">
        <v>3735</v>
      </c>
      <c r="B1247" s="80" t="s">
        <v>3847</v>
      </c>
      <c r="C1247" s="80" t="s">
        <v>3705</v>
      </c>
      <c r="D1247" s="93">
        <v>25348.242888119679</v>
      </c>
      <c r="E1247" s="80" t="s">
        <v>3706</v>
      </c>
      <c r="F1247" s="86" t="str">
        <f>INDEX('Crosswalk Particulates'!$B:$B,MATCH('2017 EPA Data'!A1247,'Crosswalk Particulates'!$A:$A,0))</f>
        <v>process-other-industry</v>
      </c>
      <c r="G1247" s="91">
        <f>INDEX('Crosswalk Particulates'!$E:$E,MATCH('2017 EPA Data'!$B1247,'Crosswalk Particulates'!$D:$D,0))</f>
        <v>0</v>
      </c>
      <c r="H1247" s="103">
        <f t="shared" si="19"/>
        <v>0</v>
      </c>
    </row>
    <row r="1248" spans="1:8" hidden="1">
      <c r="A1248" s="80" t="s">
        <v>3790</v>
      </c>
      <c r="B1248" s="80" t="s">
        <v>3719</v>
      </c>
      <c r="C1248" s="80" t="s">
        <v>3705</v>
      </c>
      <c r="D1248" s="93">
        <v>25337.739026700001</v>
      </c>
      <c r="E1248" s="80" t="s">
        <v>3706</v>
      </c>
      <c r="F1248" s="86" t="str">
        <f>INDEX('Crosswalk Particulates'!$B:$B,MATCH('2017 EPA Data'!A1248,'Crosswalk Particulates'!$A:$A,0))</f>
        <v>process-other-industry</v>
      </c>
      <c r="G1248" s="91">
        <f>INDEX('Crosswalk Particulates'!$E:$E,MATCH('2017 EPA Data'!$B1248,'Crosswalk Particulates'!$D:$D,0))</f>
        <v>0</v>
      </c>
      <c r="H1248" s="103">
        <f t="shared" si="19"/>
        <v>0</v>
      </c>
    </row>
    <row r="1249" spans="1:8" hidden="1">
      <c r="A1249" s="80" t="s">
        <v>3737</v>
      </c>
      <c r="B1249" s="80" t="s">
        <v>3813</v>
      </c>
      <c r="C1249" s="80" t="s">
        <v>3705</v>
      </c>
      <c r="D1249" s="93">
        <v>25328.511972510314</v>
      </c>
      <c r="E1249" s="80" t="s">
        <v>3706</v>
      </c>
      <c r="F1249" s="86" t="str">
        <f>INDEX('Crosswalk Particulates'!$B:$B,MATCH('2017 EPA Data'!A1249,'Crosswalk Particulates'!$A:$A,0))</f>
        <v>Residential Buildings Sector</v>
      </c>
      <c r="G1249" s="91">
        <f>INDEX('Crosswalk Particulates'!$E:$E,MATCH('2017 EPA Data'!$B1249,'Crosswalk Particulates'!$D:$D,0))</f>
        <v>0</v>
      </c>
      <c r="H1249" s="103">
        <f t="shared" si="19"/>
        <v>0</v>
      </c>
    </row>
    <row r="1250" spans="1:8" hidden="1">
      <c r="A1250" s="80" t="s">
        <v>3747</v>
      </c>
      <c r="B1250" s="80" t="s">
        <v>3803</v>
      </c>
      <c r="C1250" s="80" t="s">
        <v>3745</v>
      </c>
      <c r="D1250" s="93">
        <v>25251.843276548585</v>
      </c>
      <c r="E1250" s="80" t="s">
        <v>3710</v>
      </c>
      <c r="F1250" s="86" t="str">
        <f>INDEX('Crosswalk Particulates'!$B:$B,MATCH('2017 EPA Data'!A1250,'Crosswalk Particulates'!$A:$A,0))</f>
        <v>process-waste-industry</v>
      </c>
      <c r="G1250" s="91" t="str">
        <f>INDEX('Crosswalk Particulates'!$E:$E,MATCH('2017 EPA Data'!$B1250,'Crosswalk Particulates'!$D:$D,0))</f>
        <v>SOx</v>
      </c>
      <c r="H1250" s="103">
        <f t="shared" si="19"/>
        <v>22908114120.84494</v>
      </c>
    </row>
    <row r="1251" spans="1:8" hidden="1">
      <c r="A1251" s="80" t="s">
        <v>3707</v>
      </c>
      <c r="B1251" s="80" t="s">
        <v>3910</v>
      </c>
      <c r="C1251" s="80" t="s">
        <v>3705</v>
      </c>
      <c r="D1251" s="93">
        <v>25222.846336899402</v>
      </c>
      <c r="E1251" s="80" t="s">
        <v>3706</v>
      </c>
      <c r="F1251" s="86" t="str">
        <f>INDEX('Crosswalk Particulates'!$B:$B,MATCH('2017 EPA Data'!A1251,'Crosswalk Particulates'!$A:$A,0))</f>
        <v>process-other-industry</v>
      </c>
      <c r="G1251" s="91">
        <f>INDEX('Crosswalk Particulates'!$E:$E,MATCH('2017 EPA Data'!$B1251,'Crosswalk Particulates'!$D:$D,0))</f>
        <v>0</v>
      </c>
      <c r="H1251" s="103">
        <f t="shared" si="19"/>
        <v>0</v>
      </c>
    </row>
    <row r="1252" spans="1:8" hidden="1">
      <c r="A1252" s="80" t="s">
        <v>3790</v>
      </c>
      <c r="B1252" s="80" t="s">
        <v>3712</v>
      </c>
      <c r="C1252" s="80" t="s">
        <v>3705</v>
      </c>
      <c r="D1252" s="93">
        <v>25185.651979822</v>
      </c>
      <c r="E1252" s="80" t="s">
        <v>3706</v>
      </c>
      <c r="F1252" s="86" t="str">
        <f>INDEX('Crosswalk Particulates'!$B:$B,MATCH('2017 EPA Data'!A1252,'Crosswalk Particulates'!$A:$A,0))</f>
        <v>process-other-industry</v>
      </c>
      <c r="G1252" s="91">
        <f>INDEX('Crosswalk Particulates'!$E:$E,MATCH('2017 EPA Data'!$B1252,'Crosswalk Particulates'!$D:$D,0))</f>
        <v>0</v>
      </c>
      <c r="H1252" s="103">
        <f t="shared" si="19"/>
        <v>0</v>
      </c>
    </row>
    <row r="1253" spans="1:8" hidden="1">
      <c r="A1253" s="80" t="s">
        <v>3766</v>
      </c>
      <c r="B1253" s="80" t="s">
        <v>3721</v>
      </c>
      <c r="C1253" s="80" t="s">
        <v>3705</v>
      </c>
      <c r="D1253" s="93">
        <v>25154.228294</v>
      </c>
      <c r="E1253" s="80" t="s">
        <v>3706</v>
      </c>
      <c r="F1253" s="86" t="str">
        <f>INDEX('Crosswalk Particulates'!$B:$B,MATCH('2017 EPA Data'!A1253,'Crosswalk Particulates'!$A:$A,0))</f>
        <v>process-chemicals-industry</v>
      </c>
      <c r="G1253" s="91">
        <f>INDEX('Crosswalk Particulates'!$E:$E,MATCH('2017 EPA Data'!$B1253,'Crosswalk Particulates'!$D:$D,0))</f>
        <v>0</v>
      </c>
      <c r="H1253" s="103">
        <f t="shared" si="19"/>
        <v>0</v>
      </c>
    </row>
    <row r="1254" spans="1:8" hidden="1">
      <c r="A1254" s="80" t="s">
        <v>3707</v>
      </c>
      <c r="B1254" s="80" t="s">
        <v>3892</v>
      </c>
      <c r="C1254" s="80" t="s">
        <v>3705</v>
      </c>
      <c r="D1254" s="93">
        <v>25045.958918</v>
      </c>
      <c r="E1254" s="80" t="s">
        <v>3706</v>
      </c>
      <c r="F1254" s="86" t="str">
        <f>INDEX('Crosswalk Particulates'!$B:$B,MATCH('2017 EPA Data'!A1254,'Crosswalk Particulates'!$A:$A,0))</f>
        <v>process-other-industry</v>
      </c>
      <c r="G1254" s="91">
        <f>INDEX('Crosswalk Particulates'!$E:$E,MATCH('2017 EPA Data'!$B1254,'Crosswalk Particulates'!$D:$D,0))</f>
        <v>0</v>
      </c>
      <c r="H1254" s="103">
        <f t="shared" si="19"/>
        <v>0</v>
      </c>
    </row>
    <row r="1255" spans="1:8" hidden="1">
      <c r="A1255" s="80" t="s">
        <v>3772</v>
      </c>
      <c r="B1255" s="80" t="s">
        <v>3781</v>
      </c>
      <c r="C1255" s="80" t="s">
        <v>3705</v>
      </c>
      <c r="D1255" s="93">
        <v>25020.1106</v>
      </c>
      <c r="E1255" s="80" t="s">
        <v>3706</v>
      </c>
      <c r="F1255" s="86" t="str">
        <f>INDEX('Crosswalk Particulates'!$B:$B,MATCH('2017 EPA Data'!A1255,'Crosswalk Particulates'!$A:$A,0))</f>
        <v>Electricity Sector</v>
      </c>
      <c r="G1255" s="91">
        <f>INDEX('Crosswalk Particulates'!$E:$E,MATCH('2017 EPA Data'!$B1255,'Crosswalk Particulates'!$D:$D,0))</f>
        <v>0</v>
      </c>
      <c r="H1255" s="103">
        <f t="shared" si="19"/>
        <v>0</v>
      </c>
    </row>
    <row r="1256" spans="1:8" hidden="1">
      <c r="A1256" s="80" t="s">
        <v>3817</v>
      </c>
      <c r="B1256" s="80" t="s">
        <v>3874</v>
      </c>
      <c r="C1256" s="80" t="s">
        <v>3705</v>
      </c>
      <c r="D1256" s="93">
        <v>24976.390826864314</v>
      </c>
      <c r="E1256" s="80" t="s">
        <v>3706</v>
      </c>
      <c r="F1256" s="86" t="str">
        <f>INDEX('Crosswalk Particulates'!$B:$B,MATCH('2017 EPA Data'!A1256,'Crosswalk Particulates'!$A:$A,0))</f>
        <v>industry-fuel-oil</v>
      </c>
      <c r="G1256" s="91">
        <f>INDEX('Crosswalk Particulates'!$E:$E,MATCH('2017 EPA Data'!$B1256,'Crosswalk Particulates'!$D:$D,0))</f>
        <v>0</v>
      </c>
      <c r="H1256" s="103">
        <f t="shared" si="19"/>
        <v>0</v>
      </c>
    </row>
    <row r="1257" spans="1:8" hidden="1">
      <c r="A1257" s="80" t="s">
        <v>3711</v>
      </c>
      <c r="B1257" s="80" t="s">
        <v>3813</v>
      </c>
      <c r="C1257" s="80" t="s">
        <v>3705</v>
      </c>
      <c r="D1257" s="93">
        <v>24918.257174831855</v>
      </c>
      <c r="E1257" s="80" t="s">
        <v>3706</v>
      </c>
      <c r="F1257" s="86" t="str">
        <f>INDEX('Crosswalk Particulates'!$B:$B,MATCH('2017 EPA Data'!A1257,'Crosswalk Particulates'!$A:$A,0))</f>
        <v>Transportation Sector</v>
      </c>
      <c r="G1257" s="91">
        <f>INDEX('Crosswalk Particulates'!$E:$E,MATCH('2017 EPA Data'!$B1257,'Crosswalk Particulates'!$D:$D,0))</f>
        <v>0</v>
      </c>
      <c r="H1257" s="103">
        <f t="shared" si="19"/>
        <v>0</v>
      </c>
    </row>
    <row r="1258" spans="1:8" hidden="1">
      <c r="A1258" s="80" t="s">
        <v>3769</v>
      </c>
      <c r="B1258" s="80" t="s">
        <v>3778</v>
      </c>
      <c r="C1258" s="80" t="s">
        <v>3745</v>
      </c>
      <c r="D1258" s="93">
        <v>24850.622506063701</v>
      </c>
      <c r="E1258" s="80" t="s">
        <v>3710</v>
      </c>
      <c r="F1258" s="86" t="str">
        <f>INDEX('Crosswalk Particulates'!$B:$B,MATCH('2017 EPA Data'!A1258,'Crosswalk Particulates'!$A:$A,0))</f>
        <v>Electricity Sector</v>
      </c>
      <c r="G1258" s="91" t="str">
        <f>INDEX('Crosswalk Particulates'!$E:$E,MATCH('2017 EPA Data'!$B1258,'Crosswalk Particulates'!$D:$D,0))</f>
        <v>PM10</v>
      </c>
      <c r="H1258" s="103">
        <f t="shared" si="19"/>
        <v>22544132327.624447</v>
      </c>
    </row>
    <row r="1259" spans="1:8" hidden="1">
      <c r="A1259" s="80" t="s">
        <v>3817</v>
      </c>
      <c r="B1259" s="80" t="s">
        <v>3759</v>
      </c>
      <c r="C1259" s="80" t="s">
        <v>3705</v>
      </c>
      <c r="D1259" s="93">
        <v>24766.255000000001</v>
      </c>
      <c r="E1259" s="80" t="s">
        <v>3706</v>
      </c>
      <c r="F1259" s="86" t="str">
        <f>INDEX('Crosswalk Particulates'!$B:$B,MATCH('2017 EPA Data'!A1259,'Crosswalk Particulates'!$A:$A,0))</f>
        <v>industry-fuel-oil</v>
      </c>
      <c r="G1259" s="91">
        <f>INDEX('Crosswalk Particulates'!$E:$E,MATCH('2017 EPA Data'!$B1259,'Crosswalk Particulates'!$D:$D,0))</f>
        <v>0</v>
      </c>
      <c r="H1259" s="103">
        <f t="shared" si="19"/>
        <v>0</v>
      </c>
    </row>
    <row r="1260" spans="1:8" hidden="1">
      <c r="A1260" s="80" t="s">
        <v>3711</v>
      </c>
      <c r="B1260" s="80" t="s">
        <v>3847</v>
      </c>
      <c r="C1260" s="80" t="s">
        <v>3705</v>
      </c>
      <c r="D1260" s="93">
        <v>24763.652482187899</v>
      </c>
      <c r="E1260" s="80" t="s">
        <v>3706</v>
      </c>
      <c r="F1260" s="86" t="str">
        <f>INDEX('Crosswalk Particulates'!$B:$B,MATCH('2017 EPA Data'!A1260,'Crosswalk Particulates'!$A:$A,0))</f>
        <v>Transportation Sector</v>
      </c>
      <c r="G1260" s="91">
        <f>INDEX('Crosswalk Particulates'!$E:$E,MATCH('2017 EPA Data'!$B1260,'Crosswalk Particulates'!$D:$D,0))</f>
        <v>0</v>
      </c>
      <c r="H1260" s="103">
        <f t="shared" si="19"/>
        <v>0</v>
      </c>
    </row>
    <row r="1261" spans="1:8" hidden="1">
      <c r="A1261" s="80" t="s">
        <v>3753</v>
      </c>
      <c r="B1261" s="80" t="s">
        <v>3786</v>
      </c>
      <c r="C1261" s="80" t="s">
        <v>3705</v>
      </c>
      <c r="D1261" s="93">
        <v>24631.522755689999</v>
      </c>
      <c r="E1261" s="80" t="s">
        <v>3706</v>
      </c>
      <c r="F1261" s="86" t="str">
        <f>INDEX('Crosswalk Particulates'!$B:$B,MATCH('2017 EPA Data'!A1261,'Crosswalk Particulates'!$A:$A,0))</f>
        <v>Electricity Sector</v>
      </c>
      <c r="G1261" s="91">
        <f>INDEX('Crosswalk Particulates'!$E:$E,MATCH('2017 EPA Data'!$B1261,'Crosswalk Particulates'!$D:$D,0))</f>
        <v>0</v>
      </c>
      <c r="H1261" s="103">
        <f t="shared" si="19"/>
        <v>0</v>
      </c>
    </row>
    <row r="1262" spans="1:8" hidden="1">
      <c r="A1262" s="80" t="s">
        <v>3807</v>
      </c>
      <c r="B1262" s="80" t="s">
        <v>3878</v>
      </c>
      <c r="C1262" s="80" t="s">
        <v>3705</v>
      </c>
      <c r="D1262" s="93">
        <v>24542.9205</v>
      </c>
      <c r="E1262" s="80" t="s">
        <v>3706</v>
      </c>
      <c r="F1262" s="86" t="str">
        <f>INDEX('Crosswalk Particulates'!$B:$B,MATCH('2017 EPA Data'!A1262,'Crosswalk Particulates'!$A:$A,0))</f>
        <v>process-iron and steel-industry</v>
      </c>
      <c r="G1262" s="91">
        <f>INDEX('Crosswalk Particulates'!$E:$E,MATCH('2017 EPA Data'!$B1262,'Crosswalk Particulates'!$D:$D,0))</f>
        <v>0</v>
      </c>
      <c r="H1262" s="103">
        <f t="shared" si="19"/>
        <v>0</v>
      </c>
    </row>
    <row r="1263" spans="1:8" hidden="1">
      <c r="A1263" s="80" t="s">
        <v>3780</v>
      </c>
      <c r="B1263" s="80" t="s">
        <v>3765</v>
      </c>
      <c r="C1263" s="80" t="s">
        <v>3705</v>
      </c>
      <c r="D1263" s="93">
        <v>24507.889796664</v>
      </c>
      <c r="E1263" s="80" t="s">
        <v>3706</v>
      </c>
      <c r="F1263" s="86" t="str">
        <f>INDEX('Crosswalk Particulates'!$B:$B,MATCH('2017 EPA Data'!A1263,'Crosswalk Particulates'!$A:$A,0))</f>
        <v>process-ngps-industry</v>
      </c>
      <c r="G1263" s="91">
        <f>INDEX('Crosswalk Particulates'!$E:$E,MATCH('2017 EPA Data'!$B1263,'Crosswalk Particulates'!$D:$D,0))</f>
        <v>0</v>
      </c>
      <c r="H1263" s="103">
        <f t="shared" si="19"/>
        <v>0</v>
      </c>
    </row>
    <row r="1264" spans="1:8" hidden="1">
      <c r="A1264" s="80" t="s">
        <v>3726</v>
      </c>
      <c r="B1264" s="80" t="s">
        <v>3803</v>
      </c>
      <c r="C1264" s="80" t="s">
        <v>3745</v>
      </c>
      <c r="D1264" s="93">
        <v>24411.538496623951</v>
      </c>
      <c r="E1264" s="80" t="s">
        <v>3710</v>
      </c>
      <c r="F1264" s="86" t="str">
        <f>INDEX('Crosswalk Particulates'!$B:$B,MATCH('2017 EPA Data'!A1264,'Crosswalk Particulates'!$A:$A,0))</f>
        <v>process-other-industry</v>
      </c>
      <c r="G1264" s="91" t="str">
        <f>INDEX('Crosswalk Particulates'!$E:$E,MATCH('2017 EPA Data'!$B1264,'Crosswalk Particulates'!$D:$D,0))</f>
        <v>SOx</v>
      </c>
      <c r="H1264" s="103">
        <f t="shared" si="19"/>
        <v>22145801540.96756</v>
      </c>
    </row>
    <row r="1265" spans="1:8" hidden="1">
      <c r="A1265" s="80" t="s">
        <v>3735</v>
      </c>
      <c r="B1265" s="80" t="s">
        <v>3781</v>
      </c>
      <c r="C1265" s="80" t="s">
        <v>3705</v>
      </c>
      <c r="D1265" s="93">
        <v>24355.841124136001</v>
      </c>
      <c r="E1265" s="80" t="s">
        <v>3706</v>
      </c>
      <c r="F1265" s="86" t="str">
        <f>INDEX('Crosswalk Particulates'!$B:$B,MATCH('2017 EPA Data'!A1265,'Crosswalk Particulates'!$A:$A,0))</f>
        <v>process-other-industry</v>
      </c>
      <c r="G1265" s="91">
        <f>INDEX('Crosswalk Particulates'!$E:$E,MATCH('2017 EPA Data'!$B1265,'Crosswalk Particulates'!$D:$D,0))</f>
        <v>0</v>
      </c>
      <c r="H1265" s="103">
        <f t="shared" si="19"/>
        <v>0</v>
      </c>
    </row>
    <row r="1266" spans="1:8" hidden="1">
      <c r="A1266" s="80" t="s">
        <v>3720</v>
      </c>
      <c r="B1266" s="80" t="s">
        <v>3917</v>
      </c>
      <c r="C1266" s="80" t="s">
        <v>3705</v>
      </c>
      <c r="D1266" s="93">
        <v>24309.478893590462</v>
      </c>
      <c r="E1266" s="80" t="s">
        <v>3706</v>
      </c>
      <c r="F1266" s="86" t="str">
        <f>INDEX('Crosswalk Particulates'!$B:$B,MATCH('2017 EPA Data'!A1266,'Crosswalk Particulates'!$A:$A,0))</f>
        <v>Other-EPA</v>
      </c>
      <c r="G1266" s="91">
        <f>INDEX('Crosswalk Particulates'!$E:$E,MATCH('2017 EPA Data'!$B1266,'Crosswalk Particulates'!$D:$D,0))</f>
        <v>0</v>
      </c>
      <c r="H1266" s="103">
        <f t="shared" si="19"/>
        <v>0</v>
      </c>
    </row>
    <row r="1267" spans="1:8" hidden="1">
      <c r="A1267" s="80" t="s">
        <v>3720</v>
      </c>
      <c r="B1267" s="80" t="s">
        <v>3841</v>
      </c>
      <c r="C1267" s="80" t="s">
        <v>3705</v>
      </c>
      <c r="D1267" s="93">
        <v>24309.478893590462</v>
      </c>
      <c r="E1267" s="80" t="s">
        <v>3706</v>
      </c>
      <c r="F1267" s="86" t="str">
        <f>INDEX('Crosswalk Particulates'!$B:$B,MATCH('2017 EPA Data'!A1267,'Crosswalk Particulates'!$A:$A,0))</f>
        <v>Other-EPA</v>
      </c>
      <c r="G1267" s="91">
        <f>INDEX('Crosswalk Particulates'!$E:$E,MATCH('2017 EPA Data'!$B1267,'Crosswalk Particulates'!$D:$D,0))</f>
        <v>0</v>
      </c>
      <c r="H1267" s="103">
        <f t="shared" si="19"/>
        <v>0</v>
      </c>
    </row>
    <row r="1268" spans="1:8" hidden="1">
      <c r="A1268" s="80" t="s">
        <v>3766</v>
      </c>
      <c r="B1268" s="80" t="s">
        <v>3793</v>
      </c>
      <c r="C1268" s="80" t="s">
        <v>3745</v>
      </c>
      <c r="D1268" s="93">
        <v>24302.295031477621</v>
      </c>
      <c r="E1268" s="80" t="s">
        <v>3710</v>
      </c>
      <c r="F1268" s="86" t="str">
        <f>INDEX('Crosswalk Particulates'!$B:$B,MATCH('2017 EPA Data'!A1268,'Crosswalk Particulates'!$A:$A,0))</f>
        <v>process-chemicals-industry</v>
      </c>
      <c r="G1268" s="91">
        <f>INDEX('Crosswalk Particulates'!$E:$E,MATCH('2017 EPA Data'!$B1268,'Crosswalk Particulates'!$D:$D,0))</f>
        <v>0</v>
      </c>
      <c r="H1268" s="103">
        <f t="shared" si="19"/>
        <v>22046697418.582451</v>
      </c>
    </row>
    <row r="1269" spans="1:8" hidden="1">
      <c r="A1269" s="80" t="s">
        <v>3769</v>
      </c>
      <c r="B1269" s="80" t="s">
        <v>3798</v>
      </c>
      <c r="C1269" s="80" t="s">
        <v>3745</v>
      </c>
      <c r="D1269" s="93">
        <v>24243.313299512258</v>
      </c>
      <c r="E1269" s="80" t="s">
        <v>3710</v>
      </c>
      <c r="F1269" s="86" t="str">
        <f>INDEX('Crosswalk Particulates'!$B:$B,MATCH('2017 EPA Data'!A1269,'Crosswalk Particulates'!$A:$A,0))</f>
        <v>Electricity Sector</v>
      </c>
      <c r="G1269" s="91" t="str">
        <f>INDEX('Crosswalk Particulates'!$E:$E,MATCH('2017 EPA Data'!$B1269,'Crosswalk Particulates'!$D:$D,0))</f>
        <v>PM25</v>
      </c>
      <c r="H1269" s="103">
        <f t="shared" si="19"/>
        <v>21993190027.771008</v>
      </c>
    </row>
    <row r="1270" spans="1:8" hidden="1">
      <c r="A1270" s="80" t="s">
        <v>3780</v>
      </c>
      <c r="B1270" s="80" t="s">
        <v>3867</v>
      </c>
      <c r="C1270" s="80" t="s">
        <v>3705</v>
      </c>
      <c r="D1270" s="93">
        <v>24138.4508584</v>
      </c>
      <c r="E1270" s="80" t="s">
        <v>3706</v>
      </c>
      <c r="F1270" s="86" t="str">
        <f>INDEX('Crosswalk Particulates'!$B:$B,MATCH('2017 EPA Data'!A1270,'Crosswalk Particulates'!$A:$A,0))</f>
        <v>process-ngps-industry</v>
      </c>
      <c r="G1270" s="91">
        <f>INDEX('Crosswalk Particulates'!$E:$E,MATCH('2017 EPA Data'!$B1270,'Crosswalk Particulates'!$D:$D,0))</f>
        <v>0</v>
      </c>
      <c r="H1270" s="103">
        <f t="shared" si="19"/>
        <v>0</v>
      </c>
    </row>
    <row r="1271" spans="1:8" hidden="1">
      <c r="A1271" s="80" t="s">
        <v>3751</v>
      </c>
      <c r="B1271" s="80" t="s">
        <v>3723</v>
      </c>
      <c r="C1271" s="80" t="s">
        <v>3705</v>
      </c>
      <c r="D1271" s="93">
        <v>24030.67727015265</v>
      </c>
      <c r="E1271" s="80" t="s">
        <v>3706</v>
      </c>
      <c r="F1271" s="86" t="str">
        <f>INDEX('Crosswalk Particulates'!$B:$B,MATCH('2017 EPA Data'!A1271,'Crosswalk Particulates'!$A:$A,0))</f>
        <v>Other-EPA</v>
      </c>
      <c r="G1271" s="91">
        <f>INDEX('Crosswalk Particulates'!$E:$E,MATCH('2017 EPA Data'!$B1271,'Crosswalk Particulates'!$D:$D,0))</f>
        <v>0</v>
      </c>
      <c r="H1271" s="103">
        <f t="shared" si="19"/>
        <v>0</v>
      </c>
    </row>
    <row r="1272" spans="1:8" hidden="1">
      <c r="A1272" s="80" t="s">
        <v>3774</v>
      </c>
      <c r="B1272" s="80" t="s">
        <v>3754</v>
      </c>
      <c r="C1272" s="80" t="s">
        <v>3705</v>
      </c>
      <c r="D1272" s="93">
        <v>23973.468400000002</v>
      </c>
      <c r="E1272" s="80" t="s">
        <v>3706</v>
      </c>
      <c r="F1272" s="86" t="str">
        <f>INDEX('Crosswalk Particulates'!$B:$B,MATCH('2017 EPA Data'!A1272,'Crosswalk Particulates'!$A:$A,0))</f>
        <v>process-other-industry</v>
      </c>
      <c r="G1272" s="91">
        <f>INDEX('Crosswalk Particulates'!$E:$E,MATCH('2017 EPA Data'!$B1272,'Crosswalk Particulates'!$D:$D,0))</f>
        <v>0</v>
      </c>
      <c r="H1272" s="103">
        <f t="shared" si="19"/>
        <v>0</v>
      </c>
    </row>
    <row r="1273" spans="1:8" hidden="1">
      <c r="A1273" s="80" t="s">
        <v>3769</v>
      </c>
      <c r="B1273" s="80" t="s">
        <v>3781</v>
      </c>
      <c r="C1273" s="80" t="s">
        <v>3705</v>
      </c>
      <c r="D1273" s="93">
        <v>23876.853179999998</v>
      </c>
      <c r="E1273" s="80" t="s">
        <v>3706</v>
      </c>
      <c r="F1273" s="86" t="str">
        <f>INDEX('Crosswalk Particulates'!$B:$B,MATCH('2017 EPA Data'!A1273,'Crosswalk Particulates'!$A:$A,0))</f>
        <v>Electricity Sector</v>
      </c>
      <c r="G1273" s="91">
        <f>INDEX('Crosswalk Particulates'!$E:$E,MATCH('2017 EPA Data'!$B1273,'Crosswalk Particulates'!$D:$D,0))</f>
        <v>0</v>
      </c>
      <c r="H1273" s="103">
        <f t="shared" si="19"/>
        <v>0</v>
      </c>
    </row>
    <row r="1274" spans="1:8" hidden="1">
      <c r="A1274" s="80" t="s">
        <v>3780</v>
      </c>
      <c r="B1274" s="80" t="s">
        <v>3808</v>
      </c>
      <c r="C1274" s="80" t="s">
        <v>3705</v>
      </c>
      <c r="D1274" s="93">
        <v>23848.859556618914</v>
      </c>
      <c r="E1274" s="80" t="s">
        <v>3706</v>
      </c>
      <c r="F1274" s="86" t="str">
        <f>INDEX('Crosswalk Particulates'!$B:$B,MATCH('2017 EPA Data'!A1274,'Crosswalk Particulates'!$A:$A,0))</f>
        <v>process-ngps-industry</v>
      </c>
      <c r="G1274" s="91">
        <f>INDEX('Crosswalk Particulates'!$E:$E,MATCH('2017 EPA Data'!$B1274,'Crosswalk Particulates'!$D:$D,0))</f>
        <v>0</v>
      </c>
      <c r="H1274" s="103">
        <f t="shared" si="19"/>
        <v>0</v>
      </c>
    </row>
    <row r="1275" spans="1:8" hidden="1">
      <c r="A1275" s="80" t="s">
        <v>3807</v>
      </c>
      <c r="B1275" s="80" t="s">
        <v>3798</v>
      </c>
      <c r="C1275" s="80" t="s">
        <v>3745</v>
      </c>
      <c r="D1275" s="93">
        <v>23754.931507799422</v>
      </c>
      <c r="E1275" s="80" t="s">
        <v>3710</v>
      </c>
      <c r="F1275" s="86" t="str">
        <f>INDEX('Crosswalk Particulates'!$B:$B,MATCH('2017 EPA Data'!A1275,'Crosswalk Particulates'!$A:$A,0))</f>
        <v>process-iron and steel-industry</v>
      </c>
      <c r="G1275" s="91" t="str">
        <f>INDEX('Crosswalk Particulates'!$E:$E,MATCH('2017 EPA Data'!$B1275,'Crosswalk Particulates'!$D:$D,0))</f>
        <v>PM25</v>
      </c>
      <c r="H1275" s="103">
        <f t="shared" si="19"/>
        <v>21550136992.134174</v>
      </c>
    </row>
    <row r="1276" spans="1:8" hidden="1">
      <c r="A1276" s="80" t="s">
        <v>3707</v>
      </c>
      <c r="B1276" s="80" t="s">
        <v>3854</v>
      </c>
      <c r="C1276" s="80" t="s">
        <v>3705</v>
      </c>
      <c r="D1276" s="93">
        <v>23742.351780429799</v>
      </c>
      <c r="E1276" s="80" t="s">
        <v>3706</v>
      </c>
      <c r="F1276" s="86" t="str">
        <f>INDEX('Crosswalk Particulates'!$B:$B,MATCH('2017 EPA Data'!A1276,'Crosswalk Particulates'!$A:$A,0))</f>
        <v>process-other-industry</v>
      </c>
      <c r="G1276" s="91">
        <f>INDEX('Crosswalk Particulates'!$E:$E,MATCH('2017 EPA Data'!$B1276,'Crosswalk Particulates'!$D:$D,0))</f>
        <v>0</v>
      </c>
      <c r="H1276" s="103">
        <f t="shared" si="19"/>
        <v>0</v>
      </c>
    </row>
    <row r="1277" spans="1:8" hidden="1">
      <c r="A1277" s="80" t="s">
        <v>3739</v>
      </c>
      <c r="B1277" s="80" t="s">
        <v>3778</v>
      </c>
      <c r="C1277" s="80" t="s">
        <v>3745</v>
      </c>
      <c r="D1277" s="93">
        <v>23735.011159389996</v>
      </c>
      <c r="E1277" s="80" t="s">
        <v>3710</v>
      </c>
      <c r="F1277" s="86" t="str">
        <f>INDEX('Crosswalk Particulates'!$B:$B,MATCH('2017 EPA Data'!A1277,'Crosswalk Particulates'!$A:$A,0))</f>
        <v>industry-fuel-natural gas</v>
      </c>
      <c r="G1277" s="91" t="str">
        <f>INDEX('Crosswalk Particulates'!$E:$E,MATCH('2017 EPA Data'!$B1277,'Crosswalk Particulates'!$D:$D,0))</f>
        <v>PM10</v>
      </c>
      <c r="H1277" s="103">
        <f t="shared" si="19"/>
        <v>21532065534.550171</v>
      </c>
    </row>
    <row r="1278" spans="1:8" hidden="1">
      <c r="A1278" s="80" t="s">
        <v>3796</v>
      </c>
      <c r="B1278" s="80" t="s">
        <v>3724</v>
      </c>
      <c r="C1278" s="80" t="s">
        <v>3705</v>
      </c>
      <c r="D1278" s="93">
        <v>23726.271203478002</v>
      </c>
      <c r="E1278" s="80" t="s">
        <v>3706</v>
      </c>
      <c r="F1278" s="86" t="str">
        <f>INDEX('Crosswalk Particulates'!$B:$B,MATCH('2017 EPA Data'!A1278,'Crosswalk Particulates'!$A:$A,0))</f>
        <v>Electricity Sector</v>
      </c>
      <c r="G1278" s="91">
        <f>INDEX('Crosswalk Particulates'!$E:$E,MATCH('2017 EPA Data'!$B1278,'Crosswalk Particulates'!$D:$D,0))</f>
        <v>0</v>
      </c>
      <c r="H1278" s="103">
        <f t="shared" si="19"/>
        <v>0</v>
      </c>
    </row>
    <row r="1279" spans="1:8" hidden="1">
      <c r="A1279" s="80" t="s">
        <v>3796</v>
      </c>
      <c r="B1279" s="80" t="s">
        <v>3797</v>
      </c>
      <c r="C1279" s="80" t="s">
        <v>3745</v>
      </c>
      <c r="D1279" s="93">
        <v>23721.414860115001</v>
      </c>
      <c r="E1279" s="80" t="s">
        <v>3710</v>
      </c>
      <c r="F1279" s="86" t="str">
        <f>INDEX('Crosswalk Particulates'!$B:$B,MATCH('2017 EPA Data'!A1279,'Crosswalk Particulates'!$A:$A,0))</f>
        <v>Electricity Sector</v>
      </c>
      <c r="G1279" s="91" t="str">
        <f>INDEX('Crosswalk Particulates'!$E:$E,MATCH('2017 EPA Data'!$B1279,'Crosswalk Particulates'!$D:$D,0))</f>
        <v>NOX</v>
      </c>
      <c r="H1279" s="103">
        <f t="shared" si="19"/>
        <v>21519731164.658768</v>
      </c>
    </row>
    <row r="1280" spans="1:8" hidden="1">
      <c r="A1280" s="80" t="s">
        <v>3817</v>
      </c>
      <c r="B1280" s="80" t="s">
        <v>3716</v>
      </c>
      <c r="C1280" s="80" t="s">
        <v>3705</v>
      </c>
      <c r="D1280" s="93">
        <v>23693.870082587269</v>
      </c>
      <c r="E1280" s="80" t="s">
        <v>3706</v>
      </c>
      <c r="F1280" s="86" t="str">
        <f>INDEX('Crosswalk Particulates'!$B:$B,MATCH('2017 EPA Data'!A1280,'Crosswalk Particulates'!$A:$A,0))</f>
        <v>industry-fuel-oil</v>
      </c>
      <c r="G1280" s="91">
        <f>INDEX('Crosswalk Particulates'!$E:$E,MATCH('2017 EPA Data'!$B1280,'Crosswalk Particulates'!$D:$D,0))</f>
        <v>0</v>
      </c>
      <c r="H1280" s="103">
        <f t="shared" si="19"/>
        <v>0</v>
      </c>
    </row>
    <row r="1281" spans="1:8" hidden="1">
      <c r="A1281" s="80" t="s">
        <v>3739</v>
      </c>
      <c r="B1281" s="80" t="s">
        <v>3893</v>
      </c>
      <c r="C1281" s="80" t="s">
        <v>3705</v>
      </c>
      <c r="D1281" s="93">
        <v>23685.966255562402</v>
      </c>
      <c r="E1281" s="80" t="s">
        <v>3706</v>
      </c>
      <c r="F1281" s="86" t="str">
        <f>INDEX('Crosswalk Particulates'!$B:$B,MATCH('2017 EPA Data'!A1281,'Crosswalk Particulates'!$A:$A,0))</f>
        <v>industry-fuel-natural gas</v>
      </c>
      <c r="G1281" s="91">
        <f>INDEX('Crosswalk Particulates'!$E:$E,MATCH('2017 EPA Data'!$B1281,'Crosswalk Particulates'!$D:$D,0))</f>
        <v>0</v>
      </c>
      <c r="H1281" s="103">
        <f t="shared" si="19"/>
        <v>0</v>
      </c>
    </row>
    <row r="1282" spans="1:8" hidden="1">
      <c r="A1282" s="80" t="s">
        <v>3747</v>
      </c>
      <c r="B1282" s="80" t="s">
        <v>3785</v>
      </c>
      <c r="C1282" s="80" t="s">
        <v>3709</v>
      </c>
      <c r="D1282" s="93">
        <v>23673.149172427999</v>
      </c>
      <c r="E1282" s="80" t="s">
        <v>3710</v>
      </c>
      <c r="F1282" s="86" t="str">
        <f>INDEX('Crosswalk Particulates'!$B:$B,MATCH('2017 EPA Data'!A1282,'Crosswalk Particulates'!$A:$A,0))</f>
        <v>process-waste-industry</v>
      </c>
      <c r="G1282" s="91" t="str">
        <f>INDEX('Crosswalk Particulates'!$E:$E,MATCH('2017 EPA Data'!$B1282,'Crosswalk Particulates'!$D:$D,0))</f>
        <v>CH4</v>
      </c>
      <c r="H1282" s="103">
        <f t="shared" si="19"/>
        <v>21475945217.251045</v>
      </c>
    </row>
    <row r="1283" spans="1:8" hidden="1">
      <c r="A1283" s="80" t="s">
        <v>3774</v>
      </c>
      <c r="B1283" s="80" t="s">
        <v>3830</v>
      </c>
      <c r="C1283" s="80" t="s">
        <v>3705</v>
      </c>
      <c r="D1283" s="93">
        <v>23549.870481599999</v>
      </c>
      <c r="E1283" s="80" t="s">
        <v>3706</v>
      </c>
      <c r="F1283" s="86" t="str">
        <f>INDEX('Crosswalk Particulates'!$B:$B,MATCH('2017 EPA Data'!A1283,'Crosswalk Particulates'!$A:$A,0))</f>
        <v>process-other-industry</v>
      </c>
      <c r="G1283" s="91">
        <f>INDEX('Crosswalk Particulates'!$E:$E,MATCH('2017 EPA Data'!$B1283,'Crosswalk Particulates'!$D:$D,0))</f>
        <v>0</v>
      </c>
      <c r="H1283" s="103">
        <f t="shared" si="19"/>
        <v>0</v>
      </c>
    </row>
    <row r="1284" spans="1:8" hidden="1">
      <c r="A1284" s="80" t="s">
        <v>3773</v>
      </c>
      <c r="B1284" s="80" t="s">
        <v>3725</v>
      </c>
      <c r="C1284" s="80" t="s">
        <v>3705</v>
      </c>
      <c r="D1284" s="93">
        <v>23494.815455339402</v>
      </c>
      <c r="E1284" s="80" t="s">
        <v>3706</v>
      </c>
      <c r="F1284" s="86" t="str">
        <f>INDEX('Crosswalk Particulates'!$B:$B,MATCH('2017 EPA Data'!A1284,'Crosswalk Particulates'!$A:$A,0))</f>
        <v>process-other-industry</v>
      </c>
      <c r="G1284" s="91">
        <f>INDEX('Crosswalk Particulates'!$E:$E,MATCH('2017 EPA Data'!$B1284,'Crosswalk Particulates'!$D:$D,0))</f>
        <v>0</v>
      </c>
      <c r="H1284" s="103">
        <f t="shared" ref="H1284:H1347" si="20">IF(E1284="TON",D1284/metricton_to_shortton,0)*10^6</f>
        <v>0</v>
      </c>
    </row>
    <row r="1285" spans="1:8" hidden="1">
      <c r="A1285" s="80" t="s">
        <v>3835</v>
      </c>
      <c r="B1285" s="80" t="s">
        <v>3716</v>
      </c>
      <c r="C1285" s="80" t="s">
        <v>3705</v>
      </c>
      <c r="D1285" s="93">
        <v>23459.40460288</v>
      </c>
      <c r="E1285" s="80" t="s">
        <v>3706</v>
      </c>
      <c r="F1285" s="86" t="str">
        <f>INDEX('Crosswalk Particulates'!$B:$B,MATCH('2017 EPA Data'!A1285,'Crosswalk Particulates'!$A:$A,0))</f>
        <v>process-mining-industry</v>
      </c>
      <c r="G1285" s="91">
        <f>INDEX('Crosswalk Particulates'!$E:$E,MATCH('2017 EPA Data'!$B1285,'Crosswalk Particulates'!$D:$D,0))</f>
        <v>0</v>
      </c>
      <c r="H1285" s="103">
        <f t="shared" si="20"/>
        <v>0</v>
      </c>
    </row>
    <row r="1286" spans="1:8" hidden="1">
      <c r="A1286" s="80" t="s">
        <v>3820</v>
      </c>
      <c r="B1286" s="80" t="s">
        <v>3767</v>
      </c>
      <c r="C1286" s="80" t="s">
        <v>3705</v>
      </c>
      <c r="D1286" s="93">
        <v>23404.317846000002</v>
      </c>
      <c r="E1286" s="80" t="s">
        <v>3706</v>
      </c>
      <c r="F1286" s="86" t="str">
        <f>INDEX('Crosswalk Particulates'!$B:$B,MATCH('2017 EPA Data'!A1286,'Crosswalk Particulates'!$A:$A,0))</f>
        <v>industry-fuel-other</v>
      </c>
      <c r="G1286" s="91">
        <f>INDEX('Crosswalk Particulates'!$E:$E,MATCH('2017 EPA Data'!$B1286,'Crosswalk Particulates'!$D:$D,0))</f>
        <v>0</v>
      </c>
      <c r="H1286" s="103">
        <f t="shared" si="20"/>
        <v>0</v>
      </c>
    </row>
    <row r="1287" spans="1:8" hidden="1">
      <c r="A1287" s="80" t="s">
        <v>3715</v>
      </c>
      <c r="B1287" s="80" t="s">
        <v>3785</v>
      </c>
      <c r="C1287" s="80" t="s">
        <v>3709</v>
      </c>
      <c r="D1287" s="93">
        <v>23285.259174321018</v>
      </c>
      <c r="E1287" s="80" t="s">
        <v>3710</v>
      </c>
      <c r="F1287" s="86" t="str">
        <f>INDEX('Crosswalk Particulates'!$B:$B,MATCH('2017 EPA Data'!A1287,'Crosswalk Particulates'!$A:$A,0))</f>
        <v>Transportation Sector</v>
      </c>
      <c r="G1287" s="91" t="str">
        <f>INDEX('Crosswalk Particulates'!$E:$E,MATCH('2017 EPA Data'!$B1287,'Crosswalk Particulates'!$D:$D,0))</f>
        <v>CH4</v>
      </c>
      <c r="H1287" s="103">
        <f t="shared" si="20"/>
        <v>21124056911.686386</v>
      </c>
    </row>
    <row r="1288" spans="1:8" hidden="1">
      <c r="A1288" s="80" t="s">
        <v>3835</v>
      </c>
      <c r="B1288" s="80" t="s">
        <v>3847</v>
      </c>
      <c r="C1288" s="80" t="s">
        <v>3705</v>
      </c>
      <c r="D1288" s="93">
        <v>23087.1183390222</v>
      </c>
      <c r="E1288" s="80" t="s">
        <v>3706</v>
      </c>
      <c r="F1288" s="86" t="str">
        <f>INDEX('Crosswalk Particulates'!$B:$B,MATCH('2017 EPA Data'!A1288,'Crosswalk Particulates'!$A:$A,0))</f>
        <v>process-mining-industry</v>
      </c>
      <c r="G1288" s="91">
        <f>INDEX('Crosswalk Particulates'!$E:$E,MATCH('2017 EPA Data'!$B1288,'Crosswalk Particulates'!$D:$D,0))</f>
        <v>0</v>
      </c>
      <c r="H1288" s="103">
        <f t="shared" si="20"/>
        <v>0</v>
      </c>
    </row>
    <row r="1289" spans="1:8" hidden="1">
      <c r="A1289" s="80" t="s">
        <v>3720</v>
      </c>
      <c r="B1289" s="80" t="s">
        <v>3814</v>
      </c>
      <c r="C1289" s="80" t="s">
        <v>3705</v>
      </c>
      <c r="D1289" s="93">
        <v>23029.534834460927</v>
      </c>
      <c r="E1289" s="80" t="s">
        <v>3706</v>
      </c>
      <c r="F1289" s="86" t="str">
        <f>INDEX('Crosswalk Particulates'!$B:$B,MATCH('2017 EPA Data'!A1289,'Crosswalk Particulates'!$A:$A,0))</f>
        <v>Other-EPA</v>
      </c>
      <c r="G1289" s="91">
        <f>INDEX('Crosswalk Particulates'!$E:$E,MATCH('2017 EPA Data'!$B1289,'Crosswalk Particulates'!$D:$D,0))</f>
        <v>0</v>
      </c>
      <c r="H1289" s="103">
        <f t="shared" si="20"/>
        <v>0</v>
      </c>
    </row>
    <row r="1290" spans="1:8" hidden="1">
      <c r="A1290" s="80" t="s">
        <v>3784</v>
      </c>
      <c r="B1290" s="80" t="s">
        <v>3732</v>
      </c>
      <c r="C1290" s="80" t="s">
        <v>3705</v>
      </c>
      <c r="D1290" s="93">
        <v>22874.127951480001</v>
      </c>
      <c r="E1290" s="80" t="s">
        <v>3706</v>
      </c>
      <c r="F1290" s="86" t="str">
        <f>INDEX('Crosswalk Particulates'!$B:$B,MATCH('2017 EPA Data'!A1290,'Crosswalk Particulates'!$A:$A,0))</f>
        <v>industry-fuel-coal</v>
      </c>
      <c r="G1290" s="91">
        <f>INDEX('Crosswalk Particulates'!$E:$E,MATCH('2017 EPA Data'!$B1290,'Crosswalk Particulates'!$D:$D,0))</f>
        <v>0</v>
      </c>
      <c r="H1290" s="103">
        <f t="shared" si="20"/>
        <v>0</v>
      </c>
    </row>
    <row r="1291" spans="1:8" hidden="1">
      <c r="A1291" s="80" t="s">
        <v>3774</v>
      </c>
      <c r="B1291" s="80" t="s">
        <v>3800</v>
      </c>
      <c r="C1291" s="80" t="s">
        <v>3705</v>
      </c>
      <c r="D1291" s="93">
        <v>22849.330699999999</v>
      </c>
      <c r="E1291" s="80" t="s">
        <v>3706</v>
      </c>
      <c r="F1291" s="86" t="str">
        <f>INDEX('Crosswalk Particulates'!$B:$B,MATCH('2017 EPA Data'!A1291,'Crosswalk Particulates'!$A:$A,0))</f>
        <v>process-other-industry</v>
      </c>
      <c r="G1291" s="91">
        <f>INDEX('Crosswalk Particulates'!$E:$E,MATCH('2017 EPA Data'!$B1291,'Crosswalk Particulates'!$D:$D,0))</f>
        <v>0</v>
      </c>
      <c r="H1291" s="103">
        <f t="shared" si="20"/>
        <v>0</v>
      </c>
    </row>
    <row r="1292" spans="1:8" hidden="1">
      <c r="A1292" s="80" t="s">
        <v>3766</v>
      </c>
      <c r="B1292" s="80" t="s">
        <v>3847</v>
      </c>
      <c r="C1292" s="80" t="s">
        <v>3705</v>
      </c>
      <c r="D1292" s="93">
        <v>22803.174188553508</v>
      </c>
      <c r="E1292" s="80" t="s">
        <v>3706</v>
      </c>
      <c r="F1292" s="86" t="str">
        <f>INDEX('Crosswalk Particulates'!$B:$B,MATCH('2017 EPA Data'!A1292,'Crosswalk Particulates'!$A:$A,0))</f>
        <v>process-chemicals-industry</v>
      </c>
      <c r="G1292" s="91">
        <f>INDEX('Crosswalk Particulates'!$E:$E,MATCH('2017 EPA Data'!$B1292,'Crosswalk Particulates'!$D:$D,0))</f>
        <v>0</v>
      </c>
      <c r="H1292" s="103">
        <f t="shared" si="20"/>
        <v>0</v>
      </c>
    </row>
    <row r="1293" spans="1:8" hidden="1">
      <c r="A1293" s="80" t="s">
        <v>3790</v>
      </c>
      <c r="B1293" s="80" t="s">
        <v>3764</v>
      </c>
      <c r="C1293" s="80" t="s">
        <v>3705</v>
      </c>
      <c r="D1293" s="93">
        <v>22786.874048999998</v>
      </c>
      <c r="E1293" s="80" t="s">
        <v>3706</v>
      </c>
      <c r="F1293" s="86" t="str">
        <f>INDEX('Crosswalk Particulates'!$B:$B,MATCH('2017 EPA Data'!A1293,'Crosswalk Particulates'!$A:$A,0))</f>
        <v>process-other-industry</v>
      </c>
      <c r="G1293" s="91">
        <f>INDEX('Crosswalk Particulates'!$E:$E,MATCH('2017 EPA Data'!$B1293,'Crosswalk Particulates'!$D:$D,0))</f>
        <v>0</v>
      </c>
      <c r="H1293" s="103">
        <f t="shared" si="20"/>
        <v>0</v>
      </c>
    </row>
    <row r="1294" spans="1:8" hidden="1">
      <c r="A1294" s="80" t="s">
        <v>3751</v>
      </c>
      <c r="B1294" s="80" t="s">
        <v>3736</v>
      </c>
      <c r="C1294" s="80" t="s">
        <v>3705</v>
      </c>
      <c r="D1294" s="93">
        <v>22702.373386039129</v>
      </c>
      <c r="E1294" s="80" t="s">
        <v>3706</v>
      </c>
      <c r="F1294" s="86" t="str">
        <f>INDEX('Crosswalk Particulates'!$B:$B,MATCH('2017 EPA Data'!A1294,'Crosswalk Particulates'!$A:$A,0))</f>
        <v>Other-EPA</v>
      </c>
      <c r="G1294" s="91">
        <f>INDEX('Crosswalk Particulates'!$E:$E,MATCH('2017 EPA Data'!$B1294,'Crosswalk Particulates'!$D:$D,0))</f>
        <v>0</v>
      </c>
      <c r="H1294" s="103">
        <f t="shared" si="20"/>
        <v>0</v>
      </c>
    </row>
    <row r="1295" spans="1:8" hidden="1">
      <c r="A1295" s="80" t="s">
        <v>3722</v>
      </c>
      <c r="B1295" s="80" t="s">
        <v>3802</v>
      </c>
      <c r="C1295" s="80" t="s">
        <v>3705</v>
      </c>
      <c r="D1295" s="93">
        <v>22619.105085920579</v>
      </c>
      <c r="E1295" s="80" t="s">
        <v>3706</v>
      </c>
      <c r="F1295" s="86" t="str">
        <f>INDEX('Crosswalk Particulates'!$B:$B,MATCH('2017 EPA Data'!A1295,'Crosswalk Particulates'!$A:$A,0))</f>
        <v>Other-EPA</v>
      </c>
      <c r="G1295" s="91">
        <f>INDEX('Crosswalk Particulates'!$E:$E,MATCH('2017 EPA Data'!$B1295,'Crosswalk Particulates'!$D:$D,0))</f>
        <v>0</v>
      </c>
      <c r="H1295" s="103">
        <f t="shared" si="20"/>
        <v>0</v>
      </c>
    </row>
    <row r="1296" spans="1:8" hidden="1">
      <c r="A1296" s="80" t="s">
        <v>3747</v>
      </c>
      <c r="B1296" s="80" t="s">
        <v>3810</v>
      </c>
      <c r="C1296" s="80" t="s">
        <v>3811</v>
      </c>
      <c r="D1296" s="93">
        <v>22494.334349984481</v>
      </c>
      <c r="E1296" s="80" t="s">
        <v>3706</v>
      </c>
      <c r="F1296" s="86" t="str">
        <f>INDEX('Crosswalk Particulates'!$B:$B,MATCH('2017 EPA Data'!A1296,'Crosswalk Particulates'!$A:$A,0))</f>
        <v>process-waste-industry</v>
      </c>
      <c r="G1296" s="91">
        <f>INDEX('Crosswalk Particulates'!$E:$E,MATCH('2017 EPA Data'!$B1296,'Crosswalk Particulates'!$D:$D,0))</f>
        <v>0</v>
      </c>
      <c r="H1296" s="103">
        <f t="shared" si="20"/>
        <v>0</v>
      </c>
    </row>
    <row r="1297" spans="1:8" hidden="1">
      <c r="A1297" s="80" t="s">
        <v>3807</v>
      </c>
      <c r="B1297" s="80" t="s">
        <v>3803</v>
      </c>
      <c r="C1297" s="80" t="s">
        <v>3745</v>
      </c>
      <c r="D1297" s="93">
        <v>22417.99025806562</v>
      </c>
      <c r="E1297" s="80" t="s">
        <v>3710</v>
      </c>
      <c r="F1297" s="86" t="str">
        <f>INDEX('Crosswalk Particulates'!$B:$B,MATCH('2017 EPA Data'!A1297,'Crosswalk Particulates'!$A:$A,0))</f>
        <v>process-iron and steel-industry</v>
      </c>
      <c r="G1297" s="91" t="str">
        <f>INDEX('Crosswalk Particulates'!$E:$E,MATCH('2017 EPA Data'!$B1297,'Crosswalk Particulates'!$D:$D,0))</f>
        <v>SOx</v>
      </c>
      <c r="H1297" s="103">
        <f t="shared" si="20"/>
        <v>20337282849.711624</v>
      </c>
    </row>
    <row r="1298" spans="1:8" hidden="1">
      <c r="A1298" s="80" t="s">
        <v>3739</v>
      </c>
      <c r="B1298" s="80" t="s">
        <v>3798</v>
      </c>
      <c r="C1298" s="80" t="s">
        <v>3745</v>
      </c>
      <c r="D1298" s="93">
        <v>22369.200133617684</v>
      </c>
      <c r="E1298" s="80" t="s">
        <v>3710</v>
      </c>
      <c r="F1298" s="86" t="str">
        <f>INDEX('Crosswalk Particulates'!$B:$B,MATCH('2017 EPA Data'!A1298,'Crosswalk Particulates'!$A:$A,0))</f>
        <v>industry-fuel-natural gas</v>
      </c>
      <c r="G1298" s="91" t="str">
        <f>INDEX('Crosswalk Particulates'!$E:$E,MATCH('2017 EPA Data'!$B1298,'Crosswalk Particulates'!$D:$D,0))</f>
        <v>PM25</v>
      </c>
      <c r="H1298" s="103">
        <f t="shared" si="20"/>
        <v>20293021140.711491</v>
      </c>
    </row>
    <row r="1299" spans="1:8" hidden="1">
      <c r="A1299" s="80" t="s">
        <v>3739</v>
      </c>
      <c r="B1299" s="80" t="s">
        <v>3838</v>
      </c>
      <c r="C1299" s="80" t="s">
        <v>3705</v>
      </c>
      <c r="D1299" s="93">
        <v>22287.515082476009</v>
      </c>
      <c r="E1299" s="80" t="s">
        <v>3706</v>
      </c>
      <c r="F1299" s="86" t="str">
        <f>INDEX('Crosswalk Particulates'!$B:$B,MATCH('2017 EPA Data'!A1299,'Crosswalk Particulates'!$A:$A,0))</f>
        <v>industry-fuel-natural gas</v>
      </c>
      <c r="G1299" s="91">
        <f>INDEX('Crosswalk Particulates'!$E:$E,MATCH('2017 EPA Data'!$B1299,'Crosswalk Particulates'!$D:$D,0))</f>
        <v>0</v>
      </c>
      <c r="H1299" s="103">
        <f t="shared" si="20"/>
        <v>0</v>
      </c>
    </row>
    <row r="1300" spans="1:8" hidden="1">
      <c r="A1300" s="80" t="s">
        <v>3766</v>
      </c>
      <c r="B1300" s="80" t="s">
        <v>3778</v>
      </c>
      <c r="C1300" s="80" t="s">
        <v>3745</v>
      </c>
      <c r="D1300" s="93">
        <v>22241.477164170501</v>
      </c>
      <c r="E1300" s="80" t="s">
        <v>3710</v>
      </c>
      <c r="F1300" s="86" t="str">
        <f>INDEX('Crosswalk Particulates'!$B:$B,MATCH('2017 EPA Data'!A1300,'Crosswalk Particulates'!$A:$A,0))</f>
        <v>process-chemicals-industry</v>
      </c>
      <c r="G1300" s="91" t="str">
        <f>INDEX('Crosswalk Particulates'!$E:$E,MATCH('2017 EPA Data'!$B1300,'Crosswalk Particulates'!$D:$D,0))</f>
        <v>PM10</v>
      </c>
      <c r="H1300" s="103">
        <f t="shared" si="20"/>
        <v>20177152674.084877</v>
      </c>
    </row>
    <row r="1301" spans="1:8" hidden="1">
      <c r="A1301" s="80" t="s">
        <v>3703</v>
      </c>
      <c r="B1301" s="80" t="s">
        <v>3793</v>
      </c>
      <c r="C1301" s="80" t="s">
        <v>3745</v>
      </c>
      <c r="D1301" s="93">
        <v>22161.23</v>
      </c>
      <c r="E1301" s="80" t="s">
        <v>3710</v>
      </c>
      <c r="F1301" s="86" t="str">
        <f>INDEX('Crosswalk Particulates'!$B:$B,MATCH('2017 EPA Data'!A1301,'Crosswalk Particulates'!$A:$A,0))</f>
        <v>Other-EPA</v>
      </c>
      <c r="G1301" s="91">
        <f>INDEX('Crosswalk Particulates'!$E:$E,MATCH('2017 EPA Data'!$B1301,'Crosswalk Particulates'!$D:$D,0))</f>
        <v>0</v>
      </c>
      <c r="H1301" s="103">
        <f t="shared" si="20"/>
        <v>20104353584.744762</v>
      </c>
    </row>
    <row r="1302" spans="1:8" hidden="1">
      <c r="A1302" s="80" t="s">
        <v>3707</v>
      </c>
      <c r="B1302" s="80" t="s">
        <v>3864</v>
      </c>
      <c r="C1302" s="80" t="s">
        <v>3705</v>
      </c>
      <c r="D1302" s="93">
        <v>22062.6951945</v>
      </c>
      <c r="E1302" s="80" t="s">
        <v>3706</v>
      </c>
      <c r="F1302" s="86" t="str">
        <f>INDEX('Crosswalk Particulates'!$B:$B,MATCH('2017 EPA Data'!A1302,'Crosswalk Particulates'!$A:$A,0))</f>
        <v>process-other-industry</v>
      </c>
      <c r="G1302" s="91">
        <f>INDEX('Crosswalk Particulates'!$E:$E,MATCH('2017 EPA Data'!$B1302,'Crosswalk Particulates'!$D:$D,0))</f>
        <v>0</v>
      </c>
      <c r="H1302" s="103">
        <f t="shared" si="20"/>
        <v>0</v>
      </c>
    </row>
    <row r="1303" spans="1:8" hidden="1">
      <c r="A1303" s="80" t="s">
        <v>3788</v>
      </c>
      <c r="B1303" s="80" t="s">
        <v>3781</v>
      </c>
      <c r="C1303" s="80" t="s">
        <v>3705</v>
      </c>
      <c r="D1303" s="93">
        <v>21930.194757599998</v>
      </c>
      <c r="E1303" s="80" t="s">
        <v>3706</v>
      </c>
      <c r="F1303" s="86" t="str">
        <f>INDEX('Crosswalk Particulates'!$B:$B,MATCH('2017 EPA Data'!A1303,'Crosswalk Particulates'!$A:$A,0))</f>
        <v>industry-fuel-biomass</v>
      </c>
      <c r="G1303" s="91">
        <f>INDEX('Crosswalk Particulates'!$E:$E,MATCH('2017 EPA Data'!$B1303,'Crosswalk Particulates'!$D:$D,0))</f>
        <v>0</v>
      </c>
      <c r="H1303" s="103">
        <f t="shared" si="20"/>
        <v>0</v>
      </c>
    </row>
    <row r="1304" spans="1:8" hidden="1">
      <c r="A1304" s="80" t="s">
        <v>3753</v>
      </c>
      <c r="B1304" s="80" t="s">
        <v>3861</v>
      </c>
      <c r="C1304" s="80" t="s">
        <v>3705</v>
      </c>
      <c r="D1304" s="93">
        <v>21927.909636209999</v>
      </c>
      <c r="E1304" s="80" t="s">
        <v>3706</v>
      </c>
      <c r="F1304" s="86" t="str">
        <f>INDEX('Crosswalk Particulates'!$B:$B,MATCH('2017 EPA Data'!A1304,'Crosswalk Particulates'!$A:$A,0))</f>
        <v>Electricity Sector</v>
      </c>
      <c r="G1304" s="91">
        <f>INDEX('Crosswalk Particulates'!$E:$E,MATCH('2017 EPA Data'!$B1304,'Crosswalk Particulates'!$D:$D,0))</f>
        <v>0</v>
      </c>
      <c r="H1304" s="103">
        <f t="shared" si="20"/>
        <v>0</v>
      </c>
    </row>
    <row r="1305" spans="1:8" hidden="1">
      <c r="A1305" s="80" t="s">
        <v>3743</v>
      </c>
      <c r="B1305" s="80" t="s">
        <v>3708</v>
      </c>
      <c r="C1305" s="80" t="s">
        <v>3709</v>
      </c>
      <c r="D1305" s="93">
        <v>21917.792089999999</v>
      </c>
      <c r="E1305" s="80" t="s">
        <v>3710</v>
      </c>
      <c r="F1305" s="86" t="str">
        <f>INDEX('Crosswalk Particulates'!$B:$B,MATCH('2017 EPA Data'!A1305,'Crosswalk Particulates'!$A:$A,0))</f>
        <v>process-other-industry</v>
      </c>
      <c r="G1305" s="91">
        <f>INDEX('Crosswalk Particulates'!$E:$E,MATCH('2017 EPA Data'!$B1305,'Crosswalk Particulates'!$D:$D,0))</f>
        <v>0</v>
      </c>
      <c r="H1305" s="103">
        <f t="shared" si="20"/>
        <v>19883510165.017101</v>
      </c>
    </row>
    <row r="1306" spans="1:8" hidden="1">
      <c r="A1306" s="80" t="s">
        <v>3853</v>
      </c>
      <c r="B1306" s="80" t="s">
        <v>3746</v>
      </c>
      <c r="C1306" s="80" t="s">
        <v>3705</v>
      </c>
      <c r="D1306" s="93">
        <v>21806.49816169967</v>
      </c>
      <c r="E1306" s="80" t="s">
        <v>3706</v>
      </c>
      <c r="F1306" s="86" t="str">
        <f>INDEX('Crosswalk Particulates'!$B:$B,MATCH('2017 EPA Data'!A1306,'Crosswalk Particulates'!$A:$A,0))</f>
        <v>Commercial Buildings Sector</v>
      </c>
      <c r="G1306" s="91">
        <f>INDEX('Crosswalk Particulates'!$E:$E,MATCH('2017 EPA Data'!$B1306,'Crosswalk Particulates'!$D:$D,0))</f>
        <v>0</v>
      </c>
      <c r="H1306" s="103">
        <f t="shared" si="20"/>
        <v>0</v>
      </c>
    </row>
    <row r="1307" spans="1:8" hidden="1">
      <c r="A1307" s="80" t="s">
        <v>3733</v>
      </c>
      <c r="B1307" s="80" t="s">
        <v>3883</v>
      </c>
      <c r="C1307" s="80" t="s">
        <v>3705</v>
      </c>
      <c r="D1307" s="93">
        <v>21777.900994888158</v>
      </c>
      <c r="E1307" s="80" t="s">
        <v>3706</v>
      </c>
      <c r="F1307" s="86" t="str">
        <f>INDEX('Crosswalk Particulates'!$B:$B,MATCH('2017 EPA Data'!A1307,'Crosswalk Particulates'!$A:$A,0))</f>
        <v>Transportation Sector</v>
      </c>
      <c r="G1307" s="91">
        <f>INDEX('Crosswalk Particulates'!$E:$E,MATCH('2017 EPA Data'!$B1307,'Crosswalk Particulates'!$D:$D,0))</f>
        <v>0</v>
      </c>
      <c r="H1307" s="103">
        <f t="shared" si="20"/>
        <v>0</v>
      </c>
    </row>
    <row r="1308" spans="1:8" hidden="1">
      <c r="A1308" s="80" t="s">
        <v>3735</v>
      </c>
      <c r="B1308" s="80" t="s">
        <v>3786</v>
      </c>
      <c r="C1308" s="80" t="s">
        <v>3705</v>
      </c>
      <c r="D1308" s="93">
        <v>21759.95419</v>
      </c>
      <c r="E1308" s="80" t="s">
        <v>3706</v>
      </c>
      <c r="F1308" s="86" t="str">
        <f>INDEX('Crosswalk Particulates'!$B:$B,MATCH('2017 EPA Data'!A1308,'Crosswalk Particulates'!$A:$A,0))</f>
        <v>process-other-industry</v>
      </c>
      <c r="G1308" s="91">
        <f>INDEX('Crosswalk Particulates'!$E:$E,MATCH('2017 EPA Data'!$B1308,'Crosswalk Particulates'!$D:$D,0))</f>
        <v>0</v>
      </c>
      <c r="H1308" s="103">
        <f t="shared" si="20"/>
        <v>0</v>
      </c>
    </row>
    <row r="1309" spans="1:8" hidden="1">
      <c r="A1309" s="80" t="s">
        <v>3753</v>
      </c>
      <c r="B1309" s="80" t="s">
        <v>3727</v>
      </c>
      <c r="C1309" s="80" t="s">
        <v>3705</v>
      </c>
      <c r="D1309" s="93">
        <v>21713.314785980001</v>
      </c>
      <c r="E1309" s="80" t="s">
        <v>3706</v>
      </c>
      <c r="F1309" s="86" t="str">
        <f>INDEX('Crosswalk Particulates'!$B:$B,MATCH('2017 EPA Data'!A1309,'Crosswalk Particulates'!$A:$A,0))</f>
        <v>Electricity Sector</v>
      </c>
      <c r="G1309" s="91">
        <f>INDEX('Crosswalk Particulates'!$E:$E,MATCH('2017 EPA Data'!$B1309,'Crosswalk Particulates'!$D:$D,0))</f>
        <v>0</v>
      </c>
      <c r="H1309" s="103">
        <f t="shared" si="20"/>
        <v>0</v>
      </c>
    </row>
    <row r="1310" spans="1:8" hidden="1">
      <c r="A1310" s="80" t="s">
        <v>3720</v>
      </c>
      <c r="B1310" s="80" t="s">
        <v>3813</v>
      </c>
      <c r="C1310" s="80" t="s">
        <v>3705</v>
      </c>
      <c r="D1310" s="93">
        <v>21693.052470016231</v>
      </c>
      <c r="E1310" s="80" t="s">
        <v>3706</v>
      </c>
      <c r="F1310" s="86" t="str">
        <f>INDEX('Crosswalk Particulates'!$B:$B,MATCH('2017 EPA Data'!A1310,'Crosswalk Particulates'!$A:$A,0))</f>
        <v>Other-EPA</v>
      </c>
      <c r="G1310" s="91">
        <f>INDEX('Crosswalk Particulates'!$E:$E,MATCH('2017 EPA Data'!$B1310,'Crosswalk Particulates'!$D:$D,0))</f>
        <v>0</v>
      </c>
      <c r="H1310" s="103">
        <f t="shared" si="20"/>
        <v>0</v>
      </c>
    </row>
    <row r="1311" spans="1:8" hidden="1">
      <c r="A1311" s="80" t="s">
        <v>3737</v>
      </c>
      <c r="B1311" s="80" t="s">
        <v>3839</v>
      </c>
      <c r="C1311" s="80" t="s">
        <v>3705</v>
      </c>
      <c r="D1311" s="93">
        <v>21507.99569948826</v>
      </c>
      <c r="E1311" s="80" t="s">
        <v>3706</v>
      </c>
      <c r="F1311" s="86" t="str">
        <f>INDEX('Crosswalk Particulates'!$B:$B,MATCH('2017 EPA Data'!A1311,'Crosswalk Particulates'!$A:$A,0))</f>
        <v>Residential Buildings Sector</v>
      </c>
      <c r="G1311" s="91">
        <f>INDEX('Crosswalk Particulates'!$E:$E,MATCH('2017 EPA Data'!$B1311,'Crosswalk Particulates'!$D:$D,0))</f>
        <v>0</v>
      </c>
      <c r="H1311" s="103">
        <f t="shared" si="20"/>
        <v>0</v>
      </c>
    </row>
    <row r="1312" spans="1:8" hidden="1">
      <c r="A1312" s="80" t="s">
        <v>3784</v>
      </c>
      <c r="B1312" s="80" t="s">
        <v>3723</v>
      </c>
      <c r="C1312" s="80" t="s">
        <v>3705</v>
      </c>
      <c r="D1312" s="93">
        <v>21444.342397199998</v>
      </c>
      <c r="E1312" s="80" t="s">
        <v>3706</v>
      </c>
      <c r="F1312" s="86" t="str">
        <f>INDEX('Crosswalk Particulates'!$B:$B,MATCH('2017 EPA Data'!A1312,'Crosswalk Particulates'!$A:$A,0))</f>
        <v>industry-fuel-coal</v>
      </c>
      <c r="G1312" s="91">
        <f>INDEX('Crosswalk Particulates'!$E:$E,MATCH('2017 EPA Data'!$B1312,'Crosswalk Particulates'!$D:$D,0))</f>
        <v>0</v>
      </c>
      <c r="H1312" s="103">
        <f t="shared" si="20"/>
        <v>0</v>
      </c>
    </row>
    <row r="1313" spans="1:8" hidden="1">
      <c r="A1313" s="80" t="s">
        <v>3747</v>
      </c>
      <c r="B1313" s="80" t="s">
        <v>3904</v>
      </c>
      <c r="D1313" s="93">
        <v>21387.084574503915</v>
      </c>
      <c r="E1313" s="80" t="s">
        <v>3710</v>
      </c>
      <c r="F1313" s="86" t="str">
        <f>INDEX('Crosswalk Particulates'!$B:$B,MATCH('2017 EPA Data'!A1313,'Crosswalk Particulates'!$A:$A,0))</f>
        <v>process-waste-industry</v>
      </c>
      <c r="G1313" s="91" t="str">
        <f>INDEX('Crosswalk Particulates'!$E:$E,MATCH('2017 EPA Data'!$B1313,'Crosswalk Particulates'!$D:$D,0))</f>
        <v>BC</v>
      </c>
      <c r="H1313" s="103">
        <f t="shared" si="20"/>
        <v>19402059832.990643</v>
      </c>
    </row>
    <row r="1314" spans="1:8" hidden="1">
      <c r="A1314" s="80" t="s">
        <v>3766</v>
      </c>
      <c r="B1314" s="80" t="s">
        <v>3829</v>
      </c>
      <c r="C1314" s="80" t="s">
        <v>3705</v>
      </c>
      <c r="D1314" s="93">
        <v>21239.251405999999</v>
      </c>
      <c r="E1314" s="80" t="s">
        <v>3706</v>
      </c>
      <c r="F1314" s="86" t="str">
        <f>INDEX('Crosswalk Particulates'!$B:$B,MATCH('2017 EPA Data'!A1314,'Crosswalk Particulates'!$A:$A,0))</f>
        <v>process-chemicals-industry</v>
      </c>
      <c r="G1314" s="91">
        <f>INDEX('Crosswalk Particulates'!$E:$E,MATCH('2017 EPA Data'!$B1314,'Crosswalk Particulates'!$D:$D,0))</f>
        <v>0</v>
      </c>
      <c r="H1314" s="103">
        <f t="shared" si="20"/>
        <v>0</v>
      </c>
    </row>
    <row r="1315" spans="1:8" hidden="1">
      <c r="A1315" s="80" t="s">
        <v>3707</v>
      </c>
      <c r="B1315" s="80" t="s">
        <v>3862</v>
      </c>
      <c r="C1315" s="80" t="s">
        <v>3705</v>
      </c>
      <c r="D1315" s="93">
        <v>21235.037479999999</v>
      </c>
      <c r="E1315" s="80" t="s">
        <v>3706</v>
      </c>
      <c r="F1315" s="86" t="str">
        <f>INDEX('Crosswalk Particulates'!$B:$B,MATCH('2017 EPA Data'!A1315,'Crosswalk Particulates'!$A:$A,0))</f>
        <v>process-other-industry</v>
      </c>
      <c r="G1315" s="91">
        <f>INDEX('Crosswalk Particulates'!$E:$E,MATCH('2017 EPA Data'!$B1315,'Crosswalk Particulates'!$D:$D,0))</f>
        <v>0</v>
      </c>
      <c r="H1315" s="103">
        <f t="shared" si="20"/>
        <v>0</v>
      </c>
    </row>
    <row r="1316" spans="1:8" hidden="1">
      <c r="A1316" s="80" t="s">
        <v>3707</v>
      </c>
      <c r="B1316" s="80" t="s">
        <v>3793</v>
      </c>
      <c r="C1316" s="80" t="s">
        <v>3745</v>
      </c>
      <c r="D1316" s="93">
        <v>21179.357605902118</v>
      </c>
      <c r="E1316" s="80" t="s">
        <v>3710</v>
      </c>
      <c r="F1316" s="86" t="str">
        <f>INDEX('Crosswalk Particulates'!$B:$B,MATCH('2017 EPA Data'!A1316,'Crosswalk Particulates'!$A:$A,0))</f>
        <v>process-other-industry</v>
      </c>
      <c r="G1316" s="91">
        <f>INDEX('Crosswalk Particulates'!$E:$E,MATCH('2017 EPA Data'!$B1316,'Crosswalk Particulates'!$D:$D,0))</f>
        <v>0</v>
      </c>
      <c r="H1316" s="103">
        <f t="shared" si="20"/>
        <v>19213612872.877972</v>
      </c>
    </row>
    <row r="1317" spans="1:8" hidden="1">
      <c r="A1317" s="80" t="s">
        <v>3774</v>
      </c>
      <c r="B1317" s="80" t="s">
        <v>3756</v>
      </c>
      <c r="C1317" s="80" t="s">
        <v>3705</v>
      </c>
      <c r="D1317" s="93">
        <v>21178.643967842803</v>
      </c>
      <c r="E1317" s="80" t="s">
        <v>3706</v>
      </c>
      <c r="F1317" s="86" t="str">
        <f>INDEX('Crosswalk Particulates'!$B:$B,MATCH('2017 EPA Data'!A1317,'Crosswalk Particulates'!$A:$A,0))</f>
        <v>process-other-industry</v>
      </c>
      <c r="G1317" s="91">
        <f>INDEX('Crosswalk Particulates'!$E:$E,MATCH('2017 EPA Data'!$B1317,'Crosswalk Particulates'!$D:$D,0))</f>
        <v>0</v>
      </c>
      <c r="H1317" s="103">
        <f t="shared" si="20"/>
        <v>0</v>
      </c>
    </row>
    <row r="1318" spans="1:8" hidden="1">
      <c r="A1318" s="80" t="s">
        <v>3766</v>
      </c>
      <c r="B1318" s="80" t="s">
        <v>3756</v>
      </c>
      <c r="C1318" s="80" t="s">
        <v>3705</v>
      </c>
      <c r="D1318" s="93">
        <v>21165.474983839998</v>
      </c>
      <c r="E1318" s="80" t="s">
        <v>3706</v>
      </c>
      <c r="F1318" s="86" t="str">
        <f>INDEX('Crosswalk Particulates'!$B:$B,MATCH('2017 EPA Data'!A1318,'Crosswalk Particulates'!$A:$A,0))</f>
        <v>process-chemicals-industry</v>
      </c>
      <c r="G1318" s="91">
        <f>INDEX('Crosswalk Particulates'!$E:$E,MATCH('2017 EPA Data'!$B1318,'Crosswalk Particulates'!$D:$D,0))</f>
        <v>0</v>
      </c>
      <c r="H1318" s="103">
        <f t="shared" si="20"/>
        <v>0</v>
      </c>
    </row>
    <row r="1319" spans="1:8" hidden="1">
      <c r="A1319" s="80" t="s">
        <v>3747</v>
      </c>
      <c r="B1319" s="80" t="s">
        <v>3781</v>
      </c>
      <c r="C1319" s="80" t="s">
        <v>3705</v>
      </c>
      <c r="D1319" s="93">
        <v>21145.670207160001</v>
      </c>
      <c r="E1319" s="80" t="s">
        <v>3706</v>
      </c>
      <c r="F1319" s="86" t="str">
        <f>INDEX('Crosswalk Particulates'!$B:$B,MATCH('2017 EPA Data'!A1319,'Crosswalk Particulates'!$A:$A,0))</f>
        <v>process-waste-industry</v>
      </c>
      <c r="G1319" s="91">
        <f>INDEX('Crosswalk Particulates'!$E:$E,MATCH('2017 EPA Data'!$B1319,'Crosswalk Particulates'!$D:$D,0))</f>
        <v>0</v>
      </c>
      <c r="H1319" s="103">
        <f t="shared" si="20"/>
        <v>0</v>
      </c>
    </row>
    <row r="1320" spans="1:8" hidden="1">
      <c r="A1320" s="80" t="s">
        <v>3784</v>
      </c>
      <c r="B1320" s="80" t="s">
        <v>3847</v>
      </c>
      <c r="C1320" s="80" t="s">
        <v>3705</v>
      </c>
      <c r="D1320" s="93">
        <v>21139.153290364891</v>
      </c>
      <c r="E1320" s="80" t="s">
        <v>3706</v>
      </c>
      <c r="F1320" s="86" t="str">
        <f>INDEX('Crosswalk Particulates'!$B:$B,MATCH('2017 EPA Data'!A1320,'Crosswalk Particulates'!$A:$A,0))</f>
        <v>industry-fuel-coal</v>
      </c>
      <c r="G1320" s="91">
        <f>INDEX('Crosswalk Particulates'!$E:$E,MATCH('2017 EPA Data'!$B1320,'Crosswalk Particulates'!$D:$D,0))</f>
        <v>0</v>
      </c>
      <c r="H1320" s="103">
        <f t="shared" si="20"/>
        <v>0</v>
      </c>
    </row>
    <row r="1321" spans="1:8" hidden="1">
      <c r="A1321" s="80" t="s">
        <v>3743</v>
      </c>
      <c r="B1321" s="80" t="s">
        <v>3758</v>
      </c>
      <c r="C1321" s="80" t="s">
        <v>3705</v>
      </c>
      <c r="D1321" s="93">
        <v>21088.686399999999</v>
      </c>
      <c r="E1321" s="80" t="s">
        <v>3706</v>
      </c>
      <c r="F1321" s="86" t="str">
        <f>INDEX('Crosswalk Particulates'!$B:$B,MATCH('2017 EPA Data'!A1321,'Crosswalk Particulates'!$A:$A,0))</f>
        <v>process-other-industry</v>
      </c>
      <c r="G1321" s="91">
        <f>INDEX('Crosswalk Particulates'!$E:$E,MATCH('2017 EPA Data'!$B1321,'Crosswalk Particulates'!$D:$D,0))</f>
        <v>0</v>
      </c>
      <c r="H1321" s="103">
        <f t="shared" si="20"/>
        <v>0</v>
      </c>
    </row>
    <row r="1322" spans="1:8" hidden="1">
      <c r="A1322" s="80" t="s">
        <v>3711</v>
      </c>
      <c r="B1322" s="80" t="s">
        <v>3822</v>
      </c>
      <c r="D1322" s="93">
        <v>21038.206603963452</v>
      </c>
      <c r="E1322" s="80" t="s">
        <v>3710</v>
      </c>
      <c r="F1322" s="86" t="str">
        <f>INDEX('Crosswalk Particulates'!$B:$B,MATCH('2017 EPA Data'!A1322,'Crosswalk Particulates'!$A:$A,0))</f>
        <v>Transportation Sector</v>
      </c>
      <c r="G1322" s="91" t="str">
        <f>INDEX('Crosswalk Particulates'!$E:$E,MATCH('2017 EPA Data'!$B1322,'Crosswalk Particulates'!$D:$D,0))</f>
        <v>OC</v>
      </c>
      <c r="H1322" s="103">
        <f t="shared" si="20"/>
        <v>19085562685.599743</v>
      </c>
    </row>
    <row r="1323" spans="1:8" hidden="1">
      <c r="A1323" s="80" t="s">
        <v>3807</v>
      </c>
      <c r="B1323" s="80" t="s">
        <v>3713</v>
      </c>
      <c r="C1323" s="80" t="s">
        <v>3705</v>
      </c>
      <c r="D1323" s="93">
        <v>20999.027476219999</v>
      </c>
      <c r="E1323" s="80" t="s">
        <v>3706</v>
      </c>
      <c r="F1323" s="86" t="str">
        <f>INDEX('Crosswalk Particulates'!$B:$B,MATCH('2017 EPA Data'!A1323,'Crosswalk Particulates'!$A:$A,0))</f>
        <v>process-iron and steel-industry</v>
      </c>
      <c r="G1323" s="91">
        <f>INDEX('Crosswalk Particulates'!$E:$E,MATCH('2017 EPA Data'!$B1323,'Crosswalk Particulates'!$D:$D,0))</f>
        <v>0</v>
      </c>
      <c r="H1323" s="103">
        <f t="shared" si="20"/>
        <v>0</v>
      </c>
    </row>
    <row r="1324" spans="1:8" hidden="1">
      <c r="A1324" s="80" t="s">
        <v>3780</v>
      </c>
      <c r="B1324" s="80" t="s">
        <v>3851</v>
      </c>
      <c r="C1324" s="80" t="s">
        <v>3705</v>
      </c>
      <c r="D1324" s="93">
        <v>20890.342526820001</v>
      </c>
      <c r="E1324" s="80" t="s">
        <v>3706</v>
      </c>
      <c r="F1324" s="86" t="str">
        <f>INDEX('Crosswalk Particulates'!$B:$B,MATCH('2017 EPA Data'!A1324,'Crosswalk Particulates'!$A:$A,0))</f>
        <v>process-ngps-industry</v>
      </c>
      <c r="G1324" s="91">
        <f>INDEX('Crosswalk Particulates'!$E:$E,MATCH('2017 EPA Data'!$B1324,'Crosswalk Particulates'!$D:$D,0))</f>
        <v>0</v>
      </c>
      <c r="H1324" s="103">
        <f t="shared" si="20"/>
        <v>0</v>
      </c>
    </row>
    <row r="1325" spans="1:8" hidden="1">
      <c r="A1325" s="80" t="s">
        <v>3795</v>
      </c>
      <c r="B1325" s="80" t="s">
        <v>3847</v>
      </c>
      <c r="C1325" s="80" t="s">
        <v>3705</v>
      </c>
      <c r="D1325" s="93">
        <v>20887.641708780935</v>
      </c>
      <c r="E1325" s="80" t="s">
        <v>3706</v>
      </c>
      <c r="F1325" s="86" t="str">
        <f>INDEX('Crosswalk Particulates'!$B:$B,MATCH('2017 EPA Data'!A1325,'Crosswalk Particulates'!$A:$A,0))</f>
        <v>process-cement-industry</v>
      </c>
      <c r="G1325" s="91">
        <f>INDEX('Crosswalk Particulates'!$E:$E,MATCH('2017 EPA Data'!$B1325,'Crosswalk Particulates'!$D:$D,0))</f>
        <v>0</v>
      </c>
      <c r="H1325" s="103">
        <f t="shared" si="20"/>
        <v>0</v>
      </c>
    </row>
    <row r="1326" spans="1:8" hidden="1">
      <c r="A1326" s="80" t="s">
        <v>3735</v>
      </c>
      <c r="B1326" s="80" t="s">
        <v>3872</v>
      </c>
      <c r="C1326" s="80" t="s">
        <v>3705</v>
      </c>
      <c r="D1326" s="93">
        <v>20844.51584</v>
      </c>
      <c r="E1326" s="80" t="s">
        <v>3706</v>
      </c>
      <c r="F1326" s="86" t="str">
        <f>INDEX('Crosswalk Particulates'!$B:$B,MATCH('2017 EPA Data'!A1326,'Crosswalk Particulates'!$A:$A,0))</f>
        <v>process-other-industry</v>
      </c>
      <c r="G1326" s="91">
        <f>INDEX('Crosswalk Particulates'!$E:$E,MATCH('2017 EPA Data'!$B1326,'Crosswalk Particulates'!$D:$D,0))</f>
        <v>0</v>
      </c>
      <c r="H1326" s="103">
        <f t="shared" si="20"/>
        <v>0</v>
      </c>
    </row>
    <row r="1327" spans="1:8" hidden="1">
      <c r="A1327" s="80" t="s">
        <v>3743</v>
      </c>
      <c r="B1327" s="80" t="s">
        <v>3732</v>
      </c>
      <c r="C1327" s="80" t="s">
        <v>3705</v>
      </c>
      <c r="D1327" s="93">
        <v>20844.128599512293</v>
      </c>
      <c r="E1327" s="80" t="s">
        <v>3706</v>
      </c>
      <c r="F1327" s="86" t="str">
        <f>INDEX('Crosswalk Particulates'!$B:$B,MATCH('2017 EPA Data'!A1327,'Crosswalk Particulates'!$A:$A,0))</f>
        <v>process-other-industry</v>
      </c>
      <c r="G1327" s="91">
        <f>INDEX('Crosswalk Particulates'!$E:$E,MATCH('2017 EPA Data'!$B1327,'Crosswalk Particulates'!$D:$D,0))</f>
        <v>0</v>
      </c>
      <c r="H1327" s="103">
        <f t="shared" si="20"/>
        <v>0</v>
      </c>
    </row>
    <row r="1328" spans="1:8" hidden="1">
      <c r="A1328" s="80" t="s">
        <v>3711</v>
      </c>
      <c r="B1328" s="80" t="s">
        <v>3803</v>
      </c>
      <c r="C1328" s="80" t="s">
        <v>3745</v>
      </c>
      <c r="D1328" s="93">
        <v>20769.366013839066</v>
      </c>
      <c r="E1328" s="80" t="s">
        <v>3710</v>
      </c>
      <c r="F1328" s="86" t="str">
        <f>INDEX('Crosswalk Particulates'!$B:$B,MATCH('2017 EPA Data'!A1328,'Crosswalk Particulates'!$A:$A,0))</f>
        <v>Transportation Sector</v>
      </c>
      <c r="G1328" s="91" t="str">
        <f>INDEX('Crosswalk Particulates'!$E:$E,MATCH('2017 EPA Data'!$B1328,'Crosswalk Particulates'!$D:$D,0))</f>
        <v>SOx</v>
      </c>
      <c r="H1328" s="103">
        <f t="shared" si="20"/>
        <v>18841674314.701916</v>
      </c>
    </row>
    <row r="1329" spans="1:8" hidden="1">
      <c r="A1329" s="80" t="s">
        <v>3747</v>
      </c>
      <c r="B1329" s="80" t="s">
        <v>3919</v>
      </c>
      <c r="C1329" s="80" t="s">
        <v>3705</v>
      </c>
      <c r="D1329" s="93">
        <v>20766.977647340002</v>
      </c>
      <c r="E1329" s="80" t="s">
        <v>3706</v>
      </c>
      <c r="F1329" s="86" t="str">
        <f>INDEX('Crosswalk Particulates'!$B:$B,MATCH('2017 EPA Data'!A1329,'Crosswalk Particulates'!$A:$A,0))</f>
        <v>process-waste-industry</v>
      </c>
      <c r="G1329" s="91">
        <f>INDEX('Crosswalk Particulates'!$E:$E,MATCH('2017 EPA Data'!$B1329,'Crosswalk Particulates'!$D:$D,0))</f>
        <v>0</v>
      </c>
      <c r="H1329" s="103">
        <f t="shared" si="20"/>
        <v>0</v>
      </c>
    </row>
    <row r="1330" spans="1:8" hidden="1">
      <c r="A1330" s="80" t="s">
        <v>3774</v>
      </c>
      <c r="B1330" s="80" t="s">
        <v>3855</v>
      </c>
      <c r="C1330" s="80" t="s">
        <v>3705</v>
      </c>
      <c r="D1330" s="93">
        <v>20670.650253540804</v>
      </c>
      <c r="E1330" s="80" t="s">
        <v>3706</v>
      </c>
      <c r="F1330" s="86" t="str">
        <f>INDEX('Crosswalk Particulates'!$B:$B,MATCH('2017 EPA Data'!A1330,'Crosswalk Particulates'!$A:$A,0))</f>
        <v>process-other-industry</v>
      </c>
      <c r="G1330" s="91">
        <f>INDEX('Crosswalk Particulates'!$E:$E,MATCH('2017 EPA Data'!$B1330,'Crosswalk Particulates'!$D:$D,0))</f>
        <v>0</v>
      </c>
      <c r="H1330" s="103">
        <f t="shared" si="20"/>
        <v>0</v>
      </c>
    </row>
    <row r="1331" spans="1:8" hidden="1">
      <c r="A1331" s="80" t="s">
        <v>3790</v>
      </c>
      <c r="B1331" s="80" t="s">
        <v>3716</v>
      </c>
      <c r="C1331" s="80" t="s">
        <v>3705</v>
      </c>
      <c r="D1331" s="93">
        <v>20593.914774657998</v>
      </c>
      <c r="E1331" s="80" t="s">
        <v>3706</v>
      </c>
      <c r="F1331" s="86" t="str">
        <f>INDEX('Crosswalk Particulates'!$B:$B,MATCH('2017 EPA Data'!A1331,'Crosswalk Particulates'!$A:$A,0))</f>
        <v>process-other-industry</v>
      </c>
      <c r="G1331" s="91">
        <f>INDEX('Crosswalk Particulates'!$E:$E,MATCH('2017 EPA Data'!$B1331,'Crosswalk Particulates'!$D:$D,0))</f>
        <v>0</v>
      </c>
      <c r="H1331" s="103">
        <f t="shared" si="20"/>
        <v>0</v>
      </c>
    </row>
    <row r="1332" spans="1:8" hidden="1">
      <c r="A1332" s="80" t="s">
        <v>3795</v>
      </c>
      <c r="B1332" s="80" t="s">
        <v>3732</v>
      </c>
      <c r="C1332" s="80" t="s">
        <v>3705</v>
      </c>
      <c r="D1332" s="93">
        <v>20579.637897000001</v>
      </c>
      <c r="E1332" s="80" t="s">
        <v>3706</v>
      </c>
      <c r="F1332" s="86" t="str">
        <f>INDEX('Crosswalk Particulates'!$B:$B,MATCH('2017 EPA Data'!A1332,'Crosswalk Particulates'!$A:$A,0))</f>
        <v>process-cement-industry</v>
      </c>
      <c r="G1332" s="91">
        <f>INDEX('Crosswalk Particulates'!$E:$E,MATCH('2017 EPA Data'!$B1332,'Crosswalk Particulates'!$D:$D,0))</f>
        <v>0</v>
      </c>
      <c r="H1332" s="103">
        <f t="shared" si="20"/>
        <v>0</v>
      </c>
    </row>
    <row r="1333" spans="1:8" hidden="1">
      <c r="A1333" s="80" t="s">
        <v>3747</v>
      </c>
      <c r="B1333" s="80" t="s">
        <v>3793</v>
      </c>
      <c r="C1333" s="80" t="s">
        <v>3745</v>
      </c>
      <c r="D1333" s="93">
        <v>20567.518919877777</v>
      </c>
      <c r="E1333" s="80" t="s">
        <v>3710</v>
      </c>
      <c r="F1333" s="86" t="str">
        <f>INDEX('Crosswalk Particulates'!$B:$B,MATCH('2017 EPA Data'!A1333,'Crosswalk Particulates'!$A:$A,0))</f>
        <v>process-waste-industry</v>
      </c>
      <c r="G1333" s="91">
        <f>INDEX('Crosswalk Particulates'!$E:$E,MATCH('2017 EPA Data'!$B1333,'Crosswalk Particulates'!$D:$D,0))</f>
        <v>0</v>
      </c>
      <c r="H1333" s="103">
        <f t="shared" si="20"/>
        <v>18658561493.479855</v>
      </c>
    </row>
    <row r="1334" spans="1:8" hidden="1">
      <c r="A1334" s="80" t="s">
        <v>3718</v>
      </c>
      <c r="B1334" s="80" t="s">
        <v>3849</v>
      </c>
      <c r="C1334" s="80" t="s">
        <v>3705</v>
      </c>
      <c r="D1334" s="93">
        <v>20547.432368735525</v>
      </c>
      <c r="E1334" s="80" t="s">
        <v>3706</v>
      </c>
      <c r="F1334" s="86" t="str">
        <f>INDEX('Crosswalk Particulates'!$B:$B,MATCH('2017 EPA Data'!A1334,'Crosswalk Particulates'!$A:$A,0))</f>
        <v>process-other-industry</v>
      </c>
      <c r="G1334" s="91">
        <f>INDEX('Crosswalk Particulates'!$E:$E,MATCH('2017 EPA Data'!$B1334,'Crosswalk Particulates'!$D:$D,0))</f>
        <v>0</v>
      </c>
      <c r="H1334" s="103">
        <f t="shared" si="20"/>
        <v>0</v>
      </c>
    </row>
    <row r="1335" spans="1:8" hidden="1">
      <c r="A1335" s="80" t="s">
        <v>3807</v>
      </c>
      <c r="B1335" s="80" t="s">
        <v>3845</v>
      </c>
      <c r="D1335" s="93">
        <v>20532</v>
      </c>
      <c r="E1335" s="80" t="s">
        <v>3706</v>
      </c>
      <c r="F1335" s="86" t="str">
        <f>INDEX('Crosswalk Particulates'!$B:$B,MATCH('2017 EPA Data'!A1335,'Crosswalk Particulates'!$A:$A,0))</f>
        <v>process-iron and steel-industry</v>
      </c>
      <c r="G1335" s="91">
        <f>INDEX('Crosswalk Particulates'!$E:$E,MATCH('2017 EPA Data'!$B1335,'Crosswalk Particulates'!$D:$D,0))</f>
        <v>0</v>
      </c>
      <c r="H1335" s="103">
        <f t="shared" si="20"/>
        <v>0</v>
      </c>
    </row>
    <row r="1336" spans="1:8" hidden="1">
      <c r="A1336" s="80" t="s">
        <v>3707</v>
      </c>
      <c r="B1336" s="80" t="s">
        <v>3877</v>
      </c>
      <c r="C1336" s="80" t="s">
        <v>3705</v>
      </c>
      <c r="D1336" s="93">
        <v>20475.468547654</v>
      </c>
      <c r="E1336" s="80" t="s">
        <v>3706</v>
      </c>
      <c r="F1336" s="86" t="str">
        <f>INDEX('Crosswalk Particulates'!$B:$B,MATCH('2017 EPA Data'!A1336,'Crosswalk Particulates'!$A:$A,0))</f>
        <v>process-other-industry</v>
      </c>
      <c r="G1336" s="91">
        <f>INDEX('Crosswalk Particulates'!$E:$E,MATCH('2017 EPA Data'!$B1336,'Crosswalk Particulates'!$D:$D,0))</f>
        <v>0</v>
      </c>
      <c r="H1336" s="103">
        <f t="shared" si="20"/>
        <v>0</v>
      </c>
    </row>
    <row r="1337" spans="1:8" hidden="1">
      <c r="A1337" s="80" t="s">
        <v>3741</v>
      </c>
      <c r="B1337" s="80" t="s">
        <v>3725</v>
      </c>
      <c r="C1337" s="80" t="s">
        <v>3705</v>
      </c>
      <c r="D1337" s="93">
        <v>20442.34733678769</v>
      </c>
      <c r="E1337" s="80" t="s">
        <v>3706</v>
      </c>
      <c r="F1337" s="86" t="str">
        <f>INDEX('Crosswalk Particulates'!$B:$B,MATCH('2017 EPA Data'!A1337,'Crosswalk Particulates'!$A:$A,0))</f>
        <v>process-other-industry</v>
      </c>
      <c r="G1337" s="91">
        <f>INDEX('Crosswalk Particulates'!$E:$E,MATCH('2017 EPA Data'!$B1337,'Crosswalk Particulates'!$D:$D,0))</f>
        <v>0</v>
      </c>
      <c r="H1337" s="103">
        <f t="shared" si="20"/>
        <v>0</v>
      </c>
    </row>
    <row r="1338" spans="1:8" hidden="1">
      <c r="A1338" s="80" t="s">
        <v>3780</v>
      </c>
      <c r="B1338" s="80" t="s">
        <v>3794</v>
      </c>
      <c r="C1338" s="80" t="s">
        <v>3705</v>
      </c>
      <c r="D1338" s="93">
        <v>20427.2886036286</v>
      </c>
      <c r="E1338" s="80" t="s">
        <v>3706</v>
      </c>
      <c r="F1338" s="86" t="str">
        <f>INDEX('Crosswalk Particulates'!$B:$B,MATCH('2017 EPA Data'!A1338,'Crosswalk Particulates'!$A:$A,0))</f>
        <v>process-ngps-industry</v>
      </c>
      <c r="G1338" s="91">
        <f>INDEX('Crosswalk Particulates'!$E:$E,MATCH('2017 EPA Data'!$B1338,'Crosswalk Particulates'!$D:$D,0))</f>
        <v>0</v>
      </c>
      <c r="H1338" s="103">
        <f t="shared" si="20"/>
        <v>0</v>
      </c>
    </row>
    <row r="1339" spans="1:8" hidden="1">
      <c r="A1339" s="80" t="s">
        <v>3787</v>
      </c>
      <c r="B1339" s="80" t="s">
        <v>3920</v>
      </c>
      <c r="D1339" s="93">
        <v>20381.287096965709</v>
      </c>
      <c r="E1339" s="80" t="s">
        <v>3710</v>
      </c>
      <c r="F1339" s="86" t="str">
        <f>INDEX('Crosswalk Particulates'!$B:$B,MATCH('2017 EPA Data'!A1339,'Crosswalk Particulates'!$A:$A,0))</f>
        <v>Other-EPA</v>
      </c>
      <c r="G1339" s="91">
        <f>INDEX('Crosswalk Particulates'!$E:$E,MATCH('2017 EPA Data'!$B1339,'Crosswalk Particulates'!$D:$D,0))</f>
        <v>0</v>
      </c>
      <c r="H1339" s="103">
        <f t="shared" si="20"/>
        <v>18489614624.711479</v>
      </c>
    </row>
    <row r="1340" spans="1:8" hidden="1">
      <c r="A1340" s="80" t="s">
        <v>3815</v>
      </c>
      <c r="B1340" s="80" t="s">
        <v>3822</v>
      </c>
      <c r="D1340" s="93">
        <v>20350.440220387249</v>
      </c>
      <c r="E1340" s="80" t="s">
        <v>3710</v>
      </c>
      <c r="F1340" s="86" t="str">
        <f>INDEX('Crosswalk Particulates'!$B:$B,MATCH('2017 EPA Data'!A1340,'Crosswalk Particulates'!$A:$A,0))</f>
        <v>Other-EPA</v>
      </c>
      <c r="G1340" s="91" t="str">
        <f>INDEX('Crosswalk Particulates'!$E:$E,MATCH('2017 EPA Data'!$B1340,'Crosswalk Particulates'!$D:$D,0))</f>
        <v>OC</v>
      </c>
      <c r="H1340" s="103">
        <f t="shared" si="20"/>
        <v>18461630775.723026</v>
      </c>
    </row>
    <row r="1341" spans="1:8" hidden="1">
      <c r="A1341" s="80" t="s">
        <v>3837</v>
      </c>
      <c r="B1341" s="80" t="s">
        <v>3716</v>
      </c>
      <c r="C1341" s="80" t="s">
        <v>3705</v>
      </c>
      <c r="D1341" s="93">
        <v>20259.584860678668</v>
      </c>
      <c r="E1341" s="80" t="s">
        <v>3706</v>
      </c>
      <c r="F1341" s="86" t="str">
        <f>INDEX('Crosswalk Particulates'!$B:$B,MATCH('2017 EPA Data'!A1341,'Crosswalk Particulates'!$A:$A,0))</f>
        <v>Electricity Sector</v>
      </c>
      <c r="G1341" s="91">
        <f>INDEX('Crosswalk Particulates'!$E:$E,MATCH('2017 EPA Data'!$B1341,'Crosswalk Particulates'!$D:$D,0))</f>
        <v>0</v>
      </c>
      <c r="H1341" s="103">
        <f t="shared" si="20"/>
        <v>0</v>
      </c>
    </row>
    <row r="1342" spans="1:8" hidden="1">
      <c r="A1342" s="80" t="s">
        <v>3853</v>
      </c>
      <c r="B1342" s="80" t="s">
        <v>3716</v>
      </c>
      <c r="C1342" s="80" t="s">
        <v>3705</v>
      </c>
      <c r="D1342" s="93">
        <v>20200.746253263314</v>
      </c>
      <c r="E1342" s="80" t="s">
        <v>3706</v>
      </c>
      <c r="F1342" s="86" t="str">
        <f>INDEX('Crosswalk Particulates'!$B:$B,MATCH('2017 EPA Data'!A1342,'Crosswalk Particulates'!$A:$A,0))</f>
        <v>Commercial Buildings Sector</v>
      </c>
      <c r="G1342" s="91">
        <f>INDEX('Crosswalk Particulates'!$E:$E,MATCH('2017 EPA Data'!$B1342,'Crosswalk Particulates'!$D:$D,0))</f>
        <v>0</v>
      </c>
      <c r="H1342" s="103">
        <f t="shared" si="20"/>
        <v>0</v>
      </c>
    </row>
    <row r="1343" spans="1:8" hidden="1">
      <c r="A1343" s="80" t="s">
        <v>3780</v>
      </c>
      <c r="B1343" s="80" t="s">
        <v>3878</v>
      </c>
      <c r="C1343" s="80" t="s">
        <v>3705</v>
      </c>
      <c r="D1343" s="93">
        <v>20194.3369346</v>
      </c>
      <c r="E1343" s="80" t="s">
        <v>3706</v>
      </c>
      <c r="F1343" s="86" t="str">
        <f>INDEX('Crosswalk Particulates'!$B:$B,MATCH('2017 EPA Data'!A1343,'Crosswalk Particulates'!$A:$A,0))</f>
        <v>process-ngps-industry</v>
      </c>
      <c r="G1343" s="91">
        <f>INDEX('Crosswalk Particulates'!$E:$E,MATCH('2017 EPA Data'!$B1343,'Crosswalk Particulates'!$D:$D,0))</f>
        <v>0</v>
      </c>
      <c r="H1343" s="103">
        <f t="shared" si="20"/>
        <v>0</v>
      </c>
    </row>
    <row r="1344" spans="1:8" hidden="1">
      <c r="A1344" s="80" t="s">
        <v>3780</v>
      </c>
      <c r="B1344" s="80" t="s">
        <v>3778</v>
      </c>
      <c r="C1344" s="80" t="s">
        <v>3745</v>
      </c>
      <c r="D1344" s="93">
        <v>20165.008319054123</v>
      </c>
      <c r="E1344" s="80" t="s">
        <v>3710</v>
      </c>
      <c r="F1344" s="86" t="str">
        <f>INDEX('Crosswalk Particulates'!$B:$B,MATCH('2017 EPA Data'!A1344,'Crosswalk Particulates'!$A:$A,0))</f>
        <v>process-ngps-industry</v>
      </c>
      <c r="G1344" s="91" t="str">
        <f>INDEX('Crosswalk Particulates'!$E:$E,MATCH('2017 EPA Data'!$B1344,'Crosswalk Particulates'!$D:$D,0))</f>
        <v>PM10</v>
      </c>
      <c r="H1344" s="103">
        <f t="shared" si="20"/>
        <v>18293409584.467278</v>
      </c>
    </row>
    <row r="1345" spans="1:8" hidden="1">
      <c r="A1345" s="80" t="s">
        <v>3853</v>
      </c>
      <c r="B1345" s="80" t="s">
        <v>3869</v>
      </c>
      <c r="C1345" s="80" t="s">
        <v>3705</v>
      </c>
      <c r="D1345" s="93">
        <v>20142.43236014578</v>
      </c>
      <c r="E1345" s="80" t="s">
        <v>3706</v>
      </c>
      <c r="F1345" s="86" t="str">
        <f>INDEX('Crosswalk Particulates'!$B:$B,MATCH('2017 EPA Data'!A1345,'Crosswalk Particulates'!$A:$A,0))</f>
        <v>Commercial Buildings Sector</v>
      </c>
      <c r="G1345" s="91">
        <f>INDEX('Crosswalk Particulates'!$E:$E,MATCH('2017 EPA Data'!$B1345,'Crosswalk Particulates'!$D:$D,0))</f>
        <v>0</v>
      </c>
      <c r="H1345" s="103">
        <f t="shared" si="20"/>
        <v>0</v>
      </c>
    </row>
    <row r="1346" spans="1:8" hidden="1">
      <c r="A1346" s="80" t="s">
        <v>3774</v>
      </c>
      <c r="B1346" s="80" t="s">
        <v>3854</v>
      </c>
      <c r="C1346" s="80" t="s">
        <v>3705</v>
      </c>
      <c r="D1346" s="93">
        <v>20135.494548999999</v>
      </c>
      <c r="E1346" s="80" t="s">
        <v>3706</v>
      </c>
      <c r="F1346" s="86" t="str">
        <f>INDEX('Crosswalk Particulates'!$B:$B,MATCH('2017 EPA Data'!A1346,'Crosswalk Particulates'!$A:$A,0))</f>
        <v>process-other-industry</v>
      </c>
      <c r="G1346" s="91">
        <f>INDEX('Crosswalk Particulates'!$E:$E,MATCH('2017 EPA Data'!$B1346,'Crosswalk Particulates'!$D:$D,0))</f>
        <v>0</v>
      </c>
      <c r="H1346" s="103">
        <f t="shared" si="20"/>
        <v>0</v>
      </c>
    </row>
    <row r="1347" spans="1:8" hidden="1">
      <c r="A1347" s="80" t="s">
        <v>3738</v>
      </c>
      <c r="B1347" s="80" t="s">
        <v>3861</v>
      </c>
      <c r="C1347" s="80" t="s">
        <v>3705</v>
      </c>
      <c r="D1347" s="93">
        <v>20078.639903900541</v>
      </c>
      <c r="E1347" s="80" t="s">
        <v>3706</v>
      </c>
      <c r="F1347" s="86" t="str">
        <f>INDEX('Crosswalk Particulates'!$B:$B,MATCH('2017 EPA Data'!A1347,'Crosswalk Particulates'!$A:$A,0))</f>
        <v>process-other-industry</v>
      </c>
      <c r="G1347" s="91">
        <f>INDEX('Crosswalk Particulates'!$E:$E,MATCH('2017 EPA Data'!$B1347,'Crosswalk Particulates'!$D:$D,0))</f>
        <v>0</v>
      </c>
      <c r="H1347" s="103">
        <f t="shared" si="20"/>
        <v>0</v>
      </c>
    </row>
    <row r="1348" spans="1:8" hidden="1">
      <c r="A1348" s="80" t="s">
        <v>3835</v>
      </c>
      <c r="B1348" s="80" t="s">
        <v>3797</v>
      </c>
      <c r="C1348" s="80" t="s">
        <v>3745</v>
      </c>
      <c r="D1348" s="93">
        <v>20048.515066989999</v>
      </c>
      <c r="E1348" s="80" t="s">
        <v>3710</v>
      </c>
      <c r="F1348" s="86" t="str">
        <f>INDEX('Crosswalk Particulates'!$B:$B,MATCH('2017 EPA Data'!A1348,'Crosswalk Particulates'!$A:$A,0))</f>
        <v>process-mining-industry</v>
      </c>
      <c r="G1348" s="91" t="str">
        <f>INDEX('Crosswalk Particulates'!$E:$E,MATCH('2017 EPA Data'!$B1348,'Crosswalk Particulates'!$D:$D,0))</f>
        <v>NOX</v>
      </c>
      <c r="H1348" s="103">
        <f t="shared" ref="H1348:H1411" si="21">IF(E1348="TON",D1348/metricton_to_shortton,0)*10^6</f>
        <v>18187728558.200504</v>
      </c>
    </row>
    <row r="1349" spans="1:8" hidden="1">
      <c r="A1349" s="80" t="s">
        <v>3707</v>
      </c>
      <c r="B1349" s="80" t="s">
        <v>3808</v>
      </c>
      <c r="C1349" s="80" t="s">
        <v>3705</v>
      </c>
      <c r="D1349" s="93">
        <v>19957.790185094211</v>
      </c>
      <c r="E1349" s="80" t="s">
        <v>3706</v>
      </c>
      <c r="F1349" s="86" t="str">
        <f>INDEX('Crosswalk Particulates'!$B:$B,MATCH('2017 EPA Data'!A1349,'Crosswalk Particulates'!$A:$A,0))</f>
        <v>process-other-industry</v>
      </c>
      <c r="G1349" s="91">
        <f>INDEX('Crosswalk Particulates'!$E:$E,MATCH('2017 EPA Data'!$B1349,'Crosswalk Particulates'!$D:$D,0))</f>
        <v>0</v>
      </c>
      <c r="H1349" s="103">
        <f t="shared" si="21"/>
        <v>0</v>
      </c>
    </row>
    <row r="1350" spans="1:8" hidden="1">
      <c r="A1350" s="80" t="s">
        <v>3757</v>
      </c>
      <c r="B1350" s="80" t="s">
        <v>3883</v>
      </c>
      <c r="C1350" s="80" t="s">
        <v>3705</v>
      </c>
      <c r="D1350" s="93">
        <v>19919.424715542933</v>
      </c>
      <c r="E1350" s="80" t="s">
        <v>3706</v>
      </c>
      <c r="F1350" s="86" t="str">
        <f>INDEX('Crosswalk Particulates'!$B:$B,MATCH('2017 EPA Data'!A1350,'Crosswalk Particulates'!$A:$A,0))</f>
        <v>Transportation Sector</v>
      </c>
      <c r="G1350" s="91">
        <f>INDEX('Crosswalk Particulates'!$E:$E,MATCH('2017 EPA Data'!$B1350,'Crosswalk Particulates'!$D:$D,0))</f>
        <v>0</v>
      </c>
      <c r="H1350" s="103">
        <f t="shared" si="21"/>
        <v>0</v>
      </c>
    </row>
    <row r="1351" spans="1:8" hidden="1">
      <c r="A1351" s="80" t="s">
        <v>3835</v>
      </c>
      <c r="B1351" s="80" t="s">
        <v>3748</v>
      </c>
      <c r="C1351" s="80" t="s">
        <v>3745</v>
      </c>
      <c r="D1351" s="93">
        <v>19822.117189650002</v>
      </c>
      <c r="E1351" s="80" t="s">
        <v>3710</v>
      </c>
      <c r="F1351" s="86" t="str">
        <f>INDEX('Crosswalk Particulates'!$B:$B,MATCH('2017 EPA Data'!A1351,'Crosswalk Particulates'!$A:$A,0))</f>
        <v>process-mining-industry</v>
      </c>
      <c r="G1351" s="91" t="str">
        <f>INDEX('Crosswalk Particulates'!$E:$E,MATCH('2017 EPA Data'!$B1351,'Crosswalk Particulates'!$D:$D,0))</f>
        <v>CO</v>
      </c>
      <c r="H1351" s="103">
        <f t="shared" si="21"/>
        <v>17982343614.455101</v>
      </c>
    </row>
    <row r="1352" spans="1:8" hidden="1">
      <c r="A1352" s="80" t="s">
        <v>3774</v>
      </c>
      <c r="B1352" s="80" t="s">
        <v>3921</v>
      </c>
      <c r="C1352" s="80" t="s">
        <v>3705</v>
      </c>
      <c r="D1352" s="93">
        <v>19706.203459</v>
      </c>
      <c r="E1352" s="80" t="s">
        <v>3706</v>
      </c>
      <c r="F1352" s="86" t="str">
        <f>INDEX('Crosswalk Particulates'!$B:$B,MATCH('2017 EPA Data'!A1352,'Crosswalk Particulates'!$A:$A,0))</f>
        <v>process-other-industry</v>
      </c>
      <c r="G1352" s="91">
        <f>INDEX('Crosswalk Particulates'!$E:$E,MATCH('2017 EPA Data'!$B1352,'Crosswalk Particulates'!$D:$D,0))</f>
        <v>0</v>
      </c>
      <c r="H1352" s="103">
        <f t="shared" si="21"/>
        <v>0</v>
      </c>
    </row>
    <row r="1353" spans="1:8" hidden="1">
      <c r="A1353" s="80" t="s">
        <v>3853</v>
      </c>
      <c r="B1353" s="80" t="s">
        <v>3748</v>
      </c>
      <c r="C1353" s="80" t="s">
        <v>3745</v>
      </c>
      <c r="D1353" s="93">
        <v>19647.3508863223</v>
      </c>
      <c r="E1353" s="80" t="s">
        <v>3710</v>
      </c>
      <c r="F1353" s="86" t="str">
        <f>INDEX('Crosswalk Particulates'!$B:$B,MATCH('2017 EPA Data'!A1353,'Crosswalk Particulates'!$A:$A,0))</f>
        <v>Commercial Buildings Sector</v>
      </c>
      <c r="G1353" s="91" t="str">
        <f>INDEX('Crosswalk Particulates'!$E:$E,MATCH('2017 EPA Data'!$B1353,'Crosswalk Particulates'!$D:$D,0))</f>
        <v>CO</v>
      </c>
      <c r="H1353" s="103">
        <f t="shared" si="21"/>
        <v>17823798102.459656</v>
      </c>
    </row>
    <row r="1354" spans="1:8" hidden="1">
      <c r="A1354" s="80" t="s">
        <v>3790</v>
      </c>
      <c r="B1354" s="80" t="s">
        <v>3771</v>
      </c>
      <c r="D1354" s="93">
        <v>19612.378000000001</v>
      </c>
      <c r="E1354" s="80" t="s">
        <v>3706</v>
      </c>
      <c r="F1354" s="86" t="str">
        <f>INDEX('Crosswalk Particulates'!$B:$B,MATCH('2017 EPA Data'!A1354,'Crosswalk Particulates'!$A:$A,0))</f>
        <v>process-other-industry</v>
      </c>
      <c r="G1354" s="91">
        <f>INDEX('Crosswalk Particulates'!$E:$E,MATCH('2017 EPA Data'!$B1354,'Crosswalk Particulates'!$D:$D,0))</f>
        <v>0</v>
      </c>
      <c r="H1354" s="103">
        <f t="shared" si="21"/>
        <v>0</v>
      </c>
    </row>
    <row r="1355" spans="1:8" hidden="1">
      <c r="A1355" s="80" t="s">
        <v>3715</v>
      </c>
      <c r="B1355" s="80" t="s">
        <v>3813</v>
      </c>
      <c r="C1355" s="80" t="s">
        <v>3705</v>
      </c>
      <c r="D1355" s="93">
        <v>19539.769548002416</v>
      </c>
      <c r="E1355" s="80" t="s">
        <v>3706</v>
      </c>
      <c r="F1355" s="86" t="str">
        <f>INDEX('Crosswalk Particulates'!$B:$B,MATCH('2017 EPA Data'!A1355,'Crosswalk Particulates'!$A:$A,0))</f>
        <v>Transportation Sector</v>
      </c>
      <c r="G1355" s="91">
        <f>INDEX('Crosswalk Particulates'!$E:$E,MATCH('2017 EPA Data'!$B1355,'Crosswalk Particulates'!$D:$D,0))</f>
        <v>0</v>
      </c>
      <c r="H1355" s="103">
        <f t="shared" si="21"/>
        <v>0</v>
      </c>
    </row>
    <row r="1356" spans="1:8" hidden="1">
      <c r="A1356" s="80" t="s">
        <v>3774</v>
      </c>
      <c r="B1356" s="80" t="s">
        <v>3755</v>
      </c>
      <c r="C1356" s="80" t="s">
        <v>3705</v>
      </c>
      <c r="D1356" s="93">
        <v>19509.440878000001</v>
      </c>
      <c r="E1356" s="80" t="s">
        <v>3706</v>
      </c>
      <c r="F1356" s="86" t="str">
        <f>INDEX('Crosswalk Particulates'!$B:$B,MATCH('2017 EPA Data'!A1356,'Crosswalk Particulates'!$A:$A,0))</f>
        <v>process-other-industry</v>
      </c>
      <c r="G1356" s="91">
        <f>INDEX('Crosswalk Particulates'!$E:$E,MATCH('2017 EPA Data'!$B1356,'Crosswalk Particulates'!$D:$D,0))</f>
        <v>0</v>
      </c>
      <c r="H1356" s="103">
        <f t="shared" si="21"/>
        <v>0</v>
      </c>
    </row>
    <row r="1357" spans="1:8" hidden="1">
      <c r="A1357" s="80" t="s">
        <v>3751</v>
      </c>
      <c r="B1357" s="80" t="s">
        <v>3704</v>
      </c>
      <c r="C1357" s="80" t="s">
        <v>3705</v>
      </c>
      <c r="D1357" s="93">
        <v>19417.044067727598</v>
      </c>
      <c r="E1357" s="80" t="s">
        <v>3706</v>
      </c>
      <c r="F1357" s="86" t="str">
        <f>INDEX('Crosswalk Particulates'!$B:$B,MATCH('2017 EPA Data'!A1357,'Crosswalk Particulates'!$A:$A,0))</f>
        <v>Other-EPA</v>
      </c>
      <c r="G1357" s="91">
        <f>INDEX('Crosswalk Particulates'!$E:$E,MATCH('2017 EPA Data'!$B1357,'Crosswalk Particulates'!$D:$D,0))</f>
        <v>0</v>
      </c>
      <c r="H1357" s="103">
        <f t="shared" si="21"/>
        <v>0</v>
      </c>
    </row>
    <row r="1358" spans="1:8" hidden="1">
      <c r="A1358" s="80" t="s">
        <v>3774</v>
      </c>
      <c r="B1358" s="80" t="s">
        <v>3782</v>
      </c>
      <c r="C1358" s="80" t="s">
        <v>3705</v>
      </c>
      <c r="D1358" s="93">
        <v>19414.719099999998</v>
      </c>
      <c r="E1358" s="80" t="s">
        <v>3706</v>
      </c>
      <c r="F1358" s="86" t="str">
        <f>INDEX('Crosswalk Particulates'!$B:$B,MATCH('2017 EPA Data'!A1358,'Crosswalk Particulates'!$A:$A,0))</f>
        <v>process-other-industry</v>
      </c>
      <c r="G1358" s="91">
        <f>INDEX('Crosswalk Particulates'!$E:$E,MATCH('2017 EPA Data'!$B1358,'Crosswalk Particulates'!$D:$D,0))</f>
        <v>0</v>
      </c>
      <c r="H1358" s="103">
        <f t="shared" si="21"/>
        <v>0</v>
      </c>
    </row>
    <row r="1359" spans="1:8" hidden="1">
      <c r="A1359" s="80" t="s">
        <v>3766</v>
      </c>
      <c r="B1359" s="80" t="s">
        <v>3765</v>
      </c>
      <c r="C1359" s="80" t="s">
        <v>3705</v>
      </c>
      <c r="D1359" s="93">
        <v>19326.937384359899</v>
      </c>
      <c r="E1359" s="80" t="s">
        <v>3706</v>
      </c>
      <c r="F1359" s="86" t="str">
        <f>INDEX('Crosswalk Particulates'!$B:$B,MATCH('2017 EPA Data'!A1359,'Crosswalk Particulates'!$A:$A,0))</f>
        <v>process-chemicals-industry</v>
      </c>
      <c r="G1359" s="91">
        <f>INDEX('Crosswalk Particulates'!$E:$E,MATCH('2017 EPA Data'!$B1359,'Crosswalk Particulates'!$D:$D,0))</f>
        <v>0</v>
      </c>
      <c r="H1359" s="103">
        <f t="shared" si="21"/>
        <v>0</v>
      </c>
    </row>
    <row r="1360" spans="1:8" hidden="1">
      <c r="A1360" s="80" t="s">
        <v>3817</v>
      </c>
      <c r="B1360" s="80" t="s">
        <v>3803</v>
      </c>
      <c r="C1360" s="80" t="s">
        <v>3745</v>
      </c>
      <c r="D1360" s="93">
        <v>19287.219442360059</v>
      </c>
      <c r="E1360" s="80" t="s">
        <v>3710</v>
      </c>
      <c r="F1360" s="86" t="str">
        <f>INDEX('Crosswalk Particulates'!$B:$B,MATCH('2017 EPA Data'!A1360,'Crosswalk Particulates'!$A:$A,0))</f>
        <v>industry-fuel-oil</v>
      </c>
      <c r="G1360" s="91" t="str">
        <f>INDEX('Crosswalk Particulates'!$E:$E,MATCH('2017 EPA Data'!$B1360,'Crosswalk Particulates'!$D:$D,0))</f>
        <v>SOx</v>
      </c>
      <c r="H1360" s="103">
        <f t="shared" si="21"/>
        <v>17497091963.567474</v>
      </c>
    </row>
    <row r="1361" spans="1:8" hidden="1">
      <c r="A1361" s="80" t="s">
        <v>3789</v>
      </c>
      <c r="B1361" s="80" t="s">
        <v>3744</v>
      </c>
      <c r="C1361" s="80" t="s">
        <v>3745</v>
      </c>
      <c r="D1361" s="93">
        <v>19171.122161135929</v>
      </c>
      <c r="E1361" s="80" t="s">
        <v>3710</v>
      </c>
      <c r="F1361" s="86" t="str">
        <f>INDEX('Crosswalk Particulates'!$B:$B,MATCH('2017 EPA Data'!A1361,'Crosswalk Particulates'!$A:$A,0))</f>
        <v>Commercial Buildings Sector</v>
      </c>
      <c r="G1361" s="91" t="str">
        <f>INDEX('Crosswalk Particulates'!$E:$E,MATCH('2017 EPA Data'!$B1361,'Crosswalk Particulates'!$D:$D,0))</f>
        <v>VOC</v>
      </c>
      <c r="H1361" s="103">
        <f t="shared" si="21"/>
        <v>17391770156.431431</v>
      </c>
    </row>
    <row r="1362" spans="1:8" hidden="1">
      <c r="A1362" s="80" t="s">
        <v>3853</v>
      </c>
      <c r="B1362" s="80" t="s">
        <v>3792</v>
      </c>
      <c r="C1362" s="80" t="s">
        <v>3705</v>
      </c>
      <c r="D1362" s="93">
        <v>19155.217400363137</v>
      </c>
      <c r="E1362" s="80" t="s">
        <v>3706</v>
      </c>
      <c r="F1362" s="86" t="str">
        <f>INDEX('Crosswalk Particulates'!$B:$B,MATCH('2017 EPA Data'!A1362,'Crosswalk Particulates'!$A:$A,0))</f>
        <v>Commercial Buildings Sector</v>
      </c>
      <c r="G1362" s="91">
        <f>INDEX('Crosswalk Particulates'!$E:$E,MATCH('2017 EPA Data'!$B1362,'Crosswalk Particulates'!$D:$D,0))</f>
        <v>0</v>
      </c>
      <c r="H1362" s="103">
        <f t="shared" si="21"/>
        <v>0</v>
      </c>
    </row>
    <row r="1363" spans="1:8" hidden="1">
      <c r="A1363" s="80" t="s">
        <v>3772</v>
      </c>
      <c r="B1363" s="80" t="s">
        <v>3748</v>
      </c>
      <c r="C1363" s="80" t="s">
        <v>3745</v>
      </c>
      <c r="D1363" s="93">
        <v>19113.7986733</v>
      </c>
      <c r="E1363" s="80" t="s">
        <v>3710</v>
      </c>
      <c r="F1363" s="86" t="str">
        <f>INDEX('Crosswalk Particulates'!$B:$B,MATCH('2017 EPA Data'!A1363,'Crosswalk Particulates'!$A:$A,0))</f>
        <v>Electricity Sector</v>
      </c>
      <c r="G1363" s="91" t="str">
        <f>INDEX('Crosswalk Particulates'!$E:$E,MATCH('2017 EPA Data'!$B1363,'Crosswalk Particulates'!$D:$D,0))</f>
        <v>CO</v>
      </c>
      <c r="H1363" s="103">
        <f t="shared" si="21"/>
        <v>17339767101.178436</v>
      </c>
    </row>
    <row r="1364" spans="1:8" hidden="1">
      <c r="A1364" s="80" t="s">
        <v>3747</v>
      </c>
      <c r="B1364" s="80" t="s">
        <v>3903</v>
      </c>
      <c r="C1364" s="80" t="s">
        <v>3705</v>
      </c>
      <c r="D1364" s="93">
        <v>18996.904709999999</v>
      </c>
      <c r="E1364" s="80" t="s">
        <v>3706</v>
      </c>
      <c r="F1364" s="86" t="str">
        <f>INDEX('Crosswalk Particulates'!$B:$B,MATCH('2017 EPA Data'!A1364,'Crosswalk Particulates'!$A:$A,0))</f>
        <v>process-waste-industry</v>
      </c>
      <c r="G1364" s="91">
        <f>INDEX('Crosswalk Particulates'!$E:$E,MATCH('2017 EPA Data'!$B1364,'Crosswalk Particulates'!$D:$D,0))</f>
        <v>0</v>
      </c>
      <c r="H1364" s="103">
        <f t="shared" si="21"/>
        <v>0</v>
      </c>
    </row>
    <row r="1365" spans="1:8" hidden="1">
      <c r="A1365" s="80" t="s">
        <v>3726</v>
      </c>
      <c r="B1365" s="80" t="s">
        <v>3829</v>
      </c>
      <c r="C1365" s="80" t="s">
        <v>3705</v>
      </c>
      <c r="D1365" s="93">
        <v>18862.92777522</v>
      </c>
      <c r="E1365" s="80" t="s">
        <v>3706</v>
      </c>
      <c r="F1365" s="86" t="str">
        <f>INDEX('Crosswalk Particulates'!$B:$B,MATCH('2017 EPA Data'!A1365,'Crosswalk Particulates'!$A:$A,0))</f>
        <v>process-other-industry</v>
      </c>
      <c r="G1365" s="91">
        <f>INDEX('Crosswalk Particulates'!$E:$E,MATCH('2017 EPA Data'!$B1365,'Crosswalk Particulates'!$D:$D,0))</f>
        <v>0</v>
      </c>
      <c r="H1365" s="103">
        <f t="shared" si="21"/>
        <v>0</v>
      </c>
    </row>
    <row r="1366" spans="1:8" hidden="1">
      <c r="A1366" s="80" t="s">
        <v>3737</v>
      </c>
      <c r="B1366" s="80" t="s">
        <v>3904</v>
      </c>
      <c r="D1366" s="93">
        <v>18821.906670078304</v>
      </c>
      <c r="E1366" s="80" t="s">
        <v>3710</v>
      </c>
      <c r="F1366" s="86" t="str">
        <f>INDEX('Crosswalk Particulates'!$B:$B,MATCH('2017 EPA Data'!A1366,'Crosswalk Particulates'!$A:$A,0))</f>
        <v>Residential Buildings Sector</v>
      </c>
      <c r="G1366" s="91" t="str">
        <f>INDEX('Crosswalk Particulates'!$E:$E,MATCH('2017 EPA Data'!$B1366,'Crosswalk Particulates'!$D:$D,0))</f>
        <v>BC</v>
      </c>
      <c r="H1366" s="103">
        <f t="shared" si="21"/>
        <v>17074966815.213781</v>
      </c>
    </row>
    <row r="1367" spans="1:8" hidden="1">
      <c r="A1367" s="80" t="s">
        <v>3747</v>
      </c>
      <c r="B1367" s="80" t="s">
        <v>3767</v>
      </c>
      <c r="C1367" s="80" t="s">
        <v>3705</v>
      </c>
      <c r="D1367" s="93">
        <v>18813.335155100001</v>
      </c>
      <c r="E1367" s="80" t="s">
        <v>3706</v>
      </c>
      <c r="F1367" s="86" t="str">
        <f>INDEX('Crosswalk Particulates'!$B:$B,MATCH('2017 EPA Data'!A1367,'Crosswalk Particulates'!$A:$A,0))</f>
        <v>process-waste-industry</v>
      </c>
      <c r="G1367" s="91">
        <f>INDEX('Crosswalk Particulates'!$E:$E,MATCH('2017 EPA Data'!$B1367,'Crosswalk Particulates'!$D:$D,0))</f>
        <v>0</v>
      </c>
      <c r="H1367" s="103">
        <f t="shared" si="21"/>
        <v>0</v>
      </c>
    </row>
    <row r="1368" spans="1:8" hidden="1">
      <c r="A1368" s="80" t="s">
        <v>3817</v>
      </c>
      <c r="B1368" s="80" t="s">
        <v>3725</v>
      </c>
      <c r="C1368" s="80" t="s">
        <v>3705</v>
      </c>
      <c r="D1368" s="93">
        <v>18735.529137736976</v>
      </c>
      <c r="E1368" s="80" t="s">
        <v>3706</v>
      </c>
      <c r="F1368" s="86" t="str">
        <f>INDEX('Crosswalk Particulates'!$B:$B,MATCH('2017 EPA Data'!A1368,'Crosswalk Particulates'!$A:$A,0))</f>
        <v>industry-fuel-oil</v>
      </c>
      <c r="G1368" s="91">
        <f>INDEX('Crosswalk Particulates'!$E:$E,MATCH('2017 EPA Data'!$B1368,'Crosswalk Particulates'!$D:$D,0))</f>
        <v>0</v>
      </c>
      <c r="H1368" s="103">
        <f t="shared" si="21"/>
        <v>0</v>
      </c>
    </row>
    <row r="1369" spans="1:8" hidden="1">
      <c r="A1369" s="80" t="s">
        <v>3766</v>
      </c>
      <c r="B1369" s="80" t="s">
        <v>3922</v>
      </c>
      <c r="C1369" s="80" t="s">
        <v>3705</v>
      </c>
      <c r="D1369" s="93">
        <v>18691.394902</v>
      </c>
      <c r="E1369" s="80" t="s">
        <v>3706</v>
      </c>
      <c r="F1369" s="86" t="str">
        <f>INDEX('Crosswalk Particulates'!$B:$B,MATCH('2017 EPA Data'!A1369,'Crosswalk Particulates'!$A:$A,0))</f>
        <v>process-chemicals-industry</v>
      </c>
      <c r="G1369" s="91">
        <f>INDEX('Crosswalk Particulates'!$E:$E,MATCH('2017 EPA Data'!$B1369,'Crosswalk Particulates'!$D:$D,0))</f>
        <v>0</v>
      </c>
      <c r="H1369" s="103">
        <f t="shared" si="21"/>
        <v>0</v>
      </c>
    </row>
    <row r="1370" spans="1:8" hidden="1">
      <c r="A1370" s="80" t="s">
        <v>3790</v>
      </c>
      <c r="B1370" s="80" t="s">
        <v>3725</v>
      </c>
      <c r="C1370" s="80" t="s">
        <v>3705</v>
      </c>
      <c r="D1370" s="93">
        <v>18671.104768354999</v>
      </c>
      <c r="E1370" s="80" t="s">
        <v>3706</v>
      </c>
      <c r="F1370" s="86" t="str">
        <f>INDEX('Crosswalk Particulates'!$B:$B,MATCH('2017 EPA Data'!A1370,'Crosswalk Particulates'!$A:$A,0))</f>
        <v>process-other-industry</v>
      </c>
      <c r="G1370" s="91">
        <f>INDEX('Crosswalk Particulates'!$E:$E,MATCH('2017 EPA Data'!$B1370,'Crosswalk Particulates'!$D:$D,0))</f>
        <v>0</v>
      </c>
      <c r="H1370" s="103">
        <f t="shared" si="21"/>
        <v>0</v>
      </c>
    </row>
    <row r="1371" spans="1:8" hidden="1">
      <c r="A1371" s="80" t="s">
        <v>3790</v>
      </c>
      <c r="B1371" s="80" t="s">
        <v>3908</v>
      </c>
      <c r="C1371" s="80" t="s">
        <v>3705</v>
      </c>
      <c r="D1371" s="93">
        <v>18664.563147127999</v>
      </c>
      <c r="E1371" s="80" t="s">
        <v>3706</v>
      </c>
      <c r="F1371" s="86" t="str">
        <f>INDEX('Crosswalk Particulates'!$B:$B,MATCH('2017 EPA Data'!A1371,'Crosswalk Particulates'!$A:$A,0))</f>
        <v>process-other-industry</v>
      </c>
      <c r="G1371" s="91">
        <f>INDEX('Crosswalk Particulates'!$E:$E,MATCH('2017 EPA Data'!$B1371,'Crosswalk Particulates'!$D:$D,0))</f>
        <v>0</v>
      </c>
      <c r="H1371" s="103">
        <f t="shared" si="21"/>
        <v>0</v>
      </c>
    </row>
    <row r="1372" spans="1:8" hidden="1">
      <c r="A1372" s="80" t="s">
        <v>3774</v>
      </c>
      <c r="B1372" s="80" t="s">
        <v>3856</v>
      </c>
      <c r="C1372" s="80" t="s">
        <v>3705</v>
      </c>
      <c r="D1372" s="93">
        <v>18652.335676839881</v>
      </c>
      <c r="E1372" s="80" t="s">
        <v>3706</v>
      </c>
      <c r="F1372" s="86" t="str">
        <f>INDEX('Crosswalk Particulates'!$B:$B,MATCH('2017 EPA Data'!A1372,'Crosswalk Particulates'!$A:$A,0))</f>
        <v>process-other-industry</v>
      </c>
      <c r="G1372" s="91">
        <f>INDEX('Crosswalk Particulates'!$E:$E,MATCH('2017 EPA Data'!$B1372,'Crosswalk Particulates'!$D:$D,0))</f>
        <v>0</v>
      </c>
      <c r="H1372" s="103">
        <f t="shared" si="21"/>
        <v>0</v>
      </c>
    </row>
    <row r="1373" spans="1:8" hidden="1">
      <c r="A1373" s="80" t="s">
        <v>3766</v>
      </c>
      <c r="B1373" s="80" t="s">
        <v>3903</v>
      </c>
      <c r="C1373" s="80" t="s">
        <v>3705</v>
      </c>
      <c r="D1373" s="93">
        <v>18641.071001659999</v>
      </c>
      <c r="E1373" s="80" t="s">
        <v>3706</v>
      </c>
      <c r="F1373" s="86" t="str">
        <f>INDEX('Crosswalk Particulates'!$B:$B,MATCH('2017 EPA Data'!A1373,'Crosswalk Particulates'!$A:$A,0))</f>
        <v>process-chemicals-industry</v>
      </c>
      <c r="G1373" s="91">
        <f>INDEX('Crosswalk Particulates'!$E:$E,MATCH('2017 EPA Data'!$B1373,'Crosswalk Particulates'!$D:$D,0))</f>
        <v>0</v>
      </c>
      <c r="H1373" s="103">
        <f t="shared" si="21"/>
        <v>0</v>
      </c>
    </row>
    <row r="1374" spans="1:8" hidden="1">
      <c r="A1374" s="80" t="s">
        <v>3729</v>
      </c>
      <c r="B1374" s="80" t="s">
        <v>3808</v>
      </c>
      <c r="C1374" s="80" t="s">
        <v>3705</v>
      </c>
      <c r="D1374" s="93">
        <v>18560.373910364211</v>
      </c>
      <c r="E1374" s="80" t="s">
        <v>3706</v>
      </c>
      <c r="F1374" s="86" t="str">
        <f>INDEX('Crosswalk Particulates'!$B:$B,MATCH('2017 EPA Data'!A1374,'Crosswalk Particulates'!$A:$A,0))</f>
        <v>Transportation Sector</v>
      </c>
      <c r="G1374" s="91">
        <f>INDEX('Crosswalk Particulates'!$E:$E,MATCH('2017 EPA Data'!$B1374,'Crosswalk Particulates'!$D:$D,0))</f>
        <v>0</v>
      </c>
      <c r="H1374" s="103">
        <f t="shared" si="21"/>
        <v>0</v>
      </c>
    </row>
    <row r="1375" spans="1:8" hidden="1">
      <c r="A1375" s="80" t="s">
        <v>3707</v>
      </c>
      <c r="B1375" s="80" t="s">
        <v>3906</v>
      </c>
      <c r="C1375" s="80" t="s">
        <v>3705</v>
      </c>
      <c r="D1375" s="93">
        <v>18527.997680002001</v>
      </c>
      <c r="E1375" s="80" t="s">
        <v>3706</v>
      </c>
      <c r="F1375" s="86" t="str">
        <f>INDEX('Crosswalk Particulates'!$B:$B,MATCH('2017 EPA Data'!A1375,'Crosswalk Particulates'!$A:$A,0))</f>
        <v>process-other-industry</v>
      </c>
      <c r="G1375" s="91">
        <f>INDEX('Crosswalk Particulates'!$E:$E,MATCH('2017 EPA Data'!$B1375,'Crosswalk Particulates'!$D:$D,0))</f>
        <v>0</v>
      </c>
      <c r="H1375" s="103">
        <f t="shared" si="21"/>
        <v>0</v>
      </c>
    </row>
    <row r="1376" spans="1:8" hidden="1">
      <c r="A1376" s="80" t="s">
        <v>3788</v>
      </c>
      <c r="B1376" s="80" t="s">
        <v>3761</v>
      </c>
      <c r="C1376" s="80" t="s">
        <v>3705</v>
      </c>
      <c r="D1376" s="93">
        <v>18370.11947967378</v>
      </c>
      <c r="E1376" s="80" t="s">
        <v>3706</v>
      </c>
      <c r="F1376" s="86" t="str">
        <f>INDEX('Crosswalk Particulates'!$B:$B,MATCH('2017 EPA Data'!A1376,'Crosswalk Particulates'!$A:$A,0))</f>
        <v>industry-fuel-biomass</v>
      </c>
      <c r="G1376" s="91">
        <f>INDEX('Crosswalk Particulates'!$E:$E,MATCH('2017 EPA Data'!$B1376,'Crosswalk Particulates'!$D:$D,0))</f>
        <v>0</v>
      </c>
      <c r="H1376" s="103">
        <f t="shared" si="21"/>
        <v>0</v>
      </c>
    </row>
    <row r="1377" spans="1:8" hidden="1">
      <c r="A1377" s="80" t="s">
        <v>3788</v>
      </c>
      <c r="B1377" s="80" t="s">
        <v>3858</v>
      </c>
      <c r="C1377" s="80" t="s">
        <v>3705</v>
      </c>
      <c r="D1377" s="93">
        <v>18333.286508571266</v>
      </c>
      <c r="E1377" s="80" t="s">
        <v>3706</v>
      </c>
      <c r="F1377" s="86" t="str">
        <f>INDEX('Crosswalk Particulates'!$B:$B,MATCH('2017 EPA Data'!A1377,'Crosswalk Particulates'!$A:$A,0))</f>
        <v>industry-fuel-biomass</v>
      </c>
      <c r="G1377" s="91">
        <f>INDEX('Crosswalk Particulates'!$E:$E,MATCH('2017 EPA Data'!$B1377,'Crosswalk Particulates'!$D:$D,0))</f>
        <v>0</v>
      </c>
      <c r="H1377" s="103">
        <f t="shared" si="21"/>
        <v>0</v>
      </c>
    </row>
    <row r="1378" spans="1:8" hidden="1">
      <c r="A1378" s="80" t="s">
        <v>3807</v>
      </c>
      <c r="B1378" s="80" t="s">
        <v>3818</v>
      </c>
      <c r="D1378" s="93">
        <v>18139.428940726637</v>
      </c>
      <c r="E1378" s="80" t="s">
        <v>3710</v>
      </c>
      <c r="F1378" s="86" t="str">
        <f>INDEX('Crosswalk Particulates'!$B:$B,MATCH('2017 EPA Data'!A1378,'Crosswalk Particulates'!$A:$A,0))</f>
        <v>process-iron and steel-industry</v>
      </c>
      <c r="G1378" s="91">
        <f>INDEX('Crosswalk Particulates'!$E:$E,MATCH('2017 EPA Data'!$B1378,'Crosswalk Particulates'!$D:$D,0))</f>
        <v>0</v>
      </c>
      <c r="H1378" s="103">
        <f t="shared" si="21"/>
        <v>16455832697.450481</v>
      </c>
    </row>
    <row r="1379" spans="1:8" hidden="1">
      <c r="A1379" s="80" t="s">
        <v>3743</v>
      </c>
      <c r="B1379" s="80" t="s">
        <v>3827</v>
      </c>
      <c r="C1379" s="80" t="s">
        <v>3705</v>
      </c>
      <c r="D1379" s="93">
        <v>18134.592000000001</v>
      </c>
      <c r="E1379" s="80" t="s">
        <v>3706</v>
      </c>
      <c r="F1379" s="86" t="str">
        <f>INDEX('Crosswalk Particulates'!$B:$B,MATCH('2017 EPA Data'!A1379,'Crosswalk Particulates'!$A:$A,0))</f>
        <v>process-other-industry</v>
      </c>
      <c r="G1379" s="91">
        <f>INDEX('Crosswalk Particulates'!$E:$E,MATCH('2017 EPA Data'!$B1379,'Crosswalk Particulates'!$D:$D,0))</f>
        <v>0</v>
      </c>
      <c r="H1379" s="103">
        <f t="shared" si="21"/>
        <v>0</v>
      </c>
    </row>
    <row r="1380" spans="1:8" hidden="1">
      <c r="A1380" s="80" t="s">
        <v>3722</v>
      </c>
      <c r="B1380" s="80" t="s">
        <v>3809</v>
      </c>
      <c r="C1380" s="80" t="s">
        <v>3705</v>
      </c>
      <c r="D1380" s="93">
        <v>18116.283455469209</v>
      </c>
      <c r="E1380" s="80" t="s">
        <v>3706</v>
      </c>
      <c r="F1380" s="86" t="str">
        <f>INDEX('Crosswalk Particulates'!$B:$B,MATCH('2017 EPA Data'!A1380,'Crosswalk Particulates'!$A:$A,0))</f>
        <v>Other-EPA</v>
      </c>
      <c r="G1380" s="91">
        <f>INDEX('Crosswalk Particulates'!$E:$E,MATCH('2017 EPA Data'!$B1380,'Crosswalk Particulates'!$D:$D,0))</f>
        <v>0</v>
      </c>
      <c r="H1380" s="103">
        <f t="shared" si="21"/>
        <v>0</v>
      </c>
    </row>
    <row r="1381" spans="1:8" hidden="1">
      <c r="A1381" s="80" t="s">
        <v>3766</v>
      </c>
      <c r="B1381" s="80" t="s">
        <v>3878</v>
      </c>
      <c r="C1381" s="80" t="s">
        <v>3705</v>
      </c>
      <c r="D1381" s="93">
        <v>18116.135046225631</v>
      </c>
      <c r="E1381" s="80" t="s">
        <v>3706</v>
      </c>
      <c r="F1381" s="86" t="str">
        <f>INDEX('Crosswalk Particulates'!$B:$B,MATCH('2017 EPA Data'!A1381,'Crosswalk Particulates'!$A:$A,0))</f>
        <v>process-chemicals-industry</v>
      </c>
      <c r="G1381" s="91">
        <f>INDEX('Crosswalk Particulates'!$E:$E,MATCH('2017 EPA Data'!$B1381,'Crosswalk Particulates'!$D:$D,0))</f>
        <v>0</v>
      </c>
      <c r="H1381" s="103">
        <f t="shared" si="21"/>
        <v>0</v>
      </c>
    </row>
    <row r="1382" spans="1:8" hidden="1">
      <c r="A1382" s="80" t="s">
        <v>3843</v>
      </c>
      <c r="B1382" s="80" t="s">
        <v>3713</v>
      </c>
      <c r="C1382" s="80" t="s">
        <v>3705</v>
      </c>
      <c r="D1382" s="93">
        <v>18113.972607899999</v>
      </c>
      <c r="E1382" s="80" t="s">
        <v>3706</v>
      </c>
      <c r="F1382" s="86" t="str">
        <f>INDEX('Crosswalk Particulates'!$B:$B,MATCH('2017 EPA Data'!A1382,'Crosswalk Particulates'!$A:$A,0))</f>
        <v>Commercial Buildings Sector</v>
      </c>
      <c r="G1382" s="91">
        <f>INDEX('Crosswalk Particulates'!$E:$E,MATCH('2017 EPA Data'!$B1382,'Crosswalk Particulates'!$D:$D,0))</f>
        <v>0</v>
      </c>
      <c r="H1382" s="103">
        <f t="shared" si="21"/>
        <v>0</v>
      </c>
    </row>
    <row r="1383" spans="1:8" hidden="1">
      <c r="A1383" s="80" t="s">
        <v>3741</v>
      </c>
      <c r="B1383" s="80" t="s">
        <v>3905</v>
      </c>
      <c r="C1383" s="80" t="s">
        <v>3705</v>
      </c>
      <c r="D1383" s="93">
        <v>18029.200140000001</v>
      </c>
      <c r="E1383" s="80" t="s">
        <v>3706</v>
      </c>
      <c r="F1383" s="86" t="str">
        <f>INDEX('Crosswalk Particulates'!$B:$B,MATCH('2017 EPA Data'!A1383,'Crosswalk Particulates'!$A:$A,0))</f>
        <v>process-other-industry</v>
      </c>
      <c r="G1383" s="91">
        <f>INDEX('Crosswalk Particulates'!$E:$E,MATCH('2017 EPA Data'!$B1383,'Crosswalk Particulates'!$D:$D,0))</f>
        <v>0</v>
      </c>
      <c r="H1383" s="103">
        <f t="shared" si="21"/>
        <v>0</v>
      </c>
    </row>
    <row r="1384" spans="1:8" hidden="1">
      <c r="A1384" s="80" t="s">
        <v>3735</v>
      </c>
      <c r="B1384" s="80" t="s">
        <v>3882</v>
      </c>
      <c r="C1384" s="80" t="s">
        <v>3705</v>
      </c>
      <c r="D1384" s="93">
        <v>18012.992512331501</v>
      </c>
      <c r="E1384" s="80" t="s">
        <v>3706</v>
      </c>
      <c r="F1384" s="86" t="str">
        <f>INDEX('Crosswalk Particulates'!$B:$B,MATCH('2017 EPA Data'!A1384,'Crosswalk Particulates'!$A:$A,0))</f>
        <v>process-other-industry</v>
      </c>
      <c r="G1384" s="91">
        <f>INDEX('Crosswalk Particulates'!$E:$E,MATCH('2017 EPA Data'!$B1384,'Crosswalk Particulates'!$D:$D,0))</f>
        <v>0</v>
      </c>
      <c r="H1384" s="103">
        <f t="shared" si="21"/>
        <v>0</v>
      </c>
    </row>
    <row r="1385" spans="1:8" hidden="1">
      <c r="A1385" s="80" t="s">
        <v>3733</v>
      </c>
      <c r="B1385" s="80" t="s">
        <v>3825</v>
      </c>
      <c r="C1385" s="80" t="s">
        <v>3705</v>
      </c>
      <c r="D1385" s="93">
        <v>17994.678932418708</v>
      </c>
      <c r="E1385" s="80" t="s">
        <v>3706</v>
      </c>
      <c r="F1385" s="86" t="str">
        <f>INDEX('Crosswalk Particulates'!$B:$B,MATCH('2017 EPA Data'!A1385,'Crosswalk Particulates'!$A:$A,0))</f>
        <v>Transportation Sector</v>
      </c>
      <c r="G1385" s="91">
        <f>INDEX('Crosswalk Particulates'!$E:$E,MATCH('2017 EPA Data'!$B1385,'Crosswalk Particulates'!$D:$D,0))</f>
        <v>0</v>
      </c>
      <c r="H1385" s="103">
        <f t="shared" si="21"/>
        <v>0</v>
      </c>
    </row>
    <row r="1386" spans="1:8" hidden="1">
      <c r="A1386" s="80" t="s">
        <v>3773</v>
      </c>
      <c r="B1386" s="80" t="s">
        <v>3778</v>
      </c>
      <c r="C1386" s="80" t="s">
        <v>3745</v>
      </c>
      <c r="D1386" s="93">
        <v>17979.449282770151</v>
      </c>
      <c r="E1386" s="80" t="s">
        <v>3710</v>
      </c>
      <c r="F1386" s="86" t="str">
        <f>INDEX('Crosswalk Particulates'!$B:$B,MATCH('2017 EPA Data'!A1386,'Crosswalk Particulates'!$A:$A,0))</f>
        <v>process-other-industry</v>
      </c>
      <c r="G1386" s="91" t="str">
        <f>INDEX('Crosswalk Particulates'!$E:$E,MATCH('2017 EPA Data'!$B1386,'Crosswalk Particulates'!$D:$D,0))</f>
        <v>PM10</v>
      </c>
      <c r="H1386" s="103">
        <f t="shared" si="21"/>
        <v>16310701420.444479</v>
      </c>
    </row>
    <row r="1387" spans="1:8" hidden="1">
      <c r="A1387" s="80" t="s">
        <v>3711</v>
      </c>
      <c r="B1387" s="80" t="s">
        <v>3818</v>
      </c>
      <c r="D1387" s="93">
        <v>17899.263770316957</v>
      </c>
      <c r="E1387" s="80" t="s">
        <v>3710</v>
      </c>
      <c r="F1387" s="86" t="str">
        <f>INDEX('Crosswalk Particulates'!$B:$B,MATCH('2017 EPA Data'!A1387,'Crosswalk Particulates'!$A:$A,0))</f>
        <v>Transportation Sector</v>
      </c>
      <c r="G1387" s="91">
        <f>INDEX('Crosswalk Particulates'!$E:$E,MATCH('2017 EPA Data'!$B1387,'Crosswalk Particulates'!$D:$D,0))</f>
        <v>0</v>
      </c>
      <c r="H1387" s="103">
        <f t="shared" si="21"/>
        <v>16237958260.668015</v>
      </c>
    </row>
    <row r="1388" spans="1:8" hidden="1">
      <c r="A1388" s="80" t="s">
        <v>3796</v>
      </c>
      <c r="B1388" s="80" t="s">
        <v>3803</v>
      </c>
      <c r="C1388" s="80" t="s">
        <v>3745</v>
      </c>
      <c r="D1388" s="93">
        <v>17837.920854336258</v>
      </c>
      <c r="E1388" s="80" t="s">
        <v>3710</v>
      </c>
      <c r="F1388" s="86" t="str">
        <f>INDEX('Crosswalk Particulates'!$B:$B,MATCH('2017 EPA Data'!A1388,'Crosswalk Particulates'!$A:$A,0))</f>
        <v>Electricity Sector</v>
      </c>
      <c r="G1388" s="91" t="str">
        <f>INDEX('Crosswalk Particulates'!$E:$E,MATCH('2017 EPA Data'!$B1388,'Crosswalk Particulates'!$D:$D,0))</f>
        <v>SOx</v>
      </c>
      <c r="H1388" s="103">
        <f t="shared" si="21"/>
        <v>16182308837.202112</v>
      </c>
    </row>
    <row r="1389" spans="1:8" hidden="1">
      <c r="A1389" s="80" t="s">
        <v>3707</v>
      </c>
      <c r="B1389" s="80" t="s">
        <v>3908</v>
      </c>
      <c r="C1389" s="80" t="s">
        <v>3705</v>
      </c>
      <c r="D1389" s="93">
        <v>17830.069628875426</v>
      </c>
      <c r="E1389" s="80" t="s">
        <v>3706</v>
      </c>
      <c r="F1389" s="86" t="str">
        <f>INDEX('Crosswalk Particulates'!$B:$B,MATCH('2017 EPA Data'!A1389,'Crosswalk Particulates'!$A:$A,0))</f>
        <v>process-other-industry</v>
      </c>
      <c r="G1389" s="91">
        <f>INDEX('Crosswalk Particulates'!$E:$E,MATCH('2017 EPA Data'!$B1389,'Crosswalk Particulates'!$D:$D,0))</f>
        <v>0</v>
      </c>
      <c r="H1389" s="103">
        <f t="shared" si="21"/>
        <v>0</v>
      </c>
    </row>
    <row r="1390" spans="1:8" hidden="1">
      <c r="A1390" s="80" t="s">
        <v>3747</v>
      </c>
      <c r="B1390" s="80" t="s">
        <v>3917</v>
      </c>
      <c r="C1390" s="80" t="s">
        <v>3705</v>
      </c>
      <c r="D1390" s="93">
        <v>17822.541628436833</v>
      </c>
      <c r="E1390" s="80" t="s">
        <v>3706</v>
      </c>
      <c r="F1390" s="86" t="str">
        <f>INDEX('Crosswalk Particulates'!$B:$B,MATCH('2017 EPA Data'!A1390,'Crosswalk Particulates'!$A:$A,0))</f>
        <v>process-waste-industry</v>
      </c>
      <c r="G1390" s="91">
        <f>INDEX('Crosswalk Particulates'!$E:$E,MATCH('2017 EPA Data'!$B1390,'Crosswalk Particulates'!$D:$D,0))</f>
        <v>0</v>
      </c>
      <c r="H1390" s="103">
        <f t="shared" si="21"/>
        <v>0</v>
      </c>
    </row>
    <row r="1391" spans="1:8" hidden="1">
      <c r="A1391" s="80" t="s">
        <v>3772</v>
      </c>
      <c r="B1391" s="80" t="s">
        <v>3860</v>
      </c>
      <c r="C1391" s="80" t="s">
        <v>3705</v>
      </c>
      <c r="D1391" s="93">
        <v>17821.717000000001</v>
      </c>
      <c r="E1391" s="80" t="s">
        <v>3706</v>
      </c>
      <c r="F1391" s="86" t="str">
        <f>INDEX('Crosswalk Particulates'!$B:$B,MATCH('2017 EPA Data'!A1391,'Crosswalk Particulates'!$A:$A,0))</f>
        <v>Electricity Sector</v>
      </c>
      <c r="G1391" s="91">
        <f>INDEX('Crosswalk Particulates'!$E:$E,MATCH('2017 EPA Data'!$B1391,'Crosswalk Particulates'!$D:$D,0))</f>
        <v>0</v>
      </c>
      <c r="H1391" s="103">
        <f t="shared" si="21"/>
        <v>0</v>
      </c>
    </row>
    <row r="1392" spans="1:8" hidden="1">
      <c r="A1392" s="80" t="s">
        <v>3739</v>
      </c>
      <c r="B1392" s="80" t="s">
        <v>3847</v>
      </c>
      <c r="C1392" s="80" t="s">
        <v>3705</v>
      </c>
      <c r="D1392" s="93">
        <v>17748.635340639485</v>
      </c>
      <c r="E1392" s="80" t="s">
        <v>3706</v>
      </c>
      <c r="F1392" s="86" t="str">
        <f>INDEX('Crosswalk Particulates'!$B:$B,MATCH('2017 EPA Data'!A1392,'Crosswalk Particulates'!$A:$A,0))</f>
        <v>industry-fuel-natural gas</v>
      </c>
      <c r="G1392" s="91">
        <f>INDEX('Crosswalk Particulates'!$E:$E,MATCH('2017 EPA Data'!$B1392,'Crosswalk Particulates'!$D:$D,0))</f>
        <v>0</v>
      </c>
      <c r="H1392" s="103">
        <f t="shared" si="21"/>
        <v>0</v>
      </c>
    </row>
    <row r="1393" spans="1:8" hidden="1">
      <c r="A1393" s="80" t="s">
        <v>3747</v>
      </c>
      <c r="B1393" s="80" t="s">
        <v>3813</v>
      </c>
      <c r="C1393" s="80" t="s">
        <v>3705</v>
      </c>
      <c r="D1393" s="93">
        <v>17529.174867976468</v>
      </c>
      <c r="E1393" s="80" t="s">
        <v>3706</v>
      </c>
      <c r="F1393" s="86" t="str">
        <f>INDEX('Crosswalk Particulates'!$B:$B,MATCH('2017 EPA Data'!A1393,'Crosswalk Particulates'!$A:$A,0))</f>
        <v>process-waste-industry</v>
      </c>
      <c r="G1393" s="91">
        <f>INDEX('Crosswalk Particulates'!$E:$E,MATCH('2017 EPA Data'!$B1393,'Crosswalk Particulates'!$D:$D,0))</f>
        <v>0</v>
      </c>
      <c r="H1393" s="103">
        <f t="shared" si="21"/>
        <v>0</v>
      </c>
    </row>
    <row r="1394" spans="1:8" hidden="1">
      <c r="A1394" s="80" t="s">
        <v>3720</v>
      </c>
      <c r="B1394" s="80" t="s">
        <v>3822</v>
      </c>
      <c r="D1394" s="93">
        <v>17446.634435089516</v>
      </c>
      <c r="E1394" s="80" t="s">
        <v>3710</v>
      </c>
      <c r="F1394" s="86" t="str">
        <f>INDEX('Crosswalk Particulates'!$B:$B,MATCH('2017 EPA Data'!A1394,'Crosswalk Particulates'!$A:$A,0))</f>
        <v>Other-EPA</v>
      </c>
      <c r="G1394" s="91" t="str">
        <f>INDEX('Crosswalk Particulates'!$E:$E,MATCH('2017 EPA Data'!$B1394,'Crosswalk Particulates'!$D:$D,0))</f>
        <v>OC</v>
      </c>
      <c r="H1394" s="103">
        <f t="shared" si="21"/>
        <v>15827339346.544546</v>
      </c>
    </row>
    <row r="1395" spans="1:8" hidden="1">
      <c r="A1395" s="80" t="s">
        <v>3788</v>
      </c>
      <c r="B1395" s="80" t="s">
        <v>3803</v>
      </c>
      <c r="C1395" s="80" t="s">
        <v>3745</v>
      </c>
      <c r="D1395" s="93">
        <v>17337.843983471808</v>
      </c>
      <c r="E1395" s="80" t="s">
        <v>3710</v>
      </c>
      <c r="F1395" s="86" t="str">
        <f>INDEX('Crosswalk Particulates'!$B:$B,MATCH('2017 EPA Data'!A1395,'Crosswalk Particulates'!$A:$A,0))</f>
        <v>industry-fuel-biomass</v>
      </c>
      <c r="G1395" s="91" t="str">
        <f>INDEX('Crosswalk Particulates'!$E:$E,MATCH('2017 EPA Data'!$B1395,'Crosswalk Particulates'!$D:$D,0))</f>
        <v>SOx</v>
      </c>
      <c r="H1395" s="103">
        <f t="shared" si="21"/>
        <v>15728646191.608358</v>
      </c>
    </row>
    <row r="1396" spans="1:8" hidden="1">
      <c r="A1396" s="80" t="s">
        <v>3853</v>
      </c>
      <c r="B1396" s="80" t="s">
        <v>3725</v>
      </c>
      <c r="C1396" s="80" t="s">
        <v>3705</v>
      </c>
      <c r="D1396" s="93">
        <v>17321.373260014258</v>
      </c>
      <c r="E1396" s="80" t="s">
        <v>3706</v>
      </c>
      <c r="F1396" s="86" t="str">
        <f>INDEX('Crosswalk Particulates'!$B:$B,MATCH('2017 EPA Data'!A1396,'Crosswalk Particulates'!$A:$A,0))</f>
        <v>Commercial Buildings Sector</v>
      </c>
      <c r="G1396" s="91">
        <f>INDEX('Crosswalk Particulates'!$E:$E,MATCH('2017 EPA Data'!$B1396,'Crosswalk Particulates'!$D:$D,0))</f>
        <v>0</v>
      </c>
      <c r="H1396" s="103">
        <f t="shared" si="21"/>
        <v>0</v>
      </c>
    </row>
    <row r="1397" spans="1:8" hidden="1">
      <c r="A1397" s="80" t="s">
        <v>3714</v>
      </c>
      <c r="B1397" s="80" t="s">
        <v>3923</v>
      </c>
      <c r="C1397" s="80" t="s">
        <v>3705</v>
      </c>
      <c r="D1397" s="93">
        <v>17294.553745438461</v>
      </c>
      <c r="E1397" s="80" t="s">
        <v>3706</v>
      </c>
      <c r="F1397" s="86" t="str">
        <f>INDEX('Crosswalk Particulates'!$B:$B,MATCH('2017 EPA Data'!A1397,'Crosswalk Particulates'!$A:$A,0))</f>
        <v>Other-EPA</v>
      </c>
      <c r="G1397" s="91">
        <f>INDEX('Crosswalk Particulates'!$E:$E,MATCH('2017 EPA Data'!$B1397,'Crosswalk Particulates'!$D:$D,0))</f>
        <v>0</v>
      </c>
      <c r="H1397" s="103">
        <f t="shared" si="21"/>
        <v>0</v>
      </c>
    </row>
    <row r="1398" spans="1:8" hidden="1">
      <c r="A1398" s="80" t="s">
        <v>3784</v>
      </c>
      <c r="B1398" s="80" t="s">
        <v>3924</v>
      </c>
      <c r="C1398" s="80" t="s">
        <v>3705</v>
      </c>
      <c r="D1398" s="93">
        <v>17283</v>
      </c>
      <c r="E1398" s="80" t="s">
        <v>3706</v>
      </c>
      <c r="F1398" s="86" t="str">
        <f>INDEX('Crosswalk Particulates'!$B:$B,MATCH('2017 EPA Data'!A1398,'Crosswalk Particulates'!$A:$A,0))</f>
        <v>industry-fuel-coal</v>
      </c>
      <c r="G1398" s="91">
        <f>INDEX('Crosswalk Particulates'!$E:$E,MATCH('2017 EPA Data'!$B1398,'Crosswalk Particulates'!$D:$D,0))</f>
        <v>0</v>
      </c>
      <c r="H1398" s="103">
        <f t="shared" si="21"/>
        <v>0</v>
      </c>
    </row>
    <row r="1399" spans="1:8" hidden="1">
      <c r="A1399" s="80" t="s">
        <v>3747</v>
      </c>
      <c r="B1399" s="80" t="s">
        <v>3867</v>
      </c>
      <c r="C1399" s="80" t="s">
        <v>3705</v>
      </c>
      <c r="D1399" s="93">
        <v>17281.056004743838</v>
      </c>
      <c r="E1399" s="80" t="s">
        <v>3706</v>
      </c>
      <c r="F1399" s="86" t="str">
        <f>INDEX('Crosswalk Particulates'!$B:$B,MATCH('2017 EPA Data'!A1399,'Crosswalk Particulates'!$A:$A,0))</f>
        <v>process-waste-industry</v>
      </c>
      <c r="G1399" s="91">
        <f>INDEX('Crosswalk Particulates'!$E:$E,MATCH('2017 EPA Data'!$B1399,'Crosswalk Particulates'!$D:$D,0))</f>
        <v>0</v>
      </c>
      <c r="H1399" s="103">
        <f t="shared" si="21"/>
        <v>0</v>
      </c>
    </row>
    <row r="1400" spans="1:8" hidden="1">
      <c r="A1400" s="80" t="s">
        <v>3739</v>
      </c>
      <c r="B1400" s="80" t="s">
        <v>3767</v>
      </c>
      <c r="C1400" s="80" t="s">
        <v>3705</v>
      </c>
      <c r="D1400" s="93">
        <v>17242.5</v>
      </c>
      <c r="E1400" s="80" t="s">
        <v>3706</v>
      </c>
      <c r="F1400" s="86" t="str">
        <f>INDEX('Crosswalk Particulates'!$B:$B,MATCH('2017 EPA Data'!A1400,'Crosswalk Particulates'!$A:$A,0))</f>
        <v>industry-fuel-natural gas</v>
      </c>
      <c r="G1400" s="91">
        <f>INDEX('Crosswalk Particulates'!$E:$E,MATCH('2017 EPA Data'!$B1400,'Crosswalk Particulates'!$D:$D,0))</f>
        <v>0</v>
      </c>
      <c r="H1400" s="103">
        <f t="shared" si="21"/>
        <v>0</v>
      </c>
    </row>
    <row r="1401" spans="1:8" hidden="1">
      <c r="A1401" s="80" t="s">
        <v>3766</v>
      </c>
      <c r="B1401" s="80" t="s">
        <v>3798</v>
      </c>
      <c r="C1401" s="80" t="s">
        <v>3745</v>
      </c>
      <c r="D1401" s="93">
        <v>17214.357381248286</v>
      </c>
      <c r="E1401" s="80" t="s">
        <v>3710</v>
      </c>
      <c r="F1401" s="86" t="str">
        <f>INDEX('Crosswalk Particulates'!$B:$B,MATCH('2017 EPA Data'!A1401,'Crosswalk Particulates'!$A:$A,0))</f>
        <v>process-chemicals-industry</v>
      </c>
      <c r="G1401" s="91" t="str">
        <f>INDEX('Crosswalk Particulates'!$E:$E,MATCH('2017 EPA Data'!$B1401,'Crosswalk Particulates'!$D:$D,0))</f>
        <v>PM25</v>
      </c>
      <c r="H1401" s="103">
        <f t="shared" si="21"/>
        <v>15616620897.250582</v>
      </c>
    </row>
    <row r="1402" spans="1:8" hidden="1">
      <c r="A1402" s="80" t="s">
        <v>3718</v>
      </c>
      <c r="B1402" s="80" t="s">
        <v>3759</v>
      </c>
      <c r="C1402" s="80" t="s">
        <v>3705</v>
      </c>
      <c r="D1402" s="93">
        <v>17210.598060213819</v>
      </c>
      <c r="E1402" s="80" t="s">
        <v>3706</v>
      </c>
      <c r="F1402" s="86" t="str">
        <f>INDEX('Crosswalk Particulates'!$B:$B,MATCH('2017 EPA Data'!A1402,'Crosswalk Particulates'!$A:$A,0))</f>
        <v>process-other-industry</v>
      </c>
      <c r="G1402" s="91">
        <f>INDEX('Crosswalk Particulates'!$E:$E,MATCH('2017 EPA Data'!$B1402,'Crosswalk Particulates'!$D:$D,0))</f>
        <v>0</v>
      </c>
      <c r="H1402" s="103">
        <f t="shared" si="21"/>
        <v>0</v>
      </c>
    </row>
    <row r="1403" spans="1:8" hidden="1">
      <c r="A1403" s="80" t="s">
        <v>3757</v>
      </c>
      <c r="B1403" s="80" t="s">
        <v>3778</v>
      </c>
      <c r="C1403" s="80" t="s">
        <v>3745</v>
      </c>
      <c r="D1403" s="93">
        <v>17131.216512029347</v>
      </c>
      <c r="E1403" s="80" t="s">
        <v>3710</v>
      </c>
      <c r="F1403" s="86" t="str">
        <f>INDEX('Crosswalk Particulates'!$B:$B,MATCH('2017 EPA Data'!A1403,'Crosswalk Particulates'!$A:$A,0))</f>
        <v>Transportation Sector</v>
      </c>
      <c r="G1403" s="91" t="str">
        <f>INDEX('Crosswalk Particulates'!$E:$E,MATCH('2017 EPA Data'!$B1403,'Crosswalk Particulates'!$D:$D,0))</f>
        <v>PM10</v>
      </c>
      <c r="H1403" s="103">
        <f t="shared" si="21"/>
        <v>15541196679.726526</v>
      </c>
    </row>
    <row r="1404" spans="1:8" hidden="1">
      <c r="A1404" s="80" t="s">
        <v>3757</v>
      </c>
      <c r="B1404" s="80" t="s">
        <v>3900</v>
      </c>
      <c r="D1404" s="93">
        <v>17131.216512029347</v>
      </c>
      <c r="E1404" s="80" t="s">
        <v>3710</v>
      </c>
      <c r="F1404" s="86" t="str">
        <f>INDEX('Crosswalk Particulates'!$B:$B,MATCH('2017 EPA Data'!A1404,'Crosswalk Particulates'!$A:$A,0))</f>
        <v>Transportation Sector</v>
      </c>
      <c r="G1404" s="91">
        <f>INDEX('Crosswalk Particulates'!$E:$E,MATCH('2017 EPA Data'!$B1404,'Crosswalk Particulates'!$D:$D,0))</f>
        <v>0</v>
      </c>
      <c r="H1404" s="103">
        <f t="shared" si="21"/>
        <v>15541196679.726526</v>
      </c>
    </row>
    <row r="1405" spans="1:8" hidden="1">
      <c r="A1405" s="80" t="s">
        <v>3779</v>
      </c>
      <c r="B1405" s="80" t="s">
        <v>3756</v>
      </c>
      <c r="C1405" s="80" t="s">
        <v>3705</v>
      </c>
      <c r="D1405" s="93">
        <v>17058.206496611961</v>
      </c>
      <c r="E1405" s="80" t="s">
        <v>3706</v>
      </c>
      <c r="F1405" s="86" t="str">
        <f>INDEX('Crosswalk Particulates'!$B:$B,MATCH('2017 EPA Data'!A1405,'Crosswalk Particulates'!$A:$A,0))</f>
        <v>Other-EPA</v>
      </c>
      <c r="G1405" s="91">
        <f>INDEX('Crosswalk Particulates'!$E:$E,MATCH('2017 EPA Data'!$B1405,'Crosswalk Particulates'!$D:$D,0))</f>
        <v>0</v>
      </c>
      <c r="H1405" s="103">
        <f t="shared" si="21"/>
        <v>0</v>
      </c>
    </row>
    <row r="1406" spans="1:8" hidden="1">
      <c r="A1406" s="80" t="s">
        <v>3788</v>
      </c>
      <c r="B1406" s="80" t="s">
        <v>3750</v>
      </c>
      <c r="C1406" s="80" t="s">
        <v>3705</v>
      </c>
      <c r="D1406" s="93">
        <v>17027.76108410181</v>
      </c>
      <c r="E1406" s="80" t="s">
        <v>3706</v>
      </c>
      <c r="F1406" s="86" t="str">
        <f>INDEX('Crosswalk Particulates'!$B:$B,MATCH('2017 EPA Data'!A1406,'Crosswalk Particulates'!$A:$A,0))</f>
        <v>industry-fuel-biomass</v>
      </c>
      <c r="G1406" s="91">
        <f>INDEX('Crosswalk Particulates'!$E:$E,MATCH('2017 EPA Data'!$B1406,'Crosswalk Particulates'!$D:$D,0))</f>
        <v>0</v>
      </c>
      <c r="H1406" s="103">
        <f t="shared" si="21"/>
        <v>0</v>
      </c>
    </row>
    <row r="1407" spans="1:8" hidden="1">
      <c r="A1407" s="80" t="s">
        <v>3730</v>
      </c>
      <c r="B1407" s="80" t="s">
        <v>3889</v>
      </c>
      <c r="C1407" s="80" t="s">
        <v>3705</v>
      </c>
      <c r="D1407" s="93">
        <v>17026.368540412055</v>
      </c>
      <c r="E1407" s="80" t="s">
        <v>3706</v>
      </c>
      <c r="F1407" s="86" t="str">
        <f>INDEX('Crosswalk Particulates'!$B:$B,MATCH('2017 EPA Data'!A1407,'Crosswalk Particulates'!$A:$A,0))</f>
        <v>process-ngps-industry</v>
      </c>
      <c r="G1407" s="91">
        <f>INDEX('Crosswalk Particulates'!$E:$E,MATCH('2017 EPA Data'!$B1407,'Crosswalk Particulates'!$D:$D,0))</f>
        <v>0</v>
      </c>
      <c r="H1407" s="103">
        <f t="shared" si="21"/>
        <v>0</v>
      </c>
    </row>
    <row r="1408" spans="1:8" hidden="1">
      <c r="A1408" s="80" t="s">
        <v>3817</v>
      </c>
      <c r="B1408" s="80" t="s">
        <v>3771</v>
      </c>
      <c r="D1408" s="93">
        <v>16982.938910000001</v>
      </c>
      <c r="E1408" s="80" t="s">
        <v>3706</v>
      </c>
      <c r="F1408" s="86" t="str">
        <f>INDEX('Crosswalk Particulates'!$B:$B,MATCH('2017 EPA Data'!A1408,'Crosswalk Particulates'!$A:$A,0))</f>
        <v>industry-fuel-oil</v>
      </c>
      <c r="G1408" s="91">
        <f>INDEX('Crosswalk Particulates'!$E:$E,MATCH('2017 EPA Data'!$B1408,'Crosswalk Particulates'!$D:$D,0))</f>
        <v>0</v>
      </c>
      <c r="H1408" s="103">
        <f t="shared" si="21"/>
        <v>0</v>
      </c>
    </row>
    <row r="1409" spans="1:8" hidden="1">
      <c r="A1409" s="80" t="s">
        <v>3737</v>
      </c>
      <c r="B1409" s="80" t="s">
        <v>3793</v>
      </c>
      <c r="C1409" s="80" t="s">
        <v>3745</v>
      </c>
      <c r="D1409" s="93">
        <v>16876.228760656617</v>
      </c>
      <c r="E1409" s="80" t="s">
        <v>3710</v>
      </c>
      <c r="F1409" s="86" t="str">
        <f>INDEX('Crosswalk Particulates'!$B:$B,MATCH('2017 EPA Data'!A1409,'Crosswalk Particulates'!$A:$A,0))</f>
        <v>Residential Buildings Sector</v>
      </c>
      <c r="G1409" s="91">
        <f>INDEX('Crosswalk Particulates'!$E:$E,MATCH('2017 EPA Data'!$B1409,'Crosswalk Particulates'!$D:$D,0))</f>
        <v>0</v>
      </c>
      <c r="H1409" s="103">
        <f t="shared" si="21"/>
        <v>15309875407.695313</v>
      </c>
    </row>
    <row r="1410" spans="1:8" hidden="1">
      <c r="A1410" s="80" t="s">
        <v>3774</v>
      </c>
      <c r="B1410" s="80" t="s">
        <v>3884</v>
      </c>
      <c r="C1410" s="80" t="s">
        <v>3705</v>
      </c>
      <c r="D1410" s="93">
        <v>16790.185936999998</v>
      </c>
      <c r="E1410" s="80" t="s">
        <v>3706</v>
      </c>
      <c r="F1410" s="86" t="str">
        <f>INDEX('Crosswalk Particulates'!$B:$B,MATCH('2017 EPA Data'!A1410,'Crosswalk Particulates'!$A:$A,0))</f>
        <v>process-other-industry</v>
      </c>
      <c r="G1410" s="91">
        <f>INDEX('Crosswalk Particulates'!$E:$E,MATCH('2017 EPA Data'!$B1410,'Crosswalk Particulates'!$D:$D,0))</f>
        <v>0</v>
      </c>
      <c r="H1410" s="103">
        <f t="shared" si="21"/>
        <v>0</v>
      </c>
    </row>
    <row r="1411" spans="1:8" hidden="1">
      <c r="A1411" s="80" t="s">
        <v>3790</v>
      </c>
      <c r="B1411" s="80" t="s">
        <v>3761</v>
      </c>
      <c r="C1411" s="80" t="s">
        <v>3705</v>
      </c>
      <c r="D1411" s="93">
        <v>16764.838599999999</v>
      </c>
      <c r="E1411" s="80" t="s">
        <v>3706</v>
      </c>
      <c r="F1411" s="86" t="str">
        <f>INDEX('Crosswalk Particulates'!$B:$B,MATCH('2017 EPA Data'!A1411,'Crosswalk Particulates'!$A:$A,0))</f>
        <v>process-other-industry</v>
      </c>
      <c r="G1411" s="91">
        <f>INDEX('Crosswalk Particulates'!$E:$E,MATCH('2017 EPA Data'!$B1411,'Crosswalk Particulates'!$D:$D,0))</f>
        <v>0</v>
      </c>
      <c r="H1411" s="103">
        <f t="shared" si="21"/>
        <v>0</v>
      </c>
    </row>
    <row r="1412" spans="1:8" hidden="1">
      <c r="A1412" s="80" t="s">
        <v>3766</v>
      </c>
      <c r="B1412" s="80" t="s">
        <v>3856</v>
      </c>
      <c r="C1412" s="80" t="s">
        <v>3705</v>
      </c>
      <c r="D1412" s="93">
        <v>16704.817198042201</v>
      </c>
      <c r="E1412" s="80" t="s">
        <v>3706</v>
      </c>
      <c r="F1412" s="86" t="str">
        <f>INDEX('Crosswalk Particulates'!$B:$B,MATCH('2017 EPA Data'!A1412,'Crosswalk Particulates'!$A:$A,0))</f>
        <v>process-chemicals-industry</v>
      </c>
      <c r="G1412" s="91">
        <f>INDEX('Crosswalk Particulates'!$E:$E,MATCH('2017 EPA Data'!$B1412,'Crosswalk Particulates'!$D:$D,0))</f>
        <v>0</v>
      </c>
      <c r="H1412" s="103">
        <f t="shared" ref="H1412:H1475" si="22">IF(E1412="TON",D1412/metricton_to_shortton,0)*10^6</f>
        <v>0</v>
      </c>
    </row>
    <row r="1413" spans="1:8" hidden="1">
      <c r="A1413" s="80" t="s">
        <v>3753</v>
      </c>
      <c r="B1413" s="80" t="s">
        <v>3744</v>
      </c>
      <c r="C1413" s="80" t="s">
        <v>3745</v>
      </c>
      <c r="D1413" s="93">
        <v>16687.44619925</v>
      </c>
      <c r="E1413" s="80" t="s">
        <v>3710</v>
      </c>
      <c r="F1413" s="86" t="str">
        <f>INDEX('Crosswalk Particulates'!$B:$B,MATCH('2017 EPA Data'!A1413,'Crosswalk Particulates'!$A:$A,0))</f>
        <v>Electricity Sector</v>
      </c>
      <c r="G1413" s="91" t="str">
        <f>INDEX('Crosswalk Particulates'!$E:$E,MATCH('2017 EPA Data'!$B1413,'Crosswalk Particulates'!$D:$D,0))</f>
        <v>VOC</v>
      </c>
      <c r="H1413" s="103">
        <f t="shared" si="22"/>
        <v>15138614545.137032</v>
      </c>
    </row>
    <row r="1414" spans="1:8" hidden="1">
      <c r="A1414" s="80" t="s">
        <v>3820</v>
      </c>
      <c r="B1414" s="80" t="s">
        <v>3786</v>
      </c>
      <c r="C1414" s="80" t="s">
        <v>3705</v>
      </c>
      <c r="D1414" s="93">
        <v>16665.022664</v>
      </c>
      <c r="E1414" s="80" t="s">
        <v>3706</v>
      </c>
      <c r="F1414" s="86" t="str">
        <f>INDEX('Crosswalk Particulates'!$B:$B,MATCH('2017 EPA Data'!A1414,'Crosswalk Particulates'!$A:$A,0))</f>
        <v>industry-fuel-other</v>
      </c>
      <c r="G1414" s="91">
        <f>INDEX('Crosswalk Particulates'!$E:$E,MATCH('2017 EPA Data'!$B1414,'Crosswalk Particulates'!$D:$D,0))</f>
        <v>0</v>
      </c>
      <c r="H1414" s="103">
        <f t="shared" si="22"/>
        <v>0</v>
      </c>
    </row>
    <row r="1415" spans="1:8" hidden="1">
      <c r="A1415" s="80" t="s">
        <v>3784</v>
      </c>
      <c r="B1415" s="80" t="s">
        <v>3882</v>
      </c>
      <c r="C1415" s="80" t="s">
        <v>3705</v>
      </c>
      <c r="D1415" s="93">
        <v>16597.456329258963</v>
      </c>
      <c r="E1415" s="80" t="s">
        <v>3706</v>
      </c>
      <c r="F1415" s="86" t="str">
        <f>INDEX('Crosswalk Particulates'!$B:$B,MATCH('2017 EPA Data'!A1415,'Crosswalk Particulates'!$A:$A,0))</f>
        <v>industry-fuel-coal</v>
      </c>
      <c r="G1415" s="91">
        <f>INDEX('Crosswalk Particulates'!$E:$E,MATCH('2017 EPA Data'!$B1415,'Crosswalk Particulates'!$D:$D,0))</f>
        <v>0</v>
      </c>
      <c r="H1415" s="103">
        <f t="shared" si="22"/>
        <v>0</v>
      </c>
    </row>
    <row r="1416" spans="1:8" hidden="1">
      <c r="A1416" s="80" t="s">
        <v>3780</v>
      </c>
      <c r="B1416" s="80" t="s">
        <v>3798</v>
      </c>
      <c r="C1416" s="80" t="s">
        <v>3745</v>
      </c>
      <c r="D1416" s="93">
        <v>16572.866105229499</v>
      </c>
      <c r="E1416" s="80" t="s">
        <v>3710</v>
      </c>
      <c r="F1416" s="86" t="str">
        <f>INDEX('Crosswalk Particulates'!$B:$B,MATCH('2017 EPA Data'!A1416,'Crosswalk Particulates'!$A:$A,0))</f>
        <v>process-ngps-industry</v>
      </c>
      <c r="G1416" s="91" t="str">
        <f>INDEX('Crosswalk Particulates'!$E:$E,MATCH('2017 EPA Data'!$B1416,'Crosswalk Particulates'!$D:$D,0))</f>
        <v>PM25</v>
      </c>
      <c r="H1416" s="103">
        <f t="shared" si="22"/>
        <v>15034669108.716696</v>
      </c>
    </row>
    <row r="1417" spans="1:8" hidden="1">
      <c r="A1417" s="80" t="s">
        <v>3730</v>
      </c>
      <c r="B1417" s="80" t="s">
        <v>3830</v>
      </c>
      <c r="C1417" s="80" t="s">
        <v>3705</v>
      </c>
      <c r="D1417" s="93">
        <v>16551.001271001842</v>
      </c>
      <c r="E1417" s="80" t="s">
        <v>3706</v>
      </c>
      <c r="F1417" s="86" t="str">
        <f>INDEX('Crosswalk Particulates'!$B:$B,MATCH('2017 EPA Data'!A1417,'Crosswalk Particulates'!$A:$A,0))</f>
        <v>process-ngps-industry</v>
      </c>
      <c r="G1417" s="91">
        <f>INDEX('Crosswalk Particulates'!$E:$E,MATCH('2017 EPA Data'!$B1417,'Crosswalk Particulates'!$D:$D,0))</f>
        <v>0</v>
      </c>
      <c r="H1417" s="103">
        <f t="shared" si="22"/>
        <v>0</v>
      </c>
    </row>
    <row r="1418" spans="1:8" hidden="1">
      <c r="A1418" s="80" t="s">
        <v>3757</v>
      </c>
      <c r="B1418" s="80" t="s">
        <v>3798</v>
      </c>
      <c r="C1418" s="80" t="s">
        <v>3745</v>
      </c>
      <c r="D1418" s="93">
        <v>16534.251135157359</v>
      </c>
      <c r="E1418" s="80" t="s">
        <v>3710</v>
      </c>
      <c r="F1418" s="86" t="str">
        <f>INDEX('Crosswalk Particulates'!$B:$B,MATCH('2017 EPA Data'!A1418,'Crosswalk Particulates'!$A:$A,0))</f>
        <v>Transportation Sector</v>
      </c>
      <c r="G1418" s="91" t="str">
        <f>INDEX('Crosswalk Particulates'!$E:$E,MATCH('2017 EPA Data'!$B1418,'Crosswalk Particulates'!$D:$D,0))</f>
        <v>PM25</v>
      </c>
      <c r="H1418" s="103">
        <f t="shared" si="22"/>
        <v>14999638155.471111</v>
      </c>
    </row>
    <row r="1419" spans="1:8" hidden="1">
      <c r="A1419" s="80" t="s">
        <v>3722</v>
      </c>
      <c r="B1419" s="80" t="s">
        <v>3825</v>
      </c>
      <c r="C1419" s="80" t="s">
        <v>3705</v>
      </c>
      <c r="D1419" s="93">
        <v>16381.21814310176</v>
      </c>
      <c r="E1419" s="80" t="s">
        <v>3706</v>
      </c>
      <c r="F1419" s="86" t="str">
        <f>INDEX('Crosswalk Particulates'!$B:$B,MATCH('2017 EPA Data'!A1419,'Crosswalk Particulates'!$A:$A,0))</f>
        <v>Other-EPA</v>
      </c>
      <c r="G1419" s="91">
        <f>INDEX('Crosswalk Particulates'!$E:$E,MATCH('2017 EPA Data'!$B1419,'Crosswalk Particulates'!$D:$D,0))</f>
        <v>0</v>
      </c>
      <c r="H1419" s="103">
        <f t="shared" si="22"/>
        <v>0</v>
      </c>
    </row>
    <row r="1420" spans="1:8" hidden="1">
      <c r="A1420" s="80" t="s">
        <v>3730</v>
      </c>
      <c r="B1420" s="80" t="s">
        <v>3746</v>
      </c>
      <c r="C1420" s="80" t="s">
        <v>3705</v>
      </c>
      <c r="D1420" s="93">
        <v>16320.706428826772</v>
      </c>
      <c r="E1420" s="80" t="s">
        <v>3706</v>
      </c>
      <c r="F1420" s="86" t="str">
        <f>INDEX('Crosswalk Particulates'!$B:$B,MATCH('2017 EPA Data'!A1420,'Crosswalk Particulates'!$A:$A,0))</f>
        <v>process-ngps-industry</v>
      </c>
      <c r="G1420" s="91">
        <f>INDEX('Crosswalk Particulates'!$E:$E,MATCH('2017 EPA Data'!$B1420,'Crosswalk Particulates'!$D:$D,0))</f>
        <v>0</v>
      </c>
      <c r="H1420" s="103">
        <f t="shared" si="22"/>
        <v>0</v>
      </c>
    </row>
    <row r="1421" spans="1:8" hidden="1">
      <c r="A1421" s="80" t="s">
        <v>3880</v>
      </c>
      <c r="B1421" s="80" t="s">
        <v>3713</v>
      </c>
      <c r="C1421" s="80" t="s">
        <v>3705</v>
      </c>
      <c r="D1421" s="93">
        <v>16286.857438376159</v>
      </c>
      <c r="E1421" s="80" t="s">
        <v>3706</v>
      </c>
      <c r="F1421" s="86" t="str">
        <f>INDEX('Crosswalk Particulates'!$B:$B,MATCH('2017 EPA Data'!A1421,'Crosswalk Particulates'!$A:$A,0))</f>
        <v>Residential Buildings Sector</v>
      </c>
      <c r="G1421" s="91">
        <f>INDEX('Crosswalk Particulates'!$E:$E,MATCH('2017 EPA Data'!$B1421,'Crosswalk Particulates'!$D:$D,0))</f>
        <v>0</v>
      </c>
      <c r="H1421" s="103">
        <f t="shared" si="22"/>
        <v>0</v>
      </c>
    </row>
    <row r="1422" spans="1:8" hidden="1">
      <c r="A1422" s="80" t="s">
        <v>3820</v>
      </c>
      <c r="B1422" s="80" t="s">
        <v>3746</v>
      </c>
      <c r="C1422" s="80" t="s">
        <v>3705</v>
      </c>
      <c r="D1422" s="93">
        <v>16270.90032515946</v>
      </c>
      <c r="E1422" s="80" t="s">
        <v>3706</v>
      </c>
      <c r="F1422" s="86" t="str">
        <f>INDEX('Crosswalk Particulates'!$B:$B,MATCH('2017 EPA Data'!A1422,'Crosswalk Particulates'!$A:$A,0))</f>
        <v>industry-fuel-other</v>
      </c>
      <c r="G1422" s="91">
        <f>INDEX('Crosswalk Particulates'!$E:$E,MATCH('2017 EPA Data'!$B1422,'Crosswalk Particulates'!$D:$D,0))</f>
        <v>0</v>
      </c>
      <c r="H1422" s="103">
        <f t="shared" si="22"/>
        <v>0</v>
      </c>
    </row>
    <row r="1423" spans="1:8" hidden="1">
      <c r="A1423" s="80" t="s">
        <v>3737</v>
      </c>
      <c r="B1423" s="80" t="s">
        <v>3925</v>
      </c>
      <c r="C1423" s="80" t="s">
        <v>3705</v>
      </c>
      <c r="D1423" s="93">
        <v>16209.181860236953</v>
      </c>
      <c r="E1423" s="80" t="s">
        <v>3706</v>
      </c>
      <c r="F1423" s="86" t="str">
        <f>INDEX('Crosswalk Particulates'!$B:$B,MATCH('2017 EPA Data'!A1423,'Crosswalk Particulates'!$A:$A,0))</f>
        <v>Residential Buildings Sector</v>
      </c>
      <c r="G1423" s="91">
        <f>INDEX('Crosswalk Particulates'!$E:$E,MATCH('2017 EPA Data'!$B1423,'Crosswalk Particulates'!$D:$D,0))</f>
        <v>0</v>
      </c>
      <c r="H1423" s="103">
        <f t="shared" si="22"/>
        <v>0</v>
      </c>
    </row>
    <row r="1424" spans="1:8" hidden="1">
      <c r="A1424" s="80" t="s">
        <v>3788</v>
      </c>
      <c r="B1424" s="80" t="s">
        <v>3749</v>
      </c>
      <c r="C1424" s="80" t="s">
        <v>3705</v>
      </c>
      <c r="D1424" s="93">
        <v>16154.267667024937</v>
      </c>
      <c r="E1424" s="80" t="s">
        <v>3706</v>
      </c>
      <c r="F1424" s="86" t="str">
        <f>INDEX('Crosswalk Particulates'!$B:$B,MATCH('2017 EPA Data'!A1424,'Crosswalk Particulates'!$A:$A,0))</f>
        <v>industry-fuel-biomass</v>
      </c>
      <c r="G1424" s="91">
        <f>INDEX('Crosswalk Particulates'!$E:$E,MATCH('2017 EPA Data'!$B1424,'Crosswalk Particulates'!$D:$D,0))</f>
        <v>0</v>
      </c>
      <c r="H1424" s="103">
        <f t="shared" si="22"/>
        <v>0</v>
      </c>
    </row>
    <row r="1425" spans="1:8" hidden="1">
      <c r="A1425" s="80" t="s">
        <v>3790</v>
      </c>
      <c r="B1425" s="80" t="s">
        <v>3914</v>
      </c>
      <c r="C1425" s="80" t="s">
        <v>3705</v>
      </c>
      <c r="D1425" s="93">
        <v>16151.5348226199</v>
      </c>
      <c r="E1425" s="80" t="s">
        <v>3706</v>
      </c>
      <c r="F1425" s="86" t="str">
        <f>INDEX('Crosswalk Particulates'!$B:$B,MATCH('2017 EPA Data'!A1425,'Crosswalk Particulates'!$A:$A,0))</f>
        <v>process-other-industry</v>
      </c>
      <c r="G1425" s="91">
        <f>INDEX('Crosswalk Particulates'!$E:$E,MATCH('2017 EPA Data'!$B1425,'Crosswalk Particulates'!$D:$D,0))</f>
        <v>0</v>
      </c>
      <c r="H1425" s="103">
        <f t="shared" si="22"/>
        <v>0</v>
      </c>
    </row>
    <row r="1426" spans="1:8" hidden="1">
      <c r="A1426" s="80" t="s">
        <v>3743</v>
      </c>
      <c r="B1426" s="80" t="s">
        <v>3725</v>
      </c>
      <c r="C1426" s="80" t="s">
        <v>3705</v>
      </c>
      <c r="D1426" s="93">
        <v>16150.250724924001</v>
      </c>
      <c r="E1426" s="80" t="s">
        <v>3706</v>
      </c>
      <c r="F1426" s="86" t="str">
        <f>INDEX('Crosswalk Particulates'!$B:$B,MATCH('2017 EPA Data'!A1426,'Crosswalk Particulates'!$A:$A,0))</f>
        <v>process-other-industry</v>
      </c>
      <c r="G1426" s="91">
        <f>INDEX('Crosswalk Particulates'!$E:$E,MATCH('2017 EPA Data'!$B1426,'Crosswalk Particulates'!$D:$D,0))</f>
        <v>0</v>
      </c>
      <c r="H1426" s="103">
        <f t="shared" si="22"/>
        <v>0</v>
      </c>
    </row>
    <row r="1427" spans="1:8" hidden="1">
      <c r="A1427" s="80" t="s">
        <v>3766</v>
      </c>
      <c r="B1427" s="80" t="s">
        <v>3894</v>
      </c>
      <c r="C1427" s="80" t="s">
        <v>3705</v>
      </c>
      <c r="D1427" s="93">
        <v>16145.337972325726</v>
      </c>
      <c r="E1427" s="80" t="s">
        <v>3706</v>
      </c>
      <c r="F1427" s="86" t="str">
        <f>INDEX('Crosswalk Particulates'!$B:$B,MATCH('2017 EPA Data'!A1427,'Crosswalk Particulates'!$A:$A,0))</f>
        <v>process-chemicals-industry</v>
      </c>
      <c r="G1427" s="91">
        <f>INDEX('Crosswalk Particulates'!$E:$E,MATCH('2017 EPA Data'!$B1427,'Crosswalk Particulates'!$D:$D,0))</f>
        <v>0</v>
      </c>
      <c r="H1427" s="103">
        <f t="shared" si="22"/>
        <v>0</v>
      </c>
    </row>
    <row r="1428" spans="1:8" hidden="1">
      <c r="A1428" s="80" t="s">
        <v>3726</v>
      </c>
      <c r="B1428" s="80" t="s">
        <v>3838</v>
      </c>
      <c r="C1428" s="80" t="s">
        <v>3705</v>
      </c>
      <c r="D1428" s="93">
        <v>16102.929878417501</v>
      </c>
      <c r="E1428" s="80" t="s">
        <v>3706</v>
      </c>
      <c r="F1428" s="86" t="str">
        <f>INDEX('Crosswalk Particulates'!$B:$B,MATCH('2017 EPA Data'!A1428,'Crosswalk Particulates'!$A:$A,0))</f>
        <v>process-other-industry</v>
      </c>
      <c r="G1428" s="91">
        <f>INDEX('Crosswalk Particulates'!$E:$E,MATCH('2017 EPA Data'!$B1428,'Crosswalk Particulates'!$D:$D,0))</f>
        <v>0</v>
      </c>
      <c r="H1428" s="103">
        <f t="shared" si="22"/>
        <v>0</v>
      </c>
    </row>
    <row r="1429" spans="1:8" hidden="1">
      <c r="A1429" s="80" t="s">
        <v>3817</v>
      </c>
      <c r="B1429" s="80" t="s">
        <v>3810</v>
      </c>
      <c r="C1429" s="80" t="s">
        <v>3811</v>
      </c>
      <c r="D1429" s="93">
        <v>16102.320538499456</v>
      </c>
      <c r="E1429" s="80" t="s">
        <v>3706</v>
      </c>
      <c r="F1429" s="86" t="str">
        <f>INDEX('Crosswalk Particulates'!$B:$B,MATCH('2017 EPA Data'!A1429,'Crosswalk Particulates'!$A:$A,0))</f>
        <v>industry-fuel-oil</v>
      </c>
      <c r="G1429" s="91">
        <f>INDEX('Crosswalk Particulates'!$E:$E,MATCH('2017 EPA Data'!$B1429,'Crosswalk Particulates'!$D:$D,0))</f>
        <v>0</v>
      </c>
      <c r="H1429" s="103">
        <f t="shared" si="22"/>
        <v>0</v>
      </c>
    </row>
    <row r="1430" spans="1:8" hidden="1">
      <c r="A1430" s="80" t="s">
        <v>3774</v>
      </c>
      <c r="B1430" s="80" t="s">
        <v>3889</v>
      </c>
      <c r="C1430" s="80" t="s">
        <v>3705</v>
      </c>
      <c r="D1430" s="93">
        <v>16090.677616945441</v>
      </c>
      <c r="E1430" s="80" t="s">
        <v>3706</v>
      </c>
      <c r="F1430" s="86" t="str">
        <f>INDEX('Crosswalk Particulates'!$B:$B,MATCH('2017 EPA Data'!A1430,'Crosswalk Particulates'!$A:$A,0))</f>
        <v>process-other-industry</v>
      </c>
      <c r="G1430" s="91">
        <f>INDEX('Crosswalk Particulates'!$E:$E,MATCH('2017 EPA Data'!$B1430,'Crosswalk Particulates'!$D:$D,0))</f>
        <v>0</v>
      </c>
      <c r="H1430" s="103">
        <f t="shared" si="22"/>
        <v>0</v>
      </c>
    </row>
    <row r="1431" spans="1:8" hidden="1">
      <c r="A1431" s="80" t="s">
        <v>3737</v>
      </c>
      <c r="B1431" s="80" t="s">
        <v>3917</v>
      </c>
      <c r="C1431" s="80" t="s">
        <v>3705</v>
      </c>
      <c r="D1431" s="93">
        <v>16090.238840165093</v>
      </c>
      <c r="E1431" s="80" t="s">
        <v>3706</v>
      </c>
      <c r="F1431" s="86" t="str">
        <f>INDEX('Crosswalk Particulates'!$B:$B,MATCH('2017 EPA Data'!A1431,'Crosswalk Particulates'!$A:$A,0))</f>
        <v>Residential Buildings Sector</v>
      </c>
      <c r="G1431" s="91">
        <f>INDEX('Crosswalk Particulates'!$E:$E,MATCH('2017 EPA Data'!$B1431,'Crosswalk Particulates'!$D:$D,0))</f>
        <v>0</v>
      </c>
      <c r="H1431" s="103">
        <f t="shared" si="22"/>
        <v>0</v>
      </c>
    </row>
    <row r="1432" spans="1:8" hidden="1">
      <c r="A1432" s="80" t="s">
        <v>3766</v>
      </c>
      <c r="B1432" s="80" t="s">
        <v>3905</v>
      </c>
      <c r="C1432" s="80" t="s">
        <v>3705</v>
      </c>
      <c r="D1432" s="93">
        <v>16056.31478472</v>
      </c>
      <c r="E1432" s="80" t="s">
        <v>3706</v>
      </c>
      <c r="F1432" s="86" t="str">
        <f>INDEX('Crosswalk Particulates'!$B:$B,MATCH('2017 EPA Data'!A1432,'Crosswalk Particulates'!$A:$A,0))</f>
        <v>process-chemicals-industry</v>
      </c>
      <c r="G1432" s="91">
        <f>INDEX('Crosswalk Particulates'!$E:$E,MATCH('2017 EPA Data'!$B1432,'Crosswalk Particulates'!$D:$D,0))</f>
        <v>0</v>
      </c>
      <c r="H1432" s="103">
        <f t="shared" si="22"/>
        <v>0</v>
      </c>
    </row>
    <row r="1433" spans="1:8" hidden="1">
      <c r="A1433" s="80" t="s">
        <v>3807</v>
      </c>
      <c r="B1433" s="80" t="s">
        <v>3765</v>
      </c>
      <c r="C1433" s="80" t="s">
        <v>3705</v>
      </c>
      <c r="D1433" s="93">
        <v>16053.523534440001</v>
      </c>
      <c r="E1433" s="80" t="s">
        <v>3706</v>
      </c>
      <c r="F1433" s="86" t="str">
        <f>INDEX('Crosswalk Particulates'!$B:$B,MATCH('2017 EPA Data'!A1433,'Crosswalk Particulates'!$A:$A,0))</f>
        <v>process-iron and steel-industry</v>
      </c>
      <c r="G1433" s="91">
        <f>INDEX('Crosswalk Particulates'!$E:$E,MATCH('2017 EPA Data'!$B1433,'Crosswalk Particulates'!$D:$D,0))</f>
        <v>0</v>
      </c>
      <c r="H1433" s="103">
        <f t="shared" si="22"/>
        <v>0</v>
      </c>
    </row>
    <row r="1434" spans="1:8" hidden="1">
      <c r="A1434" s="80" t="s">
        <v>3774</v>
      </c>
      <c r="B1434" s="80" t="s">
        <v>3845</v>
      </c>
      <c r="D1434" s="93">
        <v>16028</v>
      </c>
      <c r="E1434" s="80" t="s">
        <v>3706</v>
      </c>
      <c r="F1434" s="86" t="str">
        <f>INDEX('Crosswalk Particulates'!$B:$B,MATCH('2017 EPA Data'!A1434,'Crosswalk Particulates'!$A:$A,0))</f>
        <v>process-other-industry</v>
      </c>
      <c r="G1434" s="91">
        <f>INDEX('Crosswalk Particulates'!$E:$E,MATCH('2017 EPA Data'!$B1434,'Crosswalk Particulates'!$D:$D,0))</f>
        <v>0</v>
      </c>
      <c r="H1434" s="103">
        <f t="shared" si="22"/>
        <v>0</v>
      </c>
    </row>
    <row r="1435" spans="1:8" hidden="1">
      <c r="A1435" s="80" t="s">
        <v>3726</v>
      </c>
      <c r="B1435" s="80" t="s">
        <v>3758</v>
      </c>
      <c r="C1435" s="80" t="s">
        <v>3705</v>
      </c>
      <c r="D1435" s="93">
        <v>15999.59028</v>
      </c>
      <c r="E1435" s="80" t="s">
        <v>3706</v>
      </c>
      <c r="F1435" s="86" t="str">
        <f>INDEX('Crosswalk Particulates'!$B:$B,MATCH('2017 EPA Data'!A1435,'Crosswalk Particulates'!$A:$A,0))</f>
        <v>process-other-industry</v>
      </c>
      <c r="G1435" s="91">
        <f>INDEX('Crosswalk Particulates'!$E:$E,MATCH('2017 EPA Data'!$B1435,'Crosswalk Particulates'!$D:$D,0))</f>
        <v>0</v>
      </c>
      <c r="H1435" s="103">
        <f t="shared" si="22"/>
        <v>0</v>
      </c>
    </row>
    <row r="1436" spans="1:8" hidden="1">
      <c r="A1436" s="80" t="s">
        <v>3770</v>
      </c>
      <c r="B1436" s="80" t="s">
        <v>3781</v>
      </c>
      <c r="C1436" s="80" t="s">
        <v>3705</v>
      </c>
      <c r="D1436" s="93">
        <v>15966</v>
      </c>
      <c r="E1436" s="80" t="s">
        <v>3706</v>
      </c>
      <c r="F1436" s="86" t="str">
        <f>INDEX('Crosswalk Particulates'!$B:$B,MATCH('2017 EPA Data'!A1436,'Crosswalk Particulates'!$A:$A,0))</f>
        <v>Commercial Buildings Sector</v>
      </c>
      <c r="G1436" s="91">
        <f>INDEX('Crosswalk Particulates'!$E:$E,MATCH('2017 EPA Data'!$B1436,'Crosswalk Particulates'!$D:$D,0))</f>
        <v>0</v>
      </c>
      <c r="H1436" s="103">
        <f t="shared" si="22"/>
        <v>0</v>
      </c>
    </row>
    <row r="1437" spans="1:8" hidden="1">
      <c r="A1437" s="80" t="s">
        <v>3739</v>
      </c>
      <c r="B1437" s="80" t="s">
        <v>3803</v>
      </c>
      <c r="C1437" s="80" t="s">
        <v>3745</v>
      </c>
      <c r="D1437" s="93">
        <v>15928.790076288396</v>
      </c>
      <c r="E1437" s="80" t="s">
        <v>3710</v>
      </c>
      <c r="F1437" s="86" t="str">
        <f>INDEX('Crosswalk Particulates'!$B:$B,MATCH('2017 EPA Data'!A1437,'Crosswalk Particulates'!$A:$A,0))</f>
        <v>industry-fuel-natural gas</v>
      </c>
      <c r="G1437" s="91" t="str">
        <f>INDEX('Crosswalk Particulates'!$E:$E,MATCH('2017 EPA Data'!$B1437,'Crosswalk Particulates'!$D:$D,0))</f>
        <v>SOx</v>
      </c>
      <c r="H1437" s="103">
        <f t="shared" si="22"/>
        <v>14450372468.986399</v>
      </c>
    </row>
    <row r="1438" spans="1:8" hidden="1">
      <c r="A1438" s="80" t="s">
        <v>3730</v>
      </c>
      <c r="B1438" s="80" t="s">
        <v>3838</v>
      </c>
      <c r="C1438" s="80" t="s">
        <v>3705</v>
      </c>
      <c r="D1438" s="93">
        <v>15916.878677943481</v>
      </c>
      <c r="E1438" s="80" t="s">
        <v>3706</v>
      </c>
      <c r="F1438" s="86" t="str">
        <f>INDEX('Crosswalk Particulates'!$B:$B,MATCH('2017 EPA Data'!A1438,'Crosswalk Particulates'!$A:$A,0))</f>
        <v>process-ngps-industry</v>
      </c>
      <c r="G1438" s="91">
        <f>INDEX('Crosswalk Particulates'!$E:$E,MATCH('2017 EPA Data'!$B1438,'Crosswalk Particulates'!$D:$D,0))</f>
        <v>0</v>
      </c>
      <c r="H1438" s="103">
        <f t="shared" si="22"/>
        <v>0</v>
      </c>
    </row>
    <row r="1439" spans="1:8" hidden="1">
      <c r="A1439" s="80" t="s">
        <v>3735</v>
      </c>
      <c r="B1439" s="80" t="s">
        <v>3830</v>
      </c>
      <c r="C1439" s="80" t="s">
        <v>3705</v>
      </c>
      <c r="D1439" s="93">
        <v>15902.332659600001</v>
      </c>
      <c r="E1439" s="80" t="s">
        <v>3706</v>
      </c>
      <c r="F1439" s="86" t="str">
        <f>INDEX('Crosswalk Particulates'!$B:$B,MATCH('2017 EPA Data'!A1439,'Crosswalk Particulates'!$A:$A,0))</f>
        <v>process-other-industry</v>
      </c>
      <c r="G1439" s="91">
        <f>INDEX('Crosswalk Particulates'!$E:$E,MATCH('2017 EPA Data'!$B1439,'Crosswalk Particulates'!$D:$D,0))</f>
        <v>0</v>
      </c>
      <c r="H1439" s="103">
        <f t="shared" si="22"/>
        <v>0</v>
      </c>
    </row>
    <row r="1440" spans="1:8" hidden="1">
      <c r="A1440" s="80" t="s">
        <v>3740</v>
      </c>
      <c r="B1440" s="80" t="s">
        <v>3794</v>
      </c>
      <c r="C1440" s="80" t="s">
        <v>3705</v>
      </c>
      <c r="D1440" s="93">
        <v>15884.73708394425</v>
      </c>
      <c r="E1440" s="80" t="s">
        <v>3706</v>
      </c>
      <c r="F1440" s="86" t="str">
        <f>INDEX('Crosswalk Particulates'!$B:$B,MATCH('2017 EPA Data'!A1440,'Crosswalk Particulates'!$A:$A,0))</f>
        <v>process-agriculture-industry</v>
      </c>
      <c r="G1440" s="91">
        <f>INDEX('Crosswalk Particulates'!$E:$E,MATCH('2017 EPA Data'!$B1440,'Crosswalk Particulates'!$D:$D,0))</f>
        <v>0</v>
      </c>
      <c r="H1440" s="103">
        <f t="shared" si="22"/>
        <v>0</v>
      </c>
    </row>
    <row r="1441" spans="1:8" hidden="1">
      <c r="A1441" s="80" t="s">
        <v>3766</v>
      </c>
      <c r="B1441" s="80" t="s">
        <v>3926</v>
      </c>
      <c r="C1441" s="80" t="s">
        <v>3705</v>
      </c>
      <c r="D1441" s="93">
        <v>15860.49502</v>
      </c>
      <c r="E1441" s="80" t="s">
        <v>3706</v>
      </c>
      <c r="F1441" s="86" t="str">
        <f>INDEX('Crosswalk Particulates'!$B:$B,MATCH('2017 EPA Data'!A1441,'Crosswalk Particulates'!$A:$A,0))</f>
        <v>process-chemicals-industry</v>
      </c>
      <c r="G1441" s="91">
        <f>INDEX('Crosswalk Particulates'!$E:$E,MATCH('2017 EPA Data'!$B1441,'Crosswalk Particulates'!$D:$D,0))</f>
        <v>0</v>
      </c>
      <c r="H1441" s="103">
        <f t="shared" si="22"/>
        <v>0</v>
      </c>
    </row>
    <row r="1442" spans="1:8" hidden="1">
      <c r="A1442" s="80" t="s">
        <v>3852</v>
      </c>
      <c r="B1442" s="80" t="s">
        <v>3723</v>
      </c>
      <c r="C1442" s="80" t="s">
        <v>3705</v>
      </c>
      <c r="D1442" s="93">
        <v>15851.979893120739</v>
      </c>
      <c r="E1442" s="80" t="s">
        <v>3706</v>
      </c>
      <c r="F1442" s="86" t="str">
        <f>INDEX('Crosswalk Particulates'!$B:$B,MATCH('2017 EPA Data'!A1442,'Crosswalk Particulates'!$A:$A,0))</f>
        <v>Commercial Buildings Sector</v>
      </c>
      <c r="G1442" s="91">
        <f>INDEX('Crosswalk Particulates'!$E:$E,MATCH('2017 EPA Data'!$B1442,'Crosswalk Particulates'!$D:$D,0))</f>
        <v>0</v>
      </c>
      <c r="H1442" s="103">
        <f t="shared" si="22"/>
        <v>0</v>
      </c>
    </row>
    <row r="1443" spans="1:8" hidden="1">
      <c r="A1443" s="80" t="s">
        <v>3740</v>
      </c>
      <c r="B1443" s="80" t="s">
        <v>3838</v>
      </c>
      <c r="C1443" s="80" t="s">
        <v>3705</v>
      </c>
      <c r="D1443" s="93">
        <v>15779.865416445407</v>
      </c>
      <c r="E1443" s="80" t="s">
        <v>3706</v>
      </c>
      <c r="F1443" s="86" t="str">
        <f>INDEX('Crosswalk Particulates'!$B:$B,MATCH('2017 EPA Data'!A1443,'Crosswalk Particulates'!$A:$A,0))</f>
        <v>process-agriculture-industry</v>
      </c>
      <c r="G1443" s="91">
        <f>INDEX('Crosswalk Particulates'!$E:$E,MATCH('2017 EPA Data'!$B1443,'Crosswalk Particulates'!$D:$D,0))</f>
        <v>0</v>
      </c>
      <c r="H1443" s="103">
        <f t="shared" si="22"/>
        <v>0</v>
      </c>
    </row>
    <row r="1444" spans="1:8" hidden="1">
      <c r="A1444" s="80" t="s">
        <v>3807</v>
      </c>
      <c r="B1444" s="80" t="s">
        <v>3899</v>
      </c>
      <c r="C1444" s="80" t="s">
        <v>3705</v>
      </c>
      <c r="D1444" s="93">
        <v>15745.0874</v>
      </c>
      <c r="E1444" s="80" t="s">
        <v>3706</v>
      </c>
      <c r="F1444" s="86" t="str">
        <f>INDEX('Crosswalk Particulates'!$B:$B,MATCH('2017 EPA Data'!A1444,'Crosswalk Particulates'!$A:$A,0))</f>
        <v>process-iron and steel-industry</v>
      </c>
      <c r="G1444" s="91">
        <f>INDEX('Crosswalk Particulates'!$E:$E,MATCH('2017 EPA Data'!$B1444,'Crosswalk Particulates'!$D:$D,0))</f>
        <v>0</v>
      </c>
      <c r="H1444" s="103">
        <f t="shared" si="22"/>
        <v>0</v>
      </c>
    </row>
    <row r="1445" spans="1:8" hidden="1">
      <c r="A1445" s="80" t="s">
        <v>3788</v>
      </c>
      <c r="B1445" s="80" t="s">
        <v>3927</v>
      </c>
      <c r="C1445" s="80" t="s">
        <v>3705</v>
      </c>
      <c r="D1445" s="93">
        <v>15724.753104886691</v>
      </c>
      <c r="E1445" s="80" t="s">
        <v>3706</v>
      </c>
      <c r="F1445" s="86" t="str">
        <f>INDEX('Crosswalk Particulates'!$B:$B,MATCH('2017 EPA Data'!A1445,'Crosswalk Particulates'!$A:$A,0))</f>
        <v>industry-fuel-biomass</v>
      </c>
      <c r="G1445" s="91">
        <f>INDEX('Crosswalk Particulates'!$E:$E,MATCH('2017 EPA Data'!$B1445,'Crosswalk Particulates'!$D:$D,0))</f>
        <v>0</v>
      </c>
      <c r="H1445" s="103">
        <f t="shared" si="22"/>
        <v>0</v>
      </c>
    </row>
    <row r="1446" spans="1:8" hidden="1">
      <c r="A1446" s="80" t="s">
        <v>3730</v>
      </c>
      <c r="B1446" s="80" t="s">
        <v>3927</v>
      </c>
      <c r="C1446" s="80" t="s">
        <v>3705</v>
      </c>
      <c r="D1446" s="93">
        <v>15689.596134749361</v>
      </c>
      <c r="E1446" s="80" t="s">
        <v>3706</v>
      </c>
      <c r="F1446" s="86" t="str">
        <f>INDEX('Crosswalk Particulates'!$B:$B,MATCH('2017 EPA Data'!A1446,'Crosswalk Particulates'!$A:$A,0))</f>
        <v>process-ngps-industry</v>
      </c>
      <c r="G1446" s="91">
        <f>INDEX('Crosswalk Particulates'!$E:$E,MATCH('2017 EPA Data'!$B1446,'Crosswalk Particulates'!$D:$D,0))</f>
        <v>0</v>
      </c>
      <c r="H1446" s="103">
        <f t="shared" si="22"/>
        <v>0</v>
      </c>
    </row>
    <row r="1447" spans="1:8" hidden="1">
      <c r="A1447" s="80" t="s">
        <v>3726</v>
      </c>
      <c r="B1447" s="80" t="s">
        <v>3878</v>
      </c>
      <c r="C1447" s="80" t="s">
        <v>3705</v>
      </c>
      <c r="D1447" s="93">
        <v>15638.962280350001</v>
      </c>
      <c r="E1447" s="80" t="s">
        <v>3706</v>
      </c>
      <c r="F1447" s="86" t="str">
        <f>INDEX('Crosswalk Particulates'!$B:$B,MATCH('2017 EPA Data'!A1447,'Crosswalk Particulates'!$A:$A,0))</f>
        <v>process-other-industry</v>
      </c>
      <c r="G1447" s="91">
        <f>INDEX('Crosswalk Particulates'!$E:$E,MATCH('2017 EPA Data'!$B1447,'Crosswalk Particulates'!$D:$D,0))</f>
        <v>0</v>
      </c>
      <c r="H1447" s="103">
        <f t="shared" si="22"/>
        <v>0</v>
      </c>
    </row>
    <row r="1448" spans="1:8" hidden="1">
      <c r="A1448" s="80" t="s">
        <v>3715</v>
      </c>
      <c r="B1448" s="80" t="s">
        <v>3822</v>
      </c>
      <c r="D1448" s="93">
        <v>15631.177825989134</v>
      </c>
      <c r="E1448" s="80" t="s">
        <v>3710</v>
      </c>
      <c r="F1448" s="86" t="str">
        <f>INDEX('Crosswalk Particulates'!$B:$B,MATCH('2017 EPA Data'!A1448,'Crosswalk Particulates'!$A:$A,0))</f>
        <v>Transportation Sector</v>
      </c>
      <c r="G1448" s="91" t="str">
        <f>INDEX('Crosswalk Particulates'!$E:$E,MATCH('2017 EPA Data'!$B1448,'Crosswalk Particulates'!$D:$D,0))</f>
        <v>OC</v>
      </c>
      <c r="H1448" s="103">
        <f t="shared" si="22"/>
        <v>14180382855.992538</v>
      </c>
    </row>
    <row r="1449" spans="1:8" hidden="1">
      <c r="A1449" s="80" t="s">
        <v>3739</v>
      </c>
      <c r="B1449" s="80" t="s">
        <v>3850</v>
      </c>
      <c r="C1449" s="80" t="s">
        <v>3705</v>
      </c>
      <c r="D1449" s="93">
        <v>15622.043662860391</v>
      </c>
      <c r="E1449" s="80" t="s">
        <v>3706</v>
      </c>
      <c r="F1449" s="86" t="str">
        <f>INDEX('Crosswalk Particulates'!$B:$B,MATCH('2017 EPA Data'!A1449,'Crosswalk Particulates'!$A:$A,0))</f>
        <v>industry-fuel-natural gas</v>
      </c>
      <c r="G1449" s="91">
        <f>INDEX('Crosswalk Particulates'!$E:$E,MATCH('2017 EPA Data'!$B1449,'Crosswalk Particulates'!$D:$D,0))</f>
        <v>0</v>
      </c>
      <c r="H1449" s="103">
        <f t="shared" si="22"/>
        <v>0</v>
      </c>
    </row>
    <row r="1450" spans="1:8" hidden="1">
      <c r="A1450" s="80" t="s">
        <v>3843</v>
      </c>
      <c r="B1450" s="80" t="s">
        <v>3712</v>
      </c>
      <c r="C1450" s="80" t="s">
        <v>3705</v>
      </c>
      <c r="D1450" s="93">
        <v>15612.838849022914</v>
      </c>
      <c r="E1450" s="80" t="s">
        <v>3706</v>
      </c>
      <c r="F1450" s="86" t="str">
        <f>INDEX('Crosswalk Particulates'!$B:$B,MATCH('2017 EPA Data'!A1450,'Crosswalk Particulates'!$A:$A,0))</f>
        <v>Commercial Buildings Sector</v>
      </c>
      <c r="G1450" s="91">
        <f>INDEX('Crosswalk Particulates'!$E:$E,MATCH('2017 EPA Data'!$B1450,'Crosswalk Particulates'!$D:$D,0))</f>
        <v>0</v>
      </c>
      <c r="H1450" s="103">
        <f t="shared" si="22"/>
        <v>0</v>
      </c>
    </row>
    <row r="1451" spans="1:8" hidden="1">
      <c r="A1451" s="80" t="s">
        <v>3820</v>
      </c>
      <c r="B1451" s="80" t="s">
        <v>3719</v>
      </c>
      <c r="C1451" s="80" t="s">
        <v>3705</v>
      </c>
      <c r="D1451" s="93">
        <v>15582.658201063006</v>
      </c>
      <c r="E1451" s="80" t="s">
        <v>3706</v>
      </c>
      <c r="F1451" s="86" t="str">
        <f>INDEX('Crosswalk Particulates'!$B:$B,MATCH('2017 EPA Data'!A1451,'Crosswalk Particulates'!$A:$A,0))</f>
        <v>industry-fuel-other</v>
      </c>
      <c r="G1451" s="91">
        <f>INDEX('Crosswalk Particulates'!$E:$E,MATCH('2017 EPA Data'!$B1451,'Crosswalk Particulates'!$D:$D,0))</f>
        <v>0</v>
      </c>
      <c r="H1451" s="103">
        <f t="shared" si="22"/>
        <v>0</v>
      </c>
    </row>
    <row r="1452" spans="1:8" hidden="1">
      <c r="A1452" s="80" t="s">
        <v>3789</v>
      </c>
      <c r="B1452" s="80" t="s">
        <v>3872</v>
      </c>
      <c r="C1452" s="80" t="s">
        <v>3705</v>
      </c>
      <c r="D1452" s="93">
        <v>15453.8100488412</v>
      </c>
      <c r="E1452" s="80" t="s">
        <v>3706</v>
      </c>
      <c r="F1452" s="86" t="str">
        <f>INDEX('Crosswalk Particulates'!$B:$B,MATCH('2017 EPA Data'!A1452,'Crosswalk Particulates'!$A:$A,0))</f>
        <v>Commercial Buildings Sector</v>
      </c>
      <c r="G1452" s="91">
        <f>INDEX('Crosswalk Particulates'!$E:$E,MATCH('2017 EPA Data'!$B1452,'Crosswalk Particulates'!$D:$D,0))</f>
        <v>0</v>
      </c>
      <c r="H1452" s="103">
        <f t="shared" si="22"/>
        <v>0</v>
      </c>
    </row>
    <row r="1453" spans="1:8" hidden="1">
      <c r="A1453" s="80" t="s">
        <v>3753</v>
      </c>
      <c r="B1453" s="80" t="s">
        <v>3810</v>
      </c>
      <c r="C1453" s="80" t="s">
        <v>3811</v>
      </c>
      <c r="D1453" s="93">
        <v>15392.337734270195</v>
      </c>
      <c r="E1453" s="80" t="s">
        <v>3706</v>
      </c>
      <c r="F1453" s="86" t="str">
        <f>INDEX('Crosswalk Particulates'!$B:$B,MATCH('2017 EPA Data'!A1453,'Crosswalk Particulates'!$A:$A,0))</f>
        <v>Electricity Sector</v>
      </c>
      <c r="G1453" s="91">
        <f>INDEX('Crosswalk Particulates'!$E:$E,MATCH('2017 EPA Data'!$B1453,'Crosswalk Particulates'!$D:$D,0))</f>
        <v>0</v>
      </c>
      <c r="H1453" s="103">
        <f t="shared" si="22"/>
        <v>0</v>
      </c>
    </row>
    <row r="1454" spans="1:8" hidden="1">
      <c r="A1454" s="80" t="s">
        <v>3791</v>
      </c>
      <c r="B1454" s="80" t="s">
        <v>3928</v>
      </c>
      <c r="C1454" s="80" t="s">
        <v>3705</v>
      </c>
      <c r="D1454" s="93">
        <v>15372.250512415623</v>
      </c>
      <c r="E1454" s="80" t="s">
        <v>3706</v>
      </c>
      <c r="F1454" s="86" t="str">
        <f>INDEX('Crosswalk Particulates'!$B:$B,MATCH('2017 EPA Data'!A1454,'Crosswalk Particulates'!$A:$A,0))</f>
        <v>Transportation Sector</v>
      </c>
      <c r="G1454" s="91">
        <f>INDEX('Crosswalk Particulates'!$E:$E,MATCH('2017 EPA Data'!$B1454,'Crosswalk Particulates'!$D:$D,0))</f>
        <v>0</v>
      </c>
      <c r="H1454" s="103">
        <f t="shared" si="22"/>
        <v>0</v>
      </c>
    </row>
    <row r="1455" spans="1:8" hidden="1">
      <c r="A1455" s="80" t="s">
        <v>3730</v>
      </c>
      <c r="B1455" s="80" t="s">
        <v>3840</v>
      </c>
      <c r="C1455" s="80" t="s">
        <v>3705</v>
      </c>
      <c r="D1455" s="93">
        <v>15348.112621805114</v>
      </c>
      <c r="E1455" s="80" t="s">
        <v>3706</v>
      </c>
      <c r="F1455" s="86" t="str">
        <f>INDEX('Crosswalk Particulates'!$B:$B,MATCH('2017 EPA Data'!A1455,'Crosswalk Particulates'!$A:$A,0))</f>
        <v>process-ngps-industry</v>
      </c>
      <c r="G1455" s="91">
        <f>INDEX('Crosswalk Particulates'!$E:$E,MATCH('2017 EPA Data'!$B1455,'Crosswalk Particulates'!$D:$D,0))</f>
        <v>0</v>
      </c>
      <c r="H1455" s="103">
        <f t="shared" si="22"/>
        <v>0</v>
      </c>
    </row>
    <row r="1456" spans="1:8" hidden="1">
      <c r="A1456" s="80" t="s">
        <v>3790</v>
      </c>
      <c r="B1456" s="80" t="s">
        <v>3882</v>
      </c>
      <c r="C1456" s="80" t="s">
        <v>3705</v>
      </c>
      <c r="D1456" s="93">
        <v>15339.717549635279</v>
      </c>
      <c r="E1456" s="80" t="s">
        <v>3706</v>
      </c>
      <c r="F1456" s="86" t="str">
        <f>INDEX('Crosswalk Particulates'!$B:$B,MATCH('2017 EPA Data'!A1456,'Crosswalk Particulates'!$A:$A,0))</f>
        <v>process-other-industry</v>
      </c>
      <c r="G1456" s="91">
        <f>INDEX('Crosswalk Particulates'!$E:$E,MATCH('2017 EPA Data'!$B1456,'Crosswalk Particulates'!$D:$D,0))</f>
        <v>0</v>
      </c>
      <c r="H1456" s="103">
        <f t="shared" si="22"/>
        <v>0</v>
      </c>
    </row>
    <row r="1457" spans="1:8" hidden="1">
      <c r="A1457" s="80" t="s">
        <v>3774</v>
      </c>
      <c r="B1457" s="80" t="s">
        <v>3799</v>
      </c>
      <c r="C1457" s="80" t="s">
        <v>3705</v>
      </c>
      <c r="D1457" s="93">
        <v>15322.238519387512</v>
      </c>
      <c r="E1457" s="80" t="s">
        <v>3706</v>
      </c>
      <c r="F1457" s="86" t="str">
        <f>INDEX('Crosswalk Particulates'!$B:$B,MATCH('2017 EPA Data'!A1457,'Crosswalk Particulates'!$A:$A,0))</f>
        <v>process-other-industry</v>
      </c>
      <c r="G1457" s="91">
        <f>INDEX('Crosswalk Particulates'!$E:$E,MATCH('2017 EPA Data'!$B1457,'Crosswalk Particulates'!$D:$D,0))</f>
        <v>0</v>
      </c>
      <c r="H1457" s="103">
        <f t="shared" si="22"/>
        <v>0</v>
      </c>
    </row>
    <row r="1458" spans="1:8" hidden="1">
      <c r="A1458" s="80" t="s">
        <v>3853</v>
      </c>
      <c r="B1458" s="80" t="s">
        <v>3847</v>
      </c>
      <c r="C1458" s="80" t="s">
        <v>3705</v>
      </c>
      <c r="D1458" s="93">
        <v>15319.263778803916</v>
      </c>
      <c r="E1458" s="80" t="s">
        <v>3706</v>
      </c>
      <c r="F1458" s="86" t="str">
        <f>INDEX('Crosswalk Particulates'!$B:$B,MATCH('2017 EPA Data'!A1458,'Crosswalk Particulates'!$A:$A,0))</f>
        <v>Commercial Buildings Sector</v>
      </c>
      <c r="G1458" s="91">
        <f>INDEX('Crosswalk Particulates'!$E:$E,MATCH('2017 EPA Data'!$B1458,'Crosswalk Particulates'!$D:$D,0))</f>
        <v>0</v>
      </c>
      <c r="H1458" s="103">
        <f t="shared" si="22"/>
        <v>0</v>
      </c>
    </row>
    <row r="1459" spans="1:8" hidden="1">
      <c r="A1459" s="80" t="s">
        <v>3737</v>
      </c>
      <c r="B1459" s="80" t="s">
        <v>3824</v>
      </c>
      <c r="C1459" s="80" t="s">
        <v>3705</v>
      </c>
      <c r="D1459" s="93">
        <v>15309.857379308432</v>
      </c>
      <c r="E1459" s="80" t="s">
        <v>3706</v>
      </c>
      <c r="F1459" s="86" t="str">
        <f>INDEX('Crosswalk Particulates'!$B:$B,MATCH('2017 EPA Data'!A1459,'Crosswalk Particulates'!$A:$A,0))</f>
        <v>Residential Buildings Sector</v>
      </c>
      <c r="G1459" s="91">
        <f>INDEX('Crosswalk Particulates'!$E:$E,MATCH('2017 EPA Data'!$B1459,'Crosswalk Particulates'!$D:$D,0))</f>
        <v>0</v>
      </c>
      <c r="H1459" s="103">
        <f t="shared" si="22"/>
        <v>0</v>
      </c>
    </row>
    <row r="1460" spans="1:8" hidden="1">
      <c r="A1460" s="80" t="s">
        <v>3740</v>
      </c>
      <c r="B1460" s="80" t="s">
        <v>3746</v>
      </c>
      <c r="C1460" s="80" t="s">
        <v>3705</v>
      </c>
      <c r="D1460" s="93">
        <v>15208</v>
      </c>
      <c r="E1460" s="80" t="s">
        <v>3706</v>
      </c>
      <c r="F1460" s="86" t="str">
        <f>INDEX('Crosswalk Particulates'!$B:$B,MATCH('2017 EPA Data'!A1460,'Crosswalk Particulates'!$A:$A,0))</f>
        <v>process-agriculture-industry</v>
      </c>
      <c r="G1460" s="91">
        <f>INDEX('Crosswalk Particulates'!$E:$E,MATCH('2017 EPA Data'!$B1460,'Crosswalk Particulates'!$D:$D,0))</f>
        <v>0</v>
      </c>
      <c r="H1460" s="103">
        <f t="shared" si="22"/>
        <v>0</v>
      </c>
    </row>
    <row r="1461" spans="1:8" hidden="1">
      <c r="A1461" s="80" t="s">
        <v>3788</v>
      </c>
      <c r="B1461" s="80" t="s">
        <v>3849</v>
      </c>
      <c r="C1461" s="80" t="s">
        <v>3705</v>
      </c>
      <c r="D1461" s="93">
        <v>15181.778405459272</v>
      </c>
      <c r="E1461" s="80" t="s">
        <v>3706</v>
      </c>
      <c r="F1461" s="86" t="str">
        <f>INDEX('Crosswalk Particulates'!$B:$B,MATCH('2017 EPA Data'!A1461,'Crosswalk Particulates'!$A:$A,0))</f>
        <v>industry-fuel-biomass</v>
      </c>
      <c r="G1461" s="91">
        <f>INDEX('Crosswalk Particulates'!$E:$E,MATCH('2017 EPA Data'!$B1461,'Crosswalk Particulates'!$D:$D,0))</f>
        <v>0</v>
      </c>
      <c r="H1461" s="103">
        <f t="shared" si="22"/>
        <v>0</v>
      </c>
    </row>
    <row r="1462" spans="1:8" hidden="1">
      <c r="A1462" s="80" t="s">
        <v>3766</v>
      </c>
      <c r="B1462" s="80" t="s">
        <v>3929</v>
      </c>
      <c r="C1462" s="80" t="s">
        <v>3705</v>
      </c>
      <c r="D1462" s="93">
        <v>15160.706</v>
      </c>
      <c r="E1462" s="80" t="s">
        <v>3706</v>
      </c>
      <c r="F1462" s="86" t="str">
        <f>INDEX('Crosswalk Particulates'!$B:$B,MATCH('2017 EPA Data'!A1462,'Crosswalk Particulates'!$A:$A,0))</f>
        <v>process-chemicals-industry</v>
      </c>
      <c r="G1462" s="91">
        <f>INDEX('Crosswalk Particulates'!$E:$E,MATCH('2017 EPA Data'!$B1462,'Crosswalk Particulates'!$D:$D,0))</f>
        <v>0</v>
      </c>
      <c r="H1462" s="103">
        <f t="shared" si="22"/>
        <v>0</v>
      </c>
    </row>
    <row r="1463" spans="1:8" hidden="1">
      <c r="A1463" s="80" t="s">
        <v>3753</v>
      </c>
      <c r="B1463" s="80" t="s">
        <v>3930</v>
      </c>
      <c r="C1463" s="80" t="s">
        <v>3705</v>
      </c>
      <c r="D1463" s="93">
        <v>15115.175622000001</v>
      </c>
      <c r="E1463" s="80" t="s">
        <v>3706</v>
      </c>
      <c r="F1463" s="86" t="str">
        <f>INDEX('Crosswalk Particulates'!$B:$B,MATCH('2017 EPA Data'!A1463,'Crosswalk Particulates'!$A:$A,0))</f>
        <v>Electricity Sector</v>
      </c>
      <c r="G1463" s="91">
        <f>INDEX('Crosswalk Particulates'!$E:$E,MATCH('2017 EPA Data'!$B1463,'Crosswalk Particulates'!$D:$D,0))</f>
        <v>0</v>
      </c>
      <c r="H1463" s="103">
        <f t="shared" si="22"/>
        <v>0</v>
      </c>
    </row>
    <row r="1464" spans="1:8" hidden="1">
      <c r="A1464" s="80" t="s">
        <v>3747</v>
      </c>
      <c r="B1464" s="80" t="s">
        <v>3763</v>
      </c>
      <c r="C1464" s="80" t="s">
        <v>3705</v>
      </c>
      <c r="D1464" s="93">
        <v>14981.285243980001</v>
      </c>
      <c r="E1464" s="80" t="s">
        <v>3706</v>
      </c>
      <c r="F1464" s="86" t="str">
        <f>INDEX('Crosswalk Particulates'!$B:$B,MATCH('2017 EPA Data'!A1464,'Crosswalk Particulates'!$A:$A,0))</f>
        <v>process-waste-industry</v>
      </c>
      <c r="G1464" s="91">
        <f>INDEX('Crosswalk Particulates'!$E:$E,MATCH('2017 EPA Data'!$B1464,'Crosswalk Particulates'!$D:$D,0))</f>
        <v>0</v>
      </c>
      <c r="H1464" s="103">
        <f t="shared" si="22"/>
        <v>0</v>
      </c>
    </row>
    <row r="1465" spans="1:8" hidden="1">
      <c r="A1465" s="80" t="s">
        <v>3730</v>
      </c>
      <c r="B1465" s="80" t="s">
        <v>3768</v>
      </c>
      <c r="C1465" s="80" t="s">
        <v>3705</v>
      </c>
      <c r="D1465" s="93">
        <v>14892.469148</v>
      </c>
      <c r="E1465" s="80" t="s">
        <v>3706</v>
      </c>
      <c r="F1465" s="86" t="str">
        <f>INDEX('Crosswalk Particulates'!$B:$B,MATCH('2017 EPA Data'!A1465,'Crosswalk Particulates'!$A:$A,0))</f>
        <v>process-ngps-industry</v>
      </c>
      <c r="G1465" s="91">
        <f>INDEX('Crosswalk Particulates'!$E:$E,MATCH('2017 EPA Data'!$B1465,'Crosswalk Particulates'!$D:$D,0))</f>
        <v>0</v>
      </c>
      <c r="H1465" s="103">
        <f t="shared" si="22"/>
        <v>0</v>
      </c>
    </row>
    <row r="1466" spans="1:8" hidden="1">
      <c r="A1466" s="80" t="s">
        <v>3779</v>
      </c>
      <c r="B1466" s="80" t="s">
        <v>3818</v>
      </c>
      <c r="D1466" s="93">
        <v>14857.046525033131</v>
      </c>
      <c r="E1466" s="80" t="s">
        <v>3710</v>
      </c>
      <c r="F1466" s="86" t="str">
        <f>INDEX('Crosswalk Particulates'!$B:$B,MATCH('2017 EPA Data'!A1466,'Crosswalk Particulates'!$A:$A,0))</f>
        <v>Other-EPA</v>
      </c>
      <c r="G1466" s="91">
        <f>INDEX('Crosswalk Particulates'!$E:$E,MATCH('2017 EPA Data'!$B1466,'Crosswalk Particulates'!$D:$D,0))</f>
        <v>0</v>
      </c>
      <c r="H1466" s="103">
        <f t="shared" si="22"/>
        <v>13478101917.820879</v>
      </c>
    </row>
    <row r="1467" spans="1:8" hidden="1">
      <c r="A1467" s="80" t="s">
        <v>3783</v>
      </c>
      <c r="B1467" s="80" t="s">
        <v>3708</v>
      </c>
      <c r="C1467" s="80" t="s">
        <v>3709</v>
      </c>
      <c r="D1467" s="93">
        <v>14839.456749999999</v>
      </c>
      <c r="E1467" s="80" t="s">
        <v>3710</v>
      </c>
      <c r="F1467" s="86" t="str">
        <f>INDEX('Crosswalk Particulates'!$B:$B,MATCH('2017 EPA Data'!A1467,'Crosswalk Particulates'!$A:$A,0))</f>
        <v>process-other-industry</v>
      </c>
      <c r="G1467" s="91">
        <f>INDEX('Crosswalk Particulates'!$E:$E,MATCH('2017 EPA Data'!$B1467,'Crosswalk Particulates'!$D:$D,0))</f>
        <v>0</v>
      </c>
      <c r="H1467" s="103">
        <f t="shared" si="22"/>
        <v>13462144723.353685</v>
      </c>
    </row>
    <row r="1468" spans="1:8" hidden="1">
      <c r="A1468" s="80" t="s">
        <v>3853</v>
      </c>
      <c r="B1468" s="80" t="s">
        <v>3778</v>
      </c>
      <c r="C1468" s="80" t="s">
        <v>3745</v>
      </c>
      <c r="D1468" s="93">
        <v>14827.440993018699</v>
      </c>
      <c r="E1468" s="80" t="s">
        <v>3710</v>
      </c>
      <c r="F1468" s="86" t="str">
        <f>INDEX('Crosswalk Particulates'!$B:$B,MATCH('2017 EPA Data'!A1468,'Crosswalk Particulates'!$A:$A,0))</f>
        <v>Commercial Buildings Sector</v>
      </c>
      <c r="G1468" s="91" t="str">
        <f>INDEX('Crosswalk Particulates'!$E:$E,MATCH('2017 EPA Data'!$B1468,'Crosswalk Particulates'!$D:$D,0))</f>
        <v>PM10</v>
      </c>
      <c r="H1468" s="103">
        <f t="shared" si="22"/>
        <v>13451244199.017246</v>
      </c>
    </row>
    <row r="1469" spans="1:8" hidden="1">
      <c r="A1469" s="80" t="s">
        <v>3720</v>
      </c>
      <c r="B1469" s="80" t="s">
        <v>3818</v>
      </c>
      <c r="D1469" s="93">
        <v>14751.805021459406</v>
      </c>
      <c r="E1469" s="80" t="s">
        <v>3710</v>
      </c>
      <c r="F1469" s="86" t="str">
        <f>INDEX('Crosswalk Particulates'!$B:$B,MATCH('2017 EPA Data'!A1469,'Crosswalk Particulates'!$A:$A,0))</f>
        <v>Other-EPA</v>
      </c>
      <c r="G1469" s="91">
        <f>INDEX('Crosswalk Particulates'!$E:$E,MATCH('2017 EPA Data'!$B1469,'Crosswalk Particulates'!$D:$D,0))</f>
        <v>0</v>
      </c>
      <c r="H1469" s="103">
        <f t="shared" si="22"/>
        <v>13382628318.222103</v>
      </c>
    </row>
    <row r="1470" spans="1:8" hidden="1">
      <c r="A1470" s="80" t="s">
        <v>3788</v>
      </c>
      <c r="B1470" s="80" t="s">
        <v>3856</v>
      </c>
      <c r="C1470" s="80" t="s">
        <v>3705</v>
      </c>
      <c r="D1470" s="93">
        <v>14725.348589200001</v>
      </c>
      <c r="E1470" s="80" t="s">
        <v>3706</v>
      </c>
      <c r="F1470" s="86" t="str">
        <f>INDEX('Crosswalk Particulates'!$B:$B,MATCH('2017 EPA Data'!A1470,'Crosswalk Particulates'!$A:$A,0))</f>
        <v>industry-fuel-biomass</v>
      </c>
      <c r="G1470" s="91">
        <f>INDEX('Crosswalk Particulates'!$E:$E,MATCH('2017 EPA Data'!$B1470,'Crosswalk Particulates'!$D:$D,0))</f>
        <v>0</v>
      </c>
      <c r="H1470" s="103">
        <f t="shared" si="22"/>
        <v>0</v>
      </c>
    </row>
    <row r="1471" spans="1:8" hidden="1">
      <c r="A1471" s="80" t="s">
        <v>3735</v>
      </c>
      <c r="B1471" s="80" t="s">
        <v>3931</v>
      </c>
      <c r="C1471" s="80" t="s">
        <v>3705</v>
      </c>
      <c r="D1471" s="93">
        <v>14696.3757458092</v>
      </c>
      <c r="E1471" s="80" t="s">
        <v>3706</v>
      </c>
      <c r="F1471" s="86" t="str">
        <f>INDEX('Crosswalk Particulates'!$B:$B,MATCH('2017 EPA Data'!A1471,'Crosswalk Particulates'!$A:$A,0))</f>
        <v>process-other-industry</v>
      </c>
      <c r="G1471" s="91">
        <f>INDEX('Crosswalk Particulates'!$E:$E,MATCH('2017 EPA Data'!$B1471,'Crosswalk Particulates'!$D:$D,0))</f>
        <v>0</v>
      </c>
      <c r="H1471" s="103">
        <f t="shared" si="22"/>
        <v>0</v>
      </c>
    </row>
    <row r="1472" spans="1:8" hidden="1">
      <c r="A1472" s="80" t="s">
        <v>3766</v>
      </c>
      <c r="B1472" s="80" t="s">
        <v>3848</v>
      </c>
      <c r="C1472" s="80" t="s">
        <v>3705</v>
      </c>
      <c r="D1472" s="93">
        <v>14657.89445422139</v>
      </c>
      <c r="E1472" s="80" t="s">
        <v>3706</v>
      </c>
      <c r="F1472" s="86" t="str">
        <f>INDEX('Crosswalk Particulates'!$B:$B,MATCH('2017 EPA Data'!A1472,'Crosswalk Particulates'!$A:$A,0))</f>
        <v>process-chemicals-industry</v>
      </c>
      <c r="G1472" s="91">
        <f>INDEX('Crosswalk Particulates'!$E:$E,MATCH('2017 EPA Data'!$B1472,'Crosswalk Particulates'!$D:$D,0))</f>
        <v>0</v>
      </c>
      <c r="H1472" s="103">
        <f t="shared" si="22"/>
        <v>0</v>
      </c>
    </row>
    <row r="1473" spans="1:8" hidden="1">
      <c r="A1473" s="80" t="s">
        <v>3773</v>
      </c>
      <c r="B1473" s="80" t="s">
        <v>3756</v>
      </c>
      <c r="C1473" s="80" t="s">
        <v>3705</v>
      </c>
      <c r="D1473" s="93">
        <v>14642.555618954086</v>
      </c>
      <c r="E1473" s="80" t="s">
        <v>3706</v>
      </c>
      <c r="F1473" s="86" t="str">
        <f>INDEX('Crosswalk Particulates'!$B:$B,MATCH('2017 EPA Data'!A1473,'Crosswalk Particulates'!$A:$A,0))</f>
        <v>process-other-industry</v>
      </c>
      <c r="G1473" s="91">
        <f>INDEX('Crosswalk Particulates'!$E:$E,MATCH('2017 EPA Data'!$B1473,'Crosswalk Particulates'!$D:$D,0))</f>
        <v>0</v>
      </c>
      <c r="H1473" s="103">
        <f t="shared" si="22"/>
        <v>0</v>
      </c>
    </row>
    <row r="1474" spans="1:8" hidden="1">
      <c r="A1474" s="80" t="s">
        <v>3766</v>
      </c>
      <c r="B1474" s="80" t="s">
        <v>3932</v>
      </c>
      <c r="C1474" s="80" t="s">
        <v>3705</v>
      </c>
      <c r="D1474" s="93">
        <v>14625.440399999999</v>
      </c>
      <c r="E1474" s="80" t="s">
        <v>3706</v>
      </c>
      <c r="F1474" s="86" t="str">
        <f>INDEX('Crosswalk Particulates'!$B:$B,MATCH('2017 EPA Data'!A1474,'Crosswalk Particulates'!$A:$A,0))</f>
        <v>process-chemicals-industry</v>
      </c>
      <c r="G1474" s="91">
        <f>INDEX('Crosswalk Particulates'!$E:$E,MATCH('2017 EPA Data'!$B1474,'Crosswalk Particulates'!$D:$D,0))</f>
        <v>0</v>
      </c>
      <c r="H1474" s="103">
        <f t="shared" si="22"/>
        <v>0</v>
      </c>
    </row>
    <row r="1475" spans="1:8" hidden="1">
      <c r="A1475" s="80" t="s">
        <v>3739</v>
      </c>
      <c r="B1475" s="80" t="s">
        <v>3781</v>
      </c>
      <c r="C1475" s="80" t="s">
        <v>3705</v>
      </c>
      <c r="D1475" s="93">
        <v>14619.759</v>
      </c>
      <c r="E1475" s="80" t="s">
        <v>3706</v>
      </c>
      <c r="F1475" s="86" t="str">
        <f>INDEX('Crosswalk Particulates'!$B:$B,MATCH('2017 EPA Data'!A1475,'Crosswalk Particulates'!$A:$A,0))</f>
        <v>industry-fuel-natural gas</v>
      </c>
      <c r="G1475" s="91">
        <f>INDEX('Crosswalk Particulates'!$E:$E,MATCH('2017 EPA Data'!$B1475,'Crosswalk Particulates'!$D:$D,0))</f>
        <v>0</v>
      </c>
      <c r="H1475" s="103">
        <f t="shared" si="22"/>
        <v>0</v>
      </c>
    </row>
    <row r="1476" spans="1:8" hidden="1">
      <c r="A1476" s="80" t="s">
        <v>3773</v>
      </c>
      <c r="B1476" s="80" t="s">
        <v>3798</v>
      </c>
      <c r="C1476" s="80" t="s">
        <v>3745</v>
      </c>
      <c r="D1476" s="93">
        <v>14616.673791204874</v>
      </c>
      <c r="E1476" s="80" t="s">
        <v>3710</v>
      </c>
      <c r="F1476" s="86" t="str">
        <f>INDEX('Crosswalk Particulates'!$B:$B,MATCH('2017 EPA Data'!A1476,'Crosswalk Particulates'!$A:$A,0))</f>
        <v>process-other-industry</v>
      </c>
      <c r="G1476" s="91" t="str">
        <f>INDEX('Crosswalk Particulates'!$E:$E,MATCH('2017 EPA Data'!$B1476,'Crosswalk Particulates'!$D:$D,0))</f>
        <v>PM25</v>
      </c>
      <c r="H1476" s="103">
        <f t="shared" ref="H1476:H1539" si="23">IF(E1476="TON",D1476/metricton_to_shortton,0)*10^6</f>
        <v>13260039182.448563</v>
      </c>
    </row>
    <row r="1477" spans="1:8" hidden="1">
      <c r="A1477" s="80" t="s">
        <v>3796</v>
      </c>
      <c r="B1477" s="80" t="s">
        <v>3781</v>
      </c>
      <c r="C1477" s="80" t="s">
        <v>3705</v>
      </c>
      <c r="D1477" s="93">
        <v>14598.392529999999</v>
      </c>
      <c r="E1477" s="80" t="s">
        <v>3706</v>
      </c>
      <c r="F1477" s="86" t="str">
        <f>INDEX('Crosswalk Particulates'!$B:$B,MATCH('2017 EPA Data'!A1477,'Crosswalk Particulates'!$A:$A,0))</f>
        <v>Electricity Sector</v>
      </c>
      <c r="G1477" s="91">
        <f>INDEX('Crosswalk Particulates'!$E:$E,MATCH('2017 EPA Data'!$B1477,'Crosswalk Particulates'!$D:$D,0))</f>
        <v>0</v>
      </c>
      <c r="H1477" s="103">
        <f t="shared" si="23"/>
        <v>0</v>
      </c>
    </row>
    <row r="1478" spans="1:8" hidden="1">
      <c r="A1478" s="80" t="s">
        <v>3766</v>
      </c>
      <c r="B1478" s="80" t="s">
        <v>3927</v>
      </c>
      <c r="C1478" s="80" t="s">
        <v>3705</v>
      </c>
      <c r="D1478" s="93">
        <v>14459.527607</v>
      </c>
      <c r="E1478" s="80" t="s">
        <v>3706</v>
      </c>
      <c r="F1478" s="86" t="str">
        <f>INDEX('Crosswalk Particulates'!$B:$B,MATCH('2017 EPA Data'!A1478,'Crosswalk Particulates'!$A:$A,0))</f>
        <v>process-chemicals-industry</v>
      </c>
      <c r="G1478" s="91">
        <f>INDEX('Crosswalk Particulates'!$E:$E,MATCH('2017 EPA Data'!$B1478,'Crosswalk Particulates'!$D:$D,0))</f>
        <v>0</v>
      </c>
      <c r="H1478" s="103">
        <f t="shared" si="23"/>
        <v>0</v>
      </c>
    </row>
    <row r="1479" spans="1:8" hidden="1">
      <c r="A1479" s="80" t="s">
        <v>3747</v>
      </c>
      <c r="B1479" s="80" t="s">
        <v>3814</v>
      </c>
      <c r="C1479" s="80" t="s">
        <v>3705</v>
      </c>
      <c r="D1479" s="93">
        <v>14446.723325985944</v>
      </c>
      <c r="E1479" s="80" t="s">
        <v>3706</v>
      </c>
      <c r="F1479" s="86" t="str">
        <f>INDEX('Crosswalk Particulates'!$B:$B,MATCH('2017 EPA Data'!A1479,'Crosswalk Particulates'!$A:$A,0))</f>
        <v>process-waste-industry</v>
      </c>
      <c r="G1479" s="91">
        <f>INDEX('Crosswalk Particulates'!$E:$E,MATCH('2017 EPA Data'!$B1479,'Crosswalk Particulates'!$D:$D,0))</f>
        <v>0</v>
      </c>
      <c r="H1479" s="103">
        <f t="shared" si="23"/>
        <v>0</v>
      </c>
    </row>
    <row r="1480" spans="1:8" hidden="1">
      <c r="A1480" s="80" t="s">
        <v>3774</v>
      </c>
      <c r="B1480" s="80" t="s">
        <v>3849</v>
      </c>
      <c r="C1480" s="80" t="s">
        <v>3705</v>
      </c>
      <c r="D1480" s="93">
        <v>14410.848692310001</v>
      </c>
      <c r="E1480" s="80" t="s">
        <v>3706</v>
      </c>
      <c r="F1480" s="86" t="str">
        <f>INDEX('Crosswalk Particulates'!$B:$B,MATCH('2017 EPA Data'!A1480,'Crosswalk Particulates'!$A:$A,0))</f>
        <v>process-other-industry</v>
      </c>
      <c r="G1480" s="91">
        <f>INDEX('Crosswalk Particulates'!$E:$E,MATCH('2017 EPA Data'!$B1480,'Crosswalk Particulates'!$D:$D,0))</f>
        <v>0</v>
      </c>
      <c r="H1480" s="103">
        <f t="shared" si="23"/>
        <v>0</v>
      </c>
    </row>
    <row r="1481" spans="1:8" hidden="1">
      <c r="A1481" s="80" t="s">
        <v>3790</v>
      </c>
      <c r="B1481" s="80" t="s">
        <v>3732</v>
      </c>
      <c r="C1481" s="80" t="s">
        <v>3705</v>
      </c>
      <c r="D1481" s="93">
        <v>14402.0934316</v>
      </c>
      <c r="E1481" s="80" t="s">
        <v>3706</v>
      </c>
      <c r="F1481" s="86" t="str">
        <f>INDEX('Crosswalk Particulates'!$B:$B,MATCH('2017 EPA Data'!A1481,'Crosswalk Particulates'!$A:$A,0))</f>
        <v>process-other-industry</v>
      </c>
      <c r="G1481" s="91">
        <f>INDEX('Crosswalk Particulates'!$E:$E,MATCH('2017 EPA Data'!$B1481,'Crosswalk Particulates'!$D:$D,0))</f>
        <v>0</v>
      </c>
      <c r="H1481" s="103">
        <f t="shared" si="23"/>
        <v>0</v>
      </c>
    </row>
    <row r="1482" spans="1:8" hidden="1">
      <c r="A1482" s="80" t="s">
        <v>3747</v>
      </c>
      <c r="B1482" s="80" t="s">
        <v>3933</v>
      </c>
      <c r="C1482" s="80" t="s">
        <v>3705</v>
      </c>
      <c r="D1482" s="93">
        <v>14363.201416830463</v>
      </c>
      <c r="E1482" s="80" t="s">
        <v>3706</v>
      </c>
      <c r="F1482" s="86" t="str">
        <f>INDEX('Crosswalk Particulates'!$B:$B,MATCH('2017 EPA Data'!A1482,'Crosswalk Particulates'!$A:$A,0))</f>
        <v>process-waste-industry</v>
      </c>
      <c r="G1482" s="91">
        <f>INDEX('Crosswalk Particulates'!$E:$E,MATCH('2017 EPA Data'!$B1482,'Crosswalk Particulates'!$D:$D,0))</f>
        <v>0</v>
      </c>
      <c r="H1482" s="103">
        <f t="shared" si="23"/>
        <v>0</v>
      </c>
    </row>
    <row r="1483" spans="1:8" hidden="1">
      <c r="A1483" s="80" t="s">
        <v>3835</v>
      </c>
      <c r="B1483" s="80" t="s">
        <v>3903</v>
      </c>
      <c r="C1483" s="80" t="s">
        <v>3705</v>
      </c>
      <c r="D1483" s="93">
        <v>14356.755933578401</v>
      </c>
      <c r="E1483" s="80" t="s">
        <v>3706</v>
      </c>
      <c r="F1483" s="86" t="str">
        <f>INDEX('Crosswalk Particulates'!$B:$B,MATCH('2017 EPA Data'!A1483,'Crosswalk Particulates'!$A:$A,0))</f>
        <v>process-mining-industry</v>
      </c>
      <c r="G1483" s="91">
        <f>INDEX('Crosswalk Particulates'!$E:$E,MATCH('2017 EPA Data'!$B1483,'Crosswalk Particulates'!$D:$D,0))</f>
        <v>0</v>
      </c>
      <c r="H1483" s="103">
        <f t="shared" si="23"/>
        <v>0</v>
      </c>
    </row>
    <row r="1484" spans="1:8" hidden="1">
      <c r="A1484" s="80" t="s">
        <v>3766</v>
      </c>
      <c r="B1484" s="80" t="s">
        <v>3884</v>
      </c>
      <c r="C1484" s="80" t="s">
        <v>3705</v>
      </c>
      <c r="D1484" s="93">
        <v>14323.6084324</v>
      </c>
      <c r="E1484" s="80" t="s">
        <v>3706</v>
      </c>
      <c r="F1484" s="86" t="str">
        <f>INDEX('Crosswalk Particulates'!$B:$B,MATCH('2017 EPA Data'!A1484,'Crosswalk Particulates'!$A:$A,0))</f>
        <v>process-chemicals-industry</v>
      </c>
      <c r="G1484" s="91">
        <f>INDEX('Crosswalk Particulates'!$E:$E,MATCH('2017 EPA Data'!$B1484,'Crosswalk Particulates'!$D:$D,0))</f>
        <v>0</v>
      </c>
      <c r="H1484" s="103">
        <f t="shared" si="23"/>
        <v>0</v>
      </c>
    </row>
    <row r="1485" spans="1:8" hidden="1">
      <c r="A1485" s="80" t="s">
        <v>3788</v>
      </c>
      <c r="B1485" s="80" t="s">
        <v>3838</v>
      </c>
      <c r="C1485" s="80" t="s">
        <v>3705</v>
      </c>
      <c r="D1485" s="93">
        <v>14280.038251993492</v>
      </c>
      <c r="E1485" s="80" t="s">
        <v>3706</v>
      </c>
      <c r="F1485" s="86" t="str">
        <f>INDEX('Crosswalk Particulates'!$B:$B,MATCH('2017 EPA Data'!A1485,'Crosswalk Particulates'!$A:$A,0))</f>
        <v>industry-fuel-biomass</v>
      </c>
      <c r="G1485" s="91">
        <f>INDEX('Crosswalk Particulates'!$E:$E,MATCH('2017 EPA Data'!$B1485,'Crosswalk Particulates'!$D:$D,0))</f>
        <v>0</v>
      </c>
      <c r="H1485" s="103">
        <f t="shared" si="23"/>
        <v>0</v>
      </c>
    </row>
    <row r="1486" spans="1:8" hidden="1">
      <c r="A1486" s="80" t="s">
        <v>3852</v>
      </c>
      <c r="B1486" s="80" t="s">
        <v>3748</v>
      </c>
      <c r="C1486" s="80" t="s">
        <v>3745</v>
      </c>
      <c r="D1486" s="93">
        <v>14213.760196856929</v>
      </c>
      <c r="E1486" s="80" t="s">
        <v>3710</v>
      </c>
      <c r="F1486" s="86" t="str">
        <f>INDEX('Crosswalk Particulates'!$B:$B,MATCH('2017 EPA Data'!A1486,'Crosswalk Particulates'!$A:$A,0))</f>
        <v>Commercial Buildings Sector</v>
      </c>
      <c r="G1486" s="91" t="str">
        <f>INDEX('Crosswalk Particulates'!$E:$E,MATCH('2017 EPA Data'!$B1486,'Crosswalk Particulates'!$D:$D,0))</f>
        <v>CO</v>
      </c>
      <c r="H1486" s="103">
        <f t="shared" si="23"/>
        <v>12894521683.425652</v>
      </c>
    </row>
    <row r="1487" spans="1:8" hidden="1">
      <c r="A1487" s="80" t="s">
        <v>3791</v>
      </c>
      <c r="B1487" s="80" t="s">
        <v>3844</v>
      </c>
      <c r="C1487" s="80" t="s">
        <v>3705</v>
      </c>
      <c r="D1487" s="93">
        <v>14197.353893656791</v>
      </c>
      <c r="E1487" s="80" t="s">
        <v>3706</v>
      </c>
      <c r="F1487" s="86" t="str">
        <f>INDEX('Crosswalk Particulates'!$B:$B,MATCH('2017 EPA Data'!A1487,'Crosswalk Particulates'!$A:$A,0))</f>
        <v>Transportation Sector</v>
      </c>
      <c r="G1487" s="91">
        <f>INDEX('Crosswalk Particulates'!$E:$E,MATCH('2017 EPA Data'!$B1487,'Crosswalk Particulates'!$D:$D,0))</f>
        <v>0</v>
      </c>
      <c r="H1487" s="103">
        <f t="shared" si="23"/>
        <v>0</v>
      </c>
    </row>
    <row r="1488" spans="1:8" hidden="1">
      <c r="A1488" s="80" t="s">
        <v>3747</v>
      </c>
      <c r="B1488" s="80" t="s">
        <v>3883</v>
      </c>
      <c r="C1488" s="80" t="s">
        <v>3705</v>
      </c>
      <c r="D1488" s="93">
        <v>14169.046965088168</v>
      </c>
      <c r="E1488" s="80" t="s">
        <v>3706</v>
      </c>
      <c r="F1488" s="86" t="str">
        <f>INDEX('Crosswalk Particulates'!$B:$B,MATCH('2017 EPA Data'!A1488,'Crosswalk Particulates'!$A:$A,0))</f>
        <v>process-waste-industry</v>
      </c>
      <c r="G1488" s="91">
        <f>INDEX('Crosswalk Particulates'!$E:$E,MATCH('2017 EPA Data'!$B1488,'Crosswalk Particulates'!$D:$D,0))</f>
        <v>0</v>
      </c>
      <c r="H1488" s="103">
        <f t="shared" si="23"/>
        <v>0</v>
      </c>
    </row>
    <row r="1489" spans="1:8" hidden="1">
      <c r="A1489" s="80" t="s">
        <v>3747</v>
      </c>
      <c r="B1489" s="80" t="s">
        <v>3863</v>
      </c>
      <c r="C1489" s="80" t="s">
        <v>3705</v>
      </c>
      <c r="D1489" s="93">
        <v>14166.378040696409</v>
      </c>
      <c r="E1489" s="80" t="s">
        <v>3706</v>
      </c>
      <c r="F1489" s="86" t="str">
        <f>INDEX('Crosswalk Particulates'!$B:$B,MATCH('2017 EPA Data'!A1489,'Crosswalk Particulates'!$A:$A,0))</f>
        <v>process-waste-industry</v>
      </c>
      <c r="G1489" s="91">
        <f>INDEX('Crosswalk Particulates'!$E:$E,MATCH('2017 EPA Data'!$B1489,'Crosswalk Particulates'!$D:$D,0))</f>
        <v>0</v>
      </c>
      <c r="H1489" s="103">
        <f t="shared" si="23"/>
        <v>0</v>
      </c>
    </row>
    <row r="1490" spans="1:8" hidden="1">
      <c r="A1490" s="80" t="s">
        <v>3817</v>
      </c>
      <c r="B1490" s="80" t="s">
        <v>3704</v>
      </c>
      <c r="C1490" s="80" t="s">
        <v>3705</v>
      </c>
      <c r="D1490" s="93">
        <v>14132.03430616</v>
      </c>
      <c r="E1490" s="80" t="s">
        <v>3706</v>
      </c>
      <c r="F1490" s="86" t="str">
        <f>INDEX('Crosswalk Particulates'!$B:$B,MATCH('2017 EPA Data'!A1490,'Crosswalk Particulates'!$A:$A,0))</f>
        <v>industry-fuel-oil</v>
      </c>
      <c r="G1490" s="91">
        <f>INDEX('Crosswalk Particulates'!$E:$E,MATCH('2017 EPA Data'!$B1490,'Crosswalk Particulates'!$D:$D,0))</f>
        <v>0</v>
      </c>
      <c r="H1490" s="103">
        <f t="shared" si="23"/>
        <v>0</v>
      </c>
    </row>
    <row r="1491" spans="1:8" hidden="1">
      <c r="A1491" s="80" t="s">
        <v>3837</v>
      </c>
      <c r="B1491" s="80" t="s">
        <v>3781</v>
      </c>
      <c r="C1491" s="80" t="s">
        <v>3705</v>
      </c>
      <c r="D1491" s="93">
        <v>14069.131068000001</v>
      </c>
      <c r="E1491" s="80" t="s">
        <v>3706</v>
      </c>
      <c r="F1491" s="86" t="str">
        <f>INDEX('Crosswalk Particulates'!$B:$B,MATCH('2017 EPA Data'!A1491,'Crosswalk Particulates'!$A:$A,0))</f>
        <v>Electricity Sector</v>
      </c>
      <c r="G1491" s="91">
        <f>INDEX('Crosswalk Particulates'!$E:$E,MATCH('2017 EPA Data'!$B1491,'Crosswalk Particulates'!$D:$D,0))</f>
        <v>0</v>
      </c>
      <c r="H1491" s="103">
        <f t="shared" si="23"/>
        <v>0</v>
      </c>
    </row>
    <row r="1492" spans="1:8" hidden="1">
      <c r="A1492" s="80" t="s">
        <v>3707</v>
      </c>
      <c r="B1492" s="80" t="s">
        <v>3809</v>
      </c>
      <c r="C1492" s="80" t="s">
        <v>3705</v>
      </c>
      <c r="D1492" s="93">
        <v>13968.203371710837</v>
      </c>
      <c r="E1492" s="80" t="s">
        <v>3706</v>
      </c>
      <c r="F1492" s="86" t="str">
        <f>INDEX('Crosswalk Particulates'!$B:$B,MATCH('2017 EPA Data'!A1492,'Crosswalk Particulates'!$A:$A,0))</f>
        <v>process-other-industry</v>
      </c>
      <c r="G1492" s="91">
        <f>INDEX('Crosswalk Particulates'!$E:$E,MATCH('2017 EPA Data'!$B1492,'Crosswalk Particulates'!$D:$D,0))</f>
        <v>0</v>
      </c>
      <c r="H1492" s="103">
        <f t="shared" si="23"/>
        <v>0</v>
      </c>
    </row>
    <row r="1493" spans="1:8" hidden="1">
      <c r="A1493" s="80" t="s">
        <v>3726</v>
      </c>
      <c r="B1493" s="80" t="s">
        <v>3818</v>
      </c>
      <c r="D1493" s="93">
        <v>13879.848104422066</v>
      </c>
      <c r="E1493" s="80" t="s">
        <v>3710</v>
      </c>
      <c r="F1493" s="86" t="str">
        <f>INDEX('Crosswalk Particulates'!$B:$B,MATCH('2017 EPA Data'!A1493,'Crosswalk Particulates'!$A:$A,0))</f>
        <v>process-other-industry</v>
      </c>
      <c r="G1493" s="91">
        <f>INDEX('Crosswalk Particulates'!$E:$E,MATCH('2017 EPA Data'!$B1493,'Crosswalk Particulates'!$D:$D,0))</f>
        <v>0</v>
      </c>
      <c r="H1493" s="103">
        <f t="shared" si="23"/>
        <v>12591601368.419107</v>
      </c>
    </row>
    <row r="1494" spans="1:8" hidden="1">
      <c r="A1494" s="80" t="s">
        <v>3790</v>
      </c>
      <c r="B1494" s="80" t="s">
        <v>3797</v>
      </c>
      <c r="C1494" s="80" t="s">
        <v>3745</v>
      </c>
      <c r="D1494" s="93">
        <v>13877.6580505492</v>
      </c>
      <c r="E1494" s="80" t="s">
        <v>3710</v>
      </c>
      <c r="F1494" s="86" t="str">
        <f>INDEX('Crosswalk Particulates'!$B:$B,MATCH('2017 EPA Data'!A1494,'Crosswalk Particulates'!$A:$A,0))</f>
        <v>process-other-industry</v>
      </c>
      <c r="G1494" s="91" t="str">
        <f>INDEX('Crosswalk Particulates'!$E:$E,MATCH('2017 EPA Data'!$B1494,'Crosswalk Particulates'!$D:$D,0))</f>
        <v>NOX</v>
      </c>
      <c r="H1494" s="103">
        <f t="shared" si="23"/>
        <v>12589614582.603081</v>
      </c>
    </row>
    <row r="1495" spans="1:8" hidden="1">
      <c r="A1495" s="80" t="s">
        <v>3766</v>
      </c>
      <c r="B1495" s="80" t="s">
        <v>3818</v>
      </c>
      <c r="D1495" s="93">
        <v>13845.560602512738</v>
      </c>
      <c r="E1495" s="80" t="s">
        <v>3710</v>
      </c>
      <c r="F1495" s="86" t="str">
        <f>INDEX('Crosswalk Particulates'!$B:$B,MATCH('2017 EPA Data'!A1495,'Crosswalk Particulates'!$A:$A,0))</f>
        <v>process-chemicals-industry</v>
      </c>
      <c r="G1495" s="91">
        <f>INDEX('Crosswalk Particulates'!$E:$E,MATCH('2017 EPA Data'!$B1495,'Crosswalk Particulates'!$D:$D,0))</f>
        <v>0</v>
      </c>
      <c r="H1495" s="103">
        <f t="shared" si="23"/>
        <v>12560496232.922443</v>
      </c>
    </row>
    <row r="1496" spans="1:8" hidden="1">
      <c r="A1496" s="80" t="s">
        <v>3790</v>
      </c>
      <c r="B1496" s="80" t="s">
        <v>3713</v>
      </c>
      <c r="C1496" s="80" t="s">
        <v>3705</v>
      </c>
      <c r="D1496" s="93">
        <v>13811.15727908</v>
      </c>
      <c r="E1496" s="80" t="s">
        <v>3706</v>
      </c>
      <c r="F1496" s="86" t="str">
        <f>INDEX('Crosswalk Particulates'!$B:$B,MATCH('2017 EPA Data'!A1496,'Crosswalk Particulates'!$A:$A,0))</f>
        <v>process-other-industry</v>
      </c>
      <c r="G1496" s="91">
        <f>INDEX('Crosswalk Particulates'!$E:$E,MATCH('2017 EPA Data'!$B1496,'Crosswalk Particulates'!$D:$D,0))</f>
        <v>0</v>
      </c>
      <c r="H1496" s="103">
        <f t="shared" si="23"/>
        <v>0</v>
      </c>
    </row>
    <row r="1497" spans="1:8" hidden="1">
      <c r="A1497" s="80" t="s">
        <v>3788</v>
      </c>
      <c r="B1497" s="80" t="s">
        <v>3762</v>
      </c>
      <c r="C1497" s="80" t="s">
        <v>3705</v>
      </c>
      <c r="D1497" s="93">
        <v>13748.83467819643</v>
      </c>
      <c r="E1497" s="80" t="s">
        <v>3706</v>
      </c>
      <c r="F1497" s="86" t="str">
        <f>INDEX('Crosswalk Particulates'!$B:$B,MATCH('2017 EPA Data'!A1497,'Crosswalk Particulates'!$A:$A,0))</f>
        <v>industry-fuel-biomass</v>
      </c>
      <c r="G1497" s="91">
        <f>INDEX('Crosswalk Particulates'!$E:$E,MATCH('2017 EPA Data'!$B1497,'Crosswalk Particulates'!$D:$D,0))</f>
        <v>0</v>
      </c>
      <c r="H1497" s="103">
        <f t="shared" si="23"/>
        <v>0</v>
      </c>
    </row>
    <row r="1498" spans="1:8" hidden="1">
      <c r="A1498" s="80" t="s">
        <v>3726</v>
      </c>
      <c r="B1498" s="80" t="s">
        <v>3849</v>
      </c>
      <c r="C1498" s="80" t="s">
        <v>3705</v>
      </c>
      <c r="D1498" s="93">
        <v>13744.044441260001</v>
      </c>
      <c r="E1498" s="80" t="s">
        <v>3706</v>
      </c>
      <c r="F1498" s="86" t="str">
        <f>INDEX('Crosswalk Particulates'!$B:$B,MATCH('2017 EPA Data'!A1498,'Crosswalk Particulates'!$A:$A,0))</f>
        <v>process-other-industry</v>
      </c>
      <c r="G1498" s="91">
        <f>INDEX('Crosswalk Particulates'!$E:$E,MATCH('2017 EPA Data'!$B1498,'Crosswalk Particulates'!$D:$D,0))</f>
        <v>0</v>
      </c>
      <c r="H1498" s="103">
        <f t="shared" si="23"/>
        <v>0</v>
      </c>
    </row>
    <row r="1499" spans="1:8" hidden="1">
      <c r="A1499" s="80" t="s">
        <v>3766</v>
      </c>
      <c r="B1499" s="80" t="s">
        <v>3752</v>
      </c>
      <c r="C1499" s="80" t="s">
        <v>3705</v>
      </c>
      <c r="D1499" s="93">
        <v>13676.697399999999</v>
      </c>
      <c r="E1499" s="80" t="s">
        <v>3706</v>
      </c>
      <c r="F1499" s="86" t="str">
        <f>INDEX('Crosswalk Particulates'!$B:$B,MATCH('2017 EPA Data'!A1499,'Crosswalk Particulates'!$A:$A,0))</f>
        <v>process-chemicals-industry</v>
      </c>
      <c r="G1499" s="91">
        <f>INDEX('Crosswalk Particulates'!$E:$E,MATCH('2017 EPA Data'!$B1499,'Crosswalk Particulates'!$D:$D,0))</f>
        <v>0</v>
      </c>
      <c r="H1499" s="103">
        <f t="shared" si="23"/>
        <v>0</v>
      </c>
    </row>
    <row r="1500" spans="1:8" hidden="1">
      <c r="A1500" s="80" t="s">
        <v>3730</v>
      </c>
      <c r="B1500" s="80" t="s">
        <v>3885</v>
      </c>
      <c r="C1500" s="80" t="s">
        <v>3705</v>
      </c>
      <c r="D1500" s="93">
        <v>13668.061254951805</v>
      </c>
      <c r="E1500" s="80" t="s">
        <v>3706</v>
      </c>
      <c r="F1500" s="86" t="str">
        <f>INDEX('Crosswalk Particulates'!$B:$B,MATCH('2017 EPA Data'!A1500,'Crosswalk Particulates'!$A:$A,0))</f>
        <v>process-ngps-industry</v>
      </c>
      <c r="G1500" s="91">
        <f>INDEX('Crosswalk Particulates'!$E:$E,MATCH('2017 EPA Data'!$B1500,'Crosswalk Particulates'!$D:$D,0))</f>
        <v>0</v>
      </c>
      <c r="H1500" s="103">
        <f t="shared" si="23"/>
        <v>0</v>
      </c>
    </row>
    <row r="1501" spans="1:8" hidden="1">
      <c r="A1501" s="80" t="s">
        <v>3769</v>
      </c>
      <c r="B1501" s="80" t="s">
        <v>3704</v>
      </c>
      <c r="C1501" s="80" t="s">
        <v>3705</v>
      </c>
      <c r="D1501" s="93">
        <v>13661.0947750375</v>
      </c>
      <c r="E1501" s="80" t="s">
        <v>3706</v>
      </c>
      <c r="F1501" s="86" t="str">
        <f>INDEX('Crosswalk Particulates'!$B:$B,MATCH('2017 EPA Data'!A1501,'Crosswalk Particulates'!$A:$A,0))</f>
        <v>Electricity Sector</v>
      </c>
      <c r="G1501" s="91">
        <f>INDEX('Crosswalk Particulates'!$E:$E,MATCH('2017 EPA Data'!$B1501,'Crosswalk Particulates'!$D:$D,0))</f>
        <v>0</v>
      </c>
      <c r="H1501" s="103">
        <f t="shared" si="23"/>
        <v>0</v>
      </c>
    </row>
    <row r="1502" spans="1:8" hidden="1">
      <c r="A1502" s="80" t="s">
        <v>3835</v>
      </c>
      <c r="B1502" s="80" t="s">
        <v>3781</v>
      </c>
      <c r="C1502" s="80" t="s">
        <v>3705</v>
      </c>
      <c r="D1502" s="93">
        <v>13592.39</v>
      </c>
      <c r="E1502" s="80" t="s">
        <v>3706</v>
      </c>
      <c r="F1502" s="86" t="str">
        <f>INDEX('Crosswalk Particulates'!$B:$B,MATCH('2017 EPA Data'!A1502,'Crosswalk Particulates'!$A:$A,0))</f>
        <v>process-mining-industry</v>
      </c>
      <c r="G1502" s="91">
        <f>INDEX('Crosswalk Particulates'!$E:$E,MATCH('2017 EPA Data'!$B1502,'Crosswalk Particulates'!$D:$D,0))</f>
        <v>0</v>
      </c>
      <c r="H1502" s="103">
        <f t="shared" si="23"/>
        <v>0</v>
      </c>
    </row>
    <row r="1503" spans="1:8" hidden="1">
      <c r="A1503" s="80" t="s">
        <v>3769</v>
      </c>
      <c r="B1503" s="80" t="s">
        <v>3882</v>
      </c>
      <c r="C1503" s="80" t="s">
        <v>3705</v>
      </c>
      <c r="D1503" s="93">
        <v>13525.70189749871</v>
      </c>
      <c r="E1503" s="80" t="s">
        <v>3706</v>
      </c>
      <c r="F1503" s="86" t="str">
        <f>INDEX('Crosswalk Particulates'!$B:$B,MATCH('2017 EPA Data'!A1503,'Crosswalk Particulates'!$A:$A,0))</f>
        <v>Electricity Sector</v>
      </c>
      <c r="G1503" s="91">
        <f>INDEX('Crosswalk Particulates'!$E:$E,MATCH('2017 EPA Data'!$B1503,'Crosswalk Particulates'!$D:$D,0))</f>
        <v>0</v>
      </c>
      <c r="H1503" s="103">
        <f t="shared" si="23"/>
        <v>0</v>
      </c>
    </row>
    <row r="1504" spans="1:8" hidden="1">
      <c r="A1504" s="80" t="s">
        <v>3739</v>
      </c>
      <c r="B1504" s="80" t="s">
        <v>3830</v>
      </c>
      <c r="C1504" s="80" t="s">
        <v>3705</v>
      </c>
      <c r="D1504" s="93">
        <v>13435.402617017906</v>
      </c>
      <c r="E1504" s="80" t="s">
        <v>3706</v>
      </c>
      <c r="F1504" s="86" t="str">
        <f>INDEX('Crosswalk Particulates'!$B:$B,MATCH('2017 EPA Data'!A1504,'Crosswalk Particulates'!$A:$A,0))</f>
        <v>industry-fuel-natural gas</v>
      </c>
      <c r="G1504" s="91">
        <f>INDEX('Crosswalk Particulates'!$E:$E,MATCH('2017 EPA Data'!$B1504,'Crosswalk Particulates'!$D:$D,0))</f>
        <v>0</v>
      </c>
      <c r="H1504" s="103">
        <f t="shared" si="23"/>
        <v>0</v>
      </c>
    </row>
    <row r="1505" spans="1:8" hidden="1">
      <c r="A1505" s="80" t="s">
        <v>3738</v>
      </c>
      <c r="B1505" s="80" t="s">
        <v>3898</v>
      </c>
      <c r="C1505" s="80" t="s">
        <v>3705</v>
      </c>
      <c r="D1505" s="93">
        <v>13430.035891385</v>
      </c>
      <c r="E1505" s="80" t="s">
        <v>3706</v>
      </c>
      <c r="F1505" s="86" t="str">
        <f>INDEX('Crosswalk Particulates'!$B:$B,MATCH('2017 EPA Data'!A1505,'Crosswalk Particulates'!$A:$A,0))</f>
        <v>process-other-industry</v>
      </c>
      <c r="G1505" s="91">
        <f>INDEX('Crosswalk Particulates'!$E:$E,MATCH('2017 EPA Data'!$B1505,'Crosswalk Particulates'!$D:$D,0))</f>
        <v>0</v>
      </c>
      <c r="H1505" s="103">
        <f t="shared" si="23"/>
        <v>0</v>
      </c>
    </row>
    <row r="1506" spans="1:8" hidden="1">
      <c r="A1506" s="80" t="s">
        <v>3738</v>
      </c>
      <c r="B1506" s="80" t="s">
        <v>3934</v>
      </c>
      <c r="C1506" s="80" t="s">
        <v>3705</v>
      </c>
      <c r="D1506" s="93">
        <v>13430.035891385</v>
      </c>
      <c r="E1506" s="80" t="s">
        <v>3706</v>
      </c>
      <c r="F1506" s="86" t="str">
        <f>INDEX('Crosswalk Particulates'!$B:$B,MATCH('2017 EPA Data'!A1506,'Crosswalk Particulates'!$A:$A,0))</f>
        <v>process-other-industry</v>
      </c>
      <c r="G1506" s="91">
        <f>INDEX('Crosswalk Particulates'!$E:$E,MATCH('2017 EPA Data'!$B1506,'Crosswalk Particulates'!$D:$D,0))</f>
        <v>0</v>
      </c>
      <c r="H1506" s="103">
        <f t="shared" si="23"/>
        <v>0</v>
      </c>
    </row>
    <row r="1507" spans="1:8" hidden="1">
      <c r="A1507" s="80" t="s">
        <v>3747</v>
      </c>
      <c r="B1507" s="80" t="s">
        <v>3858</v>
      </c>
      <c r="C1507" s="80" t="s">
        <v>3705</v>
      </c>
      <c r="D1507" s="93">
        <v>13422.268895963976</v>
      </c>
      <c r="E1507" s="80" t="s">
        <v>3706</v>
      </c>
      <c r="F1507" s="86" t="str">
        <f>INDEX('Crosswalk Particulates'!$B:$B,MATCH('2017 EPA Data'!A1507,'Crosswalk Particulates'!$A:$A,0))</f>
        <v>process-waste-industry</v>
      </c>
      <c r="G1507" s="91">
        <f>INDEX('Crosswalk Particulates'!$E:$E,MATCH('2017 EPA Data'!$B1507,'Crosswalk Particulates'!$D:$D,0))</f>
        <v>0</v>
      </c>
      <c r="H1507" s="103">
        <f t="shared" si="23"/>
        <v>0</v>
      </c>
    </row>
    <row r="1508" spans="1:8" hidden="1">
      <c r="A1508" s="80" t="s">
        <v>3790</v>
      </c>
      <c r="B1508" s="80" t="s">
        <v>3778</v>
      </c>
      <c r="C1508" s="80" t="s">
        <v>3745</v>
      </c>
      <c r="D1508" s="93">
        <v>13390.098226845977</v>
      </c>
      <c r="E1508" s="80" t="s">
        <v>3710</v>
      </c>
      <c r="F1508" s="86" t="str">
        <f>INDEX('Crosswalk Particulates'!$B:$B,MATCH('2017 EPA Data'!A1508,'Crosswalk Particulates'!$A:$A,0))</f>
        <v>process-other-industry</v>
      </c>
      <c r="G1508" s="91" t="str">
        <f>INDEX('Crosswalk Particulates'!$E:$E,MATCH('2017 EPA Data'!$B1508,'Crosswalk Particulates'!$D:$D,0))</f>
        <v>PM10</v>
      </c>
      <c r="H1508" s="103">
        <f t="shared" si="23"/>
        <v>12147307224.688135</v>
      </c>
    </row>
    <row r="1509" spans="1:8" hidden="1">
      <c r="A1509" s="80" t="s">
        <v>3738</v>
      </c>
      <c r="B1509" s="80" t="s">
        <v>3910</v>
      </c>
      <c r="C1509" s="80" t="s">
        <v>3705</v>
      </c>
      <c r="D1509" s="93">
        <v>13385.759781654029</v>
      </c>
      <c r="E1509" s="80" t="s">
        <v>3706</v>
      </c>
      <c r="F1509" s="86" t="str">
        <f>INDEX('Crosswalk Particulates'!$B:$B,MATCH('2017 EPA Data'!A1509,'Crosswalk Particulates'!$A:$A,0))</f>
        <v>process-other-industry</v>
      </c>
      <c r="G1509" s="91">
        <f>INDEX('Crosswalk Particulates'!$E:$E,MATCH('2017 EPA Data'!$B1509,'Crosswalk Particulates'!$D:$D,0))</f>
        <v>0</v>
      </c>
      <c r="H1509" s="103">
        <f t="shared" si="23"/>
        <v>0</v>
      </c>
    </row>
    <row r="1510" spans="1:8" hidden="1">
      <c r="A1510" s="80" t="s">
        <v>3738</v>
      </c>
      <c r="B1510" s="80" t="s">
        <v>3712</v>
      </c>
      <c r="C1510" s="80" t="s">
        <v>3705</v>
      </c>
      <c r="D1510" s="93">
        <v>13385.759781654029</v>
      </c>
      <c r="E1510" s="80" t="s">
        <v>3706</v>
      </c>
      <c r="F1510" s="86" t="str">
        <f>INDEX('Crosswalk Particulates'!$B:$B,MATCH('2017 EPA Data'!A1510,'Crosswalk Particulates'!$A:$A,0))</f>
        <v>process-other-industry</v>
      </c>
      <c r="G1510" s="91">
        <f>INDEX('Crosswalk Particulates'!$E:$E,MATCH('2017 EPA Data'!$B1510,'Crosswalk Particulates'!$D:$D,0))</f>
        <v>0</v>
      </c>
      <c r="H1510" s="103">
        <f t="shared" si="23"/>
        <v>0</v>
      </c>
    </row>
    <row r="1511" spans="1:8" hidden="1">
      <c r="A1511" s="80" t="s">
        <v>3737</v>
      </c>
      <c r="B1511" s="80" t="s">
        <v>3831</v>
      </c>
      <c r="C1511" s="80" t="s">
        <v>3705</v>
      </c>
      <c r="D1511" s="93">
        <v>13305.895306485983</v>
      </c>
      <c r="E1511" s="80" t="s">
        <v>3706</v>
      </c>
      <c r="F1511" s="86" t="str">
        <f>INDEX('Crosswalk Particulates'!$B:$B,MATCH('2017 EPA Data'!A1511,'Crosswalk Particulates'!$A:$A,0))</f>
        <v>Residential Buildings Sector</v>
      </c>
      <c r="G1511" s="91">
        <f>INDEX('Crosswalk Particulates'!$E:$E,MATCH('2017 EPA Data'!$B1511,'Crosswalk Particulates'!$D:$D,0))</f>
        <v>0</v>
      </c>
      <c r="H1511" s="103">
        <f t="shared" si="23"/>
        <v>0</v>
      </c>
    </row>
    <row r="1512" spans="1:8" hidden="1">
      <c r="A1512" s="80" t="s">
        <v>3735</v>
      </c>
      <c r="B1512" s="80" t="s">
        <v>3898</v>
      </c>
      <c r="C1512" s="80" t="s">
        <v>3705</v>
      </c>
      <c r="D1512" s="93">
        <v>13118.277124483</v>
      </c>
      <c r="E1512" s="80" t="s">
        <v>3706</v>
      </c>
      <c r="F1512" s="86" t="str">
        <f>INDEX('Crosswalk Particulates'!$B:$B,MATCH('2017 EPA Data'!A1512,'Crosswalk Particulates'!$A:$A,0))</f>
        <v>process-other-industry</v>
      </c>
      <c r="G1512" s="91">
        <f>INDEX('Crosswalk Particulates'!$E:$E,MATCH('2017 EPA Data'!$B1512,'Crosswalk Particulates'!$D:$D,0))</f>
        <v>0</v>
      </c>
      <c r="H1512" s="103">
        <f t="shared" si="23"/>
        <v>0</v>
      </c>
    </row>
    <row r="1513" spans="1:8" hidden="1">
      <c r="A1513" s="80" t="s">
        <v>3726</v>
      </c>
      <c r="B1513" s="80" t="s">
        <v>3935</v>
      </c>
      <c r="C1513" s="80" t="s">
        <v>3705</v>
      </c>
      <c r="D1513" s="93">
        <v>13070.49274</v>
      </c>
      <c r="E1513" s="80" t="s">
        <v>3706</v>
      </c>
      <c r="F1513" s="86" t="str">
        <f>INDEX('Crosswalk Particulates'!$B:$B,MATCH('2017 EPA Data'!A1513,'Crosswalk Particulates'!$A:$A,0))</f>
        <v>process-other-industry</v>
      </c>
      <c r="G1513" s="91">
        <f>INDEX('Crosswalk Particulates'!$E:$E,MATCH('2017 EPA Data'!$B1513,'Crosswalk Particulates'!$D:$D,0))</f>
        <v>0</v>
      </c>
      <c r="H1513" s="103">
        <f t="shared" si="23"/>
        <v>0</v>
      </c>
    </row>
    <row r="1514" spans="1:8" hidden="1">
      <c r="A1514" s="80" t="s">
        <v>3711</v>
      </c>
      <c r="B1514" s="80" t="s">
        <v>3914</v>
      </c>
      <c r="C1514" s="80" t="s">
        <v>3705</v>
      </c>
      <c r="D1514" s="93">
        <v>13057.014827556286</v>
      </c>
      <c r="E1514" s="80" t="s">
        <v>3706</v>
      </c>
      <c r="F1514" s="86" t="str">
        <f>INDEX('Crosswalk Particulates'!$B:$B,MATCH('2017 EPA Data'!A1514,'Crosswalk Particulates'!$A:$A,0))</f>
        <v>Transportation Sector</v>
      </c>
      <c r="G1514" s="91">
        <f>INDEX('Crosswalk Particulates'!$E:$E,MATCH('2017 EPA Data'!$B1514,'Crosswalk Particulates'!$D:$D,0))</f>
        <v>0</v>
      </c>
      <c r="H1514" s="103">
        <f t="shared" si="23"/>
        <v>0</v>
      </c>
    </row>
    <row r="1515" spans="1:8" hidden="1">
      <c r="A1515" s="80" t="s">
        <v>3735</v>
      </c>
      <c r="B1515" s="80" t="s">
        <v>3763</v>
      </c>
      <c r="C1515" s="80" t="s">
        <v>3705</v>
      </c>
      <c r="D1515" s="93">
        <v>12999.19491</v>
      </c>
      <c r="E1515" s="80" t="s">
        <v>3706</v>
      </c>
      <c r="F1515" s="86" t="str">
        <f>INDEX('Crosswalk Particulates'!$B:$B,MATCH('2017 EPA Data'!A1515,'Crosswalk Particulates'!$A:$A,0))</f>
        <v>process-other-industry</v>
      </c>
      <c r="G1515" s="91">
        <f>INDEX('Crosswalk Particulates'!$E:$E,MATCH('2017 EPA Data'!$B1515,'Crosswalk Particulates'!$D:$D,0))</f>
        <v>0</v>
      </c>
      <c r="H1515" s="103">
        <f t="shared" si="23"/>
        <v>0</v>
      </c>
    </row>
    <row r="1516" spans="1:8" hidden="1">
      <c r="A1516" s="80" t="s">
        <v>3837</v>
      </c>
      <c r="B1516" s="80" t="s">
        <v>3847</v>
      </c>
      <c r="C1516" s="80" t="s">
        <v>3705</v>
      </c>
      <c r="D1516" s="93">
        <v>12964.399482318737</v>
      </c>
      <c r="E1516" s="80" t="s">
        <v>3706</v>
      </c>
      <c r="F1516" s="86" t="str">
        <f>INDEX('Crosswalk Particulates'!$B:$B,MATCH('2017 EPA Data'!A1516,'Crosswalk Particulates'!$A:$A,0))</f>
        <v>Electricity Sector</v>
      </c>
      <c r="G1516" s="91">
        <f>INDEX('Crosswalk Particulates'!$E:$E,MATCH('2017 EPA Data'!$B1516,'Crosswalk Particulates'!$D:$D,0))</f>
        <v>0</v>
      </c>
      <c r="H1516" s="103">
        <f t="shared" si="23"/>
        <v>0</v>
      </c>
    </row>
    <row r="1517" spans="1:8" hidden="1">
      <c r="A1517" s="80" t="s">
        <v>3807</v>
      </c>
      <c r="B1517" s="80" t="s">
        <v>3914</v>
      </c>
      <c r="C1517" s="80" t="s">
        <v>3705</v>
      </c>
      <c r="D1517" s="93">
        <v>12957.351795815999</v>
      </c>
      <c r="E1517" s="80" t="s">
        <v>3706</v>
      </c>
      <c r="F1517" s="86" t="str">
        <f>INDEX('Crosswalk Particulates'!$B:$B,MATCH('2017 EPA Data'!A1517,'Crosswalk Particulates'!$A:$A,0))</f>
        <v>process-iron and steel-industry</v>
      </c>
      <c r="G1517" s="91">
        <f>INDEX('Crosswalk Particulates'!$E:$E,MATCH('2017 EPA Data'!$B1517,'Crosswalk Particulates'!$D:$D,0))</f>
        <v>0</v>
      </c>
      <c r="H1517" s="103">
        <f t="shared" si="23"/>
        <v>0</v>
      </c>
    </row>
    <row r="1518" spans="1:8" hidden="1">
      <c r="A1518" s="80" t="s">
        <v>3843</v>
      </c>
      <c r="B1518" s="80" t="s">
        <v>3803</v>
      </c>
      <c r="C1518" s="80" t="s">
        <v>3745</v>
      </c>
      <c r="D1518" s="93">
        <v>12952.0915999278</v>
      </c>
      <c r="E1518" s="80" t="s">
        <v>3710</v>
      </c>
      <c r="F1518" s="86" t="str">
        <f>INDEX('Crosswalk Particulates'!$B:$B,MATCH('2017 EPA Data'!A1518,'Crosswalk Particulates'!$A:$A,0))</f>
        <v>Commercial Buildings Sector</v>
      </c>
      <c r="G1518" s="91" t="str">
        <f>INDEX('Crosswalk Particulates'!$E:$E,MATCH('2017 EPA Data'!$B1518,'Crosswalk Particulates'!$D:$D,0))</f>
        <v>SOx</v>
      </c>
      <c r="H1518" s="103">
        <f t="shared" si="23"/>
        <v>11749953824.176323</v>
      </c>
    </row>
    <row r="1519" spans="1:8" hidden="1">
      <c r="A1519" s="80" t="s">
        <v>3817</v>
      </c>
      <c r="B1519" s="80" t="s">
        <v>3847</v>
      </c>
      <c r="C1519" s="80" t="s">
        <v>3705</v>
      </c>
      <c r="D1519" s="93">
        <v>12916.389895639397</v>
      </c>
      <c r="E1519" s="80" t="s">
        <v>3706</v>
      </c>
      <c r="F1519" s="86" t="str">
        <f>INDEX('Crosswalk Particulates'!$B:$B,MATCH('2017 EPA Data'!A1519,'Crosswalk Particulates'!$A:$A,0))</f>
        <v>industry-fuel-oil</v>
      </c>
      <c r="G1519" s="91">
        <f>INDEX('Crosswalk Particulates'!$E:$E,MATCH('2017 EPA Data'!$B1519,'Crosswalk Particulates'!$D:$D,0))</f>
        <v>0</v>
      </c>
      <c r="H1519" s="103">
        <f t="shared" si="23"/>
        <v>0</v>
      </c>
    </row>
    <row r="1520" spans="1:8" hidden="1">
      <c r="A1520" s="80" t="s">
        <v>3770</v>
      </c>
      <c r="B1520" s="80" t="s">
        <v>3732</v>
      </c>
      <c r="C1520" s="80" t="s">
        <v>3705</v>
      </c>
      <c r="D1520" s="93">
        <v>12849.080226318754</v>
      </c>
      <c r="E1520" s="80" t="s">
        <v>3706</v>
      </c>
      <c r="F1520" s="86" t="str">
        <f>INDEX('Crosswalk Particulates'!$B:$B,MATCH('2017 EPA Data'!A1520,'Crosswalk Particulates'!$A:$A,0))</f>
        <v>Commercial Buildings Sector</v>
      </c>
      <c r="G1520" s="91">
        <f>INDEX('Crosswalk Particulates'!$E:$E,MATCH('2017 EPA Data'!$B1520,'Crosswalk Particulates'!$D:$D,0))</f>
        <v>0</v>
      </c>
      <c r="H1520" s="103">
        <f t="shared" si="23"/>
        <v>0</v>
      </c>
    </row>
    <row r="1521" spans="1:8" hidden="1">
      <c r="A1521" s="80" t="s">
        <v>3774</v>
      </c>
      <c r="B1521" s="80" t="s">
        <v>3798</v>
      </c>
      <c r="C1521" s="80" t="s">
        <v>3745</v>
      </c>
      <c r="D1521" s="93">
        <v>12845.922462519708</v>
      </c>
      <c r="E1521" s="80" t="s">
        <v>3710</v>
      </c>
      <c r="F1521" s="86" t="str">
        <f>INDEX('Crosswalk Particulates'!$B:$B,MATCH('2017 EPA Data'!A1521,'Crosswalk Particulates'!$A:$A,0))</f>
        <v>process-other-industry</v>
      </c>
      <c r="G1521" s="91" t="str">
        <f>INDEX('Crosswalk Particulates'!$E:$E,MATCH('2017 EPA Data'!$B1521,'Crosswalk Particulates'!$D:$D,0))</f>
        <v>PM25</v>
      </c>
      <c r="H1521" s="103">
        <f t="shared" si="23"/>
        <v>11653638688.317904</v>
      </c>
    </row>
    <row r="1522" spans="1:8" hidden="1">
      <c r="A1522" s="80" t="s">
        <v>3735</v>
      </c>
      <c r="B1522" s="80" t="s">
        <v>3936</v>
      </c>
      <c r="C1522" s="80" t="s">
        <v>3705</v>
      </c>
      <c r="D1522" s="93">
        <v>12841.026</v>
      </c>
      <c r="E1522" s="80" t="s">
        <v>3706</v>
      </c>
      <c r="F1522" s="86" t="str">
        <f>INDEX('Crosswalk Particulates'!$B:$B,MATCH('2017 EPA Data'!A1522,'Crosswalk Particulates'!$A:$A,0))</f>
        <v>process-other-industry</v>
      </c>
      <c r="G1522" s="91">
        <f>INDEX('Crosswalk Particulates'!$E:$E,MATCH('2017 EPA Data'!$B1522,'Crosswalk Particulates'!$D:$D,0))</f>
        <v>0</v>
      </c>
      <c r="H1522" s="103">
        <f t="shared" si="23"/>
        <v>0</v>
      </c>
    </row>
    <row r="1523" spans="1:8" hidden="1">
      <c r="A1523" s="80" t="s">
        <v>3739</v>
      </c>
      <c r="B1523" s="80" t="s">
        <v>3878</v>
      </c>
      <c r="C1523" s="80" t="s">
        <v>3705</v>
      </c>
      <c r="D1523" s="93">
        <v>12826.644795220171</v>
      </c>
      <c r="E1523" s="80" t="s">
        <v>3706</v>
      </c>
      <c r="F1523" s="86" t="str">
        <f>INDEX('Crosswalk Particulates'!$B:$B,MATCH('2017 EPA Data'!A1523,'Crosswalk Particulates'!$A:$A,0))</f>
        <v>industry-fuel-natural gas</v>
      </c>
      <c r="G1523" s="91">
        <f>INDEX('Crosswalk Particulates'!$E:$E,MATCH('2017 EPA Data'!$B1523,'Crosswalk Particulates'!$D:$D,0))</f>
        <v>0</v>
      </c>
      <c r="H1523" s="103">
        <f t="shared" si="23"/>
        <v>0</v>
      </c>
    </row>
    <row r="1524" spans="1:8" hidden="1">
      <c r="A1524" s="80" t="s">
        <v>3726</v>
      </c>
      <c r="B1524" s="80" t="s">
        <v>3816</v>
      </c>
      <c r="C1524" s="80" t="s">
        <v>3705</v>
      </c>
      <c r="D1524" s="93">
        <v>12796.661390931135</v>
      </c>
      <c r="E1524" s="80" t="s">
        <v>3706</v>
      </c>
      <c r="F1524" s="86" t="str">
        <f>INDEX('Crosswalk Particulates'!$B:$B,MATCH('2017 EPA Data'!A1524,'Crosswalk Particulates'!$A:$A,0))</f>
        <v>process-other-industry</v>
      </c>
      <c r="G1524" s="91">
        <f>INDEX('Crosswalk Particulates'!$E:$E,MATCH('2017 EPA Data'!$B1524,'Crosswalk Particulates'!$D:$D,0))</f>
        <v>0</v>
      </c>
      <c r="H1524" s="103">
        <f t="shared" si="23"/>
        <v>0</v>
      </c>
    </row>
    <row r="1525" spans="1:8" hidden="1">
      <c r="A1525" s="80" t="s">
        <v>3739</v>
      </c>
      <c r="B1525" s="80" t="s">
        <v>3746</v>
      </c>
      <c r="C1525" s="80" t="s">
        <v>3705</v>
      </c>
      <c r="D1525" s="93">
        <v>12790.204745021087</v>
      </c>
      <c r="E1525" s="80" t="s">
        <v>3706</v>
      </c>
      <c r="F1525" s="86" t="str">
        <f>INDEX('Crosswalk Particulates'!$B:$B,MATCH('2017 EPA Data'!A1525,'Crosswalk Particulates'!$A:$A,0))</f>
        <v>industry-fuel-natural gas</v>
      </c>
      <c r="G1525" s="91">
        <f>INDEX('Crosswalk Particulates'!$E:$E,MATCH('2017 EPA Data'!$B1525,'Crosswalk Particulates'!$D:$D,0))</f>
        <v>0</v>
      </c>
      <c r="H1525" s="103">
        <f t="shared" si="23"/>
        <v>0</v>
      </c>
    </row>
    <row r="1526" spans="1:8" hidden="1">
      <c r="A1526" s="80" t="s">
        <v>3853</v>
      </c>
      <c r="B1526" s="80" t="s">
        <v>3798</v>
      </c>
      <c r="C1526" s="80" t="s">
        <v>3745</v>
      </c>
      <c r="D1526" s="93">
        <v>12779.992492088721</v>
      </c>
      <c r="E1526" s="80" t="s">
        <v>3710</v>
      </c>
      <c r="F1526" s="86" t="str">
        <f>INDEX('Crosswalk Particulates'!$B:$B,MATCH('2017 EPA Data'!A1526,'Crosswalk Particulates'!$A:$A,0))</f>
        <v>Commercial Buildings Sector</v>
      </c>
      <c r="G1526" s="91" t="str">
        <f>INDEX('Crosswalk Particulates'!$E:$E,MATCH('2017 EPA Data'!$B1526,'Crosswalk Particulates'!$D:$D,0))</f>
        <v>PM25</v>
      </c>
      <c r="H1526" s="103">
        <f t="shared" si="23"/>
        <v>11593827954.104311</v>
      </c>
    </row>
    <row r="1527" spans="1:8" hidden="1">
      <c r="A1527" s="80" t="s">
        <v>3757</v>
      </c>
      <c r="B1527" s="80" t="s">
        <v>3904</v>
      </c>
      <c r="D1527" s="93">
        <v>12751.214475433355</v>
      </c>
      <c r="E1527" s="80" t="s">
        <v>3710</v>
      </c>
      <c r="F1527" s="86" t="str">
        <f>INDEX('Crosswalk Particulates'!$B:$B,MATCH('2017 EPA Data'!A1527,'Crosswalk Particulates'!$A:$A,0))</f>
        <v>Transportation Sector</v>
      </c>
      <c r="G1527" s="91" t="str">
        <f>INDEX('Crosswalk Particulates'!$E:$E,MATCH('2017 EPA Data'!$B1527,'Crosswalk Particulates'!$D:$D,0))</f>
        <v>BC</v>
      </c>
      <c r="H1527" s="103">
        <f t="shared" si="23"/>
        <v>11567720945.499321</v>
      </c>
    </row>
    <row r="1528" spans="1:8" hidden="1">
      <c r="A1528" s="80" t="s">
        <v>3747</v>
      </c>
      <c r="B1528" s="80" t="s">
        <v>3824</v>
      </c>
      <c r="C1528" s="80" t="s">
        <v>3705</v>
      </c>
      <c r="D1528" s="93">
        <v>12729.558566631085</v>
      </c>
      <c r="E1528" s="80" t="s">
        <v>3706</v>
      </c>
      <c r="F1528" s="86" t="str">
        <f>INDEX('Crosswalk Particulates'!$B:$B,MATCH('2017 EPA Data'!A1528,'Crosswalk Particulates'!$A:$A,0))</f>
        <v>process-waste-industry</v>
      </c>
      <c r="G1528" s="91">
        <f>INDEX('Crosswalk Particulates'!$E:$E,MATCH('2017 EPA Data'!$B1528,'Crosswalk Particulates'!$D:$D,0))</f>
        <v>0</v>
      </c>
      <c r="H1528" s="103">
        <f t="shared" si="23"/>
        <v>0</v>
      </c>
    </row>
    <row r="1529" spans="1:8" hidden="1">
      <c r="A1529" s="80" t="s">
        <v>3789</v>
      </c>
      <c r="B1529" s="80" t="s">
        <v>3756</v>
      </c>
      <c r="C1529" s="80" t="s">
        <v>3705</v>
      </c>
      <c r="D1529" s="93">
        <v>12719.675568821112</v>
      </c>
      <c r="E1529" s="80" t="s">
        <v>3706</v>
      </c>
      <c r="F1529" s="86" t="str">
        <f>INDEX('Crosswalk Particulates'!$B:$B,MATCH('2017 EPA Data'!A1529,'Crosswalk Particulates'!$A:$A,0))</f>
        <v>Commercial Buildings Sector</v>
      </c>
      <c r="G1529" s="91">
        <f>INDEX('Crosswalk Particulates'!$E:$E,MATCH('2017 EPA Data'!$B1529,'Crosswalk Particulates'!$D:$D,0))</f>
        <v>0</v>
      </c>
      <c r="H1529" s="103">
        <f t="shared" si="23"/>
        <v>0</v>
      </c>
    </row>
    <row r="1530" spans="1:8" hidden="1">
      <c r="A1530" s="80" t="s">
        <v>3779</v>
      </c>
      <c r="B1530" s="80" t="s">
        <v>3797</v>
      </c>
      <c r="C1530" s="80" t="s">
        <v>3745</v>
      </c>
      <c r="D1530" s="93">
        <v>12705.854977049359</v>
      </c>
      <c r="E1530" s="80" t="s">
        <v>3710</v>
      </c>
      <c r="F1530" s="86" t="str">
        <f>INDEX('Crosswalk Particulates'!$B:$B,MATCH('2017 EPA Data'!A1530,'Crosswalk Particulates'!$A:$A,0))</f>
        <v>Other-EPA</v>
      </c>
      <c r="G1530" s="91" t="str">
        <f>INDEX('Crosswalk Particulates'!$E:$E,MATCH('2017 EPA Data'!$B1530,'Crosswalk Particulates'!$D:$D,0))</f>
        <v>NOX</v>
      </c>
      <c r="H1530" s="103">
        <f t="shared" si="23"/>
        <v>11526571451.814245</v>
      </c>
    </row>
    <row r="1531" spans="1:8" hidden="1">
      <c r="A1531" s="80" t="s">
        <v>3726</v>
      </c>
      <c r="B1531" s="80" t="s">
        <v>3937</v>
      </c>
      <c r="C1531" s="80" t="s">
        <v>3705</v>
      </c>
      <c r="D1531" s="93">
        <v>12690.04718</v>
      </c>
      <c r="E1531" s="80" t="s">
        <v>3706</v>
      </c>
      <c r="F1531" s="86" t="str">
        <f>INDEX('Crosswalk Particulates'!$B:$B,MATCH('2017 EPA Data'!A1531,'Crosswalk Particulates'!$A:$A,0))</f>
        <v>process-other-industry</v>
      </c>
      <c r="G1531" s="91">
        <f>INDEX('Crosswalk Particulates'!$E:$E,MATCH('2017 EPA Data'!$B1531,'Crosswalk Particulates'!$D:$D,0))</f>
        <v>0</v>
      </c>
      <c r="H1531" s="103">
        <f t="shared" si="23"/>
        <v>0</v>
      </c>
    </row>
    <row r="1532" spans="1:8" hidden="1">
      <c r="A1532" s="80" t="s">
        <v>3747</v>
      </c>
      <c r="B1532" s="80" t="s">
        <v>3825</v>
      </c>
      <c r="C1532" s="80" t="s">
        <v>3705</v>
      </c>
      <c r="D1532" s="93">
        <v>12642.276620179746</v>
      </c>
      <c r="E1532" s="80" t="s">
        <v>3706</v>
      </c>
      <c r="F1532" s="86" t="str">
        <f>INDEX('Crosswalk Particulates'!$B:$B,MATCH('2017 EPA Data'!A1532,'Crosswalk Particulates'!$A:$A,0))</f>
        <v>process-waste-industry</v>
      </c>
      <c r="G1532" s="91">
        <f>INDEX('Crosswalk Particulates'!$E:$E,MATCH('2017 EPA Data'!$B1532,'Crosswalk Particulates'!$D:$D,0))</f>
        <v>0</v>
      </c>
      <c r="H1532" s="103">
        <f t="shared" si="23"/>
        <v>0</v>
      </c>
    </row>
    <row r="1533" spans="1:8" hidden="1">
      <c r="A1533" s="80" t="s">
        <v>3783</v>
      </c>
      <c r="B1533" s="80" t="s">
        <v>3829</v>
      </c>
      <c r="C1533" s="80" t="s">
        <v>3705</v>
      </c>
      <c r="D1533" s="93">
        <v>12613.591075800001</v>
      </c>
      <c r="E1533" s="80" t="s">
        <v>3706</v>
      </c>
      <c r="F1533" s="86" t="str">
        <f>INDEX('Crosswalk Particulates'!$B:$B,MATCH('2017 EPA Data'!A1533,'Crosswalk Particulates'!$A:$A,0))</f>
        <v>process-other-industry</v>
      </c>
      <c r="G1533" s="91">
        <f>INDEX('Crosswalk Particulates'!$E:$E,MATCH('2017 EPA Data'!$B1533,'Crosswalk Particulates'!$D:$D,0))</f>
        <v>0</v>
      </c>
      <c r="H1533" s="103">
        <f t="shared" si="23"/>
        <v>0</v>
      </c>
    </row>
    <row r="1534" spans="1:8" hidden="1">
      <c r="A1534" s="80" t="s">
        <v>3817</v>
      </c>
      <c r="B1534" s="80" t="s">
        <v>3728</v>
      </c>
      <c r="C1534" s="80" t="s">
        <v>3705</v>
      </c>
      <c r="D1534" s="93">
        <v>12597</v>
      </c>
      <c r="E1534" s="80" t="s">
        <v>3706</v>
      </c>
      <c r="F1534" s="86" t="str">
        <f>INDEX('Crosswalk Particulates'!$B:$B,MATCH('2017 EPA Data'!A1534,'Crosswalk Particulates'!$A:$A,0))</f>
        <v>industry-fuel-oil</v>
      </c>
      <c r="G1534" s="91">
        <f>INDEX('Crosswalk Particulates'!$E:$E,MATCH('2017 EPA Data'!$B1534,'Crosswalk Particulates'!$D:$D,0))</f>
        <v>0</v>
      </c>
      <c r="H1534" s="103">
        <f t="shared" si="23"/>
        <v>0</v>
      </c>
    </row>
    <row r="1535" spans="1:8" hidden="1">
      <c r="A1535" s="80" t="s">
        <v>3788</v>
      </c>
      <c r="B1535" s="80" t="s">
        <v>3830</v>
      </c>
      <c r="C1535" s="80" t="s">
        <v>3705</v>
      </c>
      <c r="D1535" s="93">
        <v>12584.563206714063</v>
      </c>
      <c r="E1535" s="80" t="s">
        <v>3706</v>
      </c>
      <c r="F1535" s="86" t="str">
        <f>INDEX('Crosswalk Particulates'!$B:$B,MATCH('2017 EPA Data'!A1535,'Crosswalk Particulates'!$A:$A,0))</f>
        <v>industry-fuel-biomass</v>
      </c>
      <c r="G1535" s="91">
        <f>INDEX('Crosswalk Particulates'!$E:$E,MATCH('2017 EPA Data'!$B1535,'Crosswalk Particulates'!$D:$D,0))</f>
        <v>0</v>
      </c>
      <c r="H1535" s="103">
        <f t="shared" si="23"/>
        <v>0</v>
      </c>
    </row>
    <row r="1536" spans="1:8" hidden="1">
      <c r="A1536" s="80" t="s">
        <v>3730</v>
      </c>
      <c r="B1536" s="80" t="s">
        <v>3778</v>
      </c>
      <c r="C1536" s="80" t="s">
        <v>3745</v>
      </c>
      <c r="D1536" s="93">
        <v>12580.016377218375</v>
      </c>
      <c r="E1536" s="80" t="s">
        <v>3710</v>
      </c>
      <c r="F1536" s="86" t="str">
        <f>INDEX('Crosswalk Particulates'!$B:$B,MATCH('2017 EPA Data'!A1536,'Crosswalk Particulates'!$A:$A,0))</f>
        <v>process-ngps-industry</v>
      </c>
      <c r="G1536" s="91" t="str">
        <f>INDEX('Crosswalk Particulates'!$E:$E,MATCH('2017 EPA Data'!$B1536,'Crosswalk Particulates'!$D:$D,0))</f>
        <v>PM10</v>
      </c>
      <c r="H1536" s="103">
        <f t="shared" si="23"/>
        <v>11412412458.580959</v>
      </c>
    </row>
    <row r="1537" spans="1:8" hidden="1">
      <c r="A1537" s="80" t="s">
        <v>3741</v>
      </c>
      <c r="B1537" s="80" t="s">
        <v>3764</v>
      </c>
      <c r="C1537" s="80" t="s">
        <v>3705</v>
      </c>
      <c r="D1537" s="93">
        <v>12575.15467</v>
      </c>
      <c r="E1537" s="80" t="s">
        <v>3706</v>
      </c>
      <c r="F1537" s="86" t="str">
        <f>INDEX('Crosswalk Particulates'!$B:$B,MATCH('2017 EPA Data'!A1537,'Crosswalk Particulates'!$A:$A,0))</f>
        <v>process-other-industry</v>
      </c>
      <c r="G1537" s="91">
        <f>INDEX('Crosswalk Particulates'!$E:$E,MATCH('2017 EPA Data'!$B1537,'Crosswalk Particulates'!$D:$D,0))</f>
        <v>0</v>
      </c>
      <c r="H1537" s="103">
        <f t="shared" si="23"/>
        <v>0</v>
      </c>
    </row>
    <row r="1538" spans="1:8" hidden="1">
      <c r="A1538" s="80" t="s">
        <v>3795</v>
      </c>
      <c r="B1538" s="80" t="s">
        <v>3794</v>
      </c>
      <c r="C1538" s="80" t="s">
        <v>3705</v>
      </c>
      <c r="D1538" s="93">
        <v>12470.059724000001</v>
      </c>
      <c r="E1538" s="80" t="s">
        <v>3706</v>
      </c>
      <c r="F1538" s="86" t="str">
        <f>INDEX('Crosswalk Particulates'!$B:$B,MATCH('2017 EPA Data'!A1538,'Crosswalk Particulates'!$A:$A,0))</f>
        <v>process-cement-industry</v>
      </c>
      <c r="G1538" s="91">
        <f>INDEX('Crosswalk Particulates'!$E:$E,MATCH('2017 EPA Data'!$B1538,'Crosswalk Particulates'!$D:$D,0))</f>
        <v>0</v>
      </c>
      <c r="H1538" s="103">
        <f t="shared" si="23"/>
        <v>0</v>
      </c>
    </row>
    <row r="1539" spans="1:8" hidden="1">
      <c r="A1539" s="80" t="s">
        <v>3747</v>
      </c>
      <c r="B1539" s="80" t="s">
        <v>3831</v>
      </c>
      <c r="C1539" s="80" t="s">
        <v>3705</v>
      </c>
      <c r="D1539" s="93">
        <v>12434.065369611446</v>
      </c>
      <c r="E1539" s="80" t="s">
        <v>3706</v>
      </c>
      <c r="F1539" s="86" t="str">
        <f>INDEX('Crosswalk Particulates'!$B:$B,MATCH('2017 EPA Data'!A1539,'Crosswalk Particulates'!$A:$A,0))</f>
        <v>process-waste-industry</v>
      </c>
      <c r="G1539" s="91">
        <f>INDEX('Crosswalk Particulates'!$E:$E,MATCH('2017 EPA Data'!$B1539,'Crosswalk Particulates'!$D:$D,0))</f>
        <v>0</v>
      </c>
      <c r="H1539" s="103">
        <f t="shared" si="23"/>
        <v>0</v>
      </c>
    </row>
    <row r="1540" spans="1:8" hidden="1">
      <c r="A1540" s="80" t="s">
        <v>3766</v>
      </c>
      <c r="B1540" s="80" t="s">
        <v>3910</v>
      </c>
      <c r="C1540" s="80" t="s">
        <v>3705</v>
      </c>
      <c r="D1540" s="93">
        <v>12356.4468</v>
      </c>
      <c r="E1540" s="80" t="s">
        <v>3706</v>
      </c>
      <c r="F1540" s="86" t="str">
        <f>INDEX('Crosswalk Particulates'!$B:$B,MATCH('2017 EPA Data'!A1540,'Crosswalk Particulates'!$A:$A,0))</f>
        <v>process-chemicals-industry</v>
      </c>
      <c r="G1540" s="91">
        <f>INDEX('Crosswalk Particulates'!$E:$E,MATCH('2017 EPA Data'!$B1540,'Crosswalk Particulates'!$D:$D,0))</f>
        <v>0</v>
      </c>
      <c r="H1540" s="103">
        <f t="shared" ref="H1540:H1603" si="24">IF(E1540="TON",D1540/metricton_to_shortton,0)*10^6</f>
        <v>0</v>
      </c>
    </row>
    <row r="1541" spans="1:8" hidden="1">
      <c r="A1541" s="80" t="s">
        <v>3784</v>
      </c>
      <c r="B1541" s="80" t="s">
        <v>3810</v>
      </c>
      <c r="C1541" s="80" t="s">
        <v>3811</v>
      </c>
      <c r="D1541" s="93">
        <v>12353.525532625579</v>
      </c>
      <c r="E1541" s="80" t="s">
        <v>3706</v>
      </c>
      <c r="F1541" s="86" t="str">
        <f>INDEX('Crosswalk Particulates'!$B:$B,MATCH('2017 EPA Data'!A1541,'Crosswalk Particulates'!$A:$A,0))</f>
        <v>industry-fuel-coal</v>
      </c>
      <c r="G1541" s="91">
        <f>INDEX('Crosswalk Particulates'!$E:$E,MATCH('2017 EPA Data'!$B1541,'Crosswalk Particulates'!$D:$D,0))</f>
        <v>0</v>
      </c>
      <c r="H1541" s="103">
        <f t="shared" si="24"/>
        <v>0</v>
      </c>
    </row>
    <row r="1542" spans="1:8" hidden="1">
      <c r="A1542" s="80" t="s">
        <v>3769</v>
      </c>
      <c r="B1542" s="80" t="s">
        <v>3793</v>
      </c>
      <c r="C1542" s="80" t="s">
        <v>3745</v>
      </c>
      <c r="D1542" s="93">
        <v>12352.089878717215</v>
      </c>
      <c r="E1542" s="80" t="s">
        <v>3710</v>
      </c>
      <c r="F1542" s="86" t="str">
        <f>INDEX('Crosswalk Particulates'!$B:$B,MATCH('2017 EPA Data'!A1542,'Crosswalk Particulates'!$A:$A,0))</f>
        <v>Electricity Sector</v>
      </c>
      <c r="G1542" s="91">
        <f>INDEX('Crosswalk Particulates'!$E:$E,MATCH('2017 EPA Data'!$B1542,'Crosswalk Particulates'!$D:$D,0))</f>
        <v>0</v>
      </c>
      <c r="H1542" s="103">
        <f t="shared" si="24"/>
        <v>11205640771.39572</v>
      </c>
    </row>
    <row r="1543" spans="1:8" hidden="1">
      <c r="A1543" s="80" t="s">
        <v>3837</v>
      </c>
      <c r="B1543" s="80" t="s">
        <v>3794</v>
      </c>
      <c r="C1543" s="80" t="s">
        <v>3705</v>
      </c>
      <c r="D1543" s="93">
        <v>12249.591226840001</v>
      </c>
      <c r="E1543" s="80" t="s">
        <v>3706</v>
      </c>
      <c r="F1543" s="86" t="str">
        <f>INDEX('Crosswalk Particulates'!$B:$B,MATCH('2017 EPA Data'!A1543,'Crosswalk Particulates'!$A:$A,0))</f>
        <v>Electricity Sector</v>
      </c>
      <c r="G1543" s="91">
        <f>INDEX('Crosswalk Particulates'!$E:$E,MATCH('2017 EPA Data'!$B1543,'Crosswalk Particulates'!$D:$D,0))</f>
        <v>0</v>
      </c>
      <c r="H1543" s="103">
        <f t="shared" si="24"/>
        <v>0</v>
      </c>
    </row>
    <row r="1544" spans="1:8" hidden="1">
      <c r="A1544" s="80" t="s">
        <v>3730</v>
      </c>
      <c r="B1544" s="80" t="s">
        <v>3798</v>
      </c>
      <c r="C1544" s="80" t="s">
        <v>3745</v>
      </c>
      <c r="D1544" s="93">
        <v>12237.394346466404</v>
      </c>
      <c r="E1544" s="80" t="s">
        <v>3710</v>
      </c>
      <c r="F1544" s="86" t="str">
        <f>INDEX('Crosswalk Particulates'!$B:$B,MATCH('2017 EPA Data'!A1544,'Crosswalk Particulates'!$A:$A,0))</f>
        <v>process-ngps-industry</v>
      </c>
      <c r="G1544" s="91" t="str">
        <f>INDEX('Crosswalk Particulates'!$E:$E,MATCH('2017 EPA Data'!$B1544,'Crosswalk Particulates'!$D:$D,0))</f>
        <v>PM25</v>
      </c>
      <c r="H1544" s="103">
        <f t="shared" si="24"/>
        <v>11101590611.049891</v>
      </c>
    </row>
    <row r="1545" spans="1:8" hidden="1">
      <c r="A1545" s="80" t="s">
        <v>3766</v>
      </c>
      <c r="B1545" s="80" t="s">
        <v>3938</v>
      </c>
      <c r="C1545" s="80" t="s">
        <v>3705</v>
      </c>
      <c r="D1545" s="93">
        <v>12171.005999999999</v>
      </c>
      <c r="E1545" s="80" t="s">
        <v>3706</v>
      </c>
      <c r="F1545" s="86" t="str">
        <f>INDEX('Crosswalk Particulates'!$B:$B,MATCH('2017 EPA Data'!A1545,'Crosswalk Particulates'!$A:$A,0))</f>
        <v>process-chemicals-industry</v>
      </c>
      <c r="G1545" s="91">
        <f>INDEX('Crosswalk Particulates'!$E:$E,MATCH('2017 EPA Data'!$B1545,'Crosswalk Particulates'!$D:$D,0))</f>
        <v>0</v>
      </c>
      <c r="H1545" s="103">
        <f t="shared" si="24"/>
        <v>0</v>
      </c>
    </row>
    <row r="1546" spans="1:8" hidden="1">
      <c r="A1546" s="80" t="s">
        <v>3819</v>
      </c>
      <c r="B1546" s="80" t="s">
        <v>3744</v>
      </c>
      <c r="C1546" s="80" t="s">
        <v>3745</v>
      </c>
      <c r="D1546" s="93">
        <v>12116.423389305701</v>
      </c>
      <c r="E1546" s="80" t="s">
        <v>3710</v>
      </c>
      <c r="F1546" s="86" t="str">
        <f>INDEX('Crosswalk Particulates'!$B:$B,MATCH('2017 EPA Data'!A1546,'Crosswalk Particulates'!$A:$A,0))</f>
        <v>Residential Buildings Sector</v>
      </c>
      <c r="G1546" s="91" t="str">
        <f>INDEX('Crosswalk Particulates'!$E:$E,MATCH('2017 EPA Data'!$B1546,'Crosswalk Particulates'!$D:$D,0))</f>
        <v>VOC</v>
      </c>
      <c r="H1546" s="103">
        <f t="shared" si="24"/>
        <v>10991847474.218416</v>
      </c>
    </row>
    <row r="1547" spans="1:8" hidden="1">
      <c r="A1547" s="80" t="s">
        <v>3741</v>
      </c>
      <c r="B1547" s="80" t="s">
        <v>3827</v>
      </c>
      <c r="C1547" s="80" t="s">
        <v>3705</v>
      </c>
      <c r="D1547" s="93">
        <v>12069.522000000001</v>
      </c>
      <c r="E1547" s="80" t="s">
        <v>3706</v>
      </c>
      <c r="F1547" s="86" t="str">
        <f>INDEX('Crosswalk Particulates'!$B:$B,MATCH('2017 EPA Data'!A1547,'Crosswalk Particulates'!$A:$A,0))</f>
        <v>process-other-industry</v>
      </c>
      <c r="G1547" s="91">
        <f>INDEX('Crosswalk Particulates'!$E:$E,MATCH('2017 EPA Data'!$B1547,'Crosswalk Particulates'!$D:$D,0))</f>
        <v>0</v>
      </c>
      <c r="H1547" s="103">
        <f t="shared" si="24"/>
        <v>0</v>
      </c>
    </row>
    <row r="1548" spans="1:8" hidden="1">
      <c r="A1548" s="80" t="s">
        <v>3753</v>
      </c>
      <c r="B1548" s="80" t="s">
        <v>3914</v>
      </c>
      <c r="C1548" s="80" t="s">
        <v>3705</v>
      </c>
      <c r="D1548" s="93">
        <v>12026.635539441737</v>
      </c>
      <c r="E1548" s="80" t="s">
        <v>3706</v>
      </c>
      <c r="F1548" s="86" t="str">
        <f>INDEX('Crosswalk Particulates'!$B:$B,MATCH('2017 EPA Data'!A1548,'Crosswalk Particulates'!$A:$A,0))</f>
        <v>Electricity Sector</v>
      </c>
      <c r="G1548" s="91">
        <f>INDEX('Crosswalk Particulates'!$E:$E,MATCH('2017 EPA Data'!$B1548,'Crosswalk Particulates'!$D:$D,0))</f>
        <v>0</v>
      </c>
      <c r="H1548" s="103">
        <f t="shared" si="24"/>
        <v>0</v>
      </c>
    </row>
    <row r="1549" spans="1:8" hidden="1">
      <c r="A1549" s="80" t="s">
        <v>3741</v>
      </c>
      <c r="B1549" s="80" t="s">
        <v>3712</v>
      </c>
      <c r="C1549" s="80" t="s">
        <v>3705</v>
      </c>
      <c r="D1549" s="93">
        <v>11965.9191997</v>
      </c>
      <c r="E1549" s="80" t="s">
        <v>3706</v>
      </c>
      <c r="F1549" s="86" t="str">
        <f>INDEX('Crosswalk Particulates'!$B:$B,MATCH('2017 EPA Data'!A1549,'Crosswalk Particulates'!$A:$A,0))</f>
        <v>process-other-industry</v>
      </c>
      <c r="G1549" s="91">
        <f>INDEX('Crosswalk Particulates'!$E:$E,MATCH('2017 EPA Data'!$B1549,'Crosswalk Particulates'!$D:$D,0))</f>
        <v>0</v>
      </c>
      <c r="H1549" s="103">
        <f t="shared" si="24"/>
        <v>0</v>
      </c>
    </row>
    <row r="1550" spans="1:8" hidden="1">
      <c r="A1550" s="80" t="s">
        <v>3783</v>
      </c>
      <c r="B1550" s="80" t="s">
        <v>3736</v>
      </c>
      <c r="C1550" s="80" t="s">
        <v>3705</v>
      </c>
      <c r="D1550" s="93">
        <v>11965.459165728</v>
      </c>
      <c r="E1550" s="80" t="s">
        <v>3706</v>
      </c>
      <c r="F1550" s="86" t="str">
        <f>INDEX('Crosswalk Particulates'!$B:$B,MATCH('2017 EPA Data'!A1550,'Crosswalk Particulates'!$A:$A,0))</f>
        <v>process-other-industry</v>
      </c>
      <c r="G1550" s="91">
        <f>INDEX('Crosswalk Particulates'!$E:$E,MATCH('2017 EPA Data'!$B1550,'Crosswalk Particulates'!$D:$D,0))</f>
        <v>0</v>
      </c>
      <c r="H1550" s="103">
        <f t="shared" si="24"/>
        <v>0</v>
      </c>
    </row>
    <row r="1551" spans="1:8" hidden="1">
      <c r="A1551" s="80" t="s">
        <v>3774</v>
      </c>
      <c r="B1551" s="80" t="s">
        <v>3829</v>
      </c>
      <c r="C1551" s="80" t="s">
        <v>3705</v>
      </c>
      <c r="D1551" s="93">
        <v>11960.115991998</v>
      </c>
      <c r="E1551" s="80" t="s">
        <v>3706</v>
      </c>
      <c r="F1551" s="86" t="str">
        <f>INDEX('Crosswalk Particulates'!$B:$B,MATCH('2017 EPA Data'!A1551,'Crosswalk Particulates'!$A:$A,0))</f>
        <v>process-other-industry</v>
      </c>
      <c r="G1551" s="91">
        <f>INDEX('Crosswalk Particulates'!$E:$E,MATCH('2017 EPA Data'!$B1551,'Crosswalk Particulates'!$D:$D,0))</f>
        <v>0</v>
      </c>
      <c r="H1551" s="103">
        <f t="shared" si="24"/>
        <v>0</v>
      </c>
    </row>
    <row r="1552" spans="1:8" hidden="1">
      <c r="A1552" s="80" t="s">
        <v>3796</v>
      </c>
      <c r="B1552" s="80" t="s">
        <v>3727</v>
      </c>
      <c r="C1552" s="80" t="s">
        <v>3705</v>
      </c>
      <c r="D1552" s="93">
        <v>11950.4055417</v>
      </c>
      <c r="E1552" s="80" t="s">
        <v>3706</v>
      </c>
      <c r="F1552" s="86" t="str">
        <f>INDEX('Crosswalk Particulates'!$B:$B,MATCH('2017 EPA Data'!A1552,'Crosswalk Particulates'!$A:$A,0))</f>
        <v>Electricity Sector</v>
      </c>
      <c r="G1552" s="91">
        <f>INDEX('Crosswalk Particulates'!$E:$E,MATCH('2017 EPA Data'!$B1552,'Crosswalk Particulates'!$D:$D,0))</f>
        <v>0</v>
      </c>
      <c r="H1552" s="103">
        <f t="shared" si="24"/>
        <v>0</v>
      </c>
    </row>
    <row r="1553" spans="1:8" hidden="1">
      <c r="A1553" s="80" t="s">
        <v>3779</v>
      </c>
      <c r="B1553" s="80" t="s">
        <v>3822</v>
      </c>
      <c r="D1553" s="93">
        <v>11947.287934064418</v>
      </c>
      <c r="E1553" s="80" t="s">
        <v>3710</v>
      </c>
      <c r="F1553" s="86" t="str">
        <f>INDEX('Crosswalk Particulates'!$B:$B,MATCH('2017 EPA Data'!A1553,'Crosswalk Particulates'!$A:$A,0))</f>
        <v>Other-EPA</v>
      </c>
      <c r="G1553" s="91" t="str">
        <f>INDEX('Crosswalk Particulates'!$E:$E,MATCH('2017 EPA Data'!$B1553,'Crosswalk Particulates'!$D:$D,0))</f>
        <v>OC</v>
      </c>
      <c r="H1553" s="103">
        <f t="shared" si="24"/>
        <v>10838410187.755186</v>
      </c>
    </row>
    <row r="1554" spans="1:8" hidden="1">
      <c r="A1554" s="80" t="s">
        <v>3737</v>
      </c>
      <c r="B1554" s="80" t="s">
        <v>3889</v>
      </c>
      <c r="C1554" s="80" t="s">
        <v>3705</v>
      </c>
      <c r="D1554" s="93">
        <v>11919.843480686019</v>
      </c>
      <c r="E1554" s="80" t="s">
        <v>3706</v>
      </c>
      <c r="F1554" s="86" t="str">
        <f>INDEX('Crosswalk Particulates'!$B:$B,MATCH('2017 EPA Data'!A1554,'Crosswalk Particulates'!$A:$A,0))</f>
        <v>Residential Buildings Sector</v>
      </c>
      <c r="G1554" s="91">
        <f>INDEX('Crosswalk Particulates'!$E:$E,MATCH('2017 EPA Data'!$B1554,'Crosswalk Particulates'!$D:$D,0))</f>
        <v>0</v>
      </c>
      <c r="H1554" s="103">
        <f t="shared" si="24"/>
        <v>0</v>
      </c>
    </row>
    <row r="1555" spans="1:8" hidden="1">
      <c r="A1555" s="80" t="s">
        <v>3774</v>
      </c>
      <c r="B1555" s="80" t="s">
        <v>3899</v>
      </c>
      <c r="C1555" s="80" t="s">
        <v>3705</v>
      </c>
      <c r="D1555" s="93">
        <v>11894.28179146</v>
      </c>
      <c r="E1555" s="80" t="s">
        <v>3706</v>
      </c>
      <c r="F1555" s="86" t="str">
        <f>INDEX('Crosswalk Particulates'!$B:$B,MATCH('2017 EPA Data'!A1555,'Crosswalk Particulates'!$A:$A,0))</f>
        <v>process-other-industry</v>
      </c>
      <c r="G1555" s="91">
        <f>INDEX('Crosswalk Particulates'!$E:$E,MATCH('2017 EPA Data'!$B1555,'Crosswalk Particulates'!$D:$D,0))</f>
        <v>0</v>
      </c>
      <c r="H1555" s="103">
        <f t="shared" si="24"/>
        <v>0</v>
      </c>
    </row>
    <row r="1556" spans="1:8" hidden="1">
      <c r="A1556" s="80" t="s">
        <v>3743</v>
      </c>
      <c r="B1556" s="80" t="s">
        <v>3884</v>
      </c>
      <c r="C1556" s="80" t="s">
        <v>3705</v>
      </c>
      <c r="D1556" s="93">
        <v>11857.368913786</v>
      </c>
      <c r="E1556" s="80" t="s">
        <v>3706</v>
      </c>
      <c r="F1556" s="86" t="str">
        <f>INDEX('Crosswalk Particulates'!$B:$B,MATCH('2017 EPA Data'!A1556,'Crosswalk Particulates'!$A:$A,0))</f>
        <v>process-other-industry</v>
      </c>
      <c r="G1556" s="91">
        <f>INDEX('Crosswalk Particulates'!$E:$E,MATCH('2017 EPA Data'!$B1556,'Crosswalk Particulates'!$D:$D,0))</f>
        <v>0</v>
      </c>
      <c r="H1556" s="103">
        <f t="shared" si="24"/>
        <v>0</v>
      </c>
    </row>
    <row r="1557" spans="1:8" hidden="1">
      <c r="A1557" s="80" t="s">
        <v>3857</v>
      </c>
      <c r="B1557" s="80" t="s">
        <v>3797</v>
      </c>
      <c r="C1557" s="80" t="s">
        <v>3745</v>
      </c>
      <c r="D1557" s="93">
        <v>11812.352146454796</v>
      </c>
      <c r="E1557" s="80" t="s">
        <v>3710</v>
      </c>
      <c r="F1557" s="86" t="str">
        <f>INDEX('Crosswalk Particulates'!$B:$B,MATCH('2017 EPA Data'!A1557,'Crosswalk Particulates'!$A:$A,0))</f>
        <v>Commercial Buildings Sector</v>
      </c>
      <c r="G1557" s="91" t="str">
        <f>INDEX('Crosswalk Particulates'!$E:$E,MATCH('2017 EPA Data'!$B1557,'Crosswalk Particulates'!$D:$D,0))</f>
        <v>NOX</v>
      </c>
      <c r="H1557" s="103">
        <f t="shared" si="24"/>
        <v>10715998354.77751</v>
      </c>
    </row>
    <row r="1558" spans="1:8" hidden="1">
      <c r="A1558" s="80" t="s">
        <v>3751</v>
      </c>
      <c r="B1558" s="80" t="s">
        <v>3785</v>
      </c>
      <c r="C1558" s="80" t="s">
        <v>3709</v>
      </c>
      <c r="D1558" s="93">
        <v>11810.675347430795</v>
      </c>
      <c r="E1558" s="80" t="s">
        <v>3710</v>
      </c>
      <c r="F1558" s="86" t="str">
        <f>INDEX('Crosswalk Particulates'!$B:$B,MATCH('2017 EPA Data'!A1558,'Crosswalk Particulates'!$A:$A,0))</f>
        <v>Other-EPA</v>
      </c>
      <c r="G1558" s="91" t="str">
        <f>INDEX('Crosswalk Particulates'!$E:$E,MATCH('2017 EPA Data'!$B1558,'Crosswalk Particulates'!$D:$D,0))</f>
        <v>CH4</v>
      </c>
      <c r="H1558" s="103">
        <f t="shared" si="24"/>
        <v>10714477186.48184</v>
      </c>
    </row>
    <row r="1559" spans="1:8" hidden="1">
      <c r="A1559" s="80" t="s">
        <v>3753</v>
      </c>
      <c r="B1559" s="80" t="s">
        <v>3830</v>
      </c>
      <c r="C1559" s="80" t="s">
        <v>3705</v>
      </c>
      <c r="D1559" s="93">
        <v>11741.851698500001</v>
      </c>
      <c r="E1559" s="80" t="s">
        <v>3706</v>
      </c>
      <c r="F1559" s="86" t="str">
        <f>INDEX('Crosswalk Particulates'!$B:$B,MATCH('2017 EPA Data'!A1559,'Crosswalk Particulates'!$A:$A,0))</f>
        <v>Electricity Sector</v>
      </c>
      <c r="G1559" s="91">
        <f>INDEX('Crosswalk Particulates'!$E:$E,MATCH('2017 EPA Data'!$B1559,'Crosswalk Particulates'!$D:$D,0))</f>
        <v>0</v>
      </c>
      <c r="H1559" s="103">
        <f t="shared" si="24"/>
        <v>0</v>
      </c>
    </row>
    <row r="1560" spans="1:8" hidden="1">
      <c r="A1560" s="80" t="s">
        <v>3766</v>
      </c>
      <c r="B1560" s="80" t="s">
        <v>3937</v>
      </c>
      <c r="C1560" s="80" t="s">
        <v>3705</v>
      </c>
      <c r="D1560" s="93">
        <v>11713.557909771411</v>
      </c>
      <c r="E1560" s="80" t="s">
        <v>3706</v>
      </c>
      <c r="F1560" s="86" t="str">
        <f>INDEX('Crosswalk Particulates'!$B:$B,MATCH('2017 EPA Data'!A1560,'Crosswalk Particulates'!$A:$A,0))</f>
        <v>process-chemicals-industry</v>
      </c>
      <c r="G1560" s="91">
        <f>INDEX('Crosswalk Particulates'!$E:$E,MATCH('2017 EPA Data'!$B1560,'Crosswalk Particulates'!$D:$D,0))</f>
        <v>0</v>
      </c>
      <c r="H1560" s="103">
        <f t="shared" si="24"/>
        <v>0</v>
      </c>
    </row>
    <row r="1561" spans="1:8" hidden="1">
      <c r="A1561" s="80" t="s">
        <v>3726</v>
      </c>
      <c r="B1561" s="80" t="s">
        <v>3728</v>
      </c>
      <c r="C1561" s="80" t="s">
        <v>3705</v>
      </c>
      <c r="D1561" s="93">
        <v>11700.2</v>
      </c>
      <c r="E1561" s="80" t="s">
        <v>3706</v>
      </c>
      <c r="F1561" s="86" t="str">
        <f>INDEX('Crosswalk Particulates'!$B:$B,MATCH('2017 EPA Data'!A1561,'Crosswalk Particulates'!$A:$A,0))</f>
        <v>process-other-industry</v>
      </c>
      <c r="G1561" s="91">
        <f>INDEX('Crosswalk Particulates'!$E:$E,MATCH('2017 EPA Data'!$B1561,'Crosswalk Particulates'!$D:$D,0))</f>
        <v>0</v>
      </c>
      <c r="H1561" s="103">
        <f t="shared" si="24"/>
        <v>0</v>
      </c>
    </row>
    <row r="1562" spans="1:8" hidden="1">
      <c r="A1562" s="80" t="s">
        <v>3774</v>
      </c>
      <c r="B1562" s="80" t="s">
        <v>3792</v>
      </c>
      <c r="C1562" s="80" t="s">
        <v>3705</v>
      </c>
      <c r="D1562" s="93">
        <v>11620.03</v>
      </c>
      <c r="E1562" s="80" t="s">
        <v>3706</v>
      </c>
      <c r="F1562" s="86" t="str">
        <f>INDEX('Crosswalk Particulates'!$B:$B,MATCH('2017 EPA Data'!A1562,'Crosswalk Particulates'!$A:$A,0))</f>
        <v>process-other-industry</v>
      </c>
      <c r="G1562" s="91">
        <f>INDEX('Crosswalk Particulates'!$E:$E,MATCH('2017 EPA Data'!$B1562,'Crosswalk Particulates'!$D:$D,0))</f>
        <v>0</v>
      </c>
      <c r="H1562" s="103">
        <f t="shared" si="24"/>
        <v>0</v>
      </c>
    </row>
    <row r="1563" spans="1:8" hidden="1">
      <c r="A1563" s="80" t="s">
        <v>3784</v>
      </c>
      <c r="B1563" s="80" t="s">
        <v>3798</v>
      </c>
      <c r="C1563" s="80" t="s">
        <v>3745</v>
      </c>
      <c r="D1563" s="93">
        <v>11576.1606552628</v>
      </c>
      <c r="E1563" s="80" t="s">
        <v>3710</v>
      </c>
      <c r="F1563" s="86" t="str">
        <f>INDEX('Crosswalk Particulates'!$B:$B,MATCH('2017 EPA Data'!A1563,'Crosswalk Particulates'!$A:$A,0))</f>
        <v>industry-fuel-coal</v>
      </c>
      <c r="G1563" s="91" t="str">
        <f>INDEX('Crosswalk Particulates'!$E:$E,MATCH('2017 EPA Data'!$B1563,'Crosswalk Particulates'!$D:$D,0))</f>
        <v>PM25</v>
      </c>
      <c r="H1563" s="103">
        <f t="shared" si="24"/>
        <v>10501728783.430071</v>
      </c>
    </row>
    <row r="1564" spans="1:8" hidden="1">
      <c r="A1564" s="80" t="s">
        <v>3726</v>
      </c>
      <c r="B1564" s="80" t="s">
        <v>3873</v>
      </c>
      <c r="C1564" s="80" t="s">
        <v>3705</v>
      </c>
      <c r="D1564" s="93">
        <v>11544.88657372034</v>
      </c>
      <c r="E1564" s="80" t="s">
        <v>3706</v>
      </c>
      <c r="F1564" s="86" t="str">
        <f>INDEX('Crosswalk Particulates'!$B:$B,MATCH('2017 EPA Data'!A1564,'Crosswalk Particulates'!$A:$A,0))</f>
        <v>process-other-industry</v>
      </c>
      <c r="G1564" s="91">
        <f>INDEX('Crosswalk Particulates'!$E:$E,MATCH('2017 EPA Data'!$B1564,'Crosswalk Particulates'!$D:$D,0))</f>
        <v>0</v>
      </c>
      <c r="H1564" s="103">
        <f t="shared" si="24"/>
        <v>0</v>
      </c>
    </row>
    <row r="1565" spans="1:8" hidden="1">
      <c r="A1565" s="80" t="s">
        <v>3835</v>
      </c>
      <c r="B1565" s="80" t="s">
        <v>3771</v>
      </c>
      <c r="D1565" s="93">
        <v>11542</v>
      </c>
      <c r="E1565" s="80" t="s">
        <v>3706</v>
      </c>
      <c r="F1565" s="86" t="str">
        <f>INDEX('Crosswalk Particulates'!$B:$B,MATCH('2017 EPA Data'!A1565,'Crosswalk Particulates'!$A:$A,0))</f>
        <v>process-mining-industry</v>
      </c>
      <c r="G1565" s="91">
        <f>INDEX('Crosswalk Particulates'!$E:$E,MATCH('2017 EPA Data'!$B1565,'Crosswalk Particulates'!$D:$D,0))</f>
        <v>0</v>
      </c>
      <c r="H1565" s="103">
        <f t="shared" si="24"/>
        <v>0</v>
      </c>
    </row>
    <row r="1566" spans="1:8" hidden="1">
      <c r="A1566" s="80" t="s">
        <v>3880</v>
      </c>
      <c r="B1566" s="80" t="s">
        <v>3803</v>
      </c>
      <c r="C1566" s="80" t="s">
        <v>3745</v>
      </c>
      <c r="D1566" s="93">
        <v>11530.29843114611</v>
      </c>
      <c r="E1566" s="80" t="s">
        <v>3710</v>
      </c>
      <c r="F1566" s="86" t="str">
        <f>INDEX('Crosswalk Particulates'!$B:$B,MATCH('2017 EPA Data'!A1566,'Crosswalk Particulates'!$A:$A,0))</f>
        <v>Residential Buildings Sector</v>
      </c>
      <c r="G1566" s="91" t="str">
        <f>INDEX('Crosswalk Particulates'!$E:$E,MATCH('2017 EPA Data'!$B1566,'Crosswalk Particulates'!$D:$D,0))</f>
        <v>SOx</v>
      </c>
      <c r="H1566" s="103">
        <f t="shared" si="24"/>
        <v>10460123224.089514</v>
      </c>
    </row>
    <row r="1567" spans="1:8" hidden="1">
      <c r="A1567" s="80" t="s">
        <v>3735</v>
      </c>
      <c r="B1567" s="80" t="s">
        <v>3721</v>
      </c>
      <c r="C1567" s="80" t="s">
        <v>3705</v>
      </c>
      <c r="D1567" s="93">
        <v>11470.32310208275</v>
      </c>
      <c r="E1567" s="80" t="s">
        <v>3706</v>
      </c>
      <c r="F1567" s="86" t="str">
        <f>INDEX('Crosswalk Particulates'!$B:$B,MATCH('2017 EPA Data'!A1567,'Crosswalk Particulates'!$A:$A,0))</f>
        <v>process-other-industry</v>
      </c>
      <c r="G1567" s="91">
        <f>INDEX('Crosswalk Particulates'!$E:$E,MATCH('2017 EPA Data'!$B1567,'Crosswalk Particulates'!$D:$D,0))</f>
        <v>0</v>
      </c>
      <c r="H1567" s="103">
        <f t="shared" si="24"/>
        <v>0</v>
      </c>
    </row>
    <row r="1568" spans="1:8" hidden="1">
      <c r="A1568" s="80" t="s">
        <v>3853</v>
      </c>
      <c r="B1568" s="80" t="s">
        <v>3704</v>
      </c>
      <c r="C1568" s="80" t="s">
        <v>3705</v>
      </c>
      <c r="D1568" s="93">
        <v>11375.8735</v>
      </c>
      <c r="E1568" s="80" t="s">
        <v>3706</v>
      </c>
      <c r="F1568" s="86" t="str">
        <f>INDEX('Crosswalk Particulates'!$B:$B,MATCH('2017 EPA Data'!A1568,'Crosswalk Particulates'!$A:$A,0))</f>
        <v>Commercial Buildings Sector</v>
      </c>
      <c r="G1568" s="91">
        <f>INDEX('Crosswalk Particulates'!$E:$E,MATCH('2017 EPA Data'!$B1568,'Crosswalk Particulates'!$D:$D,0))</f>
        <v>0</v>
      </c>
      <c r="H1568" s="103">
        <f t="shared" si="24"/>
        <v>0</v>
      </c>
    </row>
    <row r="1569" spans="1:8" hidden="1">
      <c r="A1569" s="80" t="s">
        <v>3795</v>
      </c>
      <c r="B1569" s="80" t="s">
        <v>3778</v>
      </c>
      <c r="C1569" s="80" t="s">
        <v>3745</v>
      </c>
      <c r="D1569" s="93">
        <v>11324.24109049136</v>
      </c>
      <c r="E1569" s="80" t="s">
        <v>3710</v>
      </c>
      <c r="F1569" s="86" t="str">
        <f>INDEX('Crosswalk Particulates'!$B:$B,MATCH('2017 EPA Data'!A1569,'Crosswalk Particulates'!$A:$A,0))</f>
        <v>process-cement-industry</v>
      </c>
      <c r="G1569" s="91" t="str">
        <f>INDEX('Crosswalk Particulates'!$E:$E,MATCH('2017 EPA Data'!$B1569,'Crosswalk Particulates'!$D:$D,0))</f>
        <v>PM10</v>
      </c>
      <c r="H1569" s="103">
        <f t="shared" si="24"/>
        <v>10273190926.773195</v>
      </c>
    </row>
    <row r="1570" spans="1:8" hidden="1">
      <c r="A1570" s="80" t="s">
        <v>3783</v>
      </c>
      <c r="B1570" s="80" t="s">
        <v>3827</v>
      </c>
      <c r="C1570" s="80" t="s">
        <v>3705</v>
      </c>
      <c r="D1570" s="93">
        <v>11296.6</v>
      </c>
      <c r="E1570" s="80" t="s">
        <v>3706</v>
      </c>
      <c r="F1570" s="86" t="str">
        <f>INDEX('Crosswalk Particulates'!$B:$B,MATCH('2017 EPA Data'!A1570,'Crosswalk Particulates'!$A:$A,0))</f>
        <v>process-other-industry</v>
      </c>
      <c r="G1570" s="91">
        <f>INDEX('Crosswalk Particulates'!$E:$E,MATCH('2017 EPA Data'!$B1570,'Crosswalk Particulates'!$D:$D,0))</f>
        <v>0</v>
      </c>
      <c r="H1570" s="103">
        <f t="shared" si="24"/>
        <v>0</v>
      </c>
    </row>
    <row r="1571" spans="1:8" hidden="1">
      <c r="A1571" s="80" t="s">
        <v>3787</v>
      </c>
      <c r="B1571" s="80" t="s">
        <v>3904</v>
      </c>
      <c r="D1571" s="93">
        <v>11290.659926441787</v>
      </c>
      <c r="E1571" s="80" t="s">
        <v>3710</v>
      </c>
      <c r="F1571" s="86" t="str">
        <f>INDEX('Crosswalk Particulates'!$B:$B,MATCH('2017 EPA Data'!A1571,'Crosswalk Particulates'!$A:$A,0))</f>
        <v>Other-EPA</v>
      </c>
      <c r="G1571" s="91" t="str">
        <f>INDEX('Crosswalk Particulates'!$E:$E,MATCH('2017 EPA Data'!$B1571,'Crosswalk Particulates'!$D:$D,0))</f>
        <v>BC</v>
      </c>
      <c r="H1571" s="103">
        <f t="shared" si="24"/>
        <v>10242726570.966234</v>
      </c>
    </row>
    <row r="1572" spans="1:8" hidden="1">
      <c r="A1572" s="80" t="s">
        <v>3788</v>
      </c>
      <c r="B1572" s="80" t="s">
        <v>3816</v>
      </c>
      <c r="C1572" s="80" t="s">
        <v>3705</v>
      </c>
      <c r="D1572" s="93">
        <v>11230.729730537018</v>
      </c>
      <c r="E1572" s="80" t="s">
        <v>3706</v>
      </c>
      <c r="F1572" s="86" t="str">
        <f>INDEX('Crosswalk Particulates'!$B:$B,MATCH('2017 EPA Data'!A1572,'Crosswalk Particulates'!$A:$A,0))</f>
        <v>industry-fuel-biomass</v>
      </c>
      <c r="G1572" s="91">
        <f>INDEX('Crosswalk Particulates'!$E:$E,MATCH('2017 EPA Data'!$B1572,'Crosswalk Particulates'!$D:$D,0))</f>
        <v>0</v>
      </c>
      <c r="H1572" s="103">
        <f t="shared" si="24"/>
        <v>0</v>
      </c>
    </row>
    <row r="1573" spans="1:8" hidden="1">
      <c r="A1573" s="80" t="s">
        <v>3726</v>
      </c>
      <c r="B1573" s="80" t="s">
        <v>3851</v>
      </c>
      <c r="C1573" s="80" t="s">
        <v>3705</v>
      </c>
      <c r="D1573" s="93">
        <v>11214.212945282001</v>
      </c>
      <c r="E1573" s="80" t="s">
        <v>3706</v>
      </c>
      <c r="F1573" s="86" t="str">
        <f>INDEX('Crosswalk Particulates'!$B:$B,MATCH('2017 EPA Data'!A1573,'Crosswalk Particulates'!$A:$A,0))</f>
        <v>process-other-industry</v>
      </c>
      <c r="G1573" s="91">
        <f>INDEX('Crosswalk Particulates'!$E:$E,MATCH('2017 EPA Data'!$B1573,'Crosswalk Particulates'!$D:$D,0))</f>
        <v>0</v>
      </c>
      <c r="H1573" s="103">
        <f t="shared" si="24"/>
        <v>0</v>
      </c>
    </row>
    <row r="1574" spans="1:8" hidden="1">
      <c r="A1574" s="80" t="s">
        <v>3772</v>
      </c>
      <c r="B1574" s="80" t="s">
        <v>3797</v>
      </c>
      <c r="C1574" s="80" t="s">
        <v>3745</v>
      </c>
      <c r="D1574" s="93">
        <v>11197.766895299999</v>
      </c>
      <c r="E1574" s="80" t="s">
        <v>3710</v>
      </c>
      <c r="F1574" s="86" t="str">
        <f>INDEX('Crosswalk Particulates'!$B:$B,MATCH('2017 EPA Data'!A1574,'Crosswalk Particulates'!$A:$A,0))</f>
        <v>Electricity Sector</v>
      </c>
      <c r="G1574" s="91" t="str">
        <f>INDEX('Crosswalk Particulates'!$E:$E,MATCH('2017 EPA Data'!$B1574,'Crosswalk Particulates'!$D:$D,0))</f>
        <v>NOX</v>
      </c>
      <c r="H1574" s="103">
        <f t="shared" si="24"/>
        <v>10158455330.442436</v>
      </c>
    </row>
    <row r="1575" spans="1:8" hidden="1">
      <c r="A1575" s="80" t="s">
        <v>3852</v>
      </c>
      <c r="B1575" s="80" t="s">
        <v>3768</v>
      </c>
      <c r="C1575" s="80" t="s">
        <v>3705</v>
      </c>
      <c r="D1575" s="93">
        <v>11071.031854953</v>
      </c>
      <c r="E1575" s="80" t="s">
        <v>3706</v>
      </c>
      <c r="F1575" s="86" t="str">
        <f>INDEX('Crosswalk Particulates'!$B:$B,MATCH('2017 EPA Data'!A1575,'Crosswalk Particulates'!$A:$A,0))</f>
        <v>Commercial Buildings Sector</v>
      </c>
      <c r="G1575" s="91">
        <f>INDEX('Crosswalk Particulates'!$E:$E,MATCH('2017 EPA Data'!$B1575,'Crosswalk Particulates'!$D:$D,0))</f>
        <v>0</v>
      </c>
      <c r="H1575" s="103">
        <f t="shared" si="24"/>
        <v>0</v>
      </c>
    </row>
    <row r="1576" spans="1:8" hidden="1">
      <c r="A1576" s="80" t="s">
        <v>3788</v>
      </c>
      <c r="B1576" s="80" t="s">
        <v>3786</v>
      </c>
      <c r="C1576" s="80" t="s">
        <v>3705</v>
      </c>
      <c r="D1576" s="93">
        <v>11047.292061</v>
      </c>
      <c r="E1576" s="80" t="s">
        <v>3706</v>
      </c>
      <c r="F1576" s="86" t="str">
        <f>INDEX('Crosswalk Particulates'!$B:$B,MATCH('2017 EPA Data'!A1576,'Crosswalk Particulates'!$A:$A,0))</f>
        <v>industry-fuel-biomass</v>
      </c>
      <c r="G1576" s="91">
        <f>INDEX('Crosswalk Particulates'!$E:$E,MATCH('2017 EPA Data'!$B1576,'Crosswalk Particulates'!$D:$D,0))</f>
        <v>0</v>
      </c>
      <c r="H1576" s="103">
        <f t="shared" si="24"/>
        <v>0</v>
      </c>
    </row>
    <row r="1577" spans="1:8" hidden="1">
      <c r="A1577" s="80" t="s">
        <v>3807</v>
      </c>
      <c r="B1577" s="80" t="s">
        <v>3744</v>
      </c>
      <c r="C1577" s="80" t="s">
        <v>3745</v>
      </c>
      <c r="D1577" s="93">
        <v>11041.90026929775</v>
      </c>
      <c r="E1577" s="80" t="s">
        <v>3710</v>
      </c>
      <c r="F1577" s="86" t="str">
        <f>INDEX('Crosswalk Particulates'!$B:$B,MATCH('2017 EPA Data'!A1577,'Crosswalk Particulates'!$A:$A,0))</f>
        <v>process-iron and steel-industry</v>
      </c>
      <c r="G1577" s="91" t="str">
        <f>INDEX('Crosswalk Particulates'!$E:$E,MATCH('2017 EPA Data'!$B1577,'Crosswalk Particulates'!$D:$D,0))</f>
        <v>VOC</v>
      </c>
      <c r="H1577" s="103">
        <f t="shared" si="24"/>
        <v>10017055337.69788</v>
      </c>
    </row>
    <row r="1578" spans="1:8" hidden="1">
      <c r="A1578" s="80" t="s">
        <v>3729</v>
      </c>
      <c r="B1578" s="80" t="s">
        <v>3844</v>
      </c>
      <c r="C1578" s="80" t="s">
        <v>3705</v>
      </c>
      <c r="D1578" s="93">
        <v>11018.893100719761</v>
      </c>
      <c r="E1578" s="80" t="s">
        <v>3706</v>
      </c>
      <c r="F1578" s="86" t="str">
        <f>INDEX('Crosswalk Particulates'!$B:$B,MATCH('2017 EPA Data'!A1578,'Crosswalk Particulates'!$A:$A,0))</f>
        <v>Transportation Sector</v>
      </c>
      <c r="G1578" s="91">
        <f>INDEX('Crosswalk Particulates'!$E:$E,MATCH('2017 EPA Data'!$B1578,'Crosswalk Particulates'!$D:$D,0))</f>
        <v>0</v>
      </c>
      <c r="H1578" s="103">
        <f t="shared" si="24"/>
        <v>0</v>
      </c>
    </row>
    <row r="1579" spans="1:8" hidden="1">
      <c r="A1579" s="80" t="s">
        <v>3788</v>
      </c>
      <c r="B1579" s="80" t="s">
        <v>3810</v>
      </c>
      <c r="C1579" s="80" t="s">
        <v>3811</v>
      </c>
      <c r="D1579" s="93">
        <v>10968.614667905284</v>
      </c>
      <c r="E1579" s="80" t="s">
        <v>3706</v>
      </c>
      <c r="F1579" s="86" t="str">
        <f>INDEX('Crosswalk Particulates'!$B:$B,MATCH('2017 EPA Data'!A1579,'Crosswalk Particulates'!$A:$A,0))</f>
        <v>industry-fuel-biomass</v>
      </c>
      <c r="G1579" s="91">
        <f>INDEX('Crosswalk Particulates'!$E:$E,MATCH('2017 EPA Data'!$B1579,'Crosswalk Particulates'!$D:$D,0))</f>
        <v>0</v>
      </c>
      <c r="H1579" s="103">
        <f t="shared" si="24"/>
        <v>0</v>
      </c>
    </row>
    <row r="1580" spans="1:8" hidden="1">
      <c r="A1580" s="80" t="s">
        <v>3791</v>
      </c>
      <c r="B1580" s="80" t="s">
        <v>3822</v>
      </c>
      <c r="D1580" s="93">
        <v>10959.618288248348</v>
      </c>
      <c r="E1580" s="80" t="s">
        <v>3710</v>
      </c>
      <c r="F1580" s="86" t="str">
        <f>INDEX('Crosswalk Particulates'!$B:$B,MATCH('2017 EPA Data'!A1580,'Crosswalk Particulates'!$A:$A,0))</f>
        <v>Transportation Sector</v>
      </c>
      <c r="G1580" s="91" t="str">
        <f>INDEX('Crosswalk Particulates'!$E:$E,MATCH('2017 EPA Data'!$B1580,'Crosswalk Particulates'!$D:$D,0))</f>
        <v>OC</v>
      </c>
      <c r="H1580" s="103">
        <f t="shared" si="24"/>
        <v>9942410291.3412285</v>
      </c>
    </row>
    <row r="1581" spans="1:8" hidden="1">
      <c r="A1581" s="80" t="s">
        <v>3807</v>
      </c>
      <c r="B1581" s="80" t="s">
        <v>3939</v>
      </c>
      <c r="C1581" s="80" t="s">
        <v>3705</v>
      </c>
      <c r="D1581" s="93">
        <v>10922.3518407266</v>
      </c>
      <c r="E1581" s="80" t="s">
        <v>3706</v>
      </c>
      <c r="F1581" s="86" t="str">
        <f>INDEX('Crosswalk Particulates'!$B:$B,MATCH('2017 EPA Data'!A1581,'Crosswalk Particulates'!$A:$A,0))</f>
        <v>process-iron and steel-industry</v>
      </c>
      <c r="G1581" s="91">
        <f>INDEX('Crosswalk Particulates'!$E:$E,MATCH('2017 EPA Data'!$B1581,'Crosswalk Particulates'!$D:$D,0))</f>
        <v>0</v>
      </c>
      <c r="H1581" s="103">
        <f t="shared" si="24"/>
        <v>0</v>
      </c>
    </row>
    <row r="1582" spans="1:8" hidden="1">
      <c r="A1582" s="80" t="s">
        <v>3753</v>
      </c>
      <c r="B1582" s="80" t="s">
        <v>3916</v>
      </c>
      <c r="C1582" s="80" t="s">
        <v>3705</v>
      </c>
      <c r="D1582" s="93">
        <v>10901.314133294998</v>
      </c>
      <c r="E1582" s="80" t="s">
        <v>3706</v>
      </c>
      <c r="F1582" s="86" t="str">
        <f>INDEX('Crosswalk Particulates'!$B:$B,MATCH('2017 EPA Data'!A1582,'Crosswalk Particulates'!$A:$A,0))</f>
        <v>Electricity Sector</v>
      </c>
      <c r="G1582" s="91">
        <f>INDEX('Crosswalk Particulates'!$E:$E,MATCH('2017 EPA Data'!$B1582,'Crosswalk Particulates'!$D:$D,0))</f>
        <v>0</v>
      </c>
      <c r="H1582" s="103">
        <f t="shared" si="24"/>
        <v>0</v>
      </c>
    </row>
    <row r="1583" spans="1:8" hidden="1">
      <c r="A1583" s="80" t="s">
        <v>3843</v>
      </c>
      <c r="B1583" s="80" t="s">
        <v>3763</v>
      </c>
      <c r="C1583" s="80" t="s">
        <v>3705</v>
      </c>
      <c r="D1583" s="93">
        <v>10873.7646</v>
      </c>
      <c r="E1583" s="80" t="s">
        <v>3706</v>
      </c>
      <c r="F1583" s="86" t="str">
        <f>INDEX('Crosswalk Particulates'!$B:$B,MATCH('2017 EPA Data'!A1583,'Crosswalk Particulates'!$A:$A,0))</f>
        <v>Commercial Buildings Sector</v>
      </c>
      <c r="G1583" s="91">
        <f>INDEX('Crosswalk Particulates'!$E:$E,MATCH('2017 EPA Data'!$B1583,'Crosswalk Particulates'!$D:$D,0))</f>
        <v>0</v>
      </c>
      <c r="H1583" s="103">
        <f t="shared" si="24"/>
        <v>0</v>
      </c>
    </row>
    <row r="1584" spans="1:8" hidden="1">
      <c r="A1584" s="80" t="s">
        <v>3741</v>
      </c>
      <c r="B1584" s="80" t="s">
        <v>3749</v>
      </c>
      <c r="C1584" s="80" t="s">
        <v>3705</v>
      </c>
      <c r="D1584" s="93">
        <v>10831.38408</v>
      </c>
      <c r="E1584" s="80" t="s">
        <v>3706</v>
      </c>
      <c r="F1584" s="86" t="str">
        <f>INDEX('Crosswalk Particulates'!$B:$B,MATCH('2017 EPA Data'!A1584,'Crosswalk Particulates'!$A:$A,0))</f>
        <v>process-other-industry</v>
      </c>
      <c r="G1584" s="91">
        <f>INDEX('Crosswalk Particulates'!$E:$E,MATCH('2017 EPA Data'!$B1584,'Crosswalk Particulates'!$D:$D,0))</f>
        <v>0</v>
      </c>
      <c r="H1584" s="103">
        <f t="shared" si="24"/>
        <v>0</v>
      </c>
    </row>
    <row r="1585" spans="1:8" hidden="1">
      <c r="A1585" s="80" t="s">
        <v>3769</v>
      </c>
      <c r="B1585" s="80" t="s">
        <v>3822</v>
      </c>
      <c r="D1585" s="93">
        <v>10824.639388232223</v>
      </c>
      <c r="E1585" s="80" t="s">
        <v>3710</v>
      </c>
      <c r="F1585" s="86" t="str">
        <f>INDEX('Crosswalk Particulates'!$B:$B,MATCH('2017 EPA Data'!A1585,'Crosswalk Particulates'!$A:$A,0))</f>
        <v>Electricity Sector</v>
      </c>
      <c r="G1585" s="91" t="str">
        <f>INDEX('Crosswalk Particulates'!$E:$E,MATCH('2017 EPA Data'!$B1585,'Crosswalk Particulates'!$D:$D,0))</f>
        <v>OC</v>
      </c>
      <c r="H1585" s="103">
        <f t="shared" si="24"/>
        <v>9819959347.3997555</v>
      </c>
    </row>
    <row r="1586" spans="1:8" hidden="1">
      <c r="A1586" s="80" t="s">
        <v>3772</v>
      </c>
      <c r="B1586" s="80" t="s">
        <v>3725</v>
      </c>
      <c r="C1586" s="80" t="s">
        <v>3705</v>
      </c>
      <c r="D1586" s="93">
        <v>10705.58639179027</v>
      </c>
      <c r="E1586" s="80" t="s">
        <v>3706</v>
      </c>
      <c r="F1586" s="86" t="str">
        <f>INDEX('Crosswalk Particulates'!$B:$B,MATCH('2017 EPA Data'!A1586,'Crosswalk Particulates'!$A:$A,0))</f>
        <v>Electricity Sector</v>
      </c>
      <c r="G1586" s="91">
        <f>INDEX('Crosswalk Particulates'!$E:$E,MATCH('2017 EPA Data'!$B1586,'Crosswalk Particulates'!$D:$D,0))</f>
        <v>0</v>
      </c>
      <c r="H1586" s="103">
        <f t="shared" si="24"/>
        <v>0</v>
      </c>
    </row>
    <row r="1587" spans="1:8" hidden="1">
      <c r="A1587" s="80" t="s">
        <v>3774</v>
      </c>
      <c r="B1587" s="80" t="s">
        <v>3810</v>
      </c>
      <c r="C1587" s="80" t="s">
        <v>3811</v>
      </c>
      <c r="D1587" s="93">
        <v>10699.380913860832</v>
      </c>
      <c r="E1587" s="80" t="s">
        <v>3706</v>
      </c>
      <c r="F1587" s="86" t="str">
        <f>INDEX('Crosswalk Particulates'!$B:$B,MATCH('2017 EPA Data'!A1587,'Crosswalk Particulates'!$A:$A,0))</f>
        <v>process-other-industry</v>
      </c>
      <c r="G1587" s="91">
        <f>INDEX('Crosswalk Particulates'!$E:$E,MATCH('2017 EPA Data'!$B1587,'Crosswalk Particulates'!$D:$D,0))</f>
        <v>0</v>
      </c>
      <c r="H1587" s="103">
        <f t="shared" si="24"/>
        <v>0</v>
      </c>
    </row>
    <row r="1588" spans="1:8" hidden="1">
      <c r="A1588" s="80" t="s">
        <v>3790</v>
      </c>
      <c r="B1588" s="80" t="s">
        <v>3744</v>
      </c>
      <c r="C1588" s="80" t="s">
        <v>3745</v>
      </c>
      <c r="D1588" s="93">
        <v>10693.955401425519</v>
      </c>
      <c r="E1588" s="80" t="s">
        <v>3710</v>
      </c>
      <c r="F1588" s="86" t="str">
        <f>INDEX('Crosswalk Particulates'!$B:$B,MATCH('2017 EPA Data'!A1588,'Crosswalk Particulates'!$A:$A,0))</f>
        <v>process-other-industry</v>
      </c>
      <c r="G1588" s="91" t="str">
        <f>INDEX('Crosswalk Particulates'!$E:$E,MATCH('2017 EPA Data'!$B1588,'Crosswalk Particulates'!$D:$D,0))</f>
        <v>VOC</v>
      </c>
      <c r="H1588" s="103">
        <f t="shared" si="24"/>
        <v>9701404687.8151512</v>
      </c>
    </row>
    <row r="1589" spans="1:8" hidden="1">
      <c r="A1589" s="80" t="s">
        <v>3722</v>
      </c>
      <c r="B1589" s="80" t="s">
        <v>3822</v>
      </c>
      <c r="D1589" s="93">
        <v>10609.754329360476</v>
      </c>
      <c r="E1589" s="80" t="s">
        <v>3710</v>
      </c>
      <c r="F1589" s="86" t="str">
        <f>INDEX('Crosswalk Particulates'!$B:$B,MATCH('2017 EPA Data'!A1589,'Crosswalk Particulates'!$A:$A,0))</f>
        <v>Other-EPA</v>
      </c>
      <c r="G1589" s="91" t="str">
        <f>INDEX('Crosswalk Particulates'!$E:$E,MATCH('2017 EPA Data'!$B1589,'Crosswalk Particulates'!$D:$D,0))</f>
        <v>OC</v>
      </c>
      <c r="H1589" s="103">
        <f t="shared" si="24"/>
        <v>9625018669.3039875</v>
      </c>
    </row>
    <row r="1590" spans="1:8" hidden="1">
      <c r="A1590" s="80" t="s">
        <v>3837</v>
      </c>
      <c r="B1590" s="80" t="s">
        <v>3728</v>
      </c>
      <c r="C1590" s="80" t="s">
        <v>3705</v>
      </c>
      <c r="D1590" s="93">
        <v>10581.41</v>
      </c>
      <c r="E1590" s="80" t="s">
        <v>3706</v>
      </c>
      <c r="F1590" s="86" t="str">
        <f>INDEX('Crosswalk Particulates'!$B:$B,MATCH('2017 EPA Data'!A1590,'Crosswalk Particulates'!$A:$A,0))</f>
        <v>Electricity Sector</v>
      </c>
      <c r="G1590" s="91">
        <f>INDEX('Crosswalk Particulates'!$E:$E,MATCH('2017 EPA Data'!$B1590,'Crosswalk Particulates'!$D:$D,0))</f>
        <v>0</v>
      </c>
      <c r="H1590" s="103">
        <f t="shared" si="24"/>
        <v>0</v>
      </c>
    </row>
    <row r="1591" spans="1:8" hidden="1">
      <c r="A1591" s="80" t="s">
        <v>3766</v>
      </c>
      <c r="B1591" s="80" t="s">
        <v>3877</v>
      </c>
      <c r="C1591" s="80" t="s">
        <v>3705</v>
      </c>
      <c r="D1591" s="93">
        <v>10550.2125772</v>
      </c>
      <c r="E1591" s="80" t="s">
        <v>3706</v>
      </c>
      <c r="F1591" s="86" t="str">
        <f>INDEX('Crosswalk Particulates'!$B:$B,MATCH('2017 EPA Data'!A1591,'Crosswalk Particulates'!$A:$A,0))</f>
        <v>process-chemicals-industry</v>
      </c>
      <c r="G1591" s="91">
        <f>INDEX('Crosswalk Particulates'!$E:$E,MATCH('2017 EPA Data'!$B1591,'Crosswalk Particulates'!$D:$D,0))</f>
        <v>0</v>
      </c>
      <c r="H1591" s="103">
        <f t="shared" si="24"/>
        <v>0</v>
      </c>
    </row>
    <row r="1592" spans="1:8" hidden="1">
      <c r="A1592" s="80" t="s">
        <v>3707</v>
      </c>
      <c r="B1592" s="80" t="s">
        <v>3933</v>
      </c>
      <c r="C1592" s="80" t="s">
        <v>3705</v>
      </c>
      <c r="D1592" s="93">
        <v>10529.277375544358</v>
      </c>
      <c r="E1592" s="80" t="s">
        <v>3706</v>
      </c>
      <c r="F1592" s="86" t="str">
        <f>INDEX('Crosswalk Particulates'!$B:$B,MATCH('2017 EPA Data'!A1592,'Crosswalk Particulates'!$A:$A,0))</f>
        <v>process-other-industry</v>
      </c>
      <c r="G1592" s="91">
        <f>INDEX('Crosswalk Particulates'!$E:$E,MATCH('2017 EPA Data'!$B1592,'Crosswalk Particulates'!$D:$D,0))</f>
        <v>0</v>
      </c>
      <c r="H1592" s="103">
        <f t="shared" si="24"/>
        <v>0</v>
      </c>
    </row>
    <row r="1593" spans="1:8" hidden="1">
      <c r="A1593" s="80" t="s">
        <v>3753</v>
      </c>
      <c r="B1593" s="80" t="s">
        <v>3940</v>
      </c>
      <c r="C1593" s="80" t="s">
        <v>3705</v>
      </c>
      <c r="D1593" s="93">
        <v>10463.199790999999</v>
      </c>
      <c r="E1593" s="80" t="s">
        <v>3706</v>
      </c>
      <c r="F1593" s="86" t="str">
        <f>INDEX('Crosswalk Particulates'!$B:$B,MATCH('2017 EPA Data'!A1593,'Crosswalk Particulates'!$A:$A,0))</f>
        <v>Electricity Sector</v>
      </c>
      <c r="G1593" s="91">
        <f>INDEX('Crosswalk Particulates'!$E:$E,MATCH('2017 EPA Data'!$B1593,'Crosswalk Particulates'!$D:$D,0))</f>
        <v>0</v>
      </c>
      <c r="H1593" s="103">
        <f t="shared" si="24"/>
        <v>0</v>
      </c>
    </row>
    <row r="1594" spans="1:8" hidden="1">
      <c r="A1594" s="80" t="s">
        <v>3774</v>
      </c>
      <c r="B1594" s="80" t="s">
        <v>3891</v>
      </c>
      <c r="C1594" s="80" t="s">
        <v>3705</v>
      </c>
      <c r="D1594" s="93">
        <v>10420.766439999999</v>
      </c>
      <c r="E1594" s="80" t="s">
        <v>3706</v>
      </c>
      <c r="F1594" s="86" t="str">
        <f>INDEX('Crosswalk Particulates'!$B:$B,MATCH('2017 EPA Data'!A1594,'Crosswalk Particulates'!$A:$A,0))</f>
        <v>process-other-industry</v>
      </c>
      <c r="G1594" s="91">
        <f>INDEX('Crosswalk Particulates'!$E:$E,MATCH('2017 EPA Data'!$B1594,'Crosswalk Particulates'!$D:$D,0))</f>
        <v>0</v>
      </c>
      <c r="H1594" s="103">
        <f t="shared" si="24"/>
        <v>0</v>
      </c>
    </row>
    <row r="1595" spans="1:8" hidden="1">
      <c r="A1595" s="80" t="s">
        <v>3857</v>
      </c>
      <c r="B1595" s="80" t="s">
        <v>3748</v>
      </c>
      <c r="C1595" s="80" t="s">
        <v>3745</v>
      </c>
      <c r="D1595" s="93">
        <v>10393.796755199372</v>
      </c>
      <c r="E1595" s="80" t="s">
        <v>3710</v>
      </c>
      <c r="F1595" s="86" t="str">
        <f>INDEX('Crosswalk Particulates'!$B:$B,MATCH('2017 EPA Data'!A1595,'Crosswalk Particulates'!$A:$A,0))</f>
        <v>Commercial Buildings Sector</v>
      </c>
      <c r="G1595" s="91" t="str">
        <f>INDEX('Crosswalk Particulates'!$E:$E,MATCH('2017 EPA Data'!$B1595,'Crosswalk Particulates'!$D:$D,0))</f>
        <v>CO</v>
      </c>
      <c r="H1595" s="103">
        <f t="shared" si="24"/>
        <v>9429105020.5471897</v>
      </c>
    </row>
    <row r="1596" spans="1:8" hidden="1">
      <c r="A1596" s="80" t="s">
        <v>3769</v>
      </c>
      <c r="B1596" s="80" t="s">
        <v>3725</v>
      </c>
      <c r="C1596" s="80" t="s">
        <v>3705</v>
      </c>
      <c r="D1596" s="93">
        <v>10377.623415324068</v>
      </c>
      <c r="E1596" s="80" t="s">
        <v>3706</v>
      </c>
      <c r="F1596" s="86" t="str">
        <f>INDEX('Crosswalk Particulates'!$B:$B,MATCH('2017 EPA Data'!A1596,'Crosswalk Particulates'!$A:$A,0))</f>
        <v>Electricity Sector</v>
      </c>
      <c r="G1596" s="91">
        <f>INDEX('Crosswalk Particulates'!$E:$E,MATCH('2017 EPA Data'!$B1596,'Crosswalk Particulates'!$D:$D,0))</f>
        <v>0</v>
      </c>
      <c r="H1596" s="103">
        <f t="shared" si="24"/>
        <v>0</v>
      </c>
    </row>
    <row r="1597" spans="1:8" hidden="1">
      <c r="A1597" s="80" t="s">
        <v>3729</v>
      </c>
      <c r="B1597" s="80" t="s">
        <v>3778</v>
      </c>
      <c r="C1597" s="80" t="s">
        <v>3745</v>
      </c>
      <c r="D1597" s="93">
        <v>10370.670233078774</v>
      </c>
      <c r="E1597" s="80" t="s">
        <v>3710</v>
      </c>
      <c r="F1597" s="86" t="str">
        <f>INDEX('Crosswalk Particulates'!$B:$B,MATCH('2017 EPA Data'!A1597,'Crosswalk Particulates'!$A:$A,0))</f>
        <v>Transportation Sector</v>
      </c>
      <c r="G1597" s="91" t="str">
        <f>INDEX('Crosswalk Particulates'!$E:$E,MATCH('2017 EPA Data'!$B1597,'Crosswalk Particulates'!$D:$D,0))</f>
        <v>PM10</v>
      </c>
      <c r="H1597" s="103">
        <f t="shared" si="24"/>
        <v>9408124967.6395702</v>
      </c>
    </row>
    <row r="1598" spans="1:8" hidden="1">
      <c r="A1598" s="80" t="s">
        <v>3791</v>
      </c>
      <c r="B1598" s="80" t="s">
        <v>3904</v>
      </c>
      <c r="D1598" s="93">
        <v>10362.37068539199</v>
      </c>
      <c r="E1598" s="80" t="s">
        <v>3710</v>
      </c>
      <c r="F1598" s="86" t="str">
        <f>INDEX('Crosswalk Particulates'!$B:$B,MATCH('2017 EPA Data'!A1598,'Crosswalk Particulates'!$A:$A,0))</f>
        <v>Transportation Sector</v>
      </c>
      <c r="G1598" s="91" t="str">
        <f>INDEX('Crosswalk Particulates'!$E:$E,MATCH('2017 EPA Data'!$B1598,'Crosswalk Particulates'!$D:$D,0))</f>
        <v>BC</v>
      </c>
      <c r="H1598" s="103">
        <f t="shared" si="24"/>
        <v>9400595735.6750755</v>
      </c>
    </row>
    <row r="1599" spans="1:8" hidden="1">
      <c r="A1599" s="80" t="s">
        <v>3807</v>
      </c>
      <c r="B1599" s="80" t="s">
        <v>3732</v>
      </c>
      <c r="C1599" s="80" t="s">
        <v>3705</v>
      </c>
      <c r="D1599" s="93">
        <v>10304.328950428</v>
      </c>
      <c r="E1599" s="80" t="s">
        <v>3706</v>
      </c>
      <c r="F1599" s="86" t="str">
        <f>INDEX('Crosswalk Particulates'!$B:$B,MATCH('2017 EPA Data'!A1599,'Crosswalk Particulates'!$A:$A,0))</f>
        <v>process-iron and steel-industry</v>
      </c>
      <c r="G1599" s="91">
        <f>INDEX('Crosswalk Particulates'!$E:$E,MATCH('2017 EPA Data'!$B1599,'Crosswalk Particulates'!$D:$D,0))</f>
        <v>0</v>
      </c>
      <c r="H1599" s="103">
        <f t="shared" si="24"/>
        <v>0</v>
      </c>
    </row>
    <row r="1600" spans="1:8" hidden="1">
      <c r="A1600" s="80" t="s">
        <v>3787</v>
      </c>
      <c r="B1600" s="80" t="s">
        <v>3941</v>
      </c>
      <c r="D1600" s="93">
        <v>10294.040905633665</v>
      </c>
      <c r="E1600" s="80" t="s">
        <v>3710</v>
      </c>
      <c r="F1600" s="86" t="str">
        <f>INDEX('Crosswalk Particulates'!$B:$B,MATCH('2017 EPA Data'!A1600,'Crosswalk Particulates'!$A:$A,0))</f>
        <v>Other-EPA</v>
      </c>
      <c r="G1600" s="91">
        <f>INDEX('Crosswalk Particulates'!$E:$E,MATCH('2017 EPA Data'!$B1600,'Crosswalk Particulates'!$D:$D,0))</f>
        <v>0</v>
      </c>
      <c r="H1600" s="103">
        <f t="shared" si="24"/>
        <v>9338607928.4717236</v>
      </c>
    </row>
    <row r="1601" spans="1:8" hidden="1">
      <c r="A1601" s="80" t="s">
        <v>3790</v>
      </c>
      <c r="B1601" s="80" t="s">
        <v>3798</v>
      </c>
      <c r="C1601" s="80" t="s">
        <v>3745</v>
      </c>
      <c r="D1601" s="93">
        <v>10289.980981556773</v>
      </c>
      <c r="E1601" s="80" t="s">
        <v>3710</v>
      </c>
      <c r="F1601" s="86" t="str">
        <f>INDEX('Crosswalk Particulates'!$B:$B,MATCH('2017 EPA Data'!A1601,'Crosswalk Particulates'!$A:$A,0))</f>
        <v>process-other-industry</v>
      </c>
      <c r="G1601" s="91" t="str">
        <f>INDEX('Crosswalk Particulates'!$E:$E,MATCH('2017 EPA Data'!$B1601,'Crosswalk Particulates'!$D:$D,0))</f>
        <v>PM25</v>
      </c>
      <c r="H1601" s="103">
        <f t="shared" si="24"/>
        <v>9334924822.9234753</v>
      </c>
    </row>
    <row r="1602" spans="1:8" hidden="1">
      <c r="A1602" s="80" t="s">
        <v>3820</v>
      </c>
      <c r="B1602" s="80" t="s">
        <v>3873</v>
      </c>
      <c r="C1602" s="80" t="s">
        <v>3705</v>
      </c>
      <c r="D1602" s="93">
        <v>10244.82768250367</v>
      </c>
      <c r="E1602" s="80" t="s">
        <v>3706</v>
      </c>
      <c r="F1602" s="86" t="str">
        <f>INDEX('Crosswalk Particulates'!$B:$B,MATCH('2017 EPA Data'!A1602,'Crosswalk Particulates'!$A:$A,0))</f>
        <v>industry-fuel-other</v>
      </c>
      <c r="G1602" s="91">
        <f>INDEX('Crosswalk Particulates'!$E:$E,MATCH('2017 EPA Data'!$B1602,'Crosswalk Particulates'!$D:$D,0))</f>
        <v>0</v>
      </c>
      <c r="H1602" s="103">
        <f t="shared" si="24"/>
        <v>0</v>
      </c>
    </row>
    <row r="1603" spans="1:8" hidden="1">
      <c r="A1603" s="80" t="s">
        <v>3774</v>
      </c>
      <c r="B1603" s="80" t="s">
        <v>3818</v>
      </c>
      <c r="D1603" s="93">
        <v>10221.761791056579</v>
      </c>
      <c r="E1603" s="80" t="s">
        <v>3710</v>
      </c>
      <c r="F1603" s="86" t="str">
        <f>INDEX('Crosswalk Particulates'!$B:$B,MATCH('2017 EPA Data'!A1603,'Crosswalk Particulates'!$A:$A,0))</f>
        <v>process-other-industry</v>
      </c>
      <c r="G1603" s="91">
        <f>INDEX('Crosswalk Particulates'!$E:$E,MATCH('2017 EPA Data'!$B1603,'Crosswalk Particulates'!$D:$D,0))</f>
        <v>0</v>
      </c>
      <c r="H1603" s="103">
        <f t="shared" si="24"/>
        <v>9273037340.7268181</v>
      </c>
    </row>
    <row r="1604" spans="1:8" hidden="1">
      <c r="A1604" s="80" t="s">
        <v>3791</v>
      </c>
      <c r="B1604" s="80" t="s">
        <v>3816</v>
      </c>
      <c r="C1604" s="80" t="s">
        <v>3705</v>
      </c>
      <c r="D1604" s="93">
        <v>10189.713091333899</v>
      </c>
      <c r="E1604" s="80" t="s">
        <v>3706</v>
      </c>
      <c r="F1604" s="86" t="str">
        <f>INDEX('Crosswalk Particulates'!$B:$B,MATCH('2017 EPA Data'!A1604,'Crosswalk Particulates'!$A:$A,0))</f>
        <v>Transportation Sector</v>
      </c>
      <c r="G1604" s="91">
        <f>INDEX('Crosswalk Particulates'!$E:$E,MATCH('2017 EPA Data'!$B1604,'Crosswalk Particulates'!$D:$D,0))</f>
        <v>0</v>
      </c>
      <c r="H1604" s="103">
        <f t="shared" ref="H1604:H1667" si="25">IF(E1604="TON",D1604/metricton_to_shortton,0)*10^6</f>
        <v>0</v>
      </c>
    </row>
    <row r="1605" spans="1:8" hidden="1">
      <c r="A1605" s="80" t="s">
        <v>3751</v>
      </c>
      <c r="B1605" s="80" t="s">
        <v>3716</v>
      </c>
      <c r="C1605" s="80" t="s">
        <v>3705</v>
      </c>
      <c r="D1605" s="93">
        <v>10168.316243011135</v>
      </c>
      <c r="E1605" s="80" t="s">
        <v>3706</v>
      </c>
      <c r="F1605" s="86" t="str">
        <f>INDEX('Crosswalk Particulates'!$B:$B,MATCH('2017 EPA Data'!A1605,'Crosswalk Particulates'!$A:$A,0))</f>
        <v>Other-EPA</v>
      </c>
      <c r="G1605" s="91">
        <f>INDEX('Crosswalk Particulates'!$E:$E,MATCH('2017 EPA Data'!$B1605,'Crosswalk Particulates'!$D:$D,0))</f>
        <v>0</v>
      </c>
      <c r="H1605" s="103">
        <f t="shared" si="25"/>
        <v>0</v>
      </c>
    </row>
    <row r="1606" spans="1:8" hidden="1">
      <c r="A1606" s="80" t="s">
        <v>3780</v>
      </c>
      <c r="B1606" s="80" t="s">
        <v>3754</v>
      </c>
      <c r="C1606" s="80" t="s">
        <v>3705</v>
      </c>
      <c r="D1606" s="93">
        <v>10166.24</v>
      </c>
      <c r="E1606" s="80" t="s">
        <v>3706</v>
      </c>
      <c r="F1606" s="86" t="str">
        <f>INDEX('Crosswalk Particulates'!$B:$B,MATCH('2017 EPA Data'!A1606,'Crosswalk Particulates'!$A:$A,0))</f>
        <v>process-ngps-industry</v>
      </c>
      <c r="G1606" s="91">
        <f>INDEX('Crosswalk Particulates'!$E:$E,MATCH('2017 EPA Data'!$B1606,'Crosswalk Particulates'!$D:$D,0))</f>
        <v>0</v>
      </c>
      <c r="H1606" s="103">
        <f t="shared" si="25"/>
        <v>0</v>
      </c>
    </row>
    <row r="1607" spans="1:8" hidden="1">
      <c r="A1607" s="80" t="s">
        <v>3788</v>
      </c>
      <c r="B1607" s="80" t="s">
        <v>3912</v>
      </c>
      <c r="C1607" s="80" t="s">
        <v>3705</v>
      </c>
      <c r="D1607" s="93">
        <v>10071.344955758273</v>
      </c>
      <c r="E1607" s="80" t="s">
        <v>3706</v>
      </c>
      <c r="F1607" s="86" t="str">
        <f>INDEX('Crosswalk Particulates'!$B:$B,MATCH('2017 EPA Data'!A1607,'Crosswalk Particulates'!$A:$A,0))</f>
        <v>industry-fuel-biomass</v>
      </c>
      <c r="G1607" s="91">
        <f>INDEX('Crosswalk Particulates'!$E:$E,MATCH('2017 EPA Data'!$B1607,'Crosswalk Particulates'!$D:$D,0))</f>
        <v>0</v>
      </c>
      <c r="H1607" s="103">
        <f t="shared" si="25"/>
        <v>0</v>
      </c>
    </row>
    <row r="1608" spans="1:8" hidden="1">
      <c r="A1608" s="80" t="s">
        <v>3715</v>
      </c>
      <c r="B1608" s="80" t="s">
        <v>3863</v>
      </c>
      <c r="C1608" s="80" t="s">
        <v>3705</v>
      </c>
      <c r="D1608" s="93">
        <v>10068.118564448974</v>
      </c>
      <c r="E1608" s="80" t="s">
        <v>3706</v>
      </c>
      <c r="F1608" s="86" t="str">
        <f>INDEX('Crosswalk Particulates'!$B:$B,MATCH('2017 EPA Data'!A1608,'Crosswalk Particulates'!$A:$A,0))</f>
        <v>Transportation Sector</v>
      </c>
      <c r="G1608" s="91">
        <f>INDEX('Crosswalk Particulates'!$E:$E,MATCH('2017 EPA Data'!$B1608,'Crosswalk Particulates'!$D:$D,0))</f>
        <v>0</v>
      </c>
      <c r="H1608" s="103">
        <f t="shared" si="25"/>
        <v>0</v>
      </c>
    </row>
    <row r="1609" spans="1:8" hidden="1">
      <c r="A1609" s="80" t="s">
        <v>3743</v>
      </c>
      <c r="B1609" s="80" t="s">
        <v>3762</v>
      </c>
      <c r="C1609" s="80" t="s">
        <v>3705</v>
      </c>
      <c r="D1609" s="93">
        <v>10056.962</v>
      </c>
      <c r="E1609" s="80" t="s">
        <v>3706</v>
      </c>
      <c r="F1609" s="86" t="str">
        <f>INDEX('Crosswalk Particulates'!$B:$B,MATCH('2017 EPA Data'!A1609,'Crosswalk Particulates'!$A:$A,0))</f>
        <v>process-other-industry</v>
      </c>
      <c r="G1609" s="91">
        <f>INDEX('Crosswalk Particulates'!$E:$E,MATCH('2017 EPA Data'!$B1609,'Crosswalk Particulates'!$D:$D,0))</f>
        <v>0</v>
      </c>
      <c r="H1609" s="103">
        <f t="shared" si="25"/>
        <v>0</v>
      </c>
    </row>
    <row r="1610" spans="1:8" hidden="1">
      <c r="A1610" s="80" t="s">
        <v>3735</v>
      </c>
      <c r="B1610" s="80" t="s">
        <v>3724</v>
      </c>
      <c r="C1610" s="80" t="s">
        <v>3705</v>
      </c>
      <c r="D1610" s="93">
        <v>10036.843103817</v>
      </c>
      <c r="E1610" s="80" t="s">
        <v>3706</v>
      </c>
      <c r="F1610" s="86" t="str">
        <f>INDEX('Crosswalk Particulates'!$B:$B,MATCH('2017 EPA Data'!A1610,'Crosswalk Particulates'!$A:$A,0))</f>
        <v>process-other-industry</v>
      </c>
      <c r="G1610" s="91">
        <f>INDEX('Crosswalk Particulates'!$E:$E,MATCH('2017 EPA Data'!$B1610,'Crosswalk Particulates'!$D:$D,0))</f>
        <v>0</v>
      </c>
      <c r="H1610" s="103">
        <f t="shared" si="25"/>
        <v>0</v>
      </c>
    </row>
    <row r="1611" spans="1:8" hidden="1">
      <c r="A1611" s="80" t="s">
        <v>3739</v>
      </c>
      <c r="B1611" s="80" t="s">
        <v>3822</v>
      </c>
      <c r="D1611" s="93">
        <v>9987.8478596602963</v>
      </c>
      <c r="E1611" s="80" t="s">
        <v>3710</v>
      </c>
      <c r="F1611" s="86" t="str">
        <f>INDEX('Crosswalk Particulates'!$B:$B,MATCH('2017 EPA Data'!A1611,'Crosswalk Particulates'!$A:$A,0))</f>
        <v>industry-fuel-natural gas</v>
      </c>
      <c r="G1611" s="91" t="str">
        <f>INDEX('Crosswalk Particulates'!$E:$E,MATCH('2017 EPA Data'!$B1611,'Crosswalk Particulates'!$D:$D,0))</f>
        <v>OC</v>
      </c>
      <c r="H1611" s="103">
        <f t="shared" si="25"/>
        <v>9060833939.3276825</v>
      </c>
    </row>
    <row r="1612" spans="1:8" hidden="1">
      <c r="A1612" s="80" t="s">
        <v>3770</v>
      </c>
      <c r="B1612" s="80" t="s">
        <v>3744</v>
      </c>
      <c r="C1612" s="80" t="s">
        <v>3745</v>
      </c>
      <c r="D1612" s="93">
        <v>9987.0668404952248</v>
      </c>
      <c r="E1612" s="80" t="s">
        <v>3710</v>
      </c>
      <c r="F1612" s="86" t="str">
        <f>INDEX('Crosswalk Particulates'!$B:$B,MATCH('2017 EPA Data'!A1612,'Crosswalk Particulates'!$A:$A,0))</f>
        <v>Commercial Buildings Sector</v>
      </c>
      <c r="G1612" s="91" t="str">
        <f>INDEX('Crosswalk Particulates'!$E:$E,MATCH('2017 EPA Data'!$B1612,'Crosswalk Particulates'!$D:$D,0))</f>
        <v>VOC</v>
      </c>
      <c r="H1612" s="103">
        <f t="shared" si="25"/>
        <v>9060125409.8168621</v>
      </c>
    </row>
    <row r="1613" spans="1:8" hidden="1">
      <c r="A1613" s="80" t="s">
        <v>3766</v>
      </c>
      <c r="B1613" s="80" t="s">
        <v>3942</v>
      </c>
      <c r="C1613" s="80" t="s">
        <v>3705</v>
      </c>
      <c r="D1613" s="93">
        <v>9984.5934959999995</v>
      </c>
      <c r="E1613" s="80" t="s">
        <v>3706</v>
      </c>
      <c r="F1613" s="86" t="str">
        <f>INDEX('Crosswalk Particulates'!$B:$B,MATCH('2017 EPA Data'!A1613,'Crosswalk Particulates'!$A:$A,0))</f>
        <v>process-chemicals-industry</v>
      </c>
      <c r="G1613" s="91">
        <f>INDEX('Crosswalk Particulates'!$E:$E,MATCH('2017 EPA Data'!$B1613,'Crosswalk Particulates'!$D:$D,0))</f>
        <v>0</v>
      </c>
      <c r="H1613" s="103">
        <f t="shared" si="25"/>
        <v>0</v>
      </c>
    </row>
    <row r="1614" spans="1:8" hidden="1">
      <c r="A1614" s="80" t="s">
        <v>3795</v>
      </c>
      <c r="B1614" s="80" t="s">
        <v>3704</v>
      </c>
      <c r="C1614" s="80" t="s">
        <v>3705</v>
      </c>
      <c r="D1614" s="93">
        <v>9971.3279999999995</v>
      </c>
      <c r="E1614" s="80" t="s">
        <v>3706</v>
      </c>
      <c r="F1614" s="86" t="str">
        <f>INDEX('Crosswalk Particulates'!$B:$B,MATCH('2017 EPA Data'!A1614,'Crosswalk Particulates'!$A:$A,0))</f>
        <v>process-cement-industry</v>
      </c>
      <c r="G1614" s="91">
        <f>INDEX('Crosswalk Particulates'!$E:$E,MATCH('2017 EPA Data'!$B1614,'Crosswalk Particulates'!$D:$D,0))</f>
        <v>0</v>
      </c>
      <c r="H1614" s="103">
        <f t="shared" si="25"/>
        <v>0</v>
      </c>
    </row>
    <row r="1615" spans="1:8" hidden="1">
      <c r="A1615" s="80" t="s">
        <v>3795</v>
      </c>
      <c r="B1615" s="80" t="s">
        <v>3708</v>
      </c>
      <c r="C1615" s="80" t="s">
        <v>3709</v>
      </c>
      <c r="D1615" s="93">
        <v>9953.9369999999999</v>
      </c>
      <c r="E1615" s="80" t="s">
        <v>3710</v>
      </c>
      <c r="F1615" s="86" t="str">
        <f>INDEX('Crosswalk Particulates'!$B:$B,MATCH('2017 EPA Data'!A1615,'Crosswalk Particulates'!$A:$A,0))</f>
        <v>process-cement-industry</v>
      </c>
      <c r="G1615" s="91">
        <f>INDEX('Crosswalk Particulates'!$E:$E,MATCH('2017 EPA Data'!$B1615,'Crosswalk Particulates'!$D:$D,0))</f>
        <v>0</v>
      </c>
      <c r="H1615" s="103">
        <f t="shared" si="25"/>
        <v>9030070488.3381271</v>
      </c>
    </row>
    <row r="1616" spans="1:8" hidden="1">
      <c r="A1616" s="80" t="s">
        <v>3780</v>
      </c>
      <c r="B1616" s="80" t="s">
        <v>3724</v>
      </c>
      <c r="C1616" s="80" t="s">
        <v>3705</v>
      </c>
      <c r="D1616" s="93">
        <v>9930.8035277599993</v>
      </c>
      <c r="E1616" s="80" t="s">
        <v>3706</v>
      </c>
      <c r="F1616" s="86" t="str">
        <f>INDEX('Crosswalk Particulates'!$B:$B,MATCH('2017 EPA Data'!A1616,'Crosswalk Particulates'!$A:$A,0))</f>
        <v>process-ngps-industry</v>
      </c>
      <c r="G1616" s="91">
        <f>INDEX('Crosswalk Particulates'!$E:$E,MATCH('2017 EPA Data'!$B1616,'Crosswalk Particulates'!$D:$D,0))</f>
        <v>0</v>
      </c>
      <c r="H1616" s="103">
        <f t="shared" si="25"/>
        <v>0</v>
      </c>
    </row>
    <row r="1617" spans="1:8" hidden="1">
      <c r="A1617" s="80" t="s">
        <v>3820</v>
      </c>
      <c r="B1617" s="80" t="s">
        <v>3781</v>
      </c>
      <c r="C1617" s="80" t="s">
        <v>3705</v>
      </c>
      <c r="D1617" s="93">
        <v>9874.7916239999995</v>
      </c>
      <c r="E1617" s="80" t="s">
        <v>3706</v>
      </c>
      <c r="F1617" s="86" t="str">
        <f>INDEX('Crosswalk Particulates'!$B:$B,MATCH('2017 EPA Data'!A1617,'Crosswalk Particulates'!$A:$A,0))</f>
        <v>industry-fuel-other</v>
      </c>
      <c r="G1617" s="91">
        <f>INDEX('Crosswalk Particulates'!$E:$E,MATCH('2017 EPA Data'!$B1617,'Crosswalk Particulates'!$D:$D,0))</f>
        <v>0</v>
      </c>
      <c r="H1617" s="103">
        <f t="shared" si="25"/>
        <v>0</v>
      </c>
    </row>
    <row r="1618" spans="1:8" hidden="1">
      <c r="A1618" s="80" t="s">
        <v>3753</v>
      </c>
      <c r="B1618" s="80" t="s">
        <v>3860</v>
      </c>
      <c r="C1618" s="80" t="s">
        <v>3705</v>
      </c>
      <c r="D1618" s="93">
        <v>9856.2768593199999</v>
      </c>
      <c r="E1618" s="80" t="s">
        <v>3706</v>
      </c>
      <c r="F1618" s="86" t="str">
        <f>INDEX('Crosswalk Particulates'!$B:$B,MATCH('2017 EPA Data'!A1618,'Crosswalk Particulates'!$A:$A,0))</f>
        <v>Electricity Sector</v>
      </c>
      <c r="G1618" s="91">
        <f>INDEX('Crosswalk Particulates'!$E:$E,MATCH('2017 EPA Data'!$B1618,'Crosswalk Particulates'!$D:$D,0))</f>
        <v>0</v>
      </c>
      <c r="H1618" s="103">
        <f t="shared" si="25"/>
        <v>0</v>
      </c>
    </row>
    <row r="1619" spans="1:8" hidden="1">
      <c r="A1619" s="80" t="s">
        <v>3739</v>
      </c>
      <c r="B1619" s="80" t="s">
        <v>3845</v>
      </c>
      <c r="D1619" s="93">
        <v>9847</v>
      </c>
      <c r="E1619" s="80" t="s">
        <v>3706</v>
      </c>
      <c r="F1619" s="86" t="str">
        <f>INDEX('Crosswalk Particulates'!$B:$B,MATCH('2017 EPA Data'!A1619,'Crosswalk Particulates'!$A:$A,0))</f>
        <v>industry-fuel-natural gas</v>
      </c>
      <c r="G1619" s="91">
        <f>INDEX('Crosswalk Particulates'!$E:$E,MATCH('2017 EPA Data'!$B1619,'Crosswalk Particulates'!$D:$D,0))</f>
        <v>0</v>
      </c>
      <c r="H1619" s="103">
        <f t="shared" si="25"/>
        <v>0</v>
      </c>
    </row>
    <row r="1620" spans="1:8" hidden="1">
      <c r="A1620" s="80" t="s">
        <v>3766</v>
      </c>
      <c r="B1620" s="80" t="s">
        <v>3921</v>
      </c>
      <c r="C1620" s="80" t="s">
        <v>3705</v>
      </c>
      <c r="D1620" s="93">
        <v>9840.7539030000007</v>
      </c>
      <c r="E1620" s="80" t="s">
        <v>3706</v>
      </c>
      <c r="F1620" s="86" t="str">
        <f>INDEX('Crosswalk Particulates'!$B:$B,MATCH('2017 EPA Data'!A1620,'Crosswalk Particulates'!$A:$A,0))</f>
        <v>process-chemicals-industry</v>
      </c>
      <c r="G1620" s="91">
        <f>INDEX('Crosswalk Particulates'!$E:$E,MATCH('2017 EPA Data'!$B1620,'Crosswalk Particulates'!$D:$D,0))</f>
        <v>0</v>
      </c>
      <c r="H1620" s="103">
        <f t="shared" si="25"/>
        <v>0</v>
      </c>
    </row>
    <row r="1621" spans="1:8" hidden="1">
      <c r="A1621" s="80" t="s">
        <v>3820</v>
      </c>
      <c r="B1621" s="80" t="s">
        <v>3724</v>
      </c>
      <c r="C1621" s="80" t="s">
        <v>3705</v>
      </c>
      <c r="D1621" s="93">
        <v>9829.0033659410019</v>
      </c>
      <c r="E1621" s="80" t="s">
        <v>3706</v>
      </c>
      <c r="F1621" s="86" t="str">
        <f>INDEX('Crosswalk Particulates'!$B:$B,MATCH('2017 EPA Data'!A1621,'Crosswalk Particulates'!$A:$A,0))</f>
        <v>industry-fuel-other</v>
      </c>
      <c r="G1621" s="91">
        <f>INDEX('Crosswalk Particulates'!$E:$E,MATCH('2017 EPA Data'!$B1621,'Crosswalk Particulates'!$D:$D,0))</f>
        <v>0</v>
      </c>
      <c r="H1621" s="103">
        <f t="shared" si="25"/>
        <v>0</v>
      </c>
    </row>
    <row r="1622" spans="1:8" hidden="1">
      <c r="A1622" s="80" t="s">
        <v>3707</v>
      </c>
      <c r="B1622" s="80" t="s">
        <v>3942</v>
      </c>
      <c r="C1622" s="80" t="s">
        <v>3705</v>
      </c>
      <c r="D1622" s="93">
        <v>9804.5271193200006</v>
      </c>
      <c r="E1622" s="80" t="s">
        <v>3706</v>
      </c>
      <c r="F1622" s="86" t="str">
        <f>INDEX('Crosswalk Particulates'!$B:$B,MATCH('2017 EPA Data'!A1622,'Crosswalk Particulates'!$A:$A,0))</f>
        <v>process-other-industry</v>
      </c>
      <c r="G1622" s="91">
        <f>INDEX('Crosswalk Particulates'!$E:$E,MATCH('2017 EPA Data'!$B1622,'Crosswalk Particulates'!$D:$D,0))</f>
        <v>0</v>
      </c>
      <c r="H1622" s="103">
        <f t="shared" si="25"/>
        <v>0</v>
      </c>
    </row>
    <row r="1623" spans="1:8" hidden="1">
      <c r="A1623" s="80" t="s">
        <v>3707</v>
      </c>
      <c r="B1623" s="80" t="s">
        <v>3866</v>
      </c>
      <c r="C1623" s="80" t="s">
        <v>3705</v>
      </c>
      <c r="D1623" s="93">
        <v>9765.4544595511998</v>
      </c>
      <c r="E1623" s="80" t="s">
        <v>3706</v>
      </c>
      <c r="F1623" s="86" t="str">
        <f>INDEX('Crosswalk Particulates'!$B:$B,MATCH('2017 EPA Data'!A1623,'Crosswalk Particulates'!$A:$A,0))</f>
        <v>process-other-industry</v>
      </c>
      <c r="G1623" s="91">
        <f>INDEX('Crosswalk Particulates'!$E:$E,MATCH('2017 EPA Data'!$B1623,'Crosswalk Particulates'!$D:$D,0))</f>
        <v>0</v>
      </c>
      <c r="H1623" s="103">
        <f t="shared" si="25"/>
        <v>0</v>
      </c>
    </row>
    <row r="1624" spans="1:8" hidden="1">
      <c r="A1624" s="80" t="s">
        <v>3747</v>
      </c>
      <c r="B1624" s="80" t="s">
        <v>3756</v>
      </c>
      <c r="C1624" s="80" t="s">
        <v>3705</v>
      </c>
      <c r="D1624" s="93">
        <v>9733.4044653244</v>
      </c>
      <c r="E1624" s="80" t="s">
        <v>3706</v>
      </c>
      <c r="F1624" s="86" t="str">
        <f>INDEX('Crosswalk Particulates'!$B:$B,MATCH('2017 EPA Data'!A1624,'Crosswalk Particulates'!$A:$A,0))</f>
        <v>process-waste-industry</v>
      </c>
      <c r="G1624" s="91">
        <f>INDEX('Crosswalk Particulates'!$E:$E,MATCH('2017 EPA Data'!$B1624,'Crosswalk Particulates'!$D:$D,0))</f>
        <v>0</v>
      </c>
      <c r="H1624" s="103">
        <f t="shared" si="25"/>
        <v>0</v>
      </c>
    </row>
    <row r="1625" spans="1:8" hidden="1">
      <c r="A1625" s="80" t="s">
        <v>3757</v>
      </c>
      <c r="B1625" s="80" t="s">
        <v>3746</v>
      </c>
      <c r="C1625" s="80" t="s">
        <v>3705</v>
      </c>
      <c r="D1625" s="93">
        <v>9729.0325055577996</v>
      </c>
      <c r="E1625" s="80" t="s">
        <v>3706</v>
      </c>
      <c r="F1625" s="86" t="str">
        <f>INDEX('Crosswalk Particulates'!$B:$B,MATCH('2017 EPA Data'!A1625,'Crosswalk Particulates'!$A:$A,0))</f>
        <v>Transportation Sector</v>
      </c>
      <c r="G1625" s="91">
        <f>INDEX('Crosswalk Particulates'!$E:$E,MATCH('2017 EPA Data'!$B1625,'Crosswalk Particulates'!$D:$D,0))</f>
        <v>0</v>
      </c>
      <c r="H1625" s="103">
        <f t="shared" si="25"/>
        <v>0</v>
      </c>
    </row>
    <row r="1626" spans="1:8" hidden="1">
      <c r="A1626" s="80" t="s">
        <v>3788</v>
      </c>
      <c r="B1626" s="80" t="s">
        <v>3808</v>
      </c>
      <c r="C1626" s="80" t="s">
        <v>3705</v>
      </c>
      <c r="D1626" s="93">
        <v>9708.1785070749174</v>
      </c>
      <c r="E1626" s="80" t="s">
        <v>3706</v>
      </c>
      <c r="F1626" s="86" t="str">
        <f>INDEX('Crosswalk Particulates'!$B:$B,MATCH('2017 EPA Data'!A1626,'Crosswalk Particulates'!$A:$A,0))</f>
        <v>industry-fuel-biomass</v>
      </c>
      <c r="G1626" s="91">
        <f>INDEX('Crosswalk Particulates'!$E:$E,MATCH('2017 EPA Data'!$B1626,'Crosswalk Particulates'!$D:$D,0))</f>
        <v>0</v>
      </c>
      <c r="H1626" s="103">
        <f t="shared" si="25"/>
        <v>0</v>
      </c>
    </row>
    <row r="1627" spans="1:8" hidden="1">
      <c r="A1627" s="80" t="s">
        <v>3739</v>
      </c>
      <c r="B1627" s="80" t="s">
        <v>3833</v>
      </c>
      <c r="C1627" s="80" t="s">
        <v>3705</v>
      </c>
      <c r="D1627" s="93">
        <v>9703.2172320853242</v>
      </c>
      <c r="E1627" s="80" t="s">
        <v>3706</v>
      </c>
      <c r="F1627" s="86" t="str">
        <f>INDEX('Crosswalk Particulates'!$B:$B,MATCH('2017 EPA Data'!A1627,'Crosswalk Particulates'!$A:$A,0))</f>
        <v>industry-fuel-natural gas</v>
      </c>
      <c r="G1627" s="91">
        <f>INDEX('Crosswalk Particulates'!$E:$E,MATCH('2017 EPA Data'!$B1627,'Crosswalk Particulates'!$D:$D,0))</f>
        <v>0</v>
      </c>
      <c r="H1627" s="103">
        <f t="shared" si="25"/>
        <v>0</v>
      </c>
    </row>
    <row r="1628" spans="1:8" hidden="1">
      <c r="A1628" s="80" t="s">
        <v>3726</v>
      </c>
      <c r="B1628" s="80" t="s">
        <v>3941</v>
      </c>
      <c r="D1628" s="93">
        <v>9699.6200029151478</v>
      </c>
      <c r="E1628" s="80" t="s">
        <v>3710</v>
      </c>
      <c r="F1628" s="86" t="str">
        <f>INDEX('Crosswalk Particulates'!$B:$B,MATCH('2017 EPA Data'!A1628,'Crosswalk Particulates'!$A:$A,0))</f>
        <v>process-other-industry</v>
      </c>
      <c r="G1628" s="91">
        <f>INDEX('Crosswalk Particulates'!$E:$E,MATCH('2017 EPA Data'!$B1628,'Crosswalk Particulates'!$D:$D,0))</f>
        <v>0</v>
      </c>
      <c r="H1628" s="103">
        <f t="shared" si="25"/>
        <v>8799357715.0848217</v>
      </c>
    </row>
    <row r="1629" spans="1:8" hidden="1">
      <c r="A1629" s="80" t="s">
        <v>3819</v>
      </c>
      <c r="B1629" s="80" t="s">
        <v>3723</v>
      </c>
      <c r="C1629" s="80" t="s">
        <v>3705</v>
      </c>
      <c r="D1629" s="93">
        <v>9682.0846613361282</v>
      </c>
      <c r="E1629" s="80" t="s">
        <v>3706</v>
      </c>
      <c r="F1629" s="86" t="str">
        <f>INDEX('Crosswalk Particulates'!$B:$B,MATCH('2017 EPA Data'!A1629,'Crosswalk Particulates'!$A:$A,0))</f>
        <v>Residential Buildings Sector</v>
      </c>
      <c r="G1629" s="91">
        <f>INDEX('Crosswalk Particulates'!$E:$E,MATCH('2017 EPA Data'!$B1629,'Crosswalk Particulates'!$D:$D,0))</f>
        <v>0</v>
      </c>
      <c r="H1629" s="103">
        <f t="shared" si="25"/>
        <v>0</v>
      </c>
    </row>
    <row r="1630" spans="1:8" hidden="1">
      <c r="A1630" s="80" t="s">
        <v>3747</v>
      </c>
      <c r="B1630" s="80" t="s">
        <v>3939</v>
      </c>
      <c r="C1630" s="80" t="s">
        <v>3705</v>
      </c>
      <c r="D1630" s="93">
        <v>9625.1478699536692</v>
      </c>
      <c r="E1630" s="80" t="s">
        <v>3706</v>
      </c>
      <c r="F1630" s="86" t="str">
        <f>INDEX('Crosswalk Particulates'!$B:$B,MATCH('2017 EPA Data'!A1630,'Crosswalk Particulates'!$A:$A,0))</f>
        <v>process-waste-industry</v>
      </c>
      <c r="G1630" s="91">
        <f>INDEX('Crosswalk Particulates'!$E:$E,MATCH('2017 EPA Data'!$B1630,'Crosswalk Particulates'!$D:$D,0))</f>
        <v>0</v>
      </c>
      <c r="H1630" s="103">
        <f t="shared" si="25"/>
        <v>0</v>
      </c>
    </row>
    <row r="1631" spans="1:8" hidden="1">
      <c r="A1631" s="80" t="s">
        <v>3796</v>
      </c>
      <c r="B1631" s="80" t="s">
        <v>3719</v>
      </c>
      <c r="C1631" s="80" t="s">
        <v>3705</v>
      </c>
      <c r="D1631" s="93">
        <v>9592.8790785500005</v>
      </c>
      <c r="E1631" s="80" t="s">
        <v>3706</v>
      </c>
      <c r="F1631" s="86" t="str">
        <f>INDEX('Crosswalk Particulates'!$B:$B,MATCH('2017 EPA Data'!A1631,'Crosswalk Particulates'!$A:$A,0))</f>
        <v>Electricity Sector</v>
      </c>
      <c r="G1631" s="91">
        <f>INDEX('Crosswalk Particulates'!$E:$E,MATCH('2017 EPA Data'!$B1631,'Crosswalk Particulates'!$D:$D,0))</f>
        <v>0</v>
      </c>
      <c r="H1631" s="103">
        <f t="shared" si="25"/>
        <v>0</v>
      </c>
    </row>
    <row r="1632" spans="1:8" hidden="1">
      <c r="A1632" s="80" t="s">
        <v>3784</v>
      </c>
      <c r="B1632" s="80" t="s">
        <v>3914</v>
      </c>
      <c r="C1632" s="80" t="s">
        <v>3705</v>
      </c>
      <c r="D1632" s="93">
        <v>9578.7980760298124</v>
      </c>
      <c r="E1632" s="80" t="s">
        <v>3706</v>
      </c>
      <c r="F1632" s="86" t="str">
        <f>INDEX('Crosswalk Particulates'!$B:$B,MATCH('2017 EPA Data'!A1632,'Crosswalk Particulates'!$A:$A,0))</f>
        <v>industry-fuel-coal</v>
      </c>
      <c r="G1632" s="91">
        <f>INDEX('Crosswalk Particulates'!$E:$E,MATCH('2017 EPA Data'!$B1632,'Crosswalk Particulates'!$D:$D,0))</f>
        <v>0</v>
      </c>
      <c r="H1632" s="103">
        <f t="shared" si="25"/>
        <v>0</v>
      </c>
    </row>
    <row r="1633" spans="1:8" hidden="1">
      <c r="A1633" s="80" t="s">
        <v>3820</v>
      </c>
      <c r="B1633" s="80" t="s">
        <v>3872</v>
      </c>
      <c r="C1633" s="80" t="s">
        <v>3705</v>
      </c>
      <c r="D1633" s="93">
        <v>9538.2278000000006</v>
      </c>
      <c r="E1633" s="80" t="s">
        <v>3706</v>
      </c>
      <c r="F1633" s="86" t="str">
        <f>INDEX('Crosswalk Particulates'!$B:$B,MATCH('2017 EPA Data'!A1633,'Crosswalk Particulates'!$A:$A,0))</f>
        <v>industry-fuel-other</v>
      </c>
      <c r="G1633" s="91">
        <f>INDEX('Crosswalk Particulates'!$E:$E,MATCH('2017 EPA Data'!$B1633,'Crosswalk Particulates'!$D:$D,0))</f>
        <v>0</v>
      </c>
      <c r="H1633" s="103">
        <f t="shared" si="25"/>
        <v>0</v>
      </c>
    </row>
    <row r="1634" spans="1:8" hidden="1">
      <c r="A1634" s="80" t="s">
        <v>3769</v>
      </c>
      <c r="B1634" s="80" t="s">
        <v>3736</v>
      </c>
      <c r="C1634" s="80" t="s">
        <v>3705</v>
      </c>
      <c r="D1634" s="93">
        <v>9537.7528414503904</v>
      </c>
      <c r="E1634" s="80" t="s">
        <v>3706</v>
      </c>
      <c r="F1634" s="86" t="str">
        <f>INDEX('Crosswalk Particulates'!$B:$B,MATCH('2017 EPA Data'!A1634,'Crosswalk Particulates'!$A:$A,0))</f>
        <v>Electricity Sector</v>
      </c>
      <c r="G1634" s="91">
        <f>INDEX('Crosswalk Particulates'!$E:$E,MATCH('2017 EPA Data'!$B1634,'Crosswalk Particulates'!$D:$D,0))</f>
        <v>0</v>
      </c>
      <c r="H1634" s="103">
        <f t="shared" si="25"/>
        <v>0</v>
      </c>
    </row>
    <row r="1635" spans="1:8" hidden="1">
      <c r="A1635" s="80" t="s">
        <v>3820</v>
      </c>
      <c r="B1635" s="80" t="s">
        <v>3778</v>
      </c>
      <c r="C1635" s="80" t="s">
        <v>3745</v>
      </c>
      <c r="D1635" s="93">
        <v>9530.75011311657</v>
      </c>
      <c r="E1635" s="80" t="s">
        <v>3710</v>
      </c>
      <c r="F1635" s="86" t="str">
        <f>INDEX('Crosswalk Particulates'!$B:$B,MATCH('2017 EPA Data'!A1635,'Crosswalk Particulates'!$A:$A,0))</f>
        <v>industry-fuel-other</v>
      </c>
      <c r="G1635" s="91" t="str">
        <f>INDEX('Crosswalk Particulates'!$E:$E,MATCH('2017 EPA Data'!$B1635,'Crosswalk Particulates'!$D:$D,0))</f>
        <v>PM10</v>
      </c>
      <c r="H1635" s="103">
        <f t="shared" si="25"/>
        <v>8646161345.8251953</v>
      </c>
    </row>
    <row r="1636" spans="1:8" hidden="1">
      <c r="A1636" s="80" t="s">
        <v>3784</v>
      </c>
      <c r="B1636" s="80" t="s">
        <v>3818</v>
      </c>
      <c r="D1636" s="93">
        <v>9527.0257277264991</v>
      </c>
      <c r="E1636" s="80" t="s">
        <v>3710</v>
      </c>
      <c r="F1636" s="86" t="str">
        <f>INDEX('Crosswalk Particulates'!$B:$B,MATCH('2017 EPA Data'!A1636,'Crosswalk Particulates'!$A:$A,0))</f>
        <v>industry-fuel-coal</v>
      </c>
      <c r="G1636" s="91">
        <f>INDEX('Crosswalk Particulates'!$E:$E,MATCH('2017 EPA Data'!$B1636,'Crosswalk Particulates'!$D:$D,0))</f>
        <v>0</v>
      </c>
      <c r="H1636" s="103">
        <f t="shared" si="25"/>
        <v>8642782636.2153111</v>
      </c>
    </row>
    <row r="1637" spans="1:8" hidden="1">
      <c r="A1637" s="80" t="s">
        <v>3769</v>
      </c>
      <c r="B1637" s="80" t="s">
        <v>3744</v>
      </c>
      <c r="C1637" s="80" t="s">
        <v>3745</v>
      </c>
      <c r="D1637" s="93">
        <v>9492.5741531646472</v>
      </c>
      <c r="E1637" s="80" t="s">
        <v>3710</v>
      </c>
      <c r="F1637" s="86" t="str">
        <f>INDEX('Crosswalk Particulates'!$B:$B,MATCH('2017 EPA Data'!A1637,'Crosswalk Particulates'!$A:$A,0))</f>
        <v>Electricity Sector</v>
      </c>
      <c r="G1637" s="91" t="str">
        <f>INDEX('Crosswalk Particulates'!$E:$E,MATCH('2017 EPA Data'!$B1637,'Crosswalk Particulates'!$D:$D,0))</f>
        <v>VOC</v>
      </c>
      <c r="H1637" s="103">
        <f t="shared" si="25"/>
        <v>8611528656.3350124</v>
      </c>
    </row>
    <row r="1638" spans="1:8" hidden="1">
      <c r="A1638" s="80" t="s">
        <v>3743</v>
      </c>
      <c r="B1638" s="80" t="s">
        <v>3891</v>
      </c>
      <c r="C1638" s="80" t="s">
        <v>3705</v>
      </c>
      <c r="D1638" s="93">
        <v>9488.9653300280006</v>
      </c>
      <c r="E1638" s="80" t="s">
        <v>3706</v>
      </c>
      <c r="F1638" s="86" t="str">
        <f>INDEX('Crosswalk Particulates'!$B:$B,MATCH('2017 EPA Data'!A1638,'Crosswalk Particulates'!$A:$A,0))</f>
        <v>process-other-industry</v>
      </c>
      <c r="G1638" s="91">
        <f>INDEX('Crosswalk Particulates'!$E:$E,MATCH('2017 EPA Data'!$B1638,'Crosswalk Particulates'!$D:$D,0))</f>
        <v>0</v>
      </c>
      <c r="H1638" s="103">
        <f t="shared" si="25"/>
        <v>0</v>
      </c>
    </row>
    <row r="1639" spans="1:8" hidden="1">
      <c r="A1639" s="80" t="s">
        <v>3747</v>
      </c>
      <c r="B1639" s="80" t="s">
        <v>3728</v>
      </c>
      <c r="C1639" s="80" t="s">
        <v>3705</v>
      </c>
      <c r="D1639" s="93">
        <v>9468.1606629595699</v>
      </c>
      <c r="E1639" s="80" t="s">
        <v>3706</v>
      </c>
      <c r="F1639" s="86" t="str">
        <f>INDEX('Crosswalk Particulates'!$B:$B,MATCH('2017 EPA Data'!A1639,'Crosswalk Particulates'!$A:$A,0))</f>
        <v>process-waste-industry</v>
      </c>
      <c r="G1639" s="91">
        <f>INDEX('Crosswalk Particulates'!$E:$E,MATCH('2017 EPA Data'!$B1639,'Crosswalk Particulates'!$D:$D,0))</f>
        <v>0</v>
      </c>
      <c r="H1639" s="103">
        <f t="shared" si="25"/>
        <v>0</v>
      </c>
    </row>
    <row r="1640" spans="1:8" hidden="1">
      <c r="A1640" s="80" t="s">
        <v>3788</v>
      </c>
      <c r="B1640" s="80" t="s">
        <v>3744</v>
      </c>
      <c r="C1640" s="80" t="s">
        <v>3745</v>
      </c>
      <c r="D1640" s="93">
        <v>9449.8012626830896</v>
      </c>
      <c r="E1640" s="80" t="s">
        <v>3710</v>
      </c>
      <c r="F1640" s="86" t="str">
        <f>INDEX('Crosswalk Particulates'!$B:$B,MATCH('2017 EPA Data'!A1640,'Crosswalk Particulates'!$A:$A,0))</f>
        <v>industry-fuel-biomass</v>
      </c>
      <c r="G1640" s="91" t="str">
        <f>INDEX('Crosswalk Particulates'!$E:$E,MATCH('2017 EPA Data'!$B1640,'Crosswalk Particulates'!$D:$D,0))</f>
        <v>VOC</v>
      </c>
      <c r="H1640" s="103">
        <f t="shared" si="25"/>
        <v>8572725696.6580095</v>
      </c>
    </row>
    <row r="1641" spans="1:8" hidden="1">
      <c r="A1641" s="80" t="s">
        <v>3730</v>
      </c>
      <c r="B1641" s="80" t="s">
        <v>3767</v>
      </c>
      <c r="C1641" s="80" t="s">
        <v>3705</v>
      </c>
      <c r="D1641" s="93">
        <v>9419.7999999999993</v>
      </c>
      <c r="E1641" s="80" t="s">
        <v>3706</v>
      </c>
      <c r="F1641" s="86" t="str">
        <f>INDEX('Crosswalk Particulates'!$B:$B,MATCH('2017 EPA Data'!A1641,'Crosswalk Particulates'!$A:$A,0))</f>
        <v>process-ngps-industry</v>
      </c>
      <c r="G1641" s="91">
        <f>INDEX('Crosswalk Particulates'!$E:$E,MATCH('2017 EPA Data'!$B1641,'Crosswalk Particulates'!$D:$D,0))</f>
        <v>0</v>
      </c>
      <c r="H1641" s="103">
        <f t="shared" si="25"/>
        <v>0</v>
      </c>
    </row>
    <row r="1642" spans="1:8" hidden="1">
      <c r="A1642" s="80" t="s">
        <v>3747</v>
      </c>
      <c r="B1642" s="80" t="s">
        <v>3902</v>
      </c>
      <c r="C1642" s="80" t="s">
        <v>3705</v>
      </c>
      <c r="D1642" s="93">
        <v>9396.0400000000009</v>
      </c>
      <c r="E1642" s="80" t="s">
        <v>3706</v>
      </c>
      <c r="F1642" s="86" t="str">
        <f>INDEX('Crosswalk Particulates'!$B:$B,MATCH('2017 EPA Data'!A1642,'Crosswalk Particulates'!$A:$A,0))</f>
        <v>process-waste-industry</v>
      </c>
      <c r="G1642" s="91">
        <f>INDEX('Crosswalk Particulates'!$E:$E,MATCH('2017 EPA Data'!$B1642,'Crosswalk Particulates'!$D:$D,0))</f>
        <v>0</v>
      </c>
      <c r="H1642" s="103">
        <f t="shared" si="25"/>
        <v>0</v>
      </c>
    </row>
    <row r="1643" spans="1:8" hidden="1">
      <c r="A1643" s="80" t="s">
        <v>3711</v>
      </c>
      <c r="B1643" s="80" t="s">
        <v>3904</v>
      </c>
      <c r="D1643" s="93">
        <v>9370.6303095231851</v>
      </c>
      <c r="E1643" s="80" t="s">
        <v>3710</v>
      </c>
      <c r="F1643" s="86" t="str">
        <f>INDEX('Crosswalk Particulates'!$B:$B,MATCH('2017 EPA Data'!A1643,'Crosswalk Particulates'!$A:$A,0))</f>
        <v>Transportation Sector</v>
      </c>
      <c r="G1643" s="91" t="str">
        <f>INDEX('Crosswalk Particulates'!$E:$E,MATCH('2017 EPA Data'!$B1643,'Crosswalk Particulates'!$D:$D,0))</f>
        <v>BC</v>
      </c>
      <c r="H1643" s="103">
        <f t="shared" si="25"/>
        <v>8500902930.6848221</v>
      </c>
    </row>
    <row r="1644" spans="1:8" hidden="1">
      <c r="A1644" s="80" t="s">
        <v>3747</v>
      </c>
      <c r="B1644" s="80" t="s">
        <v>3943</v>
      </c>
      <c r="C1644" s="80" t="s">
        <v>3705</v>
      </c>
      <c r="D1644" s="93">
        <v>9358.8405889999995</v>
      </c>
      <c r="E1644" s="80" t="s">
        <v>3706</v>
      </c>
      <c r="F1644" s="86" t="str">
        <f>INDEX('Crosswalk Particulates'!$B:$B,MATCH('2017 EPA Data'!A1644,'Crosswalk Particulates'!$A:$A,0))</f>
        <v>process-waste-industry</v>
      </c>
      <c r="G1644" s="91">
        <f>INDEX('Crosswalk Particulates'!$E:$E,MATCH('2017 EPA Data'!$B1644,'Crosswalk Particulates'!$D:$D,0))</f>
        <v>0</v>
      </c>
      <c r="H1644" s="103">
        <f t="shared" si="25"/>
        <v>0</v>
      </c>
    </row>
    <row r="1645" spans="1:8" hidden="1">
      <c r="A1645" s="80" t="s">
        <v>3707</v>
      </c>
      <c r="B1645" s="80" t="s">
        <v>3944</v>
      </c>
      <c r="C1645" s="80" t="s">
        <v>3705</v>
      </c>
      <c r="D1645" s="93">
        <v>9328.4889357924294</v>
      </c>
      <c r="E1645" s="80" t="s">
        <v>3706</v>
      </c>
      <c r="F1645" s="86" t="str">
        <f>INDEX('Crosswalk Particulates'!$B:$B,MATCH('2017 EPA Data'!A1645,'Crosswalk Particulates'!$A:$A,0))</f>
        <v>process-other-industry</v>
      </c>
      <c r="G1645" s="91">
        <f>INDEX('Crosswalk Particulates'!$E:$E,MATCH('2017 EPA Data'!$B1645,'Crosswalk Particulates'!$D:$D,0))</f>
        <v>0</v>
      </c>
      <c r="H1645" s="103">
        <f t="shared" si="25"/>
        <v>0</v>
      </c>
    </row>
    <row r="1646" spans="1:8" hidden="1">
      <c r="A1646" s="80" t="s">
        <v>3790</v>
      </c>
      <c r="B1646" s="80" t="s">
        <v>3749</v>
      </c>
      <c r="C1646" s="80" t="s">
        <v>3705</v>
      </c>
      <c r="D1646" s="93">
        <v>9321.8015759200007</v>
      </c>
      <c r="E1646" s="80" t="s">
        <v>3706</v>
      </c>
      <c r="F1646" s="86" t="str">
        <f>INDEX('Crosswalk Particulates'!$B:$B,MATCH('2017 EPA Data'!A1646,'Crosswalk Particulates'!$A:$A,0))</f>
        <v>process-other-industry</v>
      </c>
      <c r="G1646" s="91">
        <f>INDEX('Crosswalk Particulates'!$E:$E,MATCH('2017 EPA Data'!$B1646,'Crosswalk Particulates'!$D:$D,0))</f>
        <v>0</v>
      </c>
      <c r="H1646" s="103">
        <f t="shared" si="25"/>
        <v>0</v>
      </c>
    </row>
    <row r="1647" spans="1:8" hidden="1">
      <c r="A1647" s="80" t="s">
        <v>3730</v>
      </c>
      <c r="B1647" s="80" t="s">
        <v>3858</v>
      </c>
      <c r="C1647" s="80" t="s">
        <v>3705</v>
      </c>
      <c r="D1647" s="93">
        <v>9293.854360255018</v>
      </c>
      <c r="E1647" s="80" t="s">
        <v>3706</v>
      </c>
      <c r="F1647" s="86" t="str">
        <f>INDEX('Crosswalk Particulates'!$B:$B,MATCH('2017 EPA Data'!A1647,'Crosswalk Particulates'!$A:$A,0))</f>
        <v>process-ngps-industry</v>
      </c>
      <c r="G1647" s="91">
        <f>INDEX('Crosswalk Particulates'!$E:$E,MATCH('2017 EPA Data'!$B1647,'Crosswalk Particulates'!$D:$D,0))</f>
        <v>0</v>
      </c>
      <c r="H1647" s="103">
        <f t="shared" si="25"/>
        <v>0</v>
      </c>
    </row>
    <row r="1648" spans="1:8" hidden="1">
      <c r="A1648" s="80" t="s">
        <v>3780</v>
      </c>
      <c r="B1648" s="80" t="s">
        <v>3863</v>
      </c>
      <c r="C1648" s="80" t="s">
        <v>3705</v>
      </c>
      <c r="D1648" s="93">
        <v>9232.9948476675399</v>
      </c>
      <c r="E1648" s="80" t="s">
        <v>3706</v>
      </c>
      <c r="F1648" s="86" t="str">
        <f>INDEX('Crosswalk Particulates'!$B:$B,MATCH('2017 EPA Data'!A1648,'Crosswalk Particulates'!$A:$A,0))</f>
        <v>process-ngps-industry</v>
      </c>
      <c r="G1648" s="91">
        <f>INDEX('Crosswalk Particulates'!$E:$E,MATCH('2017 EPA Data'!$B1648,'Crosswalk Particulates'!$D:$D,0))</f>
        <v>0</v>
      </c>
      <c r="H1648" s="103">
        <f t="shared" si="25"/>
        <v>0</v>
      </c>
    </row>
    <row r="1649" spans="1:8" hidden="1">
      <c r="A1649" s="80" t="s">
        <v>3707</v>
      </c>
      <c r="B1649" s="80" t="s">
        <v>3885</v>
      </c>
      <c r="C1649" s="80" t="s">
        <v>3705</v>
      </c>
      <c r="D1649" s="93">
        <v>9199.3711797668002</v>
      </c>
      <c r="E1649" s="80" t="s">
        <v>3706</v>
      </c>
      <c r="F1649" s="86" t="str">
        <f>INDEX('Crosswalk Particulates'!$B:$B,MATCH('2017 EPA Data'!A1649,'Crosswalk Particulates'!$A:$A,0))</f>
        <v>process-other-industry</v>
      </c>
      <c r="G1649" s="91">
        <f>INDEX('Crosswalk Particulates'!$E:$E,MATCH('2017 EPA Data'!$B1649,'Crosswalk Particulates'!$D:$D,0))</f>
        <v>0</v>
      </c>
      <c r="H1649" s="103">
        <f t="shared" si="25"/>
        <v>0</v>
      </c>
    </row>
    <row r="1650" spans="1:8" hidden="1">
      <c r="A1650" s="80" t="s">
        <v>3780</v>
      </c>
      <c r="B1650" s="80" t="s">
        <v>3818</v>
      </c>
      <c r="D1650" s="93">
        <v>9173.84083830292</v>
      </c>
      <c r="E1650" s="80" t="s">
        <v>3710</v>
      </c>
      <c r="F1650" s="86" t="str">
        <f>INDEX('Crosswalk Particulates'!$B:$B,MATCH('2017 EPA Data'!A1650,'Crosswalk Particulates'!$A:$A,0))</f>
        <v>process-ngps-industry</v>
      </c>
      <c r="G1650" s="91">
        <f>INDEX('Crosswalk Particulates'!$E:$E,MATCH('2017 EPA Data'!$B1650,'Crosswalk Particulates'!$D:$D,0))</f>
        <v>0</v>
      </c>
      <c r="H1650" s="103">
        <f t="shared" si="25"/>
        <v>8322378313.0906191</v>
      </c>
    </row>
    <row r="1651" spans="1:8" hidden="1">
      <c r="A1651" s="80" t="s">
        <v>3784</v>
      </c>
      <c r="B1651" s="80" t="s">
        <v>3736</v>
      </c>
      <c r="C1651" s="80" t="s">
        <v>3705</v>
      </c>
      <c r="D1651" s="93">
        <v>9172.1357000000007</v>
      </c>
      <c r="E1651" s="80" t="s">
        <v>3706</v>
      </c>
      <c r="F1651" s="86" t="str">
        <f>INDEX('Crosswalk Particulates'!$B:$B,MATCH('2017 EPA Data'!A1651,'Crosswalk Particulates'!$A:$A,0))</f>
        <v>industry-fuel-coal</v>
      </c>
      <c r="G1651" s="91">
        <f>INDEX('Crosswalk Particulates'!$E:$E,MATCH('2017 EPA Data'!$B1651,'Crosswalk Particulates'!$D:$D,0))</f>
        <v>0</v>
      </c>
      <c r="H1651" s="103">
        <f t="shared" si="25"/>
        <v>0</v>
      </c>
    </row>
    <row r="1652" spans="1:8" hidden="1">
      <c r="A1652" s="80" t="s">
        <v>3774</v>
      </c>
      <c r="B1652" s="80" t="s">
        <v>3858</v>
      </c>
      <c r="C1652" s="80" t="s">
        <v>3705</v>
      </c>
      <c r="D1652" s="93">
        <v>9162.9894210000002</v>
      </c>
      <c r="E1652" s="80" t="s">
        <v>3706</v>
      </c>
      <c r="F1652" s="86" t="str">
        <f>INDEX('Crosswalk Particulates'!$B:$B,MATCH('2017 EPA Data'!A1652,'Crosswalk Particulates'!$A:$A,0))</f>
        <v>process-other-industry</v>
      </c>
      <c r="G1652" s="91">
        <f>INDEX('Crosswalk Particulates'!$E:$E,MATCH('2017 EPA Data'!$B1652,'Crosswalk Particulates'!$D:$D,0))</f>
        <v>0</v>
      </c>
      <c r="H1652" s="103">
        <f t="shared" si="25"/>
        <v>0</v>
      </c>
    </row>
    <row r="1653" spans="1:8" hidden="1">
      <c r="A1653" s="80" t="s">
        <v>3796</v>
      </c>
      <c r="B1653" s="80" t="s">
        <v>3723</v>
      </c>
      <c r="C1653" s="80" t="s">
        <v>3705</v>
      </c>
      <c r="D1653" s="93">
        <v>9136.3993009599999</v>
      </c>
      <c r="E1653" s="80" t="s">
        <v>3706</v>
      </c>
      <c r="F1653" s="86" t="str">
        <f>INDEX('Crosswalk Particulates'!$B:$B,MATCH('2017 EPA Data'!A1653,'Crosswalk Particulates'!$A:$A,0))</f>
        <v>Electricity Sector</v>
      </c>
      <c r="G1653" s="91">
        <f>INDEX('Crosswalk Particulates'!$E:$E,MATCH('2017 EPA Data'!$B1653,'Crosswalk Particulates'!$D:$D,0))</f>
        <v>0</v>
      </c>
      <c r="H1653" s="103">
        <f t="shared" si="25"/>
        <v>0</v>
      </c>
    </row>
    <row r="1654" spans="1:8" hidden="1">
      <c r="A1654" s="80" t="s">
        <v>3753</v>
      </c>
      <c r="B1654" s="80" t="s">
        <v>3764</v>
      </c>
      <c r="C1654" s="80" t="s">
        <v>3705</v>
      </c>
      <c r="D1654" s="93">
        <v>9132.4772805699995</v>
      </c>
      <c r="E1654" s="80" t="s">
        <v>3706</v>
      </c>
      <c r="F1654" s="86" t="str">
        <f>INDEX('Crosswalk Particulates'!$B:$B,MATCH('2017 EPA Data'!A1654,'Crosswalk Particulates'!$A:$A,0))</f>
        <v>Electricity Sector</v>
      </c>
      <c r="G1654" s="91">
        <f>INDEX('Crosswalk Particulates'!$E:$E,MATCH('2017 EPA Data'!$B1654,'Crosswalk Particulates'!$D:$D,0))</f>
        <v>0</v>
      </c>
      <c r="H1654" s="103">
        <f t="shared" si="25"/>
        <v>0</v>
      </c>
    </row>
    <row r="1655" spans="1:8" hidden="1">
      <c r="A1655" s="80" t="s">
        <v>3729</v>
      </c>
      <c r="B1655" s="80" t="s">
        <v>3798</v>
      </c>
      <c r="C1655" s="80" t="s">
        <v>3745</v>
      </c>
      <c r="D1655" s="93">
        <v>9109.0725355851937</v>
      </c>
      <c r="E1655" s="80" t="s">
        <v>3710</v>
      </c>
      <c r="F1655" s="86" t="str">
        <f>INDEX('Crosswalk Particulates'!$B:$B,MATCH('2017 EPA Data'!A1655,'Crosswalk Particulates'!$A:$A,0))</f>
        <v>Transportation Sector</v>
      </c>
      <c r="G1655" s="91" t="str">
        <f>INDEX('Crosswalk Particulates'!$E:$E,MATCH('2017 EPA Data'!$B1655,'Crosswalk Particulates'!$D:$D,0))</f>
        <v>PM25</v>
      </c>
      <c r="H1655" s="103">
        <f t="shared" si="25"/>
        <v>8263621427.3527365</v>
      </c>
    </row>
    <row r="1656" spans="1:8" hidden="1">
      <c r="A1656" s="80" t="s">
        <v>3753</v>
      </c>
      <c r="B1656" s="80" t="s">
        <v>3939</v>
      </c>
      <c r="C1656" s="80" t="s">
        <v>3705</v>
      </c>
      <c r="D1656" s="93">
        <v>9101.6168952553671</v>
      </c>
      <c r="E1656" s="80" t="s">
        <v>3706</v>
      </c>
      <c r="F1656" s="86" t="str">
        <f>INDEX('Crosswalk Particulates'!$B:$B,MATCH('2017 EPA Data'!A1656,'Crosswalk Particulates'!$A:$A,0))</f>
        <v>Electricity Sector</v>
      </c>
      <c r="G1656" s="91">
        <f>INDEX('Crosswalk Particulates'!$E:$E,MATCH('2017 EPA Data'!$B1656,'Crosswalk Particulates'!$D:$D,0))</f>
        <v>0</v>
      </c>
      <c r="H1656" s="103">
        <f t="shared" si="25"/>
        <v>0</v>
      </c>
    </row>
    <row r="1657" spans="1:8" hidden="1">
      <c r="A1657" s="80" t="s">
        <v>3837</v>
      </c>
      <c r="B1657" s="80" t="s">
        <v>3889</v>
      </c>
      <c r="C1657" s="80" t="s">
        <v>3705</v>
      </c>
      <c r="D1657" s="93">
        <v>9091.5343551499991</v>
      </c>
      <c r="E1657" s="80" t="s">
        <v>3706</v>
      </c>
      <c r="F1657" s="86" t="str">
        <f>INDEX('Crosswalk Particulates'!$B:$B,MATCH('2017 EPA Data'!A1657,'Crosswalk Particulates'!$A:$A,0))</f>
        <v>Electricity Sector</v>
      </c>
      <c r="G1657" s="91">
        <f>INDEX('Crosswalk Particulates'!$E:$E,MATCH('2017 EPA Data'!$B1657,'Crosswalk Particulates'!$D:$D,0))</f>
        <v>0</v>
      </c>
      <c r="H1657" s="103">
        <f t="shared" si="25"/>
        <v>0</v>
      </c>
    </row>
    <row r="1658" spans="1:8" hidden="1">
      <c r="A1658" s="80" t="s">
        <v>3853</v>
      </c>
      <c r="B1658" s="80" t="s">
        <v>3797</v>
      </c>
      <c r="C1658" s="80" t="s">
        <v>3745</v>
      </c>
      <c r="D1658" s="93">
        <v>9088.8693462298997</v>
      </c>
      <c r="E1658" s="80" t="s">
        <v>3710</v>
      </c>
      <c r="F1658" s="86" t="str">
        <f>INDEX('Crosswalk Particulates'!$B:$B,MATCH('2017 EPA Data'!A1658,'Crosswalk Particulates'!$A:$A,0))</f>
        <v>Commercial Buildings Sector</v>
      </c>
      <c r="G1658" s="91" t="str">
        <f>INDEX('Crosswalk Particulates'!$E:$E,MATCH('2017 EPA Data'!$B1658,'Crosswalk Particulates'!$D:$D,0))</f>
        <v>NOX</v>
      </c>
      <c r="H1658" s="103">
        <f t="shared" si="25"/>
        <v>8245293380.4736423</v>
      </c>
    </row>
    <row r="1659" spans="1:8" hidden="1">
      <c r="A1659" s="80" t="s">
        <v>3784</v>
      </c>
      <c r="B1659" s="80" t="s">
        <v>3875</v>
      </c>
      <c r="C1659" s="80" t="s">
        <v>3705</v>
      </c>
      <c r="D1659" s="93">
        <v>9058.4283626937995</v>
      </c>
      <c r="E1659" s="80" t="s">
        <v>3706</v>
      </c>
      <c r="F1659" s="86" t="str">
        <f>INDEX('Crosswalk Particulates'!$B:$B,MATCH('2017 EPA Data'!A1659,'Crosswalk Particulates'!$A:$A,0))</f>
        <v>industry-fuel-coal</v>
      </c>
      <c r="G1659" s="91">
        <f>INDEX('Crosswalk Particulates'!$E:$E,MATCH('2017 EPA Data'!$B1659,'Crosswalk Particulates'!$D:$D,0))</f>
        <v>0</v>
      </c>
      <c r="H1659" s="103">
        <f t="shared" si="25"/>
        <v>0</v>
      </c>
    </row>
    <row r="1660" spans="1:8" hidden="1">
      <c r="A1660" s="80" t="s">
        <v>3820</v>
      </c>
      <c r="B1660" s="80" t="s">
        <v>3859</v>
      </c>
      <c r="C1660" s="80" t="s">
        <v>3705</v>
      </c>
      <c r="D1660" s="93">
        <v>9030</v>
      </c>
      <c r="E1660" s="80" t="s">
        <v>3706</v>
      </c>
      <c r="F1660" s="86" t="str">
        <f>INDEX('Crosswalk Particulates'!$B:$B,MATCH('2017 EPA Data'!A1660,'Crosswalk Particulates'!$A:$A,0))</f>
        <v>industry-fuel-other</v>
      </c>
      <c r="G1660" s="91">
        <f>INDEX('Crosswalk Particulates'!$E:$E,MATCH('2017 EPA Data'!$B1660,'Crosswalk Particulates'!$D:$D,0))</f>
        <v>0</v>
      </c>
      <c r="H1660" s="103">
        <f t="shared" si="25"/>
        <v>0</v>
      </c>
    </row>
    <row r="1661" spans="1:8" hidden="1">
      <c r="A1661" s="80" t="s">
        <v>3788</v>
      </c>
      <c r="B1661" s="80" t="s">
        <v>3833</v>
      </c>
      <c r="C1661" s="80" t="s">
        <v>3705</v>
      </c>
      <c r="D1661" s="93">
        <v>9010.0340778330574</v>
      </c>
      <c r="E1661" s="80" t="s">
        <v>3706</v>
      </c>
      <c r="F1661" s="86" t="str">
        <f>INDEX('Crosswalk Particulates'!$B:$B,MATCH('2017 EPA Data'!A1661,'Crosswalk Particulates'!$A:$A,0))</f>
        <v>industry-fuel-biomass</v>
      </c>
      <c r="G1661" s="91">
        <f>INDEX('Crosswalk Particulates'!$E:$E,MATCH('2017 EPA Data'!$B1661,'Crosswalk Particulates'!$D:$D,0))</f>
        <v>0</v>
      </c>
      <c r="H1661" s="103">
        <f t="shared" si="25"/>
        <v>0</v>
      </c>
    </row>
    <row r="1662" spans="1:8" hidden="1">
      <c r="A1662" s="80" t="s">
        <v>3741</v>
      </c>
      <c r="B1662" s="80" t="s">
        <v>3888</v>
      </c>
      <c r="C1662" s="80" t="s">
        <v>3705</v>
      </c>
      <c r="D1662" s="93">
        <v>8982.1411399999997</v>
      </c>
      <c r="E1662" s="80" t="s">
        <v>3706</v>
      </c>
      <c r="F1662" s="86" t="str">
        <f>INDEX('Crosswalk Particulates'!$B:$B,MATCH('2017 EPA Data'!A1662,'Crosswalk Particulates'!$A:$A,0))</f>
        <v>process-other-industry</v>
      </c>
      <c r="G1662" s="91">
        <f>INDEX('Crosswalk Particulates'!$E:$E,MATCH('2017 EPA Data'!$B1662,'Crosswalk Particulates'!$D:$D,0))</f>
        <v>0</v>
      </c>
      <c r="H1662" s="103">
        <f t="shared" si="25"/>
        <v>0</v>
      </c>
    </row>
    <row r="1663" spans="1:8" hidden="1">
      <c r="A1663" s="80" t="s">
        <v>3734</v>
      </c>
      <c r="B1663" s="80" t="s">
        <v>3704</v>
      </c>
      <c r="C1663" s="80" t="s">
        <v>3705</v>
      </c>
      <c r="D1663" s="93">
        <v>8969.2381299000008</v>
      </c>
      <c r="E1663" s="80" t="s">
        <v>3706</v>
      </c>
      <c r="F1663" s="86" t="str">
        <f>INDEX('Crosswalk Particulates'!$B:$B,MATCH('2017 EPA Data'!A1663,'Crosswalk Particulates'!$A:$A,0))</f>
        <v>process-other-industry</v>
      </c>
      <c r="G1663" s="91">
        <f>INDEX('Crosswalk Particulates'!$E:$E,MATCH('2017 EPA Data'!$B1663,'Crosswalk Particulates'!$D:$D,0))</f>
        <v>0</v>
      </c>
      <c r="H1663" s="103">
        <f t="shared" si="25"/>
        <v>0</v>
      </c>
    </row>
    <row r="1664" spans="1:8" hidden="1">
      <c r="A1664" s="80" t="s">
        <v>3837</v>
      </c>
      <c r="B1664" s="80" t="s">
        <v>3713</v>
      </c>
      <c r="C1664" s="80" t="s">
        <v>3705</v>
      </c>
      <c r="D1664" s="93">
        <v>8952.0537919010876</v>
      </c>
      <c r="E1664" s="80" t="s">
        <v>3706</v>
      </c>
      <c r="F1664" s="86" t="str">
        <f>INDEX('Crosswalk Particulates'!$B:$B,MATCH('2017 EPA Data'!A1664,'Crosswalk Particulates'!$A:$A,0))</f>
        <v>Electricity Sector</v>
      </c>
      <c r="G1664" s="91">
        <f>INDEX('Crosswalk Particulates'!$E:$E,MATCH('2017 EPA Data'!$B1664,'Crosswalk Particulates'!$D:$D,0))</f>
        <v>0</v>
      </c>
      <c r="H1664" s="103">
        <f t="shared" si="25"/>
        <v>0</v>
      </c>
    </row>
    <row r="1665" spans="1:8" hidden="1">
      <c r="A1665" s="80" t="s">
        <v>3769</v>
      </c>
      <c r="B1665" s="80" t="s">
        <v>3818</v>
      </c>
      <c r="D1665" s="93">
        <v>8940.9339448601204</v>
      </c>
      <c r="E1665" s="80" t="s">
        <v>3710</v>
      </c>
      <c r="F1665" s="86" t="str">
        <f>INDEX('Crosswalk Particulates'!$B:$B,MATCH('2017 EPA Data'!A1665,'Crosswalk Particulates'!$A:$A,0))</f>
        <v>Electricity Sector</v>
      </c>
      <c r="G1665" s="91">
        <f>INDEX('Crosswalk Particulates'!$E:$E,MATCH('2017 EPA Data'!$B1665,'Crosswalk Particulates'!$D:$D,0))</f>
        <v>0</v>
      </c>
      <c r="H1665" s="103">
        <f t="shared" si="25"/>
        <v>8111088482.2419472</v>
      </c>
    </row>
    <row r="1666" spans="1:8" hidden="1">
      <c r="A1666" s="80" t="s">
        <v>3837</v>
      </c>
      <c r="B1666" s="80" t="s">
        <v>3704</v>
      </c>
      <c r="C1666" s="80" t="s">
        <v>3705</v>
      </c>
      <c r="D1666" s="93">
        <v>8930.3353781999995</v>
      </c>
      <c r="E1666" s="80" t="s">
        <v>3706</v>
      </c>
      <c r="F1666" s="86" t="str">
        <f>INDEX('Crosswalk Particulates'!$B:$B,MATCH('2017 EPA Data'!A1666,'Crosswalk Particulates'!$A:$A,0))</f>
        <v>Electricity Sector</v>
      </c>
      <c r="G1666" s="91">
        <f>INDEX('Crosswalk Particulates'!$E:$E,MATCH('2017 EPA Data'!$B1666,'Crosswalk Particulates'!$D:$D,0))</f>
        <v>0</v>
      </c>
      <c r="H1666" s="103">
        <f t="shared" si="25"/>
        <v>0</v>
      </c>
    </row>
    <row r="1667" spans="1:8" hidden="1">
      <c r="A1667" s="80" t="s">
        <v>3880</v>
      </c>
      <c r="B1667" s="80" t="s">
        <v>3748</v>
      </c>
      <c r="C1667" s="80" t="s">
        <v>3745</v>
      </c>
      <c r="D1667" s="93">
        <v>8900.257096820982</v>
      </c>
      <c r="E1667" s="80" t="s">
        <v>3710</v>
      </c>
      <c r="F1667" s="86" t="str">
        <f>INDEX('Crosswalk Particulates'!$B:$B,MATCH('2017 EPA Data'!A1667,'Crosswalk Particulates'!$A:$A,0))</f>
        <v>Residential Buildings Sector</v>
      </c>
      <c r="G1667" s="91" t="str">
        <f>INDEX('Crosswalk Particulates'!$E:$E,MATCH('2017 EPA Data'!$B1667,'Crosswalk Particulates'!$D:$D,0))</f>
        <v>CO</v>
      </c>
      <c r="H1667" s="103">
        <f t="shared" si="25"/>
        <v>8074187022.5444593</v>
      </c>
    </row>
    <row r="1668" spans="1:8" hidden="1">
      <c r="A1668" s="80" t="s">
        <v>3753</v>
      </c>
      <c r="B1668" s="80" t="s">
        <v>3759</v>
      </c>
      <c r="C1668" s="80" t="s">
        <v>3705</v>
      </c>
      <c r="D1668" s="93">
        <v>8894.9494699999996</v>
      </c>
      <c r="E1668" s="80" t="s">
        <v>3706</v>
      </c>
      <c r="F1668" s="86" t="str">
        <f>INDEX('Crosswalk Particulates'!$B:$B,MATCH('2017 EPA Data'!A1668,'Crosswalk Particulates'!$A:$A,0))</f>
        <v>Electricity Sector</v>
      </c>
      <c r="G1668" s="91">
        <f>INDEX('Crosswalk Particulates'!$E:$E,MATCH('2017 EPA Data'!$B1668,'Crosswalk Particulates'!$D:$D,0))</f>
        <v>0</v>
      </c>
      <c r="H1668" s="103">
        <f t="shared" ref="H1668:H1731" si="26">IF(E1668="TON",D1668/metricton_to_shortton,0)*10^6</f>
        <v>0</v>
      </c>
    </row>
    <row r="1669" spans="1:8" hidden="1">
      <c r="A1669" s="80" t="s">
        <v>3769</v>
      </c>
      <c r="B1669" s="80" t="s">
        <v>3928</v>
      </c>
      <c r="C1669" s="80" t="s">
        <v>3705</v>
      </c>
      <c r="D1669" s="93">
        <v>8875.6964118459036</v>
      </c>
      <c r="E1669" s="80" t="s">
        <v>3706</v>
      </c>
      <c r="F1669" s="86" t="str">
        <f>INDEX('Crosswalk Particulates'!$B:$B,MATCH('2017 EPA Data'!A1669,'Crosswalk Particulates'!$A:$A,0))</f>
        <v>Electricity Sector</v>
      </c>
      <c r="G1669" s="91">
        <f>INDEX('Crosswalk Particulates'!$E:$E,MATCH('2017 EPA Data'!$B1669,'Crosswalk Particulates'!$D:$D,0))</f>
        <v>0</v>
      </c>
      <c r="H1669" s="103">
        <f t="shared" si="26"/>
        <v>0</v>
      </c>
    </row>
    <row r="1670" spans="1:8" hidden="1">
      <c r="A1670" s="80" t="s">
        <v>3707</v>
      </c>
      <c r="B1670" s="80" t="s">
        <v>3893</v>
      </c>
      <c r="C1670" s="80" t="s">
        <v>3705</v>
      </c>
      <c r="D1670" s="93">
        <v>8865.9053626796394</v>
      </c>
      <c r="E1670" s="80" t="s">
        <v>3706</v>
      </c>
      <c r="F1670" s="86" t="str">
        <f>INDEX('Crosswalk Particulates'!$B:$B,MATCH('2017 EPA Data'!A1670,'Crosswalk Particulates'!$A:$A,0))</f>
        <v>process-other-industry</v>
      </c>
      <c r="G1670" s="91">
        <f>INDEX('Crosswalk Particulates'!$E:$E,MATCH('2017 EPA Data'!$B1670,'Crosswalk Particulates'!$D:$D,0))</f>
        <v>0</v>
      </c>
      <c r="H1670" s="103">
        <f t="shared" si="26"/>
        <v>0</v>
      </c>
    </row>
    <row r="1671" spans="1:8" hidden="1">
      <c r="A1671" s="80" t="s">
        <v>3773</v>
      </c>
      <c r="B1671" s="80" t="s">
        <v>3822</v>
      </c>
      <c r="D1671" s="93">
        <v>8858.677367436143</v>
      </c>
      <c r="E1671" s="80" t="s">
        <v>3710</v>
      </c>
      <c r="F1671" s="86" t="str">
        <f>INDEX('Crosswalk Particulates'!$B:$B,MATCH('2017 EPA Data'!A1671,'Crosswalk Particulates'!$A:$A,0))</f>
        <v>process-other-industry</v>
      </c>
      <c r="G1671" s="91" t="str">
        <f>INDEX('Crosswalk Particulates'!$E:$E,MATCH('2017 EPA Data'!$B1671,'Crosswalk Particulates'!$D:$D,0))</f>
        <v>OC</v>
      </c>
      <c r="H1671" s="103">
        <f t="shared" si="26"/>
        <v>8036466481.6940279</v>
      </c>
    </row>
    <row r="1672" spans="1:8" hidden="1">
      <c r="A1672" s="80" t="s">
        <v>3795</v>
      </c>
      <c r="B1672" s="80" t="s">
        <v>3764</v>
      </c>
      <c r="C1672" s="80" t="s">
        <v>3705</v>
      </c>
      <c r="D1672" s="93">
        <v>8827.6440039999998</v>
      </c>
      <c r="E1672" s="80" t="s">
        <v>3706</v>
      </c>
      <c r="F1672" s="86" t="str">
        <f>INDEX('Crosswalk Particulates'!$B:$B,MATCH('2017 EPA Data'!A1672,'Crosswalk Particulates'!$A:$A,0))</f>
        <v>process-cement-industry</v>
      </c>
      <c r="G1672" s="91">
        <f>INDEX('Crosswalk Particulates'!$E:$E,MATCH('2017 EPA Data'!$B1672,'Crosswalk Particulates'!$D:$D,0))</f>
        <v>0</v>
      </c>
      <c r="H1672" s="103">
        <f t="shared" si="26"/>
        <v>0</v>
      </c>
    </row>
    <row r="1673" spans="1:8" hidden="1">
      <c r="A1673" s="80" t="s">
        <v>3788</v>
      </c>
      <c r="B1673" s="80" t="s">
        <v>3850</v>
      </c>
      <c r="C1673" s="80" t="s">
        <v>3705</v>
      </c>
      <c r="D1673" s="93">
        <v>8816.8888340261328</v>
      </c>
      <c r="E1673" s="80" t="s">
        <v>3706</v>
      </c>
      <c r="F1673" s="86" t="str">
        <f>INDEX('Crosswalk Particulates'!$B:$B,MATCH('2017 EPA Data'!A1673,'Crosswalk Particulates'!$A:$A,0))</f>
        <v>industry-fuel-biomass</v>
      </c>
      <c r="G1673" s="91">
        <f>INDEX('Crosswalk Particulates'!$E:$E,MATCH('2017 EPA Data'!$B1673,'Crosswalk Particulates'!$D:$D,0))</f>
        <v>0</v>
      </c>
      <c r="H1673" s="103">
        <f t="shared" si="26"/>
        <v>0</v>
      </c>
    </row>
    <row r="1674" spans="1:8" hidden="1">
      <c r="A1674" s="80" t="s">
        <v>3735</v>
      </c>
      <c r="B1674" s="80" t="s">
        <v>3833</v>
      </c>
      <c r="C1674" s="80" t="s">
        <v>3705</v>
      </c>
      <c r="D1674" s="93">
        <v>8796.7647414399999</v>
      </c>
      <c r="E1674" s="80" t="s">
        <v>3706</v>
      </c>
      <c r="F1674" s="86" t="str">
        <f>INDEX('Crosswalk Particulates'!$B:$B,MATCH('2017 EPA Data'!A1674,'Crosswalk Particulates'!$A:$A,0))</f>
        <v>process-other-industry</v>
      </c>
      <c r="G1674" s="91">
        <f>INDEX('Crosswalk Particulates'!$E:$E,MATCH('2017 EPA Data'!$B1674,'Crosswalk Particulates'!$D:$D,0))</f>
        <v>0</v>
      </c>
      <c r="H1674" s="103">
        <f t="shared" si="26"/>
        <v>0</v>
      </c>
    </row>
    <row r="1675" spans="1:8" hidden="1">
      <c r="A1675" s="80" t="s">
        <v>3911</v>
      </c>
      <c r="B1675" s="80" t="s">
        <v>3748</v>
      </c>
      <c r="C1675" s="80" t="s">
        <v>3745</v>
      </c>
      <c r="D1675" s="93">
        <v>8776.3366676669993</v>
      </c>
      <c r="E1675" s="80" t="s">
        <v>3710</v>
      </c>
      <c r="F1675" s="86" t="str">
        <f>INDEX('Crosswalk Particulates'!$B:$B,MATCH('2017 EPA Data'!A1675,'Crosswalk Particulates'!$A:$A,0))</f>
        <v>Residential Buildings Sector</v>
      </c>
      <c r="G1675" s="91" t="str">
        <f>INDEX('Crosswalk Particulates'!$E:$E,MATCH('2017 EPA Data'!$B1675,'Crosswalk Particulates'!$D:$D,0))</f>
        <v>CO</v>
      </c>
      <c r="H1675" s="103">
        <f t="shared" si="26"/>
        <v>7961768166.5475225</v>
      </c>
    </row>
    <row r="1676" spans="1:8" hidden="1">
      <c r="A1676" s="80" t="s">
        <v>3817</v>
      </c>
      <c r="B1676" s="80" t="s">
        <v>3732</v>
      </c>
      <c r="C1676" s="80" t="s">
        <v>3705</v>
      </c>
      <c r="D1676" s="93">
        <v>8745.5366938296411</v>
      </c>
      <c r="E1676" s="80" t="s">
        <v>3706</v>
      </c>
      <c r="F1676" s="86" t="str">
        <f>INDEX('Crosswalk Particulates'!$B:$B,MATCH('2017 EPA Data'!A1676,'Crosswalk Particulates'!$A:$A,0))</f>
        <v>industry-fuel-oil</v>
      </c>
      <c r="G1676" s="91">
        <f>INDEX('Crosswalk Particulates'!$E:$E,MATCH('2017 EPA Data'!$B1676,'Crosswalk Particulates'!$D:$D,0))</f>
        <v>0</v>
      </c>
      <c r="H1676" s="103">
        <f t="shared" si="26"/>
        <v>0</v>
      </c>
    </row>
    <row r="1677" spans="1:8" hidden="1">
      <c r="A1677" s="80" t="s">
        <v>3747</v>
      </c>
      <c r="B1677" s="80" t="s">
        <v>3829</v>
      </c>
      <c r="C1677" s="80" t="s">
        <v>3705</v>
      </c>
      <c r="D1677" s="93">
        <v>8739.4480311413008</v>
      </c>
      <c r="E1677" s="80" t="s">
        <v>3706</v>
      </c>
      <c r="F1677" s="86" t="str">
        <f>INDEX('Crosswalk Particulates'!$B:$B,MATCH('2017 EPA Data'!A1677,'Crosswalk Particulates'!$A:$A,0))</f>
        <v>process-waste-industry</v>
      </c>
      <c r="G1677" s="91">
        <f>INDEX('Crosswalk Particulates'!$E:$E,MATCH('2017 EPA Data'!$B1677,'Crosswalk Particulates'!$D:$D,0))</f>
        <v>0</v>
      </c>
      <c r="H1677" s="103">
        <f t="shared" si="26"/>
        <v>0</v>
      </c>
    </row>
    <row r="1678" spans="1:8" hidden="1">
      <c r="A1678" s="80" t="s">
        <v>3715</v>
      </c>
      <c r="B1678" s="80" t="s">
        <v>3818</v>
      </c>
      <c r="D1678" s="93">
        <v>8732.9129152383066</v>
      </c>
      <c r="E1678" s="80" t="s">
        <v>3710</v>
      </c>
      <c r="F1678" s="86" t="str">
        <f>INDEX('Crosswalk Particulates'!$B:$B,MATCH('2017 EPA Data'!A1678,'Crosswalk Particulates'!$A:$A,0))</f>
        <v>Transportation Sector</v>
      </c>
      <c r="G1678" s="91">
        <f>INDEX('Crosswalk Particulates'!$E:$E,MATCH('2017 EPA Data'!$B1678,'Crosswalk Particulates'!$D:$D,0))</f>
        <v>0</v>
      </c>
      <c r="H1678" s="103">
        <f t="shared" si="26"/>
        <v>7922374754.1420355</v>
      </c>
    </row>
    <row r="1679" spans="1:8" hidden="1">
      <c r="A1679" s="80" t="s">
        <v>3766</v>
      </c>
      <c r="B1679" s="80" t="s">
        <v>3810</v>
      </c>
      <c r="C1679" s="80" t="s">
        <v>3811</v>
      </c>
      <c r="D1679" s="93">
        <v>8707.1371154494027</v>
      </c>
      <c r="E1679" s="80" t="s">
        <v>3706</v>
      </c>
      <c r="F1679" s="86" t="str">
        <f>INDEX('Crosswalk Particulates'!$B:$B,MATCH('2017 EPA Data'!A1679,'Crosswalk Particulates'!$A:$A,0))</f>
        <v>process-chemicals-industry</v>
      </c>
      <c r="G1679" s="91">
        <f>INDEX('Crosswalk Particulates'!$E:$E,MATCH('2017 EPA Data'!$B1679,'Crosswalk Particulates'!$D:$D,0))</f>
        <v>0</v>
      </c>
      <c r="H1679" s="103">
        <f t="shared" si="26"/>
        <v>0</v>
      </c>
    </row>
    <row r="1680" spans="1:8" hidden="1">
      <c r="A1680" s="80" t="s">
        <v>3737</v>
      </c>
      <c r="B1680" s="80" t="s">
        <v>3803</v>
      </c>
      <c r="C1680" s="80" t="s">
        <v>3745</v>
      </c>
      <c r="D1680" s="93">
        <v>8695.7388984760473</v>
      </c>
      <c r="E1680" s="80" t="s">
        <v>3710</v>
      </c>
      <c r="F1680" s="86" t="str">
        <f>INDEX('Crosswalk Particulates'!$B:$B,MATCH('2017 EPA Data'!A1680,'Crosswalk Particulates'!$A:$A,0))</f>
        <v>Residential Buildings Sector</v>
      </c>
      <c r="G1680" s="91" t="str">
        <f>INDEX('Crosswalk Particulates'!$E:$E,MATCH('2017 EPA Data'!$B1680,'Crosswalk Particulates'!$D:$D,0))</f>
        <v>SOx</v>
      </c>
      <c r="H1680" s="103">
        <f t="shared" si="26"/>
        <v>7888651013.3048306</v>
      </c>
    </row>
    <row r="1681" spans="1:8" hidden="1">
      <c r="A1681" s="80" t="s">
        <v>3795</v>
      </c>
      <c r="B1681" s="80" t="s">
        <v>3749</v>
      </c>
      <c r="C1681" s="80" t="s">
        <v>3705</v>
      </c>
      <c r="D1681" s="93">
        <v>8676.8616000000002</v>
      </c>
      <c r="E1681" s="80" t="s">
        <v>3706</v>
      </c>
      <c r="F1681" s="86" t="str">
        <f>INDEX('Crosswalk Particulates'!$B:$B,MATCH('2017 EPA Data'!A1681,'Crosswalk Particulates'!$A:$A,0))</f>
        <v>process-cement-industry</v>
      </c>
      <c r="G1681" s="91">
        <f>INDEX('Crosswalk Particulates'!$E:$E,MATCH('2017 EPA Data'!$B1681,'Crosswalk Particulates'!$D:$D,0))</f>
        <v>0</v>
      </c>
      <c r="H1681" s="103">
        <f t="shared" si="26"/>
        <v>0</v>
      </c>
    </row>
    <row r="1682" spans="1:8" hidden="1">
      <c r="A1682" s="80" t="s">
        <v>3730</v>
      </c>
      <c r="B1682" s="80" t="s">
        <v>3833</v>
      </c>
      <c r="C1682" s="80" t="s">
        <v>3705</v>
      </c>
      <c r="D1682" s="93">
        <v>8670.9591081569997</v>
      </c>
      <c r="E1682" s="80" t="s">
        <v>3706</v>
      </c>
      <c r="F1682" s="86" t="str">
        <f>INDEX('Crosswalk Particulates'!$B:$B,MATCH('2017 EPA Data'!A1682,'Crosswalk Particulates'!$A:$A,0))</f>
        <v>process-ngps-industry</v>
      </c>
      <c r="G1682" s="91">
        <f>INDEX('Crosswalk Particulates'!$E:$E,MATCH('2017 EPA Data'!$B1682,'Crosswalk Particulates'!$D:$D,0))</f>
        <v>0</v>
      </c>
      <c r="H1682" s="103">
        <f t="shared" si="26"/>
        <v>0</v>
      </c>
    </row>
    <row r="1683" spans="1:8" hidden="1">
      <c r="A1683" s="80" t="s">
        <v>3739</v>
      </c>
      <c r="B1683" s="80" t="s">
        <v>3849</v>
      </c>
      <c r="C1683" s="80" t="s">
        <v>3705</v>
      </c>
      <c r="D1683" s="93">
        <v>8666.0233244517203</v>
      </c>
      <c r="E1683" s="80" t="s">
        <v>3706</v>
      </c>
      <c r="F1683" s="86" t="str">
        <f>INDEX('Crosswalk Particulates'!$B:$B,MATCH('2017 EPA Data'!A1683,'Crosswalk Particulates'!$A:$A,0))</f>
        <v>industry-fuel-natural gas</v>
      </c>
      <c r="G1683" s="91">
        <f>INDEX('Crosswalk Particulates'!$E:$E,MATCH('2017 EPA Data'!$B1683,'Crosswalk Particulates'!$D:$D,0))</f>
        <v>0</v>
      </c>
      <c r="H1683" s="103">
        <f t="shared" si="26"/>
        <v>0</v>
      </c>
    </row>
    <row r="1684" spans="1:8" hidden="1">
      <c r="A1684" s="80" t="s">
        <v>3735</v>
      </c>
      <c r="B1684" s="80" t="s">
        <v>3810</v>
      </c>
      <c r="C1684" s="80" t="s">
        <v>3811</v>
      </c>
      <c r="D1684" s="93">
        <v>8649.1329723217004</v>
      </c>
      <c r="E1684" s="80" t="s">
        <v>3706</v>
      </c>
      <c r="F1684" s="86" t="str">
        <f>INDEX('Crosswalk Particulates'!$B:$B,MATCH('2017 EPA Data'!A1684,'Crosswalk Particulates'!$A:$A,0))</f>
        <v>process-other-industry</v>
      </c>
      <c r="G1684" s="91">
        <f>INDEX('Crosswalk Particulates'!$E:$E,MATCH('2017 EPA Data'!$B1684,'Crosswalk Particulates'!$D:$D,0))</f>
        <v>0</v>
      </c>
      <c r="H1684" s="103">
        <f t="shared" si="26"/>
        <v>0</v>
      </c>
    </row>
    <row r="1685" spans="1:8" hidden="1">
      <c r="A1685" s="80" t="s">
        <v>3791</v>
      </c>
      <c r="B1685" s="80" t="s">
        <v>3818</v>
      </c>
      <c r="D1685" s="93">
        <v>8605.6622256160081</v>
      </c>
      <c r="E1685" s="80" t="s">
        <v>3710</v>
      </c>
      <c r="F1685" s="86" t="str">
        <f>INDEX('Crosswalk Particulates'!$B:$B,MATCH('2017 EPA Data'!A1685,'Crosswalk Particulates'!$A:$A,0))</f>
        <v>Transportation Sector</v>
      </c>
      <c r="G1685" s="91">
        <f>INDEX('Crosswalk Particulates'!$E:$E,MATCH('2017 EPA Data'!$B1685,'Crosswalk Particulates'!$D:$D,0))</f>
        <v>0</v>
      </c>
      <c r="H1685" s="103">
        <f t="shared" si="26"/>
        <v>7806934733.0750961</v>
      </c>
    </row>
    <row r="1686" spans="1:8" hidden="1">
      <c r="A1686" s="80" t="s">
        <v>3791</v>
      </c>
      <c r="B1686" s="80" t="s">
        <v>3824</v>
      </c>
      <c r="C1686" s="80" t="s">
        <v>3705</v>
      </c>
      <c r="D1686" s="93">
        <v>8554.6888379404372</v>
      </c>
      <c r="E1686" s="80" t="s">
        <v>3706</v>
      </c>
      <c r="F1686" s="86" t="str">
        <f>INDEX('Crosswalk Particulates'!$B:$B,MATCH('2017 EPA Data'!A1686,'Crosswalk Particulates'!$A:$A,0))</f>
        <v>Transportation Sector</v>
      </c>
      <c r="G1686" s="91">
        <f>INDEX('Crosswalk Particulates'!$E:$E,MATCH('2017 EPA Data'!$B1686,'Crosswalk Particulates'!$D:$D,0))</f>
        <v>0</v>
      </c>
      <c r="H1686" s="103">
        <f t="shared" si="26"/>
        <v>0</v>
      </c>
    </row>
    <row r="1687" spans="1:8" hidden="1">
      <c r="A1687" s="80" t="s">
        <v>3820</v>
      </c>
      <c r="B1687" s="80" t="s">
        <v>3903</v>
      </c>
      <c r="C1687" s="80" t="s">
        <v>3705</v>
      </c>
      <c r="D1687" s="93">
        <v>8533.3454402394564</v>
      </c>
      <c r="E1687" s="80" t="s">
        <v>3706</v>
      </c>
      <c r="F1687" s="86" t="str">
        <f>INDEX('Crosswalk Particulates'!$B:$B,MATCH('2017 EPA Data'!A1687,'Crosswalk Particulates'!$A:$A,0))</f>
        <v>industry-fuel-other</v>
      </c>
      <c r="G1687" s="91">
        <f>INDEX('Crosswalk Particulates'!$E:$E,MATCH('2017 EPA Data'!$B1687,'Crosswalk Particulates'!$D:$D,0))</f>
        <v>0</v>
      </c>
      <c r="H1687" s="103">
        <f t="shared" si="26"/>
        <v>0</v>
      </c>
    </row>
    <row r="1688" spans="1:8" hidden="1">
      <c r="A1688" s="80" t="s">
        <v>3747</v>
      </c>
      <c r="B1688" s="80" t="s">
        <v>3721</v>
      </c>
      <c r="C1688" s="80" t="s">
        <v>3705</v>
      </c>
      <c r="D1688" s="93">
        <v>8524.5376359999991</v>
      </c>
      <c r="E1688" s="80" t="s">
        <v>3706</v>
      </c>
      <c r="F1688" s="86" t="str">
        <f>INDEX('Crosswalk Particulates'!$B:$B,MATCH('2017 EPA Data'!A1688,'Crosswalk Particulates'!$A:$A,0))</f>
        <v>process-waste-industry</v>
      </c>
      <c r="G1688" s="91">
        <f>INDEX('Crosswalk Particulates'!$E:$E,MATCH('2017 EPA Data'!$B1688,'Crosswalk Particulates'!$D:$D,0))</f>
        <v>0</v>
      </c>
      <c r="H1688" s="103">
        <f t="shared" si="26"/>
        <v>0</v>
      </c>
    </row>
    <row r="1689" spans="1:8" hidden="1">
      <c r="A1689" s="80" t="s">
        <v>3739</v>
      </c>
      <c r="B1689" s="80" t="s">
        <v>3905</v>
      </c>
      <c r="C1689" s="80" t="s">
        <v>3705</v>
      </c>
      <c r="D1689" s="93">
        <v>8515.6141241876885</v>
      </c>
      <c r="E1689" s="80" t="s">
        <v>3706</v>
      </c>
      <c r="F1689" s="86" t="str">
        <f>INDEX('Crosswalk Particulates'!$B:$B,MATCH('2017 EPA Data'!A1689,'Crosswalk Particulates'!$A:$A,0))</f>
        <v>industry-fuel-natural gas</v>
      </c>
      <c r="G1689" s="91">
        <f>INDEX('Crosswalk Particulates'!$E:$E,MATCH('2017 EPA Data'!$B1689,'Crosswalk Particulates'!$D:$D,0))</f>
        <v>0</v>
      </c>
      <c r="H1689" s="103">
        <f t="shared" si="26"/>
        <v>0</v>
      </c>
    </row>
    <row r="1690" spans="1:8" hidden="1">
      <c r="A1690" s="80" t="s">
        <v>3711</v>
      </c>
      <c r="B1690" s="80" t="s">
        <v>3873</v>
      </c>
      <c r="C1690" s="80" t="s">
        <v>3705</v>
      </c>
      <c r="D1690" s="93">
        <v>8515.4281301021074</v>
      </c>
      <c r="E1690" s="80" t="s">
        <v>3706</v>
      </c>
      <c r="F1690" s="86" t="str">
        <f>INDEX('Crosswalk Particulates'!$B:$B,MATCH('2017 EPA Data'!A1690,'Crosswalk Particulates'!$A:$A,0))</f>
        <v>Transportation Sector</v>
      </c>
      <c r="G1690" s="91">
        <f>INDEX('Crosswalk Particulates'!$E:$E,MATCH('2017 EPA Data'!$B1690,'Crosswalk Particulates'!$D:$D,0))</f>
        <v>0</v>
      </c>
      <c r="H1690" s="103">
        <f t="shared" si="26"/>
        <v>0</v>
      </c>
    </row>
    <row r="1691" spans="1:8" hidden="1">
      <c r="A1691" s="80" t="s">
        <v>3737</v>
      </c>
      <c r="B1691" s="80" t="s">
        <v>3841</v>
      </c>
      <c r="C1691" s="80" t="s">
        <v>3705</v>
      </c>
      <c r="D1691" s="93">
        <v>8514.4691071493853</v>
      </c>
      <c r="E1691" s="80" t="s">
        <v>3706</v>
      </c>
      <c r="F1691" s="86" t="str">
        <f>INDEX('Crosswalk Particulates'!$B:$B,MATCH('2017 EPA Data'!A1691,'Crosswalk Particulates'!$A:$A,0))</f>
        <v>Residential Buildings Sector</v>
      </c>
      <c r="G1691" s="91">
        <f>INDEX('Crosswalk Particulates'!$E:$E,MATCH('2017 EPA Data'!$B1691,'Crosswalk Particulates'!$D:$D,0))</f>
        <v>0</v>
      </c>
      <c r="H1691" s="103">
        <f t="shared" si="26"/>
        <v>0</v>
      </c>
    </row>
    <row r="1692" spans="1:8" hidden="1">
      <c r="A1692" s="80" t="s">
        <v>3739</v>
      </c>
      <c r="B1692" s="80" t="s">
        <v>3793</v>
      </c>
      <c r="C1692" s="80" t="s">
        <v>3745</v>
      </c>
      <c r="D1692" s="93">
        <v>8497.1646605733622</v>
      </c>
      <c r="E1692" s="80" t="s">
        <v>3710</v>
      </c>
      <c r="F1692" s="86" t="str">
        <f>INDEX('Crosswalk Particulates'!$B:$B,MATCH('2017 EPA Data'!A1692,'Crosswalk Particulates'!$A:$A,0))</f>
        <v>industry-fuel-natural gas</v>
      </c>
      <c r="G1692" s="91">
        <f>INDEX('Crosswalk Particulates'!$E:$E,MATCH('2017 EPA Data'!$B1692,'Crosswalk Particulates'!$D:$D,0))</f>
        <v>0</v>
      </c>
      <c r="H1692" s="103">
        <f t="shared" si="26"/>
        <v>7708507280.6863432</v>
      </c>
    </row>
    <row r="1693" spans="1:8" hidden="1">
      <c r="A1693" s="80" t="s">
        <v>3837</v>
      </c>
      <c r="B1693" s="80" t="s">
        <v>3894</v>
      </c>
      <c r="C1693" s="80" t="s">
        <v>3705</v>
      </c>
      <c r="D1693" s="93">
        <v>8462.4045960750154</v>
      </c>
      <c r="E1693" s="80" t="s">
        <v>3706</v>
      </c>
      <c r="F1693" s="86" t="str">
        <f>INDEX('Crosswalk Particulates'!$B:$B,MATCH('2017 EPA Data'!A1693,'Crosswalk Particulates'!$A:$A,0))</f>
        <v>Electricity Sector</v>
      </c>
      <c r="G1693" s="91">
        <f>INDEX('Crosswalk Particulates'!$E:$E,MATCH('2017 EPA Data'!$B1693,'Crosswalk Particulates'!$D:$D,0))</f>
        <v>0</v>
      </c>
      <c r="H1693" s="103">
        <f t="shared" si="26"/>
        <v>0</v>
      </c>
    </row>
    <row r="1694" spans="1:8" hidden="1">
      <c r="A1694" s="80" t="s">
        <v>3774</v>
      </c>
      <c r="B1694" s="80" t="s">
        <v>3749</v>
      </c>
      <c r="C1694" s="80" t="s">
        <v>3705</v>
      </c>
      <c r="D1694" s="93">
        <v>8439.513767749806</v>
      </c>
      <c r="E1694" s="80" t="s">
        <v>3706</v>
      </c>
      <c r="F1694" s="86" t="str">
        <f>INDEX('Crosswalk Particulates'!$B:$B,MATCH('2017 EPA Data'!A1694,'Crosswalk Particulates'!$A:$A,0))</f>
        <v>process-other-industry</v>
      </c>
      <c r="G1694" s="91">
        <f>INDEX('Crosswalk Particulates'!$E:$E,MATCH('2017 EPA Data'!$B1694,'Crosswalk Particulates'!$D:$D,0))</f>
        <v>0</v>
      </c>
      <c r="H1694" s="103">
        <f t="shared" si="26"/>
        <v>0</v>
      </c>
    </row>
    <row r="1695" spans="1:8" hidden="1">
      <c r="A1695" s="80" t="s">
        <v>3742</v>
      </c>
      <c r="B1695" s="80" t="s">
        <v>3808</v>
      </c>
      <c r="C1695" s="80" t="s">
        <v>3705</v>
      </c>
      <c r="D1695" s="93">
        <v>8428.152618383132</v>
      </c>
      <c r="E1695" s="80" t="s">
        <v>3706</v>
      </c>
      <c r="F1695" s="86" t="str">
        <f>INDEX('Crosswalk Particulates'!$B:$B,MATCH('2017 EPA Data'!A1695,'Crosswalk Particulates'!$A:$A,0))</f>
        <v>Transportation Sector</v>
      </c>
      <c r="G1695" s="91">
        <f>INDEX('Crosswalk Particulates'!$E:$E,MATCH('2017 EPA Data'!$B1695,'Crosswalk Particulates'!$D:$D,0))</f>
        <v>0</v>
      </c>
      <c r="H1695" s="103">
        <f t="shared" si="26"/>
        <v>0</v>
      </c>
    </row>
    <row r="1696" spans="1:8" hidden="1">
      <c r="A1696" s="80" t="s">
        <v>3707</v>
      </c>
      <c r="B1696" s="80" t="s">
        <v>3822</v>
      </c>
      <c r="D1696" s="93">
        <v>8423.3212268923126</v>
      </c>
      <c r="E1696" s="80" t="s">
        <v>3710</v>
      </c>
      <c r="F1696" s="86" t="str">
        <f>INDEX('Crosswalk Particulates'!$B:$B,MATCH('2017 EPA Data'!A1696,'Crosswalk Particulates'!$A:$A,0))</f>
        <v>process-other-industry</v>
      </c>
      <c r="G1696" s="91" t="str">
        <f>INDEX('Crosswalk Particulates'!$E:$E,MATCH('2017 EPA Data'!$B1696,'Crosswalk Particulates'!$D:$D,0))</f>
        <v>OC</v>
      </c>
      <c r="H1696" s="103">
        <f t="shared" si="26"/>
        <v>7641517564.8341331</v>
      </c>
    </row>
    <row r="1697" spans="1:8" hidden="1">
      <c r="A1697" s="80" t="s">
        <v>3774</v>
      </c>
      <c r="B1697" s="80" t="s">
        <v>3862</v>
      </c>
      <c r="C1697" s="80" t="s">
        <v>3705</v>
      </c>
      <c r="D1697" s="93">
        <v>8417.946156</v>
      </c>
      <c r="E1697" s="80" t="s">
        <v>3706</v>
      </c>
      <c r="F1697" s="86" t="str">
        <f>INDEX('Crosswalk Particulates'!$B:$B,MATCH('2017 EPA Data'!A1697,'Crosswalk Particulates'!$A:$A,0))</f>
        <v>process-other-industry</v>
      </c>
      <c r="G1697" s="91">
        <f>INDEX('Crosswalk Particulates'!$E:$E,MATCH('2017 EPA Data'!$B1697,'Crosswalk Particulates'!$D:$D,0))</f>
        <v>0</v>
      </c>
      <c r="H1697" s="103">
        <f t="shared" si="26"/>
        <v>0</v>
      </c>
    </row>
    <row r="1698" spans="1:8" hidden="1">
      <c r="A1698" s="80" t="s">
        <v>3774</v>
      </c>
      <c r="B1698" s="80" t="s">
        <v>3945</v>
      </c>
      <c r="C1698" s="80" t="s">
        <v>3705</v>
      </c>
      <c r="D1698" s="93">
        <v>8400.6502041639997</v>
      </c>
      <c r="E1698" s="80" t="s">
        <v>3706</v>
      </c>
      <c r="F1698" s="86" t="str">
        <f>INDEX('Crosswalk Particulates'!$B:$B,MATCH('2017 EPA Data'!A1698,'Crosswalk Particulates'!$A:$A,0))</f>
        <v>process-other-industry</v>
      </c>
      <c r="G1698" s="91">
        <f>INDEX('Crosswalk Particulates'!$E:$E,MATCH('2017 EPA Data'!$B1698,'Crosswalk Particulates'!$D:$D,0))</f>
        <v>0</v>
      </c>
      <c r="H1698" s="103">
        <f t="shared" si="26"/>
        <v>0</v>
      </c>
    </row>
    <row r="1699" spans="1:8" hidden="1">
      <c r="A1699" s="80" t="s">
        <v>3766</v>
      </c>
      <c r="B1699" s="80" t="s">
        <v>3882</v>
      </c>
      <c r="C1699" s="80" t="s">
        <v>3705</v>
      </c>
      <c r="D1699" s="93">
        <v>8387.1203786080969</v>
      </c>
      <c r="E1699" s="80" t="s">
        <v>3706</v>
      </c>
      <c r="F1699" s="86" t="str">
        <f>INDEX('Crosswalk Particulates'!$B:$B,MATCH('2017 EPA Data'!A1699,'Crosswalk Particulates'!$A:$A,0))</f>
        <v>process-chemicals-industry</v>
      </c>
      <c r="G1699" s="91">
        <f>INDEX('Crosswalk Particulates'!$E:$E,MATCH('2017 EPA Data'!$B1699,'Crosswalk Particulates'!$D:$D,0))</f>
        <v>0</v>
      </c>
      <c r="H1699" s="103">
        <f t="shared" si="26"/>
        <v>0</v>
      </c>
    </row>
    <row r="1700" spans="1:8" hidden="1">
      <c r="A1700" s="80" t="s">
        <v>3774</v>
      </c>
      <c r="B1700" s="80" t="s">
        <v>3864</v>
      </c>
      <c r="C1700" s="80" t="s">
        <v>3705</v>
      </c>
      <c r="D1700" s="93">
        <v>8384.9010600000001</v>
      </c>
      <c r="E1700" s="80" t="s">
        <v>3706</v>
      </c>
      <c r="F1700" s="86" t="str">
        <f>INDEX('Crosswalk Particulates'!$B:$B,MATCH('2017 EPA Data'!A1700,'Crosswalk Particulates'!$A:$A,0))</f>
        <v>process-other-industry</v>
      </c>
      <c r="G1700" s="91">
        <f>INDEX('Crosswalk Particulates'!$E:$E,MATCH('2017 EPA Data'!$B1700,'Crosswalk Particulates'!$D:$D,0))</f>
        <v>0</v>
      </c>
      <c r="H1700" s="103">
        <f t="shared" si="26"/>
        <v>0</v>
      </c>
    </row>
    <row r="1701" spans="1:8" hidden="1">
      <c r="A1701" s="80" t="s">
        <v>3789</v>
      </c>
      <c r="B1701" s="80" t="s">
        <v>3910</v>
      </c>
      <c r="C1701" s="80" t="s">
        <v>3705</v>
      </c>
      <c r="D1701" s="93">
        <v>8377.3062914271995</v>
      </c>
      <c r="E1701" s="80" t="s">
        <v>3706</v>
      </c>
      <c r="F1701" s="86" t="str">
        <f>INDEX('Crosswalk Particulates'!$B:$B,MATCH('2017 EPA Data'!A1701,'Crosswalk Particulates'!$A:$A,0))</f>
        <v>Commercial Buildings Sector</v>
      </c>
      <c r="G1701" s="91">
        <f>INDEX('Crosswalk Particulates'!$E:$E,MATCH('2017 EPA Data'!$B1701,'Crosswalk Particulates'!$D:$D,0))</f>
        <v>0</v>
      </c>
      <c r="H1701" s="103">
        <f t="shared" si="26"/>
        <v>0</v>
      </c>
    </row>
    <row r="1702" spans="1:8" hidden="1">
      <c r="A1702" s="80" t="s">
        <v>3774</v>
      </c>
      <c r="B1702" s="80" t="s">
        <v>3872</v>
      </c>
      <c r="C1702" s="80" t="s">
        <v>3705</v>
      </c>
      <c r="D1702" s="93">
        <v>8371.4090130000004</v>
      </c>
      <c r="E1702" s="80" t="s">
        <v>3706</v>
      </c>
      <c r="F1702" s="86" t="str">
        <f>INDEX('Crosswalk Particulates'!$B:$B,MATCH('2017 EPA Data'!A1702,'Crosswalk Particulates'!$A:$A,0))</f>
        <v>process-other-industry</v>
      </c>
      <c r="G1702" s="91">
        <f>INDEX('Crosswalk Particulates'!$E:$E,MATCH('2017 EPA Data'!$B1702,'Crosswalk Particulates'!$D:$D,0))</f>
        <v>0</v>
      </c>
      <c r="H1702" s="103">
        <f t="shared" si="26"/>
        <v>0</v>
      </c>
    </row>
    <row r="1703" spans="1:8" hidden="1">
      <c r="A1703" s="80" t="s">
        <v>3790</v>
      </c>
      <c r="B1703" s="80" t="s">
        <v>3818</v>
      </c>
      <c r="D1703" s="93">
        <v>8367.2878067171914</v>
      </c>
      <c r="E1703" s="80" t="s">
        <v>3710</v>
      </c>
      <c r="F1703" s="86" t="str">
        <f>INDEX('Crosswalk Particulates'!$B:$B,MATCH('2017 EPA Data'!A1703,'Crosswalk Particulates'!$A:$A,0))</f>
        <v>process-other-industry</v>
      </c>
      <c r="G1703" s="91">
        <f>INDEX('Crosswalk Particulates'!$E:$E,MATCH('2017 EPA Data'!$B1703,'Crosswalk Particulates'!$D:$D,0))</f>
        <v>0</v>
      </c>
      <c r="H1703" s="103">
        <f t="shared" si="26"/>
        <v>7590684840.6684074</v>
      </c>
    </row>
    <row r="1704" spans="1:8" hidden="1">
      <c r="A1704" s="80" t="s">
        <v>3796</v>
      </c>
      <c r="B1704" s="80" t="s">
        <v>3704</v>
      </c>
      <c r="C1704" s="80" t="s">
        <v>3705</v>
      </c>
      <c r="D1704" s="93">
        <v>8362.2057368000005</v>
      </c>
      <c r="E1704" s="80" t="s">
        <v>3706</v>
      </c>
      <c r="F1704" s="86" t="str">
        <f>INDEX('Crosswalk Particulates'!$B:$B,MATCH('2017 EPA Data'!A1704,'Crosswalk Particulates'!$A:$A,0))</f>
        <v>Electricity Sector</v>
      </c>
      <c r="G1704" s="91">
        <f>INDEX('Crosswalk Particulates'!$E:$E,MATCH('2017 EPA Data'!$B1704,'Crosswalk Particulates'!$D:$D,0))</f>
        <v>0</v>
      </c>
      <c r="H1704" s="103">
        <f t="shared" si="26"/>
        <v>0</v>
      </c>
    </row>
    <row r="1705" spans="1:8" hidden="1">
      <c r="A1705" s="80" t="s">
        <v>3733</v>
      </c>
      <c r="B1705" s="80" t="s">
        <v>3778</v>
      </c>
      <c r="C1705" s="80" t="s">
        <v>3745</v>
      </c>
      <c r="D1705" s="93">
        <v>8326.9922708323829</v>
      </c>
      <c r="E1705" s="80" t="s">
        <v>3710</v>
      </c>
      <c r="F1705" s="86" t="str">
        <f>INDEX('Crosswalk Particulates'!$B:$B,MATCH('2017 EPA Data'!A1705,'Crosswalk Particulates'!$A:$A,0))</f>
        <v>Transportation Sector</v>
      </c>
      <c r="G1705" s="91" t="str">
        <f>INDEX('Crosswalk Particulates'!$E:$E,MATCH('2017 EPA Data'!$B1705,'Crosswalk Particulates'!$D:$D,0))</f>
        <v>PM10</v>
      </c>
      <c r="H1705" s="103">
        <f t="shared" si="26"/>
        <v>7554129301.9498911</v>
      </c>
    </row>
    <row r="1706" spans="1:8" hidden="1">
      <c r="A1706" s="80" t="s">
        <v>3783</v>
      </c>
      <c r="B1706" s="80" t="s">
        <v>3725</v>
      </c>
      <c r="C1706" s="80" t="s">
        <v>3705</v>
      </c>
      <c r="D1706" s="93">
        <v>8296.7749323289408</v>
      </c>
      <c r="E1706" s="80" t="s">
        <v>3706</v>
      </c>
      <c r="F1706" s="86" t="str">
        <f>INDEX('Crosswalk Particulates'!$B:$B,MATCH('2017 EPA Data'!A1706,'Crosswalk Particulates'!$A:$A,0))</f>
        <v>process-other-industry</v>
      </c>
      <c r="G1706" s="91">
        <f>INDEX('Crosswalk Particulates'!$E:$E,MATCH('2017 EPA Data'!$B1706,'Crosswalk Particulates'!$D:$D,0))</f>
        <v>0</v>
      </c>
      <c r="H1706" s="103">
        <f t="shared" si="26"/>
        <v>0</v>
      </c>
    </row>
    <row r="1707" spans="1:8" hidden="1">
      <c r="A1707" s="80" t="s">
        <v>3784</v>
      </c>
      <c r="B1707" s="80" t="s">
        <v>3898</v>
      </c>
      <c r="C1707" s="80" t="s">
        <v>3705</v>
      </c>
      <c r="D1707" s="93">
        <v>8262</v>
      </c>
      <c r="E1707" s="80" t="s">
        <v>3706</v>
      </c>
      <c r="F1707" s="86" t="str">
        <f>INDEX('Crosswalk Particulates'!$B:$B,MATCH('2017 EPA Data'!A1707,'Crosswalk Particulates'!$A:$A,0))</f>
        <v>industry-fuel-coal</v>
      </c>
      <c r="G1707" s="91">
        <f>INDEX('Crosswalk Particulates'!$E:$E,MATCH('2017 EPA Data'!$B1707,'Crosswalk Particulates'!$D:$D,0))</f>
        <v>0</v>
      </c>
      <c r="H1707" s="103">
        <f t="shared" si="26"/>
        <v>0</v>
      </c>
    </row>
    <row r="1708" spans="1:8" hidden="1">
      <c r="A1708" s="80" t="s">
        <v>3739</v>
      </c>
      <c r="B1708" s="80" t="s">
        <v>3818</v>
      </c>
      <c r="D1708" s="93">
        <v>8249.7610092782015</v>
      </c>
      <c r="E1708" s="80" t="s">
        <v>3710</v>
      </c>
      <c r="F1708" s="86" t="str">
        <f>INDEX('Crosswalk Particulates'!$B:$B,MATCH('2017 EPA Data'!A1708,'Crosswalk Particulates'!$A:$A,0))</f>
        <v>industry-fuel-natural gas</v>
      </c>
      <c r="G1708" s="91">
        <f>INDEX('Crosswalk Particulates'!$E:$E,MATCH('2017 EPA Data'!$B1708,'Crosswalk Particulates'!$D:$D,0))</f>
        <v>0</v>
      </c>
      <c r="H1708" s="103">
        <f t="shared" si="26"/>
        <v>7484066196.6943979</v>
      </c>
    </row>
    <row r="1709" spans="1:8" hidden="1">
      <c r="A1709" s="80" t="s">
        <v>3820</v>
      </c>
      <c r="B1709" s="80" t="s">
        <v>3750</v>
      </c>
      <c r="C1709" s="80" t="s">
        <v>3705</v>
      </c>
      <c r="D1709" s="93">
        <v>8158.4090442429997</v>
      </c>
      <c r="E1709" s="80" t="s">
        <v>3706</v>
      </c>
      <c r="F1709" s="86" t="str">
        <f>INDEX('Crosswalk Particulates'!$B:$B,MATCH('2017 EPA Data'!A1709,'Crosswalk Particulates'!$A:$A,0))</f>
        <v>industry-fuel-other</v>
      </c>
      <c r="G1709" s="91">
        <f>INDEX('Crosswalk Particulates'!$E:$E,MATCH('2017 EPA Data'!$B1709,'Crosswalk Particulates'!$D:$D,0))</f>
        <v>0</v>
      </c>
      <c r="H1709" s="103">
        <f t="shared" si="26"/>
        <v>0</v>
      </c>
    </row>
    <row r="1710" spans="1:8" hidden="1">
      <c r="A1710" s="80" t="s">
        <v>3820</v>
      </c>
      <c r="B1710" s="80" t="s">
        <v>3798</v>
      </c>
      <c r="C1710" s="80" t="s">
        <v>3745</v>
      </c>
      <c r="D1710" s="93">
        <v>8155.3721572544564</v>
      </c>
      <c r="E1710" s="80" t="s">
        <v>3710</v>
      </c>
      <c r="F1710" s="86" t="str">
        <f>INDEX('Crosswalk Particulates'!$B:$B,MATCH('2017 EPA Data'!A1710,'Crosswalk Particulates'!$A:$A,0))</f>
        <v>industry-fuel-other</v>
      </c>
      <c r="G1710" s="91" t="str">
        <f>INDEX('Crosswalk Particulates'!$E:$E,MATCH('2017 EPA Data'!$B1710,'Crosswalk Particulates'!$D:$D,0))</f>
        <v>PM25</v>
      </c>
      <c r="H1710" s="103">
        <f t="shared" si="26"/>
        <v>7398437968.6789169</v>
      </c>
    </row>
    <row r="1711" spans="1:8" hidden="1">
      <c r="A1711" s="80" t="s">
        <v>3791</v>
      </c>
      <c r="B1711" s="80" t="s">
        <v>3810</v>
      </c>
      <c r="C1711" s="80" t="s">
        <v>3811</v>
      </c>
      <c r="D1711" s="93">
        <v>8144.333800039034</v>
      </c>
      <c r="E1711" s="80" t="s">
        <v>3706</v>
      </c>
      <c r="F1711" s="86" t="str">
        <f>INDEX('Crosswalk Particulates'!$B:$B,MATCH('2017 EPA Data'!A1711,'Crosswalk Particulates'!$A:$A,0))</f>
        <v>Transportation Sector</v>
      </c>
      <c r="G1711" s="91">
        <f>INDEX('Crosswalk Particulates'!$E:$E,MATCH('2017 EPA Data'!$B1711,'Crosswalk Particulates'!$D:$D,0))</f>
        <v>0</v>
      </c>
      <c r="H1711" s="103">
        <f t="shared" si="26"/>
        <v>0</v>
      </c>
    </row>
    <row r="1712" spans="1:8" hidden="1">
      <c r="A1712" s="80" t="s">
        <v>3707</v>
      </c>
      <c r="B1712" s="80" t="s">
        <v>3941</v>
      </c>
      <c r="D1712" s="93">
        <v>8124.7865660873613</v>
      </c>
      <c r="E1712" s="80" t="s">
        <v>3710</v>
      </c>
      <c r="F1712" s="86" t="str">
        <f>INDEX('Crosswalk Particulates'!$B:$B,MATCH('2017 EPA Data'!A1712,'Crosswalk Particulates'!$A:$A,0))</f>
        <v>process-other-industry</v>
      </c>
      <c r="G1712" s="91">
        <f>INDEX('Crosswalk Particulates'!$E:$E,MATCH('2017 EPA Data'!$B1712,'Crosswalk Particulates'!$D:$D,0))</f>
        <v>0</v>
      </c>
      <c r="H1712" s="103">
        <f t="shared" si="26"/>
        <v>7370691154.1103334</v>
      </c>
    </row>
    <row r="1713" spans="1:8" hidden="1">
      <c r="A1713" s="80" t="s">
        <v>3735</v>
      </c>
      <c r="B1713" s="80" t="s">
        <v>3775</v>
      </c>
      <c r="C1713" s="80" t="s">
        <v>3705</v>
      </c>
      <c r="D1713" s="93">
        <v>8118.0200035560001</v>
      </c>
      <c r="E1713" s="80" t="s">
        <v>3706</v>
      </c>
      <c r="F1713" s="86" t="str">
        <f>INDEX('Crosswalk Particulates'!$B:$B,MATCH('2017 EPA Data'!A1713,'Crosswalk Particulates'!$A:$A,0))</f>
        <v>process-other-industry</v>
      </c>
      <c r="G1713" s="91">
        <f>INDEX('Crosswalk Particulates'!$E:$E,MATCH('2017 EPA Data'!$B1713,'Crosswalk Particulates'!$D:$D,0))</f>
        <v>0</v>
      </c>
      <c r="H1713" s="103">
        <f t="shared" si="26"/>
        <v>0</v>
      </c>
    </row>
    <row r="1714" spans="1:8" hidden="1">
      <c r="A1714" s="80" t="s">
        <v>3751</v>
      </c>
      <c r="B1714" s="80" t="s">
        <v>3744</v>
      </c>
      <c r="C1714" s="80" t="s">
        <v>3745</v>
      </c>
      <c r="D1714" s="93">
        <v>8110.683547436397</v>
      </c>
      <c r="E1714" s="80" t="s">
        <v>3710</v>
      </c>
      <c r="F1714" s="86" t="str">
        <f>INDEX('Crosswalk Particulates'!$B:$B,MATCH('2017 EPA Data'!A1714,'Crosswalk Particulates'!$A:$A,0))</f>
        <v>Other-EPA</v>
      </c>
      <c r="G1714" s="91" t="str">
        <f>INDEX('Crosswalk Particulates'!$E:$E,MATCH('2017 EPA Data'!$B1714,'Crosswalk Particulates'!$D:$D,0))</f>
        <v>VOC</v>
      </c>
      <c r="H1714" s="103">
        <f t="shared" si="26"/>
        <v>7357897095.5869017</v>
      </c>
    </row>
    <row r="1715" spans="1:8" hidden="1">
      <c r="A1715" s="80" t="s">
        <v>3715</v>
      </c>
      <c r="B1715" s="80" t="s">
        <v>3847</v>
      </c>
      <c r="C1715" s="80" t="s">
        <v>3705</v>
      </c>
      <c r="D1715" s="93">
        <v>8057.2836914867003</v>
      </c>
      <c r="E1715" s="80" t="s">
        <v>3706</v>
      </c>
      <c r="F1715" s="86" t="str">
        <f>INDEX('Crosswalk Particulates'!$B:$B,MATCH('2017 EPA Data'!A1715,'Crosswalk Particulates'!$A:$A,0))</f>
        <v>Transportation Sector</v>
      </c>
      <c r="G1715" s="91">
        <f>INDEX('Crosswalk Particulates'!$E:$E,MATCH('2017 EPA Data'!$B1715,'Crosswalk Particulates'!$D:$D,0))</f>
        <v>0</v>
      </c>
      <c r="H1715" s="103">
        <f t="shared" si="26"/>
        <v>0</v>
      </c>
    </row>
    <row r="1716" spans="1:8" hidden="1">
      <c r="A1716" s="80" t="s">
        <v>3747</v>
      </c>
      <c r="B1716" s="80" t="s">
        <v>3927</v>
      </c>
      <c r="C1716" s="80" t="s">
        <v>3705</v>
      </c>
      <c r="D1716" s="93">
        <v>8000.4421430322082</v>
      </c>
      <c r="E1716" s="80" t="s">
        <v>3706</v>
      </c>
      <c r="F1716" s="86" t="str">
        <f>INDEX('Crosswalk Particulates'!$B:$B,MATCH('2017 EPA Data'!A1716,'Crosswalk Particulates'!$A:$A,0))</f>
        <v>process-waste-industry</v>
      </c>
      <c r="G1716" s="91">
        <f>INDEX('Crosswalk Particulates'!$E:$E,MATCH('2017 EPA Data'!$B1716,'Crosswalk Particulates'!$D:$D,0))</f>
        <v>0</v>
      </c>
      <c r="H1716" s="103">
        <f t="shared" si="26"/>
        <v>0</v>
      </c>
    </row>
    <row r="1717" spans="1:8" hidden="1">
      <c r="A1717" s="80" t="s">
        <v>3807</v>
      </c>
      <c r="B1717" s="80" t="s">
        <v>3800</v>
      </c>
      <c r="C1717" s="80" t="s">
        <v>3705</v>
      </c>
      <c r="D1717" s="93">
        <v>7947.7526099999995</v>
      </c>
      <c r="E1717" s="80" t="s">
        <v>3706</v>
      </c>
      <c r="F1717" s="86" t="str">
        <f>INDEX('Crosswalk Particulates'!$B:$B,MATCH('2017 EPA Data'!A1717,'Crosswalk Particulates'!$A:$A,0))</f>
        <v>process-iron and steel-industry</v>
      </c>
      <c r="G1717" s="91">
        <f>INDEX('Crosswalk Particulates'!$E:$E,MATCH('2017 EPA Data'!$B1717,'Crosswalk Particulates'!$D:$D,0))</f>
        <v>0</v>
      </c>
      <c r="H1717" s="103">
        <f t="shared" si="26"/>
        <v>0</v>
      </c>
    </row>
    <row r="1718" spans="1:8" hidden="1">
      <c r="A1718" s="80" t="s">
        <v>3766</v>
      </c>
      <c r="B1718" s="80" t="s">
        <v>3934</v>
      </c>
      <c r="C1718" s="80" t="s">
        <v>3705</v>
      </c>
      <c r="D1718" s="93">
        <v>7945.4627200000004</v>
      </c>
      <c r="E1718" s="80" t="s">
        <v>3706</v>
      </c>
      <c r="F1718" s="86" t="str">
        <f>INDEX('Crosswalk Particulates'!$B:$B,MATCH('2017 EPA Data'!A1718,'Crosswalk Particulates'!$A:$A,0))</f>
        <v>process-chemicals-industry</v>
      </c>
      <c r="G1718" s="91">
        <f>INDEX('Crosswalk Particulates'!$E:$E,MATCH('2017 EPA Data'!$B1718,'Crosswalk Particulates'!$D:$D,0))</f>
        <v>0</v>
      </c>
      <c r="H1718" s="103">
        <f t="shared" si="26"/>
        <v>0</v>
      </c>
    </row>
    <row r="1719" spans="1:8" hidden="1">
      <c r="A1719" s="80" t="s">
        <v>3753</v>
      </c>
      <c r="B1719" s="80" t="s">
        <v>3854</v>
      </c>
      <c r="C1719" s="80" t="s">
        <v>3705</v>
      </c>
      <c r="D1719" s="93">
        <v>7908.1717900000003</v>
      </c>
      <c r="E1719" s="80" t="s">
        <v>3706</v>
      </c>
      <c r="F1719" s="86" t="str">
        <f>INDEX('Crosswalk Particulates'!$B:$B,MATCH('2017 EPA Data'!A1719,'Crosswalk Particulates'!$A:$A,0))</f>
        <v>Electricity Sector</v>
      </c>
      <c r="G1719" s="91">
        <f>INDEX('Crosswalk Particulates'!$E:$E,MATCH('2017 EPA Data'!$B1719,'Crosswalk Particulates'!$D:$D,0))</f>
        <v>0</v>
      </c>
      <c r="H1719" s="103">
        <f t="shared" si="26"/>
        <v>0</v>
      </c>
    </row>
    <row r="1720" spans="1:8" hidden="1">
      <c r="A1720" s="80" t="s">
        <v>3739</v>
      </c>
      <c r="B1720" s="80" t="s">
        <v>3882</v>
      </c>
      <c r="C1720" s="80" t="s">
        <v>3705</v>
      </c>
      <c r="D1720" s="93">
        <v>7903.7434495499338</v>
      </c>
      <c r="E1720" s="80" t="s">
        <v>3706</v>
      </c>
      <c r="F1720" s="86" t="str">
        <f>INDEX('Crosswalk Particulates'!$B:$B,MATCH('2017 EPA Data'!A1720,'Crosswalk Particulates'!$A:$A,0))</f>
        <v>industry-fuel-natural gas</v>
      </c>
      <c r="G1720" s="91">
        <f>INDEX('Crosswalk Particulates'!$E:$E,MATCH('2017 EPA Data'!$B1720,'Crosswalk Particulates'!$D:$D,0))</f>
        <v>0</v>
      </c>
      <c r="H1720" s="103">
        <f t="shared" si="26"/>
        <v>0</v>
      </c>
    </row>
    <row r="1721" spans="1:8" hidden="1">
      <c r="A1721" s="80" t="s">
        <v>3735</v>
      </c>
      <c r="B1721" s="80" t="s">
        <v>3906</v>
      </c>
      <c r="C1721" s="80" t="s">
        <v>3705</v>
      </c>
      <c r="D1721" s="93">
        <v>7899.30431924</v>
      </c>
      <c r="E1721" s="80" t="s">
        <v>3706</v>
      </c>
      <c r="F1721" s="86" t="str">
        <f>INDEX('Crosswalk Particulates'!$B:$B,MATCH('2017 EPA Data'!A1721,'Crosswalk Particulates'!$A:$A,0))</f>
        <v>process-other-industry</v>
      </c>
      <c r="G1721" s="91">
        <f>INDEX('Crosswalk Particulates'!$E:$E,MATCH('2017 EPA Data'!$B1721,'Crosswalk Particulates'!$D:$D,0))</f>
        <v>0</v>
      </c>
      <c r="H1721" s="103">
        <f t="shared" si="26"/>
        <v>0</v>
      </c>
    </row>
    <row r="1722" spans="1:8" hidden="1">
      <c r="A1722" s="80" t="s">
        <v>3820</v>
      </c>
      <c r="B1722" s="80" t="s">
        <v>3902</v>
      </c>
      <c r="C1722" s="80" t="s">
        <v>3705</v>
      </c>
      <c r="D1722" s="93">
        <v>7897.32</v>
      </c>
      <c r="E1722" s="80" t="s">
        <v>3706</v>
      </c>
      <c r="F1722" s="86" t="str">
        <f>INDEX('Crosswalk Particulates'!$B:$B,MATCH('2017 EPA Data'!A1722,'Crosswalk Particulates'!$A:$A,0))</f>
        <v>industry-fuel-other</v>
      </c>
      <c r="G1722" s="91">
        <f>INDEX('Crosswalk Particulates'!$E:$E,MATCH('2017 EPA Data'!$B1722,'Crosswalk Particulates'!$D:$D,0))</f>
        <v>0</v>
      </c>
      <c r="H1722" s="103">
        <f t="shared" si="26"/>
        <v>0</v>
      </c>
    </row>
    <row r="1723" spans="1:8" hidden="1">
      <c r="A1723" s="80" t="s">
        <v>3820</v>
      </c>
      <c r="B1723" s="80" t="s">
        <v>3943</v>
      </c>
      <c r="C1723" s="80" t="s">
        <v>3705</v>
      </c>
      <c r="D1723" s="93">
        <v>7897.32</v>
      </c>
      <c r="E1723" s="80" t="s">
        <v>3706</v>
      </c>
      <c r="F1723" s="86" t="str">
        <f>INDEX('Crosswalk Particulates'!$B:$B,MATCH('2017 EPA Data'!A1723,'Crosswalk Particulates'!$A:$A,0))</f>
        <v>industry-fuel-other</v>
      </c>
      <c r="G1723" s="91">
        <f>INDEX('Crosswalk Particulates'!$E:$E,MATCH('2017 EPA Data'!$B1723,'Crosswalk Particulates'!$D:$D,0))</f>
        <v>0</v>
      </c>
      <c r="H1723" s="103">
        <f t="shared" si="26"/>
        <v>0</v>
      </c>
    </row>
    <row r="1724" spans="1:8" hidden="1">
      <c r="A1724" s="80" t="s">
        <v>3807</v>
      </c>
      <c r="B1724" s="80" t="s">
        <v>3908</v>
      </c>
      <c r="C1724" s="80" t="s">
        <v>3705</v>
      </c>
      <c r="D1724" s="93">
        <v>7894.2520849619996</v>
      </c>
      <c r="E1724" s="80" t="s">
        <v>3706</v>
      </c>
      <c r="F1724" s="86" t="str">
        <f>INDEX('Crosswalk Particulates'!$B:$B,MATCH('2017 EPA Data'!A1724,'Crosswalk Particulates'!$A:$A,0))</f>
        <v>process-iron and steel-industry</v>
      </c>
      <c r="G1724" s="91">
        <f>INDEX('Crosswalk Particulates'!$E:$E,MATCH('2017 EPA Data'!$B1724,'Crosswalk Particulates'!$D:$D,0))</f>
        <v>0</v>
      </c>
      <c r="H1724" s="103">
        <f t="shared" si="26"/>
        <v>0</v>
      </c>
    </row>
    <row r="1725" spans="1:8" hidden="1">
      <c r="A1725" s="80" t="s">
        <v>3820</v>
      </c>
      <c r="B1725" s="80" t="s">
        <v>3894</v>
      </c>
      <c r="C1725" s="80" t="s">
        <v>3705</v>
      </c>
      <c r="D1725" s="93">
        <v>7882.0721343366367</v>
      </c>
      <c r="E1725" s="80" t="s">
        <v>3706</v>
      </c>
      <c r="F1725" s="86" t="str">
        <f>INDEX('Crosswalk Particulates'!$B:$B,MATCH('2017 EPA Data'!A1725,'Crosswalk Particulates'!$A:$A,0))</f>
        <v>industry-fuel-other</v>
      </c>
      <c r="G1725" s="91">
        <f>INDEX('Crosswalk Particulates'!$E:$E,MATCH('2017 EPA Data'!$B1725,'Crosswalk Particulates'!$D:$D,0))</f>
        <v>0</v>
      </c>
      <c r="H1725" s="103">
        <f t="shared" si="26"/>
        <v>0</v>
      </c>
    </row>
    <row r="1726" spans="1:8" hidden="1">
      <c r="A1726" s="80" t="s">
        <v>3784</v>
      </c>
      <c r="B1726" s="80" t="s">
        <v>3746</v>
      </c>
      <c r="C1726" s="80" t="s">
        <v>3705</v>
      </c>
      <c r="D1726" s="93">
        <v>7752.5519925500003</v>
      </c>
      <c r="E1726" s="80" t="s">
        <v>3706</v>
      </c>
      <c r="F1726" s="86" t="str">
        <f>INDEX('Crosswalk Particulates'!$B:$B,MATCH('2017 EPA Data'!A1726,'Crosswalk Particulates'!$A:$A,0))</f>
        <v>industry-fuel-coal</v>
      </c>
      <c r="G1726" s="91">
        <f>INDEX('Crosswalk Particulates'!$E:$E,MATCH('2017 EPA Data'!$B1726,'Crosswalk Particulates'!$D:$D,0))</f>
        <v>0</v>
      </c>
      <c r="H1726" s="103">
        <f t="shared" si="26"/>
        <v>0</v>
      </c>
    </row>
    <row r="1727" spans="1:8" hidden="1">
      <c r="A1727" s="80" t="s">
        <v>3751</v>
      </c>
      <c r="B1727" s="80" t="s">
        <v>3764</v>
      </c>
      <c r="C1727" s="80" t="s">
        <v>3705</v>
      </c>
      <c r="D1727" s="93">
        <v>7741.9512501924</v>
      </c>
      <c r="E1727" s="80" t="s">
        <v>3706</v>
      </c>
      <c r="F1727" s="86" t="str">
        <f>INDEX('Crosswalk Particulates'!$B:$B,MATCH('2017 EPA Data'!A1727,'Crosswalk Particulates'!$A:$A,0))</f>
        <v>Other-EPA</v>
      </c>
      <c r="G1727" s="91">
        <f>INDEX('Crosswalk Particulates'!$E:$E,MATCH('2017 EPA Data'!$B1727,'Crosswalk Particulates'!$D:$D,0))</f>
        <v>0</v>
      </c>
      <c r="H1727" s="103">
        <f t="shared" si="26"/>
        <v>0</v>
      </c>
    </row>
    <row r="1728" spans="1:8" hidden="1">
      <c r="A1728" s="80" t="s">
        <v>3837</v>
      </c>
      <c r="B1728" s="80" t="s">
        <v>3748</v>
      </c>
      <c r="C1728" s="80" t="s">
        <v>3745</v>
      </c>
      <c r="D1728" s="93">
        <v>7732.75072729763</v>
      </c>
      <c r="E1728" s="80" t="s">
        <v>3710</v>
      </c>
      <c r="F1728" s="86" t="str">
        <f>INDEX('Crosswalk Particulates'!$B:$B,MATCH('2017 EPA Data'!A1728,'Crosswalk Particulates'!$A:$A,0))</f>
        <v>Electricity Sector</v>
      </c>
      <c r="G1728" s="91" t="str">
        <f>INDEX('Crosswalk Particulates'!$E:$E,MATCH('2017 EPA Data'!$B1728,'Crosswalk Particulates'!$D:$D,0))</f>
        <v>CO</v>
      </c>
      <c r="H1728" s="103">
        <f t="shared" si="26"/>
        <v>7015041800.6709824</v>
      </c>
    </row>
    <row r="1729" spans="1:8" hidden="1">
      <c r="A1729" s="80" t="s">
        <v>3788</v>
      </c>
      <c r="B1729" s="80" t="s">
        <v>3941</v>
      </c>
      <c r="D1729" s="93">
        <v>7726.9102135162275</v>
      </c>
      <c r="E1729" s="80" t="s">
        <v>3710</v>
      </c>
      <c r="F1729" s="86" t="str">
        <f>INDEX('Crosswalk Particulates'!$B:$B,MATCH('2017 EPA Data'!A1729,'Crosswalk Particulates'!$A:$A,0))</f>
        <v>industry-fuel-biomass</v>
      </c>
      <c r="G1729" s="91">
        <f>INDEX('Crosswalk Particulates'!$E:$E,MATCH('2017 EPA Data'!$B1729,'Crosswalk Particulates'!$D:$D,0))</f>
        <v>0</v>
      </c>
      <c r="H1729" s="103">
        <f t="shared" si="26"/>
        <v>7009743369.3935719</v>
      </c>
    </row>
    <row r="1730" spans="1:8" hidden="1">
      <c r="A1730" s="80" t="s">
        <v>3780</v>
      </c>
      <c r="B1730" s="80" t="s">
        <v>3799</v>
      </c>
      <c r="C1730" s="80" t="s">
        <v>3705</v>
      </c>
      <c r="D1730" s="93">
        <v>7719.2661369999996</v>
      </c>
      <c r="E1730" s="80" t="s">
        <v>3706</v>
      </c>
      <c r="F1730" s="86" t="str">
        <f>INDEX('Crosswalk Particulates'!$B:$B,MATCH('2017 EPA Data'!A1730,'Crosswalk Particulates'!$A:$A,0))</f>
        <v>process-ngps-industry</v>
      </c>
      <c r="G1730" s="91">
        <f>INDEX('Crosswalk Particulates'!$E:$E,MATCH('2017 EPA Data'!$B1730,'Crosswalk Particulates'!$D:$D,0))</f>
        <v>0</v>
      </c>
      <c r="H1730" s="103">
        <f t="shared" si="26"/>
        <v>0</v>
      </c>
    </row>
    <row r="1731" spans="1:8" hidden="1">
      <c r="A1731" s="80" t="s">
        <v>3772</v>
      </c>
      <c r="B1731" s="80" t="s">
        <v>3704</v>
      </c>
      <c r="C1731" s="80" t="s">
        <v>3705</v>
      </c>
      <c r="D1731" s="93">
        <v>7690.6</v>
      </c>
      <c r="E1731" s="80" t="s">
        <v>3706</v>
      </c>
      <c r="F1731" s="86" t="str">
        <f>INDEX('Crosswalk Particulates'!$B:$B,MATCH('2017 EPA Data'!A1731,'Crosswalk Particulates'!$A:$A,0))</f>
        <v>Electricity Sector</v>
      </c>
      <c r="G1731" s="91">
        <f>INDEX('Crosswalk Particulates'!$E:$E,MATCH('2017 EPA Data'!$B1731,'Crosswalk Particulates'!$D:$D,0))</f>
        <v>0</v>
      </c>
      <c r="H1731" s="103">
        <f t="shared" si="26"/>
        <v>0</v>
      </c>
    </row>
    <row r="1732" spans="1:8" hidden="1">
      <c r="A1732" s="80" t="s">
        <v>3774</v>
      </c>
      <c r="B1732" s="80" t="s">
        <v>3936</v>
      </c>
      <c r="C1732" s="80" t="s">
        <v>3705</v>
      </c>
      <c r="D1732" s="93">
        <v>7660</v>
      </c>
      <c r="E1732" s="80" t="s">
        <v>3706</v>
      </c>
      <c r="F1732" s="86" t="str">
        <f>INDEX('Crosswalk Particulates'!$B:$B,MATCH('2017 EPA Data'!A1732,'Crosswalk Particulates'!$A:$A,0))</f>
        <v>process-other-industry</v>
      </c>
      <c r="G1732" s="91">
        <f>INDEX('Crosswalk Particulates'!$E:$E,MATCH('2017 EPA Data'!$B1732,'Crosswalk Particulates'!$D:$D,0))</f>
        <v>0</v>
      </c>
      <c r="H1732" s="103">
        <f t="shared" ref="H1732:H1795" si="27">IF(E1732="TON",D1732/metricton_to_shortton,0)*10^6</f>
        <v>0</v>
      </c>
    </row>
    <row r="1733" spans="1:8" hidden="1">
      <c r="A1733" s="80" t="s">
        <v>3789</v>
      </c>
      <c r="B1733" s="80" t="s">
        <v>3721</v>
      </c>
      <c r="C1733" s="80" t="s">
        <v>3705</v>
      </c>
      <c r="D1733" s="93">
        <v>7641.4172687972914</v>
      </c>
      <c r="E1733" s="80" t="s">
        <v>3706</v>
      </c>
      <c r="F1733" s="86" t="str">
        <f>INDEX('Crosswalk Particulates'!$B:$B,MATCH('2017 EPA Data'!A1733,'Crosswalk Particulates'!$A:$A,0))</f>
        <v>Commercial Buildings Sector</v>
      </c>
      <c r="G1733" s="91">
        <f>INDEX('Crosswalk Particulates'!$E:$E,MATCH('2017 EPA Data'!$B1733,'Crosswalk Particulates'!$D:$D,0))</f>
        <v>0</v>
      </c>
      <c r="H1733" s="103">
        <f t="shared" si="27"/>
        <v>0</v>
      </c>
    </row>
    <row r="1734" spans="1:8" hidden="1">
      <c r="A1734" s="80" t="s">
        <v>3726</v>
      </c>
      <c r="B1734" s="80" t="s">
        <v>3810</v>
      </c>
      <c r="C1734" s="80" t="s">
        <v>3811</v>
      </c>
      <c r="D1734" s="93">
        <v>7600.183176736</v>
      </c>
      <c r="E1734" s="80" t="s">
        <v>3706</v>
      </c>
      <c r="F1734" s="86" t="str">
        <f>INDEX('Crosswalk Particulates'!$B:$B,MATCH('2017 EPA Data'!A1734,'Crosswalk Particulates'!$A:$A,0))</f>
        <v>process-other-industry</v>
      </c>
      <c r="G1734" s="91">
        <f>INDEX('Crosswalk Particulates'!$E:$E,MATCH('2017 EPA Data'!$B1734,'Crosswalk Particulates'!$D:$D,0))</f>
        <v>0</v>
      </c>
      <c r="H1734" s="103">
        <f t="shared" si="27"/>
        <v>0</v>
      </c>
    </row>
    <row r="1735" spans="1:8" hidden="1">
      <c r="A1735" s="80" t="s">
        <v>3780</v>
      </c>
      <c r="B1735" s="80" t="s">
        <v>3810</v>
      </c>
      <c r="C1735" s="80" t="s">
        <v>3811</v>
      </c>
      <c r="D1735" s="93">
        <v>7586.7606459886774</v>
      </c>
      <c r="E1735" s="80" t="s">
        <v>3706</v>
      </c>
      <c r="F1735" s="86" t="str">
        <f>INDEX('Crosswalk Particulates'!$B:$B,MATCH('2017 EPA Data'!A1735,'Crosswalk Particulates'!$A:$A,0))</f>
        <v>process-ngps-industry</v>
      </c>
      <c r="G1735" s="91">
        <f>INDEX('Crosswalk Particulates'!$E:$E,MATCH('2017 EPA Data'!$B1735,'Crosswalk Particulates'!$D:$D,0))</f>
        <v>0</v>
      </c>
      <c r="H1735" s="103">
        <f t="shared" si="27"/>
        <v>0</v>
      </c>
    </row>
    <row r="1736" spans="1:8" hidden="1">
      <c r="A1736" s="80" t="s">
        <v>3753</v>
      </c>
      <c r="B1736" s="80" t="s">
        <v>3761</v>
      </c>
      <c r="C1736" s="80" t="s">
        <v>3705</v>
      </c>
      <c r="D1736" s="93">
        <v>7572.0789196200003</v>
      </c>
      <c r="E1736" s="80" t="s">
        <v>3706</v>
      </c>
      <c r="F1736" s="86" t="str">
        <f>INDEX('Crosswalk Particulates'!$B:$B,MATCH('2017 EPA Data'!A1736,'Crosswalk Particulates'!$A:$A,0))</f>
        <v>Electricity Sector</v>
      </c>
      <c r="G1736" s="91">
        <f>INDEX('Crosswalk Particulates'!$E:$E,MATCH('2017 EPA Data'!$B1736,'Crosswalk Particulates'!$D:$D,0))</f>
        <v>0</v>
      </c>
      <c r="H1736" s="103">
        <f t="shared" si="27"/>
        <v>0</v>
      </c>
    </row>
    <row r="1737" spans="1:8" hidden="1">
      <c r="A1737" s="80" t="s">
        <v>3853</v>
      </c>
      <c r="B1737" s="80" t="s">
        <v>3736</v>
      </c>
      <c r="C1737" s="80" t="s">
        <v>3705</v>
      </c>
      <c r="D1737" s="93">
        <v>7553.3997789920013</v>
      </c>
      <c r="E1737" s="80" t="s">
        <v>3706</v>
      </c>
      <c r="F1737" s="86" t="str">
        <f>INDEX('Crosswalk Particulates'!$B:$B,MATCH('2017 EPA Data'!A1737,'Crosswalk Particulates'!$A:$A,0))</f>
        <v>Commercial Buildings Sector</v>
      </c>
      <c r="G1737" s="91">
        <f>INDEX('Crosswalk Particulates'!$E:$E,MATCH('2017 EPA Data'!$B1737,'Crosswalk Particulates'!$D:$D,0))</f>
        <v>0</v>
      </c>
      <c r="H1737" s="103">
        <f t="shared" si="27"/>
        <v>0</v>
      </c>
    </row>
    <row r="1738" spans="1:8" hidden="1">
      <c r="A1738" s="80" t="s">
        <v>3707</v>
      </c>
      <c r="B1738" s="80" t="s">
        <v>3869</v>
      </c>
      <c r="C1738" s="80" t="s">
        <v>3705</v>
      </c>
      <c r="D1738" s="93">
        <v>7504.4155199999996</v>
      </c>
      <c r="E1738" s="80" t="s">
        <v>3706</v>
      </c>
      <c r="F1738" s="86" t="str">
        <f>INDEX('Crosswalk Particulates'!$B:$B,MATCH('2017 EPA Data'!A1738,'Crosswalk Particulates'!$A:$A,0))</f>
        <v>process-other-industry</v>
      </c>
      <c r="G1738" s="91">
        <f>INDEX('Crosswalk Particulates'!$E:$E,MATCH('2017 EPA Data'!$B1738,'Crosswalk Particulates'!$D:$D,0))</f>
        <v>0</v>
      </c>
      <c r="H1738" s="103">
        <f t="shared" si="27"/>
        <v>0</v>
      </c>
    </row>
    <row r="1739" spans="1:8" hidden="1">
      <c r="A1739" s="80" t="s">
        <v>3773</v>
      </c>
      <c r="B1739" s="80" t="s">
        <v>3855</v>
      </c>
      <c r="C1739" s="80" t="s">
        <v>3705</v>
      </c>
      <c r="D1739" s="93">
        <v>7499.2746603086216</v>
      </c>
      <c r="E1739" s="80" t="s">
        <v>3706</v>
      </c>
      <c r="F1739" s="86" t="str">
        <f>INDEX('Crosswalk Particulates'!$B:$B,MATCH('2017 EPA Data'!A1739,'Crosswalk Particulates'!$A:$A,0))</f>
        <v>process-other-industry</v>
      </c>
      <c r="G1739" s="91">
        <f>INDEX('Crosswalk Particulates'!$E:$E,MATCH('2017 EPA Data'!$B1739,'Crosswalk Particulates'!$D:$D,0))</f>
        <v>0</v>
      </c>
      <c r="H1739" s="103">
        <f t="shared" si="27"/>
        <v>0</v>
      </c>
    </row>
    <row r="1740" spans="1:8" hidden="1">
      <c r="A1740" s="80" t="s">
        <v>3773</v>
      </c>
      <c r="B1740" s="80" t="s">
        <v>3829</v>
      </c>
      <c r="C1740" s="80" t="s">
        <v>3705</v>
      </c>
      <c r="D1740" s="93">
        <v>7499.2746603086216</v>
      </c>
      <c r="E1740" s="80" t="s">
        <v>3706</v>
      </c>
      <c r="F1740" s="86" t="str">
        <f>INDEX('Crosswalk Particulates'!$B:$B,MATCH('2017 EPA Data'!A1740,'Crosswalk Particulates'!$A:$A,0))</f>
        <v>process-other-industry</v>
      </c>
      <c r="G1740" s="91">
        <f>INDEX('Crosswalk Particulates'!$E:$E,MATCH('2017 EPA Data'!$B1740,'Crosswalk Particulates'!$D:$D,0))</f>
        <v>0</v>
      </c>
      <c r="H1740" s="103">
        <f t="shared" si="27"/>
        <v>0</v>
      </c>
    </row>
    <row r="1741" spans="1:8" hidden="1">
      <c r="A1741" s="80" t="s">
        <v>3820</v>
      </c>
      <c r="B1741" s="80" t="s">
        <v>3878</v>
      </c>
      <c r="C1741" s="80" t="s">
        <v>3705</v>
      </c>
      <c r="D1741" s="93">
        <v>7476.646195325</v>
      </c>
      <c r="E1741" s="80" t="s">
        <v>3706</v>
      </c>
      <c r="F1741" s="86" t="str">
        <f>INDEX('Crosswalk Particulates'!$B:$B,MATCH('2017 EPA Data'!A1741,'Crosswalk Particulates'!$A:$A,0))</f>
        <v>industry-fuel-other</v>
      </c>
      <c r="G1741" s="91">
        <f>INDEX('Crosswalk Particulates'!$E:$E,MATCH('2017 EPA Data'!$B1741,'Crosswalk Particulates'!$D:$D,0))</f>
        <v>0</v>
      </c>
      <c r="H1741" s="103">
        <f t="shared" si="27"/>
        <v>0</v>
      </c>
    </row>
    <row r="1742" spans="1:8" hidden="1">
      <c r="A1742" s="80" t="s">
        <v>3739</v>
      </c>
      <c r="B1742" s="80" t="s">
        <v>3801</v>
      </c>
      <c r="C1742" s="80" t="s">
        <v>3705</v>
      </c>
      <c r="D1742" s="93">
        <v>7476.2133169999997</v>
      </c>
      <c r="E1742" s="80" t="s">
        <v>3706</v>
      </c>
      <c r="F1742" s="86" t="str">
        <f>INDEX('Crosswalk Particulates'!$B:$B,MATCH('2017 EPA Data'!A1742,'Crosswalk Particulates'!$A:$A,0))</f>
        <v>industry-fuel-natural gas</v>
      </c>
      <c r="G1742" s="91">
        <f>INDEX('Crosswalk Particulates'!$E:$E,MATCH('2017 EPA Data'!$B1742,'Crosswalk Particulates'!$D:$D,0))</f>
        <v>0</v>
      </c>
      <c r="H1742" s="103">
        <f t="shared" si="27"/>
        <v>0</v>
      </c>
    </row>
    <row r="1743" spans="1:8" hidden="1">
      <c r="A1743" s="80" t="s">
        <v>3766</v>
      </c>
      <c r="B1743" s="80" t="s">
        <v>3933</v>
      </c>
      <c r="C1743" s="80" t="s">
        <v>3705</v>
      </c>
      <c r="D1743" s="93">
        <v>7474.3899759200003</v>
      </c>
      <c r="E1743" s="80" t="s">
        <v>3706</v>
      </c>
      <c r="F1743" s="86" t="str">
        <f>INDEX('Crosswalk Particulates'!$B:$B,MATCH('2017 EPA Data'!A1743,'Crosswalk Particulates'!$A:$A,0))</f>
        <v>process-chemicals-industry</v>
      </c>
      <c r="G1743" s="91">
        <f>INDEX('Crosswalk Particulates'!$E:$E,MATCH('2017 EPA Data'!$B1743,'Crosswalk Particulates'!$D:$D,0))</f>
        <v>0</v>
      </c>
      <c r="H1743" s="103">
        <f t="shared" si="27"/>
        <v>0</v>
      </c>
    </row>
    <row r="1744" spans="1:8" hidden="1">
      <c r="A1744" s="80" t="s">
        <v>3784</v>
      </c>
      <c r="B1744" s="80" t="s">
        <v>3903</v>
      </c>
      <c r="C1744" s="80" t="s">
        <v>3705</v>
      </c>
      <c r="D1744" s="93">
        <v>7459.9213675999999</v>
      </c>
      <c r="E1744" s="80" t="s">
        <v>3706</v>
      </c>
      <c r="F1744" s="86" t="str">
        <f>INDEX('Crosswalk Particulates'!$B:$B,MATCH('2017 EPA Data'!A1744,'Crosswalk Particulates'!$A:$A,0))</f>
        <v>industry-fuel-coal</v>
      </c>
      <c r="G1744" s="91">
        <f>INDEX('Crosswalk Particulates'!$E:$E,MATCH('2017 EPA Data'!$B1744,'Crosswalk Particulates'!$D:$D,0))</f>
        <v>0</v>
      </c>
      <c r="H1744" s="103">
        <f t="shared" si="27"/>
        <v>0</v>
      </c>
    </row>
    <row r="1745" spans="1:8" hidden="1">
      <c r="A1745" s="80" t="s">
        <v>3715</v>
      </c>
      <c r="B1745" s="80" t="s">
        <v>3793</v>
      </c>
      <c r="C1745" s="80" t="s">
        <v>3745</v>
      </c>
      <c r="D1745" s="93">
        <v>7438.149756645621</v>
      </c>
      <c r="E1745" s="80" t="s">
        <v>3710</v>
      </c>
      <c r="F1745" s="86" t="str">
        <f>INDEX('Crosswalk Particulates'!$B:$B,MATCH('2017 EPA Data'!A1745,'Crosswalk Particulates'!$A:$A,0))</f>
        <v>Transportation Sector</v>
      </c>
      <c r="G1745" s="91">
        <f>INDEX('Crosswalk Particulates'!$E:$E,MATCH('2017 EPA Data'!$B1745,'Crosswalk Particulates'!$D:$D,0))</f>
        <v>0</v>
      </c>
      <c r="H1745" s="103">
        <f t="shared" si="27"/>
        <v>6747783977.8697662</v>
      </c>
    </row>
    <row r="1746" spans="1:8" hidden="1">
      <c r="A1746" s="80" t="s">
        <v>3739</v>
      </c>
      <c r="B1746" s="80" t="s">
        <v>3840</v>
      </c>
      <c r="C1746" s="80" t="s">
        <v>3705</v>
      </c>
      <c r="D1746" s="93">
        <v>7405.8662497347113</v>
      </c>
      <c r="E1746" s="80" t="s">
        <v>3706</v>
      </c>
      <c r="F1746" s="86" t="str">
        <f>INDEX('Crosswalk Particulates'!$B:$B,MATCH('2017 EPA Data'!A1746,'Crosswalk Particulates'!$A:$A,0))</f>
        <v>industry-fuel-natural gas</v>
      </c>
      <c r="G1746" s="91">
        <f>INDEX('Crosswalk Particulates'!$E:$E,MATCH('2017 EPA Data'!$B1746,'Crosswalk Particulates'!$D:$D,0))</f>
        <v>0</v>
      </c>
      <c r="H1746" s="103">
        <f t="shared" si="27"/>
        <v>0</v>
      </c>
    </row>
    <row r="1747" spans="1:8" hidden="1">
      <c r="A1747" s="80" t="s">
        <v>3769</v>
      </c>
      <c r="B1747" s="80" t="s">
        <v>3764</v>
      </c>
      <c r="C1747" s="80" t="s">
        <v>3705</v>
      </c>
      <c r="D1747" s="93">
        <v>7379.5492900785212</v>
      </c>
      <c r="E1747" s="80" t="s">
        <v>3706</v>
      </c>
      <c r="F1747" s="86" t="str">
        <f>INDEX('Crosswalk Particulates'!$B:$B,MATCH('2017 EPA Data'!A1747,'Crosswalk Particulates'!$A:$A,0))</f>
        <v>Electricity Sector</v>
      </c>
      <c r="G1747" s="91">
        <f>INDEX('Crosswalk Particulates'!$E:$E,MATCH('2017 EPA Data'!$B1747,'Crosswalk Particulates'!$D:$D,0))</f>
        <v>0</v>
      </c>
      <c r="H1747" s="103">
        <f t="shared" si="27"/>
        <v>0</v>
      </c>
    </row>
    <row r="1748" spans="1:8" hidden="1">
      <c r="A1748" s="80" t="s">
        <v>3739</v>
      </c>
      <c r="B1748" s="80" t="s">
        <v>3749</v>
      </c>
      <c r="C1748" s="80" t="s">
        <v>3705</v>
      </c>
      <c r="D1748" s="93">
        <v>7367.0039498599999</v>
      </c>
      <c r="E1748" s="80" t="s">
        <v>3706</v>
      </c>
      <c r="F1748" s="86" t="str">
        <f>INDEX('Crosswalk Particulates'!$B:$B,MATCH('2017 EPA Data'!A1748,'Crosswalk Particulates'!$A:$A,0))</f>
        <v>industry-fuel-natural gas</v>
      </c>
      <c r="G1748" s="91">
        <f>INDEX('Crosswalk Particulates'!$E:$E,MATCH('2017 EPA Data'!$B1748,'Crosswalk Particulates'!$D:$D,0))</f>
        <v>0</v>
      </c>
      <c r="H1748" s="103">
        <f t="shared" si="27"/>
        <v>0</v>
      </c>
    </row>
    <row r="1749" spans="1:8" hidden="1">
      <c r="A1749" s="80" t="s">
        <v>3735</v>
      </c>
      <c r="B1749" s="80" t="s">
        <v>3771</v>
      </c>
      <c r="D1749" s="93">
        <v>7361.7503999999999</v>
      </c>
      <c r="E1749" s="80" t="s">
        <v>3706</v>
      </c>
      <c r="F1749" s="86" t="str">
        <f>INDEX('Crosswalk Particulates'!$B:$B,MATCH('2017 EPA Data'!A1749,'Crosswalk Particulates'!$A:$A,0))</f>
        <v>process-other-industry</v>
      </c>
      <c r="G1749" s="91">
        <f>INDEX('Crosswalk Particulates'!$E:$E,MATCH('2017 EPA Data'!$B1749,'Crosswalk Particulates'!$D:$D,0))</f>
        <v>0</v>
      </c>
      <c r="H1749" s="103">
        <f t="shared" si="27"/>
        <v>0</v>
      </c>
    </row>
    <row r="1750" spans="1:8" hidden="1">
      <c r="A1750" s="80" t="s">
        <v>3835</v>
      </c>
      <c r="B1750" s="80" t="s">
        <v>3704</v>
      </c>
      <c r="C1750" s="80" t="s">
        <v>3705</v>
      </c>
      <c r="D1750" s="93">
        <v>7361.37</v>
      </c>
      <c r="E1750" s="80" t="s">
        <v>3706</v>
      </c>
      <c r="F1750" s="86" t="str">
        <f>INDEX('Crosswalk Particulates'!$B:$B,MATCH('2017 EPA Data'!A1750,'Crosswalk Particulates'!$A:$A,0))</f>
        <v>process-mining-industry</v>
      </c>
      <c r="G1750" s="91">
        <f>INDEX('Crosswalk Particulates'!$E:$E,MATCH('2017 EPA Data'!$B1750,'Crosswalk Particulates'!$D:$D,0))</f>
        <v>0</v>
      </c>
      <c r="H1750" s="103">
        <f t="shared" si="27"/>
        <v>0</v>
      </c>
    </row>
    <row r="1751" spans="1:8" hidden="1">
      <c r="A1751" s="80" t="s">
        <v>3735</v>
      </c>
      <c r="B1751" s="80" t="s">
        <v>3946</v>
      </c>
      <c r="C1751" s="80" t="s">
        <v>3705</v>
      </c>
      <c r="D1751" s="93">
        <v>7356.3322952799999</v>
      </c>
      <c r="E1751" s="80" t="s">
        <v>3706</v>
      </c>
      <c r="F1751" s="86" t="str">
        <f>INDEX('Crosswalk Particulates'!$B:$B,MATCH('2017 EPA Data'!A1751,'Crosswalk Particulates'!$A:$A,0))</f>
        <v>process-other-industry</v>
      </c>
      <c r="G1751" s="91">
        <f>INDEX('Crosswalk Particulates'!$E:$E,MATCH('2017 EPA Data'!$B1751,'Crosswalk Particulates'!$D:$D,0))</f>
        <v>0</v>
      </c>
      <c r="H1751" s="103">
        <f t="shared" si="27"/>
        <v>0</v>
      </c>
    </row>
    <row r="1752" spans="1:8" hidden="1">
      <c r="A1752" s="80" t="s">
        <v>3753</v>
      </c>
      <c r="B1752" s="80" t="s">
        <v>3926</v>
      </c>
      <c r="C1752" s="80" t="s">
        <v>3705</v>
      </c>
      <c r="D1752" s="93">
        <v>7324.6439399999999</v>
      </c>
      <c r="E1752" s="80" t="s">
        <v>3706</v>
      </c>
      <c r="F1752" s="86" t="str">
        <f>INDEX('Crosswalk Particulates'!$B:$B,MATCH('2017 EPA Data'!A1752,'Crosswalk Particulates'!$A:$A,0))</f>
        <v>Electricity Sector</v>
      </c>
      <c r="G1752" s="91">
        <f>INDEX('Crosswalk Particulates'!$E:$E,MATCH('2017 EPA Data'!$B1752,'Crosswalk Particulates'!$D:$D,0))</f>
        <v>0</v>
      </c>
      <c r="H1752" s="103">
        <f t="shared" si="27"/>
        <v>0</v>
      </c>
    </row>
    <row r="1753" spans="1:8" hidden="1">
      <c r="A1753" s="80" t="s">
        <v>3707</v>
      </c>
      <c r="B1753" s="80" t="s">
        <v>3905</v>
      </c>
      <c r="C1753" s="80" t="s">
        <v>3705</v>
      </c>
      <c r="D1753" s="93">
        <v>7321.2596857216004</v>
      </c>
      <c r="E1753" s="80" t="s">
        <v>3706</v>
      </c>
      <c r="F1753" s="86" t="str">
        <f>INDEX('Crosswalk Particulates'!$B:$B,MATCH('2017 EPA Data'!A1753,'Crosswalk Particulates'!$A:$A,0))</f>
        <v>process-other-industry</v>
      </c>
      <c r="G1753" s="91">
        <f>INDEX('Crosswalk Particulates'!$E:$E,MATCH('2017 EPA Data'!$B1753,'Crosswalk Particulates'!$D:$D,0))</f>
        <v>0</v>
      </c>
      <c r="H1753" s="103">
        <f t="shared" si="27"/>
        <v>0</v>
      </c>
    </row>
    <row r="1754" spans="1:8" hidden="1">
      <c r="A1754" s="80" t="s">
        <v>3788</v>
      </c>
      <c r="B1754" s="80" t="s">
        <v>3799</v>
      </c>
      <c r="C1754" s="80" t="s">
        <v>3705</v>
      </c>
      <c r="D1754" s="93">
        <v>7314.8214342888341</v>
      </c>
      <c r="E1754" s="80" t="s">
        <v>3706</v>
      </c>
      <c r="F1754" s="86" t="str">
        <f>INDEX('Crosswalk Particulates'!$B:$B,MATCH('2017 EPA Data'!A1754,'Crosswalk Particulates'!$A:$A,0))</f>
        <v>industry-fuel-biomass</v>
      </c>
      <c r="G1754" s="91">
        <f>INDEX('Crosswalk Particulates'!$E:$E,MATCH('2017 EPA Data'!$B1754,'Crosswalk Particulates'!$D:$D,0))</f>
        <v>0</v>
      </c>
      <c r="H1754" s="103">
        <f t="shared" si="27"/>
        <v>0</v>
      </c>
    </row>
    <row r="1755" spans="1:8" hidden="1">
      <c r="A1755" s="80" t="s">
        <v>3769</v>
      </c>
      <c r="B1755" s="80" t="s">
        <v>3803</v>
      </c>
      <c r="C1755" s="80" t="s">
        <v>3745</v>
      </c>
      <c r="D1755" s="93">
        <v>7302.8565209911794</v>
      </c>
      <c r="E1755" s="80" t="s">
        <v>3710</v>
      </c>
      <c r="F1755" s="86" t="str">
        <f>INDEX('Crosswalk Particulates'!$B:$B,MATCH('2017 EPA Data'!A1755,'Crosswalk Particulates'!$A:$A,0))</f>
        <v>Electricity Sector</v>
      </c>
      <c r="G1755" s="91" t="str">
        <f>INDEX('Crosswalk Particulates'!$E:$E,MATCH('2017 EPA Data'!$B1755,'Crosswalk Particulates'!$D:$D,0))</f>
        <v>SOx</v>
      </c>
      <c r="H1755" s="103">
        <f t="shared" si="27"/>
        <v>6625047873.0948458</v>
      </c>
    </row>
    <row r="1756" spans="1:8" hidden="1">
      <c r="A1756" s="80" t="s">
        <v>3853</v>
      </c>
      <c r="B1756" s="80" t="s">
        <v>3794</v>
      </c>
      <c r="C1756" s="80" t="s">
        <v>3705</v>
      </c>
      <c r="D1756" s="93">
        <v>7292.1470884871978</v>
      </c>
      <c r="E1756" s="80" t="s">
        <v>3706</v>
      </c>
      <c r="F1756" s="86" t="str">
        <f>INDEX('Crosswalk Particulates'!$B:$B,MATCH('2017 EPA Data'!A1756,'Crosswalk Particulates'!$A:$A,0))</f>
        <v>Commercial Buildings Sector</v>
      </c>
      <c r="G1756" s="91">
        <f>INDEX('Crosswalk Particulates'!$E:$E,MATCH('2017 EPA Data'!$B1756,'Crosswalk Particulates'!$D:$D,0))</f>
        <v>0</v>
      </c>
      <c r="H1756" s="103">
        <f t="shared" si="27"/>
        <v>0</v>
      </c>
    </row>
    <row r="1757" spans="1:8" hidden="1">
      <c r="A1757" s="80" t="s">
        <v>3707</v>
      </c>
      <c r="B1757" s="80" t="s">
        <v>3858</v>
      </c>
      <c r="C1757" s="80" t="s">
        <v>3705</v>
      </c>
      <c r="D1757" s="93">
        <v>7282.4798623038796</v>
      </c>
      <c r="E1757" s="80" t="s">
        <v>3706</v>
      </c>
      <c r="F1757" s="86" t="str">
        <f>INDEX('Crosswalk Particulates'!$B:$B,MATCH('2017 EPA Data'!A1757,'Crosswalk Particulates'!$A:$A,0))</f>
        <v>process-other-industry</v>
      </c>
      <c r="G1757" s="91">
        <f>INDEX('Crosswalk Particulates'!$E:$E,MATCH('2017 EPA Data'!$B1757,'Crosswalk Particulates'!$D:$D,0))</f>
        <v>0</v>
      </c>
      <c r="H1757" s="103">
        <f t="shared" si="27"/>
        <v>0</v>
      </c>
    </row>
    <row r="1758" spans="1:8" hidden="1">
      <c r="A1758" s="80" t="s">
        <v>3753</v>
      </c>
      <c r="B1758" s="80" t="s">
        <v>3941</v>
      </c>
      <c r="D1758" s="93">
        <v>7282.1865830495726</v>
      </c>
      <c r="E1758" s="80" t="s">
        <v>3710</v>
      </c>
      <c r="F1758" s="86" t="str">
        <f>INDEX('Crosswalk Particulates'!$B:$B,MATCH('2017 EPA Data'!A1758,'Crosswalk Particulates'!$A:$A,0))</f>
        <v>Electricity Sector</v>
      </c>
      <c r="G1758" s="91">
        <f>INDEX('Crosswalk Particulates'!$E:$E,MATCH('2017 EPA Data'!$B1758,'Crosswalk Particulates'!$D:$D,0))</f>
        <v>0</v>
      </c>
      <c r="H1758" s="103">
        <f t="shared" si="27"/>
        <v>6606296398.517271</v>
      </c>
    </row>
    <row r="1759" spans="1:8" hidden="1">
      <c r="A1759" s="80" t="s">
        <v>3852</v>
      </c>
      <c r="B1759" s="80" t="s">
        <v>3728</v>
      </c>
      <c r="C1759" s="80" t="s">
        <v>3705</v>
      </c>
      <c r="D1759" s="93">
        <v>7275.29</v>
      </c>
      <c r="E1759" s="80" t="s">
        <v>3706</v>
      </c>
      <c r="F1759" s="86" t="str">
        <f>INDEX('Crosswalk Particulates'!$B:$B,MATCH('2017 EPA Data'!A1759,'Crosswalk Particulates'!$A:$A,0))</f>
        <v>Commercial Buildings Sector</v>
      </c>
      <c r="G1759" s="91">
        <f>INDEX('Crosswalk Particulates'!$E:$E,MATCH('2017 EPA Data'!$B1759,'Crosswalk Particulates'!$D:$D,0))</f>
        <v>0</v>
      </c>
      <c r="H1759" s="103">
        <f t="shared" si="27"/>
        <v>0</v>
      </c>
    </row>
    <row r="1760" spans="1:8" hidden="1">
      <c r="A1760" s="80" t="s">
        <v>3726</v>
      </c>
      <c r="B1760" s="80" t="s">
        <v>3921</v>
      </c>
      <c r="C1760" s="80" t="s">
        <v>3705</v>
      </c>
      <c r="D1760" s="93">
        <v>7258.4070000000002</v>
      </c>
      <c r="E1760" s="80" t="s">
        <v>3706</v>
      </c>
      <c r="F1760" s="86" t="str">
        <f>INDEX('Crosswalk Particulates'!$B:$B,MATCH('2017 EPA Data'!A1760,'Crosswalk Particulates'!$A:$A,0))</f>
        <v>process-other-industry</v>
      </c>
      <c r="G1760" s="91">
        <f>INDEX('Crosswalk Particulates'!$E:$E,MATCH('2017 EPA Data'!$B1760,'Crosswalk Particulates'!$D:$D,0))</f>
        <v>0</v>
      </c>
      <c r="H1760" s="103">
        <f t="shared" si="27"/>
        <v>0</v>
      </c>
    </row>
    <row r="1761" spans="1:8" hidden="1">
      <c r="A1761" s="80" t="s">
        <v>3817</v>
      </c>
      <c r="B1761" s="80" t="s">
        <v>3914</v>
      </c>
      <c r="C1761" s="80" t="s">
        <v>3705</v>
      </c>
      <c r="D1761" s="93">
        <v>7248.9190464118174</v>
      </c>
      <c r="E1761" s="80" t="s">
        <v>3706</v>
      </c>
      <c r="F1761" s="86" t="str">
        <f>INDEX('Crosswalk Particulates'!$B:$B,MATCH('2017 EPA Data'!A1761,'Crosswalk Particulates'!$A:$A,0))</f>
        <v>industry-fuel-oil</v>
      </c>
      <c r="G1761" s="91">
        <f>INDEX('Crosswalk Particulates'!$E:$E,MATCH('2017 EPA Data'!$B1761,'Crosswalk Particulates'!$D:$D,0))</f>
        <v>0</v>
      </c>
      <c r="H1761" s="103">
        <f t="shared" si="27"/>
        <v>0</v>
      </c>
    </row>
    <row r="1762" spans="1:8" hidden="1">
      <c r="A1762" s="80" t="s">
        <v>3747</v>
      </c>
      <c r="B1762" s="80" t="s">
        <v>3870</v>
      </c>
      <c r="C1762" s="80" t="s">
        <v>3705</v>
      </c>
      <c r="D1762" s="93">
        <v>7238.9295044614382</v>
      </c>
      <c r="E1762" s="80" t="s">
        <v>3706</v>
      </c>
      <c r="F1762" s="86" t="str">
        <f>INDEX('Crosswalk Particulates'!$B:$B,MATCH('2017 EPA Data'!A1762,'Crosswalk Particulates'!$A:$A,0))</f>
        <v>process-waste-industry</v>
      </c>
      <c r="G1762" s="91">
        <f>INDEX('Crosswalk Particulates'!$E:$E,MATCH('2017 EPA Data'!$B1762,'Crosswalk Particulates'!$D:$D,0))</f>
        <v>0</v>
      </c>
      <c r="H1762" s="103">
        <f t="shared" si="27"/>
        <v>0</v>
      </c>
    </row>
    <row r="1763" spans="1:8" hidden="1">
      <c r="A1763" s="80" t="s">
        <v>3735</v>
      </c>
      <c r="B1763" s="80" t="s">
        <v>3765</v>
      </c>
      <c r="C1763" s="80" t="s">
        <v>3705</v>
      </c>
      <c r="D1763" s="93">
        <v>7225.4713739999997</v>
      </c>
      <c r="E1763" s="80" t="s">
        <v>3706</v>
      </c>
      <c r="F1763" s="86" t="str">
        <f>INDEX('Crosswalk Particulates'!$B:$B,MATCH('2017 EPA Data'!A1763,'Crosswalk Particulates'!$A:$A,0))</f>
        <v>process-other-industry</v>
      </c>
      <c r="G1763" s="91">
        <f>INDEX('Crosswalk Particulates'!$E:$E,MATCH('2017 EPA Data'!$B1763,'Crosswalk Particulates'!$D:$D,0))</f>
        <v>0</v>
      </c>
      <c r="H1763" s="103">
        <f t="shared" si="27"/>
        <v>0</v>
      </c>
    </row>
    <row r="1764" spans="1:8" hidden="1">
      <c r="A1764" s="80" t="s">
        <v>3852</v>
      </c>
      <c r="B1764" s="80" t="s">
        <v>3746</v>
      </c>
      <c r="C1764" s="80" t="s">
        <v>3705</v>
      </c>
      <c r="D1764" s="93">
        <v>7205.7311</v>
      </c>
      <c r="E1764" s="80" t="s">
        <v>3706</v>
      </c>
      <c r="F1764" s="86" t="str">
        <f>INDEX('Crosswalk Particulates'!$B:$B,MATCH('2017 EPA Data'!A1764,'Crosswalk Particulates'!$A:$A,0))</f>
        <v>Commercial Buildings Sector</v>
      </c>
      <c r="G1764" s="91">
        <f>INDEX('Crosswalk Particulates'!$E:$E,MATCH('2017 EPA Data'!$B1764,'Crosswalk Particulates'!$D:$D,0))</f>
        <v>0</v>
      </c>
      <c r="H1764" s="103">
        <f t="shared" si="27"/>
        <v>0</v>
      </c>
    </row>
    <row r="1765" spans="1:8" hidden="1">
      <c r="A1765" s="80" t="s">
        <v>3807</v>
      </c>
      <c r="B1765" s="80" t="s">
        <v>3851</v>
      </c>
      <c r="C1765" s="80" t="s">
        <v>3705</v>
      </c>
      <c r="D1765" s="93">
        <v>7204.0884996459999</v>
      </c>
      <c r="E1765" s="80" t="s">
        <v>3706</v>
      </c>
      <c r="F1765" s="86" t="str">
        <f>INDEX('Crosswalk Particulates'!$B:$B,MATCH('2017 EPA Data'!A1765,'Crosswalk Particulates'!$A:$A,0))</f>
        <v>process-iron and steel-industry</v>
      </c>
      <c r="G1765" s="91">
        <f>INDEX('Crosswalk Particulates'!$E:$E,MATCH('2017 EPA Data'!$B1765,'Crosswalk Particulates'!$D:$D,0))</f>
        <v>0</v>
      </c>
      <c r="H1765" s="103">
        <f t="shared" si="27"/>
        <v>0</v>
      </c>
    </row>
    <row r="1766" spans="1:8" hidden="1">
      <c r="A1766" s="80" t="s">
        <v>3707</v>
      </c>
      <c r="B1766" s="80" t="s">
        <v>3947</v>
      </c>
      <c r="C1766" s="80" t="s">
        <v>3705</v>
      </c>
      <c r="D1766" s="93">
        <v>7201.4345260339996</v>
      </c>
      <c r="E1766" s="80" t="s">
        <v>3706</v>
      </c>
      <c r="F1766" s="86" t="str">
        <f>INDEX('Crosswalk Particulates'!$B:$B,MATCH('2017 EPA Data'!A1766,'Crosswalk Particulates'!$A:$A,0))</f>
        <v>process-other-industry</v>
      </c>
      <c r="G1766" s="91">
        <f>INDEX('Crosswalk Particulates'!$E:$E,MATCH('2017 EPA Data'!$B1766,'Crosswalk Particulates'!$D:$D,0))</f>
        <v>0</v>
      </c>
      <c r="H1766" s="103">
        <f t="shared" si="27"/>
        <v>0</v>
      </c>
    </row>
    <row r="1767" spans="1:8" hidden="1">
      <c r="A1767" s="80" t="s">
        <v>3820</v>
      </c>
      <c r="B1767" s="80" t="s">
        <v>3792</v>
      </c>
      <c r="C1767" s="80" t="s">
        <v>3705</v>
      </c>
      <c r="D1767" s="93">
        <v>7168.9181040000003</v>
      </c>
      <c r="E1767" s="80" t="s">
        <v>3706</v>
      </c>
      <c r="F1767" s="86" t="str">
        <f>INDEX('Crosswalk Particulates'!$B:$B,MATCH('2017 EPA Data'!A1767,'Crosswalk Particulates'!$A:$A,0))</f>
        <v>industry-fuel-other</v>
      </c>
      <c r="G1767" s="91">
        <f>INDEX('Crosswalk Particulates'!$E:$E,MATCH('2017 EPA Data'!$B1767,'Crosswalk Particulates'!$D:$D,0))</f>
        <v>0</v>
      </c>
      <c r="H1767" s="103">
        <f t="shared" si="27"/>
        <v>0</v>
      </c>
    </row>
    <row r="1768" spans="1:8" hidden="1">
      <c r="A1768" s="80" t="s">
        <v>3835</v>
      </c>
      <c r="B1768" s="80" t="s">
        <v>3810</v>
      </c>
      <c r="C1768" s="80" t="s">
        <v>3811</v>
      </c>
      <c r="D1768" s="93">
        <v>7163.0925625239597</v>
      </c>
      <c r="E1768" s="80" t="s">
        <v>3706</v>
      </c>
      <c r="F1768" s="86" t="str">
        <f>INDEX('Crosswalk Particulates'!$B:$B,MATCH('2017 EPA Data'!A1768,'Crosswalk Particulates'!$A:$A,0))</f>
        <v>process-mining-industry</v>
      </c>
      <c r="G1768" s="91">
        <f>INDEX('Crosswalk Particulates'!$E:$E,MATCH('2017 EPA Data'!$B1768,'Crosswalk Particulates'!$D:$D,0))</f>
        <v>0</v>
      </c>
      <c r="H1768" s="103">
        <f t="shared" si="27"/>
        <v>0</v>
      </c>
    </row>
    <row r="1769" spans="1:8" hidden="1">
      <c r="A1769" s="80" t="s">
        <v>3817</v>
      </c>
      <c r="B1769" s="80" t="s">
        <v>3778</v>
      </c>
      <c r="C1769" s="80" t="s">
        <v>3745</v>
      </c>
      <c r="D1769" s="93">
        <v>7162.773789275413</v>
      </c>
      <c r="E1769" s="80" t="s">
        <v>3710</v>
      </c>
      <c r="F1769" s="86" t="str">
        <f>INDEX('Crosswalk Particulates'!$B:$B,MATCH('2017 EPA Data'!A1769,'Crosswalk Particulates'!$A:$A,0))</f>
        <v>industry-fuel-oil</v>
      </c>
      <c r="G1769" s="91" t="str">
        <f>INDEX('Crosswalk Particulates'!$E:$E,MATCH('2017 EPA Data'!$B1769,'Crosswalk Particulates'!$D:$D,0))</f>
        <v>PM10</v>
      </c>
      <c r="H1769" s="103">
        <f t="shared" si="27"/>
        <v>6497966805.4135523</v>
      </c>
    </row>
    <row r="1770" spans="1:8" hidden="1">
      <c r="A1770" s="80" t="s">
        <v>3753</v>
      </c>
      <c r="B1770" s="80" t="s">
        <v>3849</v>
      </c>
      <c r="C1770" s="80" t="s">
        <v>3705</v>
      </c>
      <c r="D1770" s="93">
        <v>7148.6206521399999</v>
      </c>
      <c r="E1770" s="80" t="s">
        <v>3706</v>
      </c>
      <c r="F1770" s="86" t="str">
        <f>INDEX('Crosswalk Particulates'!$B:$B,MATCH('2017 EPA Data'!A1770,'Crosswalk Particulates'!$A:$A,0))</f>
        <v>Electricity Sector</v>
      </c>
      <c r="G1770" s="91">
        <f>INDEX('Crosswalk Particulates'!$E:$E,MATCH('2017 EPA Data'!$B1770,'Crosswalk Particulates'!$D:$D,0))</f>
        <v>0</v>
      </c>
      <c r="H1770" s="103">
        <f t="shared" si="27"/>
        <v>0</v>
      </c>
    </row>
    <row r="1771" spans="1:8" hidden="1">
      <c r="A1771" s="80" t="s">
        <v>3857</v>
      </c>
      <c r="B1771" s="80" t="s">
        <v>3716</v>
      </c>
      <c r="C1771" s="80" t="s">
        <v>3705</v>
      </c>
      <c r="D1771" s="93">
        <v>7141.3540565006851</v>
      </c>
      <c r="E1771" s="80" t="s">
        <v>3706</v>
      </c>
      <c r="F1771" s="86" t="str">
        <f>INDEX('Crosswalk Particulates'!$B:$B,MATCH('2017 EPA Data'!A1771,'Crosswalk Particulates'!$A:$A,0))</f>
        <v>Commercial Buildings Sector</v>
      </c>
      <c r="G1771" s="91">
        <f>INDEX('Crosswalk Particulates'!$E:$E,MATCH('2017 EPA Data'!$B1771,'Crosswalk Particulates'!$D:$D,0))</f>
        <v>0</v>
      </c>
      <c r="H1771" s="103">
        <f t="shared" si="27"/>
        <v>0</v>
      </c>
    </row>
    <row r="1772" spans="1:8" hidden="1">
      <c r="A1772" s="80" t="s">
        <v>3735</v>
      </c>
      <c r="B1772" s="80" t="s">
        <v>3916</v>
      </c>
      <c r="C1772" s="80" t="s">
        <v>3705</v>
      </c>
      <c r="D1772" s="93">
        <v>7135.1990762401001</v>
      </c>
      <c r="E1772" s="80" t="s">
        <v>3706</v>
      </c>
      <c r="F1772" s="86" t="str">
        <f>INDEX('Crosswalk Particulates'!$B:$B,MATCH('2017 EPA Data'!A1772,'Crosswalk Particulates'!$A:$A,0))</f>
        <v>process-other-industry</v>
      </c>
      <c r="G1772" s="91">
        <f>INDEX('Crosswalk Particulates'!$E:$E,MATCH('2017 EPA Data'!$B1772,'Crosswalk Particulates'!$D:$D,0))</f>
        <v>0</v>
      </c>
      <c r="H1772" s="103">
        <f t="shared" si="27"/>
        <v>0</v>
      </c>
    </row>
    <row r="1773" spans="1:8" hidden="1">
      <c r="A1773" s="80" t="s">
        <v>3726</v>
      </c>
      <c r="B1773" s="80" t="s">
        <v>3731</v>
      </c>
      <c r="C1773" s="80" t="s">
        <v>3705</v>
      </c>
      <c r="D1773" s="93">
        <v>7108.6369699999996</v>
      </c>
      <c r="E1773" s="80" t="s">
        <v>3706</v>
      </c>
      <c r="F1773" s="86" t="str">
        <f>INDEX('Crosswalk Particulates'!$B:$B,MATCH('2017 EPA Data'!A1773,'Crosswalk Particulates'!$A:$A,0))</f>
        <v>process-other-industry</v>
      </c>
      <c r="G1773" s="91">
        <f>INDEX('Crosswalk Particulates'!$E:$E,MATCH('2017 EPA Data'!$B1773,'Crosswalk Particulates'!$D:$D,0))</f>
        <v>0</v>
      </c>
      <c r="H1773" s="103">
        <f t="shared" si="27"/>
        <v>0</v>
      </c>
    </row>
    <row r="1774" spans="1:8" hidden="1">
      <c r="A1774" s="80" t="s">
        <v>3739</v>
      </c>
      <c r="B1774" s="80" t="s">
        <v>3810</v>
      </c>
      <c r="C1774" s="80" t="s">
        <v>3811</v>
      </c>
      <c r="D1774" s="93">
        <v>7095.264695411046</v>
      </c>
      <c r="E1774" s="80" t="s">
        <v>3706</v>
      </c>
      <c r="F1774" s="86" t="str">
        <f>INDEX('Crosswalk Particulates'!$B:$B,MATCH('2017 EPA Data'!A1774,'Crosswalk Particulates'!$A:$A,0))</f>
        <v>industry-fuel-natural gas</v>
      </c>
      <c r="G1774" s="91">
        <f>INDEX('Crosswalk Particulates'!$E:$E,MATCH('2017 EPA Data'!$B1774,'Crosswalk Particulates'!$D:$D,0))</f>
        <v>0</v>
      </c>
      <c r="H1774" s="103">
        <f t="shared" si="27"/>
        <v>0</v>
      </c>
    </row>
    <row r="1775" spans="1:8" hidden="1">
      <c r="A1775" s="80" t="s">
        <v>3735</v>
      </c>
      <c r="B1775" s="80" t="s">
        <v>3864</v>
      </c>
      <c r="C1775" s="80" t="s">
        <v>3705</v>
      </c>
      <c r="D1775" s="93">
        <v>7071.1797399999996</v>
      </c>
      <c r="E1775" s="80" t="s">
        <v>3706</v>
      </c>
      <c r="F1775" s="86" t="str">
        <f>INDEX('Crosswalk Particulates'!$B:$B,MATCH('2017 EPA Data'!A1775,'Crosswalk Particulates'!$A:$A,0))</f>
        <v>process-other-industry</v>
      </c>
      <c r="G1775" s="91">
        <f>INDEX('Crosswalk Particulates'!$E:$E,MATCH('2017 EPA Data'!$B1775,'Crosswalk Particulates'!$D:$D,0))</f>
        <v>0</v>
      </c>
      <c r="H1775" s="103">
        <f t="shared" si="27"/>
        <v>0</v>
      </c>
    </row>
    <row r="1776" spans="1:8" hidden="1">
      <c r="A1776" s="80" t="s">
        <v>3735</v>
      </c>
      <c r="B1776" s="80" t="s">
        <v>3889</v>
      </c>
      <c r="C1776" s="80" t="s">
        <v>3705</v>
      </c>
      <c r="D1776" s="93">
        <v>7051.1293044800004</v>
      </c>
      <c r="E1776" s="80" t="s">
        <v>3706</v>
      </c>
      <c r="F1776" s="86" t="str">
        <f>INDEX('Crosswalk Particulates'!$B:$B,MATCH('2017 EPA Data'!A1776,'Crosswalk Particulates'!$A:$A,0))</f>
        <v>process-other-industry</v>
      </c>
      <c r="G1776" s="91">
        <f>INDEX('Crosswalk Particulates'!$E:$E,MATCH('2017 EPA Data'!$B1776,'Crosswalk Particulates'!$D:$D,0))</f>
        <v>0</v>
      </c>
      <c r="H1776" s="103">
        <f t="shared" si="27"/>
        <v>0</v>
      </c>
    </row>
    <row r="1777" spans="1:8" hidden="1">
      <c r="A1777" s="80" t="s">
        <v>3766</v>
      </c>
      <c r="B1777" s="80" t="s">
        <v>3866</v>
      </c>
      <c r="C1777" s="80" t="s">
        <v>3705</v>
      </c>
      <c r="D1777" s="93">
        <v>7049.5331999999999</v>
      </c>
      <c r="E1777" s="80" t="s">
        <v>3706</v>
      </c>
      <c r="F1777" s="86" t="str">
        <f>INDEX('Crosswalk Particulates'!$B:$B,MATCH('2017 EPA Data'!A1777,'Crosswalk Particulates'!$A:$A,0))</f>
        <v>process-chemicals-industry</v>
      </c>
      <c r="G1777" s="91">
        <f>INDEX('Crosswalk Particulates'!$E:$E,MATCH('2017 EPA Data'!$B1777,'Crosswalk Particulates'!$D:$D,0))</f>
        <v>0</v>
      </c>
      <c r="H1777" s="103">
        <f t="shared" si="27"/>
        <v>0</v>
      </c>
    </row>
    <row r="1778" spans="1:8" hidden="1">
      <c r="A1778" s="80" t="s">
        <v>3739</v>
      </c>
      <c r="B1778" s="80" t="s">
        <v>3927</v>
      </c>
      <c r="C1778" s="80" t="s">
        <v>3705</v>
      </c>
      <c r="D1778" s="93">
        <v>7043.7970160213681</v>
      </c>
      <c r="E1778" s="80" t="s">
        <v>3706</v>
      </c>
      <c r="F1778" s="86" t="str">
        <f>INDEX('Crosswalk Particulates'!$B:$B,MATCH('2017 EPA Data'!A1778,'Crosswalk Particulates'!$A:$A,0))</f>
        <v>industry-fuel-natural gas</v>
      </c>
      <c r="G1778" s="91">
        <f>INDEX('Crosswalk Particulates'!$E:$E,MATCH('2017 EPA Data'!$B1778,'Crosswalk Particulates'!$D:$D,0))</f>
        <v>0</v>
      </c>
      <c r="H1778" s="103">
        <f t="shared" si="27"/>
        <v>0</v>
      </c>
    </row>
    <row r="1779" spans="1:8" hidden="1">
      <c r="A1779" s="80" t="s">
        <v>3780</v>
      </c>
      <c r="B1779" s="80" t="s">
        <v>3847</v>
      </c>
      <c r="C1779" s="80" t="s">
        <v>3705</v>
      </c>
      <c r="D1779" s="93">
        <v>7033.1544708793199</v>
      </c>
      <c r="E1779" s="80" t="s">
        <v>3706</v>
      </c>
      <c r="F1779" s="86" t="str">
        <f>INDEX('Crosswalk Particulates'!$B:$B,MATCH('2017 EPA Data'!A1779,'Crosswalk Particulates'!$A:$A,0))</f>
        <v>process-ngps-industry</v>
      </c>
      <c r="G1779" s="91">
        <f>INDEX('Crosswalk Particulates'!$E:$E,MATCH('2017 EPA Data'!$B1779,'Crosswalk Particulates'!$D:$D,0))</f>
        <v>0</v>
      </c>
      <c r="H1779" s="103">
        <f t="shared" si="27"/>
        <v>0</v>
      </c>
    </row>
    <row r="1780" spans="1:8" hidden="1">
      <c r="A1780" s="80" t="s">
        <v>3729</v>
      </c>
      <c r="B1780" s="80" t="s">
        <v>3721</v>
      </c>
      <c r="C1780" s="80" t="s">
        <v>3705</v>
      </c>
      <c r="D1780" s="93">
        <v>7028.8376575710063</v>
      </c>
      <c r="E1780" s="80" t="s">
        <v>3706</v>
      </c>
      <c r="F1780" s="86" t="str">
        <f>INDEX('Crosswalk Particulates'!$B:$B,MATCH('2017 EPA Data'!A1780,'Crosswalk Particulates'!$A:$A,0))</f>
        <v>Transportation Sector</v>
      </c>
      <c r="G1780" s="91">
        <f>INDEX('Crosswalk Particulates'!$E:$E,MATCH('2017 EPA Data'!$B1780,'Crosswalk Particulates'!$D:$D,0))</f>
        <v>0</v>
      </c>
      <c r="H1780" s="103">
        <f t="shared" si="27"/>
        <v>0</v>
      </c>
    </row>
    <row r="1781" spans="1:8" hidden="1">
      <c r="A1781" s="80" t="s">
        <v>3742</v>
      </c>
      <c r="B1781" s="80" t="s">
        <v>3816</v>
      </c>
      <c r="C1781" s="80" t="s">
        <v>3705</v>
      </c>
      <c r="D1781" s="93">
        <v>7025.3086610276432</v>
      </c>
      <c r="E1781" s="80" t="s">
        <v>3706</v>
      </c>
      <c r="F1781" s="86" t="str">
        <f>INDEX('Crosswalk Particulates'!$B:$B,MATCH('2017 EPA Data'!A1781,'Crosswalk Particulates'!$A:$A,0))</f>
        <v>Transportation Sector</v>
      </c>
      <c r="G1781" s="91">
        <f>INDEX('Crosswalk Particulates'!$E:$E,MATCH('2017 EPA Data'!$B1781,'Crosswalk Particulates'!$D:$D,0))</f>
        <v>0</v>
      </c>
      <c r="H1781" s="103">
        <f t="shared" si="27"/>
        <v>0</v>
      </c>
    </row>
    <row r="1782" spans="1:8" hidden="1">
      <c r="A1782" s="80" t="s">
        <v>3853</v>
      </c>
      <c r="B1782" s="80" t="s">
        <v>3818</v>
      </c>
      <c r="D1782" s="93">
        <v>7003.5857233579991</v>
      </c>
      <c r="E1782" s="80" t="s">
        <v>3710</v>
      </c>
      <c r="F1782" s="86" t="str">
        <f>INDEX('Crosswalk Particulates'!$B:$B,MATCH('2017 EPA Data'!A1782,'Crosswalk Particulates'!$A:$A,0))</f>
        <v>Commercial Buildings Sector</v>
      </c>
      <c r="G1782" s="91">
        <f>INDEX('Crosswalk Particulates'!$E:$E,MATCH('2017 EPA Data'!$B1782,'Crosswalk Particulates'!$D:$D,0))</f>
        <v>0</v>
      </c>
      <c r="H1782" s="103">
        <f t="shared" si="27"/>
        <v>6353553649.4797287</v>
      </c>
    </row>
    <row r="1783" spans="1:8" hidden="1">
      <c r="A1783" s="80" t="s">
        <v>3807</v>
      </c>
      <c r="B1783" s="80" t="s">
        <v>3731</v>
      </c>
      <c r="C1783" s="80" t="s">
        <v>3705</v>
      </c>
      <c r="D1783" s="93">
        <v>6979.7449999999999</v>
      </c>
      <c r="E1783" s="80" t="s">
        <v>3706</v>
      </c>
      <c r="F1783" s="86" t="str">
        <f>INDEX('Crosswalk Particulates'!$B:$B,MATCH('2017 EPA Data'!A1783,'Crosswalk Particulates'!$A:$A,0))</f>
        <v>process-iron and steel-industry</v>
      </c>
      <c r="G1783" s="91">
        <f>INDEX('Crosswalk Particulates'!$E:$E,MATCH('2017 EPA Data'!$B1783,'Crosswalk Particulates'!$D:$D,0))</f>
        <v>0</v>
      </c>
      <c r="H1783" s="103">
        <f t="shared" si="27"/>
        <v>0</v>
      </c>
    </row>
    <row r="1784" spans="1:8" hidden="1">
      <c r="A1784" s="80" t="s">
        <v>3726</v>
      </c>
      <c r="B1784" s="80" t="s">
        <v>3945</v>
      </c>
      <c r="C1784" s="80" t="s">
        <v>3705</v>
      </c>
      <c r="D1784" s="93">
        <v>6956.3120120000003</v>
      </c>
      <c r="E1784" s="80" t="s">
        <v>3706</v>
      </c>
      <c r="F1784" s="86" t="str">
        <f>INDEX('Crosswalk Particulates'!$B:$B,MATCH('2017 EPA Data'!A1784,'Crosswalk Particulates'!$A:$A,0))</f>
        <v>process-other-industry</v>
      </c>
      <c r="G1784" s="91">
        <f>INDEX('Crosswalk Particulates'!$E:$E,MATCH('2017 EPA Data'!$B1784,'Crosswalk Particulates'!$D:$D,0))</f>
        <v>0</v>
      </c>
      <c r="H1784" s="103">
        <f t="shared" si="27"/>
        <v>0</v>
      </c>
    </row>
    <row r="1785" spans="1:8" hidden="1">
      <c r="A1785" s="80" t="s">
        <v>3837</v>
      </c>
      <c r="B1785" s="80" t="s">
        <v>3725</v>
      </c>
      <c r="C1785" s="80" t="s">
        <v>3705</v>
      </c>
      <c r="D1785" s="93">
        <v>6950.169223602953</v>
      </c>
      <c r="E1785" s="80" t="s">
        <v>3706</v>
      </c>
      <c r="F1785" s="86" t="str">
        <f>INDEX('Crosswalk Particulates'!$B:$B,MATCH('2017 EPA Data'!A1785,'Crosswalk Particulates'!$A:$A,0))</f>
        <v>Electricity Sector</v>
      </c>
      <c r="G1785" s="91">
        <f>INDEX('Crosswalk Particulates'!$E:$E,MATCH('2017 EPA Data'!$B1785,'Crosswalk Particulates'!$D:$D,0))</f>
        <v>0</v>
      </c>
      <c r="H1785" s="103">
        <f t="shared" si="27"/>
        <v>0</v>
      </c>
    </row>
    <row r="1786" spans="1:8" hidden="1">
      <c r="A1786" s="80" t="s">
        <v>3753</v>
      </c>
      <c r="B1786" s="80" t="s">
        <v>3922</v>
      </c>
      <c r="C1786" s="80" t="s">
        <v>3705</v>
      </c>
      <c r="D1786" s="93">
        <v>6938.1882570400003</v>
      </c>
      <c r="E1786" s="80" t="s">
        <v>3706</v>
      </c>
      <c r="F1786" s="86" t="str">
        <f>INDEX('Crosswalk Particulates'!$B:$B,MATCH('2017 EPA Data'!A1786,'Crosswalk Particulates'!$A:$A,0))</f>
        <v>Electricity Sector</v>
      </c>
      <c r="G1786" s="91">
        <f>INDEX('Crosswalk Particulates'!$E:$E,MATCH('2017 EPA Data'!$B1786,'Crosswalk Particulates'!$D:$D,0))</f>
        <v>0</v>
      </c>
      <c r="H1786" s="103">
        <f t="shared" si="27"/>
        <v>0</v>
      </c>
    </row>
    <row r="1787" spans="1:8" hidden="1">
      <c r="A1787" s="80" t="s">
        <v>3807</v>
      </c>
      <c r="B1787" s="80" t="s">
        <v>3724</v>
      </c>
      <c r="C1787" s="80" t="s">
        <v>3705</v>
      </c>
      <c r="D1787" s="93">
        <v>6937.7020144400003</v>
      </c>
      <c r="E1787" s="80" t="s">
        <v>3706</v>
      </c>
      <c r="F1787" s="86" t="str">
        <f>INDEX('Crosswalk Particulates'!$B:$B,MATCH('2017 EPA Data'!A1787,'Crosswalk Particulates'!$A:$A,0))</f>
        <v>process-iron and steel-industry</v>
      </c>
      <c r="G1787" s="91">
        <f>INDEX('Crosswalk Particulates'!$E:$E,MATCH('2017 EPA Data'!$B1787,'Crosswalk Particulates'!$D:$D,0))</f>
        <v>0</v>
      </c>
      <c r="H1787" s="103">
        <f t="shared" si="27"/>
        <v>0</v>
      </c>
    </row>
    <row r="1788" spans="1:8" hidden="1">
      <c r="A1788" s="80" t="s">
        <v>3820</v>
      </c>
      <c r="B1788" s="80" t="s">
        <v>3744</v>
      </c>
      <c r="C1788" s="80" t="s">
        <v>3745</v>
      </c>
      <c r="D1788" s="93">
        <v>6916.9866624103179</v>
      </c>
      <c r="E1788" s="80" t="s">
        <v>3710</v>
      </c>
      <c r="F1788" s="86" t="str">
        <f>INDEX('Crosswalk Particulates'!$B:$B,MATCH('2017 EPA Data'!A1788,'Crosswalk Particulates'!$A:$A,0))</f>
        <v>industry-fuel-other</v>
      </c>
      <c r="G1788" s="91" t="str">
        <f>INDEX('Crosswalk Particulates'!$E:$E,MATCH('2017 EPA Data'!$B1788,'Crosswalk Particulates'!$D:$D,0))</f>
        <v>VOC</v>
      </c>
      <c r="H1788" s="103">
        <f t="shared" si="27"/>
        <v>6274992209.4604225</v>
      </c>
    </row>
    <row r="1789" spans="1:8" hidden="1">
      <c r="A1789" s="80" t="s">
        <v>3773</v>
      </c>
      <c r="B1789" s="80" t="s">
        <v>3939</v>
      </c>
      <c r="C1789" s="80" t="s">
        <v>3705</v>
      </c>
      <c r="D1789" s="93">
        <v>6915.3458726251038</v>
      </c>
      <c r="E1789" s="80" t="s">
        <v>3706</v>
      </c>
      <c r="F1789" s="86" t="str">
        <f>INDEX('Crosswalk Particulates'!$B:$B,MATCH('2017 EPA Data'!A1789,'Crosswalk Particulates'!$A:$A,0))</f>
        <v>process-other-industry</v>
      </c>
      <c r="G1789" s="91">
        <f>INDEX('Crosswalk Particulates'!$E:$E,MATCH('2017 EPA Data'!$B1789,'Crosswalk Particulates'!$D:$D,0))</f>
        <v>0</v>
      </c>
      <c r="H1789" s="103">
        <f t="shared" si="27"/>
        <v>0</v>
      </c>
    </row>
    <row r="1790" spans="1:8" hidden="1">
      <c r="A1790" s="80" t="s">
        <v>3739</v>
      </c>
      <c r="B1790" s="80" t="s">
        <v>3759</v>
      </c>
      <c r="C1790" s="80" t="s">
        <v>3705</v>
      </c>
      <c r="D1790" s="93">
        <v>6907.6288999999997</v>
      </c>
      <c r="E1790" s="80" t="s">
        <v>3706</v>
      </c>
      <c r="F1790" s="86" t="str">
        <f>INDEX('Crosswalk Particulates'!$B:$B,MATCH('2017 EPA Data'!A1790,'Crosswalk Particulates'!$A:$A,0))</f>
        <v>industry-fuel-natural gas</v>
      </c>
      <c r="G1790" s="91">
        <f>INDEX('Crosswalk Particulates'!$E:$E,MATCH('2017 EPA Data'!$B1790,'Crosswalk Particulates'!$D:$D,0))</f>
        <v>0</v>
      </c>
      <c r="H1790" s="103">
        <f t="shared" si="27"/>
        <v>0</v>
      </c>
    </row>
    <row r="1791" spans="1:8" hidden="1">
      <c r="A1791" s="80" t="s">
        <v>3726</v>
      </c>
      <c r="B1791" s="80" t="s">
        <v>3855</v>
      </c>
      <c r="C1791" s="80" t="s">
        <v>3705</v>
      </c>
      <c r="D1791" s="93">
        <v>6901.1609960400001</v>
      </c>
      <c r="E1791" s="80" t="s">
        <v>3706</v>
      </c>
      <c r="F1791" s="86" t="str">
        <f>INDEX('Crosswalk Particulates'!$B:$B,MATCH('2017 EPA Data'!A1791,'Crosswalk Particulates'!$A:$A,0))</f>
        <v>process-other-industry</v>
      </c>
      <c r="G1791" s="91">
        <f>INDEX('Crosswalk Particulates'!$E:$E,MATCH('2017 EPA Data'!$B1791,'Crosswalk Particulates'!$D:$D,0))</f>
        <v>0</v>
      </c>
      <c r="H1791" s="103">
        <f t="shared" si="27"/>
        <v>0</v>
      </c>
    </row>
    <row r="1792" spans="1:8" hidden="1">
      <c r="A1792" s="80" t="s">
        <v>3857</v>
      </c>
      <c r="B1792" s="80" t="s">
        <v>3781</v>
      </c>
      <c r="C1792" s="80" t="s">
        <v>3705</v>
      </c>
      <c r="D1792" s="93">
        <v>6863.8413300000002</v>
      </c>
      <c r="E1792" s="80" t="s">
        <v>3706</v>
      </c>
      <c r="F1792" s="86" t="str">
        <f>INDEX('Crosswalk Particulates'!$B:$B,MATCH('2017 EPA Data'!A1792,'Crosswalk Particulates'!$A:$A,0))</f>
        <v>Commercial Buildings Sector</v>
      </c>
      <c r="G1792" s="91">
        <f>INDEX('Crosswalk Particulates'!$E:$E,MATCH('2017 EPA Data'!$B1792,'Crosswalk Particulates'!$D:$D,0))</f>
        <v>0</v>
      </c>
      <c r="H1792" s="103">
        <f t="shared" si="27"/>
        <v>0</v>
      </c>
    </row>
    <row r="1793" spans="1:8" hidden="1">
      <c r="A1793" s="80" t="s">
        <v>3743</v>
      </c>
      <c r="B1793" s="80" t="s">
        <v>3764</v>
      </c>
      <c r="C1793" s="80" t="s">
        <v>3705</v>
      </c>
      <c r="D1793" s="93">
        <v>6839.7361698000004</v>
      </c>
      <c r="E1793" s="80" t="s">
        <v>3706</v>
      </c>
      <c r="F1793" s="86" t="str">
        <f>INDEX('Crosswalk Particulates'!$B:$B,MATCH('2017 EPA Data'!A1793,'Crosswalk Particulates'!$A:$A,0))</f>
        <v>process-other-industry</v>
      </c>
      <c r="G1793" s="91">
        <f>INDEX('Crosswalk Particulates'!$E:$E,MATCH('2017 EPA Data'!$B1793,'Crosswalk Particulates'!$D:$D,0))</f>
        <v>0</v>
      </c>
      <c r="H1793" s="103">
        <f t="shared" si="27"/>
        <v>0</v>
      </c>
    </row>
    <row r="1794" spans="1:8" hidden="1">
      <c r="A1794" s="80" t="s">
        <v>3835</v>
      </c>
      <c r="B1794" s="80" t="s">
        <v>3727</v>
      </c>
      <c r="C1794" s="80" t="s">
        <v>3705</v>
      </c>
      <c r="D1794" s="93">
        <v>6832.1750459719997</v>
      </c>
      <c r="E1794" s="80" t="s">
        <v>3706</v>
      </c>
      <c r="F1794" s="86" t="str">
        <f>INDEX('Crosswalk Particulates'!$B:$B,MATCH('2017 EPA Data'!A1794,'Crosswalk Particulates'!$A:$A,0))</f>
        <v>process-mining-industry</v>
      </c>
      <c r="G1794" s="91">
        <f>INDEX('Crosswalk Particulates'!$E:$E,MATCH('2017 EPA Data'!$B1794,'Crosswalk Particulates'!$D:$D,0))</f>
        <v>0</v>
      </c>
      <c r="H1794" s="103">
        <f t="shared" si="27"/>
        <v>0</v>
      </c>
    </row>
    <row r="1795" spans="1:8" hidden="1">
      <c r="A1795" s="80" t="s">
        <v>3820</v>
      </c>
      <c r="B1795" s="80" t="s">
        <v>3808</v>
      </c>
      <c r="C1795" s="80" t="s">
        <v>3705</v>
      </c>
      <c r="D1795" s="93">
        <v>6808.4498479635859</v>
      </c>
      <c r="E1795" s="80" t="s">
        <v>3706</v>
      </c>
      <c r="F1795" s="86" t="str">
        <f>INDEX('Crosswalk Particulates'!$B:$B,MATCH('2017 EPA Data'!A1795,'Crosswalk Particulates'!$A:$A,0))</f>
        <v>industry-fuel-other</v>
      </c>
      <c r="G1795" s="91">
        <f>INDEX('Crosswalk Particulates'!$E:$E,MATCH('2017 EPA Data'!$B1795,'Crosswalk Particulates'!$D:$D,0))</f>
        <v>0</v>
      </c>
      <c r="H1795" s="103">
        <f t="shared" si="27"/>
        <v>0</v>
      </c>
    </row>
    <row r="1796" spans="1:8" hidden="1">
      <c r="A1796" s="80" t="s">
        <v>3795</v>
      </c>
      <c r="B1796" s="80" t="s">
        <v>3781</v>
      </c>
      <c r="C1796" s="80" t="s">
        <v>3705</v>
      </c>
      <c r="D1796" s="93">
        <v>6806.3554000000004</v>
      </c>
      <c r="E1796" s="80" t="s">
        <v>3706</v>
      </c>
      <c r="F1796" s="86" t="str">
        <f>INDEX('Crosswalk Particulates'!$B:$B,MATCH('2017 EPA Data'!A1796,'Crosswalk Particulates'!$A:$A,0))</f>
        <v>process-cement-industry</v>
      </c>
      <c r="G1796" s="91">
        <f>INDEX('Crosswalk Particulates'!$E:$E,MATCH('2017 EPA Data'!$B1796,'Crosswalk Particulates'!$D:$D,0))</f>
        <v>0</v>
      </c>
      <c r="H1796" s="103">
        <f t="shared" ref="H1796:H1859" si="28">IF(E1796="TON",D1796/metricton_to_shortton,0)*10^6</f>
        <v>0</v>
      </c>
    </row>
    <row r="1797" spans="1:8" hidden="1">
      <c r="A1797" s="80" t="s">
        <v>3735</v>
      </c>
      <c r="B1797" s="80" t="s">
        <v>3887</v>
      </c>
      <c r="C1797" s="80" t="s">
        <v>3705</v>
      </c>
      <c r="D1797" s="93">
        <v>6759.0439999999999</v>
      </c>
      <c r="E1797" s="80" t="s">
        <v>3706</v>
      </c>
      <c r="F1797" s="86" t="str">
        <f>INDEX('Crosswalk Particulates'!$B:$B,MATCH('2017 EPA Data'!A1797,'Crosswalk Particulates'!$A:$A,0))</f>
        <v>process-other-industry</v>
      </c>
      <c r="G1797" s="91">
        <f>INDEX('Crosswalk Particulates'!$E:$E,MATCH('2017 EPA Data'!$B1797,'Crosswalk Particulates'!$D:$D,0))</f>
        <v>0</v>
      </c>
      <c r="H1797" s="103">
        <f t="shared" si="28"/>
        <v>0</v>
      </c>
    </row>
    <row r="1798" spans="1:8" hidden="1">
      <c r="A1798" s="80" t="s">
        <v>3707</v>
      </c>
      <c r="B1798" s="80" t="s">
        <v>3856</v>
      </c>
      <c r="C1798" s="80" t="s">
        <v>3705</v>
      </c>
      <c r="D1798" s="93">
        <v>6725.0662621429356</v>
      </c>
      <c r="E1798" s="80" t="s">
        <v>3706</v>
      </c>
      <c r="F1798" s="86" t="str">
        <f>INDEX('Crosswalk Particulates'!$B:$B,MATCH('2017 EPA Data'!A1798,'Crosswalk Particulates'!$A:$A,0))</f>
        <v>process-other-industry</v>
      </c>
      <c r="G1798" s="91">
        <f>INDEX('Crosswalk Particulates'!$E:$E,MATCH('2017 EPA Data'!$B1798,'Crosswalk Particulates'!$D:$D,0))</f>
        <v>0</v>
      </c>
      <c r="H1798" s="103">
        <f t="shared" si="28"/>
        <v>0</v>
      </c>
    </row>
    <row r="1799" spans="1:8" hidden="1">
      <c r="A1799" s="80" t="s">
        <v>3738</v>
      </c>
      <c r="B1799" s="80" t="s">
        <v>3871</v>
      </c>
      <c r="C1799" s="80" t="s">
        <v>3705</v>
      </c>
      <c r="D1799" s="93">
        <v>6715.0179993920001</v>
      </c>
      <c r="E1799" s="80" t="s">
        <v>3706</v>
      </c>
      <c r="F1799" s="86" t="str">
        <f>INDEX('Crosswalk Particulates'!$B:$B,MATCH('2017 EPA Data'!A1799,'Crosswalk Particulates'!$A:$A,0))</f>
        <v>process-other-industry</v>
      </c>
      <c r="G1799" s="91">
        <f>INDEX('Crosswalk Particulates'!$E:$E,MATCH('2017 EPA Data'!$B1799,'Crosswalk Particulates'!$D:$D,0))</f>
        <v>0</v>
      </c>
      <c r="H1799" s="103">
        <f t="shared" si="28"/>
        <v>0</v>
      </c>
    </row>
    <row r="1800" spans="1:8" hidden="1">
      <c r="A1800" s="80" t="s">
        <v>3774</v>
      </c>
      <c r="B1800" s="80" t="s">
        <v>3876</v>
      </c>
      <c r="C1800" s="80" t="s">
        <v>3705</v>
      </c>
      <c r="D1800" s="93">
        <v>6706.7257360000003</v>
      </c>
      <c r="E1800" s="80" t="s">
        <v>3706</v>
      </c>
      <c r="F1800" s="86" t="str">
        <f>INDEX('Crosswalk Particulates'!$B:$B,MATCH('2017 EPA Data'!A1800,'Crosswalk Particulates'!$A:$A,0))</f>
        <v>process-other-industry</v>
      </c>
      <c r="G1800" s="91">
        <f>INDEX('Crosswalk Particulates'!$E:$E,MATCH('2017 EPA Data'!$B1800,'Crosswalk Particulates'!$D:$D,0))</f>
        <v>0</v>
      </c>
      <c r="H1800" s="103">
        <f t="shared" si="28"/>
        <v>0</v>
      </c>
    </row>
    <row r="1801" spans="1:8" hidden="1">
      <c r="A1801" s="80" t="s">
        <v>3795</v>
      </c>
      <c r="B1801" s="80" t="s">
        <v>3798</v>
      </c>
      <c r="C1801" s="80" t="s">
        <v>3745</v>
      </c>
      <c r="D1801" s="93">
        <v>6686.0844468346631</v>
      </c>
      <c r="E1801" s="80" t="s">
        <v>3710</v>
      </c>
      <c r="F1801" s="86" t="str">
        <f>INDEX('Crosswalk Particulates'!$B:$B,MATCH('2017 EPA Data'!A1801,'Crosswalk Particulates'!$A:$A,0))</f>
        <v>process-cement-industry</v>
      </c>
      <c r="G1801" s="91" t="str">
        <f>INDEX('Crosswalk Particulates'!$E:$E,MATCH('2017 EPA Data'!$B1801,'Crosswalk Particulates'!$D:$D,0))</f>
        <v>PM25</v>
      </c>
      <c r="H1801" s="103">
        <f t="shared" si="28"/>
        <v>6065520993.9442291</v>
      </c>
    </row>
    <row r="1802" spans="1:8" hidden="1">
      <c r="A1802" s="80" t="s">
        <v>3807</v>
      </c>
      <c r="B1802" s="80" t="s">
        <v>3759</v>
      </c>
      <c r="C1802" s="80" t="s">
        <v>3705</v>
      </c>
      <c r="D1802" s="93">
        <v>6677.8310000000001</v>
      </c>
      <c r="E1802" s="80" t="s">
        <v>3706</v>
      </c>
      <c r="F1802" s="86" t="str">
        <f>INDEX('Crosswalk Particulates'!$B:$B,MATCH('2017 EPA Data'!A1802,'Crosswalk Particulates'!$A:$A,0))</f>
        <v>process-iron and steel-industry</v>
      </c>
      <c r="G1802" s="91">
        <f>INDEX('Crosswalk Particulates'!$E:$E,MATCH('2017 EPA Data'!$B1802,'Crosswalk Particulates'!$D:$D,0))</f>
        <v>0</v>
      </c>
      <c r="H1802" s="103">
        <f t="shared" si="28"/>
        <v>0</v>
      </c>
    </row>
    <row r="1803" spans="1:8" hidden="1">
      <c r="A1803" s="80" t="s">
        <v>3741</v>
      </c>
      <c r="B1803" s="80" t="s">
        <v>3892</v>
      </c>
      <c r="C1803" s="80" t="s">
        <v>3705</v>
      </c>
      <c r="D1803" s="93">
        <v>6651.11</v>
      </c>
      <c r="E1803" s="80" t="s">
        <v>3706</v>
      </c>
      <c r="F1803" s="86" t="str">
        <f>INDEX('Crosswalk Particulates'!$B:$B,MATCH('2017 EPA Data'!A1803,'Crosswalk Particulates'!$A:$A,0))</f>
        <v>process-other-industry</v>
      </c>
      <c r="G1803" s="91">
        <f>INDEX('Crosswalk Particulates'!$E:$E,MATCH('2017 EPA Data'!$B1803,'Crosswalk Particulates'!$D:$D,0))</f>
        <v>0</v>
      </c>
      <c r="H1803" s="103">
        <f t="shared" si="28"/>
        <v>0</v>
      </c>
    </row>
    <row r="1804" spans="1:8" hidden="1">
      <c r="A1804" s="80" t="s">
        <v>3729</v>
      </c>
      <c r="B1804" s="80" t="s">
        <v>3809</v>
      </c>
      <c r="C1804" s="80" t="s">
        <v>3705</v>
      </c>
      <c r="D1804" s="93">
        <v>6646.2041352117758</v>
      </c>
      <c r="E1804" s="80" t="s">
        <v>3706</v>
      </c>
      <c r="F1804" s="86" t="str">
        <f>INDEX('Crosswalk Particulates'!$B:$B,MATCH('2017 EPA Data'!A1804,'Crosswalk Particulates'!$A:$A,0))</f>
        <v>Transportation Sector</v>
      </c>
      <c r="G1804" s="91">
        <f>INDEX('Crosswalk Particulates'!$E:$E,MATCH('2017 EPA Data'!$B1804,'Crosswalk Particulates'!$D:$D,0))</f>
        <v>0</v>
      </c>
      <c r="H1804" s="103">
        <f t="shared" si="28"/>
        <v>0</v>
      </c>
    </row>
    <row r="1805" spans="1:8" hidden="1">
      <c r="A1805" s="80" t="s">
        <v>3726</v>
      </c>
      <c r="B1805" s="80" t="s">
        <v>3822</v>
      </c>
      <c r="D1805" s="93">
        <v>6635.7849679738983</v>
      </c>
      <c r="E1805" s="80" t="s">
        <v>3710</v>
      </c>
      <c r="F1805" s="86" t="str">
        <f>INDEX('Crosswalk Particulates'!$B:$B,MATCH('2017 EPA Data'!A1805,'Crosswalk Particulates'!$A:$A,0))</f>
        <v>process-other-industry</v>
      </c>
      <c r="G1805" s="91" t="str">
        <f>INDEX('Crosswalk Particulates'!$E:$E,MATCH('2017 EPA Data'!$B1805,'Crosswalk Particulates'!$D:$D,0))</f>
        <v>OC</v>
      </c>
      <c r="H1805" s="103">
        <f t="shared" si="28"/>
        <v>6019890020.0251284</v>
      </c>
    </row>
    <row r="1806" spans="1:8" hidden="1">
      <c r="A1806" s="80" t="s">
        <v>3837</v>
      </c>
      <c r="B1806" s="80" t="s">
        <v>3719</v>
      </c>
      <c r="C1806" s="80" t="s">
        <v>3705</v>
      </c>
      <c r="D1806" s="93">
        <v>6551.5842646901401</v>
      </c>
      <c r="E1806" s="80" t="s">
        <v>3706</v>
      </c>
      <c r="F1806" s="86" t="str">
        <f>INDEX('Crosswalk Particulates'!$B:$B,MATCH('2017 EPA Data'!A1806,'Crosswalk Particulates'!$A:$A,0))</f>
        <v>Electricity Sector</v>
      </c>
      <c r="G1806" s="91">
        <f>INDEX('Crosswalk Particulates'!$E:$E,MATCH('2017 EPA Data'!$B1806,'Crosswalk Particulates'!$D:$D,0))</f>
        <v>0</v>
      </c>
      <c r="H1806" s="103">
        <f t="shared" si="28"/>
        <v>0</v>
      </c>
    </row>
    <row r="1807" spans="1:8" hidden="1">
      <c r="A1807" s="80" t="s">
        <v>3707</v>
      </c>
      <c r="B1807" s="80" t="s">
        <v>3824</v>
      </c>
      <c r="C1807" s="80" t="s">
        <v>3705</v>
      </c>
      <c r="D1807" s="93">
        <v>6534.1969853456148</v>
      </c>
      <c r="E1807" s="80" t="s">
        <v>3706</v>
      </c>
      <c r="F1807" s="86" t="str">
        <f>INDEX('Crosswalk Particulates'!$B:$B,MATCH('2017 EPA Data'!A1807,'Crosswalk Particulates'!$A:$A,0))</f>
        <v>process-other-industry</v>
      </c>
      <c r="G1807" s="91">
        <f>INDEX('Crosswalk Particulates'!$E:$E,MATCH('2017 EPA Data'!$B1807,'Crosswalk Particulates'!$D:$D,0))</f>
        <v>0</v>
      </c>
      <c r="H1807" s="103">
        <f t="shared" si="28"/>
        <v>0</v>
      </c>
    </row>
    <row r="1808" spans="1:8" hidden="1">
      <c r="A1808" s="80" t="s">
        <v>3784</v>
      </c>
      <c r="B1808" s="80" t="s">
        <v>3767</v>
      </c>
      <c r="C1808" s="80" t="s">
        <v>3705</v>
      </c>
      <c r="D1808" s="93">
        <v>6497</v>
      </c>
      <c r="E1808" s="80" t="s">
        <v>3706</v>
      </c>
      <c r="F1808" s="86" t="str">
        <f>INDEX('Crosswalk Particulates'!$B:$B,MATCH('2017 EPA Data'!A1808,'Crosswalk Particulates'!$A:$A,0))</f>
        <v>industry-fuel-coal</v>
      </c>
      <c r="G1808" s="91">
        <f>INDEX('Crosswalk Particulates'!$E:$E,MATCH('2017 EPA Data'!$B1808,'Crosswalk Particulates'!$D:$D,0))</f>
        <v>0</v>
      </c>
      <c r="H1808" s="103">
        <f t="shared" si="28"/>
        <v>0</v>
      </c>
    </row>
    <row r="1809" spans="1:8" hidden="1">
      <c r="A1809" s="80" t="s">
        <v>3735</v>
      </c>
      <c r="B1809" s="80" t="s">
        <v>3749</v>
      </c>
      <c r="C1809" s="80" t="s">
        <v>3705</v>
      </c>
      <c r="D1809" s="93">
        <v>6446.929408</v>
      </c>
      <c r="E1809" s="80" t="s">
        <v>3706</v>
      </c>
      <c r="F1809" s="86" t="str">
        <f>INDEX('Crosswalk Particulates'!$B:$B,MATCH('2017 EPA Data'!A1809,'Crosswalk Particulates'!$A:$A,0))</f>
        <v>process-other-industry</v>
      </c>
      <c r="G1809" s="91">
        <f>INDEX('Crosswalk Particulates'!$E:$E,MATCH('2017 EPA Data'!$B1809,'Crosswalk Particulates'!$D:$D,0))</f>
        <v>0</v>
      </c>
      <c r="H1809" s="103">
        <f t="shared" si="28"/>
        <v>0</v>
      </c>
    </row>
    <row r="1810" spans="1:8" hidden="1">
      <c r="A1810" s="80" t="s">
        <v>3772</v>
      </c>
      <c r="B1810" s="80" t="s">
        <v>3792</v>
      </c>
      <c r="C1810" s="80" t="s">
        <v>3705</v>
      </c>
      <c r="D1810" s="93">
        <v>6442.1416923306297</v>
      </c>
      <c r="E1810" s="80" t="s">
        <v>3706</v>
      </c>
      <c r="F1810" s="86" t="str">
        <f>INDEX('Crosswalk Particulates'!$B:$B,MATCH('2017 EPA Data'!A1810,'Crosswalk Particulates'!$A:$A,0))</f>
        <v>Electricity Sector</v>
      </c>
      <c r="G1810" s="91">
        <f>INDEX('Crosswalk Particulates'!$E:$E,MATCH('2017 EPA Data'!$B1810,'Crosswalk Particulates'!$D:$D,0))</f>
        <v>0</v>
      </c>
      <c r="H1810" s="103">
        <f t="shared" si="28"/>
        <v>0</v>
      </c>
    </row>
    <row r="1811" spans="1:8" hidden="1">
      <c r="A1811" s="80" t="s">
        <v>3796</v>
      </c>
      <c r="B1811" s="80" t="s">
        <v>3794</v>
      </c>
      <c r="C1811" s="80" t="s">
        <v>3705</v>
      </c>
      <c r="D1811" s="93">
        <v>6424.6708056500001</v>
      </c>
      <c r="E1811" s="80" t="s">
        <v>3706</v>
      </c>
      <c r="F1811" s="86" t="str">
        <f>INDEX('Crosswalk Particulates'!$B:$B,MATCH('2017 EPA Data'!A1811,'Crosswalk Particulates'!$A:$A,0))</f>
        <v>Electricity Sector</v>
      </c>
      <c r="G1811" s="91">
        <f>INDEX('Crosswalk Particulates'!$E:$E,MATCH('2017 EPA Data'!$B1811,'Crosswalk Particulates'!$D:$D,0))</f>
        <v>0</v>
      </c>
      <c r="H1811" s="103">
        <f t="shared" si="28"/>
        <v>0</v>
      </c>
    </row>
    <row r="1812" spans="1:8" hidden="1">
      <c r="A1812" s="80" t="s">
        <v>3739</v>
      </c>
      <c r="B1812" s="80" t="s">
        <v>3885</v>
      </c>
      <c r="C1812" s="80" t="s">
        <v>3705</v>
      </c>
      <c r="D1812" s="93">
        <v>6423.9486582427126</v>
      </c>
      <c r="E1812" s="80" t="s">
        <v>3706</v>
      </c>
      <c r="F1812" s="86" t="str">
        <f>INDEX('Crosswalk Particulates'!$B:$B,MATCH('2017 EPA Data'!A1812,'Crosswalk Particulates'!$A:$A,0))</f>
        <v>industry-fuel-natural gas</v>
      </c>
      <c r="G1812" s="91">
        <f>INDEX('Crosswalk Particulates'!$E:$E,MATCH('2017 EPA Data'!$B1812,'Crosswalk Particulates'!$D:$D,0))</f>
        <v>0</v>
      </c>
      <c r="H1812" s="103">
        <f t="shared" si="28"/>
        <v>0</v>
      </c>
    </row>
    <row r="1813" spans="1:8" hidden="1">
      <c r="A1813" s="80" t="s">
        <v>3788</v>
      </c>
      <c r="B1813" s="80" t="s">
        <v>3756</v>
      </c>
      <c r="C1813" s="80" t="s">
        <v>3705</v>
      </c>
      <c r="D1813" s="93">
        <v>6408.6147050358477</v>
      </c>
      <c r="E1813" s="80" t="s">
        <v>3706</v>
      </c>
      <c r="F1813" s="86" t="str">
        <f>INDEX('Crosswalk Particulates'!$B:$B,MATCH('2017 EPA Data'!A1813,'Crosswalk Particulates'!$A:$A,0))</f>
        <v>industry-fuel-biomass</v>
      </c>
      <c r="G1813" s="91">
        <f>INDEX('Crosswalk Particulates'!$E:$E,MATCH('2017 EPA Data'!$B1813,'Crosswalk Particulates'!$D:$D,0))</f>
        <v>0</v>
      </c>
      <c r="H1813" s="103">
        <f t="shared" si="28"/>
        <v>0</v>
      </c>
    </row>
    <row r="1814" spans="1:8" hidden="1">
      <c r="A1814" s="80" t="s">
        <v>3741</v>
      </c>
      <c r="B1814" s="80" t="s">
        <v>3768</v>
      </c>
      <c r="C1814" s="80" t="s">
        <v>3705</v>
      </c>
      <c r="D1814" s="93">
        <v>6374.28</v>
      </c>
      <c r="E1814" s="80" t="s">
        <v>3706</v>
      </c>
      <c r="F1814" s="86" t="str">
        <f>INDEX('Crosswalk Particulates'!$B:$B,MATCH('2017 EPA Data'!A1814,'Crosswalk Particulates'!$A:$A,0))</f>
        <v>process-other-industry</v>
      </c>
      <c r="G1814" s="91">
        <f>INDEX('Crosswalk Particulates'!$E:$E,MATCH('2017 EPA Data'!$B1814,'Crosswalk Particulates'!$D:$D,0))</f>
        <v>0</v>
      </c>
      <c r="H1814" s="103">
        <f t="shared" si="28"/>
        <v>0</v>
      </c>
    </row>
    <row r="1815" spans="1:8" hidden="1">
      <c r="A1815" s="80" t="s">
        <v>3817</v>
      </c>
      <c r="B1815" s="80" t="s">
        <v>3798</v>
      </c>
      <c r="C1815" s="80" t="s">
        <v>3745</v>
      </c>
      <c r="D1815" s="93">
        <v>6369.4389875608949</v>
      </c>
      <c r="E1815" s="80" t="s">
        <v>3710</v>
      </c>
      <c r="F1815" s="86" t="str">
        <f>INDEX('Crosswalk Particulates'!$B:$B,MATCH('2017 EPA Data'!A1815,'Crosswalk Particulates'!$A:$A,0))</f>
        <v>industry-fuel-oil</v>
      </c>
      <c r="G1815" s="91" t="str">
        <f>INDEX('Crosswalk Particulates'!$E:$E,MATCH('2017 EPA Data'!$B1815,'Crosswalk Particulates'!$D:$D,0))</f>
        <v>PM25</v>
      </c>
      <c r="H1815" s="103">
        <f t="shared" si="28"/>
        <v>5778264723.6810837</v>
      </c>
    </row>
    <row r="1816" spans="1:8" hidden="1">
      <c r="A1816" s="80" t="s">
        <v>3780</v>
      </c>
      <c r="B1816" s="80" t="s">
        <v>3756</v>
      </c>
      <c r="C1816" s="80" t="s">
        <v>3705</v>
      </c>
      <c r="D1816" s="93">
        <v>6364.8200737999996</v>
      </c>
      <c r="E1816" s="80" t="s">
        <v>3706</v>
      </c>
      <c r="F1816" s="86" t="str">
        <f>INDEX('Crosswalk Particulates'!$B:$B,MATCH('2017 EPA Data'!A1816,'Crosswalk Particulates'!$A:$A,0))</f>
        <v>process-ngps-industry</v>
      </c>
      <c r="G1816" s="91">
        <f>INDEX('Crosswalk Particulates'!$E:$E,MATCH('2017 EPA Data'!$B1816,'Crosswalk Particulates'!$D:$D,0))</f>
        <v>0</v>
      </c>
      <c r="H1816" s="103">
        <f t="shared" si="28"/>
        <v>0</v>
      </c>
    </row>
    <row r="1817" spans="1:8" hidden="1">
      <c r="A1817" s="80" t="s">
        <v>3766</v>
      </c>
      <c r="B1817" s="80" t="s">
        <v>3928</v>
      </c>
      <c r="C1817" s="80" t="s">
        <v>3705</v>
      </c>
      <c r="D1817" s="93">
        <v>6361.0419166823704</v>
      </c>
      <c r="E1817" s="80" t="s">
        <v>3706</v>
      </c>
      <c r="F1817" s="86" t="str">
        <f>INDEX('Crosswalk Particulates'!$B:$B,MATCH('2017 EPA Data'!A1817,'Crosswalk Particulates'!$A:$A,0))</f>
        <v>process-chemicals-industry</v>
      </c>
      <c r="G1817" s="91">
        <f>INDEX('Crosswalk Particulates'!$E:$E,MATCH('2017 EPA Data'!$B1817,'Crosswalk Particulates'!$D:$D,0))</f>
        <v>0</v>
      </c>
      <c r="H1817" s="103">
        <f t="shared" si="28"/>
        <v>0</v>
      </c>
    </row>
    <row r="1818" spans="1:8" hidden="1">
      <c r="A1818" s="80" t="s">
        <v>3726</v>
      </c>
      <c r="B1818" s="80" t="s">
        <v>3892</v>
      </c>
      <c r="C1818" s="80" t="s">
        <v>3705</v>
      </c>
      <c r="D1818" s="93">
        <v>6356.6432000000004</v>
      </c>
      <c r="E1818" s="80" t="s">
        <v>3706</v>
      </c>
      <c r="F1818" s="86" t="str">
        <f>INDEX('Crosswalk Particulates'!$B:$B,MATCH('2017 EPA Data'!A1818,'Crosswalk Particulates'!$A:$A,0))</f>
        <v>process-other-industry</v>
      </c>
      <c r="G1818" s="91">
        <f>INDEX('Crosswalk Particulates'!$E:$E,MATCH('2017 EPA Data'!$B1818,'Crosswalk Particulates'!$D:$D,0))</f>
        <v>0</v>
      </c>
      <c r="H1818" s="103">
        <f t="shared" si="28"/>
        <v>0</v>
      </c>
    </row>
    <row r="1819" spans="1:8" hidden="1">
      <c r="A1819" s="80" t="s">
        <v>3817</v>
      </c>
      <c r="B1819" s="80" t="s">
        <v>3724</v>
      </c>
      <c r="C1819" s="80" t="s">
        <v>3705</v>
      </c>
      <c r="D1819" s="93">
        <v>6294.437397888707</v>
      </c>
      <c r="E1819" s="80" t="s">
        <v>3706</v>
      </c>
      <c r="F1819" s="86" t="str">
        <f>INDEX('Crosswalk Particulates'!$B:$B,MATCH('2017 EPA Data'!A1819,'Crosswalk Particulates'!$A:$A,0))</f>
        <v>industry-fuel-oil</v>
      </c>
      <c r="G1819" s="91">
        <f>INDEX('Crosswalk Particulates'!$E:$E,MATCH('2017 EPA Data'!$B1819,'Crosswalk Particulates'!$D:$D,0))</f>
        <v>0</v>
      </c>
      <c r="H1819" s="103">
        <f t="shared" si="28"/>
        <v>0</v>
      </c>
    </row>
    <row r="1820" spans="1:8" hidden="1">
      <c r="A1820" s="80" t="s">
        <v>3780</v>
      </c>
      <c r="B1820" s="80" t="s">
        <v>3887</v>
      </c>
      <c r="C1820" s="80" t="s">
        <v>3705</v>
      </c>
      <c r="D1820" s="93">
        <v>6292.6601000000001</v>
      </c>
      <c r="E1820" s="80" t="s">
        <v>3706</v>
      </c>
      <c r="F1820" s="86" t="str">
        <f>INDEX('Crosswalk Particulates'!$B:$B,MATCH('2017 EPA Data'!A1820,'Crosswalk Particulates'!$A:$A,0))</f>
        <v>process-ngps-industry</v>
      </c>
      <c r="G1820" s="91">
        <f>INDEX('Crosswalk Particulates'!$E:$E,MATCH('2017 EPA Data'!$B1820,'Crosswalk Particulates'!$D:$D,0))</f>
        <v>0</v>
      </c>
      <c r="H1820" s="103">
        <f t="shared" si="28"/>
        <v>0</v>
      </c>
    </row>
    <row r="1821" spans="1:8" hidden="1">
      <c r="A1821" s="80" t="s">
        <v>3774</v>
      </c>
      <c r="B1821" s="80" t="s">
        <v>3748</v>
      </c>
      <c r="C1821" s="80" t="s">
        <v>3745</v>
      </c>
      <c r="D1821" s="93">
        <v>6281.5970366525198</v>
      </c>
      <c r="E1821" s="80" t="s">
        <v>3710</v>
      </c>
      <c r="F1821" s="86" t="str">
        <f>INDEX('Crosswalk Particulates'!$B:$B,MATCH('2017 EPA Data'!A1821,'Crosswalk Particulates'!$A:$A,0))</f>
        <v>process-other-industry</v>
      </c>
      <c r="G1821" s="91" t="str">
        <f>INDEX('Crosswalk Particulates'!$E:$E,MATCH('2017 EPA Data'!$B1821,'Crosswalk Particulates'!$D:$D,0))</f>
        <v>CO</v>
      </c>
      <c r="H1821" s="103">
        <f t="shared" si="28"/>
        <v>5698575751.5150194</v>
      </c>
    </row>
    <row r="1822" spans="1:8" hidden="1">
      <c r="A1822" s="80" t="s">
        <v>3726</v>
      </c>
      <c r="B1822" s="80" t="s">
        <v>3936</v>
      </c>
      <c r="C1822" s="80" t="s">
        <v>3705</v>
      </c>
      <c r="D1822" s="93">
        <v>6279.0508067999999</v>
      </c>
      <c r="E1822" s="80" t="s">
        <v>3706</v>
      </c>
      <c r="F1822" s="86" t="str">
        <f>INDEX('Crosswalk Particulates'!$B:$B,MATCH('2017 EPA Data'!A1822,'Crosswalk Particulates'!$A:$A,0))</f>
        <v>process-other-industry</v>
      </c>
      <c r="G1822" s="91">
        <f>INDEX('Crosswalk Particulates'!$E:$E,MATCH('2017 EPA Data'!$B1822,'Crosswalk Particulates'!$D:$D,0))</f>
        <v>0</v>
      </c>
      <c r="H1822" s="103">
        <f t="shared" si="28"/>
        <v>0</v>
      </c>
    </row>
    <row r="1823" spans="1:8" hidden="1">
      <c r="A1823" s="80" t="s">
        <v>3852</v>
      </c>
      <c r="B1823" s="80" t="s">
        <v>3803</v>
      </c>
      <c r="C1823" s="80" t="s">
        <v>3745</v>
      </c>
      <c r="D1823" s="93">
        <v>6274.6389317467911</v>
      </c>
      <c r="E1823" s="80" t="s">
        <v>3710</v>
      </c>
      <c r="F1823" s="86" t="str">
        <f>INDEX('Crosswalk Particulates'!$B:$B,MATCH('2017 EPA Data'!A1823,'Crosswalk Particulates'!$A:$A,0))</f>
        <v>Commercial Buildings Sector</v>
      </c>
      <c r="G1823" s="91" t="str">
        <f>INDEX('Crosswalk Particulates'!$E:$E,MATCH('2017 EPA Data'!$B1823,'Crosswalk Particulates'!$D:$D,0))</f>
        <v>SOx</v>
      </c>
      <c r="H1823" s="103">
        <f t="shared" si="28"/>
        <v>5692263457.4183226</v>
      </c>
    </row>
    <row r="1824" spans="1:8" hidden="1">
      <c r="A1824" s="80" t="s">
        <v>3807</v>
      </c>
      <c r="B1824" s="80" t="s">
        <v>3877</v>
      </c>
      <c r="C1824" s="80" t="s">
        <v>3705</v>
      </c>
      <c r="D1824" s="93">
        <v>6256.4273999999996</v>
      </c>
      <c r="E1824" s="80" t="s">
        <v>3706</v>
      </c>
      <c r="F1824" s="86" t="str">
        <f>INDEX('Crosswalk Particulates'!$B:$B,MATCH('2017 EPA Data'!A1824,'Crosswalk Particulates'!$A:$A,0))</f>
        <v>process-iron and steel-industry</v>
      </c>
      <c r="G1824" s="91">
        <f>INDEX('Crosswalk Particulates'!$E:$E,MATCH('2017 EPA Data'!$B1824,'Crosswalk Particulates'!$D:$D,0))</f>
        <v>0</v>
      </c>
      <c r="H1824" s="103">
        <f t="shared" si="28"/>
        <v>0</v>
      </c>
    </row>
    <row r="1825" spans="1:8" hidden="1">
      <c r="A1825" s="80" t="s">
        <v>3707</v>
      </c>
      <c r="B1825" s="80" t="s">
        <v>3914</v>
      </c>
      <c r="C1825" s="80" t="s">
        <v>3705</v>
      </c>
      <c r="D1825" s="93">
        <v>6237.0218849608791</v>
      </c>
      <c r="E1825" s="80" t="s">
        <v>3706</v>
      </c>
      <c r="F1825" s="86" t="str">
        <f>INDEX('Crosswalk Particulates'!$B:$B,MATCH('2017 EPA Data'!A1825,'Crosswalk Particulates'!$A:$A,0))</f>
        <v>process-other-industry</v>
      </c>
      <c r="G1825" s="91">
        <f>INDEX('Crosswalk Particulates'!$E:$E,MATCH('2017 EPA Data'!$B1825,'Crosswalk Particulates'!$D:$D,0))</f>
        <v>0</v>
      </c>
      <c r="H1825" s="103">
        <f t="shared" si="28"/>
        <v>0</v>
      </c>
    </row>
    <row r="1826" spans="1:8" hidden="1">
      <c r="A1826" s="80" t="s">
        <v>3707</v>
      </c>
      <c r="B1826" s="80" t="s">
        <v>3937</v>
      </c>
      <c r="C1826" s="80" t="s">
        <v>3705</v>
      </c>
      <c r="D1826" s="93">
        <v>6235.4711289999996</v>
      </c>
      <c r="E1826" s="80" t="s">
        <v>3706</v>
      </c>
      <c r="F1826" s="86" t="str">
        <f>INDEX('Crosswalk Particulates'!$B:$B,MATCH('2017 EPA Data'!A1826,'Crosswalk Particulates'!$A:$A,0))</f>
        <v>process-other-industry</v>
      </c>
      <c r="G1826" s="91">
        <f>INDEX('Crosswalk Particulates'!$E:$E,MATCH('2017 EPA Data'!$B1826,'Crosswalk Particulates'!$D:$D,0))</f>
        <v>0</v>
      </c>
      <c r="H1826" s="103">
        <f t="shared" si="28"/>
        <v>0</v>
      </c>
    </row>
    <row r="1827" spans="1:8" hidden="1">
      <c r="A1827" s="80" t="s">
        <v>3730</v>
      </c>
      <c r="B1827" s="80" t="s">
        <v>3763</v>
      </c>
      <c r="C1827" s="80" t="s">
        <v>3705</v>
      </c>
      <c r="D1827" s="93">
        <v>6221.9066639072707</v>
      </c>
      <c r="E1827" s="80" t="s">
        <v>3706</v>
      </c>
      <c r="F1827" s="86" t="str">
        <f>INDEX('Crosswalk Particulates'!$B:$B,MATCH('2017 EPA Data'!A1827,'Crosswalk Particulates'!$A:$A,0))</f>
        <v>process-ngps-industry</v>
      </c>
      <c r="G1827" s="91">
        <f>INDEX('Crosswalk Particulates'!$E:$E,MATCH('2017 EPA Data'!$B1827,'Crosswalk Particulates'!$D:$D,0))</f>
        <v>0</v>
      </c>
      <c r="H1827" s="103">
        <f t="shared" si="28"/>
        <v>0</v>
      </c>
    </row>
    <row r="1828" spans="1:8" hidden="1">
      <c r="A1828" s="80" t="s">
        <v>3788</v>
      </c>
      <c r="B1828" s="80" t="s">
        <v>3948</v>
      </c>
      <c r="C1828" s="80" t="s">
        <v>3705</v>
      </c>
      <c r="D1828" s="93">
        <v>6206.7765231129497</v>
      </c>
      <c r="E1828" s="80" t="s">
        <v>3706</v>
      </c>
      <c r="F1828" s="86" t="str">
        <f>INDEX('Crosswalk Particulates'!$B:$B,MATCH('2017 EPA Data'!A1828,'Crosswalk Particulates'!$A:$A,0))</f>
        <v>industry-fuel-biomass</v>
      </c>
      <c r="G1828" s="91">
        <f>INDEX('Crosswalk Particulates'!$E:$E,MATCH('2017 EPA Data'!$B1828,'Crosswalk Particulates'!$D:$D,0))</f>
        <v>0</v>
      </c>
      <c r="H1828" s="103">
        <f t="shared" si="28"/>
        <v>0</v>
      </c>
    </row>
    <row r="1829" spans="1:8" hidden="1">
      <c r="A1829" s="80" t="s">
        <v>3729</v>
      </c>
      <c r="B1829" s="80" t="s">
        <v>3825</v>
      </c>
      <c r="C1829" s="80" t="s">
        <v>3705</v>
      </c>
      <c r="D1829" s="93">
        <v>6204.7469313729734</v>
      </c>
      <c r="E1829" s="80" t="s">
        <v>3706</v>
      </c>
      <c r="F1829" s="86" t="str">
        <f>INDEX('Crosswalk Particulates'!$B:$B,MATCH('2017 EPA Data'!A1829,'Crosswalk Particulates'!$A:$A,0))</f>
        <v>Transportation Sector</v>
      </c>
      <c r="G1829" s="91">
        <f>INDEX('Crosswalk Particulates'!$E:$E,MATCH('2017 EPA Data'!$B1829,'Crosswalk Particulates'!$D:$D,0))</f>
        <v>0</v>
      </c>
      <c r="H1829" s="103">
        <f t="shared" si="28"/>
        <v>0</v>
      </c>
    </row>
    <row r="1830" spans="1:8" hidden="1">
      <c r="A1830" s="80" t="s">
        <v>3766</v>
      </c>
      <c r="B1830" s="80" t="s">
        <v>3909</v>
      </c>
      <c r="C1830" s="80" t="s">
        <v>3705</v>
      </c>
      <c r="D1830" s="93">
        <v>6203.5860000000002</v>
      </c>
      <c r="E1830" s="80" t="s">
        <v>3706</v>
      </c>
      <c r="F1830" s="86" t="str">
        <f>INDEX('Crosswalk Particulates'!$B:$B,MATCH('2017 EPA Data'!A1830,'Crosswalk Particulates'!$A:$A,0))</f>
        <v>process-chemicals-industry</v>
      </c>
      <c r="G1830" s="91">
        <f>INDEX('Crosswalk Particulates'!$E:$E,MATCH('2017 EPA Data'!$B1830,'Crosswalk Particulates'!$D:$D,0))</f>
        <v>0</v>
      </c>
      <c r="H1830" s="103">
        <f t="shared" si="28"/>
        <v>0</v>
      </c>
    </row>
    <row r="1831" spans="1:8" hidden="1">
      <c r="A1831" s="80" t="s">
        <v>3747</v>
      </c>
      <c r="B1831" s="80" t="s">
        <v>3841</v>
      </c>
      <c r="C1831" s="80" t="s">
        <v>3705</v>
      </c>
      <c r="D1831" s="93">
        <v>6199.322862934212</v>
      </c>
      <c r="E1831" s="80" t="s">
        <v>3706</v>
      </c>
      <c r="F1831" s="86" t="str">
        <f>INDEX('Crosswalk Particulates'!$B:$B,MATCH('2017 EPA Data'!A1831,'Crosswalk Particulates'!$A:$A,0))</f>
        <v>process-waste-industry</v>
      </c>
      <c r="G1831" s="91">
        <f>INDEX('Crosswalk Particulates'!$E:$E,MATCH('2017 EPA Data'!$B1831,'Crosswalk Particulates'!$D:$D,0))</f>
        <v>0</v>
      </c>
      <c r="H1831" s="103">
        <f t="shared" si="28"/>
        <v>0</v>
      </c>
    </row>
    <row r="1832" spans="1:8" hidden="1">
      <c r="A1832" s="80" t="s">
        <v>3726</v>
      </c>
      <c r="B1832" s="80" t="s">
        <v>3808</v>
      </c>
      <c r="C1832" s="80" t="s">
        <v>3705</v>
      </c>
      <c r="D1832" s="93">
        <v>6183.038939148264</v>
      </c>
      <c r="E1832" s="80" t="s">
        <v>3706</v>
      </c>
      <c r="F1832" s="86" t="str">
        <f>INDEX('Crosswalk Particulates'!$B:$B,MATCH('2017 EPA Data'!A1832,'Crosswalk Particulates'!$A:$A,0))</f>
        <v>process-other-industry</v>
      </c>
      <c r="G1832" s="91">
        <f>INDEX('Crosswalk Particulates'!$E:$E,MATCH('2017 EPA Data'!$B1832,'Crosswalk Particulates'!$D:$D,0))</f>
        <v>0</v>
      </c>
      <c r="H1832" s="103">
        <f t="shared" si="28"/>
        <v>0</v>
      </c>
    </row>
    <row r="1833" spans="1:8" hidden="1">
      <c r="A1833" s="80" t="s">
        <v>3751</v>
      </c>
      <c r="B1833" s="80" t="s">
        <v>3725</v>
      </c>
      <c r="C1833" s="80" t="s">
        <v>3705</v>
      </c>
      <c r="D1833" s="93">
        <v>6153.2750316333386</v>
      </c>
      <c r="E1833" s="80" t="s">
        <v>3706</v>
      </c>
      <c r="F1833" s="86" t="str">
        <f>INDEX('Crosswalk Particulates'!$B:$B,MATCH('2017 EPA Data'!A1833,'Crosswalk Particulates'!$A:$A,0))</f>
        <v>Other-EPA</v>
      </c>
      <c r="G1833" s="91">
        <f>INDEX('Crosswalk Particulates'!$E:$E,MATCH('2017 EPA Data'!$B1833,'Crosswalk Particulates'!$D:$D,0))</f>
        <v>0</v>
      </c>
      <c r="H1833" s="103">
        <f t="shared" si="28"/>
        <v>0</v>
      </c>
    </row>
    <row r="1834" spans="1:8" hidden="1">
      <c r="A1834" s="80" t="s">
        <v>3734</v>
      </c>
      <c r="B1834" s="80" t="s">
        <v>3867</v>
      </c>
      <c r="C1834" s="80" t="s">
        <v>3705</v>
      </c>
      <c r="D1834" s="93">
        <v>6144.5542155330004</v>
      </c>
      <c r="E1834" s="80" t="s">
        <v>3706</v>
      </c>
      <c r="F1834" s="86" t="str">
        <f>INDEX('Crosswalk Particulates'!$B:$B,MATCH('2017 EPA Data'!A1834,'Crosswalk Particulates'!$A:$A,0))</f>
        <v>process-other-industry</v>
      </c>
      <c r="G1834" s="91">
        <f>INDEX('Crosswalk Particulates'!$E:$E,MATCH('2017 EPA Data'!$B1834,'Crosswalk Particulates'!$D:$D,0))</f>
        <v>0</v>
      </c>
      <c r="H1834" s="103">
        <f t="shared" si="28"/>
        <v>0</v>
      </c>
    </row>
    <row r="1835" spans="1:8" hidden="1">
      <c r="A1835" s="80" t="s">
        <v>3807</v>
      </c>
      <c r="B1835" s="80" t="s">
        <v>3824</v>
      </c>
      <c r="C1835" s="80" t="s">
        <v>3705</v>
      </c>
      <c r="D1835" s="93">
        <v>6136.72376248</v>
      </c>
      <c r="E1835" s="80" t="s">
        <v>3706</v>
      </c>
      <c r="F1835" s="86" t="str">
        <f>INDEX('Crosswalk Particulates'!$B:$B,MATCH('2017 EPA Data'!A1835,'Crosswalk Particulates'!$A:$A,0))</f>
        <v>process-iron and steel-industry</v>
      </c>
      <c r="G1835" s="91">
        <f>INDEX('Crosswalk Particulates'!$E:$E,MATCH('2017 EPA Data'!$B1835,'Crosswalk Particulates'!$D:$D,0))</f>
        <v>0</v>
      </c>
      <c r="H1835" s="103">
        <f t="shared" si="28"/>
        <v>0</v>
      </c>
    </row>
    <row r="1836" spans="1:8" hidden="1">
      <c r="A1836" s="80" t="s">
        <v>3707</v>
      </c>
      <c r="B1836" s="80" t="s">
        <v>3922</v>
      </c>
      <c r="C1836" s="80" t="s">
        <v>3705</v>
      </c>
      <c r="D1836" s="93">
        <v>6127.1641896401397</v>
      </c>
      <c r="E1836" s="80" t="s">
        <v>3706</v>
      </c>
      <c r="F1836" s="86" t="str">
        <f>INDEX('Crosswalk Particulates'!$B:$B,MATCH('2017 EPA Data'!A1836,'Crosswalk Particulates'!$A:$A,0))</f>
        <v>process-other-industry</v>
      </c>
      <c r="G1836" s="91">
        <f>INDEX('Crosswalk Particulates'!$E:$E,MATCH('2017 EPA Data'!$B1836,'Crosswalk Particulates'!$D:$D,0))</f>
        <v>0</v>
      </c>
      <c r="H1836" s="103">
        <f t="shared" si="28"/>
        <v>0</v>
      </c>
    </row>
    <row r="1837" spans="1:8" hidden="1">
      <c r="A1837" s="80" t="s">
        <v>3795</v>
      </c>
      <c r="B1837" s="80" t="s">
        <v>3808</v>
      </c>
      <c r="C1837" s="80" t="s">
        <v>3705</v>
      </c>
      <c r="D1837" s="93">
        <v>6120.2769349999999</v>
      </c>
      <c r="E1837" s="80" t="s">
        <v>3706</v>
      </c>
      <c r="F1837" s="86" t="str">
        <f>INDEX('Crosswalk Particulates'!$B:$B,MATCH('2017 EPA Data'!A1837,'Crosswalk Particulates'!$A:$A,0))</f>
        <v>process-cement-industry</v>
      </c>
      <c r="G1837" s="91">
        <f>INDEX('Crosswalk Particulates'!$E:$E,MATCH('2017 EPA Data'!$B1837,'Crosswalk Particulates'!$D:$D,0))</f>
        <v>0</v>
      </c>
      <c r="H1837" s="103">
        <f t="shared" si="28"/>
        <v>0</v>
      </c>
    </row>
    <row r="1838" spans="1:8" hidden="1">
      <c r="A1838" s="80" t="s">
        <v>3726</v>
      </c>
      <c r="B1838" s="80" t="s">
        <v>3884</v>
      </c>
      <c r="C1838" s="80" t="s">
        <v>3705</v>
      </c>
      <c r="D1838" s="93">
        <v>6120.2766380000003</v>
      </c>
      <c r="E1838" s="80" t="s">
        <v>3706</v>
      </c>
      <c r="F1838" s="86" t="str">
        <f>INDEX('Crosswalk Particulates'!$B:$B,MATCH('2017 EPA Data'!A1838,'Crosswalk Particulates'!$A:$A,0))</f>
        <v>process-other-industry</v>
      </c>
      <c r="G1838" s="91">
        <f>INDEX('Crosswalk Particulates'!$E:$E,MATCH('2017 EPA Data'!$B1838,'Crosswalk Particulates'!$D:$D,0))</f>
        <v>0</v>
      </c>
      <c r="H1838" s="103">
        <f t="shared" si="28"/>
        <v>0</v>
      </c>
    </row>
    <row r="1839" spans="1:8" hidden="1">
      <c r="A1839" s="80" t="s">
        <v>3753</v>
      </c>
      <c r="B1839" s="80" t="s">
        <v>3867</v>
      </c>
      <c r="C1839" s="80" t="s">
        <v>3705</v>
      </c>
      <c r="D1839" s="93">
        <v>6118.9357481999996</v>
      </c>
      <c r="E1839" s="80" t="s">
        <v>3706</v>
      </c>
      <c r="F1839" s="86" t="str">
        <f>INDEX('Crosswalk Particulates'!$B:$B,MATCH('2017 EPA Data'!A1839,'Crosswalk Particulates'!$A:$A,0))</f>
        <v>Electricity Sector</v>
      </c>
      <c r="G1839" s="91">
        <f>INDEX('Crosswalk Particulates'!$E:$E,MATCH('2017 EPA Data'!$B1839,'Crosswalk Particulates'!$D:$D,0))</f>
        <v>0</v>
      </c>
      <c r="H1839" s="103">
        <f t="shared" si="28"/>
        <v>0</v>
      </c>
    </row>
    <row r="1840" spans="1:8" hidden="1">
      <c r="A1840" s="80" t="s">
        <v>3820</v>
      </c>
      <c r="B1840" s="80" t="s">
        <v>3794</v>
      </c>
      <c r="C1840" s="80" t="s">
        <v>3705</v>
      </c>
      <c r="D1840" s="93">
        <v>6069.6295036003203</v>
      </c>
      <c r="E1840" s="80" t="s">
        <v>3706</v>
      </c>
      <c r="F1840" s="86" t="str">
        <f>INDEX('Crosswalk Particulates'!$B:$B,MATCH('2017 EPA Data'!A1840,'Crosswalk Particulates'!$A:$A,0))</f>
        <v>industry-fuel-other</v>
      </c>
      <c r="G1840" s="91">
        <f>INDEX('Crosswalk Particulates'!$E:$E,MATCH('2017 EPA Data'!$B1840,'Crosswalk Particulates'!$D:$D,0))</f>
        <v>0</v>
      </c>
      <c r="H1840" s="103">
        <f t="shared" si="28"/>
        <v>0</v>
      </c>
    </row>
    <row r="1841" spans="1:8" hidden="1">
      <c r="A1841" s="80" t="s">
        <v>3853</v>
      </c>
      <c r="B1841" s="80" t="s">
        <v>3763</v>
      </c>
      <c r="C1841" s="80" t="s">
        <v>3705</v>
      </c>
      <c r="D1841" s="93">
        <v>6033.8378149</v>
      </c>
      <c r="E1841" s="80" t="s">
        <v>3706</v>
      </c>
      <c r="F1841" s="86" t="str">
        <f>INDEX('Crosswalk Particulates'!$B:$B,MATCH('2017 EPA Data'!A1841,'Crosswalk Particulates'!$A:$A,0))</f>
        <v>Commercial Buildings Sector</v>
      </c>
      <c r="G1841" s="91">
        <f>INDEX('Crosswalk Particulates'!$E:$E,MATCH('2017 EPA Data'!$B1841,'Crosswalk Particulates'!$D:$D,0))</f>
        <v>0</v>
      </c>
      <c r="H1841" s="103">
        <f t="shared" si="28"/>
        <v>0</v>
      </c>
    </row>
    <row r="1842" spans="1:8" hidden="1">
      <c r="A1842" s="80" t="s">
        <v>3795</v>
      </c>
      <c r="B1842" s="80" t="s">
        <v>3799</v>
      </c>
      <c r="C1842" s="80" t="s">
        <v>3705</v>
      </c>
      <c r="D1842" s="93">
        <v>6021.5312599999997</v>
      </c>
      <c r="E1842" s="80" t="s">
        <v>3706</v>
      </c>
      <c r="F1842" s="86" t="str">
        <f>INDEX('Crosswalk Particulates'!$B:$B,MATCH('2017 EPA Data'!A1842,'Crosswalk Particulates'!$A:$A,0))</f>
        <v>process-cement-industry</v>
      </c>
      <c r="G1842" s="91">
        <f>INDEX('Crosswalk Particulates'!$E:$E,MATCH('2017 EPA Data'!$B1842,'Crosswalk Particulates'!$D:$D,0))</f>
        <v>0</v>
      </c>
      <c r="H1842" s="103">
        <f t="shared" si="28"/>
        <v>0</v>
      </c>
    </row>
    <row r="1843" spans="1:8" hidden="1">
      <c r="A1843" s="80" t="s">
        <v>3795</v>
      </c>
      <c r="B1843" s="80" t="s">
        <v>3874</v>
      </c>
      <c r="C1843" s="80" t="s">
        <v>3705</v>
      </c>
      <c r="D1843" s="93">
        <v>6007.521051793</v>
      </c>
      <c r="E1843" s="80" t="s">
        <v>3706</v>
      </c>
      <c r="F1843" s="86" t="str">
        <f>INDEX('Crosswalk Particulates'!$B:$B,MATCH('2017 EPA Data'!A1843,'Crosswalk Particulates'!$A:$A,0))</f>
        <v>process-cement-industry</v>
      </c>
      <c r="G1843" s="91">
        <f>INDEX('Crosswalk Particulates'!$E:$E,MATCH('2017 EPA Data'!$B1843,'Crosswalk Particulates'!$D:$D,0))</f>
        <v>0</v>
      </c>
      <c r="H1843" s="103">
        <f t="shared" si="28"/>
        <v>0</v>
      </c>
    </row>
    <row r="1844" spans="1:8" hidden="1">
      <c r="A1844" s="80" t="s">
        <v>3807</v>
      </c>
      <c r="B1844" s="80" t="s">
        <v>3891</v>
      </c>
      <c r="C1844" s="80" t="s">
        <v>3705</v>
      </c>
      <c r="D1844" s="93">
        <v>5952.8996399999996</v>
      </c>
      <c r="E1844" s="80" t="s">
        <v>3706</v>
      </c>
      <c r="F1844" s="86" t="str">
        <f>INDEX('Crosswalk Particulates'!$B:$B,MATCH('2017 EPA Data'!A1844,'Crosswalk Particulates'!$A:$A,0))</f>
        <v>process-iron and steel-industry</v>
      </c>
      <c r="G1844" s="91">
        <f>INDEX('Crosswalk Particulates'!$E:$E,MATCH('2017 EPA Data'!$B1844,'Crosswalk Particulates'!$D:$D,0))</f>
        <v>0</v>
      </c>
      <c r="H1844" s="103">
        <f t="shared" si="28"/>
        <v>0</v>
      </c>
    </row>
    <row r="1845" spans="1:8" hidden="1">
      <c r="A1845" s="80" t="s">
        <v>3747</v>
      </c>
      <c r="B1845" s="80" t="s">
        <v>3827</v>
      </c>
      <c r="C1845" s="80" t="s">
        <v>3705</v>
      </c>
      <c r="D1845" s="93">
        <v>5925.4341609787734</v>
      </c>
      <c r="E1845" s="80" t="s">
        <v>3706</v>
      </c>
      <c r="F1845" s="86" t="str">
        <f>INDEX('Crosswalk Particulates'!$B:$B,MATCH('2017 EPA Data'!A1845,'Crosswalk Particulates'!$A:$A,0))</f>
        <v>process-waste-industry</v>
      </c>
      <c r="G1845" s="91">
        <f>INDEX('Crosswalk Particulates'!$E:$E,MATCH('2017 EPA Data'!$B1845,'Crosswalk Particulates'!$D:$D,0))</f>
        <v>0</v>
      </c>
      <c r="H1845" s="103">
        <f t="shared" si="28"/>
        <v>0</v>
      </c>
    </row>
    <row r="1846" spans="1:8" hidden="1">
      <c r="A1846" s="80" t="s">
        <v>3774</v>
      </c>
      <c r="B1846" s="80" t="s">
        <v>3724</v>
      </c>
      <c r="C1846" s="80" t="s">
        <v>3705</v>
      </c>
      <c r="D1846" s="93">
        <v>5905.8636269799999</v>
      </c>
      <c r="E1846" s="80" t="s">
        <v>3706</v>
      </c>
      <c r="F1846" s="86" t="str">
        <f>INDEX('Crosswalk Particulates'!$B:$B,MATCH('2017 EPA Data'!A1846,'Crosswalk Particulates'!$A:$A,0))</f>
        <v>process-other-industry</v>
      </c>
      <c r="G1846" s="91">
        <f>INDEX('Crosswalk Particulates'!$E:$E,MATCH('2017 EPA Data'!$B1846,'Crosswalk Particulates'!$D:$D,0))</f>
        <v>0</v>
      </c>
      <c r="H1846" s="103">
        <f t="shared" si="28"/>
        <v>0</v>
      </c>
    </row>
    <row r="1847" spans="1:8" hidden="1">
      <c r="A1847" s="80" t="s">
        <v>3807</v>
      </c>
      <c r="B1847" s="80" t="s">
        <v>3794</v>
      </c>
      <c r="C1847" s="80" t="s">
        <v>3705</v>
      </c>
      <c r="D1847" s="93">
        <v>5894.0787200000004</v>
      </c>
      <c r="E1847" s="80" t="s">
        <v>3706</v>
      </c>
      <c r="F1847" s="86" t="str">
        <f>INDEX('Crosswalk Particulates'!$B:$B,MATCH('2017 EPA Data'!A1847,'Crosswalk Particulates'!$A:$A,0))</f>
        <v>process-iron and steel-industry</v>
      </c>
      <c r="G1847" s="91">
        <f>INDEX('Crosswalk Particulates'!$E:$E,MATCH('2017 EPA Data'!$B1847,'Crosswalk Particulates'!$D:$D,0))</f>
        <v>0</v>
      </c>
      <c r="H1847" s="103">
        <f t="shared" si="28"/>
        <v>0</v>
      </c>
    </row>
    <row r="1848" spans="1:8" hidden="1">
      <c r="A1848" s="80" t="s">
        <v>3779</v>
      </c>
      <c r="B1848" s="80" t="s">
        <v>3834</v>
      </c>
      <c r="C1848" s="80" t="s">
        <v>3705</v>
      </c>
      <c r="D1848" s="93">
        <v>5862.3904524787549</v>
      </c>
      <c r="E1848" s="80" t="s">
        <v>3706</v>
      </c>
      <c r="F1848" s="86" t="str">
        <f>INDEX('Crosswalk Particulates'!$B:$B,MATCH('2017 EPA Data'!A1848,'Crosswalk Particulates'!$A:$A,0))</f>
        <v>Other-EPA</v>
      </c>
      <c r="G1848" s="91">
        <f>INDEX('Crosswalk Particulates'!$E:$E,MATCH('2017 EPA Data'!$B1848,'Crosswalk Particulates'!$D:$D,0))</f>
        <v>0</v>
      </c>
      <c r="H1848" s="103">
        <f t="shared" si="28"/>
        <v>0</v>
      </c>
    </row>
    <row r="1849" spans="1:8" hidden="1">
      <c r="A1849" s="80" t="s">
        <v>3784</v>
      </c>
      <c r="B1849" s="80" t="s">
        <v>3864</v>
      </c>
      <c r="C1849" s="80" t="s">
        <v>3705</v>
      </c>
      <c r="D1849" s="93">
        <v>5862</v>
      </c>
      <c r="E1849" s="80" t="s">
        <v>3706</v>
      </c>
      <c r="F1849" s="86" t="str">
        <f>INDEX('Crosswalk Particulates'!$B:$B,MATCH('2017 EPA Data'!A1849,'Crosswalk Particulates'!$A:$A,0))</f>
        <v>industry-fuel-coal</v>
      </c>
      <c r="G1849" s="91">
        <f>INDEX('Crosswalk Particulates'!$E:$E,MATCH('2017 EPA Data'!$B1849,'Crosswalk Particulates'!$D:$D,0))</f>
        <v>0</v>
      </c>
      <c r="H1849" s="103">
        <f t="shared" si="28"/>
        <v>0</v>
      </c>
    </row>
    <row r="1850" spans="1:8" hidden="1">
      <c r="A1850" s="80" t="s">
        <v>3735</v>
      </c>
      <c r="B1850" s="80" t="s">
        <v>3873</v>
      </c>
      <c r="C1850" s="80" t="s">
        <v>3705</v>
      </c>
      <c r="D1850" s="93">
        <v>5853.3420326138003</v>
      </c>
      <c r="E1850" s="80" t="s">
        <v>3706</v>
      </c>
      <c r="F1850" s="86" t="str">
        <f>INDEX('Crosswalk Particulates'!$B:$B,MATCH('2017 EPA Data'!A1850,'Crosswalk Particulates'!$A:$A,0))</f>
        <v>process-other-industry</v>
      </c>
      <c r="G1850" s="91">
        <f>INDEX('Crosswalk Particulates'!$E:$E,MATCH('2017 EPA Data'!$B1850,'Crosswalk Particulates'!$D:$D,0))</f>
        <v>0</v>
      </c>
      <c r="H1850" s="103">
        <f t="shared" si="28"/>
        <v>0</v>
      </c>
    </row>
    <row r="1851" spans="1:8" hidden="1">
      <c r="A1851" s="80" t="s">
        <v>3791</v>
      </c>
      <c r="B1851" s="80" t="s">
        <v>3809</v>
      </c>
      <c r="C1851" s="80" t="s">
        <v>3705</v>
      </c>
      <c r="D1851" s="93">
        <v>5830.0800197713788</v>
      </c>
      <c r="E1851" s="80" t="s">
        <v>3706</v>
      </c>
      <c r="F1851" s="86" t="str">
        <f>INDEX('Crosswalk Particulates'!$B:$B,MATCH('2017 EPA Data'!A1851,'Crosswalk Particulates'!$A:$A,0))</f>
        <v>Transportation Sector</v>
      </c>
      <c r="G1851" s="91">
        <f>INDEX('Crosswalk Particulates'!$E:$E,MATCH('2017 EPA Data'!$B1851,'Crosswalk Particulates'!$D:$D,0))</f>
        <v>0</v>
      </c>
      <c r="H1851" s="103">
        <f t="shared" si="28"/>
        <v>0</v>
      </c>
    </row>
    <row r="1852" spans="1:8" hidden="1">
      <c r="A1852" s="80" t="s">
        <v>3779</v>
      </c>
      <c r="B1852" s="80" t="s">
        <v>3829</v>
      </c>
      <c r="C1852" s="80" t="s">
        <v>3705</v>
      </c>
      <c r="D1852" s="93">
        <v>5828.067508348</v>
      </c>
      <c r="E1852" s="80" t="s">
        <v>3706</v>
      </c>
      <c r="F1852" s="86" t="str">
        <f>INDEX('Crosswalk Particulates'!$B:$B,MATCH('2017 EPA Data'!A1852,'Crosswalk Particulates'!$A:$A,0))</f>
        <v>Other-EPA</v>
      </c>
      <c r="G1852" s="91">
        <f>INDEX('Crosswalk Particulates'!$E:$E,MATCH('2017 EPA Data'!$B1852,'Crosswalk Particulates'!$D:$D,0))</f>
        <v>0</v>
      </c>
      <c r="H1852" s="103">
        <f t="shared" si="28"/>
        <v>0</v>
      </c>
    </row>
    <row r="1853" spans="1:8" hidden="1">
      <c r="A1853" s="80" t="s">
        <v>3779</v>
      </c>
      <c r="B1853" s="80" t="s">
        <v>3855</v>
      </c>
      <c r="C1853" s="80" t="s">
        <v>3705</v>
      </c>
      <c r="D1853" s="93">
        <v>5828.067508348</v>
      </c>
      <c r="E1853" s="80" t="s">
        <v>3706</v>
      </c>
      <c r="F1853" s="86" t="str">
        <f>INDEX('Crosswalk Particulates'!$B:$B,MATCH('2017 EPA Data'!A1853,'Crosswalk Particulates'!$A:$A,0))</f>
        <v>Other-EPA</v>
      </c>
      <c r="G1853" s="91">
        <f>INDEX('Crosswalk Particulates'!$E:$E,MATCH('2017 EPA Data'!$B1853,'Crosswalk Particulates'!$D:$D,0))</f>
        <v>0</v>
      </c>
      <c r="H1853" s="103">
        <f t="shared" si="28"/>
        <v>0</v>
      </c>
    </row>
    <row r="1854" spans="1:8" hidden="1">
      <c r="A1854" s="80" t="s">
        <v>3783</v>
      </c>
      <c r="B1854" s="80" t="s">
        <v>3764</v>
      </c>
      <c r="C1854" s="80" t="s">
        <v>3705</v>
      </c>
      <c r="D1854" s="93">
        <v>5817.7669189198004</v>
      </c>
      <c r="E1854" s="80" t="s">
        <v>3706</v>
      </c>
      <c r="F1854" s="86" t="str">
        <f>INDEX('Crosswalk Particulates'!$B:$B,MATCH('2017 EPA Data'!A1854,'Crosswalk Particulates'!$A:$A,0))</f>
        <v>process-other-industry</v>
      </c>
      <c r="G1854" s="91">
        <f>INDEX('Crosswalk Particulates'!$E:$E,MATCH('2017 EPA Data'!$B1854,'Crosswalk Particulates'!$D:$D,0))</f>
        <v>0</v>
      </c>
      <c r="H1854" s="103">
        <f t="shared" si="28"/>
        <v>0</v>
      </c>
    </row>
    <row r="1855" spans="1:8" hidden="1">
      <c r="A1855" s="80" t="s">
        <v>3730</v>
      </c>
      <c r="B1855" s="80" t="s">
        <v>3818</v>
      </c>
      <c r="D1855" s="93">
        <v>5809.4475838347726</v>
      </c>
      <c r="E1855" s="80" t="s">
        <v>3710</v>
      </c>
      <c r="F1855" s="86" t="str">
        <f>INDEX('Crosswalk Particulates'!$B:$B,MATCH('2017 EPA Data'!A1855,'Crosswalk Particulates'!$A:$A,0))</f>
        <v>process-ngps-industry</v>
      </c>
      <c r="G1855" s="91">
        <f>INDEX('Crosswalk Particulates'!$E:$E,MATCH('2017 EPA Data'!$B1855,'Crosswalk Particulates'!$D:$D,0))</f>
        <v>0</v>
      </c>
      <c r="H1855" s="103">
        <f t="shared" si="28"/>
        <v>5270248463.5309238</v>
      </c>
    </row>
    <row r="1856" spans="1:8" hidden="1">
      <c r="A1856" s="80" t="s">
        <v>3753</v>
      </c>
      <c r="B1856" s="80" t="s">
        <v>3889</v>
      </c>
      <c r="C1856" s="80" t="s">
        <v>3705</v>
      </c>
      <c r="D1856" s="93">
        <v>5806.8557495599998</v>
      </c>
      <c r="E1856" s="80" t="s">
        <v>3706</v>
      </c>
      <c r="F1856" s="86" t="str">
        <f>INDEX('Crosswalk Particulates'!$B:$B,MATCH('2017 EPA Data'!A1856,'Crosswalk Particulates'!$A:$A,0))</f>
        <v>Electricity Sector</v>
      </c>
      <c r="G1856" s="91">
        <f>INDEX('Crosswalk Particulates'!$E:$E,MATCH('2017 EPA Data'!$B1856,'Crosswalk Particulates'!$D:$D,0))</f>
        <v>0</v>
      </c>
      <c r="H1856" s="103">
        <f t="shared" si="28"/>
        <v>0</v>
      </c>
    </row>
    <row r="1857" spans="1:8" hidden="1">
      <c r="A1857" s="80" t="s">
        <v>3707</v>
      </c>
      <c r="B1857" s="80" t="s">
        <v>3848</v>
      </c>
      <c r="C1857" s="80" t="s">
        <v>3705</v>
      </c>
      <c r="D1857" s="93">
        <v>5784.9399599999997</v>
      </c>
      <c r="E1857" s="80" t="s">
        <v>3706</v>
      </c>
      <c r="F1857" s="86" t="str">
        <f>INDEX('Crosswalk Particulates'!$B:$B,MATCH('2017 EPA Data'!A1857,'Crosswalk Particulates'!$A:$A,0))</f>
        <v>process-other-industry</v>
      </c>
      <c r="G1857" s="91">
        <f>INDEX('Crosswalk Particulates'!$E:$E,MATCH('2017 EPA Data'!$B1857,'Crosswalk Particulates'!$D:$D,0))</f>
        <v>0</v>
      </c>
      <c r="H1857" s="103">
        <f t="shared" si="28"/>
        <v>0</v>
      </c>
    </row>
    <row r="1858" spans="1:8" hidden="1">
      <c r="A1858" s="80" t="s">
        <v>3753</v>
      </c>
      <c r="B1858" s="80" t="s">
        <v>3793</v>
      </c>
      <c r="C1858" s="80" t="s">
        <v>3745</v>
      </c>
      <c r="D1858" s="93">
        <v>5766.6971483750003</v>
      </c>
      <c r="E1858" s="80" t="s">
        <v>3710</v>
      </c>
      <c r="F1858" s="86" t="str">
        <f>INDEX('Crosswalk Particulates'!$B:$B,MATCH('2017 EPA Data'!A1858,'Crosswalk Particulates'!$A:$A,0))</f>
        <v>Electricity Sector</v>
      </c>
      <c r="G1858" s="91">
        <f>INDEX('Crosswalk Particulates'!$E:$E,MATCH('2017 EPA Data'!$B1858,'Crosswalk Particulates'!$D:$D,0))</f>
        <v>0</v>
      </c>
      <c r="H1858" s="103">
        <f t="shared" si="28"/>
        <v>5231465874.7312469</v>
      </c>
    </row>
    <row r="1859" spans="1:8" hidden="1">
      <c r="A1859" s="80" t="s">
        <v>3817</v>
      </c>
      <c r="B1859" s="80" t="s">
        <v>3744</v>
      </c>
      <c r="C1859" s="80" t="s">
        <v>3745</v>
      </c>
      <c r="D1859" s="93">
        <v>5739.5721593197959</v>
      </c>
      <c r="E1859" s="80" t="s">
        <v>3710</v>
      </c>
      <c r="F1859" s="86" t="str">
        <f>INDEX('Crosswalk Particulates'!$B:$B,MATCH('2017 EPA Data'!A1859,'Crosswalk Particulates'!$A:$A,0))</f>
        <v>industry-fuel-oil</v>
      </c>
      <c r="G1859" s="91" t="str">
        <f>INDEX('Crosswalk Particulates'!$E:$E,MATCH('2017 EPA Data'!$B1859,'Crosswalk Particulates'!$D:$D,0))</f>
        <v>VOC</v>
      </c>
      <c r="H1859" s="103">
        <f t="shared" si="28"/>
        <v>5206858469.3233271</v>
      </c>
    </row>
    <row r="1860" spans="1:8" hidden="1">
      <c r="A1860" s="80" t="s">
        <v>3733</v>
      </c>
      <c r="B1860" s="80" t="s">
        <v>3798</v>
      </c>
      <c r="C1860" s="80" t="s">
        <v>3745</v>
      </c>
      <c r="D1860" s="93">
        <v>5725.2319109841692</v>
      </c>
      <c r="E1860" s="80" t="s">
        <v>3710</v>
      </c>
      <c r="F1860" s="86" t="str">
        <f>INDEX('Crosswalk Particulates'!$B:$B,MATCH('2017 EPA Data'!A1860,'Crosswalk Particulates'!$A:$A,0))</f>
        <v>Transportation Sector</v>
      </c>
      <c r="G1860" s="91" t="str">
        <f>INDEX('Crosswalk Particulates'!$E:$E,MATCH('2017 EPA Data'!$B1860,'Crosswalk Particulates'!$D:$D,0))</f>
        <v>PM25</v>
      </c>
      <c r="H1860" s="103">
        <f t="shared" ref="H1860:H1923" si="29">IF(E1860="TON",D1860/metricton_to_shortton,0)*10^6</f>
        <v>5193849199.3941536</v>
      </c>
    </row>
    <row r="1861" spans="1:8" hidden="1">
      <c r="A1861" s="80" t="s">
        <v>3766</v>
      </c>
      <c r="B1861" s="80" t="s">
        <v>3893</v>
      </c>
      <c r="C1861" s="80" t="s">
        <v>3705</v>
      </c>
      <c r="D1861" s="93">
        <v>5716.7348834840004</v>
      </c>
      <c r="E1861" s="80" t="s">
        <v>3706</v>
      </c>
      <c r="F1861" s="86" t="str">
        <f>INDEX('Crosswalk Particulates'!$B:$B,MATCH('2017 EPA Data'!A1861,'Crosswalk Particulates'!$A:$A,0))</f>
        <v>process-chemicals-industry</v>
      </c>
      <c r="G1861" s="91">
        <f>INDEX('Crosswalk Particulates'!$E:$E,MATCH('2017 EPA Data'!$B1861,'Crosswalk Particulates'!$D:$D,0))</f>
        <v>0</v>
      </c>
      <c r="H1861" s="103">
        <f t="shared" si="29"/>
        <v>0</v>
      </c>
    </row>
    <row r="1862" spans="1:8" hidden="1">
      <c r="A1862" s="80" t="s">
        <v>3790</v>
      </c>
      <c r="B1862" s="80" t="s">
        <v>3724</v>
      </c>
      <c r="C1862" s="80" t="s">
        <v>3705</v>
      </c>
      <c r="D1862" s="93">
        <v>5709.4483962000004</v>
      </c>
      <c r="E1862" s="80" t="s">
        <v>3706</v>
      </c>
      <c r="F1862" s="86" t="str">
        <f>INDEX('Crosswalk Particulates'!$B:$B,MATCH('2017 EPA Data'!A1862,'Crosswalk Particulates'!$A:$A,0))</f>
        <v>process-other-industry</v>
      </c>
      <c r="G1862" s="91">
        <f>INDEX('Crosswalk Particulates'!$E:$E,MATCH('2017 EPA Data'!$B1862,'Crosswalk Particulates'!$D:$D,0))</f>
        <v>0</v>
      </c>
      <c r="H1862" s="103">
        <f t="shared" si="29"/>
        <v>0</v>
      </c>
    </row>
    <row r="1863" spans="1:8" hidden="1">
      <c r="A1863" s="80" t="s">
        <v>3726</v>
      </c>
      <c r="B1863" s="80" t="s">
        <v>3891</v>
      </c>
      <c r="C1863" s="80" t="s">
        <v>3705</v>
      </c>
      <c r="D1863" s="93">
        <v>5694.878479</v>
      </c>
      <c r="E1863" s="80" t="s">
        <v>3706</v>
      </c>
      <c r="F1863" s="86" t="str">
        <f>INDEX('Crosswalk Particulates'!$B:$B,MATCH('2017 EPA Data'!A1863,'Crosswalk Particulates'!$A:$A,0))</f>
        <v>process-other-industry</v>
      </c>
      <c r="G1863" s="91">
        <f>INDEX('Crosswalk Particulates'!$E:$E,MATCH('2017 EPA Data'!$B1863,'Crosswalk Particulates'!$D:$D,0))</f>
        <v>0</v>
      </c>
      <c r="H1863" s="103">
        <f t="shared" si="29"/>
        <v>0</v>
      </c>
    </row>
    <row r="1864" spans="1:8" hidden="1">
      <c r="A1864" s="80" t="s">
        <v>3807</v>
      </c>
      <c r="B1864" s="80" t="s">
        <v>3903</v>
      </c>
      <c r="C1864" s="80" t="s">
        <v>3705</v>
      </c>
      <c r="D1864" s="93">
        <v>5660.4010555124996</v>
      </c>
      <c r="E1864" s="80" t="s">
        <v>3706</v>
      </c>
      <c r="F1864" s="86" t="str">
        <f>INDEX('Crosswalk Particulates'!$B:$B,MATCH('2017 EPA Data'!A1864,'Crosswalk Particulates'!$A:$A,0))</f>
        <v>process-iron and steel-industry</v>
      </c>
      <c r="G1864" s="91">
        <f>INDEX('Crosswalk Particulates'!$E:$E,MATCH('2017 EPA Data'!$B1864,'Crosswalk Particulates'!$D:$D,0))</f>
        <v>0</v>
      </c>
      <c r="H1864" s="103">
        <f t="shared" si="29"/>
        <v>0</v>
      </c>
    </row>
    <row r="1865" spans="1:8" hidden="1">
      <c r="A1865" s="80" t="s">
        <v>3718</v>
      </c>
      <c r="B1865" s="80" t="s">
        <v>3867</v>
      </c>
      <c r="C1865" s="80" t="s">
        <v>3705</v>
      </c>
      <c r="D1865" s="93">
        <v>5651.8370514839999</v>
      </c>
      <c r="E1865" s="80" t="s">
        <v>3706</v>
      </c>
      <c r="F1865" s="86" t="str">
        <f>INDEX('Crosswalk Particulates'!$B:$B,MATCH('2017 EPA Data'!A1865,'Crosswalk Particulates'!$A:$A,0))</f>
        <v>process-other-industry</v>
      </c>
      <c r="G1865" s="91">
        <f>INDEX('Crosswalk Particulates'!$E:$E,MATCH('2017 EPA Data'!$B1865,'Crosswalk Particulates'!$D:$D,0))</f>
        <v>0</v>
      </c>
      <c r="H1865" s="103">
        <f t="shared" si="29"/>
        <v>0</v>
      </c>
    </row>
    <row r="1866" spans="1:8" hidden="1">
      <c r="A1866" s="80" t="s">
        <v>3733</v>
      </c>
      <c r="B1866" s="80" t="s">
        <v>3900</v>
      </c>
      <c r="D1866" s="93">
        <v>5623.3194601490814</v>
      </c>
      <c r="E1866" s="80" t="s">
        <v>3710</v>
      </c>
      <c r="F1866" s="86" t="str">
        <f>INDEX('Crosswalk Particulates'!$B:$B,MATCH('2017 EPA Data'!A1866,'Crosswalk Particulates'!$A:$A,0))</f>
        <v>Transportation Sector</v>
      </c>
      <c r="G1866" s="91">
        <f>INDEX('Crosswalk Particulates'!$E:$E,MATCH('2017 EPA Data'!$B1866,'Crosswalk Particulates'!$D:$D,0))</f>
        <v>0</v>
      </c>
      <c r="H1866" s="103">
        <f t="shared" si="29"/>
        <v>5101395669.2301455</v>
      </c>
    </row>
    <row r="1867" spans="1:8" hidden="1">
      <c r="A1867" s="80" t="s">
        <v>3780</v>
      </c>
      <c r="B1867" s="80" t="s">
        <v>3829</v>
      </c>
      <c r="C1867" s="80" t="s">
        <v>3705</v>
      </c>
      <c r="D1867" s="93">
        <v>5576.6814458999997</v>
      </c>
      <c r="E1867" s="80" t="s">
        <v>3706</v>
      </c>
      <c r="F1867" s="86" t="str">
        <f>INDEX('Crosswalk Particulates'!$B:$B,MATCH('2017 EPA Data'!A1867,'Crosswalk Particulates'!$A:$A,0))</f>
        <v>process-ngps-industry</v>
      </c>
      <c r="G1867" s="91">
        <f>INDEX('Crosswalk Particulates'!$E:$E,MATCH('2017 EPA Data'!$B1867,'Crosswalk Particulates'!$D:$D,0))</f>
        <v>0</v>
      </c>
      <c r="H1867" s="103">
        <f t="shared" si="29"/>
        <v>0</v>
      </c>
    </row>
    <row r="1868" spans="1:8" hidden="1">
      <c r="A1868" s="80" t="s">
        <v>3788</v>
      </c>
      <c r="B1868" s="80" t="s">
        <v>3873</v>
      </c>
      <c r="C1868" s="80" t="s">
        <v>3705</v>
      </c>
      <c r="D1868" s="93">
        <v>5573.1917074936682</v>
      </c>
      <c r="E1868" s="80" t="s">
        <v>3706</v>
      </c>
      <c r="F1868" s="86" t="str">
        <f>INDEX('Crosswalk Particulates'!$B:$B,MATCH('2017 EPA Data'!A1868,'Crosswalk Particulates'!$A:$A,0))</f>
        <v>industry-fuel-biomass</v>
      </c>
      <c r="G1868" s="91">
        <f>INDEX('Crosswalk Particulates'!$E:$E,MATCH('2017 EPA Data'!$B1868,'Crosswalk Particulates'!$D:$D,0))</f>
        <v>0</v>
      </c>
      <c r="H1868" s="103">
        <f t="shared" si="29"/>
        <v>0</v>
      </c>
    </row>
    <row r="1869" spans="1:8" hidden="1">
      <c r="A1869" s="80" t="s">
        <v>3880</v>
      </c>
      <c r="B1869" s="80" t="s">
        <v>3874</v>
      </c>
      <c r="C1869" s="80" t="s">
        <v>3705</v>
      </c>
      <c r="D1869" s="93">
        <v>5514.2822861086479</v>
      </c>
      <c r="E1869" s="80" t="s">
        <v>3706</v>
      </c>
      <c r="F1869" s="86" t="str">
        <f>INDEX('Crosswalk Particulates'!$B:$B,MATCH('2017 EPA Data'!A1869,'Crosswalk Particulates'!$A:$A,0))</f>
        <v>Residential Buildings Sector</v>
      </c>
      <c r="G1869" s="91">
        <f>INDEX('Crosswalk Particulates'!$E:$E,MATCH('2017 EPA Data'!$B1869,'Crosswalk Particulates'!$D:$D,0))</f>
        <v>0</v>
      </c>
      <c r="H1869" s="103">
        <f t="shared" si="29"/>
        <v>0</v>
      </c>
    </row>
    <row r="1870" spans="1:8" hidden="1">
      <c r="A1870" s="80" t="s">
        <v>3806</v>
      </c>
      <c r="B1870" s="80" t="s">
        <v>3822</v>
      </c>
      <c r="D1870" s="93">
        <v>5513.8217001331041</v>
      </c>
      <c r="E1870" s="80" t="s">
        <v>3710</v>
      </c>
      <c r="F1870" s="86" t="str">
        <f>INDEX('Crosswalk Particulates'!$B:$B,MATCH('2017 EPA Data'!A1870,'Crosswalk Particulates'!$A:$A,0))</f>
        <v>Other-EPA</v>
      </c>
      <c r="G1870" s="91" t="str">
        <f>INDEX('Crosswalk Particulates'!$E:$E,MATCH('2017 EPA Data'!$B1870,'Crosswalk Particulates'!$D:$D,0))</f>
        <v>OC</v>
      </c>
      <c r="H1870" s="103">
        <f t="shared" si="29"/>
        <v>5002060854.1454802</v>
      </c>
    </row>
    <row r="1871" spans="1:8" hidden="1">
      <c r="A1871" s="80" t="s">
        <v>3837</v>
      </c>
      <c r="B1871" s="80" t="s">
        <v>3908</v>
      </c>
      <c r="C1871" s="80" t="s">
        <v>3705</v>
      </c>
      <c r="D1871" s="93">
        <v>5466.5281732064586</v>
      </c>
      <c r="E1871" s="80" t="s">
        <v>3706</v>
      </c>
      <c r="F1871" s="86" t="str">
        <f>INDEX('Crosswalk Particulates'!$B:$B,MATCH('2017 EPA Data'!A1871,'Crosswalk Particulates'!$A:$A,0))</f>
        <v>Electricity Sector</v>
      </c>
      <c r="G1871" s="91">
        <f>INDEX('Crosswalk Particulates'!$E:$E,MATCH('2017 EPA Data'!$B1871,'Crosswalk Particulates'!$D:$D,0))</f>
        <v>0</v>
      </c>
      <c r="H1871" s="103">
        <f t="shared" si="29"/>
        <v>0</v>
      </c>
    </row>
    <row r="1872" spans="1:8" hidden="1">
      <c r="A1872" s="80" t="s">
        <v>3780</v>
      </c>
      <c r="B1872" s="80" t="s">
        <v>3749</v>
      </c>
      <c r="C1872" s="80" t="s">
        <v>3705</v>
      </c>
      <c r="D1872" s="93">
        <v>5463.39</v>
      </c>
      <c r="E1872" s="80" t="s">
        <v>3706</v>
      </c>
      <c r="F1872" s="86" t="str">
        <f>INDEX('Crosswalk Particulates'!$B:$B,MATCH('2017 EPA Data'!A1872,'Crosswalk Particulates'!$A:$A,0))</f>
        <v>process-ngps-industry</v>
      </c>
      <c r="G1872" s="91">
        <f>INDEX('Crosswalk Particulates'!$E:$E,MATCH('2017 EPA Data'!$B1872,'Crosswalk Particulates'!$D:$D,0))</f>
        <v>0</v>
      </c>
      <c r="H1872" s="103">
        <f t="shared" si="29"/>
        <v>0</v>
      </c>
    </row>
    <row r="1873" spans="1:8" hidden="1">
      <c r="A1873" s="80" t="s">
        <v>3739</v>
      </c>
      <c r="B1873" s="80" t="s">
        <v>3918</v>
      </c>
      <c r="C1873" s="80" t="s">
        <v>3705</v>
      </c>
      <c r="D1873" s="93">
        <v>5443.6829435000636</v>
      </c>
      <c r="E1873" s="80" t="s">
        <v>3706</v>
      </c>
      <c r="F1873" s="86" t="str">
        <f>INDEX('Crosswalk Particulates'!$B:$B,MATCH('2017 EPA Data'!A1873,'Crosswalk Particulates'!$A:$A,0))</f>
        <v>industry-fuel-natural gas</v>
      </c>
      <c r="G1873" s="91">
        <f>INDEX('Crosswalk Particulates'!$E:$E,MATCH('2017 EPA Data'!$B1873,'Crosswalk Particulates'!$D:$D,0))</f>
        <v>0</v>
      </c>
      <c r="H1873" s="103">
        <f t="shared" si="29"/>
        <v>0</v>
      </c>
    </row>
    <row r="1874" spans="1:8" hidden="1">
      <c r="A1874" s="80" t="s">
        <v>3784</v>
      </c>
      <c r="B1874" s="80" t="s">
        <v>3724</v>
      </c>
      <c r="C1874" s="80" t="s">
        <v>3705</v>
      </c>
      <c r="D1874" s="93">
        <v>5418.3608205999999</v>
      </c>
      <c r="E1874" s="80" t="s">
        <v>3706</v>
      </c>
      <c r="F1874" s="86" t="str">
        <f>INDEX('Crosswalk Particulates'!$B:$B,MATCH('2017 EPA Data'!A1874,'Crosswalk Particulates'!$A:$A,0))</f>
        <v>industry-fuel-coal</v>
      </c>
      <c r="G1874" s="91">
        <f>INDEX('Crosswalk Particulates'!$E:$E,MATCH('2017 EPA Data'!$B1874,'Crosswalk Particulates'!$D:$D,0))</f>
        <v>0</v>
      </c>
      <c r="H1874" s="103">
        <f t="shared" si="29"/>
        <v>0</v>
      </c>
    </row>
    <row r="1875" spans="1:8" hidden="1">
      <c r="A1875" s="80" t="s">
        <v>3707</v>
      </c>
      <c r="B1875" s="80" t="s">
        <v>3929</v>
      </c>
      <c r="C1875" s="80" t="s">
        <v>3705</v>
      </c>
      <c r="D1875" s="93">
        <v>5410.0360000000001</v>
      </c>
      <c r="E1875" s="80" t="s">
        <v>3706</v>
      </c>
      <c r="F1875" s="86" t="str">
        <f>INDEX('Crosswalk Particulates'!$B:$B,MATCH('2017 EPA Data'!A1875,'Crosswalk Particulates'!$A:$A,0))</f>
        <v>process-other-industry</v>
      </c>
      <c r="G1875" s="91">
        <f>INDEX('Crosswalk Particulates'!$E:$E,MATCH('2017 EPA Data'!$B1875,'Crosswalk Particulates'!$D:$D,0))</f>
        <v>0</v>
      </c>
      <c r="H1875" s="103">
        <f t="shared" si="29"/>
        <v>0</v>
      </c>
    </row>
    <row r="1876" spans="1:8" hidden="1">
      <c r="A1876" s="80" t="s">
        <v>3773</v>
      </c>
      <c r="B1876" s="80" t="s">
        <v>3793</v>
      </c>
      <c r="C1876" s="80" t="s">
        <v>3745</v>
      </c>
      <c r="D1876" s="93">
        <v>5408.7478920000003</v>
      </c>
      <c r="E1876" s="80" t="s">
        <v>3710</v>
      </c>
      <c r="F1876" s="86" t="str">
        <f>INDEX('Crosswalk Particulates'!$B:$B,MATCH('2017 EPA Data'!A1876,'Crosswalk Particulates'!$A:$A,0))</f>
        <v>process-other-industry</v>
      </c>
      <c r="G1876" s="91">
        <f>INDEX('Crosswalk Particulates'!$E:$E,MATCH('2017 EPA Data'!$B1876,'Crosswalk Particulates'!$D:$D,0))</f>
        <v>0</v>
      </c>
      <c r="H1876" s="103">
        <f t="shared" si="29"/>
        <v>4906739385.4723272</v>
      </c>
    </row>
    <row r="1877" spans="1:8" hidden="1">
      <c r="A1877" s="80" t="s">
        <v>3747</v>
      </c>
      <c r="B1877" s="80" t="s">
        <v>3949</v>
      </c>
      <c r="C1877" s="80" t="s">
        <v>3705</v>
      </c>
      <c r="D1877" s="93">
        <v>5374.8064731171999</v>
      </c>
      <c r="E1877" s="80" t="s">
        <v>3706</v>
      </c>
      <c r="F1877" s="86" t="str">
        <f>INDEX('Crosswalk Particulates'!$B:$B,MATCH('2017 EPA Data'!A1877,'Crosswalk Particulates'!$A:$A,0))</f>
        <v>process-waste-industry</v>
      </c>
      <c r="G1877" s="91">
        <f>INDEX('Crosswalk Particulates'!$E:$E,MATCH('2017 EPA Data'!$B1877,'Crosswalk Particulates'!$D:$D,0))</f>
        <v>0</v>
      </c>
      <c r="H1877" s="103">
        <f t="shared" si="29"/>
        <v>0</v>
      </c>
    </row>
    <row r="1878" spans="1:8" hidden="1">
      <c r="A1878" s="80" t="s">
        <v>3820</v>
      </c>
      <c r="B1878" s="80" t="s">
        <v>3732</v>
      </c>
      <c r="C1878" s="80" t="s">
        <v>3705</v>
      </c>
      <c r="D1878" s="93">
        <v>5363.666177060285</v>
      </c>
      <c r="E1878" s="80" t="s">
        <v>3706</v>
      </c>
      <c r="F1878" s="86" t="str">
        <f>INDEX('Crosswalk Particulates'!$B:$B,MATCH('2017 EPA Data'!A1878,'Crosswalk Particulates'!$A:$A,0))</f>
        <v>industry-fuel-other</v>
      </c>
      <c r="G1878" s="91">
        <f>INDEX('Crosswalk Particulates'!$E:$E,MATCH('2017 EPA Data'!$B1878,'Crosswalk Particulates'!$D:$D,0))</f>
        <v>0</v>
      </c>
      <c r="H1878" s="103">
        <f t="shared" si="29"/>
        <v>0</v>
      </c>
    </row>
    <row r="1879" spans="1:8" hidden="1">
      <c r="A1879" s="80" t="s">
        <v>3784</v>
      </c>
      <c r="B1879" s="80" t="s">
        <v>3912</v>
      </c>
      <c r="C1879" s="80" t="s">
        <v>3705</v>
      </c>
      <c r="D1879" s="93">
        <v>5334</v>
      </c>
      <c r="E1879" s="80" t="s">
        <v>3706</v>
      </c>
      <c r="F1879" s="86" t="str">
        <f>INDEX('Crosswalk Particulates'!$B:$B,MATCH('2017 EPA Data'!A1879,'Crosswalk Particulates'!$A:$A,0))</f>
        <v>industry-fuel-coal</v>
      </c>
      <c r="G1879" s="91">
        <f>INDEX('Crosswalk Particulates'!$E:$E,MATCH('2017 EPA Data'!$B1879,'Crosswalk Particulates'!$D:$D,0))</f>
        <v>0</v>
      </c>
      <c r="H1879" s="103">
        <f t="shared" si="29"/>
        <v>0</v>
      </c>
    </row>
    <row r="1880" spans="1:8" hidden="1">
      <c r="A1880" s="80" t="s">
        <v>3729</v>
      </c>
      <c r="B1880" s="80" t="s">
        <v>3883</v>
      </c>
      <c r="C1880" s="80" t="s">
        <v>3705</v>
      </c>
      <c r="D1880" s="93">
        <v>5327.0145793382999</v>
      </c>
      <c r="E1880" s="80" t="s">
        <v>3706</v>
      </c>
      <c r="F1880" s="86" t="str">
        <f>INDEX('Crosswalk Particulates'!$B:$B,MATCH('2017 EPA Data'!A1880,'Crosswalk Particulates'!$A:$A,0))</f>
        <v>Transportation Sector</v>
      </c>
      <c r="G1880" s="91">
        <f>INDEX('Crosswalk Particulates'!$E:$E,MATCH('2017 EPA Data'!$B1880,'Crosswalk Particulates'!$D:$D,0))</f>
        <v>0</v>
      </c>
      <c r="H1880" s="103">
        <f t="shared" si="29"/>
        <v>0</v>
      </c>
    </row>
    <row r="1881" spans="1:8" hidden="1">
      <c r="A1881" s="80" t="s">
        <v>3795</v>
      </c>
      <c r="B1881" s="80" t="s">
        <v>3744</v>
      </c>
      <c r="C1881" s="80" t="s">
        <v>3745</v>
      </c>
      <c r="D1881" s="93">
        <v>5299.7657895729999</v>
      </c>
      <c r="E1881" s="80" t="s">
        <v>3710</v>
      </c>
      <c r="F1881" s="86" t="str">
        <f>INDEX('Crosswalk Particulates'!$B:$B,MATCH('2017 EPA Data'!A1881,'Crosswalk Particulates'!$A:$A,0))</f>
        <v>process-cement-industry</v>
      </c>
      <c r="G1881" s="91" t="str">
        <f>INDEX('Crosswalk Particulates'!$E:$E,MATCH('2017 EPA Data'!$B1881,'Crosswalk Particulates'!$D:$D,0))</f>
        <v>VOC</v>
      </c>
      <c r="H1881" s="103">
        <f t="shared" si="29"/>
        <v>4807872367.6397753</v>
      </c>
    </row>
    <row r="1882" spans="1:8" hidden="1">
      <c r="A1882" s="80" t="s">
        <v>3774</v>
      </c>
      <c r="B1882" s="80" t="s">
        <v>3882</v>
      </c>
      <c r="C1882" s="80" t="s">
        <v>3705</v>
      </c>
      <c r="D1882" s="93">
        <v>5286.4458328103292</v>
      </c>
      <c r="E1882" s="80" t="s">
        <v>3706</v>
      </c>
      <c r="F1882" s="86" t="str">
        <f>INDEX('Crosswalk Particulates'!$B:$B,MATCH('2017 EPA Data'!A1882,'Crosswalk Particulates'!$A:$A,0))</f>
        <v>process-other-industry</v>
      </c>
      <c r="G1882" s="91">
        <f>INDEX('Crosswalk Particulates'!$E:$E,MATCH('2017 EPA Data'!$B1882,'Crosswalk Particulates'!$D:$D,0))</f>
        <v>0</v>
      </c>
      <c r="H1882" s="103">
        <f t="shared" si="29"/>
        <v>0</v>
      </c>
    </row>
    <row r="1883" spans="1:8" hidden="1">
      <c r="A1883" s="80" t="s">
        <v>3852</v>
      </c>
      <c r="B1883" s="80" t="s">
        <v>3810</v>
      </c>
      <c r="C1883" s="80" t="s">
        <v>3811</v>
      </c>
      <c r="D1883" s="93">
        <v>5284.4113377801768</v>
      </c>
      <c r="E1883" s="80" t="s">
        <v>3706</v>
      </c>
      <c r="F1883" s="86" t="str">
        <f>INDEX('Crosswalk Particulates'!$B:$B,MATCH('2017 EPA Data'!A1883,'Crosswalk Particulates'!$A:$A,0))</f>
        <v>Commercial Buildings Sector</v>
      </c>
      <c r="G1883" s="91">
        <f>INDEX('Crosswalk Particulates'!$E:$E,MATCH('2017 EPA Data'!$B1883,'Crosswalk Particulates'!$D:$D,0))</f>
        <v>0</v>
      </c>
      <c r="H1883" s="103">
        <f t="shared" si="29"/>
        <v>0</v>
      </c>
    </row>
    <row r="1884" spans="1:8" hidden="1">
      <c r="A1884" s="80" t="s">
        <v>3774</v>
      </c>
      <c r="B1884" s="80" t="s">
        <v>3950</v>
      </c>
      <c r="C1884" s="80" t="s">
        <v>3705</v>
      </c>
      <c r="D1884" s="93">
        <v>5280.4271551289003</v>
      </c>
      <c r="E1884" s="80" t="s">
        <v>3706</v>
      </c>
      <c r="F1884" s="86" t="str">
        <f>INDEX('Crosswalk Particulates'!$B:$B,MATCH('2017 EPA Data'!A1884,'Crosswalk Particulates'!$A:$A,0))</f>
        <v>process-other-industry</v>
      </c>
      <c r="G1884" s="91">
        <f>INDEX('Crosswalk Particulates'!$E:$E,MATCH('2017 EPA Data'!$B1884,'Crosswalk Particulates'!$D:$D,0))</f>
        <v>0</v>
      </c>
      <c r="H1884" s="103">
        <f t="shared" si="29"/>
        <v>0</v>
      </c>
    </row>
    <row r="1885" spans="1:8" hidden="1">
      <c r="A1885" s="80" t="s">
        <v>3753</v>
      </c>
      <c r="B1885" s="80" t="s">
        <v>3750</v>
      </c>
      <c r="C1885" s="80" t="s">
        <v>3705</v>
      </c>
      <c r="D1885" s="93">
        <v>5264.1240160400002</v>
      </c>
      <c r="E1885" s="80" t="s">
        <v>3706</v>
      </c>
      <c r="F1885" s="86" t="str">
        <f>INDEX('Crosswalk Particulates'!$B:$B,MATCH('2017 EPA Data'!A1885,'Crosswalk Particulates'!$A:$A,0))</f>
        <v>Electricity Sector</v>
      </c>
      <c r="G1885" s="91">
        <f>INDEX('Crosswalk Particulates'!$E:$E,MATCH('2017 EPA Data'!$B1885,'Crosswalk Particulates'!$D:$D,0))</f>
        <v>0</v>
      </c>
      <c r="H1885" s="103">
        <f t="shared" si="29"/>
        <v>0</v>
      </c>
    </row>
    <row r="1886" spans="1:8" hidden="1">
      <c r="A1886" s="80" t="s">
        <v>3766</v>
      </c>
      <c r="B1886" s="80" t="s">
        <v>3871</v>
      </c>
      <c r="C1886" s="80" t="s">
        <v>3705</v>
      </c>
      <c r="D1886" s="93">
        <v>5259.3992099999996</v>
      </c>
      <c r="E1886" s="80" t="s">
        <v>3706</v>
      </c>
      <c r="F1886" s="86" t="str">
        <f>INDEX('Crosswalk Particulates'!$B:$B,MATCH('2017 EPA Data'!A1886,'Crosswalk Particulates'!$A:$A,0))</f>
        <v>process-chemicals-industry</v>
      </c>
      <c r="G1886" s="91">
        <f>INDEX('Crosswalk Particulates'!$E:$E,MATCH('2017 EPA Data'!$B1886,'Crosswalk Particulates'!$D:$D,0))</f>
        <v>0</v>
      </c>
      <c r="H1886" s="103">
        <f t="shared" si="29"/>
        <v>0</v>
      </c>
    </row>
    <row r="1887" spans="1:8" hidden="1">
      <c r="A1887" s="80" t="s">
        <v>3837</v>
      </c>
      <c r="B1887" s="80" t="s">
        <v>3778</v>
      </c>
      <c r="C1887" s="80" t="s">
        <v>3745</v>
      </c>
      <c r="D1887" s="93">
        <v>5240.4323028704957</v>
      </c>
      <c r="E1887" s="80" t="s">
        <v>3710</v>
      </c>
      <c r="F1887" s="86" t="str">
        <f>INDEX('Crosswalk Particulates'!$B:$B,MATCH('2017 EPA Data'!A1887,'Crosswalk Particulates'!$A:$A,0))</f>
        <v>Electricity Sector</v>
      </c>
      <c r="G1887" s="91" t="str">
        <f>INDEX('Crosswalk Particulates'!$E:$E,MATCH('2017 EPA Data'!$B1887,'Crosswalk Particulates'!$D:$D,0))</f>
        <v>PM10</v>
      </c>
      <c r="H1887" s="103">
        <f t="shared" si="29"/>
        <v>4754045869.919076</v>
      </c>
    </row>
    <row r="1888" spans="1:8" hidden="1">
      <c r="A1888" s="80" t="s">
        <v>3853</v>
      </c>
      <c r="B1888" s="80" t="s">
        <v>3719</v>
      </c>
      <c r="C1888" s="80" t="s">
        <v>3705</v>
      </c>
      <c r="D1888" s="93">
        <v>5234.2825097997365</v>
      </c>
      <c r="E1888" s="80" t="s">
        <v>3706</v>
      </c>
      <c r="F1888" s="86" t="str">
        <f>INDEX('Crosswalk Particulates'!$B:$B,MATCH('2017 EPA Data'!A1888,'Crosswalk Particulates'!$A:$A,0))</f>
        <v>Commercial Buildings Sector</v>
      </c>
      <c r="G1888" s="91">
        <f>INDEX('Crosswalk Particulates'!$E:$E,MATCH('2017 EPA Data'!$B1888,'Crosswalk Particulates'!$D:$D,0))</f>
        <v>0</v>
      </c>
      <c r="H1888" s="103">
        <f t="shared" si="29"/>
        <v>0</v>
      </c>
    </row>
    <row r="1889" spans="1:8" hidden="1">
      <c r="A1889" s="80" t="s">
        <v>3730</v>
      </c>
      <c r="B1889" s="80" t="s">
        <v>3870</v>
      </c>
      <c r="C1889" s="80" t="s">
        <v>3705</v>
      </c>
      <c r="D1889" s="93">
        <v>5200</v>
      </c>
      <c r="E1889" s="80" t="s">
        <v>3706</v>
      </c>
      <c r="F1889" s="86" t="str">
        <f>INDEX('Crosswalk Particulates'!$B:$B,MATCH('2017 EPA Data'!A1889,'Crosswalk Particulates'!$A:$A,0))</f>
        <v>process-ngps-industry</v>
      </c>
      <c r="G1889" s="91">
        <f>INDEX('Crosswalk Particulates'!$E:$E,MATCH('2017 EPA Data'!$B1889,'Crosswalk Particulates'!$D:$D,0))</f>
        <v>0</v>
      </c>
      <c r="H1889" s="103">
        <f t="shared" si="29"/>
        <v>0</v>
      </c>
    </row>
    <row r="1890" spans="1:8" hidden="1">
      <c r="A1890" s="80" t="s">
        <v>3817</v>
      </c>
      <c r="B1890" s="80" t="s">
        <v>3781</v>
      </c>
      <c r="C1890" s="80" t="s">
        <v>3705</v>
      </c>
      <c r="D1890" s="93">
        <v>5158.3004912000015</v>
      </c>
      <c r="E1890" s="80" t="s">
        <v>3706</v>
      </c>
      <c r="F1890" s="86" t="str">
        <f>INDEX('Crosswalk Particulates'!$B:$B,MATCH('2017 EPA Data'!A1890,'Crosswalk Particulates'!$A:$A,0))</f>
        <v>industry-fuel-oil</v>
      </c>
      <c r="G1890" s="91">
        <f>INDEX('Crosswalk Particulates'!$E:$E,MATCH('2017 EPA Data'!$B1890,'Crosswalk Particulates'!$D:$D,0))</f>
        <v>0</v>
      </c>
      <c r="H1890" s="103">
        <f t="shared" si="29"/>
        <v>0</v>
      </c>
    </row>
    <row r="1891" spans="1:8" hidden="1">
      <c r="A1891" s="80" t="s">
        <v>3718</v>
      </c>
      <c r="B1891" s="80" t="s">
        <v>3891</v>
      </c>
      <c r="C1891" s="80" t="s">
        <v>3705</v>
      </c>
      <c r="D1891" s="93">
        <v>5120.7801868890001</v>
      </c>
      <c r="E1891" s="80" t="s">
        <v>3706</v>
      </c>
      <c r="F1891" s="86" t="str">
        <f>INDEX('Crosswalk Particulates'!$B:$B,MATCH('2017 EPA Data'!A1891,'Crosswalk Particulates'!$A:$A,0))</f>
        <v>process-other-industry</v>
      </c>
      <c r="G1891" s="91">
        <f>INDEX('Crosswalk Particulates'!$E:$E,MATCH('2017 EPA Data'!$B1891,'Crosswalk Particulates'!$D:$D,0))</f>
        <v>0</v>
      </c>
      <c r="H1891" s="103">
        <f t="shared" si="29"/>
        <v>0</v>
      </c>
    </row>
    <row r="1892" spans="1:8" hidden="1">
      <c r="A1892" s="80" t="s">
        <v>3807</v>
      </c>
      <c r="B1892" s="80" t="s">
        <v>3888</v>
      </c>
      <c r="C1892" s="80" t="s">
        <v>3705</v>
      </c>
      <c r="D1892" s="93">
        <v>5117.4674292299997</v>
      </c>
      <c r="E1892" s="80" t="s">
        <v>3706</v>
      </c>
      <c r="F1892" s="86" t="str">
        <f>INDEX('Crosswalk Particulates'!$B:$B,MATCH('2017 EPA Data'!A1892,'Crosswalk Particulates'!$A:$A,0))</f>
        <v>process-iron and steel-industry</v>
      </c>
      <c r="G1892" s="91">
        <f>INDEX('Crosswalk Particulates'!$E:$E,MATCH('2017 EPA Data'!$B1892,'Crosswalk Particulates'!$D:$D,0))</f>
        <v>0</v>
      </c>
      <c r="H1892" s="103">
        <f t="shared" si="29"/>
        <v>0</v>
      </c>
    </row>
    <row r="1893" spans="1:8" hidden="1">
      <c r="A1893" s="80" t="s">
        <v>3780</v>
      </c>
      <c r="B1893" s="80" t="s">
        <v>3908</v>
      </c>
      <c r="C1893" s="80" t="s">
        <v>3705</v>
      </c>
      <c r="D1893" s="93">
        <v>5104.7015378444003</v>
      </c>
      <c r="E1893" s="80" t="s">
        <v>3706</v>
      </c>
      <c r="F1893" s="86" t="str">
        <f>INDEX('Crosswalk Particulates'!$B:$B,MATCH('2017 EPA Data'!A1893,'Crosswalk Particulates'!$A:$A,0))</f>
        <v>process-ngps-industry</v>
      </c>
      <c r="G1893" s="91">
        <f>INDEX('Crosswalk Particulates'!$E:$E,MATCH('2017 EPA Data'!$B1893,'Crosswalk Particulates'!$D:$D,0))</f>
        <v>0</v>
      </c>
      <c r="H1893" s="103">
        <f t="shared" si="29"/>
        <v>0</v>
      </c>
    </row>
    <row r="1894" spans="1:8" hidden="1">
      <c r="A1894" s="80" t="s">
        <v>3817</v>
      </c>
      <c r="B1894" s="80" t="s">
        <v>3928</v>
      </c>
      <c r="C1894" s="80" t="s">
        <v>3705</v>
      </c>
      <c r="D1894" s="93">
        <v>5084.4681654355254</v>
      </c>
      <c r="E1894" s="80" t="s">
        <v>3706</v>
      </c>
      <c r="F1894" s="86" t="str">
        <f>INDEX('Crosswalk Particulates'!$B:$B,MATCH('2017 EPA Data'!A1894,'Crosswalk Particulates'!$A:$A,0))</f>
        <v>industry-fuel-oil</v>
      </c>
      <c r="G1894" s="91">
        <f>INDEX('Crosswalk Particulates'!$E:$E,MATCH('2017 EPA Data'!$B1894,'Crosswalk Particulates'!$D:$D,0))</f>
        <v>0</v>
      </c>
      <c r="H1894" s="103">
        <f t="shared" si="29"/>
        <v>0</v>
      </c>
    </row>
    <row r="1895" spans="1:8" hidden="1">
      <c r="A1895" s="80" t="s">
        <v>3790</v>
      </c>
      <c r="B1895" s="80" t="s">
        <v>3731</v>
      </c>
      <c r="C1895" s="80" t="s">
        <v>3705</v>
      </c>
      <c r="D1895" s="93">
        <v>5078.1286357999998</v>
      </c>
      <c r="E1895" s="80" t="s">
        <v>3706</v>
      </c>
      <c r="F1895" s="86" t="str">
        <f>INDEX('Crosswalk Particulates'!$B:$B,MATCH('2017 EPA Data'!A1895,'Crosswalk Particulates'!$A:$A,0))</f>
        <v>process-other-industry</v>
      </c>
      <c r="G1895" s="91">
        <f>INDEX('Crosswalk Particulates'!$E:$E,MATCH('2017 EPA Data'!$B1895,'Crosswalk Particulates'!$D:$D,0))</f>
        <v>0</v>
      </c>
      <c r="H1895" s="103">
        <f t="shared" si="29"/>
        <v>0</v>
      </c>
    </row>
    <row r="1896" spans="1:8" hidden="1">
      <c r="A1896" s="80" t="s">
        <v>3726</v>
      </c>
      <c r="B1896" s="80" t="s">
        <v>3793</v>
      </c>
      <c r="C1896" s="80" t="s">
        <v>3745</v>
      </c>
      <c r="D1896" s="93">
        <v>5055.0777155164997</v>
      </c>
      <c r="E1896" s="80" t="s">
        <v>3710</v>
      </c>
      <c r="F1896" s="86" t="str">
        <f>INDEX('Crosswalk Particulates'!$B:$B,MATCH('2017 EPA Data'!A1896,'Crosswalk Particulates'!$A:$A,0))</f>
        <v>process-other-industry</v>
      </c>
      <c r="G1896" s="91">
        <f>INDEX('Crosswalk Particulates'!$E:$E,MATCH('2017 EPA Data'!$B1896,'Crosswalk Particulates'!$D:$D,0))</f>
        <v>0</v>
      </c>
      <c r="H1896" s="103">
        <f t="shared" si="29"/>
        <v>4585894816.8087931</v>
      </c>
    </row>
    <row r="1897" spans="1:8" hidden="1">
      <c r="A1897" s="80" t="s">
        <v>3735</v>
      </c>
      <c r="B1897" s="80" t="s">
        <v>3934</v>
      </c>
      <c r="C1897" s="80" t="s">
        <v>3705</v>
      </c>
      <c r="D1897" s="93">
        <v>5044.2763528180003</v>
      </c>
      <c r="E1897" s="80" t="s">
        <v>3706</v>
      </c>
      <c r="F1897" s="86" t="str">
        <f>INDEX('Crosswalk Particulates'!$B:$B,MATCH('2017 EPA Data'!A1897,'Crosswalk Particulates'!$A:$A,0))</f>
        <v>process-other-industry</v>
      </c>
      <c r="G1897" s="91">
        <f>INDEX('Crosswalk Particulates'!$E:$E,MATCH('2017 EPA Data'!$B1897,'Crosswalk Particulates'!$D:$D,0))</f>
        <v>0</v>
      </c>
      <c r="H1897" s="103">
        <f t="shared" si="29"/>
        <v>0</v>
      </c>
    </row>
    <row r="1898" spans="1:8" hidden="1">
      <c r="A1898" s="80" t="s">
        <v>3773</v>
      </c>
      <c r="B1898" s="80" t="s">
        <v>3818</v>
      </c>
      <c r="D1898" s="93">
        <v>5033.7242348271602</v>
      </c>
      <c r="E1898" s="80" t="s">
        <v>3710</v>
      </c>
      <c r="F1898" s="86" t="str">
        <f>INDEX('Crosswalk Particulates'!$B:$B,MATCH('2017 EPA Data'!A1898,'Crosswalk Particulates'!$A:$A,0))</f>
        <v>process-other-industry</v>
      </c>
      <c r="G1898" s="91">
        <f>INDEX('Crosswalk Particulates'!$E:$E,MATCH('2017 EPA Data'!$B1898,'Crosswalk Particulates'!$D:$D,0))</f>
        <v>0</v>
      </c>
      <c r="H1898" s="103">
        <f t="shared" si="29"/>
        <v>4566523241.943882</v>
      </c>
    </row>
    <row r="1899" spans="1:8" hidden="1">
      <c r="A1899" s="80" t="s">
        <v>3735</v>
      </c>
      <c r="B1899" s="80" t="s">
        <v>3748</v>
      </c>
      <c r="C1899" s="80" t="s">
        <v>3745</v>
      </c>
      <c r="D1899" s="93">
        <v>5003.2321393400498</v>
      </c>
      <c r="E1899" s="80" t="s">
        <v>3710</v>
      </c>
      <c r="F1899" s="86" t="str">
        <f>INDEX('Crosswalk Particulates'!$B:$B,MATCH('2017 EPA Data'!A1899,'Crosswalk Particulates'!$A:$A,0))</f>
        <v>process-other-industry</v>
      </c>
      <c r="G1899" s="91" t="str">
        <f>INDEX('Crosswalk Particulates'!$E:$E,MATCH('2017 EPA Data'!$B1899,'Crosswalk Particulates'!$D:$D,0))</f>
        <v>CO</v>
      </c>
      <c r="H1899" s="103">
        <f t="shared" si="29"/>
        <v>4538861245.330307</v>
      </c>
    </row>
    <row r="1900" spans="1:8" hidden="1">
      <c r="A1900" s="80" t="s">
        <v>3743</v>
      </c>
      <c r="B1900" s="80" t="s">
        <v>3713</v>
      </c>
      <c r="C1900" s="80" t="s">
        <v>3705</v>
      </c>
      <c r="D1900" s="93">
        <v>5001.3557300000002</v>
      </c>
      <c r="E1900" s="80" t="s">
        <v>3706</v>
      </c>
      <c r="F1900" s="86" t="str">
        <f>INDEX('Crosswalk Particulates'!$B:$B,MATCH('2017 EPA Data'!A1900,'Crosswalk Particulates'!$A:$A,0))</f>
        <v>process-other-industry</v>
      </c>
      <c r="G1900" s="91">
        <f>INDEX('Crosswalk Particulates'!$E:$E,MATCH('2017 EPA Data'!$B1900,'Crosswalk Particulates'!$D:$D,0))</f>
        <v>0</v>
      </c>
      <c r="H1900" s="103">
        <f t="shared" si="29"/>
        <v>0</v>
      </c>
    </row>
    <row r="1901" spans="1:8" hidden="1">
      <c r="A1901" s="80" t="s">
        <v>3780</v>
      </c>
      <c r="B1901" s="80" t="s">
        <v>3861</v>
      </c>
      <c r="C1901" s="80" t="s">
        <v>3705</v>
      </c>
      <c r="D1901" s="93">
        <v>4992.8037100000001</v>
      </c>
      <c r="E1901" s="80" t="s">
        <v>3706</v>
      </c>
      <c r="F1901" s="86" t="str">
        <f>INDEX('Crosswalk Particulates'!$B:$B,MATCH('2017 EPA Data'!A1901,'Crosswalk Particulates'!$A:$A,0))</f>
        <v>process-ngps-industry</v>
      </c>
      <c r="G1901" s="91">
        <f>INDEX('Crosswalk Particulates'!$E:$E,MATCH('2017 EPA Data'!$B1901,'Crosswalk Particulates'!$D:$D,0))</f>
        <v>0</v>
      </c>
      <c r="H1901" s="103">
        <f t="shared" si="29"/>
        <v>0</v>
      </c>
    </row>
    <row r="1902" spans="1:8" hidden="1">
      <c r="A1902" s="80" t="s">
        <v>3817</v>
      </c>
      <c r="B1902" s="80" t="s">
        <v>3951</v>
      </c>
      <c r="C1902" s="80" t="s">
        <v>3705</v>
      </c>
      <c r="D1902" s="93">
        <v>4960.3070130182414</v>
      </c>
      <c r="E1902" s="80" t="s">
        <v>3706</v>
      </c>
      <c r="F1902" s="86" t="str">
        <f>INDEX('Crosswalk Particulates'!$B:$B,MATCH('2017 EPA Data'!A1902,'Crosswalk Particulates'!$A:$A,0))</f>
        <v>industry-fuel-oil</v>
      </c>
      <c r="G1902" s="91">
        <f>INDEX('Crosswalk Particulates'!$E:$E,MATCH('2017 EPA Data'!$B1902,'Crosswalk Particulates'!$D:$D,0))</f>
        <v>0</v>
      </c>
      <c r="H1902" s="103">
        <f t="shared" si="29"/>
        <v>0</v>
      </c>
    </row>
    <row r="1903" spans="1:8" hidden="1">
      <c r="A1903" s="80" t="s">
        <v>3739</v>
      </c>
      <c r="B1903" s="80" t="s">
        <v>3858</v>
      </c>
      <c r="C1903" s="80" t="s">
        <v>3705</v>
      </c>
      <c r="D1903" s="93">
        <v>4959.2958238392121</v>
      </c>
      <c r="E1903" s="80" t="s">
        <v>3706</v>
      </c>
      <c r="F1903" s="86" t="str">
        <f>INDEX('Crosswalk Particulates'!$B:$B,MATCH('2017 EPA Data'!A1903,'Crosswalk Particulates'!$A:$A,0))</f>
        <v>industry-fuel-natural gas</v>
      </c>
      <c r="G1903" s="91">
        <f>INDEX('Crosswalk Particulates'!$E:$E,MATCH('2017 EPA Data'!$B1903,'Crosswalk Particulates'!$D:$D,0))</f>
        <v>0</v>
      </c>
      <c r="H1903" s="103">
        <f t="shared" si="29"/>
        <v>0</v>
      </c>
    </row>
    <row r="1904" spans="1:8" hidden="1">
      <c r="A1904" s="80" t="s">
        <v>3707</v>
      </c>
      <c r="B1904" s="80" t="s">
        <v>3898</v>
      </c>
      <c r="C1904" s="80" t="s">
        <v>3705</v>
      </c>
      <c r="D1904" s="93">
        <v>4947.6666219420003</v>
      </c>
      <c r="E1904" s="80" t="s">
        <v>3706</v>
      </c>
      <c r="F1904" s="86" t="str">
        <f>INDEX('Crosswalk Particulates'!$B:$B,MATCH('2017 EPA Data'!A1904,'Crosswalk Particulates'!$A:$A,0))</f>
        <v>process-other-industry</v>
      </c>
      <c r="G1904" s="91">
        <f>INDEX('Crosswalk Particulates'!$E:$E,MATCH('2017 EPA Data'!$B1904,'Crosswalk Particulates'!$D:$D,0))</f>
        <v>0</v>
      </c>
      <c r="H1904" s="103">
        <f t="shared" si="29"/>
        <v>0</v>
      </c>
    </row>
    <row r="1905" spans="1:8" hidden="1">
      <c r="A1905" s="80" t="s">
        <v>3753</v>
      </c>
      <c r="B1905" s="80" t="s">
        <v>3872</v>
      </c>
      <c r="C1905" s="80" t="s">
        <v>3705</v>
      </c>
      <c r="D1905" s="93">
        <v>4923.8731808800003</v>
      </c>
      <c r="E1905" s="80" t="s">
        <v>3706</v>
      </c>
      <c r="F1905" s="86" t="str">
        <f>INDEX('Crosswalk Particulates'!$B:$B,MATCH('2017 EPA Data'!A1905,'Crosswalk Particulates'!$A:$A,0))</f>
        <v>Electricity Sector</v>
      </c>
      <c r="G1905" s="91">
        <f>INDEX('Crosswalk Particulates'!$E:$E,MATCH('2017 EPA Data'!$B1905,'Crosswalk Particulates'!$D:$D,0))</f>
        <v>0</v>
      </c>
      <c r="H1905" s="103">
        <f t="shared" si="29"/>
        <v>0</v>
      </c>
    </row>
    <row r="1906" spans="1:8" hidden="1">
      <c r="A1906" s="80" t="s">
        <v>3788</v>
      </c>
      <c r="B1906" s="80" t="s">
        <v>3851</v>
      </c>
      <c r="C1906" s="80" t="s">
        <v>3705</v>
      </c>
      <c r="D1906" s="93">
        <v>4914.7273924600004</v>
      </c>
      <c r="E1906" s="80" t="s">
        <v>3706</v>
      </c>
      <c r="F1906" s="86" t="str">
        <f>INDEX('Crosswalk Particulates'!$B:$B,MATCH('2017 EPA Data'!A1906,'Crosswalk Particulates'!$A:$A,0))</f>
        <v>industry-fuel-biomass</v>
      </c>
      <c r="G1906" s="91">
        <f>INDEX('Crosswalk Particulates'!$E:$E,MATCH('2017 EPA Data'!$B1906,'Crosswalk Particulates'!$D:$D,0))</f>
        <v>0</v>
      </c>
      <c r="H1906" s="103">
        <f t="shared" si="29"/>
        <v>0</v>
      </c>
    </row>
    <row r="1907" spans="1:8" hidden="1">
      <c r="A1907" s="80" t="s">
        <v>3790</v>
      </c>
      <c r="B1907" s="80" t="s">
        <v>3824</v>
      </c>
      <c r="C1907" s="80" t="s">
        <v>3705</v>
      </c>
      <c r="D1907" s="93">
        <v>4913.5391610938968</v>
      </c>
      <c r="E1907" s="80" t="s">
        <v>3706</v>
      </c>
      <c r="F1907" s="86" t="str">
        <f>INDEX('Crosswalk Particulates'!$B:$B,MATCH('2017 EPA Data'!A1907,'Crosswalk Particulates'!$A:$A,0))</f>
        <v>process-other-industry</v>
      </c>
      <c r="G1907" s="91">
        <f>INDEX('Crosswalk Particulates'!$E:$E,MATCH('2017 EPA Data'!$B1907,'Crosswalk Particulates'!$D:$D,0))</f>
        <v>0</v>
      </c>
      <c r="H1907" s="103">
        <f t="shared" si="29"/>
        <v>0</v>
      </c>
    </row>
    <row r="1908" spans="1:8" hidden="1">
      <c r="A1908" s="80" t="s">
        <v>3707</v>
      </c>
      <c r="B1908" s="80" t="s">
        <v>3863</v>
      </c>
      <c r="C1908" s="80" t="s">
        <v>3705</v>
      </c>
      <c r="D1908" s="93">
        <v>4903.0020168736846</v>
      </c>
      <c r="E1908" s="80" t="s">
        <v>3706</v>
      </c>
      <c r="F1908" s="86" t="str">
        <f>INDEX('Crosswalk Particulates'!$B:$B,MATCH('2017 EPA Data'!A1908,'Crosswalk Particulates'!$A:$A,0))</f>
        <v>process-other-industry</v>
      </c>
      <c r="G1908" s="91">
        <f>INDEX('Crosswalk Particulates'!$E:$E,MATCH('2017 EPA Data'!$B1908,'Crosswalk Particulates'!$D:$D,0))</f>
        <v>0</v>
      </c>
      <c r="H1908" s="103">
        <f t="shared" si="29"/>
        <v>0</v>
      </c>
    </row>
    <row r="1909" spans="1:8" hidden="1">
      <c r="A1909" s="80" t="s">
        <v>3707</v>
      </c>
      <c r="B1909" s="80" t="s">
        <v>3939</v>
      </c>
      <c r="C1909" s="80" t="s">
        <v>3705</v>
      </c>
      <c r="D1909" s="93">
        <v>4896.5304295145879</v>
      </c>
      <c r="E1909" s="80" t="s">
        <v>3706</v>
      </c>
      <c r="F1909" s="86" t="str">
        <f>INDEX('Crosswalk Particulates'!$B:$B,MATCH('2017 EPA Data'!A1909,'Crosswalk Particulates'!$A:$A,0))</f>
        <v>process-other-industry</v>
      </c>
      <c r="G1909" s="91">
        <f>INDEX('Crosswalk Particulates'!$E:$E,MATCH('2017 EPA Data'!$B1909,'Crosswalk Particulates'!$D:$D,0))</f>
        <v>0</v>
      </c>
      <c r="H1909" s="103">
        <f t="shared" si="29"/>
        <v>0</v>
      </c>
    </row>
    <row r="1910" spans="1:8" hidden="1">
      <c r="A1910" s="80" t="s">
        <v>3739</v>
      </c>
      <c r="B1910" s="80" t="s">
        <v>3808</v>
      </c>
      <c r="C1910" s="80" t="s">
        <v>3705</v>
      </c>
      <c r="D1910" s="93">
        <v>4866.525558329341</v>
      </c>
      <c r="E1910" s="80" t="s">
        <v>3706</v>
      </c>
      <c r="F1910" s="86" t="str">
        <f>INDEX('Crosswalk Particulates'!$B:$B,MATCH('2017 EPA Data'!A1910,'Crosswalk Particulates'!$A:$A,0))</f>
        <v>industry-fuel-natural gas</v>
      </c>
      <c r="G1910" s="91">
        <f>INDEX('Crosswalk Particulates'!$E:$E,MATCH('2017 EPA Data'!$B1910,'Crosswalk Particulates'!$D:$D,0))</f>
        <v>0</v>
      </c>
      <c r="H1910" s="103">
        <f t="shared" si="29"/>
        <v>0</v>
      </c>
    </row>
    <row r="1911" spans="1:8" hidden="1">
      <c r="A1911" s="80" t="s">
        <v>3733</v>
      </c>
      <c r="B1911" s="80" t="s">
        <v>3814</v>
      </c>
      <c r="C1911" s="80" t="s">
        <v>3705</v>
      </c>
      <c r="D1911" s="93">
        <v>4860.22432002604</v>
      </c>
      <c r="E1911" s="80" t="s">
        <v>3706</v>
      </c>
      <c r="F1911" s="86" t="str">
        <f>INDEX('Crosswalk Particulates'!$B:$B,MATCH('2017 EPA Data'!A1911,'Crosswalk Particulates'!$A:$A,0))</f>
        <v>Transportation Sector</v>
      </c>
      <c r="G1911" s="91">
        <f>INDEX('Crosswalk Particulates'!$E:$E,MATCH('2017 EPA Data'!$B1911,'Crosswalk Particulates'!$D:$D,0))</f>
        <v>0</v>
      </c>
      <c r="H1911" s="103">
        <f t="shared" si="29"/>
        <v>0</v>
      </c>
    </row>
    <row r="1912" spans="1:8" hidden="1">
      <c r="A1912" s="80" t="s">
        <v>3769</v>
      </c>
      <c r="B1912" s="80" t="s">
        <v>3763</v>
      </c>
      <c r="C1912" s="80" t="s">
        <v>3705</v>
      </c>
      <c r="D1912" s="93">
        <v>4838.951</v>
      </c>
      <c r="E1912" s="80" t="s">
        <v>3706</v>
      </c>
      <c r="F1912" s="86" t="str">
        <f>INDEX('Crosswalk Particulates'!$B:$B,MATCH('2017 EPA Data'!A1912,'Crosswalk Particulates'!$A:$A,0))</f>
        <v>Electricity Sector</v>
      </c>
      <c r="G1912" s="91">
        <f>INDEX('Crosswalk Particulates'!$E:$E,MATCH('2017 EPA Data'!$B1912,'Crosswalk Particulates'!$D:$D,0))</f>
        <v>0</v>
      </c>
      <c r="H1912" s="103">
        <f t="shared" si="29"/>
        <v>0</v>
      </c>
    </row>
    <row r="1913" spans="1:8" hidden="1">
      <c r="A1913" s="80" t="s">
        <v>3772</v>
      </c>
      <c r="B1913" s="80" t="s">
        <v>3764</v>
      </c>
      <c r="C1913" s="80" t="s">
        <v>3705</v>
      </c>
      <c r="D1913" s="93">
        <v>4813.8511227752497</v>
      </c>
      <c r="E1913" s="80" t="s">
        <v>3706</v>
      </c>
      <c r="F1913" s="86" t="str">
        <f>INDEX('Crosswalk Particulates'!$B:$B,MATCH('2017 EPA Data'!A1913,'Crosswalk Particulates'!$A:$A,0))</f>
        <v>Electricity Sector</v>
      </c>
      <c r="G1913" s="91">
        <f>INDEX('Crosswalk Particulates'!$E:$E,MATCH('2017 EPA Data'!$B1913,'Crosswalk Particulates'!$D:$D,0))</f>
        <v>0</v>
      </c>
      <c r="H1913" s="103">
        <f t="shared" si="29"/>
        <v>0</v>
      </c>
    </row>
    <row r="1914" spans="1:8" hidden="1">
      <c r="A1914" s="80" t="s">
        <v>3772</v>
      </c>
      <c r="B1914" s="80" t="s">
        <v>3732</v>
      </c>
      <c r="C1914" s="80" t="s">
        <v>3705</v>
      </c>
      <c r="D1914" s="93">
        <v>4809.4726482046899</v>
      </c>
      <c r="E1914" s="80" t="s">
        <v>3706</v>
      </c>
      <c r="F1914" s="86" t="str">
        <f>INDEX('Crosswalk Particulates'!$B:$B,MATCH('2017 EPA Data'!A1914,'Crosswalk Particulates'!$A:$A,0))</f>
        <v>Electricity Sector</v>
      </c>
      <c r="G1914" s="91">
        <f>INDEX('Crosswalk Particulates'!$E:$E,MATCH('2017 EPA Data'!$B1914,'Crosswalk Particulates'!$D:$D,0))</f>
        <v>0</v>
      </c>
      <c r="H1914" s="103">
        <f t="shared" si="29"/>
        <v>0</v>
      </c>
    </row>
    <row r="1915" spans="1:8" hidden="1">
      <c r="A1915" s="80" t="s">
        <v>3707</v>
      </c>
      <c r="B1915" s="80" t="s">
        <v>3890</v>
      </c>
      <c r="C1915" s="80" t="s">
        <v>3705</v>
      </c>
      <c r="D1915" s="93">
        <v>4788.1562562899999</v>
      </c>
      <c r="E1915" s="80" t="s">
        <v>3706</v>
      </c>
      <c r="F1915" s="86" t="str">
        <f>INDEX('Crosswalk Particulates'!$B:$B,MATCH('2017 EPA Data'!A1915,'Crosswalk Particulates'!$A:$A,0))</f>
        <v>process-other-industry</v>
      </c>
      <c r="G1915" s="91">
        <f>INDEX('Crosswalk Particulates'!$E:$E,MATCH('2017 EPA Data'!$B1915,'Crosswalk Particulates'!$D:$D,0))</f>
        <v>0</v>
      </c>
      <c r="H1915" s="103">
        <f t="shared" si="29"/>
        <v>0</v>
      </c>
    </row>
    <row r="1916" spans="1:8" hidden="1">
      <c r="A1916" s="80" t="s">
        <v>3730</v>
      </c>
      <c r="B1916" s="80" t="s">
        <v>3808</v>
      </c>
      <c r="C1916" s="80" t="s">
        <v>3705</v>
      </c>
      <c r="D1916" s="93">
        <v>4756.5951773689003</v>
      </c>
      <c r="E1916" s="80" t="s">
        <v>3706</v>
      </c>
      <c r="F1916" s="86" t="str">
        <f>INDEX('Crosswalk Particulates'!$B:$B,MATCH('2017 EPA Data'!A1916,'Crosswalk Particulates'!$A:$A,0))</f>
        <v>process-ngps-industry</v>
      </c>
      <c r="G1916" s="91">
        <f>INDEX('Crosswalk Particulates'!$E:$E,MATCH('2017 EPA Data'!$B1916,'Crosswalk Particulates'!$D:$D,0))</f>
        <v>0</v>
      </c>
      <c r="H1916" s="103">
        <f t="shared" si="29"/>
        <v>0</v>
      </c>
    </row>
    <row r="1917" spans="1:8" hidden="1">
      <c r="A1917" s="80" t="s">
        <v>3753</v>
      </c>
      <c r="B1917" s="80" t="s">
        <v>3894</v>
      </c>
      <c r="C1917" s="80" t="s">
        <v>3705</v>
      </c>
      <c r="D1917" s="93">
        <v>4743.0878300189997</v>
      </c>
      <c r="E1917" s="80" t="s">
        <v>3706</v>
      </c>
      <c r="F1917" s="86" t="str">
        <f>INDEX('Crosswalk Particulates'!$B:$B,MATCH('2017 EPA Data'!A1917,'Crosswalk Particulates'!$A:$A,0))</f>
        <v>Electricity Sector</v>
      </c>
      <c r="G1917" s="91">
        <f>INDEX('Crosswalk Particulates'!$E:$E,MATCH('2017 EPA Data'!$B1917,'Crosswalk Particulates'!$D:$D,0))</f>
        <v>0</v>
      </c>
      <c r="H1917" s="103">
        <f t="shared" si="29"/>
        <v>0</v>
      </c>
    </row>
    <row r="1918" spans="1:8" hidden="1">
      <c r="A1918" s="80" t="s">
        <v>3735</v>
      </c>
      <c r="B1918" s="80" t="s">
        <v>3838</v>
      </c>
      <c r="C1918" s="80" t="s">
        <v>3705</v>
      </c>
      <c r="D1918" s="93">
        <v>4727.0074990814001</v>
      </c>
      <c r="E1918" s="80" t="s">
        <v>3706</v>
      </c>
      <c r="F1918" s="86" t="str">
        <f>INDEX('Crosswalk Particulates'!$B:$B,MATCH('2017 EPA Data'!A1918,'Crosswalk Particulates'!$A:$A,0))</f>
        <v>process-other-industry</v>
      </c>
      <c r="G1918" s="91">
        <f>INDEX('Crosswalk Particulates'!$E:$E,MATCH('2017 EPA Data'!$B1918,'Crosswalk Particulates'!$D:$D,0))</f>
        <v>0</v>
      </c>
      <c r="H1918" s="103">
        <f t="shared" si="29"/>
        <v>0</v>
      </c>
    </row>
    <row r="1919" spans="1:8" hidden="1">
      <c r="A1919" s="80" t="s">
        <v>3729</v>
      </c>
      <c r="B1919" s="80" t="s">
        <v>3834</v>
      </c>
      <c r="C1919" s="80" t="s">
        <v>3705</v>
      </c>
      <c r="D1919" s="93">
        <v>4720.3800661630121</v>
      </c>
      <c r="E1919" s="80" t="s">
        <v>3706</v>
      </c>
      <c r="F1919" s="86" t="str">
        <f>INDEX('Crosswalk Particulates'!$B:$B,MATCH('2017 EPA Data'!A1919,'Crosswalk Particulates'!$A:$A,0))</f>
        <v>Transportation Sector</v>
      </c>
      <c r="G1919" s="91">
        <f>INDEX('Crosswalk Particulates'!$E:$E,MATCH('2017 EPA Data'!$B1919,'Crosswalk Particulates'!$D:$D,0))</f>
        <v>0</v>
      </c>
      <c r="H1919" s="103">
        <f t="shared" si="29"/>
        <v>0</v>
      </c>
    </row>
    <row r="1920" spans="1:8" hidden="1">
      <c r="A1920" s="80" t="s">
        <v>3770</v>
      </c>
      <c r="B1920" s="80" t="s">
        <v>3778</v>
      </c>
      <c r="C1920" s="80" t="s">
        <v>3745</v>
      </c>
      <c r="D1920" s="93">
        <v>4693.1623279273081</v>
      </c>
      <c r="E1920" s="80" t="s">
        <v>3710</v>
      </c>
      <c r="F1920" s="86" t="str">
        <f>INDEX('Crosswalk Particulates'!$B:$B,MATCH('2017 EPA Data'!A1920,'Crosswalk Particulates'!$A:$A,0))</f>
        <v>Commercial Buildings Sector</v>
      </c>
      <c r="G1920" s="91" t="str">
        <f>INDEX('Crosswalk Particulates'!$E:$E,MATCH('2017 EPA Data'!$B1920,'Crosswalk Particulates'!$D:$D,0))</f>
        <v>PM10</v>
      </c>
      <c r="H1920" s="103">
        <f t="shared" si="29"/>
        <v>4257570309.5565748</v>
      </c>
    </row>
    <row r="1921" spans="1:8" hidden="1">
      <c r="A1921" s="80" t="s">
        <v>3730</v>
      </c>
      <c r="B1921" s="80" t="s">
        <v>3884</v>
      </c>
      <c r="C1921" s="80" t="s">
        <v>3705</v>
      </c>
      <c r="D1921" s="93">
        <v>4670.3999999999996</v>
      </c>
      <c r="E1921" s="80" t="s">
        <v>3706</v>
      </c>
      <c r="F1921" s="86" t="str">
        <f>INDEX('Crosswalk Particulates'!$B:$B,MATCH('2017 EPA Data'!A1921,'Crosswalk Particulates'!$A:$A,0))</f>
        <v>process-ngps-industry</v>
      </c>
      <c r="G1921" s="91">
        <f>INDEX('Crosswalk Particulates'!$E:$E,MATCH('2017 EPA Data'!$B1921,'Crosswalk Particulates'!$D:$D,0))</f>
        <v>0</v>
      </c>
      <c r="H1921" s="103">
        <f t="shared" si="29"/>
        <v>0</v>
      </c>
    </row>
    <row r="1922" spans="1:8" hidden="1">
      <c r="A1922" s="80" t="s">
        <v>3852</v>
      </c>
      <c r="B1922" s="80" t="s">
        <v>3794</v>
      </c>
      <c r="C1922" s="80" t="s">
        <v>3705</v>
      </c>
      <c r="D1922" s="93">
        <v>4657.3774747975003</v>
      </c>
      <c r="E1922" s="80" t="s">
        <v>3706</v>
      </c>
      <c r="F1922" s="86" t="str">
        <f>INDEX('Crosswalk Particulates'!$B:$B,MATCH('2017 EPA Data'!A1922,'Crosswalk Particulates'!$A:$A,0))</f>
        <v>Commercial Buildings Sector</v>
      </c>
      <c r="G1922" s="91">
        <f>INDEX('Crosswalk Particulates'!$E:$E,MATCH('2017 EPA Data'!$B1922,'Crosswalk Particulates'!$D:$D,0))</f>
        <v>0</v>
      </c>
      <c r="H1922" s="103">
        <f t="shared" si="29"/>
        <v>0</v>
      </c>
    </row>
    <row r="1923" spans="1:8" hidden="1">
      <c r="A1923" s="80" t="s">
        <v>3735</v>
      </c>
      <c r="B1923" s="80" t="s">
        <v>3894</v>
      </c>
      <c r="C1923" s="80" t="s">
        <v>3705</v>
      </c>
      <c r="D1923" s="93">
        <v>4649.7133927376599</v>
      </c>
      <c r="E1923" s="80" t="s">
        <v>3706</v>
      </c>
      <c r="F1923" s="86" t="str">
        <f>INDEX('Crosswalk Particulates'!$B:$B,MATCH('2017 EPA Data'!A1923,'Crosswalk Particulates'!$A:$A,0))</f>
        <v>process-other-industry</v>
      </c>
      <c r="G1923" s="91">
        <f>INDEX('Crosswalk Particulates'!$E:$E,MATCH('2017 EPA Data'!$B1923,'Crosswalk Particulates'!$D:$D,0))</f>
        <v>0</v>
      </c>
      <c r="H1923" s="103">
        <f t="shared" si="29"/>
        <v>0</v>
      </c>
    </row>
    <row r="1924" spans="1:8" hidden="1">
      <c r="A1924" s="80" t="s">
        <v>3753</v>
      </c>
      <c r="B1924" s="80" t="s">
        <v>3838</v>
      </c>
      <c r="C1924" s="80" t="s">
        <v>3705</v>
      </c>
      <c r="D1924" s="93">
        <v>4647.740452</v>
      </c>
      <c r="E1924" s="80" t="s">
        <v>3706</v>
      </c>
      <c r="F1924" s="86" t="str">
        <f>INDEX('Crosswalk Particulates'!$B:$B,MATCH('2017 EPA Data'!A1924,'Crosswalk Particulates'!$A:$A,0))</f>
        <v>Electricity Sector</v>
      </c>
      <c r="G1924" s="91">
        <f>INDEX('Crosswalk Particulates'!$E:$E,MATCH('2017 EPA Data'!$B1924,'Crosswalk Particulates'!$D:$D,0))</f>
        <v>0</v>
      </c>
      <c r="H1924" s="103">
        <f t="shared" ref="H1924:H1987" si="30">IF(E1924="TON",D1924/metricton_to_shortton,0)*10^6</f>
        <v>0</v>
      </c>
    </row>
    <row r="1925" spans="1:8" hidden="1">
      <c r="A1925" s="80" t="s">
        <v>3707</v>
      </c>
      <c r="B1925" s="80" t="s">
        <v>3952</v>
      </c>
      <c r="C1925" s="80" t="s">
        <v>3705</v>
      </c>
      <c r="D1925" s="93">
        <v>4636.4915000000001</v>
      </c>
      <c r="E1925" s="80" t="s">
        <v>3706</v>
      </c>
      <c r="F1925" s="86" t="str">
        <f>INDEX('Crosswalk Particulates'!$B:$B,MATCH('2017 EPA Data'!A1925,'Crosswalk Particulates'!$A:$A,0))</f>
        <v>process-other-industry</v>
      </c>
      <c r="G1925" s="91">
        <f>INDEX('Crosswalk Particulates'!$E:$E,MATCH('2017 EPA Data'!$B1925,'Crosswalk Particulates'!$D:$D,0))</f>
        <v>0</v>
      </c>
      <c r="H1925" s="103">
        <f t="shared" si="30"/>
        <v>0</v>
      </c>
    </row>
    <row r="1926" spans="1:8" hidden="1">
      <c r="A1926" s="80" t="s">
        <v>3774</v>
      </c>
      <c r="B1926" s="80" t="s">
        <v>3833</v>
      </c>
      <c r="C1926" s="80" t="s">
        <v>3705</v>
      </c>
      <c r="D1926" s="93">
        <v>4632.6955774999997</v>
      </c>
      <c r="E1926" s="80" t="s">
        <v>3706</v>
      </c>
      <c r="F1926" s="86" t="str">
        <f>INDEX('Crosswalk Particulates'!$B:$B,MATCH('2017 EPA Data'!A1926,'Crosswalk Particulates'!$A:$A,0))</f>
        <v>process-other-industry</v>
      </c>
      <c r="G1926" s="91">
        <f>INDEX('Crosswalk Particulates'!$E:$E,MATCH('2017 EPA Data'!$B1926,'Crosswalk Particulates'!$D:$D,0))</f>
        <v>0</v>
      </c>
      <c r="H1926" s="103">
        <f t="shared" si="30"/>
        <v>0</v>
      </c>
    </row>
    <row r="1927" spans="1:8" hidden="1">
      <c r="A1927" s="80" t="s">
        <v>3774</v>
      </c>
      <c r="B1927" s="80" t="s">
        <v>3873</v>
      </c>
      <c r="C1927" s="80" t="s">
        <v>3705</v>
      </c>
      <c r="D1927" s="93">
        <v>4627.5694457997452</v>
      </c>
      <c r="E1927" s="80" t="s">
        <v>3706</v>
      </c>
      <c r="F1927" s="86" t="str">
        <f>INDEX('Crosswalk Particulates'!$B:$B,MATCH('2017 EPA Data'!A1927,'Crosswalk Particulates'!$A:$A,0))</f>
        <v>process-other-industry</v>
      </c>
      <c r="G1927" s="91">
        <f>INDEX('Crosswalk Particulates'!$E:$E,MATCH('2017 EPA Data'!$B1927,'Crosswalk Particulates'!$D:$D,0))</f>
        <v>0</v>
      </c>
      <c r="H1927" s="103">
        <f t="shared" si="30"/>
        <v>0</v>
      </c>
    </row>
    <row r="1928" spans="1:8" hidden="1">
      <c r="A1928" s="80" t="s">
        <v>3753</v>
      </c>
      <c r="B1928" s="80" t="s">
        <v>3822</v>
      </c>
      <c r="D1928" s="93">
        <v>4625.9970130288839</v>
      </c>
      <c r="E1928" s="80" t="s">
        <v>3710</v>
      </c>
      <c r="F1928" s="86" t="str">
        <f>INDEX('Crosswalk Particulates'!$B:$B,MATCH('2017 EPA Data'!A1928,'Crosswalk Particulates'!$A:$A,0))</f>
        <v>Electricity Sector</v>
      </c>
      <c r="G1928" s="91" t="str">
        <f>INDEX('Crosswalk Particulates'!$E:$E,MATCH('2017 EPA Data'!$B1928,'Crosswalk Particulates'!$D:$D,0))</f>
        <v>OC</v>
      </c>
      <c r="H1928" s="103">
        <f t="shared" si="30"/>
        <v>4196638888.3607006</v>
      </c>
    </row>
    <row r="1929" spans="1:8" hidden="1">
      <c r="A1929" s="80" t="s">
        <v>3757</v>
      </c>
      <c r="B1929" s="80" t="s">
        <v>3802</v>
      </c>
      <c r="C1929" s="80" t="s">
        <v>3705</v>
      </c>
      <c r="D1929" s="93">
        <v>4620.2764369477545</v>
      </c>
      <c r="E1929" s="80" t="s">
        <v>3706</v>
      </c>
      <c r="F1929" s="86" t="str">
        <f>INDEX('Crosswalk Particulates'!$B:$B,MATCH('2017 EPA Data'!A1929,'Crosswalk Particulates'!$A:$A,0))</f>
        <v>Transportation Sector</v>
      </c>
      <c r="G1929" s="91">
        <f>INDEX('Crosswalk Particulates'!$E:$E,MATCH('2017 EPA Data'!$B1929,'Crosswalk Particulates'!$D:$D,0))</f>
        <v>0</v>
      </c>
      <c r="H1929" s="103">
        <f t="shared" si="30"/>
        <v>0</v>
      </c>
    </row>
    <row r="1930" spans="1:8" hidden="1">
      <c r="A1930" s="80" t="s">
        <v>3766</v>
      </c>
      <c r="B1930" s="80" t="s">
        <v>3896</v>
      </c>
      <c r="C1930" s="80" t="s">
        <v>3705</v>
      </c>
      <c r="D1930" s="93">
        <v>4614.3516639999998</v>
      </c>
      <c r="E1930" s="80" t="s">
        <v>3706</v>
      </c>
      <c r="F1930" s="86" t="str">
        <f>INDEX('Crosswalk Particulates'!$B:$B,MATCH('2017 EPA Data'!A1930,'Crosswalk Particulates'!$A:$A,0))</f>
        <v>process-chemicals-industry</v>
      </c>
      <c r="G1930" s="91">
        <f>INDEX('Crosswalk Particulates'!$E:$E,MATCH('2017 EPA Data'!$B1930,'Crosswalk Particulates'!$D:$D,0))</f>
        <v>0</v>
      </c>
      <c r="H1930" s="103">
        <f t="shared" si="30"/>
        <v>0</v>
      </c>
    </row>
    <row r="1931" spans="1:8" hidden="1">
      <c r="A1931" s="80" t="s">
        <v>3796</v>
      </c>
      <c r="B1931" s="80" t="s">
        <v>3732</v>
      </c>
      <c r="C1931" s="80" t="s">
        <v>3705</v>
      </c>
      <c r="D1931" s="93">
        <v>4573.6381929720001</v>
      </c>
      <c r="E1931" s="80" t="s">
        <v>3706</v>
      </c>
      <c r="F1931" s="86" t="str">
        <f>INDEX('Crosswalk Particulates'!$B:$B,MATCH('2017 EPA Data'!A1931,'Crosswalk Particulates'!$A:$A,0))</f>
        <v>Electricity Sector</v>
      </c>
      <c r="G1931" s="91">
        <f>INDEX('Crosswalk Particulates'!$E:$E,MATCH('2017 EPA Data'!$B1931,'Crosswalk Particulates'!$D:$D,0))</f>
        <v>0</v>
      </c>
      <c r="H1931" s="103">
        <f t="shared" si="30"/>
        <v>0</v>
      </c>
    </row>
    <row r="1932" spans="1:8" hidden="1">
      <c r="A1932" s="80" t="s">
        <v>3795</v>
      </c>
      <c r="B1932" s="80" t="s">
        <v>3810</v>
      </c>
      <c r="C1932" s="80" t="s">
        <v>3811</v>
      </c>
      <c r="D1932" s="93">
        <v>4571.8877439174003</v>
      </c>
      <c r="E1932" s="80" t="s">
        <v>3706</v>
      </c>
      <c r="F1932" s="86" t="str">
        <f>INDEX('Crosswalk Particulates'!$B:$B,MATCH('2017 EPA Data'!A1932,'Crosswalk Particulates'!$A:$A,0))</f>
        <v>process-cement-industry</v>
      </c>
      <c r="G1932" s="91">
        <f>INDEX('Crosswalk Particulates'!$E:$E,MATCH('2017 EPA Data'!$B1932,'Crosswalk Particulates'!$D:$D,0))</f>
        <v>0</v>
      </c>
      <c r="H1932" s="103">
        <f t="shared" si="30"/>
        <v>0</v>
      </c>
    </row>
    <row r="1933" spans="1:8" hidden="1">
      <c r="A1933" s="80" t="s">
        <v>3707</v>
      </c>
      <c r="B1933" s="80" t="s">
        <v>3850</v>
      </c>
      <c r="C1933" s="80" t="s">
        <v>3705</v>
      </c>
      <c r="D1933" s="93">
        <v>4569.0364272571578</v>
      </c>
      <c r="E1933" s="80" t="s">
        <v>3706</v>
      </c>
      <c r="F1933" s="86" t="str">
        <f>INDEX('Crosswalk Particulates'!$B:$B,MATCH('2017 EPA Data'!A1933,'Crosswalk Particulates'!$A:$A,0))</f>
        <v>process-other-industry</v>
      </c>
      <c r="G1933" s="91">
        <f>INDEX('Crosswalk Particulates'!$E:$E,MATCH('2017 EPA Data'!$B1933,'Crosswalk Particulates'!$D:$D,0))</f>
        <v>0</v>
      </c>
      <c r="H1933" s="103">
        <f t="shared" si="30"/>
        <v>0</v>
      </c>
    </row>
    <row r="1934" spans="1:8" hidden="1">
      <c r="A1934" s="80" t="s">
        <v>3735</v>
      </c>
      <c r="B1934" s="80" t="s">
        <v>3778</v>
      </c>
      <c r="C1934" s="80" t="s">
        <v>3745</v>
      </c>
      <c r="D1934" s="93">
        <v>4566.4457256949445</v>
      </c>
      <c r="E1934" s="80" t="s">
        <v>3710</v>
      </c>
      <c r="F1934" s="86" t="str">
        <f>INDEX('Crosswalk Particulates'!$B:$B,MATCH('2017 EPA Data'!A1934,'Crosswalk Particulates'!$A:$A,0))</f>
        <v>process-other-industry</v>
      </c>
      <c r="G1934" s="91" t="str">
        <f>INDEX('Crosswalk Particulates'!$E:$E,MATCH('2017 EPA Data'!$B1934,'Crosswalk Particulates'!$D:$D,0))</f>
        <v>PM10</v>
      </c>
      <c r="H1934" s="103">
        <f t="shared" si="30"/>
        <v>4142614804.995822</v>
      </c>
    </row>
    <row r="1935" spans="1:8" hidden="1">
      <c r="A1935" s="80" t="s">
        <v>3718</v>
      </c>
      <c r="B1935" s="80" t="s">
        <v>3712</v>
      </c>
      <c r="C1935" s="80" t="s">
        <v>3705</v>
      </c>
      <c r="D1935" s="93">
        <v>4545.9179938615662</v>
      </c>
      <c r="E1935" s="80" t="s">
        <v>3706</v>
      </c>
      <c r="F1935" s="86" t="str">
        <f>INDEX('Crosswalk Particulates'!$B:$B,MATCH('2017 EPA Data'!A1935,'Crosswalk Particulates'!$A:$A,0))</f>
        <v>process-other-industry</v>
      </c>
      <c r="G1935" s="91">
        <f>INDEX('Crosswalk Particulates'!$E:$E,MATCH('2017 EPA Data'!$B1935,'Crosswalk Particulates'!$D:$D,0))</f>
        <v>0</v>
      </c>
      <c r="H1935" s="103">
        <f t="shared" si="30"/>
        <v>0</v>
      </c>
    </row>
    <row r="1936" spans="1:8" hidden="1">
      <c r="A1936" s="80" t="s">
        <v>3784</v>
      </c>
      <c r="B1936" s="80" t="s">
        <v>3873</v>
      </c>
      <c r="C1936" s="80" t="s">
        <v>3705</v>
      </c>
      <c r="D1936" s="93">
        <v>4529.5332556545463</v>
      </c>
      <c r="E1936" s="80" t="s">
        <v>3706</v>
      </c>
      <c r="F1936" s="86" t="str">
        <f>INDEX('Crosswalk Particulates'!$B:$B,MATCH('2017 EPA Data'!A1936,'Crosswalk Particulates'!$A:$A,0))</f>
        <v>industry-fuel-coal</v>
      </c>
      <c r="G1936" s="91">
        <f>INDEX('Crosswalk Particulates'!$E:$E,MATCH('2017 EPA Data'!$B1936,'Crosswalk Particulates'!$D:$D,0))</f>
        <v>0</v>
      </c>
      <c r="H1936" s="103">
        <f t="shared" si="30"/>
        <v>0</v>
      </c>
    </row>
    <row r="1937" spans="1:8" hidden="1">
      <c r="A1937" s="80" t="s">
        <v>3726</v>
      </c>
      <c r="B1937" s="80" t="s">
        <v>3736</v>
      </c>
      <c r="C1937" s="80" t="s">
        <v>3705</v>
      </c>
      <c r="D1937" s="93">
        <v>4522.6621283739996</v>
      </c>
      <c r="E1937" s="80" t="s">
        <v>3706</v>
      </c>
      <c r="F1937" s="86" t="str">
        <f>INDEX('Crosswalk Particulates'!$B:$B,MATCH('2017 EPA Data'!A1937,'Crosswalk Particulates'!$A:$A,0))</f>
        <v>process-other-industry</v>
      </c>
      <c r="G1937" s="91">
        <f>INDEX('Crosswalk Particulates'!$E:$E,MATCH('2017 EPA Data'!$B1937,'Crosswalk Particulates'!$D:$D,0))</f>
        <v>0</v>
      </c>
      <c r="H1937" s="103">
        <f t="shared" si="30"/>
        <v>0</v>
      </c>
    </row>
    <row r="1938" spans="1:8" hidden="1">
      <c r="A1938" s="80" t="s">
        <v>3806</v>
      </c>
      <c r="B1938" s="80" t="s">
        <v>3810</v>
      </c>
      <c r="C1938" s="80" t="s">
        <v>3811</v>
      </c>
      <c r="D1938" s="93">
        <v>4519.9862160000002</v>
      </c>
      <c r="E1938" s="80" t="s">
        <v>3706</v>
      </c>
      <c r="F1938" s="86" t="str">
        <f>INDEX('Crosswalk Particulates'!$B:$B,MATCH('2017 EPA Data'!A1938,'Crosswalk Particulates'!$A:$A,0))</f>
        <v>Other-EPA</v>
      </c>
      <c r="G1938" s="91">
        <f>INDEX('Crosswalk Particulates'!$E:$E,MATCH('2017 EPA Data'!$B1938,'Crosswalk Particulates'!$D:$D,0))</f>
        <v>0</v>
      </c>
      <c r="H1938" s="103">
        <f t="shared" si="30"/>
        <v>0</v>
      </c>
    </row>
    <row r="1939" spans="1:8" hidden="1">
      <c r="A1939" s="80" t="s">
        <v>3766</v>
      </c>
      <c r="B1939" s="80" t="s">
        <v>3902</v>
      </c>
      <c r="C1939" s="80" t="s">
        <v>3705</v>
      </c>
      <c r="D1939" s="93">
        <v>4513.8421559999997</v>
      </c>
      <c r="E1939" s="80" t="s">
        <v>3706</v>
      </c>
      <c r="F1939" s="86" t="str">
        <f>INDEX('Crosswalk Particulates'!$B:$B,MATCH('2017 EPA Data'!A1939,'Crosswalk Particulates'!$A:$A,0))</f>
        <v>process-chemicals-industry</v>
      </c>
      <c r="G1939" s="91">
        <f>INDEX('Crosswalk Particulates'!$E:$E,MATCH('2017 EPA Data'!$B1939,'Crosswalk Particulates'!$D:$D,0))</f>
        <v>0</v>
      </c>
      <c r="H1939" s="103">
        <f t="shared" si="30"/>
        <v>0</v>
      </c>
    </row>
    <row r="1940" spans="1:8" hidden="1">
      <c r="A1940" s="80" t="s">
        <v>3739</v>
      </c>
      <c r="B1940" s="80" t="s">
        <v>3928</v>
      </c>
      <c r="C1940" s="80" t="s">
        <v>3705</v>
      </c>
      <c r="D1940" s="93">
        <v>4508.6939869360258</v>
      </c>
      <c r="E1940" s="80" t="s">
        <v>3706</v>
      </c>
      <c r="F1940" s="86" t="str">
        <f>INDEX('Crosswalk Particulates'!$B:$B,MATCH('2017 EPA Data'!A1940,'Crosswalk Particulates'!$A:$A,0))</f>
        <v>industry-fuel-natural gas</v>
      </c>
      <c r="G1940" s="91">
        <f>INDEX('Crosswalk Particulates'!$E:$E,MATCH('2017 EPA Data'!$B1940,'Crosswalk Particulates'!$D:$D,0))</f>
        <v>0</v>
      </c>
      <c r="H1940" s="103">
        <f t="shared" si="30"/>
        <v>0</v>
      </c>
    </row>
    <row r="1941" spans="1:8" hidden="1">
      <c r="A1941" s="80" t="s">
        <v>3783</v>
      </c>
      <c r="B1941" s="80" t="s">
        <v>3794</v>
      </c>
      <c r="C1941" s="80" t="s">
        <v>3705</v>
      </c>
      <c r="D1941" s="93">
        <v>4492.3624073999999</v>
      </c>
      <c r="E1941" s="80" t="s">
        <v>3706</v>
      </c>
      <c r="F1941" s="86" t="str">
        <f>INDEX('Crosswalk Particulates'!$B:$B,MATCH('2017 EPA Data'!A1941,'Crosswalk Particulates'!$A:$A,0))</f>
        <v>process-other-industry</v>
      </c>
      <c r="G1941" s="91">
        <f>INDEX('Crosswalk Particulates'!$E:$E,MATCH('2017 EPA Data'!$B1941,'Crosswalk Particulates'!$D:$D,0))</f>
        <v>0</v>
      </c>
      <c r="H1941" s="103">
        <f t="shared" si="30"/>
        <v>0</v>
      </c>
    </row>
    <row r="1942" spans="1:8" hidden="1">
      <c r="A1942" s="80" t="s">
        <v>3726</v>
      </c>
      <c r="B1942" s="80" t="s">
        <v>3848</v>
      </c>
      <c r="C1942" s="80" t="s">
        <v>3705</v>
      </c>
      <c r="D1942" s="93">
        <v>4479.1183449999999</v>
      </c>
      <c r="E1942" s="80" t="s">
        <v>3706</v>
      </c>
      <c r="F1942" s="86" t="str">
        <f>INDEX('Crosswalk Particulates'!$B:$B,MATCH('2017 EPA Data'!A1942,'Crosswalk Particulates'!$A:$A,0))</f>
        <v>process-other-industry</v>
      </c>
      <c r="G1942" s="91">
        <f>INDEX('Crosswalk Particulates'!$E:$E,MATCH('2017 EPA Data'!$B1942,'Crosswalk Particulates'!$D:$D,0))</f>
        <v>0</v>
      </c>
      <c r="H1942" s="103">
        <f t="shared" si="30"/>
        <v>0</v>
      </c>
    </row>
    <row r="1943" spans="1:8" hidden="1">
      <c r="A1943" s="80" t="s">
        <v>3790</v>
      </c>
      <c r="B1943" s="80" t="s">
        <v>3833</v>
      </c>
      <c r="C1943" s="80" t="s">
        <v>3705</v>
      </c>
      <c r="D1943" s="93">
        <v>4474.652</v>
      </c>
      <c r="E1943" s="80" t="s">
        <v>3706</v>
      </c>
      <c r="F1943" s="86" t="str">
        <f>INDEX('Crosswalk Particulates'!$B:$B,MATCH('2017 EPA Data'!A1943,'Crosswalk Particulates'!$A:$A,0))</f>
        <v>process-other-industry</v>
      </c>
      <c r="G1943" s="91">
        <f>INDEX('Crosswalk Particulates'!$E:$E,MATCH('2017 EPA Data'!$B1943,'Crosswalk Particulates'!$D:$D,0))</f>
        <v>0</v>
      </c>
      <c r="H1943" s="103">
        <f t="shared" si="30"/>
        <v>0</v>
      </c>
    </row>
    <row r="1944" spans="1:8" hidden="1">
      <c r="A1944" s="80" t="s">
        <v>3720</v>
      </c>
      <c r="B1944" s="80" t="s">
        <v>3904</v>
      </c>
      <c r="D1944" s="93">
        <v>4471.8015199358415</v>
      </c>
      <c r="E1944" s="80" t="s">
        <v>3710</v>
      </c>
      <c r="F1944" s="86" t="str">
        <f>INDEX('Crosswalk Particulates'!$B:$B,MATCH('2017 EPA Data'!A1944,'Crosswalk Particulates'!$A:$A,0))</f>
        <v>Other-EPA</v>
      </c>
      <c r="G1944" s="91" t="str">
        <f>INDEX('Crosswalk Particulates'!$E:$E,MATCH('2017 EPA Data'!$B1944,'Crosswalk Particulates'!$D:$D,0))</f>
        <v>BC</v>
      </c>
      <c r="H1944" s="103">
        <f t="shared" si="30"/>
        <v>4056754923.6928287</v>
      </c>
    </row>
    <row r="1945" spans="1:8" hidden="1">
      <c r="A1945" s="80" t="s">
        <v>3735</v>
      </c>
      <c r="B1945" s="80" t="s">
        <v>3903</v>
      </c>
      <c r="C1945" s="80" t="s">
        <v>3705</v>
      </c>
      <c r="D1945" s="93">
        <v>4469.5008812933402</v>
      </c>
      <c r="E1945" s="80" t="s">
        <v>3706</v>
      </c>
      <c r="F1945" s="86" t="str">
        <f>INDEX('Crosswalk Particulates'!$B:$B,MATCH('2017 EPA Data'!A1945,'Crosswalk Particulates'!$A:$A,0))</f>
        <v>process-other-industry</v>
      </c>
      <c r="G1945" s="91">
        <f>INDEX('Crosswalk Particulates'!$E:$E,MATCH('2017 EPA Data'!$B1945,'Crosswalk Particulates'!$D:$D,0))</f>
        <v>0</v>
      </c>
      <c r="H1945" s="103">
        <f t="shared" si="30"/>
        <v>0</v>
      </c>
    </row>
    <row r="1946" spans="1:8" hidden="1">
      <c r="A1946" s="80" t="s">
        <v>3853</v>
      </c>
      <c r="B1946" s="80" t="s">
        <v>3822</v>
      </c>
      <c r="D1946" s="93">
        <v>4467.10715986163</v>
      </c>
      <c r="E1946" s="80" t="s">
        <v>3710</v>
      </c>
      <c r="F1946" s="86" t="str">
        <f>INDEX('Crosswalk Particulates'!$B:$B,MATCH('2017 EPA Data'!A1946,'Crosswalk Particulates'!$A:$A,0))</f>
        <v>Commercial Buildings Sector</v>
      </c>
      <c r="G1946" s="91" t="str">
        <f>INDEX('Crosswalk Particulates'!$E:$E,MATCH('2017 EPA Data'!$B1946,'Crosswalk Particulates'!$D:$D,0))</f>
        <v>OC</v>
      </c>
      <c r="H1946" s="103">
        <f t="shared" si="30"/>
        <v>4052496266.8048282</v>
      </c>
    </row>
    <row r="1947" spans="1:8" hidden="1">
      <c r="A1947" s="80" t="s">
        <v>3735</v>
      </c>
      <c r="B1947" s="80" t="s">
        <v>3953</v>
      </c>
      <c r="C1947" s="80" t="s">
        <v>3705</v>
      </c>
      <c r="D1947" s="93">
        <v>4463.2249417960002</v>
      </c>
      <c r="E1947" s="80" t="s">
        <v>3706</v>
      </c>
      <c r="F1947" s="86" t="str">
        <f>INDEX('Crosswalk Particulates'!$B:$B,MATCH('2017 EPA Data'!A1947,'Crosswalk Particulates'!$A:$A,0))</f>
        <v>process-other-industry</v>
      </c>
      <c r="G1947" s="91">
        <f>INDEX('Crosswalk Particulates'!$E:$E,MATCH('2017 EPA Data'!$B1947,'Crosswalk Particulates'!$D:$D,0))</f>
        <v>0</v>
      </c>
      <c r="H1947" s="103">
        <f t="shared" si="30"/>
        <v>0</v>
      </c>
    </row>
    <row r="1948" spans="1:8" hidden="1">
      <c r="A1948" s="80" t="s">
        <v>3742</v>
      </c>
      <c r="B1948" s="80" t="s">
        <v>3785</v>
      </c>
      <c r="C1948" s="80" t="s">
        <v>3709</v>
      </c>
      <c r="D1948" s="93">
        <v>4455.0625669968258</v>
      </c>
      <c r="E1948" s="80" t="s">
        <v>3710</v>
      </c>
      <c r="F1948" s="86" t="str">
        <f>INDEX('Crosswalk Particulates'!$B:$B,MATCH('2017 EPA Data'!A1948,'Crosswalk Particulates'!$A:$A,0))</f>
        <v>Transportation Sector</v>
      </c>
      <c r="G1948" s="91" t="str">
        <f>INDEX('Crosswalk Particulates'!$E:$E,MATCH('2017 EPA Data'!$B1948,'Crosswalk Particulates'!$D:$D,0))</f>
        <v>CH4</v>
      </c>
      <c r="H1948" s="103">
        <f t="shared" si="30"/>
        <v>4041569582.9638</v>
      </c>
    </row>
    <row r="1949" spans="1:8" hidden="1">
      <c r="A1949" s="80" t="s">
        <v>3743</v>
      </c>
      <c r="B1949" s="80" t="s">
        <v>3761</v>
      </c>
      <c r="C1949" s="80" t="s">
        <v>3705</v>
      </c>
      <c r="D1949" s="93">
        <v>4447.5713325340002</v>
      </c>
      <c r="E1949" s="80" t="s">
        <v>3706</v>
      </c>
      <c r="F1949" s="86" t="str">
        <f>INDEX('Crosswalk Particulates'!$B:$B,MATCH('2017 EPA Data'!A1949,'Crosswalk Particulates'!$A:$A,0))</f>
        <v>process-other-industry</v>
      </c>
      <c r="G1949" s="91">
        <f>INDEX('Crosswalk Particulates'!$E:$E,MATCH('2017 EPA Data'!$B1949,'Crosswalk Particulates'!$D:$D,0))</f>
        <v>0</v>
      </c>
      <c r="H1949" s="103">
        <f t="shared" si="30"/>
        <v>0</v>
      </c>
    </row>
    <row r="1950" spans="1:8" hidden="1">
      <c r="A1950" s="80" t="s">
        <v>3707</v>
      </c>
      <c r="B1950" s="80" t="s">
        <v>3954</v>
      </c>
      <c r="C1950" s="80" t="s">
        <v>3705</v>
      </c>
      <c r="D1950" s="93">
        <v>4437.8509560000002</v>
      </c>
      <c r="E1950" s="80" t="s">
        <v>3706</v>
      </c>
      <c r="F1950" s="86" t="str">
        <f>INDEX('Crosswalk Particulates'!$B:$B,MATCH('2017 EPA Data'!A1950,'Crosswalk Particulates'!$A:$A,0))</f>
        <v>process-other-industry</v>
      </c>
      <c r="G1950" s="91">
        <f>INDEX('Crosswalk Particulates'!$E:$E,MATCH('2017 EPA Data'!$B1950,'Crosswalk Particulates'!$D:$D,0))</f>
        <v>0</v>
      </c>
      <c r="H1950" s="103">
        <f t="shared" si="30"/>
        <v>0</v>
      </c>
    </row>
    <row r="1951" spans="1:8" hidden="1">
      <c r="A1951" s="80" t="s">
        <v>3807</v>
      </c>
      <c r="B1951" s="80" t="s">
        <v>3829</v>
      </c>
      <c r="C1951" s="80" t="s">
        <v>3705</v>
      </c>
      <c r="D1951" s="93">
        <v>4422.5348807999999</v>
      </c>
      <c r="E1951" s="80" t="s">
        <v>3706</v>
      </c>
      <c r="F1951" s="86" t="str">
        <f>INDEX('Crosswalk Particulates'!$B:$B,MATCH('2017 EPA Data'!A1951,'Crosswalk Particulates'!$A:$A,0))</f>
        <v>process-iron and steel-industry</v>
      </c>
      <c r="G1951" s="91">
        <f>INDEX('Crosswalk Particulates'!$E:$E,MATCH('2017 EPA Data'!$B1951,'Crosswalk Particulates'!$D:$D,0))</f>
        <v>0</v>
      </c>
      <c r="H1951" s="103">
        <f t="shared" si="30"/>
        <v>0</v>
      </c>
    </row>
    <row r="1952" spans="1:8" hidden="1">
      <c r="A1952" s="80" t="s">
        <v>3770</v>
      </c>
      <c r="B1952" s="80" t="s">
        <v>3798</v>
      </c>
      <c r="C1952" s="80" t="s">
        <v>3745</v>
      </c>
      <c r="D1952" s="93">
        <v>4421.2376334661003</v>
      </c>
      <c r="E1952" s="80" t="s">
        <v>3710</v>
      </c>
      <c r="F1952" s="86" t="str">
        <f>INDEX('Crosswalk Particulates'!$B:$B,MATCH('2017 EPA Data'!A1952,'Crosswalk Particulates'!$A:$A,0))</f>
        <v>Commercial Buildings Sector</v>
      </c>
      <c r="G1952" s="91" t="str">
        <f>INDEX('Crosswalk Particulates'!$E:$E,MATCH('2017 EPA Data'!$B1952,'Crosswalk Particulates'!$D:$D,0))</f>
        <v>PM25</v>
      </c>
      <c r="H1952" s="103">
        <f t="shared" si="30"/>
        <v>4010884082.9404621</v>
      </c>
    </row>
    <row r="1953" spans="1:8" hidden="1">
      <c r="A1953" s="80" t="s">
        <v>3735</v>
      </c>
      <c r="B1953" s="80" t="s">
        <v>3908</v>
      </c>
      <c r="C1953" s="80" t="s">
        <v>3705</v>
      </c>
      <c r="D1953" s="93">
        <v>4416.3710681734001</v>
      </c>
      <c r="E1953" s="80" t="s">
        <v>3706</v>
      </c>
      <c r="F1953" s="86" t="str">
        <f>INDEX('Crosswalk Particulates'!$B:$B,MATCH('2017 EPA Data'!A1953,'Crosswalk Particulates'!$A:$A,0))</f>
        <v>process-other-industry</v>
      </c>
      <c r="G1953" s="91">
        <f>INDEX('Crosswalk Particulates'!$E:$E,MATCH('2017 EPA Data'!$B1953,'Crosswalk Particulates'!$D:$D,0))</f>
        <v>0</v>
      </c>
      <c r="H1953" s="103">
        <f t="shared" si="30"/>
        <v>0</v>
      </c>
    </row>
    <row r="1954" spans="1:8" hidden="1">
      <c r="A1954" s="80" t="s">
        <v>3726</v>
      </c>
      <c r="B1954" s="80" t="s">
        <v>3800</v>
      </c>
      <c r="C1954" s="80" t="s">
        <v>3705</v>
      </c>
      <c r="D1954" s="93">
        <v>4416</v>
      </c>
      <c r="E1954" s="80" t="s">
        <v>3706</v>
      </c>
      <c r="F1954" s="86" t="str">
        <f>INDEX('Crosswalk Particulates'!$B:$B,MATCH('2017 EPA Data'!A1954,'Crosswalk Particulates'!$A:$A,0))</f>
        <v>process-other-industry</v>
      </c>
      <c r="G1954" s="91">
        <f>INDEX('Crosswalk Particulates'!$E:$E,MATCH('2017 EPA Data'!$B1954,'Crosswalk Particulates'!$D:$D,0))</f>
        <v>0</v>
      </c>
      <c r="H1954" s="103">
        <f t="shared" si="30"/>
        <v>0</v>
      </c>
    </row>
    <row r="1955" spans="1:8" hidden="1">
      <c r="A1955" s="80" t="s">
        <v>3774</v>
      </c>
      <c r="B1955" s="80" t="s">
        <v>3955</v>
      </c>
      <c r="C1955" s="80" t="s">
        <v>3705</v>
      </c>
      <c r="D1955" s="93">
        <v>4407.2</v>
      </c>
      <c r="E1955" s="80" t="s">
        <v>3706</v>
      </c>
      <c r="F1955" s="86" t="str">
        <f>INDEX('Crosswalk Particulates'!$B:$B,MATCH('2017 EPA Data'!A1955,'Crosswalk Particulates'!$A:$A,0))</f>
        <v>process-other-industry</v>
      </c>
      <c r="G1955" s="91">
        <f>INDEX('Crosswalk Particulates'!$E:$E,MATCH('2017 EPA Data'!$B1955,'Crosswalk Particulates'!$D:$D,0))</f>
        <v>0</v>
      </c>
      <c r="H1955" s="103">
        <f t="shared" si="30"/>
        <v>0</v>
      </c>
    </row>
    <row r="1956" spans="1:8" hidden="1">
      <c r="A1956" s="80" t="s">
        <v>3735</v>
      </c>
      <c r="B1956" s="80" t="s">
        <v>3912</v>
      </c>
      <c r="C1956" s="80" t="s">
        <v>3705</v>
      </c>
      <c r="D1956" s="93">
        <v>4402.3385087439738</v>
      </c>
      <c r="E1956" s="80" t="s">
        <v>3706</v>
      </c>
      <c r="F1956" s="86" t="str">
        <f>INDEX('Crosswalk Particulates'!$B:$B,MATCH('2017 EPA Data'!A1956,'Crosswalk Particulates'!$A:$A,0))</f>
        <v>process-other-industry</v>
      </c>
      <c r="G1956" s="91">
        <f>INDEX('Crosswalk Particulates'!$E:$E,MATCH('2017 EPA Data'!$B1956,'Crosswalk Particulates'!$D:$D,0))</f>
        <v>0</v>
      </c>
      <c r="H1956" s="103">
        <f t="shared" si="30"/>
        <v>0</v>
      </c>
    </row>
    <row r="1957" spans="1:8" hidden="1">
      <c r="A1957" s="80" t="s">
        <v>3791</v>
      </c>
      <c r="B1957" s="80" t="s">
        <v>3883</v>
      </c>
      <c r="C1957" s="80" t="s">
        <v>3705</v>
      </c>
      <c r="D1957" s="93">
        <v>4399.2487194127607</v>
      </c>
      <c r="E1957" s="80" t="s">
        <v>3706</v>
      </c>
      <c r="F1957" s="86" t="str">
        <f>INDEX('Crosswalk Particulates'!$B:$B,MATCH('2017 EPA Data'!A1957,'Crosswalk Particulates'!$A:$A,0))</f>
        <v>Transportation Sector</v>
      </c>
      <c r="G1957" s="91">
        <f>INDEX('Crosswalk Particulates'!$E:$E,MATCH('2017 EPA Data'!$B1957,'Crosswalk Particulates'!$D:$D,0))</f>
        <v>0</v>
      </c>
      <c r="H1957" s="103">
        <f t="shared" si="30"/>
        <v>0</v>
      </c>
    </row>
    <row r="1958" spans="1:8" hidden="1">
      <c r="A1958" s="80" t="s">
        <v>3788</v>
      </c>
      <c r="B1958" s="80" t="s">
        <v>3904</v>
      </c>
      <c r="D1958" s="93">
        <v>4389.3148507952992</v>
      </c>
      <c r="E1958" s="80" t="s">
        <v>3710</v>
      </c>
      <c r="F1958" s="86" t="str">
        <f>INDEX('Crosswalk Particulates'!$B:$B,MATCH('2017 EPA Data'!A1958,'Crosswalk Particulates'!$A:$A,0))</f>
        <v>industry-fuel-biomass</v>
      </c>
      <c r="G1958" s="91" t="str">
        <f>INDEX('Crosswalk Particulates'!$E:$E,MATCH('2017 EPA Data'!$B1958,'Crosswalk Particulates'!$D:$D,0))</f>
        <v>BC</v>
      </c>
      <c r="H1958" s="103">
        <f t="shared" si="30"/>
        <v>3981924187.2026014</v>
      </c>
    </row>
    <row r="1959" spans="1:8" hidden="1">
      <c r="A1959" s="80" t="s">
        <v>3795</v>
      </c>
      <c r="B1959" s="80" t="s">
        <v>3939</v>
      </c>
      <c r="C1959" s="80" t="s">
        <v>3705</v>
      </c>
      <c r="D1959" s="93">
        <v>4362.8087350650003</v>
      </c>
      <c r="E1959" s="80" t="s">
        <v>3706</v>
      </c>
      <c r="F1959" s="86" t="str">
        <f>INDEX('Crosswalk Particulates'!$B:$B,MATCH('2017 EPA Data'!A1959,'Crosswalk Particulates'!$A:$A,0))</f>
        <v>process-cement-industry</v>
      </c>
      <c r="G1959" s="91">
        <f>INDEX('Crosswalk Particulates'!$E:$E,MATCH('2017 EPA Data'!$B1959,'Crosswalk Particulates'!$D:$D,0))</f>
        <v>0</v>
      </c>
      <c r="H1959" s="103">
        <f t="shared" si="30"/>
        <v>0</v>
      </c>
    </row>
    <row r="1960" spans="1:8" hidden="1">
      <c r="A1960" s="80" t="s">
        <v>3735</v>
      </c>
      <c r="B1960" s="80" t="s">
        <v>3870</v>
      </c>
      <c r="C1960" s="80" t="s">
        <v>3705</v>
      </c>
      <c r="D1960" s="93">
        <v>4341.7712600311161</v>
      </c>
      <c r="E1960" s="80" t="s">
        <v>3706</v>
      </c>
      <c r="F1960" s="86" t="str">
        <f>INDEX('Crosswalk Particulates'!$B:$B,MATCH('2017 EPA Data'!A1960,'Crosswalk Particulates'!$A:$A,0))</f>
        <v>process-other-industry</v>
      </c>
      <c r="G1960" s="91">
        <f>INDEX('Crosswalk Particulates'!$E:$E,MATCH('2017 EPA Data'!$B1960,'Crosswalk Particulates'!$D:$D,0))</f>
        <v>0</v>
      </c>
      <c r="H1960" s="103">
        <f t="shared" si="30"/>
        <v>0</v>
      </c>
    </row>
    <row r="1961" spans="1:8" hidden="1">
      <c r="A1961" s="80" t="s">
        <v>3837</v>
      </c>
      <c r="B1961" s="80" t="s">
        <v>3798</v>
      </c>
      <c r="C1961" s="80" t="s">
        <v>3745</v>
      </c>
      <c r="D1961" s="93">
        <v>4313.7065525717144</v>
      </c>
      <c r="E1961" s="80" t="s">
        <v>3710</v>
      </c>
      <c r="F1961" s="86" t="str">
        <f>INDEX('Crosswalk Particulates'!$B:$B,MATCH('2017 EPA Data'!A1961,'Crosswalk Particulates'!$A:$A,0))</f>
        <v>Electricity Sector</v>
      </c>
      <c r="G1961" s="91" t="str">
        <f>INDEX('Crosswalk Particulates'!$E:$E,MATCH('2017 EPA Data'!$B1961,'Crosswalk Particulates'!$D:$D,0))</f>
        <v>PM25</v>
      </c>
      <c r="H1961" s="103">
        <f t="shared" si="30"/>
        <v>3913333411.2651744</v>
      </c>
    </row>
    <row r="1962" spans="1:8" hidden="1">
      <c r="A1962" s="80" t="s">
        <v>3707</v>
      </c>
      <c r="B1962" s="80" t="s">
        <v>3956</v>
      </c>
      <c r="C1962" s="80" t="s">
        <v>3705</v>
      </c>
      <c r="D1962" s="93">
        <v>4304.7822065500004</v>
      </c>
      <c r="E1962" s="80" t="s">
        <v>3706</v>
      </c>
      <c r="F1962" s="86" t="str">
        <f>INDEX('Crosswalk Particulates'!$B:$B,MATCH('2017 EPA Data'!A1962,'Crosswalk Particulates'!$A:$A,0))</f>
        <v>process-other-industry</v>
      </c>
      <c r="G1962" s="91">
        <f>INDEX('Crosswalk Particulates'!$E:$E,MATCH('2017 EPA Data'!$B1962,'Crosswalk Particulates'!$D:$D,0))</f>
        <v>0</v>
      </c>
      <c r="H1962" s="103">
        <f t="shared" si="30"/>
        <v>0</v>
      </c>
    </row>
    <row r="1963" spans="1:8" hidden="1">
      <c r="A1963" s="80" t="s">
        <v>3777</v>
      </c>
      <c r="B1963" s="80" t="s">
        <v>3941</v>
      </c>
      <c r="D1963" s="93">
        <v>4301.7887156485504</v>
      </c>
      <c r="E1963" s="80" t="s">
        <v>3710</v>
      </c>
      <c r="F1963" s="86" t="str">
        <f>INDEX('Crosswalk Particulates'!$B:$B,MATCH('2017 EPA Data'!A1963,'Crosswalk Particulates'!$A:$A,0))</f>
        <v>Other-EPA</v>
      </c>
      <c r="G1963" s="91">
        <f>INDEX('Crosswalk Particulates'!$E:$E,MATCH('2017 EPA Data'!$B1963,'Crosswalk Particulates'!$D:$D,0))</f>
        <v>0</v>
      </c>
      <c r="H1963" s="103">
        <f t="shared" si="30"/>
        <v>3902521718.6168599</v>
      </c>
    </row>
    <row r="1964" spans="1:8" hidden="1">
      <c r="A1964" s="80" t="s">
        <v>3766</v>
      </c>
      <c r="B1964" s="80" t="s">
        <v>3955</v>
      </c>
      <c r="C1964" s="80" t="s">
        <v>3705</v>
      </c>
      <c r="D1964" s="93">
        <v>4301</v>
      </c>
      <c r="E1964" s="80" t="s">
        <v>3706</v>
      </c>
      <c r="F1964" s="86" t="str">
        <f>INDEX('Crosswalk Particulates'!$B:$B,MATCH('2017 EPA Data'!A1964,'Crosswalk Particulates'!$A:$A,0))</f>
        <v>process-chemicals-industry</v>
      </c>
      <c r="G1964" s="91">
        <f>INDEX('Crosswalk Particulates'!$E:$E,MATCH('2017 EPA Data'!$B1964,'Crosswalk Particulates'!$D:$D,0))</f>
        <v>0</v>
      </c>
      <c r="H1964" s="103">
        <f t="shared" si="30"/>
        <v>0</v>
      </c>
    </row>
    <row r="1965" spans="1:8" hidden="1">
      <c r="A1965" s="80" t="s">
        <v>3707</v>
      </c>
      <c r="B1965" s="80" t="s">
        <v>3875</v>
      </c>
      <c r="C1965" s="80" t="s">
        <v>3705</v>
      </c>
      <c r="D1965" s="93">
        <v>4295.9154049299996</v>
      </c>
      <c r="E1965" s="80" t="s">
        <v>3706</v>
      </c>
      <c r="F1965" s="86" t="str">
        <f>INDEX('Crosswalk Particulates'!$B:$B,MATCH('2017 EPA Data'!A1965,'Crosswalk Particulates'!$A:$A,0))</f>
        <v>process-other-industry</v>
      </c>
      <c r="G1965" s="91">
        <f>INDEX('Crosswalk Particulates'!$E:$E,MATCH('2017 EPA Data'!$B1965,'Crosswalk Particulates'!$D:$D,0))</f>
        <v>0</v>
      </c>
      <c r="H1965" s="103">
        <f t="shared" si="30"/>
        <v>0</v>
      </c>
    </row>
    <row r="1966" spans="1:8" hidden="1">
      <c r="A1966" s="80" t="s">
        <v>3780</v>
      </c>
      <c r="B1966" s="80" t="s">
        <v>3728</v>
      </c>
      <c r="C1966" s="80" t="s">
        <v>3705</v>
      </c>
      <c r="D1966" s="93">
        <v>4289.6359560000001</v>
      </c>
      <c r="E1966" s="80" t="s">
        <v>3706</v>
      </c>
      <c r="F1966" s="86" t="str">
        <f>INDEX('Crosswalk Particulates'!$B:$B,MATCH('2017 EPA Data'!A1966,'Crosswalk Particulates'!$A:$A,0))</f>
        <v>process-ngps-industry</v>
      </c>
      <c r="G1966" s="91">
        <f>INDEX('Crosswalk Particulates'!$E:$E,MATCH('2017 EPA Data'!$B1966,'Crosswalk Particulates'!$D:$D,0))</f>
        <v>0</v>
      </c>
      <c r="H1966" s="103">
        <f t="shared" si="30"/>
        <v>0</v>
      </c>
    </row>
    <row r="1967" spans="1:8" hidden="1">
      <c r="A1967" s="80" t="s">
        <v>3707</v>
      </c>
      <c r="B1967" s="80" t="s">
        <v>3957</v>
      </c>
      <c r="C1967" s="80" t="s">
        <v>3705</v>
      </c>
      <c r="D1967" s="93">
        <v>4257.1099999999997</v>
      </c>
      <c r="E1967" s="80" t="s">
        <v>3706</v>
      </c>
      <c r="F1967" s="86" t="str">
        <f>INDEX('Crosswalk Particulates'!$B:$B,MATCH('2017 EPA Data'!A1967,'Crosswalk Particulates'!$A:$A,0))</f>
        <v>process-other-industry</v>
      </c>
      <c r="G1967" s="91">
        <f>INDEX('Crosswalk Particulates'!$E:$E,MATCH('2017 EPA Data'!$B1967,'Crosswalk Particulates'!$D:$D,0))</f>
        <v>0</v>
      </c>
      <c r="H1967" s="103">
        <f t="shared" si="30"/>
        <v>0</v>
      </c>
    </row>
    <row r="1968" spans="1:8" hidden="1">
      <c r="A1968" s="80" t="s">
        <v>3772</v>
      </c>
      <c r="B1968" s="80" t="s">
        <v>3858</v>
      </c>
      <c r="C1968" s="80" t="s">
        <v>3705</v>
      </c>
      <c r="D1968" s="93">
        <v>4247.6240543347203</v>
      </c>
      <c r="E1968" s="80" t="s">
        <v>3706</v>
      </c>
      <c r="F1968" s="86" t="str">
        <f>INDEX('Crosswalk Particulates'!$B:$B,MATCH('2017 EPA Data'!A1968,'Crosswalk Particulates'!$A:$A,0))</f>
        <v>Electricity Sector</v>
      </c>
      <c r="G1968" s="91">
        <f>INDEX('Crosswalk Particulates'!$E:$E,MATCH('2017 EPA Data'!$B1968,'Crosswalk Particulates'!$D:$D,0))</f>
        <v>0</v>
      </c>
      <c r="H1968" s="103">
        <f t="shared" si="30"/>
        <v>0</v>
      </c>
    </row>
    <row r="1969" spans="1:8" hidden="1">
      <c r="A1969" s="80" t="s">
        <v>3790</v>
      </c>
      <c r="B1969" s="80" t="s">
        <v>3736</v>
      </c>
      <c r="C1969" s="80" t="s">
        <v>3705</v>
      </c>
      <c r="D1969" s="93">
        <v>4244.4204255000004</v>
      </c>
      <c r="E1969" s="80" t="s">
        <v>3706</v>
      </c>
      <c r="F1969" s="86" t="str">
        <f>INDEX('Crosswalk Particulates'!$B:$B,MATCH('2017 EPA Data'!A1969,'Crosswalk Particulates'!$A:$A,0))</f>
        <v>process-other-industry</v>
      </c>
      <c r="G1969" s="91">
        <f>INDEX('Crosswalk Particulates'!$E:$E,MATCH('2017 EPA Data'!$B1969,'Crosswalk Particulates'!$D:$D,0))</f>
        <v>0</v>
      </c>
      <c r="H1969" s="103">
        <f t="shared" si="30"/>
        <v>0</v>
      </c>
    </row>
    <row r="1970" spans="1:8" hidden="1">
      <c r="A1970" s="80" t="s">
        <v>3779</v>
      </c>
      <c r="B1970" s="80" t="s">
        <v>3803</v>
      </c>
      <c r="C1970" s="80" t="s">
        <v>3745</v>
      </c>
      <c r="D1970" s="93">
        <v>4236.9227020644639</v>
      </c>
      <c r="E1970" s="80" t="s">
        <v>3710</v>
      </c>
      <c r="F1970" s="86" t="str">
        <f>INDEX('Crosswalk Particulates'!$B:$B,MATCH('2017 EPA Data'!A1970,'Crosswalk Particulates'!$A:$A,0))</f>
        <v>Other-EPA</v>
      </c>
      <c r="G1970" s="91" t="str">
        <f>INDEX('Crosswalk Particulates'!$E:$E,MATCH('2017 EPA Data'!$B1970,'Crosswalk Particulates'!$D:$D,0))</f>
        <v>SOx</v>
      </c>
      <c r="H1970" s="103">
        <f t="shared" si="30"/>
        <v>3843676190.9666648</v>
      </c>
    </row>
    <row r="1971" spans="1:8" hidden="1">
      <c r="A1971" s="80" t="s">
        <v>3718</v>
      </c>
      <c r="B1971" s="80" t="s">
        <v>3879</v>
      </c>
      <c r="C1971" s="80" t="s">
        <v>3705</v>
      </c>
      <c r="D1971" s="93">
        <v>4229.8733329953066</v>
      </c>
      <c r="E1971" s="80" t="s">
        <v>3706</v>
      </c>
      <c r="F1971" s="86" t="str">
        <f>INDEX('Crosswalk Particulates'!$B:$B,MATCH('2017 EPA Data'!A1971,'Crosswalk Particulates'!$A:$A,0))</f>
        <v>process-other-industry</v>
      </c>
      <c r="G1971" s="91">
        <f>INDEX('Crosswalk Particulates'!$E:$E,MATCH('2017 EPA Data'!$B1971,'Crosswalk Particulates'!$D:$D,0))</f>
        <v>0</v>
      </c>
      <c r="H1971" s="103">
        <f t="shared" si="30"/>
        <v>0</v>
      </c>
    </row>
    <row r="1972" spans="1:8" hidden="1">
      <c r="A1972" s="80" t="s">
        <v>3766</v>
      </c>
      <c r="B1972" s="80" t="s">
        <v>3885</v>
      </c>
      <c r="C1972" s="80" t="s">
        <v>3705</v>
      </c>
      <c r="D1972" s="93">
        <v>4218.0405174759999</v>
      </c>
      <c r="E1972" s="80" t="s">
        <v>3706</v>
      </c>
      <c r="F1972" s="86" t="str">
        <f>INDEX('Crosswalk Particulates'!$B:$B,MATCH('2017 EPA Data'!A1972,'Crosswalk Particulates'!$A:$A,0))</f>
        <v>process-chemicals-industry</v>
      </c>
      <c r="G1972" s="91">
        <f>INDEX('Crosswalk Particulates'!$E:$E,MATCH('2017 EPA Data'!$B1972,'Crosswalk Particulates'!$D:$D,0))</f>
        <v>0</v>
      </c>
      <c r="H1972" s="103">
        <f t="shared" si="30"/>
        <v>0</v>
      </c>
    </row>
    <row r="1973" spans="1:8" hidden="1">
      <c r="A1973" s="80" t="s">
        <v>3757</v>
      </c>
      <c r="B1973" s="80" t="s">
        <v>3708</v>
      </c>
      <c r="C1973" s="80" t="s">
        <v>3709</v>
      </c>
      <c r="D1973" s="93">
        <v>4218</v>
      </c>
      <c r="E1973" s="80" t="s">
        <v>3710</v>
      </c>
      <c r="F1973" s="86" t="str">
        <f>INDEX('Crosswalk Particulates'!$B:$B,MATCH('2017 EPA Data'!A1973,'Crosswalk Particulates'!$A:$A,0))</f>
        <v>Transportation Sector</v>
      </c>
      <c r="G1973" s="91">
        <f>INDEX('Crosswalk Particulates'!$E:$E,MATCH('2017 EPA Data'!$B1973,'Crosswalk Particulates'!$D:$D,0))</f>
        <v>0</v>
      </c>
      <c r="H1973" s="103">
        <f t="shared" si="30"/>
        <v>3826509783.9990568</v>
      </c>
    </row>
    <row r="1974" spans="1:8" hidden="1">
      <c r="A1974" s="80" t="s">
        <v>3726</v>
      </c>
      <c r="B1974" s="80" t="s">
        <v>3799</v>
      </c>
      <c r="C1974" s="80" t="s">
        <v>3705</v>
      </c>
      <c r="D1974" s="93">
        <v>4208.4727980400003</v>
      </c>
      <c r="E1974" s="80" t="s">
        <v>3706</v>
      </c>
      <c r="F1974" s="86" t="str">
        <f>INDEX('Crosswalk Particulates'!$B:$B,MATCH('2017 EPA Data'!A1974,'Crosswalk Particulates'!$A:$A,0))</f>
        <v>process-other-industry</v>
      </c>
      <c r="G1974" s="91">
        <f>INDEX('Crosswalk Particulates'!$E:$E,MATCH('2017 EPA Data'!$B1974,'Crosswalk Particulates'!$D:$D,0))</f>
        <v>0</v>
      </c>
      <c r="H1974" s="103">
        <f t="shared" si="30"/>
        <v>0</v>
      </c>
    </row>
    <row r="1975" spans="1:8" hidden="1">
      <c r="A1975" s="80" t="s">
        <v>3735</v>
      </c>
      <c r="B1975" s="80" t="s">
        <v>3767</v>
      </c>
      <c r="C1975" s="80" t="s">
        <v>3705</v>
      </c>
      <c r="D1975" s="93">
        <v>4207.7333699999999</v>
      </c>
      <c r="E1975" s="80" t="s">
        <v>3706</v>
      </c>
      <c r="F1975" s="86" t="str">
        <f>INDEX('Crosswalk Particulates'!$B:$B,MATCH('2017 EPA Data'!A1975,'Crosswalk Particulates'!$A:$A,0))</f>
        <v>process-other-industry</v>
      </c>
      <c r="G1975" s="91">
        <f>INDEX('Crosswalk Particulates'!$E:$E,MATCH('2017 EPA Data'!$B1975,'Crosswalk Particulates'!$D:$D,0))</f>
        <v>0</v>
      </c>
      <c r="H1975" s="103">
        <f t="shared" si="30"/>
        <v>0</v>
      </c>
    </row>
    <row r="1976" spans="1:8" hidden="1">
      <c r="A1976" s="80" t="s">
        <v>3819</v>
      </c>
      <c r="B1976" s="80" t="s">
        <v>3778</v>
      </c>
      <c r="C1976" s="80" t="s">
        <v>3745</v>
      </c>
      <c r="D1976" s="93">
        <v>4207.2586651458096</v>
      </c>
      <c r="E1976" s="80" t="s">
        <v>3710</v>
      </c>
      <c r="F1976" s="86" t="str">
        <f>INDEX('Crosswalk Particulates'!$B:$B,MATCH('2017 EPA Data'!A1976,'Crosswalk Particulates'!$A:$A,0))</f>
        <v>Residential Buildings Sector</v>
      </c>
      <c r="G1976" s="91" t="str">
        <f>INDEX('Crosswalk Particulates'!$E:$E,MATCH('2017 EPA Data'!$B1976,'Crosswalk Particulates'!$D:$D,0))</f>
        <v>PM10</v>
      </c>
      <c r="H1976" s="103">
        <f t="shared" si="30"/>
        <v>3816765397.3435879</v>
      </c>
    </row>
    <row r="1977" spans="1:8" hidden="1">
      <c r="A1977" s="80" t="s">
        <v>3852</v>
      </c>
      <c r="B1977" s="80" t="s">
        <v>3716</v>
      </c>
      <c r="C1977" s="80" t="s">
        <v>3705</v>
      </c>
      <c r="D1977" s="93">
        <v>4198.9652257073103</v>
      </c>
      <c r="E1977" s="80" t="s">
        <v>3706</v>
      </c>
      <c r="F1977" s="86" t="str">
        <f>INDEX('Crosswalk Particulates'!$B:$B,MATCH('2017 EPA Data'!A1977,'Crosswalk Particulates'!$A:$A,0))</f>
        <v>Commercial Buildings Sector</v>
      </c>
      <c r="G1977" s="91">
        <f>INDEX('Crosswalk Particulates'!$E:$E,MATCH('2017 EPA Data'!$B1977,'Crosswalk Particulates'!$D:$D,0))</f>
        <v>0</v>
      </c>
      <c r="H1977" s="103">
        <f t="shared" si="30"/>
        <v>0</v>
      </c>
    </row>
    <row r="1978" spans="1:8" hidden="1">
      <c r="A1978" s="80" t="s">
        <v>3784</v>
      </c>
      <c r="B1978" s="80" t="s">
        <v>3786</v>
      </c>
      <c r="C1978" s="80" t="s">
        <v>3705</v>
      </c>
      <c r="D1978" s="93">
        <v>4174.4773144999999</v>
      </c>
      <c r="E1978" s="80" t="s">
        <v>3706</v>
      </c>
      <c r="F1978" s="86" t="str">
        <f>INDEX('Crosswalk Particulates'!$B:$B,MATCH('2017 EPA Data'!A1978,'Crosswalk Particulates'!$A:$A,0))</f>
        <v>industry-fuel-coal</v>
      </c>
      <c r="G1978" s="91">
        <f>INDEX('Crosswalk Particulates'!$E:$E,MATCH('2017 EPA Data'!$B1978,'Crosswalk Particulates'!$D:$D,0))</f>
        <v>0</v>
      </c>
      <c r="H1978" s="103">
        <f t="shared" si="30"/>
        <v>0</v>
      </c>
    </row>
    <row r="1979" spans="1:8" hidden="1">
      <c r="A1979" s="80" t="s">
        <v>3807</v>
      </c>
      <c r="B1979" s="80" t="s">
        <v>3928</v>
      </c>
      <c r="C1979" s="80" t="s">
        <v>3705</v>
      </c>
      <c r="D1979" s="93">
        <v>4171.5109787603305</v>
      </c>
      <c r="E1979" s="80" t="s">
        <v>3706</v>
      </c>
      <c r="F1979" s="86" t="str">
        <f>INDEX('Crosswalk Particulates'!$B:$B,MATCH('2017 EPA Data'!A1979,'Crosswalk Particulates'!$A:$A,0))</f>
        <v>process-iron and steel-industry</v>
      </c>
      <c r="G1979" s="91">
        <f>INDEX('Crosswalk Particulates'!$E:$E,MATCH('2017 EPA Data'!$B1979,'Crosswalk Particulates'!$D:$D,0))</f>
        <v>0</v>
      </c>
      <c r="H1979" s="103">
        <f t="shared" si="30"/>
        <v>0</v>
      </c>
    </row>
    <row r="1980" spans="1:8" hidden="1">
      <c r="A1980" s="80" t="s">
        <v>3735</v>
      </c>
      <c r="B1980" s="80" t="s">
        <v>3798</v>
      </c>
      <c r="C1980" s="80" t="s">
        <v>3745</v>
      </c>
      <c r="D1980" s="93">
        <v>4168.111819670391</v>
      </c>
      <c r="E1980" s="80" t="s">
        <v>3710</v>
      </c>
      <c r="F1980" s="86" t="str">
        <f>INDEX('Crosswalk Particulates'!$B:$B,MATCH('2017 EPA Data'!A1980,'Crosswalk Particulates'!$A:$A,0))</f>
        <v>process-other-industry</v>
      </c>
      <c r="G1980" s="91" t="str">
        <f>INDEX('Crosswalk Particulates'!$E:$E,MATCH('2017 EPA Data'!$B1980,'Crosswalk Particulates'!$D:$D,0))</f>
        <v>PM25</v>
      </c>
      <c r="H1980" s="103">
        <f t="shared" si="30"/>
        <v>3781251934.2747421</v>
      </c>
    </row>
    <row r="1981" spans="1:8" hidden="1">
      <c r="A1981" s="80" t="s">
        <v>3817</v>
      </c>
      <c r="B1981" s="80" t="s">
        <v>3794</v>
      </c>
      <c r="C1981" s="80" t="s">
        <v>3705</v>
      </c>
      <c r="D1981" s="93">
        <v>4167.4400935840004</v>
      </c>
      <c r="E1981" s="80" t="s">
        <v>3706</v>
      </c>
      <c r="F1981" s="86" t="str">
        <f>INDEX('Crosswalk Particulates'!$B:$B,MATCH('2017 EPA Data'!A1981,'Crosswalk Particulates'!$A:$A,0))</f>
        <v>industry-fuel-oil</v>
      </c>
      <c r="G1981" s="91">
        <f>INDEX('Crosswalk Particulates'!$E:$E,MATCH('2017 EPA Data'!$B1981,'Crosswalk Particulates'!$D:$D,0))</f>
        <v>0</v>
      </c>
      <c r="H1981" s="103">
        <f t="shared" si="30"/>
        <v>0</v>
      </c>
    </row>
    <row r="1982" spans="1:8" hidden="1">
      <c r="A1982" s="80" t="s">
        <v>3707</v>
      </c>
      <c r="B1982" s="80" t="s">
        <v>3926</v>
      </c>
      <c r="C1982" s="80" t="s">
        <v>3705</v>
      </c>
      <c r="D1982" s="93">
        <v>4166.6260027999997</v>
      </c>
      <c r="E1982" s="80" t="s">
        <v>3706</v>
      </c>
      <c r="F1982" s="86" t="str">
        <f>INDEX('Crosswalk Particulates'!$B:$B,MATCH('2017 EPA Data'!A1982,'Crosswalk Particulates'!$A:$A,0))</f>
        <v>process-other-industry</v>
      </c>
      <c r="G1982" s="91">
        <f>INDEX('Crosswalk Particulates'!$E:$E,MATCH('2017 EPA Data'!$B1982,'Crosswalk Particulates'!$D:$D,0))</f>
        <v>0</v>
      </c>
      <c r="H1982" s="103">
        <f t="shared" si="30"/>
        <v>0</v>
      </c>
    </row>
    <row r="1983" spans="1:8" hidden="1">
      <c r="A1983" s="80" t="s">
        <v>3735</v>
      </c>
      <c r="B1983" s="80" t="s">
        <v>3937</v>
      </c>
      <c r="C1983" s="80" t="s">
        <v>3705</v>
      </c>
      <c r="D1983" s="93">
        <v>4164.9377400000003</v>
      </c>
      <c r="E1983" s="80" t="s">
        <v>3706</v>
      </c>
      <c r="F1983" s="86" t="str">
        <f>INDEX('Crosswalk Particulates'!$B:$B,MATCH('2017 EPA Data'!A1983,'Crosswalk Particulates'!$A:$A,0))</f>
        <v>process-other-industry</v>
      </c>
      <c r="G1983" s="91">
        <f>INDEX('Crosswalk Particulates'!$E:$E,MATCH('2017 EPA Data'!$B1983,'Crosswalk Particulates'!$D:$D,0))</f>
        <v>0</v>
      </c>
      <c r="H1983" s="103">
        <f t="shared" si="30"/>
        <v>0</v>
      </c>
    </row>
    <row r="1984" spans="1:8" hidden="1">
      <c r="A1984" s="80" t="s">
        <v>3773</v>
      </c>
      <c r="B1984" s="80" t="s">
        <v>3764</v>
      </c>
      <c r="C1984" s="80" t="s">
        <v>3705</v>
      </c>
      <c r="D1984" s="93">
        <v>4157.7290646199999</v>
      </c>
      <c r="E1984" s="80" t="s">
        <v>3706</v>
      </c>
      <c r="F1984" s="86" t="str">
        <f>INDEX('Crosswalk Particulates'!$B:$B,MATCH('2017 EPA Data'!A1984,'Crosswalk Particulates'!$A:$A,0))</f>
        <v>process-other-industry</v>
      </c>
      <c r="G1984" s="91">
        <f>INDEX('Crosswalk Particulates'!$E:$E,MATCH('2017 EPA Data'!$B1984,'Crosswalk Particulates'!$D:$D,0))</f>
        <v>0</v>
      </c>
      <c r="H1984" s="103">
        <f t="shared" si="30"/>
        <v>0</v>
      </c>
    </row>
    <row r="1985" spans="1:8" hidden="1">
      <c r="A1985" s="80" t="s">
        <v>3766</v>
      </c>
      <c r="B1985" s="80" t="s">
        <v>3916</v>
      </c>
      <c r="C1985" s="80" t="s">
        <v>3705</v>
      </c>
      <c r="D1985" s="93">
        <v>4154.7055108499244</v>
      </c>
      <c r="E1985" s="80" t="s">
        <v>3706</v>
      </c>
      <c r="F1985" s="86" t="str">
        <f>INDEX('Crosswalk Particulates'!$B:$B,MATCH('2017 EPA Data'!A1985,'Crosswalk Particulates'!$A:$A,0))</f>
        <v>process-chemicals-industry</v>
      </c>
      <c r="G1985" s="91">
        <f>INDEX('Crosswalk Particulates'!$E:$E,MATCH('2017 EPA Data'!$B1985,'Crosswalk Particulates'!$D:$D,0))</f>
        <v>0</v>
      </c>
      <c r="H1985" s="103">
        <f t="shared" si="30"/>
        <v>0</v>
      </c>
    </row>
    <row r="1986" spans="1:8" hidden="1">
      <c r="A1986" s="80" t="s">
        <v>3820</v>
      </c>
      <c r="B1986" s="80" t="s">
        <v>3810</v>
      </c>
      <c r="C1986" s="80" t="s">
        <v>3811</v>
      </c>
      <c r="D1986" s="93">
        <v>4146.5093145180745</v>
      </c>
      <c r="E1986" s="80" t="s">
        <v>3706</v>
      </c>
      <c r="F1986" s="86" t="str">
        <f>INDEX('Crosswalk Particulates'!$B:$B,MATCH('2017 EPA Data'!A1986,'Crosswalk Particulates'!$A:$A,0))</f>
        <v>industry-fuel-other</v>
      </c>
      <c r="G1986" s="91">
        <f>INDEX('Crosswalk Particulates'!$E:$E,MATCH('2017 EPA Data'!$B1986,'Crosswalk Particulates'!$D:$D,0))</f>
        <v>0</v>
      </c>
      <c r="H1986" s="103">
        <f t="shared" si="30"/>
        <v>0</v>
      </c>
    </row>
    <row r="1987" spans="1:8" hidden="1">
      <c r="A1987" s="80" t="s">
        <v>3795</v>
      </c>
      <c r="B1987" s="80" t="s">
        <v>3818</v>
      </c>
      <c r="D1987" s="93">
        <v>4146.4343746910263</v>
      </c>
      <c r="E1987" s="80" t="s">
        <v>3710</v>
      </c>
      <c r="F1987" s="86" t="str">
        <f>INDEX('Crosswalk Particulates'!$B:$B,MATCH('2017 EPA Data'!A1987,'Crosswalk Particulates'!$A:$A,0))</f>
        <v>process-cement-industry</v>
      </c>
      <c r="G1987" s="91">
        <f>INDEX('Crosswalk Particulates'!$E:$E,MATCH('2017 EPA Data'!$B1987,'Crosswalk Particulates'!$D:$D,0))</f>
        <v>0</v>
      </c>
      <c r="H1987" s="103">
        <f t="shared" si="30"/>
        <v>3761586463.6001</v>
      </c>
    </row>
    <row r="1988" spans="1:8" hidden="1">
      <c r="A1988" s="80" t="s">
        <v>3795</v>
      </c>
      <c r="B1988" s="80" t="s">
        <v>3882</v>
      </c>
      <c r="C1988" s="80" t="s">
        <v>3705</v>
      </c>
      <c r="D1988" s="93">
        <v>4137.7287774932756</v>
      </c>
      <c r="E1988" s="80" t="s">
        <v>3706</v>
      </c>
      <c r="F1988" s="86" t="str">
        <f>INDEX('Crosswalk Particulates'!$B:$B,MATCH('2017 EPA Data'!A1988,'Crosswalk Particulates'!$A:$A,0))</f>
        <v>process-cement-industry</v>
      </c>
      <c r="G1988" s="91">
        <f>INDEX('Crosswalk Particulates'!$E:$E,MATCH('2017 EPA Data'!$B1988,'Crosswalk Particulates'!$D:$D,0))</f>
        <v>0</v>
      </c>
      <c r="H1988" s="103">
        <f t="shared" ref="H1988:H2051" si="31">IF(E1988="TON",D1988/metricton_to_shortton,0)*10^6</f>
        <v>0</v>
      </c>
    </row>
    <row r="1989" spans="1:8" hidden="1">
      <c r="A1989" s="80" t="s">
        <v>3784</v>
      </c>
      <c r="B1989" s="80" t="s">
        <v>3725</v>
      </c>
      <c r="C1989" s="80" t="s">
        <v>3705</v>
      </c>
      <c r="D1989" s="93">
        <v>4127.9628614853127</v>
      </c>
      <c r="E1989" s="80" t="s">
        <v>3706</v>
      </c>
      <c r="F1989" s="86" t="str">
        <f>INDEX('Crosswalk Particulates'!$B:$B,MATCH('2017 EPA Data'!A1989,'Crosswalk Particulates'!$A:$A,0))</f>
        <v>industry-fuel-coal</v>
      </c>
      <c r="G1989" s="91">
        <f>INDEX('Crosswalk Particulates'!$E:$E,MATCH('2017 EPA Data'!$B1989,'Crosswalk Particulates'!$D:$D,0))</f>
        <v>0</v>
      </c>
      <c r="H1989" s="103">
        <f t="shared" si="31"/>
        <v>0</v>
      </c>
    </row>
    <row r="1990" spans="1:8" hidden="1">
      <c r="A1990" s="80" t="s">
        <v>3766</v>
      </c>
      <c r="B1990" s="80" t="s">
        <v>3874</v>
      </c>
      <c r="C1990" s="80" t="s">
        <v>3705</v>
      </c>
      <c r="D1990" s="93">
        <v>4124.4707799587577</v>
      </c>
      <c r="E1990" s="80" t="s">
        <v>3706</v>
      </c>
      <c r="F1990" s="86" t="str">
        <f>INDEX('Crosswalk Particulates'!$B:$B,MATCH('2017 EPA Data'!A1990,'Crosswalk Particulates'!$A:$A,0))</f>
        <v>process-chemicals-industry</v>
      </c>
      <c r="G1990" s="91">
        <f>INDEX('Crosswalk Particulates'!$E:$E,MATCH('2017 EPA Data'!$B1990,'Crosswalk Particulates'!$D:$D,0))</f>
        <v>0</v>
      </c>
      <c r="H1990" s="103">
        <f t="shared" si="31"/>
        <v>0</v>
      </c>
    </row>
    <row r="1991" spans="1:8" hidden="1">
      <c r="A1991" s="80" t="s">
        <v>3772</v>
      </c>
      <c r="B1991" s="80" t="s">
        <v>3849</v>
      </c>
      <c r="C1991" s="80" t="s">
        <v>3705</v>
      </c>
      <c r="D1991" s="93">
        <v>4121.3321937278497</v>
      </c>
      <c r="E1991" s="80" t="s">
        <v>3706</v>
      </c>
      <c r="F1991" s="86" t="str">
        <f>INDEX('Crosswalk Particulates'!$B:$B,MATCH('2017 EPA Data'!A1991,'Crosswalk Particulates'!$A:$A,0))</f>
        <v>Electricity Sector</v>
      </c>
      <c r="G1991" s="91">
        <f>INDEX('Crosswalk Particulates'!$E:$E,MATCH('2017 EPA Data'!$B1991,'Crosswalk Particulates'!$D:$D,0))</f>
        <v>0</v>
      </c>
      <c r="H1991" s="103">
        <f t="shared" si="31"/>
        <v>0</v>
      </c>
    </row>
    <row r="1992" spans="1:8" hidden="1">
      <c r="A1992" s="80" t="s">
        <v>3770</v>
      </c>
      <c r="B1992" s="80" t="s">
        <v>3725</v>
      </c>
      <c r="C1992" s="80" t="s">
        <v>3705</v>
      </c>
      <c r="D1992" s="93">
        <v>4115.8307223803822</v>
      </c>
      <c r="E1992" s="80" t="s">
        <v>3706</v>
      </c>
      <c r="F1992" s="86" t="str">
        <f>INDEX('Crosswalk Particulates'!$B:$B,MATCH('2017 EPA Data'!A1992,'Crosswalk Particulates'!$A:$A,0))</f>
        <v>Commercial Buildings Sector</v>
      </c>
      <c r="G1992" s="91">
        <f>INDEX('Crosswalk Particulates'!$E:$E,MATCH('2017 EPA Data'!$B1992,'Crosswalk Particulates'!$D:$D,0))</f>
        <v>0</v>
      </c>
      <c r="H1992" s="103">
        <f t="shared" si="31"/>
        <v>0</v>
      </c>
    </row>
    <row r="1993" spans="1:8" hidden="1">
      <c r="A1993" s="80" t="s">
        <v>3774</v>
      </c>
      <c r="B1993" s="80" t="s">
        <v>3903</v>
      </c>
      <c r="C1993" s="80" t="s">
        <v>3705</v>
      </c>
      <c r="D1993" s="93">
        <v>4102.0384118214233</v>
      </c>
      <c r="E1993" s="80" t="s">
        <v>3706</v>
      </c>
      <c r="F1993" s="86" t="str">
        <f>INDEX('Crosswalk Particulates'!$B:$B,MATCH('2017 EPA Data'!A1993,'Crosswalk Particulates'!$A:$A,0))</f>
        <v>process-other-industry</v>
      </c>
      <c r="G1993" s="91">
        <f>INDEX('Crosswalk Particulates'!$E:$E,MATCH('2017 EPA Data'!$B1993,'Crosswalk Particulates'!$D:$D,0))</f>
        <v>0</v>
      </c>
      <c r="H1993" s="103">
        <f t="shared" si="31"/>
        <v>0</v>
      </c>
    </row>
    <row r="1994" spans="1:8" hidden="1">
      <c r="A1994" s="80" t="s">
        <v>3790</v>
      </c>
      <c r="B1994" s="80" t="s">
        <v>3891</v>
      </c>
      <c r="C1994" s="80" t="s">
        <v>3705</v>
      </c>
      <c r="D1994" s="93">
        <v>4095.2</v>
      </c>
      <c r="E1994" s="80" t="s">
        <v>3706</v>
      </c>
      <c r="F1994" s="86" t="str">
        <f>INDEX('Crosswalk Particulates'!$B:$B,MATCH('2017 EPA Data'!A1994,'Crosswalk Particulates'!$A:$A,0))</f>
        <v>process-other-industry</v>
      </c>
      <c r="G1994" s="91">
        <f>INDEX('Crosswalk Particulates'!$E:$E,MATCH('2017 EPA Data'!$B1994,'Crosswalk Particulates'!$D:$D,0))</f>
        <v>0</v>
      </c>
      <c r="H1994" s="103">
        <f t="shared" si="31"/>
        <v>0</v>
      </c>
    </row>
    <row r="1995" spans="1:8" hidden="1">
      <c r="A1995" s="80" t="s">
        <v>3880</v>
      </c>
      <c r="B1995" s="80" t="s">
        <v>3810</v>
      </c>
      <c r="C1995" s="80" t="s">
        <v>3811</v>
      </c>
      <c r="D1995" s="93">
        <v>4080.5506434122299</v>
      </c>
      <c r="E1995" s="80" t="s">
        <v>3706</v>
      </c>
      <c r="F1995" s="86" t="str">
        <f>INDEX('Crosswalk Particulates'!$B:$B,MATCH('2017 EPA Data'!A1995,'Crosswalk Particulates'!$A:$A,0))</f>
        <v>Residential Buildings Sector</v>
      </c>
      <c r="G1995" s="91">
        <f>INDEX('Crosswalk Particulates'!$E:$E,MATCH('2017 EPA Data'!$B1995,'Crosswalk Particulates'!$D:$D,0))</f>
        <v>0</v>
      </c>
      <c r="H1995" s="103">
        <f t="shared" si="31"/>
        <v>0</v>
      </c>
    </row>
    <row r="1996" spans="1:8" hidden="1">
      <c r="A1996" s="80" t="s">
        <v>3772</v>
      </c>
      <c r="B1996" s="80" t="s">
        <v>3761</v>
      </c>
      <c r="C1996" s="80" t="s">
        <v>3705</v>
      </c>
      <c r="D1996" s="93">
        <v>4073.3221921067502</v>
      </c>
      <c r="E1996" s="80" t="s">
        <v>3706</v>
      </c>
      <c r="F1996" s="86" t="str">
        <f>INDEX('Crosswalk Particulates'!$B:$B,MATCH('2017 EPA Data'!A1996,'Crosswalk Particulates'!$A:$A,0))</f>
        <v>Electricity Sector</v>
      </c>
      <c r="G1996" s="91">
        <f>INDEX('Crosswalk Particulates'!$E:$E,MATCH('2017 EPA Data'!$B1996,'Crosswalk Particulates'!$D:$D,0))</f>
        <v>0</v>
      </c>
      <c r="H1996" s="103">
        <f t="shared" si="31"/>
        <v>0</v>
      </c>
    </row>
    <row r="1997" spans="1:8" hidden="1">
      <c r="A1997" s="80" t="s">
        <v>3789</v>
      </c>
      <c r="B1997" s="80" t="s">
        <v>3904</v>
      </c>
      <c r="D1997" s="93">
        <v>4053.5446973479598</v>
      </c>
      <c r="E1997" s="80" t="s">
        <v>3710</v>
      </c>
      <c r="F1997" s="86" t="str">
        <f>INDEX('Crosswalk Particulates'!$B:$B,MATCH('2017 EPA Data'!A1997,'Crosswalk Particulates'!$A:$A,0))</f>
        <v>Commercial Buildings Sector</v>
      </c>
      <c r="G1997" s="91" t="str">
        <f>INDEX('Crosswalk Particulates'!$E:$E,MATCH('2017 EPA Data'!$B1997,'Crosswalk Particulates'!$D:$D,0))</f>
        <v>BC</v>
      </c>
      <c r="H1997" s="103">
        <f t="shared" si="31"/>
        <v>3677318265.5949416</v>
      </c>
    </row>
    <row r="1998" spans="1:8" hidden="1">
      <c r="A1998" s="80" t="s">
        <v>3739</v>
      </c>
      <c r="B1998" s="80" t="s">
        <v>3809</v>
      </c>
      <c r="C1998" s="80" t="s">
        <v>3705</v>
      </c>
      <c r="D1998" s="93">
        <v>4051.3460609082031</v>
      </c>
      <c r="E1998" s="80" t="s">
        <v>3706</v>
      </c>
      <c r="F1998" s="86" t="str">
        <f>INDEX('Crosswalk Particulates'!$B:$B,MATCH('2017 EPA Data'!A1998,'Crosswalk Particulates'!$A:$A,0))</f>
        <v>industry-fuel-natural gas</v>
      </c>
      <c r="G1998" s="91">
        <f>INDEX('Crosswalk Particulates'!$E:$E,MATCH('2017 EPA Data'!$B1998,'Crosswalk Particulates'!$D:$D,0))</f>
        <v>0</v>
      </c>
      <c r="H1998" s="103">
        <f t="shared" si="31"/>
        <v>0</v>
      </c>
    </row>
    <row r="1999" spans="1:8" hidden="1">
      <c r="A1999" s="80" t="s">
        <v>3819</v>
      </c>
      <c r="B1999" s="80" t="s">
        <v>3798</v>
      </c>
      <c r="C1999" s="80" t="s">
        <v>3745</v>
      </c>
      <c r="D1999" s="93">
        <v>4045.6135763377001</v>
      </c>
      <c r="E1999" s="80" t="s">
        <v>3710</v>
      </c>
      <c r="F1999" s="86" t="str">
        <f>INDEX('Crosswalk Particulates'!$B:$B,MATCH('2017 EPA Data'!A1999,'Crosswalk Particulates'!$A:$A,0))</f>
        <v>Residential Buildings Sector</v>
      </c>
      <c r="G1999" s="91" t="str">
        <f>INDEX('Crosswalk Particulates'!$E:$E,MATCH('2017 EPA Data'!$B1999,'Crosswalk Particulates'!$D:$D,0))</f>
        <v>PM25</v>
      </c>
      <c r="H1999" s="103">
        <f t="shared" si="31"/>
        <v>3670123265.0866818</v>
      </c>
    </row>
    <row r="2000" spans="1:8" hidden="1">
      <c r="A2000" s="80" t="s">
        <v>3807</v>
      </c>
      <c r="B2000" s="80" t="s">
        <v>3894</v>
      </c>
      <c r="C2000" s="80" t="s">
        <v>3705</v>
      </c>
      <c r="D2000" s="93">
        <v>4039.2630008219999</v>
      </c>
      <c r="E2000" s="80" t="s">
        <v>3706</v>
      </c>
      <c r="F2000" s="86" t="str">
        <f>INDEX('Crosswalk Particulates'!$B:$B,MATCH('2017 EPA Data'!A2000,'Crosswalk Particulates'!$A:$A,0))</f>
        <v>process-iron and steel-industry</v>
      </c>
      <c r="G2000" s="91">
        <f>INDEX('Crosswalk Particulates'!$E:$E,MATCH('2017 EPA Data'!$B2000,'Crosswalk Particulates'!$D:$D,0))</f>
        <v>0</v>
      </c>
      <c r="H2000" s="103">
        <f t="shared" si="31"/>
        <v>0</v>
      </c>
    </row>
    <row r="2001" spans="1:8" hidden="1">
      <c r="A2001" s="80" t="s">
        <v>3789</v>
      </c>
      <c r="B2001" s="80" t="s">
        <v>3814</v>
      </c>
      <c r="C2001" s="80" t="s">
        <v>3705</v>
      </c>
      <c r="D2001" s="93">
        <v>4032.5864453377999</v>
      </c>
      <c r="E2001" s="80" t="s">
        <v>3706</v>
      </c>
      <c r="F2001" s="86" t="str">
        <f>INDEX('Crosswalk Particulates'!$B:$B,MATCH('2017 EPA Data'!A2001,'Crosswalk Particulates'!$A:$A,0))</f>
        <v>Commercial Buildings Sector</v>
      </c>
      <c r="G2001" s="91">
        <f>INDEX('Crosswalk Particulates'!$E:$E,MATCH('2017 EPA Data'!$B2001,'Crosswalk Particulates'!$D:$D,0))</f>
        <v>0</v>
      </c>
      <c r="H2001" s="103">
        <f t="shared" si="31"/>
        <v>0</v>
      </c>
    </row>
    <row r="2002" spans="1:8" hidden="1">
      <c r="A2002" s="80" t="s">
        <v>3718</v>
      </c>
      <c r="B2002" s="80" t="s">
        <v>3762</v>
      </c>
      <c r="C2002" s="80" t="s">
        <v>3705</v>
      </c>
      <c r="D2002" s="93">
        <v>4032.0970987638721</v>
      </c>
      <c r="E2002" s="80" t="s">
        <v>3706</v>
      </c>
      <c r="F2002" s="86" t="str">
        <f>INDEX('Crosswalk Particulates'!$B:$B,MATCH('2017 EPA Data'!A2002,'Crosswalk Particulates'!$A:$A,0))</f>
        <v>process-other-industry</v>
      </c>
      <c r="G2002" s="91">
        <f>INDEX('Crosswalk Particulates'!$E:$E,MATCH('2017 EPA Data'!$B2002,'Crosswalk Particulates'!$D:$D,0))</f>
        <v>0</v>
      </c>
      <c r="H2002" s="103">
        <f t="shared" si="31"/>
        <v>0</v>
      </c>
    </row>
    <row r="2003" spans="1:8" hidden="1">
      <c r="A2003" s="80" t="s">
        <v>3780</v>
      </c>
      <c r="B2003" s="80" t="s">
        <v>3941</v>
      </c>
      <c r="D2003" s="93">
        <v>4023.9929188150677</v>
      </c>
      <c r="E2003" s="80" t="s">
        <v>3710</v>
      </c>
      <c r="F2003" s="86" t="str">
        <f>INDEX('Crosswalk Particulates'!$B:$B,MATCH('2017 EPA Data'!A2003,'Crosswalk Particulates'!$A:$A,0))</f>
        <v>process-ngps-industry</v>
      </c>
      <c r="G2003" s="91">
        <f>INDEX('Crosswalk Particulates'!$E:$E,MATCH('2017 EPA Data'!$B2003,'Crosswalk Particulates'!$D:$D,0))</f>
        <v>0</v>
      </c>
      <c r="H2003" s="103">
        <f t="shared" si="31"/>
        <v>3650509311.1874771</v>
      </c>
    </row>
    <row r="2004" spans="1:8" hidden="1">
      <c r="A2004" s="80" t="s">
        <v>3807</v>
      </c>
      <c r="B2004" s="80" t="s">
        <v>3896</v>
      </c>
      <c r="C2004" s="80" t="s">
        <v>3705</v>
      </c>
      <c r="D2004" s="93">
        <v>4022.4322000000002</v>
      </c>
      <c r="E2004" s="80" t="s">
        <v>3706</v>
      </c>
      <c r="F2004" s="86" t="str">
        <f>INDEX('Crosswalk Particulates'!$B:$B,MATCH('2017 EPA Data'!A2004,'Crosswalk Particulates'!$A:$A,0))</f>
        <v>process-iron and steel-industry</v>
      </c>
      <c r="G2004" s="91">
        <f>INDEX('Crosswalk Particulates'!$E:$E,MATCH('2017 EPA Data'!$B2004,'Crosswalk Particulates'!$D:$D,0))</f>
        <v>0</v>
      </c>
      <c r="H2004" s="103">
        <f t="shared" si="31"/>
        <v>0</v>
      </c>
    </row>
    <row r="2005" spans="1:8" hidden="1">
      <c r="A2005" s="80" t="s">
        <v>3784</v>
      </c>
      <c r="B2005" s="80" t="s">
        <v>3872</v>
      </c>
      <c r="C2005" s="80" t="s">
        <v>3705</v>
      </c>
      <c r="D2005" s="93">
        <v>4021.63781995</v>
      </c>
      <c r="E2005" s="80" t="s">
        <v>3706</v>
      </c>
      <c r="F2005" s="86" t="str">
        <f>INDEX('Crosswalk Particulates'!$B:$B,MATCH('2017 EPA Data'!A2005,'Crosswalk Particulates'!$A:$A,0))</f>
        <v>industry-fuel-coal</v>
      </c>
      <c r="G2005" s="91">
        <f>INDEX('Crosswalk Particulates'!$E:$E,MATCH('2017 EPA Data'!$B2005,'Crosswalk Particulates'!$D:$D,0))</f>
        <v>0</v>
      </c>
      <c r="H2005" s="103">
        <f t="shared" si="31"/>
        <v>0</v>
      </c>
    </row>
    <row r="2006" spans="1:8" hidden="1">
      <c r="A2006" s="80" t="s">
        <v>3753</v>
      </c>
      <c r="B2006" s="80" t="s">
        <v>3908</v>
      </c>
      <c r="C2006" s="80" t="s">
        <v>3705</v>
      </c>
      <c r="D2006" s="93">
        <v>4020.3898279250002</v>
      </c>
      <c r="E2006" s="80" t="s">
        <v>3706</v>
      </c>
      <c r="F2006" s="86" t="str">
        <f>INDEX('Crosswalk Particulates'!$B:$B,MATCH('2017 EPA Data'!A2006,'Crosswalk Particulates'!$A:$A,0))</f>
        <v>Electricity Sector</v>
      </c>
      <c r="G2006" s="91">
        <f>INDEX('Crosswalk Particulates'!$E:$E,MATCH('2017 EPA Data'!$B2006,'Crosswalk Particulates'!$D:$D,0))</f>
        <v>0</v>
      </c>
      <c r="H2006" s="103">
        <f t="shared" si="31"/>
        <v>0</v>
      </c>
    </row>
    <row r="2007" spans="1:8" hidden="1">
      <c r="A2007" s="80" t="s">
        <v>3730</v>
      </c>
      <c r="B2007" s="80" t="s">
        <v>3822</v>
      </c>
      <c r="D2007" s="93">
        <v>4019.5580778853441</v>
      </c>
      <c r="E2007" s="80" t="s">
        <v>3710</v>
      </c>
      <c r="F2007" s="86" t="str">
        <f>INDEX('Crosswalk Particulates'!$B:$B,MATCH('2017 EPA Data'!A2007,'Crosswalk Particulates'!$A:$A,0))</f>
        <v>process-ngps-industry</v>
      </c>
      <c r="G2007" s="91" t="str">
        <f>INDEX('Crosswalk Particulates'!$E:$E,MATCH('2017 EPA Data'!$B2007,'Crosswalk Particulates'!$D:$D,0))</f>
        <v>OC</v>
      </c>
      <c r="H2007" s="103">
        <f t="shared" si="31"/>
        <v>3646486086.3870821</v>
      </c>
    </row>
    <row r="2008" spans="1:8" hidden="1">
      <c r="A2008" s="80" t="s">
        <v>3790</v>
      </c>
      <c r="B2008" s="80" t="s">
        <v>3928</v>
      </c>
      <c r="C2008" s="80" t="s">
        <v>3705</v>
      </c>
      <c r="D2008" s="93">
        <v>4008.1333407102006</v>
      </c>
      <c r="E2008" s="80" t="s">
        <v>3706</v>
      </c>
      <c r="F2008" s="86" t="str">
        <f>INDEX('Crosswalk Particulates'!$B:$B,MATCH('2017 EPA Data'!A2008,'Crosswalk Particulates'!$A:$A,0))</f>
        <v>process-other-industry</v>
      </c>
      <c r="G2008" s="91">
        <f>INDEX('Crosswalk Particulates'!$E:$E,MATCH('2017 EPA Data'!$B2008,'Crosswalk Particulates'!$D:$D,0))</f>
        <v>0</v>
      </c>
      <c r="H2008" s="103">
        <f t="shared" si="31"/>
        <v>0</v>
      </c>
    </row>
    <row r="2009" spans="1:8" hidden="1">
      <c r="A2009" s="80" t="s">
        <v>3715</v>
      </c>
      <c r="B2009" s="80" t="s">
        <v>3941</v>
      </c>
      <c r="D2009" s="93">
        <v>3995.0377460770451</v>
      </c>
      <c r="E2009" s="80" t="s">
        <v>3710</v>
      </c>
      <c r="F2009" s="86" t="str">
        <f>INDEX('Crosswalk Particulates'!$B:$B,MATCH('2017 EPA Data'!A2009,'Crosswalk Particulates'!$A:$A,0))</f>
        <v>Transportation Sector</v>
      </c>
      <c r="G2009" s="91">
        <f>INDEX('Crosswalk Particulates'!$E:$E,MATCH('2017 EPA Data'!$B2009,'Crosswalk Particulates'!$D:$D,0))</f>
        <v>0</v>
      </c>
      <c r="H2009" s="103">
        <f t="shared" si="31"/>
        <v>3624241589.0965748</v>
      </c>
    </row>
    <row r="2010" spans="1:8" hidden="1">
      <c r="A2010" s="80" t="s">
        <v>3807</v>
      </c>
      <c r="B2010" s="80" t="s">
        <v>3782</v>
      </c>
      <c r="C2010" s="80" t="s">
        <v>3705</v>
      </c>
      <c r="D2010" s="93">
        <v>3990.5880000000002</v>
      </c>
      <c r="E2010" s="80" t="s">
        <v>3706</v>
      </c>
      <c r="F2010" s="86" t="str">
        <f>INDEX('Crosswalk Particulates'!$B:$B,MATCH('2017 EPA Data'!A2010,'Crosswalk Particulates'!$A:$A,0))</f>
        <v>process-iron and steel-industry</v>
      </c>
      <c r="G2010" s="91">
        <f>INDEX('Crosswalk Particulates'!$E:$E,MATCH('2017 EPA Data'!$B2010,'Crosswalk Particulates'!$D:$D,0))</f>
        <v>0</v>
      </c>
      <c r="H2010" s="103">
        <f t="shared" si="31"/>
        <v>0</v>
      </c>
    </row>
    <row r="2011" spans="1:8" hidden="1">
      <c r="A2011" s="80" t="s">
        <v>3835</v>
      </c>
      <c r="B2011" s="80" t="s">
        <v>3723</v>
      </c>
      <c r="C2011" s="80" t="s">
        <v>3705</v>
      </c>
      <c r="D2011" s="93">
        <v>3977.73156346</v>
      </c>
      <c r="E2011" s="80" t="s">
        <v>3706</v>
      </c>
      <c r="F2011" s="86" t="str">
        <f>INDEX('Crosswalk Particulates'!$B:$B,MATCH('2017 EPA Data'!A2011,'Crosswalk Particulates'!$A:$A,0))</f>
        <v>process-mining-industry</v>
      </c>
      <c r="G2011" s="91">
        <f>INDEX('Crosswalk Particulates'!$E:$E,MATCH('2017 EPA Data'!$B2011,'Crosswalk Particulates'!$D:$D,0))</f>
        <v>0</v>
      </c>
      <c r="H2011" s="103">
        <f t="shared" si="31"/>
        <v>0</v>
      </c>
    </row>
    <row r="2012" spans="1:8" hidden="1">
      <c r="A2012" s="80" t="s">
        <v>3743</v>
      </c>
      <c r="B2012" s="80" t="s">
        <v>3898</v>
      </c>
      <c r="C2012" s="80" t="s">
        <v>3705</v>
      </c>
      <c r="D2012" s="93">
        <v>3961.8661126279999</v>
      </c>
      <c r="E2012" s="80" t="s">
        <v>3706</v>
      </c>
      <c r="F2012" s="86" t="str">
        <f>INDEX('Crosswalk Particulates'!$B:$B,MATCH('2017 EPA Data'!A2012,'Crosswalk Particulates'!$A:$A,0))</f>
        <v>process-other-industry</v>
      </c>
      <c r="G2012" s="91">
        <f>INDEX('Crosswalk Particulates'!$E:$E,MATCH('2017 EPA Data'!$B2012,'Crosswalk Particulates'!$D:$D,0))</f>
        <v>0</v>
      </c>
      <c r="H2012" s="103">
        <f t="shared" si="31"/>
        <v>0</v>
      </c>
    </row>
    <row r="2013" spans="1:8" hidden="1">
      <c r="A2013" s="80" t="s">
        <v>3784</v>
      </c>
      <c r="B2013" s="80" t="s">
        <v>3874</v>
      </c>
      <c r="C2013" s="80" t="s">
        <v>3705</v>
      </c>
      <c r="D2013" s="93">
        <v>3944.3371719942002</v>
      </c>
      <c r="E2013" s="80" t="s">
        <v>3706</v>
      </c>
      <c r="F2013" s="86" t="str">
        <f>INDEX('Crosswalk Particulates'!$B:$B,MATCH('2017 EPA Data'!A2013,'Crosswalk Particulates'!$A:$A,0))</f>
        <v>industry-fuel-coal</v>
      </c>
      <c r="G2013" s="91">
        <f>INDEX('Crosswalk Particulates'!$E:$E,MATCH('2017 EPA Data'!$B2013,'Crosswalk Particulates'!$D:$D,0))</f>
        <v>0</v>
      </c>
      <c r="H2013" s="103">
        <f t="shared" si="31"/>
        <v>0</v>
      </c>
    </row>
    <row r="2014" spans="1:8" hidden="1">
      <c r="A2014" s="80" t="s">
        <v>3807</v>
      </c>
      <c r="B2014" s="80" t="s">
        <v>3756</v>
      </c>
      <c r="C2014" s="80" t="s">
        <v>3705</v>
      </c>
      <c r="D2014" s="93">
        <v>3942.2353668000001</v>
      </c>
      <c r="E2014" s="80" t="s">
        <v>3706</v>
      </c>
      <c r="F2014" s="86" t="str">
        <f>INDEX('Crosswalk Particulates'!$B:$B,MATCH('2017 EPA Data'!A2014,'Crosswalk Particulates'!$A:$A,0))</f>
        <v>process-iron and steel-industry</v>
      </c>
      <c r="G2014" s="91">
        <f>INDEX('Crosswalk Particulates'!$E:$E,MATCH('2017 EPA Data'!$B2014,'Crosswalk Particulates'!$D:$D,0))</f>
        <v>0</v>
      </c>
      <c r="H2014" s="103">
        <f t="shared" si="31"/>
        <v>0</v>
      </c>
    </row>
    <row r="2015" spans="1:8" hidden="1">
      <c r="A2015" s="80" t="s">
        <v>3774</v>
      </c>
      <c r="B2015" s="80" t="s">
        <v>3927</v>
      </c>
      <c r="C2015" s="80" t="s">
        <v>3705</v>
      </c>
      <c r="D2015" s="93">
        <v>3935.1284999999998</v>
      </c>
      <c r="E2015" s="80" t="s">
        <v>3706</v>
      </c>
      <c r="F2015" s="86" t="str">
        <f>INDEX('Crosswalk Particulates'!$B:$B,MATCH('2017 EPA Data'!A2015,'Crosswalk Particulates'!$A:$A,0))</f>
        <v>process-other-industry</v>
      </c>
      <c r="G2015" s="91">
        <f>INDEX('Crosswalk Particulates'!$E:$E,MATCH('2017 EPA Data'!$B2015,'Crosswalk Particulates'!$D:$D,0))</f>
        <v>0</v>
      </c>
      <c r="H2015" s="103">
        <f t="shared" si="31"/>
        <v>0</v>
      </c>
    </row>
    <row r="2016" spans="1:8" hidden="1">
      <c r="A2016" s="80" t="s">
        <v>3751</v>
      </c>
      <c r="B2016" s="80" t="s">
        <v>3719</v>
      </c>
      <c r="C2016" s="80" t="s">
        <v>3705</v>
      </c>
      <c r="D2016" s="93">
        <v>3925.1154155417735</v>
      </c>
      <c r="E2016" s="80" t="s">
        <v>3706</v>
      </c>
      <c r="F2016" s="86" t="str">
        <f>INDEX('Crosswalk Particulates'!$B:$B,MATCH('2017 EPA Data'!A2016,'Crosswalk Particulates'!$A:$A,0))</f>
        <v>Other-EPA</v>
      </c>
      <c r="G2016" s="91">
        <f>INDEX('Crosswalk Particulates'!$E:$E,MATCH('2017 EPA Data'!$B2016,'Crosswalk Particulates'!$D:$D,0))</f>
        <v>0</v>
      </c>
      <c r="H2016" s="103">
        <f t="shared" si="31"/>
        <v>0</v>
      </c>
    </row>
    <row r="2017" spans="1:8" hidden="1">
      <c r="A2017" s="80" t="s">
        <v>3780</v>
      </c>
      <c r="B2017" s="80" t="s">
        <v>3855</v>
      </c>
      <c r="C2017" s="80" t="s">
        <v>3705</v>
      </c>
      <c r="D2017" s="93">
        <v>3914.2237387999999</v>
      </c>
      <c r="E2017" s="80" t="s">
        <v>3706</v>
      </c>
      <c r="F2017" s="86" t="str">
        <f>INDEX('Crosswalk Particulates'!$B:$B,MATCH('2017 EPA Data'!A2017,'Crosswalk Particulates'!$A:$A,0))</f>
        <v>process-ngps-industry</v>
      </c>
      <c r="G2017" s="91">
        <f>INDEX('Crosswalk Particulates'!$E:$E,MATCH('2017 EPA Data'!$B2017,'Crosswalk Particulates'!$D:$D,0))</f>
        <v>0</v>
      </c>
      <c r="H2017" s="103">
        <f t="shared" si="31"/>
        <v>0</v>
      </c>
    </row>
    <row r="2018" spans="1:8" hidden="1">
      <c r="A2018" s="80" t="s">
        <v>3843</v>
      </c>
      <c r="B2018" s="80" t="s">
        <v>3797</v>
      </c>
      <c r="C2018" s="80" t="s">
        <v>3745</v>
      </c>
      <c r="D2018" s="93">
        <v>3901.7879310492299</v>
      </c>
      <c r="E2018" s="80" t="s">
        <v>3710</v>
      </c>
      <c r="F2018" s="86" t="str">
        <f>INDEX('Crosswalk Particulates'!$B:$B,MATCH('2017 EPA Data'!A2018,'Crosswalk Particulates'!$A:$A,0))</f>
        <v>Commercial Buildings Sector</v>
      </c>
      <c r="G2018" s="91" t="str">
        <f>INDEX('Crosswalk Particulates'!$E:$E,MATCH('2017 EPA Data'!$B2018,'Crosswalk Particulates'!$D:$D,0))</f>
        <v>NOX</v>
      </c>
      <c r="H2018" s="103">
        <f t="shared" si="31"/>
        <v>3539646679.2909708</v>
      </c>
    </row>
    <row r="2019" spans="1:8" hidden="1">
      <c r="A2019" s="80" t="s">
        <v>3774</v>
      </c>
      <c r="B2019" s="80" t="s">
        <v>3933</v>
      </c>
      <c r="C2019" s="80" t="s">
        <v>3705</v>
      </c>
      <c r="D2019" s="93">
        <v>3901.6003000000001</v>
      </c>
      <c r="E2019" s="80" t="s">
        <v>3706</v>
      </c>
      <c r="F2019" s="86" t="str">
        <f>INDEX('Crosswalk Particulates'!$B:$B,MATCH('2017 EPA Data'!A2019,'Crosswalk Particulates'!$A:$A,0))</f>
        <v>process-other-industry</v>
      </c>
      <c r="G2019" s="91">
        <f>INDEX('Crosswalk Particulates'!$E:$E,MATCH('2017 EPA Data'!$B2019,'Crosswalk Particulates'!$D:$D,0))</f>
        <v>0</v>
      </c>
      <c r="H2019" s="103">
        <f t="shared" si="31"/>
        <v>0</v>
      </c>
    </row>
    <row r="2020" spans="1:8" hidden="1">
      <c r="A2020" s="80" t="s">
        <v>3753</v>
      </c>
      <c r="B2020" s="80" t="s">
        <v>3801</v>
      </c>
      <c r="C2020" s="80" t="s">
        <v>3705</v>
      </c>
      <c r="D2020" s="93">
        <v>3899.5131097100002</v>
      </c>
      <c r="E2020" s="80" t="s">
        <v>3706</v>
      </c>
      <c r="F2020" s="86" t="str">
        <f>INDEX('Crosswalk Particulates'!$B:$B,MATCH('2017 EPA Data'!A2020,'Crosswalk Particulates'!$A:$A,0))</f>
        <v>Electricity Sector</v>
      </c>
      <c r="G2020" s="91">
        <f>INDEX('Crosswalk Particulates'!$E:$E,MATCH('2017 EPA Data'!$B2020,'Crosswalk Particulates'!$D:$D,0))</f>
        <v>0</v>
      </c>
      <c r="H2020" s="103">
        <f t="shared" si="31"/>
        <v>0</v>
      </c>
    </row>
    <row r="2021" spans="1:8" hidden="1">
      <c r="A2021" s="80" t="s">
        <v>3730</v>
      </c>
      <c r="B2021" s="80" t="s">
        <v>3731</v>
      </c>
      <c r="C2021" s="80" t="s">
        <v>3705</v>
      </c>
      <c r="D2021" s="93">
        <v>3894.8</v>
      </c>
      <c r="E2021" s="80" t="s">
        <v>3706</v>
      </c>
      <c r="F2021" s="86" t="str">
        <f>INDEX('Crosswalk Particulates'!$B:$B,MATCH('2017 EPA Data'!A2021,'Crosswalk Particulates'!$A:$A,0))</f>
        <v>process-ngps-industry</v>
      </c>
      <c r="G2021" s="91">
        <f>INDEX('Crosswalk Particulates'!$E:$E,MATCH('2017 EPA Data'!$B2021,'Crosswalk Particulates'!$D:$D,0))</f>
        <v>0</v>
      </c>
      <c r="H2021" s="103">
        <f t="shared" si="31"/>
        <v>0</v>
      </c>
    </row>
    <row r="2022" spans="1:8" hidden="1">
      <c r="A2022" s="80" t="s">
        <v>3857</v>
      </c>
      <c r="B2022" s="80" t="s">
        <v>3727</v>
      </c>
      <c r="C2022" s="80" t="s">
        <v>3705</v>
      </c>
      <c r="D2022" s="93">
        <v>3883.4608104260001</v>
      </c>
      <c r="E2022" s="80" t="s">
        <v>3706</v>
      </c>
      <c r="F2022" s="86" t="str">
        <f>INDEX('Crosswalk Particulates'!$B:$B,MATCH('2017 EPA Data'!A2022,'Crosswalk Particulates'!$A:$A,0))</f>
        <v>Commercial Buildings Sector</v>
      </c>
      <c r="G2022" s="91">
        <f>INDEX('Crosswalk Particulates'!$E:$E,MATCH('2017 EPA Data'!$B2022,'Crosswalk Particulates'!$D:$D,0))</f>
        <v>0</v>
      </c>
      <c r="H2022" s="103">
        <f t="shared" si="31"/>
        <v>0</v>
      </c>
    </row>
    <row r="2023" spans="1:8" hidden="1">
      <c r="A2023" s="80" t="s">
        <v>3722</v>
      </c>
      <c r="B2023" s="80" t="s">
        <v>3785</v>
      </c>
      <c r="C2023" s="80" t="s">
        <v>3709</v>
      </c>
      <c r="D2023" s="93">
        <v>3882.6987965672511</v>
      </c>
      <c r="E2023" s="80" t="s">
        <v>3710</v>
      </c>
      <c r="F2023" s="86" t="str">
        <f>INDEX('Crosswalk Particulates'!$B:$B,MATCH('2017 EPA Data'!A2023,'Crosswalk Particulates'!$A:$A,0))</f>
        <v>Other-EPA</v>
      </c>
      <c r="G2023" s="91" t="str">
        <f>INDEX('Crosswalk Particulates'!$E:$E,MATCH('2017 EPA Data'!$B2023,'Crosswalk Particulates'!$D:$D,0))</f>
        <v>CH4</v>
      </c>
      <c r="H2023" s="103">
        <f t="shared" si="31"/>
        <v>3522329287.1943932</v>
      </c>
    </row>
    <row r="2024" spans="1:8" hidden="1">
      <c r="A2024" s="80" t="s">
        <v>3743</v>
      </c>
      <c r="B2024" s="80" t="s">
        <v>3712</v>
      </c>
      <c r="C2024" s="80" t="s">
        <v>3705</v>
      </c>
      <c r="D2024" s="93">
        <v>3882.3882020999999</v>
      </c>
      <c r="E2024" s="80" t="s">
        <v>3706</v>
      </c>
      <c r="F2024" s="86" t="str">
        <f>INDEX('Crosswalk Particulates'!$B:$B,MATCH('2017 EPA Data'!A2024,'Crosswalk Particulates'!$A:$A,0))</f>
        <v>process-other-industry</v>
      </c>
      <c r="G2024" s="91">
        <f>INDEX('Crosswalk Particulates'!$E:$E,MATCH('2017 EPA Data'!$B2024,'Crosswalk Particulates'!$D:$D,0))</f>
        <v>0</v>
      </c>
      <c r="H2024" s="103">
        <f t="shared" si="31"/>
        <v>0</v>
      </c>
    </row>
    <row r="2025" spans="1:8" hidden="1">
      <c r="A2025" s="80" t="s">
        <v>3772</v>
      </c>
      <c r="B2025" s="80" t="s">
        <v>3918</v>
      </c>
      <c r="C2025" s="80" t="s">
        <v>3705</v>
      </c>
      <c r="D2025" s="93">
        <v>3877.5162267999999</v>
      </c>
      <c r="E2025" s="80" t="s">
        <v>3706</v>
      </c>
      <c r="F2025" s="86" t="str">
        <f>INDEX('Crosswalk Particulates'!$B:$B,MATCH('2017 EPA Data'!A2025,'Crosswalk Particulates'!$A:$A,0))</f>
        <v>Electricity Sector</v>
      </c>
      <c r="G2025" s="91">
        <f>INDEX('Crosswalk Particulates'!$E:$E,MATCH('2017 EPA Data'!$B2025,'Crosswalk Particulates'!$D:$D,0))</f>
        <v>0</v>
      </c>
      <c r="H2025" s="103">
        <f t="shared" si="31"/>
        <v>0</v>
      </c>
    </row>
    <row r="2026" spans="1:8" hidden="1">
      <c r="A2026" s="80" t="s">
        <v>3715</v>
      </c>
      <c r="B2026" s="80" t="s">
        <v>3803</v>
      </c>
      <c r="C2026" s="80" t="s">
        <v>3745</v>
      </c>
      <c r="D2026" s="93">
        <v>3871.8162701453966</v>
      </c>
      <c r="E2026" s="80" t="s">
        <v>3710</v>
      </c>
      <c r="F2026" s="86" t="str">
        <f>INDEX('Crosswalk Particulates'!$B:$B,MATCH('2017 EPA Data'!A2026,'Crosswalk Particulates'!$A:$A,0))</f>
        <v>Transportation Sector</v>
      </c>
      <c r="G2026" s="91" t="str">
        <f>INDEX('Crosswalk Particulates'!$E:$E,MATCH('2017 EPA Data'!$B2026,'Crosswalk Particulates'!$D:$D,0))</f>
        <v>SOx</v>
      </c>
      <c r="H2026" s="103">
        <f t="shared" si="31"/>
        <v>3512456813.5509949</v>
      </c>
    </row>
    <row r="2027" spans="1:8" hidden="1">
      <c r="A2027" s="80" t="s">
        <v>3774</v>
      </c>
      <c r="B2027" s="80" t="s">
        <v>3879</v>
      </c>
      <c r="C2027" s="80" t="s">
        <v>3705</v>
      </c>
      <c r="D2027" s="93">
        <v>3870.2675317779999</v>
      </c>
      <c r="E2027" s="80" t="s">
        <v>3706</v>
      </c>
      <c r="F2027" s="86" t="str">
        <f>INDEX('Crosswalk Particulates'!$B:$B,MATCH('2017 EPA Data'!A2027,'Crosswalk Particulates'!$A:$A,0))</f>
        <v>process-other-industry</v>
      </c>
      <c r="G2027" s="91">
        <f>INDEX('Crosswalk Particulates'!$E:$E,MATCH('2017 EPA Data'!$B2027,'Crosswalk Particulates'!$D:$D,0))</f>
        <v>0</v>
      </c>
      <c r="H2027" s="103">
        <f t="shared" si="31"/>
        <v>0</v>
      </c>
    </row>
    <row r="2028" spans="1:8" hidden="1">
      <c r="A2028" s="80" t="s">
        <v>3789</v>
      </c>
      <c r="B2028" s="80" t="s">
        <v>3829</v>
      </c>
      <c r="C2028" s="80" t="s">
        <v>3705</v>
      </c>
      <c r="D2028" s="93">
        <v>3853.1380622588135</v>
      </c>
      <c r="E2028" s="80" t="s">
        <v>3706</v>
      </c>
      <c r="F2028" s="86" t="str">
        <f>INDEX('Crosswalk Particulates'!$B:$B,MATCH('2017 EPA Data'!A2028,'Crosswalk Particulates'!$A:$A,0))</f>
        <v>Commercial Buildings Sector</v>
      </c>
      <c r="G2028" s="91">
        <f>INDEX('Crosswalk Particulates'!$E:$E,MATCH('2017 EPA Data'!$B2028,'Crosswalk Particulates'!$D:$D,0))</f>
        <v>0</v>
      </c>
      <c r="H2028" s="103">
        <f t="shared" si="31"/>
        <v>0</v>
      </c>
    </row>
    <row r="2029" spans="1:8" hidden="1">
      <c r="A2029" s="80" t="s">
        <v>3789</v>
      </c>
      <c r="B2029" s="80" t="s">
        <v>3855</v>
      </c>
      <c r="C2029" s="80" t="s">
        <v>3705</v>
      </c>
      <c r="D2029" s="93">
        <v>3853.1380622588135</v>
      </c>
      <c r="E2029" s="80" t="s">
        <v>3706</v>
      </c>
      <c r="F2029" s="86" t="str">
        <f>INDEX('Crosswalk Particulates'!$B:$B,MATCH('2017 EPA Data'!A2029,'Crosswalk Particulates'!$A:$A,0))</f>
        <v>Commercial Buildings Sector</v>
      </c>
      <c r="G2029" s="91">
        <f>INDEX('Crosswalk Particulates'!$E:$E,MATCH('2017 EPA Data'!$B2029,'Crosswalk Particulates'!$D:$D,0))</f>
        <v>0</v>
      </c>
      <c r="H2029" s="103">
        <f t="shared" si="31"/>
        <v>0</v>
      </c>
    </row>
    <row r="2030" spans="1:8" hidden="1">
      <c r="A2030" s="80" t="s">
        <v>3880</v>
      </c>
      <c r="B2030" s="80" t="s">
        <v>3778</v>
      </c>
      <c r="C2030" s="80" t="s">
        <v>3745</v>
      </c>
      <c r="D2030" s="93">
        <v>3835.1735042692526</v>
      </c>
      <c r="E2030" s="80" t="s">
        <v>3710</v>
      </c>
      <c r="F2030" s="86" t="str">
        <f>INDEX('Crosswalk Particulates'!$B:$B,MATCH('2017 EPA Data'!A2030,'Crosswalk Particulates'!$A:$A,0))</f>
        <v>Residential Buildings Sector</v>
      </c>
      <c r="G2030" s="91" t="str">
        <f>INDEX('Crosswalk Particulates'!$E:$E,MATCH('2017 EPA Data'!$B2030,'Crosswalk Particulates'!$D:$D,0))</f>
        <v>PM10</v>
      </c>
      <c r="H2030" s="103">
        <f t="shared" si="31"/>
        <v>3479215015.9839368</v>
      </c>
    </row>
    <row r="2031" spans="1:8" hidden="1">
      <c r="A2031" s="80" t="s">
        <v>3772</v>
      </c>
      <c r="B2031" s="80" t="s">
        <v>3838</v>
      </c>
      <c r="C2031" s="80" t="s">
        <v>3705</v>
      </c>
      <c r="D2031" s="93">
        <v>3827.5266466684602</v>
      </c>
      <c r="E2031" s="80" t="s">
        <v>3706</v>
      </c>
      <c r="F2031" s="86" t="str">
        <f>INDEX('Crosswalk Particulates'!$B:$B,MATCH('2017 EPA Data'!A2031,'Crosswalk Particulates'!$A:$A,0))</f>
        <v>Electricity Sector</v>
      </c>
      <c r="G2031" s="91">
        <f>INDEX('Crosswalk Particulates'!$E:$E,MATCH('2017 EPA Data'!$B2031,'Crosswalk Particulates'!$D:$D,0))</f>
        <v>0</v>
      </c>
      <c r="H2031" s="103">
        <f t="shared" si="31"/>
        <v>0</v>
      </c>
    </row>
    <row r="2032" spans="1:8" hidden="1">
      <c r="A2032" s="80" t="s">
        <v>3753</v>
      </c>
      <c r="B2032" s="80" t="s">
        <v>3725</v>
      </c>
      <c r="C2032" s="80" t="s">
        <v>3705</v>
      </c>
      <c r="D2032" s="93">
        <v>3766.8374857387998</v>
      </c>
      <c r="E2032" s="80" t="s">
        <v>3706</v>
      </c>
      <c r="F2032" s="86" t="str">
        <f>INDEX('Crosswalk Particulates'!$B:$B,MATCH('2017 EPA Data'!A2032,'Crosswalk Particulates'!$A:$A,0))</f>
        <v>Electricity Sector</v>
      </c>
      <c r="G2032" s="91">
        <f>INDEX('Crosswalk Particulates'!$E:$E,MATCH('2017 EPA Data'!$B2032,'Crosswalk Particulates'!$D:$D,0))</f>
        <v>0</v>
      </c>
      <c r="H2032" s="103">
        <f t="shared" si="31"/>
        <v>0</v>
      </c>
    </row>
    <row r="2033" spans="1:8" hidden="1">
      <c r="A2033" s="80" t="s">
        <v>3735</v>
      </c>
      <c r="B2033" s="80" t="s">
        <v>3958</v>
      </c>
      <c r="C2033" s="80" t="s">
        <v>3705</v>
      </c>
      <c r="D2033" s="93">
        <v>3760.3559581889999</v>
      </c>
      <c r="E2033" s="80" t="s">
        <v>3706</v>
      </c>
      <c r="F2033" s="86" t="str">
        <f>INDEX('Crosswalk Particulates'!$B:$B,MATCH('2017 EPA Data'!A2033,'Crosswalk Particulates'!$A:$A,0))</f>
        <v>process-other-industry</v>
      </c>
      <c r="G2033" s="91">
        <f>INDEX('Crosswalk Particulates'!$E:$E,MATCH('2017 EPA Data'!$B2033,'Crosswalk Particulates'!$D:$D,0))</f>
        <v>0</v>
      </c>
      <c r="H2033" s="103">
        <f t="shared" si="31"/>
        <v>0</v>
      </c>
    </row>
    <row r="2034" spans="1:8" hidden="1">
      <c r="A2034" s="80" t="s">
        <v>3747</v>
      </c>
      <c r="B2034" s="80" t="s">
        <v>3941</v>
      </c>
      <c r="D2034" s="93">
        <v>3758.3386225286554</v>
      </c>
      <c r="E2034" s="80" t="s">
        <v>3710</v>
      </c>
      <c r="F2034" s="86" t="str">
        <f>INDEX('Crosswalk Particulates'!$B:$B,MATCH('2017 EPA Data'!A2034,'Crosswalk Particulates'!$A:$A,0))</f>
        <v>process-waste-industry</v>
      </c>
      <c r="G2034" s="91">
        <f>INDEX('Crosswalk Particulates'!$E:$E,MATCH('2017 EPA Data'!$B2034,'Crosswalk Particulates'!$D:$D,0))</f>
        <v>0</v>
      </c>
      <c r="H2034" s="103">
        <f t="shared" si="31"/>
        <v>3409511500.8742151</v>
      </c>
    </row>
    <row r="2035" spans="1:8" hidden="1">
      <c r="A2035" s="80" t="s">
        <v>3784</v>
      </c>
      <c r="B2035" s="80" t="s">
        <v>3878</v>
      </c>
      <c r="C2035" s="80" t="s">
        <v>3705</v>
      </c>
      <c r="D2035" s="93">
        <v>3726.1499905337259</v>
      </c>
      <c r="E2035" s="80" t="s">
        <v>3706</v>
      </c>
      <c r="F2035" s="86" t="str">
        <f>INDEX('Crosswalk Particulates'!$B:$B,MATCH('2017 EPA Data'!A2035,'Crosswalk Particulates'!$A:$A,0))</f>
        <v>industry-fuel-coal</v>
      </c>
      <c r="G2035" s="91">
        <f>INDEX('Crosswalk Particulates'!$E:$E,MATCH('2017 EPA Data'!$B2035,'Crosswalk Particulates'!$D:$D,0))</f>
        <v>0</v>
      </c>
      <c r="H2035" s="103">
        <f t="shared" si="31"/>
        <v>0</v>
      </c>
    </row>
    <row r="2036" spans="1:8" hidden="1">
      <c r="A2036" s="80" t="s">
        <v>3742</v>
      </c>
      <c r="B2036" s="80" t="s">
        <v>3778</v>
      </c>
      <c r="C2036" s="80" t="s">
        <v>3745</v>
      </c>
      <c r="D2036" s="93">
        <v>3711.9194431593723</v>
      </c>
      <c r="E2036" s="80" t="s">
        <v>3710</v>
      </c>
      <c r="F2036" s="86" t="str">
        <f>INDEX('Crosswalk Particulates'!$B:$B,MATCH('2017 EPA Data'!A2036,'Crosswalk Particulates'!$A:$A,0))</f>
        <v>Transportation Sector</v>
      </c>
      <c r="G2036" s="91" t="str">
        <f>INDEX('Crosswalk Particulates'!$E:$E,MATCH('2017 EPA Data'!$B2036,'Crosswalk Particulates'!$D:$D,0))</f>
        <v>PM10</v>
      </c>
      <c r="H2036" s="103">
        <f t="shared" si="31"/>
        <v>3367400679.6267591</v>
      </c>
    </row>
    <row r="2037" spans="1:8" hidden="1">
      <c r="A2037" s="80" t="s">
        <v>3857</v>
      </c>
      <c r="B2037" s="80" t="s">
        <v>3723</v>
      </c>
      <c r="C2037" s="80" t="s">
        <v>3705</v>
      </c>
      <c r="D2037" s="93">
        <v>3699.4038714471353</v>
      </c>
      <c r="E2037" s="80" t="s">
        <v>3706</v>
      </c>
      <c r="F2037" s="86" t="str">
        <f>INDEX('Crosswalk Particulates'!$B:$B,MATCH('2017 EPA Data'!A2037,'Crosswalk Particulates'!$A:$A,0))</f>
        <v>Commercial Buildings Sector</v>
      </c>
      <c r="G2037" s="91">
        <f>INDEX('Crosswalk Particulates'!$E:$E,MATCH('2017 EPA Data'!$B2037,'Crosswalk Particulates'!$D:$D,0))</f>
        <v>0</v>
      </c>
      <c r="H2037" s="103">
        <f t="shared" si="31"/>
        <v>0</v>
      </c>
    </row>
    <row r="2038" spans="1:8" hidden="1">
      <c r="A2038" s="80" t="s">
        <v>3760</v>
      </c>
      <c r="B2038" s="80" t="s">
        <v>3744</v>
      </c>
      <c r="C2038" s="80" t="s">
        <v>3745</v>
      </c>
      <c r="D2038" s="93">
        <v>3697.1553712210002</v>
      </c>
      <c r="E2038" s="80" t="s">
        <v>3710</v>
      </c>
      <c r="F2038" s="86" t="str">
        <f>INDEX('Crosswalk Particulates'!$B:$B,MATCH('2017 EPA Data'!A2038,'Crosswalk Particulates'!$A:$A,0))</f>
        <v>process-other-industry</v>
      </c>
      <c r="G2038" s="91" t="str">
        <f>INDEX('Crosswalk Particulates'!$E:$E,MATCH('2017 EPA Data'!$B2038,'Crosswalk Particulates'!$D:$D,0))</f>
        <v>VOC</v>
      </c>
      <c r="H2038" s="103">
        <f t="shared" si="31"/>
        <v>3354006922.935472</v>
      </c>
    </row>
    <row r="2039" spans="1:8" hidden="1">
      <c r="A2039" s="80" t="s">
        <v>3733</v>
      </c>
      <c r="B2039" s="80" t="s">
        <v>3904</v>
      </c>
      <c r="D2039" s="93">
        <v>3692.0032487701633</v>
      </c>
      <c r="E2039" s="80" t="s">
        <v>3710</v>
      </c>
      <c r="F2039" s="86" t="str">
        <f>INDEX('Crosswalk Particulates'!$B:$B,MATCH('2017 EPA Data'!A2039,'Crosswalk Particulates'!$A:$A,0))</f>
        <v>Transportation Sector</v>
      </c>
      <c r="G2039" s="91" t="str">
        <f>INDEX('Crosswalk Particulates'!$E:$E,MATCH('2017 EPA Data'!$B2039,'Crosswalk Particulates'!$D:$D,0))</f>
        <v>BC</v>
      </c>
      <c r="H2039" s="103">
        <f t="shared" si="31"/>
        <v>3349332990.5109849</v>
      </c>
    </row>
    <row r="2040" spans="1:8" hidden="1">
      <c r="A2040" s="80" t="s">
        <v>3735</v>
      </c>
      <c r="B2040" s="80" t="s">
        <v>3959</v>
      </c>
      <c r="C2040" s="80" t="s">
        <v>3705</v>
      </c>
      <c r="D2040" s="93">
        <v>3679.2</v>
      </c>
      <c r="E2040" s="80" t="s">
        <v>3706</v>
      </c>
      <c r="F2040" s="86" t="str">
        <f>INDEX('Crosswalk Particulates'!$B:$B,MATCH('2017 EPA Data'!A2040,'Crosswalk Particulates'!$A:$A,0))</f>
        <v>process-other-industry</v>
      </c>
      <c r="G2040" s="91">
        <f>INDEX('Crosswalk Particulates'!$E:$E,MATCH('2017 EPA Data'!$B2040,'Crosswalk Particulates'!$D:$D,0))</f>
        <v>0</v>
      </c>
      <c r="H2040" s="103">
        <f t="shared" si="31"/>
        <v>0</v>
      </c>
    </row>
    <row r="2041" spans="1:8" hidden="1">
      <c r="A2041" s="80" t="s">
        <v>3741</v>
      </c>
      <c r="B2041" s="80" t="s">
        <v>3721</v>
      </c>
      <c r="C2041" s="80" t="s">
        <v>3705</v>
      </c>
      <c r="D2041" s="93">
        <v>3674.1341699999998</v>
      </c>
      <c r="E2041" s="80" t="s">
        <v>3706</v>
      </c>
      <c r="F2041" s="86" t="str">
        <f>INDEX('Crosswalk Particulates'!$B:$B,MATCH('2017 EPA Data'!A2041,'Crosswalk Particulates'!$A:$A,0))</f>
        <v>process-other-industry</v>
      </c>
      <c r="G2041" s="91">
        <f>INDEX('Crosswalk Particulates'!$E:$E,MATCH('2017 EPA Data'!$B2041,'Crosswalk Particulates'!$D:$D,0))</f>
        <v>0</v>
      </c>
      <c r="H2041" s="103">
        <f t="shared" si="31"/>
        <v>0</v>
      </c>
    </row>
    <row r="2042" spans="1:8" hidden="1">
      <c r="A2042" s="80" t="s">
        <v>3774</v>
      </c>
      <c r="B2042" s="80" t="s">
        <v>3793</v>
      </c>
      <c r="C2042" s="80" t="s">
        <v>3745</v>
      </c>
      <c r="D2042" s="93">
        <v>3673.1577842860102</v>
      </c>
      <c r="E2042" s="80" t="s">
        <v>3710</v>
      </c>
      <c r="F2042" s="86" t="str">
        <f>INDEX('Crosswalk Particulates'!$B:$B,MATCH('2017 EPA Data'!A2042,'Crosswalk Particulates'!$A:$A,0))</f>
        <v>process-other-industry</v>
      </c>
      <c r="G2042" s="91">
        <f>INDEX('Crosswalk Particulates'!$E:$E,MATCH('2017 EPA Data'!$B2042,'Crosswalk Particulates'!$D:$D,0))</f>
        <v>0</v>
      </c>
      <c r="H2042" s="103">
        <f t="shared" si="31"/>
        <v>3332236652.3809185</v>
      </c>
    </row>
    <row r="2043" spans="1:8" hidden="1">
      <c r="A2043" s="80" t="s">
        <v>3880</v>
      </c>
      <c r="B2043" s="80" t="s">
        <v>3725</v>
      </c>
      <c r="C2043" s="80" t="s">
        <v>3705</v>
      </c>
      <c r="D2043" s="93">
        <v>3663.4269381847112</v>
      </c>
      <c r="E2043" s="80" t="s">
        <v>3706</v>
      </c>
      <c r="F2043" s="86" t="str">
        <f>INDEX('Crosswalk Particulates'!$B:$B,MATCH('2017 EPA Data'!A2043,'Crosswalk Particulates'!$A:$A,0))</f>
        <v>Residential Buildings Sector</v>
      </c>
      <c r="G2043" s="91">
        <f>INDEX('Crosswalk Particulates'!$E:$E,MATCH('2017 EPA Data'!$B2043,'Crosswalk Particulates'!$D:$D,0))</f>
        <v>0</v>
      </c>
      <c r="H2043" s="103">
        <f t="shared" si="31"/>
        <v>0</v>
      </c>
    </row>
    <row r="2044" spans="1:8" hidden="1">
      <c r="A2044" s="80" t="s">
        <v>3766</v>
      </c>
      <c r="B2044" s="80" t="s">
        <v>3908</v>
      </c>
      <c r="C2044" s="80" t="s">
        <v>3705</v>
      </c>
      <c r="D2044" s="93">
        <v>3645.0646577920002</v>
      </c>
      <c r="E2044" s="80" t="s">
        <v>3706</v>
      </c>
      <c r="F2044" s="86" t="str">
        <f>INDEX('Crosswalk Particulates'!$B:$B,MATCH('2017 EPA Data'!A2044,'Crosswalk Particulates'!$A:$A,0))</f>
        <v>process-chemicals-industry</v>
      </c>
      <c r="G2044" s="91">
        <f>INDEX('Crosswalk Particulates'!$E:$E,MATCH('2017 EPA Data'!$B2044,'Crosswalk Particulates'!$D:$D,0))</f>
        <v>0</v>
      </c>
      <c r="H2044" s="103">
        <f t="shared" si="31"/>
        <v>0</v>
      </c>
    </row>
    <row r="2045" spans="1:8" hidden="1">
      <c r="A2045" s="80" t="s">
        <v>3735</v>
      </c>
      <c r="B2045" s="80" t="s">
        <v>3800</v>
      </c>
      <c r="C2045" s="80" t="s">
        <v>3705</v>
      </c>
      <c r="D2045" s="93">
        <v>3644.6618100000001</v>
      </c>
      <c r="E2045" s="80" t="s">
        <v>3706</v>
      </c>
      <c r="F2045" s="86" t="str">
        <f>INDEX('Crosswalk Particulates'!$B:$B,MATCH('2017 EPA Data'!A2045,'Crosswalk Particulates'!$A:$A,0))</f>
        <v>process-other-industry</v>
      </c>
      <c r="G2045" s="91">
        <f>INDEX('Crosswalk Particulates'!$E:$E,MATCH('2017 EPA Data'!$B2045,'Crosswalk Particulates'!$D:$D,0))</f>
        <v>0</v>
      </c>
      <c r="H2045" s="103">
        <f t="shared" si="31"/>
        <v>0</v>
      </c>
    </row>
    <row r="2046" spans="1:8" hidden="1">
      <c r="A2046" s="80" t="s">
        <v>3770</v>
      </c>
      <c r="B2046" s="80" t="s">
        <v>3810</v>
      </c>
      <c r="C2046" s="80" t="s">
        <v>3811</v>
      </c>
      <c r="D2046" s="93">
        <v>3640.6076058545914</v>
      </c>
      <c r="E2046" s="80" t="s">
        <v>3706</v>
      </c>
      <c r="F2046" s="86" t="str">
        <f>INDEX('Crosswalk Particulates'!$B:$B,MATCH('2017 EPA Data'!A2046,'Crosswalk Particulates'!$A:$A,0))</f>
        <v>Commercial Buildings Sector</v>
      </c>
      <c r="G2046" s="91">
        <f>INDEX('Crosswalk Particulates'!$E:$E,MATCH('2017 EPA Data'!$B2046,'Crosswalk Particulates'!$D:$D,0))</f>
        <v>0</v>
      </c>
      <c r="H2046" s="103">
        <f t="shared" si="31"/>
        <v>0</v>
      </c>
    </row>
    <row r="2047" spans="1:8" hidden="1">
      <c r="A2047" s="80" t="s">
        <v>3729</v>
      </c>
      <c r="B2047" s="80" t="s">
        <v>3818</v>
      </c>
      <c r="D2047" s="93">
        <v>3626.3655819462892</v>
      </c>
      <c r="E2047" s="80" t="s">
        <v>3710</v>
      </c>
      <c r="F2047" s="86" t="str">
        <f>INDEX('Crosswalk Particulates'!$B:$B,MATCH('2017 EPA Data'!A2047,'Crosswalk Particulates'!$A:$A,0))</f>
        <v>Transportation Sector</v>
      </c>
      <c r="G2047" s="91">
        <f>INDEX('Crosswalk Particulates'!$E:$E,MATCH('2017 EPA Data'!$B2047,'Crosswalk Particulates'!$D:$D,0))</f>
        <v>0</v>
      </c>
      <c r="H2047" s="103">
        <f t="shared" si="31"/>
        <v>3289787429.9845686</v>
      </c>
    </row>
    <row r="2048" spans="1:8" hidden="1">
      <c r="A2048" s="80" t="s">
        <v>3739</v>
      </c>
      <c r="B2048" s="80" t="s">
        <v>3860</v>
      </c>
      <c r="C2048" s="80" t="s">
        <v>3705</v>
      </c>
      <c r="D2048" s="93">
        <v>3623.733218593763</v>
      </c>
      <c r="E2048" s="80" t="s">
        <v>3706</v>
      </c>
      <c r="F2048" s="86" t="str">
        <f>INDEX('Crosswalk Particulates'!$B:$B,MATCH('2017 EPA Data'!A2048,'Crosswalk Particulates'!$A:$A,0))</f>
        <v>industry-fuel-natural gas</v>
      </c>
      <c r="G2048" s="91">
        <f>INDEX('Crosswalk Particulates'!$E:$E,MATCH('2017 EPA Data'!$B2048,'Crosswalk Particulates'!$D:$D,0))</f>
        <v>0</v>
      </c>
      <c r="H2048" s="103">
        <f t="shared" si="31"/>
        <v>0</v>
      </c>
    </row>
    <row r="2049" spans="1:8" hidden="1">
      <c r="A2049" s="80" t="s">
        <v>3774</v>
      </c>
      <c r="B2049" s="80" t="s">
        <v>3906</v>
      </c>
      <c r="C2049" s="80" t="s">
        <v>3705</v>
      </c>
      <c r="D2049" s="93">
        <v>3618.1379200000001</v>
      </c>
      <c r="E2049" s="80" t="s">
        <v>3706</v>
      </c>
      <c r="F2049" s="86" t="str">
        <f>INDEX('Crosswalk Particulates'!$B:$B,MATCH('2017 EPA Data'!A2049,'Crosswalk Particulates'!$A:$A,0))</f>
        <v>process-other-industry</v>
      </c>
      <c r="G2049" s="91">
        <f>INDEX('Crosswalk Particulates'!$E:$E,MATCH('2017 EPA Data'!$B2049,'Crosswalk Particulates'!$D:$D,0))</f>
        <v>0</v>
      </c>
      <c r="H2049" s="103">
        <f t="shared" si="31"/>
        <v>0</v>
      </c>
    </row>
    <row r="2050" spans="1:8" hidden="1">
      <c r="A2050" s="80" t="s">
        <v>3837</v>
      </c>
      <c r="B2050" s="80" t="s">
        <v>3809</v>
      </c>
      <c r="C2050" s="80" t="s">
        <v>3705</v>
      </c>
      <c r="D2050" s="93">
        <v>3611.2682342234643</v>
      </c>
      <c r="E2050" s="80" t="s">
        <v>3706</v>
      </c>
      <c r="F2050" s="86" t="str">
        <f>INDEX('Crosswalk Particulates'!$B:$B,MATCH('2017 EPA Data'!A2050,'Crosswalk Particulates'!$A:$A,0))</f>
        <v>Electricity Sector</v>
      </c>
      <c r="G2050" s="91">
        <f>INDEX('Crosswalk Particulates'!$E:$E,MATCH('2017 EPA Data'!$B2050,'Crosswalk Particulates'!$D:$D,0))</f>
        <v>0</v>
      </c>
      <c r="H2050" s="103">
        <f t="shared" si="31"/>
        <v>0</v>
      </c>
    </row>
    <row r="2051" spans="1:8" hidden="1">
      <c r="A2051" s="80" t="s">
        <v>3726</v>
      </c>
      <c r="B2051" s="80" t="s">
        <v>3910</v>
      </c>
      <c r="C2051" s="80" t="s">
        <v>3705</v>
      </c>
      <c r="D2051" s="93">
        <v>3610.7142054400001</v>
      </c>
      <c r="E2051" s="80" t="s">
        <v>3706</v>
      </c>
      <c r="F2051" s="86" t="str">
        <f>INDEX('Crosswalk Particulates'!$B:$B,MATCH('2017 EPA Data'!A2051,'Crosswalk Particulates'!$A:$A,0))</f>
        <v>process-other-industry</v>
      </c>
      <c r="G2051" s="91">
        <f>INDEX('Crosswalk Particulates'!$E:$E,MATCH('2017 EPA Data'!$B2051,'Crosswalk Particulates'!$D:$D,0))</f>
        <v>0</v>
      </c>
      <c r="H2051" s="103">
        <f t="shared" si="31"/>
        <v>0</v>
      </c>
    </row>
    <row r="2052" spans="1:8" hidden="1">
      <c r="A2052" s="80" t="s">
        <v>3820</v>
      </c>
      <c r="B2052" s="80" t="s">
        <v>3818</v>
      </c>
      <c r="D2052" s="93">
        <v>3605.5973327413249</v>
      </c>
      <c r="E2052" s="80" t="s">
        <v>3710</v>
      </c>
      <c r="F2052" s="86" t="str">
        <f>INDEX('Crosswalk Particulates'!$B:$B,MATCH('2017 EPA Data'!A2052,'Crosswalk Particulates'!$A:$A,0))</f>
        <v>industry-fuel-other</v>
      </c>
      <c r="G2052" s="91">
        <f>INDEX('Crosswalk Particulates'!$E:$E,MATCH('2017 EPA Data'!$B2052,'Crosswalk Particulates'!$D:$D,0))</f>
        <v>0</v>
      </c>
      <c r="H2052" s="103">
        <f t="shared" ref="H2052:H2115" si="32">IF(E2052="TON",D2052/metricton_to_shortton,0)*10^6</f>
        <v>3270946768.8230395</v>
      </c>
    </row>
    <row r="2053" spans="1:8" hidden="1">
      <c r="A2053" s="80" t="s">
        <v>3783</v>
      </c>
      <c r="B2053" s="80" t="s">
        <v>3768</v>
      </c>
      <c r="C2053" s="80" t="s">
        <v>3705</v>
      </c>
      <c r="D2053" s="93">
        <v>3605.0949999999998</v>
      </c>
      <c r="E2053" s="80" t="s">
        <v>3706</v>
      </c>
      <c r="F2053" s="86" t="str">
        <f>INDEX('Crosswalk Particulates'!$B:$B,MATCH('2017 EPA Data'!A2053,'Crosswalk Particulates'!$A:$A,0))</f>
        <v>process-other-industry</v>
      </c>
      <c r="G2053" s="91">
        <f>INDEX('Crosswalk Particulates'!$E:$E,MATCH('2017 EPA Data'!$B2053,'Crosswalk Particulates'!$D:$D,0))</f>
        <v>0</v>
      </c>
      <c r="H2053" s="103">
        <f t="shared" si="32"/>
        <v>0</v>
      </c>
    </row>
    <row r="2054" spans="1:8" hidden="1">
      <c r="A2054" s="80" t="s">
        <v>3707</v>
      </c>
      <c r="B2054" s="80" t="s">
        <v>3881</v>
      </c>
      <c r="C2054" s="80" t="s">
        <v>3705</v>
      </c>
      <c r="D2054" s="93">
        <v>3603.8368999999998</v>
      </c>
      <c r="E2054" s="80" t="s">
        <v>3706</v>
      </c>
      <c r="F2054" s="86" t="str">
        <f>INDEX('Crosswalk Particulates'!$B:$B,MATCH('2017 EPA Data'!A2054,'Crosswalk Particulates'!$A:$A,0))</f>
        <v>process-other-industry</v>
      </c>
      <c r="G2054" s="91">
        <f>INDEX('Crosswalk Particulates'!$E:$E,MATCH('2017 EPA Data'!$B2054,'Crosswalk Particulates'!$D:$D,0))</f>
        <v>0</v>
      </c>
      <c r="H2054" s="103">
        <f t="shared" si="32"/>
        <v>0</v>
      </c>
    </row>
    <row r="2055" spans="1:8" hidden="1">
      <c r="A2055" s="80" t="s">
        <v>3747</v>
      </c>
      <c r="B2055" s="80" t="s">
        <v>3855</v>
      </c>
      <c r="C2055" s="80" t="s">
        <v>3705</v>
      </c>
      <c r="D2055" s="93">
        <v>3594.22317261234</v>
      </c>
      <c r="E2055" s="80" t="s">
        <v>3706</v>
      </c>
      <c r="F2055" s="86" t="str">
        <f>INDEX('Crosswalk Particulates'!$B:$B,MATCH('2017 EPA Data'!A2055,'Crosswalk Particulates'!$A:$A,0))</f>
        <v>process-waste-industry</v>
      </c>
      <c r="G2055" s="91">
        <f>INDEX('Crosswalk Particulates'!$E:$E,MATCH('2017 EPA Data'!$B2055,'Crosswalk Particulates'!$D:$D,0))</f>
        <v>0</v>
      </c>
      <c r="H2055" s="103">
        <f t="shared" si="32"/>
        <v>0</v>
      </c>
    </row>
    <row r="2056" spans="1:8" hidden="1">
      <c r="A2056" s="80" t="s">
        <v>3737</v>
      </c>
      <c r="B2056" s="80" t="s">
        <v>3842</v>
      </c>
      <c r="C2056" s="80" t="s">
        <v>3705</v>
      </c>
      <c r="D2056" s="93">
        <v>3592.9752513676549</v>
      </c>
      <c r="E2056" s="80" t="s">
        <v>3706</v>
      </c>
      <c r="F2056" s="86" t="str">
        <f>INDEX('Crosswalk Particulates'!$B:$B,MATCH('2017 EPA Data'!A2056,'Crosswalk Particulates'!$A:$A,0))</f>
        <v>Residential Buildings Sector</v>
      </c>
      <c r="G2056" s="91">
        <f>INDEX('Crosswalk Particulates'!$E:$E,MATCH('2017 EPA Data'!$B2056,'Crosswalk Particulates'!$D:$D,0))</f>
        <v>0</v>
      </c>
      <c r="H2056" s="103">
        <f t="shared" si="32"/>
        <v>0</v>
      </c>
    </row>
    <row r="2057" spans="1:8" hidden="1">
      <c r="A2057" s="80" t="s">
        <v>3766</v>
      </c>
      <c r="B2057" s="80" t="s">
        <v>3890</v>
      </c>
      <c r="C2057" s="80" t="s">
        <v>3705</v>
      </c>
      <c r="D2057" s="93">
        <v>3574.1783163</v>
      </c>
      <c r="E2057" s="80" t="s">
        <v>3706</v>
      </c>
      <c r="F2057" s="86" t="str">
        <f>INDEX('Crosswalk Particulates'!$B:$B,MATCH('2017 EPA Data'!A2057,'Crosswalk Particulates'!$A:$A,0))</f>
        <v>process-chemicals-industry</v>
      </c>
      <c r="G2057" s="91">
        <f>INDEX('Crosswalk Particulates'!$E:$E,MATCH('2017 EPA Data'!$B2057,'Crosswalk Particulates'!$D:$D,0))</f>
        <v>0</v>
      </c>
      <c r="H2057" s="103">
        <f t="shared" si="32"/>
        <v>0</v>
      </c>
    </row>
    <row r="2058" spans="1:8" hidden="1">
      <c r="A2058" s="80" t="s">
        <v>3741</v>
      </c>
      <c r="B2058" s="80" t="s">
        <v>3879</v>
      </c>
      <c r="C2058" s="80" t="s">
        <v>3705</v>
      </c>
      <c r="D2058" s="93">
        <v>3560.46</v>
      </c>
      <c r="E2058" s="80" t="s">
        <v>3706</v>
      </c>
      <c r="F2058" s="86" t="str">
        <f>INDEX('Crosswalk Particulates'!$B:$B,MATCH('2017 EPA Data'!A2058,'Crosswalk Particulates'!$A:$A,0))</f>
        <v>process-other-industry</v>
      </c>
      <c r="G2058" s="91">
        <f>INDEX('Crosswalk Particulates'!$E:$E,MATCH('2017 EPA Data'!$B2058,'Crosswalk Particulates'!$D:$D,0))</f>
        <v>0</v>
      </c>
      <c r="H2058" s="103">
        <f t="shared" si="32"/>
        <v>0</v>
      </c>
    </row>
    <row r="2059" spans="1:8" hidden="1">
      <c r="A2059" s="80" t="s">
        <v>3772</v>
      </c>
      <c r="B2059" s="80" t="s">
        <v>3750</v>
      </c>
      <c r="C2059" s="80" t="s">
        <v>3705</v>
      </c>
      <c r="D2059" s="93">
        <v>3559.5228755578501</v>
      </c>
      <c r="E2059" s="80" t="s">
        <v>3706</v>
      </c>
      <c r="F2059" s="86" t="str">
        <f>INDEX('Crosswalk Particulates'!$B:$B,MATCH('2017 EPA Data'!A2059,'Crosswalk Particulates'!$A:$A,0))</f>
        <v>Electricity Sector</v>
      </c>
      <c r="G2059" s="91">
        <f>INDEX('Crosswalk Particulates'!$E:$E,MATCH('2017 EPA Data'!$B2059,'Crosswalk Particulates'!$D:$D,0))</f>
        <v>0</v>
      </c>
      <c r="H2059" s="103">
        <f t="shared" si="32"/>
        <v>0</v>
      </c>
    </row>
    <row r="2060" spans="1:8" hidden="1">
      <c r="A2060" s="80" t="s">
        <v>3780</v>
      </c>
      <c r="B2060" s="80" t="s">
        <v>3903</v>
      </c>
      <c r="C2060" s="80" t="s">
        <v>3705</v>
      </c>
      <c r="D2060" s="93">
        <v>3534.7685337008002</v>
      </c>
      <c r="E2060" s="80" t="s">
        <v>3706</v>
      </c>
      <c r="F2060" s="86" t="str">
        <f>INDEX('Crosswalk Particulates'!$B:$B,MATCH('2017 EPA Data'!A2060,'Crosswalk Particulates'!$A:$A,0))</f>
        <v>process-ngps-industry</v>
      </c>
      <c r="G2060" s="91">
        <f>INDEX('Crosswalk Particulates'!$E:$E,MATCH('2017 EPA Data'!$B2060,'Crosswalk Particulates'!$D:$D,0))</f>
        <v>0</v>
      </c>
      <c r="H2060" s="103">
        <f t="shared" si="32"/>
        <v>0</v>
      </c>
    </row>
    <row r="2061" spans="1:8" hidden="1">
      <c r="A2061" s="80" t="s">
        <v>3843</v>
      </c>
      <c r="B2061" s="80" t="s">
        <v>3800</v>
      </c>
      <c r="C2061" s="80" t="s">
        <v>3705</v>
      </c>
      <c r="D2061" s="93">
        <v>3531.1011264256999</v>
      </c>
      <c r="E2061" s="80" t="s">
        <v>3706</v>
      </c>
      <c r="F2061" s="86" t="str">
        <f>INDEX('Crosswalk Particulates'!$B:$B,MATCH('2017 EPA Data'!A2061,'Crosswalk Particulates'!$A:$A,0))</f>
        <v>Commercial Buildings Sector</v>
      </c>
      <c r="G2061" s="91">
        <f>INDEX('Crosswalk Particulates'!$E:$E,MATCH('2017 EPA Data'!$B2061,'Crosswalk Particulates'!$D:$D,0))</f>
        <v>0</v>
      </c>
      <c r="H2061" s="103">
        <f t="shared" si="32"/>
        <v>0</v>
      </c>
    </row>
    <row r="2062" spans="1:8" hidden="1">
      <c r="A2062" s="80" t="s">
        <v>3730</v>
      </c>
      <c r="B2062" s="80" t="s">
        <v>3764</v>
      </c>
      <c r="C2062" s="80" t="s">
        <v>3705</v>
      </c>
      <c r="D2062" s="93">
        <v>3528.4787180491298</v>
      </c>
      <c r="E2062" s="80" t="s">
        <v>3706</v>
      </c>
      <c r="F2062" s="86" t="str">
        <f>INDEX('Crosswalk Particulates'!$B:$B,MATCH('2017 EPA Data'!A2062,'Crosswalk Particulates'!$A:$A,0))</f>
        <v>process-ngps-industry</v>
      </c>
      <c r="G2062" s="91">
        <f>INDEX('Crosswalk Particulates'!$E:$E,MATCH('2017 EPA Data'!$B2062,'Crosswalk Particulates'!$D:$D,0))</f>
        <v>0</v>
      </c>
      <c r="H2062" s="103">
        <f t="shared" si="32"/>
        <v>0</v>
      </c>
    </row>
    <row r="2063" spans="1:8" hidden="1">
      <c r="A2063" s="80" t="s">
        <v>3783</v>
      </c>
      <c r="B2063" s="80" t="s">
        <v>3759</v>
      </c>
      <c r="C2063" s="80" t="s">
        <v>3705</v>
      </c>
      <c r="D2063" s="93">
        <v>3524.6930400000001</v>
      </c>
      <c r="E2063" s="80" t="s">
        <v>3706</v>
      </c>
      <c r="F2063" s="86" t="str">
        <f>INDEX('Crosswalk Particulates'!$B:$B,MATCH('2017 EPA Data'!A2063,'Crosswalk Particulates'!$A:$A,0))</f>
        <v>process-other-industry</v>
      </c>
      <c r="G2063" s="91">
        <f>INDEX('Crosswalk Particulates'!$E:$E,MATCH('2017 EPA Data'!$B2063,'Crosswalk Particulates'!$D:$D,0))</f>
        <v>0</v>
      </c>
      <c r="H2063" s="103">
        <f t="shared" si="32"/>
        <v>0</v>
      </c>
    </row>
    <row r="2064" spans="1:8" hidden="1">
      <c r="A2064" s="80" t="s">
        <v>3735</v>
      </c>
      <c r="B2064" s="80" t="s">
        <v>3782</v>
      </c>
      <c r="C2064" s="80" t="s">
        <v>3705</v>
      </c>
      <c r="D2064" s="93">
        <v>3510.6911661619479</v>
      </c>
      <c r="E2064" s="80" t="s">
        <v>3706</v>
      </c>
      <c r="F2064" s="86" t="str">
        <f>INDEX('Crosswalk Particulates'!$B:$B,MATCH('2017 EPA Data'!A2064,'Crosswalk Particulates'!$A:$A,0))</f>
        <v>process-other-industry</v>
      </c>
      <c r="G2064" s="91">
        <f>INDEX('Crosswalk Particulates'!$E:$E,MATCH('2017 EPA Data'!$B2064,'Crosswalk Particulates'!$D:$D,0))</f>
        <v>0</v>
      </c>
      <c r="H2064" s="103">
        <f t="shared" si="32"/>
        <v>0</v>
      </c>
    </row>
    <row r="2065" spans="1:8" hidden="1">
      <c r="A2065" s="80" t="s">
        <v>3790</v>
      </c>
      <c r="B2065" s="80" t="s">
        <v>3939</v>
      </c>
      <c r="C2065" s="80" t="s">
        <v>3705</v>
      </c>
      <c r="D2065" s="93">
        <v>3488.265213912402</v>
      </c>
      <c r="E2065" s="80" t="s">
        <v>3706</v>
      </c>
      <c r="F2065" s="86" t="str">
        <f>INDEX('Crosswalk Particulates'!$B:$B,MATCH('2017 EPA Data'!A2065,'Crosswalk Particulates'!$A:$A,0))</f>
        <v>process-other-industry</v>
      </c>
      <c r="G2065" s="91">
        <f>INDEX('Crosswalk Particulates'!$E:$E,MATCH('2017 EPA Data'!$B2065,'Crosswalk Particulates'!$D:$D,0))</f>
        <v>0</v>
      </c>
      <c r="H2065" s="103">
        <f t="shared" si="32"/>
        <v>0</v>
      </c>
    </row>
    <row r="2066" spans="1:8" hidden="1">
      <c r="A2066" s="80" t="s">
        <v>3807</v>
      </c>
      <c r="B2066" s="80" t="s">
        <v>3834</v>
      </c>
      <c r="C2066" s="80" t="s">
        <v>3705</v>
      </c>
      <c r="D2066" s="93">
        <v>3483.0618599999998</v>
      </c>
      <c r="E2066" s="80" t="s">
        <v>3706</v>
      </c>
      <c r="F2066" s="86" t="str">
        <f>INDEX('Crosswalk Particulates'!$B:$B,MATCH('2017 EPA Data'!A2066,'Crosswalk Particulates'!$A:$A,0))</f>
        <v>process-iron and steel-industry</v>
      </c>
      <c r="G2066" s="91">
        <f>INDEX('Crosswalk Particulates'!$E:$E,MATCH('2017 EPA Data'!$B2066,'Crosswalk Particulates'!$D:$D,0))</f>
        <v>0</v>
      </c>
      <c r="H2066" s="103">
        <f t="shared" si="32"/>
        <v>0</v>
      </c>
    </row>
    <row r="2067" spans="1:8" hidden="1">
      <c r="A2067" s="80" t="s">
        <v>3707</v>
      </c>
      <c r="B2067" s="80" t="s">
        <v>3814</v>
      </c>
      <c r="C2067" s="80" t="s">
        <v>3705</v>
      </c>
      <c r="D2067" s="93">
        <v>3446.3489049510722</v>
      </c>
      <c r="E2067" s="80" t="s">
        <v>3706</v>
      </c>
      <c r="F2067" s="86" t="str">
        <f>INDEX('Crosswalk Particulates'!$B:$B,MATCH('2017 EPA Data'!A2067,'Crosswalk Particulates'!$A:$A,0))</f>
        <v>process-other-industry</v>
      </c>
      <c r="G2067" s="91">
        <f>INDEX('Crosswalk Particulates'!$E:$E,MATCH('2017 EPA Data'!$B2067,'Crosswalk Particulates'!$D:$D,0))</f>
        <v>0</v>
      </c>
      <c r="H2067" s="103">
        <f t="shared" si="32"/>
        <v>0</v>
      </c>
    </row>
    <row r="2068" spans="1:8" hidden="1">
      <c r="A2068" s="80" t="s">
        <v>3820</v>
      </c>
      <c r="B2068" s="80" t="s">
        <v>3960</v>
      </c>
      <c r="C2068" s="80" t="s">
        <v>3705</v>
      </c>
      <c r="D2068" s="93">
        <v>3437.8119999999999</v>
      </c>
      <c r="E2068" s="80" t="s">
        <v>3706</v>
      </c>
      <c r="F2068" s="86" t="str">
        <f>INDEX('Crosswalk Particulates'!$B:$B,MATCH('2017 EPA Data'!A2068,'Crosswalk Particulates'!$A:$A,0))</f>
        <v>industry-fuel-other</v>
      </c>
      <c r="G2068" s="91">
        <f>INDEX('Crosswalk Particulates'!$E:$E,MATCH('2017 EPA Data'!$B2068,'Crosswalk Particulates'!$D:$D,0))</f>
        <v>0</v>
      </c>
      <c r="H2068" s="103">
        <f t="shared" si="32"/>
        <v>0</v>
      </c>
    </row>
    <row r="2069" spans="1:8" hidden="1">
      <c r="A2069" s="80" t="s">
        <v>3820</v>
      </c>
      <c r="B2069" s="80" t="s">
        <v>3945</v>
      </c>
      <c r="C2069" s="80" t="s">
        <v>3705</v>
      </c>
      <c r="D2069" s="93">
        <v>3437.8119999999999</v>
      </c>
      <c r="E2069" s="80" t="s">
        <v>3706</v>
      </c>
      <c r="F2069" s="86" t="str">
        <f>INDEX('Crosswalk Particulates'!$B:$B,MATCH('2017 EPA Data'!A2069,'Crosswalk Particulates'!$A:$A,0))</f>
        <v>industry-fuel-other</v>
      </c>
      <c r="G2069" s="91">
        <f>INDEX('Crosswalk Particulates'!$E:$E,MATCH('2017 EPA Data'!$B2069,'Crosswalk Particulates'!$D:$D,0))</f>
        <v>0</v>
      </c>
      <c r="H2069" s="103">
        <f t="shared" si="32"/>
        <v>0</v>
      </c>
    </row>
    <row r="2070" spans="1:8" hidden="1">
      <c r="A2070" s="80" t="s">
        <v>3780</v>
      </c>
      <c r="B2070" s="80" t="s">
        <v>3899</v>
      </c>
      <c r="C2070" s="80" t="s">
        <v>3705</v>
      </c>
      <c r="D2070" s="93">
        <v>3430.3906419999998</v>
      </c>
      <c r="E2070" s="80" t="s">
        <v>3706</v>
      </c>
      <c r="F2070" s="86" t="str">
        <f>INDEX('Crosswalk Particulates'!$B:$B,MATCH('2017 EPA Data'!A2070,'Crosswalk Particulates'!$A:$A,0))</f>
        <v>process-ngps-industry</v>
      </c>
      <c r="G2070" s="91">
        <f>INDEX('Crosswalk Particulates'!$E:$E,MATCH('2017 EPA Data'!$B2070,'Crosswalk Particulates'!$D:$D,0))</f>
        <v>0</v>
      </c>
      <c r="H2070" s="103">
        <f t="shared" si="32"/>
        <v>0</v>
      </c>
    </row>
    <row r="2071" spans="1:8" hidden="1">
      <c r="A2071" s="80" t="s">
        <v>3773</v>
      </c>
      <c r="B2071" s="80" t="s">
        <v>3754</v>
      </c>
      <c r="C2071" s="80" t="s">
        <v>3705</v>
      </c>
      <c r="D2071" s="93">
        <v>3427.8380000000002</v>
      </c>
      <c r="E2071" s="80" t="s">
        <v>3706</v>
      </c>
      <c r="F2071" s="86" t="str">
        <f>INDEX('Crosswalk Particulates'!$B:$B,MATCH('2017 EPA Data'!A2071,'Crosswalk Particulates'!$A:$A,0))</f>
        <v>process-other-industry</v>
      </c>
      <c r="G2071" s="91">
        <f>INDEX('Crosswalk Particulates'!$E:$E,MATCH('2017 EPA Data'!$B2071,'Crosswalk Particulates'!$D:$D,0))</f>
        <v>0</v>
      </c>
      <c r="H2071" s="103">
        <f t="shared" si="32"/>
        <v>0</v>
      </c>
    </row>
    <row r="2072" spans="1:8" hidden="1">
      <c r="A2072" s="80" t="s">
        <v>3766</v>
      </c>
      <c r="B2072" s="80" t="s">
        <v>3956</v>
      </c>
      <c r="C2072" s="80" t="s">
        <v>3705</v>
      </c>
      <c r="D2072" s="93">
        <v>3419.4183400000002</v>
      </c>
      <c r="E2072" s="80" t="s">
        <v>3706</v>
      </c>
      <c r="F2072" s="86" t="str">
        <f>INDEX('Crosswalk Particulates'!$B:$B,MATCH('2017 EPA Data'!A2072,'Crosswalk Particulates'!$A:$A,0))</f>
        <v>process-chemicals-industry</v>
      </c>
      <c r="G2072" s="91">
        <f>INDEX('Crosswalk Particulates'!$E:$E,MATCH('2017 EPA Data'!$B2072,'Crosswalk Particulates'!$D:$D,0))</f>
        <v>0</v>
      </c>
      <c r="H2072" s="103">
        <f t="shared" si="32"/>
        <v>0</v>
      </c>
    </row>
    <row r="2073" spans="1:8" hidden="1">
      <c r="A2073" s="80" t="s">
        <v>3747</v>
      </c>
      <c r="B2073" s="80" t="s">
        <v>3847</v>
      </c>
      <c r="C2073" s="80" t="s">
        <v>3705</v>
      </c>
      <c r="D2073" s="93">
        <v>3412.5955081081038</v>
      </c>
      <c r="E2073" s="80" t="s">
        <v>3706</v>
      </c>
      <c r="F2073" s="86" t="str">
        <f>INDEX('Crosswalk Particulates'!$B:$B,MATCH('2017 EPA Data'!A2073,'Crosswalk Particulates'!$A:$A,0))</f>
        <v>process-waste-industry</v>
      </c>
      <c r="G2073" s="91">
        <f>INDEX('Crosswalk Particulates'!$E:$E,MATCH('2017 EPA Data'!$B2073,'Crosswalk Particulates'!$D:$D,0))</f>
        <v>0</v>
      </c>
      <c r="H2073" s="103">
        <f t="shared" si="32"/>
        <v>0</v>
      </c>
    </row>
    <row r="2074" spans="1:8" hidden="1">
      <c r="A2074" s="80" t="s">
        <v>3757</v>
      </c>
      <c r="B2074" s="80" t="s">
        <v>3809</v>
      </c>
      <c r="C2074" s="80" t="s">
        <v>3705</v>
      </c>
      <c r="D2074" s="93">
        <v>3401.5988685080856</v>
      </c>
      <c r="E2074" s="80" t="s">
        <v>3706</v>
      </c>
      <c r="F2074" s="86" t="str">
        <f>INDEX('Crosswalk Particulates'!$B:$B,MATCH('2017 EPA Data'!A2074,'Crosswalk Particulates'!$A:$A,0))</f>
        <v>Transportation Sector</v>
      </c>
      <c r="G2074" s="91">
        <f>INDEX('Crosswalk Particulates'!$E:$E,MATCH('2017 EPA Data'!$B2074,'Crosswalk Particulates'!$D:$D,0))</f>
        <v>0</v>
      </c>
      <c r="H2074" s="103">
        <f t="shared" si="32"/>
        <v>0</v>
      </c>
    </row>
    <row r="2075" spans="1:8" hidden="1">
      <c r="A2075" s="80" t="s">
        <v>3766</v>
      </c>
      <c r="B2075" s="80" t="s">
        <v>3961</v>
      </c>
      <c r="C2075" s="80" t="s">
        <v>3705</v>
      </c>
      <c r="D2075" s="93">
        <v>3390.31286</v>
      </c>
      <c r="E2075" s="80" t="s">
        <v>3706</v>
      </c>
      <c r="F2075" s="86" t="str">
        <f>INDEX('Crosswalk Particulates'!$B:$B,MATCH('2017 EPA Data'!A2075,'Crosswalk Particulates'!$A:$A,0))</f>
        <v>process-chemicals-industry</v>
      </c>
      <c r="G2075" s="91">
        <f>INDEX('Crosswalk Particulates'!$E:$E,MATCH('2017 EPA Data'!$B2075,'Crosswalk Particulates'!$D:$D,0))</f>
        <v>0</v>
      </c>
      <c r="H2075" s="103">
        <f t="shared" si="32"/>
        <v>0</v>
      </c>
    </row>
    <row r="2076" spans="1:8" hidden="1">
      <c r="A2076" s="80" t="s">
        <v>3735</v>
      </c>
      <c r="B2076" s="80" t="s">
        <v>3921</v>
      </c>
      <c r="C2076" s="80" t="s">
        <v>3705</v>
      </c>
      <c r="D2076" s="93">
        <v>3372.8809999999999</v>
      </c>
      <c r="E2076" s="80" t="s">
        <v>3706</v>
      </c>
      <c r="F2076" s="86" t="str">
        <f>INDEX('Crosswalk Particulates'!$B:$B,MATCH('2017 EPA Data'!A2076,'Crosswalk Particulates'!$A:$A,0))</f>
        <v>process-other-industry</v>
      </c>
      <c r="G2076" s="91">
        <f>INDEX('Crosswalk Particulates'!$E:$E,MATCH('2017 EPA Data'!$B2076,'Crosswalk Particulates'!$D:$D,0))</f>
        <v>0</v>
      </c>
      <c r="H2076" s="103">
        <f t="shared" si="32"/>
        <v>0</v>
      </c>
    </row>
    <row r="2077" spans="1:8" hidden="1">
      <c r="A2077" s="80" t="s">
        <v>3779</v>
      </c>
      <c r="B2077" s="80" t="s">
        <v>3904</v>
      </c>
      <c r="D2077" s="93">
        <v>3354.5965605693495</v>
      </c>
      <c r="E2077" s="80" t="s">
        <v>3710</v>
      </c>
      <c r="F2077" s="86" t="str">
        <f>INDEX('Crosswalk Particulates'!$B:$B,MATCH('2017 EPA Data'!A2077,'Crosswalk Particulates'!$A:$A,0))</f>
        <v>Other-EPA</v>
      </c>
      <c r="G2077" s="91" t="str">
        <f>INDEX('Crosswalk Particulates'!$E:$E,MATCH('2017 EPA Data'!$B2077,'Crosswalk Particulates'!$D:$D,0))</f>
        <v>BC</v>
      </c>
      <c r="H2077" s="103">
        <f t="shared" si="32"/>
        <v>3043242427.7828832</v>
      </c>
    </row>
    <row r="2078" spans="1:8" hidden="1">
      <c r="A2078" s="80" t="s">
        <v>3717</v>
      </c>
      <c r="B2078" s="80" t="s">
        <v>3923</v>
      </c>
      <c r="C2078" s="80" t="s">
        <v>3705</v>
      </c>
      <c r="D2078" s="93">
        <v>3354.560818016852</v>
      </c>
      <c r="E2078" s="80" t="s">
        <v>3706</v>
      </c>
      <c r="F2078" s="86" t="str">
        <f>INDEX('Crosswalk Particulates'!$B:$B,MATCH('2017 EPA Data'!A2078,'Crosswalk Particulates'!$A:$A,0))</f>
        <v>Other-EPA</v>
      </c>
      <c r="G2078" s="91">
        <f>INDEX('Crosswalk Particulates'!$E:$E,MATCH('2017 EPA Data'!$B2078,'Crosswalk Particulates'!$D:$D,0))</f>
        <v>0</v>
      </c>
      <c r="H2078" s="103">
        <f t="shared" si="32"/>
        <v>0</v>
      </c>
    </row>
    <row r="2079" spans="1:8" hidden="1">
      <c r="A2079" s="80" t="s">
        <v>3880</v>
      </c>
      <c r="B2079" s="80" t="s">
        <v>3798</v>
      </c>
      <c r="C2079" s="80" t="s">
        <v>3745</v>
      </c>
      <c r="D2079" s="93">
        <v>3352.3708406710989</v>
      </c>
      <c r="E2079" s="80" t="s">
        <v>3710</v>
      </c>
      <c r="F2079" s="86" t="str">
        <f>INDEX('Crosswalk Particulates'!$B:$B,MATCH('2017 EPA Data'!A2079,'Crosswalk Particulates'!$A:$A,0))</f>
        <v>Residential Buildings Sector</v>
      </c>
      <c r="G2079" s="91" t="str">
        <f>INDEX('Crosswalk Particulates'!$E:$E,MATCH('2017 EPA Data'!$B2079,'Crosswalk Particulates'!$D:$D,0))</f>
        <v>PM25</v>
      </c>
      <c r="H2079" s="103">
        <f t="shared" si="32"/>
        <v>3041223286.2544107</v>
      </c>
    </row>
    <row r="2080" spans="1:8" hidden="1">
      <c r="A2080" s="80" t="s">
        <v>3707</v>
      </c>
      <c r="B2080" s="80" t="s">
        <v>3813</v>
      </c>
      <c r="C2080" s="80" t="s">
        <v>3705</v>
      </c>
      <c r="D2080" s="93">
        <v>3351.6410148106738</v>
      </c>
      <c r="E2080" s="80" t="s">
        <v>3706</v>
      </c>
      <c r="F2080" s="86" t="str">
        <f>INDEX('Crosswalk Particulates'!$B:$B,MATCH('2017 EPA Data'!A2080,'Crosswalk Particulates'!$A:$A,0))</f>
        <v>process-other-industry</v>
      </c>
      <c r="G2080" s="91">
        <f>INDEX('Crosswalk Particulates'!$E:$E,MATCH('2017 EPA Data'!$B2080,'Crosswalk Particulates'!$D:$D,0))</f>
        <v>0</v>
      </c>
      <c r="H2080" s="103">
        <f t="shared" si="32"/>
        <v>0</v>
      </c>
    </row>
    <row r="2081" spans="1:8" hidden="1">
      <c r="A2081" s="80" t="s">
        <v>3790</v>
      </c>
      <c r="B2081" s="80" t="s">
        <v>3754</v>
      </c>
      <c r="C2081" s="80" t="s">
        <v>3705</v>
      </c>
      <c r="D2081" s="93">
        <v>3341.0068839999999</v>
      </c>
      <c r="E2081" s="80" t="s">
        <v>3706</v>
      </c>
      <c r="F2081" s="86" t="str">
        <f>INDEX('Crosswalk Particulates'!$B:$B,MATCH('2017 EPA Data'!A2081,'Crosswalk Particulates'!$A:$A,0))</f>
        <v>process-other-industry</v>
      </c>
      <c r="G2081" s="91">
        <f>INDEX('Crosswalk Particulates'!$E:$E,MATCH('2017 EPA Data'!$B2081,'Crosswalk Particulates'!$D:$D,0))</f>
        <v>0</v>
      </c>
      <c r="H2081" s="103">
        <f t="shared" si="32"/>
        <v>0</v>
      </c>
    </row>
    <row r="2082" spans="1:8" hidden="1">
      <c r="A2082" s="80" t="s">
        <v>3772</v>
      </c>
      <c r="B2082" s="80" t="s">
        <v>3756</v>
      </c>
      <c r="C2082" s="80" t="s">
        <v>3705</v>
      </c>
      <c r="D2082" s="93">
        <v>3331.3239207135598</v>
      </c>
      <c r="E2082" s="80" t="s">
        <v>3706</v>
      </c>
      <c r="F2082" s="86" t="str">
        <f>INDEX('Crosswalk Particulates'!$B:$B,MATCH('2017 EPA Data'!A2082,'Crosswalk Particulates'!$A:$A,0))</f>
        <v>Electricity Sector</v>
      </c>
      <c r="G2082" s="91">
        <f>INDEX('Crosswalk Particulates'!$E:$E,MATCH('2017 EPA Data'!$B2082,'Crosswalk Particulates'!$D:$D,0))</f>
        <v>0</v>
      </c>
      <c r="H2082" s="103">
        <f t="shared" si="32"/>
        <v>0</v>
      </c>
    </row>
    <row r="2083" spans="1:8" hidden="1">
      <c r="A2083" s="80" t="s">
        <v>3790</v>
      </c>
      <c r="B2083" s="80" t="s">
        <v>3894</v>
      </c>
      <c r="C2083" s="80" t="s">
        <v>3705</v>
      </c>
      <c r="D2083" s="93">
        <v>3319.6236834311981</v>
      </c>
      <c r="E2083" s="80" t="s">
        <v>3706</v>
      </c>
      <c r="F2083" s="86" t="str">
        <f>INDEX('Crosswalk Particulates'!$B:$B,MATCH('2017 EPA Data'!A2083,'Crosswalk Particulates'!$A:$A,0))</f>
        <v>process-other-industry</v>
      </c>
      <c r="G2083" s="91">
        <f>INDEX('Crosswalk Particulates'!$E:$E,MATCH('2017 EPA Data'!$B2083,'Crosswalk Particulates'!$D:$D,0))</f>
        <v>0</v>
      </c>
      <c r="H2083" s="103">
        <f t="shared" si="32"/>
        <v>0</v>
      </c>
    </row>
    <row r="2084" spans="1:8" hidden="1">
      <c r="A2084" s="80" t="s">
        <v>3780</v>
      </c>
      <c r="B2084" s="80" t="s">
        <v>3882</v>
      </c>
      <c r="C2084" s="80" t="s">
        <v>3705</v>
      </c>
      <c r="D2084" s="93">
        <v>3317.1960648287518</v>
      </c>
      <c r="E2084" s="80" t="s">
        <v>3706</v>
      </c>
      <c r="F2084" s="86" t="str">
        <f>INDEX('Crosswalk Particulates'!$B:$B,MATCH('2017 EPA Data'!A2084,'Crosswalk Particulates'!$A:$A,0))</f>
        <v>process-ngps-industry</v>
      </c>
      <c r="G2084" s="91">
        <f>INDEX('Crosswalk Particulates'!$E:$E,MATCH('2017 EPA Data'!$B2084,'Crosswalk Particulates'!$D:$D,0))</f>
        <v>0</v>
      </c>
      <c r="H2084" s="103">
        <f t="shared" si="32"/>
        <v>0</v>
      </c>
    </row>
    <row r="2085" spans="1:8" hidden="1">
      <c r="A2085" s="80" t="s">
        <v>3784</v>
      </c>
      <c r="B2085" s="80" t="s">
        <v>3877</v>
      </c>
      <c r="C2085" s="80" t="s">
        <v>3705</v>
      </c>
      <c r="D2085" s="93">
        <v>3307.2830565999998</v>
      </c>
      <c r="E2085" s="80" t="s">
        <v>3706</v>
      </c>
      <c r="F2085" s="86" t="str">
        <f>INDEX('Crosswalk Particulates'!$B:$B,MATCH('2017 EPA Data'!A2085,'Crosswalk Particulates'!$A:$A,0))</f>
        <v>industry-fuel-coal</v>
      </c>
      <c r="G2085" s="91">
        <f>INDEX('Crosswalk Particulates'!$E:$E,MATCH('2017 EPA Data'!$B2085,'Crosswalk Particulates'!$D:$D,0))</f>
        <v>0</v>
      </c>
      <c r="H2085" s="103">
        <f t="shared" si="32"/>
        <v>0</v>
      </c>
    </row>
    <row r="2086" spans="1:8" hidden="1">
      <c r="A2086" s="80" t="s">
        <v>3707</v>
      </c>
      <c r="B2086" s="80" t="s">
        <v>3931</v>
      </c>
      <c r="C2086" s="80" t="s">
        <v>3705</v>
      </c>
      <c r="D2086" s="93">
        <v>3305.1372000000001</v>
      </c>
      <c r="E2086" s="80" t="s">
        <v>3706</v>
      </c>
      <c r="F2086" s="86" t="str">
        <f>INDEX('Crosswalk Particulates'!$B:$B,MATCH('2017 EPA Data'!A2086,'Crosswalk Particulates'!$A:$A,0))</f>
        <v>process-other-industry</v>
      </c>
      <c r="G2086" s="91">
        <f>INDEX('Crosswalk Particulates'!$E:$E,MATCH('2017 EPA Data'!$B2086,'Crosswalk Particulates'!$D:$D,0))</f>
        <v>0</v>
      </c>
      <c r="H2086" s="103">
        <f t="shared" si="32"/>
        <v>0</v>
      </c>
    </row>
    <row r="2087" spans="1:8" hidden="1">
      <c r="A2087" s="80" t="s">
        <v>3807</v>
      </c>
      <c r="B2087" s="80" t="s">
        <v>3916</v>
      </c>
      <c r="C2087" s="80" t="s">
        <v>3705</v>
      </c>
      <c r="D2087" s="93">
        <v>3295.11699691388</v>
      </c>
      <c r="E2087" s="80" t="s">
        <v>3706</v>
      </c>
      <c r="F2087" s="86" t="str">
        <f>INDEX('Crosswalk Particulates'!$B:$B,MATCH('2017 EPA Data'!A2087,'Crosswalk Particulates'!$A:$A,0))</f>
        <v>process-iron and steel-industry</v>
      </c>
      <c r="G2087" s="91">
        <f>INDEX('Crosswalk Particulates'!$E:$E,MATCH('2017 EPA Data'!$B2087,'Crosswalk Particulates'!$D:$D,0))</f>
        <v>0</v>
      </c>
      <c r="H2087" s="103">
        <f t="shared" si="32"/>
        <v>0</v>
      </c>
    </row>
    <row r="2088" spans="1:8" hidden="1">
      <c r="A2088" s="80" t="s">
        <v>3730</v>
      </c>
      <c r="B2088" s="80" t="s">
        <v>3834</v>
      </c>
      <c r="C2088" s="80" t="s">
        <v>3705</v>
      </c>
      <c r="D2088" s="93">
        <v>3288.339740373679</v>
      </c>
      <c r="E2088" s="80" t="s">
        <v>3706</v>
      </c>
      <c r="F2088" s="86" t="str">
        <f>INDEX('Crosswalk Particulates'!$B:$B,MATCH('2017 EPA Data'!A2088,'Crosswalk Particulates'!$A:$A,0))</f>
        <v>process-ngps-industry</v>
      </c>
      <c r="G2088" s="91">
        <f>INDEX('Crosswalk Particulates'!$E:$E,MATCH('2017 EPA Data'!$B2088,'Crosswalk Particulates'!$D:$D,0))</f>
        <v>0</v>
      </c>
      <c r="H2088" s="103">
        <f t="shared" si="32"/>
        <v>0</v>
      </c>
    </row>
    <row r="2089" spans="1:8" hidden="1">
      <c r="A2089" s="80" t="s">
        <v>3843</v>
      </c>
      <c r="B2089" s="80" t="s">
        <v>3878</v>
      </c>
      <c r="C2089" s="80" t="s">
        <v>3705</v>
      </c>
      <c r="D2089" s="93">
        <v>3273.1321076548211</v>
      </c>
      <c r="E2089" s="80" t="s">
        <v>3706</v>
      </c>
      <c r="F2089" s="86" t="str">
        <f>INDEX('Crosswalk Particulates'!$B:$B,MATCH('2017 EPA Data'!A2089,'Crosswalk Particulates'!$A:$A,0))</f>
        <v>Commercial Buildings Sector</v>
      </c>
      <c r="G2089" s="91">
        <f>INDEX('Crosswalk Particulates'!$E:$E,MATCH('2017 EPA Data'!$B2089,'Crosswalk Particulates'!$D:$D,0))</f>
        <v>0</v>
      </c>
      <c r="H2089" s="103">
        <f t="shared" si="32"/>
        <v>0</v>
      </c>
    </row>
    <row r="2090" spans="1:8" hidden="1">
      <c r="A2090" s="80" t="s">
        <v>3735</v>
      </c>
      <c r="B2090" s="80" t="s">
        <v>3947</v>
      </c>
      <c r="C2090" s="80" t="s">
        <v>3705</v>
      </c>
      <c r="D2090" s="93">
        <v>3256.6459084859998</v>
      </c>
      <c r="E2090" s="80" t="s">
        <v>3706</v>
      </c>
      <c r="F2090" s="86" t="str">
        <f>INDEX('Crosswalk Particulates'!$B:$B,MATCH('2017 EPA Data'!A2090,'Crosswalk Particulates'!$A:$A,0))</f>
        <v>process-other-industry</v>
      </c>
      <c r="G2090" s="91">
        <f>INDEX('Crosswalk Particulates'!$E:$E,MATCH('2017 EPA Data'!$B2090,'Crosswalk Particulates'!$D:$D,0))</f>
        <v>0</v>
      </c>
      <c r="H2090" s="103">
        <f t="shared" si="32"/>
        <v>0</v>
      </c>
    </row>
    <row r="2091" spans="1:8" hidden="1">
      <c r="A2091" s="80" t="s">
        <v>3751</v>
      </c>
      <c r="B2091" s="80" t="s">
        <v>3746</v>
      </c>
      <c r="C2091" s="80" t="s">
        <v>3705</v>
      </c>
      <c r="D2091" s="93">
        <v>3253.4259145052001</v>
      </c>
      <c r="E2091" s="80" t="s">
        <v>3706</v>
      </c>
      <c r="F2091" s="86" t="str">
        <f>INDEX('Crosswalk Particulates'!$B:$B,MATCH('2017 EPA Data'!A2091,'Crosswalk Particulates'!$A:$A,0))</f>
        <v>Other-EPA</v>
      </c>
      <c r="G2091" s="91">
        <f>INDEX('Crosswalk Particulates'!$E:$E,MATCH('2017 EPA Data'!$B2091,'Crosswalk Particulates'!$D:$D,0))</f>
        <v>0</v>
      </c>
      <c r="H2091" s="103">
        <f t="shared" si="32"/>
        <v>0</v>
      </c>
    </row>
    <row r="2092" spans="1:8" hidden="1">
      <c r="A2092" s="80" t="s">
        <v>3753</v>
      </c>
      <c r="B2092" s="80" t="s">
        <v>3901</v>
      </c>
      <c r="C2092" s="80" t="s">
        <v>3705</v>
      </c>
      <c r="D2092" s="93">
        <v>3231.212775</v>
      </c>
      <c r="E2092" s="80" t="s">
        <v>3706</v>
      </c>
      <c r="F2092" s="86" t="str">
        <f>INDEX('Crosswalk Particulates'!$B:$B,MATCH('2017 EPA Data'!A2092,'Crosswalk Particulates'!$A:$A,0))</f>
        <v>Electricity Sector</v>
      </c>
      <c r="G2092" s="91">
        <f>INDEX('Crosswalk Particulates'!$E:$E,MATCH('2017 EPA Data'!$B2092,'Crosswalk Particulates'!$D:$D,0))</f>
        <v>0</v>
      </c>
      <c r="H2092" s="103">
        <f t="shared" si="32"/>
        <v>0</v>
      </c>
    </row>
    <row r="2093" spans="1:8" hidden="1">
      <c r="A2093" s="80" t="s">
        <v>3773</v>
      </c>
      <c r="B2093" s="80" t="s">
        <v>3797</v>
      </c>
      <c r="C2093" s="80" t="s">
        <v>3745</v>
      </c>
      <c r="D2093" s="93">
        <v>3224.6550614447283</v>
      </c>
      <c r="E2093" s="80" t="s">
        <v>3710</v>
      </c>
      <c r="F2093" s="86" t="str">
        <f>INDEX('Crosswalk Particulates'!$B:$B,MATCH('2017 EPA Data'!A2093,'Crosswalk Particulates'!$A:$A,0))</f>
        <v>process-other-industry</v>
      </c>
      <c r="G2093" s="91" t="str">
        <f>INDEX('Crosswalk Particulates'!$E:$E,MATCH('2017 EPA Data'!$B2093,'Crosswalk Particulates'!$D:$D,0))</f>
        <v>NOX</v>
      </c>
      <c r="H2093" s="103">
        <f t="shared" si="32"/>
        <v>2925361342.4941516</v>
      </c>
    </row>
    <row r="2094" spans="1:8" hidden="1">
      <c r="A2094" s="80" t="s">
        <v>3796</v>
      </c>
      <c r="B2094" s="80" t="s">
        <v>3744</v>
      </c>
      <c r="C2094" s="80" t="s">
        <v>3745</v>
      </c>
      <c r="D2094" s="93">
        <v>3216.8381275841998</v>
      </c>
      <c r="E2094" s="80" t="s">
        <v>3710</v>
      </c>
      <c r="F2094" s="86" t="str">
        <f>INDEX('Crosswalk Particulates'!$B:$B,MATCH('2017 EPA Data'!A2094,'Crosswalk Particulates'!$A:$A,0))</f>
        <v>Electricity Sector</v>
      </c>
      <c r="G2094" s="91" t="str">
        <f>INDEX('Crosswalk Particulates'!$E:$E,MATCH('2017 EPA Data'!$B2094,'Crosswalk Particulates'!$D:$D,0))</f>
        <v>VOC</v>
      </c>
      <c r="H2094" s="103">
        <f t="shared" si="32"/>
        <v>2918269930.9488258</v>
      </c>
    </row>
    <row r="2095" spans="1:8" hidden="1">
      <c r="A2095" s="80" t="s">
        <v>3735</v>
      </c>
      <c r="B2095" s="80" t="s">
        <v>3818</v>
      </c>
      <c r="D2095" s="93">
        <v>3213.2914044532217</v>
      </c>
      <c r="E2095" s="80" t="s">
        <v>3710</v>
      </c>
      <c r="F2095" s="86" t="str">
        <f>INDEX('Crosswalk Particulates'!$B:$B,MATCH('2017 EPA Data'!A2095,'Crosswalk Particulates'!$A:$A,0))</f>
        <v>process-other-industry</v>
      </c>
      <c r="G2095" s="91">
        <f>INDEX('Crosswalk Particulates'!$E:$E,MATCH('2017 EPA Data'!$B2095,'Crosswalk Particulates'!$D:$D,0))</f>
        <v>0</v>
      </c>
      <c r="H2095" s="103">
        <f t="shared" si="32"/>
        <v>2915052394.0209394</v>
      </c>
    </row>
    <row r="2096" spans="1:8" hidden="1">
      <c r="A2096" s="80" t="s">
        <v>3729</v>
      </c>
      <c r="B2096" s="80" t="s">
        <v>3904</v>
      </c>
      <c r="D2096" s="93">
        <v>3136.8385766585648</v>
      </c>
      <c r="E2096" s="80" t="s">
        <v>3710</v>
      </c>
      <c r="F2096" s="86" t="str">
        <f>INDEX('Crosswalk Particulates'!$B:$B,MATCH('2017 EPA Data'!A2096,'Crosswalk Particulates'!$A:$A,0))</f>
        <v>Transportation Sector</v>
      </c>
      <c r="G2096" s="91" t="str">
        <f>INDEX('Crosswalk Particulates'!$E:$E,MATCH('2017 EPA Data'!$B2096,'Crosswalk Particulates'!$D:$D,0))</f>
        <v>BC</v>
      </c>
      <c r="H2096" s="103">
        <f t="shared" si="32"/>
        <v>2845695472.8330188</v>
      </c>
    </row>
    <row r="2097" spans="1:8" hidden="1">
      <c r="A2097" s="80" t="s">
        <v>3835</v>
      </c>
      <c r="B2097" s="80" t="s">
        <v>3914</v>
      </c>
      <c r="C2097" s="80" t="s">
        <v>3705</v>
      </c>
      <c r="D2097" s="93">
        <v>3136.1308792585714</v>
      </c>
      <c r="E2097" s="80" t="s">
        <v>3706</v>
      </c>
      <c r="F2097" s="86" t="str">
        <f>INDEX('Crosswalk Particulates'!$B:$B,MATCH('2017 EPA Data'!A2097,'Crosswalk Particulates'!$A:$A,0))</f>
        <v>process-mining-industry</v>
      </c>
      <c r="G2097" s="91">
        <f>INDEX('Crosswalk Particulates'!$E:$E,MATCH('2017 EPA Data'!$B2097,'Crosswalk Particulates'!$D:$D,0))</f>
        <v>0</v>
      </c>
      <c r="H2097" s="103">
        <f t="shared" si="32"/>
        <v>0</v>
      </c>
    </row>
    <row r="2098" spans="1:8" hidden="1">
      <c r="A2098" s="80" t="s">
        <v>3757</v>
      </c>
      <c r="B2098" s="80" t="s">
        <v>3825</v>
      </c>
      <c r="C2098" s="80" t="s">
        <v>3705</v>
      </c>
      <c r="D2098" s="93">
        <v>3131.1453009420125</v>
      </c>
      <c r="E2098" s="80" t="s">
        <v>3706</v>
      </c>
      <c r="F2098" s="86" t="str">
        <f>INDEX('Crosswalk Particulates'!$B:$B,MATCH('2017 EPA Data'!A2098,'Crosswalk Particulates'!$A:$A,0))</f>
        <v>Transportation Sector</v>
      </c>
      <c r="G2098" s="91">
        <f>INDEX('Crosswalk Particulates'!$E:$E,MATCH('2017 EPA Data'!$B2098,'Crosswalk Particulates'!$D:$D,0))</f>
        <v>0</v>
      </c>
      <c r="H2098" s="103">
        <f t="shared" si="32"/>
        <v>0</v>
      </c>
    </row>
    <row r="2099" spans="1:8" hidden="1">
      <c r="A2099" s="80" t="s">
        <v>3766</v>
      </c>
      <c r="B2099" s="80" t="s">
        <v>3875</v>
      </c>
      <c r="C2099" s="80" t="s">
        <v>3705</v>
      </c>
      <c r="D2099" s="93">
        <v>3129.9567440000001</v>
      </c>
      <c r="E2099" s="80" t="s">
        <v>3706</v>
      </c>
      <c r="F2099" s="86" t="str">
        <f>INDEX('Crosswalk Particulates'!$B:$B,MATCH('2017 EPA Data'!A2099,'Crosswalk Particulates'!$A:$A,0))</f>
        <v>process-chemicals-industry</v>
      </c>
      <c r="G2099" s="91">
        <f>INDEX('Crosswalk Particulates'!$E:$E,MATCH('2017 EPA Data'!$B2099,'Crosswalk Particulates'!$D:$D,0))</f>
        <v>0</v>
      </c>
      <c r="H2099" s="103">
        <f t="shared" si="32"/>
        <v>0</v>
      </c>
    </row>
    <row r="2100" spans="1:8" hidden="1">
      <c r="A2100" s="80" t="s">
        <v>3742</v>
      </c>
      <c r="B2100" s="80" t="s">
        <v>3844</v>
      </c>
      <c r="C2100" s="80" t="s">
        <v>3705</v>
      </c>
      <c r="D2100" s="93">
        <v>3116.9981544745674</v>
      </c>
      <c r="E2100" s="80" t="s">
        <v>3706</v>
      </c>
      <c r="F2100" s="86" t="str">
        <f>INDEX('Crosswalk Particulates'!$B:$B,MATCH('2017 EPA Data'!A2100,'Crosswalk Particulates'!$A:$A,0))</f>
        <v>Transportation Sector</v>
      </c>
      <c r="G2100" s="91">
        <f>INDEX('Crosswalk Particulates'!$E:$E,MATCH('2017 EPA Data'!$B2100,'Crosswalk Particulates'!$D:$D,0))</f>
        <v>0</v>
      </c>
      <c r="H2100" s="103">
        <f t="shared" si="32"/>
        <v>0</v>
      </c>
    </row>
    <row r="2101" spans="1:8" hidden="1">
      <c r="A2101" s="80" t="s">
        <v>3739</v>
      </c>
      <c r="B2101" s="80" t="s">
        <v>3844</v>
      </c>
      <c r="C2101" s="80" t="s">
        <v>3705</v>
      </c>
      <c r="D2101" s="93">
        <v>3111.3398069437717</v>
      </c>
      <c r="E2101" s="80" t="s">
        <v>3706</v>
      </c>
      <c r="F2101" s="86" t="str">
        <f>INDEX('Crosswalk Particulates'!$B:$B,MATCH('2017 EPA Data'!A2101,'Crosswalk Particulates'!$A:$A,0))</f>
        <v>industry-fuel-natural gas</v>
      </c>
      <c r="G2101" s="91">
        <f>INDEX('Crosswalk Particulates'!$E:$E,MATCH('2017 EPA Data'!$B2101,'Crosswalk Particulates'!$D:$D,0))</f>
        <v>0</v>
      </c>
      <c r="H2101" s="103">
        <f t="shared" si="32"/>
        <v>0</v>
      </c>
    </row>
    <row r="2102" spans="1:8" hidden="1">
      <c r="A2102" s="80" t="s">
        <v>3817</v>
      </c>
      <c r="B2102" s="80" t="s">
        <v>3736</v>
      </c>
      <c r="C2102" s="80" t="s">
        <v>3705</v>
      </c>
      <c r="D2102" s="93">
        <v>3098.1717695802486</v>
      </c>
      <c r="E2102" s="80" t="s">
        <v>3706</v>
      </c>
      <c r="F2102" s="86" t="str">
        <f>INDEX('Crosswalk Particulates'!$B:$B,MATCH('2017 EPA Data'!A2102,'Crosswalk Particulates'!$A:$A,0))</f>
        <v>industry-fuel-oil</v>
      </c>
      <c r="G2102" s="91">
        <f>INDEX('Crosswalk Particulates'!$E:$E,MATCH('2017 EPA Data'!$B2102,'Crosswalk Particulates'!$D:$D,0))</f>
        <v>0</v>
      </c>
      <c r="H2102" s="103">
        <f t="shared" si="32"/>
        <v>0</v>
      </c>
    </row>
    <row r="2103" spans="1:8" hidden="1">
      <c r="A2103" s="80" t="s">
        <v>3772</v>
      </c>
      <c r="B2103" s="80" t="s">
        <v>3927</v>
      </c>
      <c r="C2103" s="80" t="s">
        <v>3705</v>
      </c>
      <c r="D2103" s="93">
        <v>3096.4701564559</v>
      </c>
      <c r="E2103" s="80" t="s">
        <v>3706</v>
      </c>
      <c r="F2103" s="86" t="str">
        <f>INDEX('Crosswalk Particulates'!$B:$B,MATCH('2017 EPA Data'!A2103,'Crosswalk Particulates'!$A:$A,0))</f>
        <v>Electricity Sector</v>
      </c>
      <c r="G2103" s="91">
        <f>INDEX('Crosswalk Particulates'!$E:$E,MATCH('2017 EPA Data'!$B2103,'Crosswalk Particulates'!$D:$D,0))</f>
        <v>0</v>
      </c>
      <c r="H2103" s="103">
        <f t="shared" si="32"/>
        <v>0</v>
      </c>
    </row>
    <row r="2104" spans="1:8" hidden="1">
      <c r="A2104" s="80" t="s">
        <v>3783</v>
      </c>
      <c r="B2104" s="80" t="s">
        <v>3771</v>
      </c>
      <c r="D2104" s="93">
        <v>3095.9203000000002</v>
      </c>
      <c r="E2104" s="80" t="s">
        <v>3706</v>
      </c>
      <c r="F2104" s="86" t="str">
        <f>INDEX('Crosswalk Particulates'!$B:$B,MATCH('2017 EPA Data'!A2104,'Crosswalk Particulates'!$A:$A,0))</f>
        <v>process-other-industry</v>
      </c>
      <c r="G2104" s="91">
        <f>INDEX('Crosswalk Particulates'!$E:$E,MATCH('2017 EPA Data'!$B2104,'Crosswalk Particulates'!$D:$D,0))</f>
        <v>0</v>
      </c>
      <c r="H2104" s="103">
        <f t="shared" si="32"/>
        <v>0</v>
      </c>
    </row>
    <row r="2105" spans="1:8" hidden="1">
      <c r="A2105" s="80" t="s">
        <v>3820</v>
      </c>
      <c r="B2105" s="80" t="s">
        <v>3765</v>
      </c>
      <c r="C2105" s="80" t="s">
        <v>3705</v>
      </c>
      <c r="D2105" s="93">
        <v>3089.4569999999999</v>
      </c>
      <c r="E2105" s="80" t="s">
        <v>3706</v>
      </c>
      <c r="F2105" s="86" t="str">
        <f>INDEX('Crosswalk Particulates'!$B:$B,MATCH('2017 EPA Data'!A2105,'Crosswalk Particulates'!$A:$A,0))</f>
        <v>industry-fuel-other</v>
      </c>
      <c r="G2105" s="91">
        <f>INDEX('Crosswalk Particulates'!$E:$E,MATCH('2017 EPA Data'!$B2105,'Crosswalk Particulates'!$D:$D,0))</f>
        <v>0</v>
      </c>
      <c r="H2105" s="103">
        <f t="shared" si="32"/>
        <v>0</v>
      </c>
    </row>
    <row r="2106" spans="1:8" hidden="1">
      <c r="A2106" s="80" t="s">
        <v>3772</v>
      </c>
      <c r="B2106" s="80" t="s">
        <v>3762</v>
      </c>
      <c r="C2106" s="80" t="s">
        <v>3705</v>
      </c>
      <c r="D2106" s="93">
        <v>3080.5496205822501</v>
      </c>
      <c r="E2106" s="80" t="s">
        <v>3706</v>
      </c>
      <c r="F2106" s="86" t="str">
        <f>INDEX('Crosswalk Particulates'!$B:$B,MATCH('2017 EPA Data'!A2106,'Crosswalk Particulates'!$A:$A,0))</f>
        <v>Electricity Sector</v>
      </c>
      <c r="G2106" s="91">
        <f>INDEX('Crosswalk Particulates'!$E:$E,MATCH('2017 EPA Data'!$B2106,'Crosswalk Particulates'!$D:$D,0))</f>
        <v>0</v>
      </c>
      <c r="H2106" s="103">
        <f t="shared" si="32"/>
        <v>0</v>
      </c>
    </row>
    <row r="2107" spans="1:8" hidden="1">
      <c r="A2107" s="80" t="s">
        <v>3796</v>
      </c>
      <c r="B2107" s="80" t="s">
        <v>3778</v>
      </c>
      <c r="C2107" s="80" t="s">
        <v>3745</v>
      </c>
      <c r="D2107" s="93">
        <v>3079.5637420436778</v>
      </c>
      <c r="E2107" s="80" t="s">
        <v>3710</v>
      </c>
      <c r="F2107" s="86" t="str">
        <f>INDEX('Crosswalk Particulates'!$B:$B,MATCH('2017 EPA Data'!A2107,'Crosswalk Particulates'!$A:$A,0))</f>
        <v>Electricity Sector</v>
      </c>
      <c r="G2107" s="91" t="str">
        <f>INDEX('Crosswalk Particulates'!$E:$E,MATCH('2017 EPA Data'!$B2107,'Crosswalk Particulates'!$D:$D,0))</f>
        <v>PM10</v>
      </c>
      <c r="H2107" s="103">
        <f t="shared" si="32"/>
        <v>2793736555.0921955</v>
      </c>
    </row>
    <row r="2108" spans="1:8" hidden="1">
      <c r="A2108" s="80" t="s">
        <v>3733</v>
      </c>
      <c r="B2108" s="80" t="s">
        <v>3785</v>
      </c>
      <c r="C2108" s="80" t="s">
        <v>3709</v>
      </c>
      <c r="D2108" s="93">
        <v>3045.2041139157209</v>
      </c>
      <c r="E2108" s="80" t="s">
        <v>3710</v>
      </c>
      <c r="F2108" s="86" t="str">
        <f>INDEX('Crosswalk Particulates'!$B:$B,MATCH('2017 EPA Data'!A2108,'Crosswalk Particulates'!$A:$A,0))</f>
        <v>Transportation Sector</v>
      </c>
      <c r="G2108" s="91" t="str">
        <f>INDEX('Crosswalk Particulates'!$E:$E,MATCH('2017 EPA Data'!$B2108,'Crosswalk Particulates'!$D:$D,0))</f>
        <v>CH4</v>
      </c>
      <c r="H2108" s="103">
        <f t="shared" si="32"/>
        <v>2762565987.7128224</v>
      </c>
    </row>
    <row r="2109" spans="1:8" hidden="1">
      <c r="A2109" s="80" t="s">
        <v>3735</v>
      </c>
      <c r="B2109" s="80" t="s">
        <v>3854</v>
      </c>
      <c r="C2109" s="80" t="s">
        <v>3705</v>
      </c>
      <c r="D2109" s="93">
        <v>3044.1752597105001</v>
      </c>
      <c r="E2109" s="80" t="s">
        <v>3706</v>
      </c>
      <c r="F2109" s="86" t="str">
        <f>INDEX('Crosswalk Particulates'!$B:$B,MATCH('2017 EPA Data'!A2109,'Crosswalk Particulates'!$A:$A,0))</f>
        <v>process-other-industry</v>
      </c>
      <c r="G2109" s="91">
        <f>INDEX('Crosswalk Particulates'!$E:$E,MATCH('2017 EPA Data'!$B2109,'Crosswalk Particulates'!$D:$D,0))</f>
        <v>0</v>
      </c>
      <c r="H2109" s="103">
        <f t="shared" si="32"/>
        <v>0</v>
      </c>
    </row>
    <row r="2110" spans="1:8" hidden="1">
      <c r="A2110" s="80" t="s">
        <v>3788</v>
      </c>
      <c r="B2110" s="80" t="s">
        <v>3910</v>
      </c>
      <c r="C2110" s="80" t="s">
        <v>3705</v>
      </c>
      <c r="D2110" s="93">
        <v>3040.8258042000002</v>
      </c>
      <c r="E2110" s="80" t="s">
        <v>3706</v>
      </c>
      <c r="F2110" s="86" t="str">
        <f>INDEX('Crosswalk Particulates'!$B:$B,MATCH('2017 EPA Data'!A2110,'Crosswalk Particulates'!$A:$A,0))</f>
        <v>industry-fuel-biomass</v>
      </c>
      <c r="G2110" s="91">
        <f>INDEX('Crosswalk Particulates'!$E:$E,MATCH('2017 EPA Data'!$B2110,'Crosswalk Particulates'!$D:$D,0))</f>
        <v>0</v>
      </c>
      <c r="H2110" s="103">
        <f t="shared" si="32"/>
        <v>0</v>
      </c>
    </row>
    <row r="2111" spans="1:8" hidden="1">
      <c r="A2111" s="80" t="s">
        <v>3784</v>
      </c>
      <c r="B2111" s="80" t="s">
        <v>3814</v>
      </c>
      <c r="C2111" s="80" t="s">
        <v>3705</v>
      </c>
      <c r="D2111" s="93">
        <v>3033.2346070732519</v>
      </c>
      <c r="E2111" s="80" t="s">
        <v>3706</v>
      </c>
      <c r="F2111" s="86" t="str">
        <f>INDEX('Crosswalk Particulates'!$B:$B,MATCH('2017 EPA Data'!A2111,'Crosswalk Particulates'!$A:$A,0))</f>
        <v>industry-fuel-coal</v>
      </c>
      <c r="G2111" s="91">
        <f>INDEX('Crosswalk Particulates'!$E:$E,MATCH('2017 EPA Data'!$B2111,'Crosswalk Particulates'!$D:$D,0))</f>
        <v>0</v>
      </c>
      <c r="H2111" s="103">
        <f t="shared" si="32"/>
        <v>0</v>
      </c>
    </row>
    <row r="2112" spans="1:8" hidden="1">
      <c r="A2112" s="80" t="s">
        <v>3790</v>
      </c>
      <c r="B2112" s="80" t="s">
        <v>3794</v>
      </c>
      <c r="C2112" s="80" t="s">
        <v>3705</v>
      </c>
      <c r="D2112" s="93">
        <v>3009.691804</v>
      </c>
      <c r="E2112" s="80" t="s">
        <v>3706</v>
      </c>
      <c r="F2112" s="86" t="str">
        <f>INDEX('Crosswalk Particulates'!$B:$B,MATCH('2017 EPA Data'!A2112,'Crosswalk Particulates'!$A:$A,0))</f>
        <v>process-other-industry</v>
      </c>
      <c r="G2112" s="91">
        <f>INDEX('Crosswalk Particulates'!$E:$E,MATCH('2017 EPA Data'!$B2112,'Crosswalk Particulates'!$D:$D,0))</f>
        <v>0</v>
      </c>
      <c r="H2112" s="103">
        <f t="shared" si="32"/>
        <v>0</v>
      </c>
    </row>
    <row r="2113" spans="1:8" hidden="1">
      <c r="A2113" s="80" t="s">
        <v>3715</v>
      </c>
      <c r="B2113" s="80" t="s">
        <v>3917</v>
      </c>
      <c r="C2113" s="80" t="s">
        <v>3705</v>
      </c>
      <c r="D2113" s="93">
        <v>3004.3377868094663</v>
      </c>
      <c r="E2113" s="80" t="s">
        <v>3706</v>
      </c>
      <c r="F2113" s="86" t="str">
        <f>INDEX('Crosswalk Particulates'!$B:$B,MATCH('2017 EPA Data'!A2113,'Crosswalk Particulates'!$A:$A,0))</f>
        <v>Transportation Sector</v>
      </c>
      <c r="G2113" s="91">
        <f>INDEX('Crosswalk Particulates'!$E:$E,MATCH('2017 EPA Data'!$B2113,'Crosswalk Particulates'!$D:$D,0))</f>
        <v>0</v>
      </c>
      <c r="H2113" s="103">
        <f t="shared" si="32"/>
        <v>0</v>
      </c>
    </row>
    <row r="2114" spans="1:8" hidden="1">
      <c r="A2114" s="80" t="s">
        <v>3747</v>
      </c>
      <c r="B2114" s="80" t="s">
        <v>3962</v>
      </c>
      <c r="C2114" s="80" t="s">
        <v>3705</v>
      </c>
      <c r="D2114" s="93">
        <v>2997.6950780798002</v>
      </c>
      <c r="E2114" s="80" t="s">
        <v>3706</v>
      </c>
      <c r="F2114" s="86" t="str">
        <f>INDEX('Crosswalk Particulates'!$B:$B,MATCH('2017 EPA Data'!A2114,'Crosswalk Particulates'!$A:$A,0))</f>
        <v>process-waste-industry</v>
      </c>
      <c r="G2114" s="91">
        <f>INDEX('Crosswalk Particulates'!$E:$E,MATCH('2017 EPA Data'!$B2114,'Crosswalk Particulates'!$D:$D,0))</f>
        <v>0</v>
      </c>
      <c r="H2114" s="103">
        <f t="shared" si="32"/>
        <v>0</v>
      </c>
    </row>
    <row r="2115" spans="1:8" hidden="1">
      <c r="A2115" s="80" t="s">
        <v>3820</v>
      </c>
      <c r="B2115" s="80" t="s">
        <v>3822</v>
      </c>
      <c r="D2115" s="93">
        <v>2994.0961753159886</v>
      </c>
      <c r="E2115" s="80" t="s">
        <v>3710</v>
      </c>
      <c r="F2115" s="86" t="str">
        <f>INDEX('Crosswalk Particulates'!$B:$B,MATCH('2017 EPA Data'!A2115,'Crosswalk Particulates'!$A:$A,0))</f>
        <v>industry-fuel-other</v>
      </c>
      <c r="G2115" s="91" t="str">
        <f>INDEX('Crosswalk Particulates'!$E:$E,MATCH('2017 EPA Data'!$B2115,'Crosswalk Particulates'!$D:$D,0))</f>
        <v>OC</v>
      </c>
      <c r="H2115" s="103">
        <f t="shared" si="32"/>
        <v>2716201590.5834007</v>
      </c>
    </row>
    <row r="2116" spans="1:8" hidden="1">
      <c r="A2116" s="80" t="s">
        <v>3726</v>
      </c>
      <c r="B2116" s="80" t="s">
        <v>3887</v>
      </c>
      <c r="C2116" s="80" t="s">
        <v>3705</v>
      </c>
      <c r="D2116" s="93">
        <v>2984.6531</v>
      </c>
      <c r="E2116" s="80" t="s">
        <v>3706</v>
      </c>
      <c r="F2116" s="86" t="str">
        <f>INDEX('Crosswalk Particulates'!$B:$B,MATCH('2017 EPA Data'!A2116,'Crosswalk Particulates'!$A:$A,0))</f>
        <v>process-other-industry</v>
      </c>
      <c r="G2116" s="91">
        <f>INDEX('Crosswalk Particulates'!$E:$E,MATCH('2017 EPA Data'!$B2116,'Crosswalk Particulates'!$D:$D,0))</f>
        <v>0</v>
      </c>
      <c r="H2116" s="103">
        <f t="shared" ref="H2116:H2179" si="33">IF(E2116="TON",D2116/metricton_to_shortton,0)*10^6</f>
        <v>0</v>
      </c>
    </row>
    <row r="2117" spans="1:8" hidden="1">
      <c r="A2117" s="80" t="s">
        <v>3751</v>
      </c>
      <c r="B2117" s="80" t="s">
        <v>3855</v>
      </c>
      <c r="C2117" s="80" t="s">
        <v>3705</v>
      </c>
      <c r="D2117" s="93">
        <v>2975.9934390140002</v>
      </c>
      <c r="E2117" s="80" t="s">
        <v>3706</v>
      </c>
      <c r="F2117" s="86" t="str">
        <f>INDEX('Crosswalk Particulates'!$B:$B,MATCH('2017 EPA Data'!A2117,'Crosswalk Particulates'!$A:$A,0))</f>
        <v>Other-EPA</v>
      </c>
      <c r="G2117" s="91">
        <f>INDEX('Crosswalk Particulates'!$E:$E,MATCH('2017 EPA Data'!$B2117,'Crosswalk Particulates'!$D:$D,0))</f>
        <v>0</v>
      </c>
      <c r="H2117" s="103">
        <f t="shared" si="33"/>
        <v>0</v>
      </c>
    </row>
    <row r="2118" spans="1:8" hidden="1">
      <c r="A2118" s="80" t="s">
        <v>3722</v>
      </c>
      <c r="B2118" s="80" t="s">
        <v>3818</v>
      </c>
      <c r="D2118" s="93">
        <v>2967.7802219726073</v>
      </c>
      <c r="E2118" s="80" t="s">
        <v>3710</v>
      </c>
      <c r="F2118" s="86" t="str">
        <f>INDEX('Crosswalk Particulates'!$B:$B,MATCH('2017 EPA Data'!A2118,'Crosswalk Particulates'!$A:$A,0))</f>
        <v>Other-EPA</v>
      </c>
      <c r="G2118" s="91">
        <f>INDEX('Crosswalk Particulates'!$E:$E,MATCH('2017 EPA Data'!$B2118,'Crosswalk Particulates'!$D:$D,0))</f>
        <v>0</v>
      </c>
      <c r="H2118" s="103">
        <f t="shared" si="33"/>
        <v>2692328130.900207</v>
      </c>
    </row>
    <row r="2119" spans="1:8" hidden="1">
      <c r="A2119" s="80" t="s">
        <v>3774</v>
      </c>
      <c r="B2119" s="80" t="s">
        <v>3942</v>
      </c>
      <c r="C2119" s="80" t="s">
        <v>3705</v>
      </c>
      <c r="D2119" s="93">
        <v>2966.5228400000001</v>
      </c>
      <c r="E2119" s="80" t="s">
        <v>3706</v>
      </c>
      <c r="F2119" s="86" t="str">
        <f>INDEX('Crosswalk Particulates'!$B:$B,MATCH('2017 EPA Data'!A2119,'Crosswalk Particulates'!$A:$A,0))</f>
        <v>process-other-industry</v>
      </c>
      <c r="G2119" s="91">
        <f>INDEX('Crosswalk Particulates'!$E:$E,MATCH('2017 EPA Data'!$B2119,'Crosswalk Particulates'!$D:$D,0))</f>
        <v>0</v>
      </c>
      <c r="H2119" s="103">
        <f t="shared" si="33"/>
        <v>0</v>
      </c>
    </row>
    <row r="2120" spans="1:8" hidden="1">
      <c r="A2120" s="80" t="s">
        <v>3784</v>
      </c>
      <c r="B2120" s="80" t="s">
        <v>3749</v>
      </c>
      <c r="C2120" s="80" t="s">
        <v>3705</v>
      </c>
      <c r="D2120" s="93">
        <v>2963.8350221999999</v>
      </c>
      <c r="E2120" s="80" t="s">
        <v>3706</v>
      </c>
      <c r="F2120" s="86" t="str">
        <f>INDEX('Crosswalk Particulates'!$B:$B,MATCH('2017 EPA Data'!A2120,'Crosswalk Particulates'!$A:$A,0))</f>
        <v>industry-fuel-coal</v>
      </c>
      <c r="G2120" s="91">
        <f>INDEX('Crosswalk Particulates'!$E:$E,MATCH('2017 EPA Data'!$B2120,'Crosswalk Particulates'!$D:$D,0))</f>
        <v>0</v>
      </c>
      <c r="H2120" s="103">
        <f t="shared" si="33"/>
        <v>0</v>
      </c>
    </row>
    <row r="2121" spans="1:8" hidden="1">
      <c r="A2121" s="80" t="s">
        <v>3747</v>
      </c>
      <c r="B2121" s="80" t="s">
        <v>3873</v>
      </c>
      <c r="C2121" s="80" t="s">
        <v>3705</v>
      </c>
      <c r="D2121" s="93">
        <v>2950.2442872449719</v>
      </c>
      <c r="E2121" s="80" t="s">
        <v>3706</v>
      </c>
      <c r="F2121" s="86" t="str">
        <f>INDEX('Crosswalk Particulates'!$B:$B,MATCH('2017 EPA Data'!A2121,'Crosswalk Particulates'!$A:$A,0))</f>
        <v>process-waste-industry</v>
      </c>
      <c r="G2121" s="91">
        <f>INDEX('Crosswalk Particulates'!$E:$E,MATCH('2017 EPA Data'!$B2121,'Crosswalk Particulates'!$D:$D,0))</f>
        <v>0</v>
      </c>
      <c r="H2121" s="103">
        <f t="shared" si="33"/>
        <v>0</v>
      </c>
    </row>
    <row r="2122" spans="1:8" hidden="1">
      <c r="A2122" s="80" t="s">
        <v>3796</v>
      </c>
      <c r="B2122" s="80" t="s">
        <v>3798</v>
      </c>
      <c r="C2122" s="80" t="s">
        <v>3745</v>
      </c>
      <c r="D2122" s="93">
        <v>2943.3029390213069</v>
      </c>
      <c r="E2122" s="80" t="s">
        <v>3710</v>
      </c>
      <c r="F2122" s="86" t="str">
        <f>INDEX('Crosswalk Particulates'!$B:$B,MATCH('2017 EPA Data'!A2122,'Crosswalk Particulates'!$A:$A,0))</f>
        <v>Electricity Sector</v>
      </c>
      <c r="G2122" s="91" t="str">
        <f>INDEX('Crosswalk Particulates'!$E:$E,MATCH('2017 EPA Data'!$B2122,'Crosswalk Particulates'!$D:$D,0))</f>
        <v>PM25</v>
      </c>
      <c r="H2122" s="103">
        <f t="shared" si="33"/>
        <v>2670122686.9222879</v>
      </c>
    </row>
    <row r="2123" spans="1:8" hidden="1">
      <c r="A2123" s="80" t="s">
        <v>3753</v>
      </c>
      <c r="B2123" s="80" t="s">
        <v>3904</v>
      </c>
      <c r="D2123" s="93">
        <v>2921.3576428215783</v>
      </c>
      <c r="E2123" s="80" t="s">
        <v>3710</v>
      </c>
      <c r="F2123" s="86" t="str">
        <f>INDEX('Crosswalk Particulates'!$B:$B,MATCH('2017 EPA Data'!A2123,'Crosswalk Particulates'!$A:$A,0))</f>
        <v>Electricity Sector</v>
      </c>
      <c r="G2123" s="91" t="str">
        <f>INDEX('Crosswalk Particulates'!$E:$E,MATCH('2017 EPA Data'!$B2123,'Crosswalk Particulates'!$D:$D,0))</f>
        <v>BC</v>
      </c>
      <c r="H2123" s="103">
        <f t="shared" si="33"/>
        <v>2650214225.4189644</v>
      </c>
    </row>
    <row r="2124" spans="1:8" hidden="1">
      <c r="A2124" s="80" t="s">
        <v>3852</v>
      </c>
      <c r="B2124" s="80" t="s">
        <v>3778</v>
      </c>
      <c r="C2124" s="80" t="s">
        <v>3745</v>
      </c>
      <c r="D2124" s="93">
        <v>2909.0995794927489</v>
      </c>
      <c r="E2124" s="80" t="s">
        <v>3710</v>
      </c>
      <c r="F2124" s="86" t="str">
        <f>INDEX('Crosswalk Particulates'!$B:$B,MATCH('2017 EPA Data'!A2124,'Crosswalk Particulates'!$A:$A,0))</f>
        <v>Commercial Buildings Sector</v>
      </c>
      <c r="G2124" s="91" t="str">
        <f>INDEX('Crosswalk Particulates'!$E:$E,MATCH('2017 EPA Data'!$B2124,'Crosswalk Particulates'!$D:$D,0))</f>
        <v>PM10</v>
      </c>
      <c r="H2124" s="103">
        <f t="shared" si="33"/>
        <v>2639093884.2002244</v>
      </c>
    </row>
    <row r="2125" spans="1:8" hidden="1">
      <c r="A2125" s="80" t="s">
        <v>3757</v>
      </c>
      <c r="B2125" s="80" t="s">
        <v>3822</v>
      </c>
      <c r="D2125" s="93">
        <v>2903.4144993336322</v>
      </c>
      <c r="E2125" s="80" t="s">
        <v>3710</v>
      </c>
      <c r="F2125" s="86" t="str">
        <f>INDEX('Crosswalk Particulates'!$B:$B,MATCH('2017 EPA Data'!A2125,'Crosswalk Particulates'!$A:$A,0))</f>
        <v>Transportation Sector</v>
      </c>
      <c r="G2125" s="91" t="str">
        <f>INDEX('Crosswalk Particulates'!$E:$E,MATCH('2017 EPA Data'!$B2125,'Crosswalk Particulates'!$D:$D,0))</f>
        <v>OC</v>
      </c>
      <c r="H2125" s="103">
        <f t="shared" si="33"/>
        <v>2633936460.1007271</v>
      </c>
    </row>
    <row r="2126" spans="1:8" hidden="1">
      <c r="A2126" s="80" t="s">
        <v>3741</v>
      </c>
      <c r="B2126" s="80" t="s">
        <v>3932</v>
      </c>
      <c r="C2126" s="80" t="s">
        <v>3705</v>
      </c>
      <c r="D2126" s="93">
        <v>2899.5329999999999</v>
      </c>
      <c r="E2126" s="80" t="s">
        <v>3706</v>
      </c>
      <c r="F2126" s="86" t="str">
        <f>INDEX('Crosswalk Particulates'!$B:$B,MATCH('2017 EPA Data'!A2126,'Crosswalk Particulates'!$A:$A,0))</f>
        <v>process-other-industry</v>
      </c>
      <c r="G2126" s="91">
        <f>INDEX('Crosswalk Particulates'!$E:$E,MATCH('2017 EPA Data'!$B2126,'Crosswalk Particulates'!$D:$D,0))</f>
        <v>0</v>
      </c>
      <c r="H2126" s="103">
        <f t="shared" si="33"/>
        <v>0</v>
      </c>
    </row>
    <row r="2127" spans="1:8" hidden="1">
      <c r="A2127" s="80" t="s">
        <v>3741</v>
      </c>
      <c r="B2127" s="80" t="s">
        <v>3781</v>
      </c>
      <c r="C2127" s="80" t="s">
        <v>3705</v>
      </c>
      <c r="D2127" s="93">
        <v>2890.36</v>
      </c>
      <c r="E2127" s="80" t="s">
        <v>3706</v>
      </c>
      <c r="F2127" s="86" t="str">
        <f>INDEX('Crosswalk Particulates'!$B:$B,MATCH('2017 EPA Data'!A2127,'Crosswalk Particulates'!$A:$A,0))</f>
        <v>process-other-industry</v>
      </c>
      <c r="G2127" s="91">
        <f>INDEX('Crosswalk Particulates'!$E:$E,MATCH('2017 EPA Data'!$B2127,'Crosswalk Particulates'!$D:$D,0))</f>
        <v>0</v>
      </c>
      <c r="H2127" s="103">
        <f t="shared" si="33"/>
        <v>0</v>
      </c>
    </row>
    <row r="2128" spans="1:8" hidden="1">
      <c r="A2128" s="80" t="s">
        <v>3726</v>
      </c>
      <c r="B2128" s="80" t="s">
        <v>3833</v>
      </c>
      <c r="C2128" s="80" t="s">
        <v>3705</v>
      </c>
      <c r="D2128" s="93">
        <v>2885.5411718999999</v>
      </c>
      <c r="E2128" s="80" t="s">
        <v>3706</v>
      </c>
      <c r="F2128" s="86" t="str">
        <f>INDEX('Crosswalk Particulates'!$B:$B,MATCH('2017 EPA Data'!A2128,'Crosswalk Particulates'!$A:$A,0))</f>
        <v>process-other-industry</v>
      </c>
      <c r="G2128" s="91">
        <f>INDEX('Crosswalk Particulates'!$E:$E,MATCH('2017 EPA Data'!$B2128,'Crosswalk Particulates'!$D:$D,0))</f>
        <v>0</v>
      </c>
      <c r="H2128" s="103">
        <f t="shared" si="33"/>
        <v>0</v>
      </c>
    </row>
    <row r="2129" spans="1:8" hidden="1">
      <c r="A2129" s="80" t="s">
        <v>3774</v>
      </c>
      <c r="B2129" s="80" t="s">
        <v>3765</v>
      </c>
      <c r="C2129" s="80" t="s">
        <v>3705</v>
      </c>
      <c r="D2129" s="93">
        <v>2880.5151167597</v>
      </c>
      <c r="E2129" s="80" t="s">
        <v>3706</v>
      </c>
      <c r="F2129" s="86" t="str">
        <f>INDEX('Crosswalk Particulates'!$B:$B,MATCH('2017 EPA Data'!A2129,'Crosswalk Particulates'!$A:$A,0))</f>
        <v>process-other-industry</v>
      </c>
      <c r="G2129" s="91">
        <f>INDEX('Crosswalk Particulates'!$E:$E,MATCH('2017 EPA Data'!$B2129,'Crosswalk Particulates'!$D:$D,0))</f>
        <v>0</v>
      </c>
      <c r="H2129" s="103">
        <f t="shared" si="33"/>
        <v>0</v>
      </c>
    </row>
    <row r="2130" spans="1:8" hidden="1">
      <c r="A2130" s="80" t="s">
        <v>3795</v>
      </c>
      <c r="B2130" s="80" t="s">
        <v>3754</v>
      </c>
      <c r="C2130" s="80" t="s">
        <v>3705</v>
      </c>
      <c r="D2130" s="93">
        <v>2880.2</v>
      </c>
      <c r="E2130" s="80" t="s">
        <v>3706</v>
      </c>
      <c r="F2130" s="86" t="str">
        <f>INDEX('Crosswalk Particulates'!$B:$B,MATCH('2017 EPA Data'!A2130,'Crosswalk Particulates'!$A:$A,0))</f>
        <v>process-cement-industry</v>
      </c>
      <c r="G2130" s="91">
        <f>INDEX('Crosswalk Particulates'!$E:$E,MATCH('2017 EPA Data'!$B2130,'Crosswalk Particulates'!$D:$D,0))</f>
        <v>0</v>
      </c>
      <c r="H2130" s="103">
        <f t="shared" si="33"/>
        <v>0</v>
      </c>
    </row>
    <row r="2131" spans="1:8" hidden="1">
      <c r="A2131" s="80" t="s">
        <v>3772</v>
      </c>
      <c r="B2131" s="80" t="s">
        <v>3833</v>
      </c>
      <c r="C2131" s="80" t="s">
        <v>3705</v>
      </c>
      <c r="D2131" s="93">
        <v>2873.96832853559</v>
      </c>
      <c r="E2131" s="80" t="s">
        <v>3706</v>
      </c>
      <c r="F2131" s="86" t="str">
        <f>INDEX('Crosswalk Particulates'!$B:$B,MATCH('2017 EPA Data'!A2131,'Crosswalk Particulates'!$A:$A,0))</f>
        <v>Electricity Sector</v>
      </c>
      <c r="G2131" s="91">
        <f>INDEX('Crosswalk Particulates'!$E:$E,MATCH('2017 EPA Data'!$B2131,'Crosswalk Particulates'!$D:$D,0))</f>
        <v>0</v>
      </c>
      <c r="H2131" s="103">
        <f t="shared" si="33"/>
        <v>0</v>
      </c>
    </row>
    <row r="2132" spans="1:8" hidden="1">
      <c r="A2132" s="80" t="s">
        <v>3796</v>
      </c>
      <c r="B2132" s="80" t="s">
        <v>3763</v>
      </c>
      <c r="C2132" s="80" t="s">
        <v>3705</v>
      </c>
      <c r="D2132" s="93">
        <v>2867.5114199999998</v>
      </c>
      <c r="E2132" s="80" t="s">
        <v>3706</v>
      </c>
      <c r="F2132" s="86" t="str">
        <f>INDEX('Crosswalk Particulates'!$B:$B,MATCH('2017 EPA Data'!A2132,'Crosswalk Particulates'!$A:$A,0))</f>
        <v>Electricity Sector</v>
      </c>
      <c r="G2132" s="91">
        <f>INDEX('Crosswalk Particulates'!$E:$E,MATCH('2017 EPA Data'!$B2132,'Crosswalk Particulates'!$D:$D,0))</f>
        <v>0</v>
      </c>
      <c r="H2132" s="103">
        <f t="shared" si="33"/>
        <v>0</v>
      </c>
    </row>
    <row r="2133" spans="1:8" hidden="1">
      <c r="A2133" s="80" t="s">
        <v>3743</v>
      </c>
      <c r="B2133" s="80" t="s">
        <v>3755</v>
      </c>
      <c r="C2133" s="80" t="s">
        <v>3705</v>
      </c>
      <c r="D2133" s="93">
        <v>2864.737498</v>
      </c>
      <c r="E2133" s="80" t="s">
        <v>3706</v>
      </c>
      <c r="F2133" s="86" t="str">
        <f>INDEX('Crosswalk Particulates'!$B:$B,MATCH('2017 EPA Data'!A2133,'Crosswalk Particulates'!$A:$A,0))</f>
        <v>process-other-industry</v>
      </c>
      <c r="G2133" s="91">
        <f>INDEX('Crosswalk Particulates'!$E:$E,MATCH('2017 EPA Data'!$B2133,'Crosswalk Particulates'!$D:$D,0))</f>
        <v>0</v>
      </c>
      <c r="H2133" s="103">
        <f t="shared" si="33"/>
        <v>0</v>
      </c>
    </row>
    <row r="2134" spans="1:8" hidden="1">
      <c r="A2134" s="80" t="s">
        <v>3747</v>
      </c>
      <c r="B2134" s="80" t="s">
        <v>3963</v>
      </c>
      <c r="C2134" s="80" t="s">
        <v>3705</v>
      </c>
      <c r="D2134" s="93">
        <v>2854.4047622583203</v>
      </c>
      <c r="E2134" s="80" t="s">
        <v>3706</v>
      </c>
      <c r="F2134" s="86" t="str">
        <f>INDEX('Crosswalk Particulates'!$B:$B,MATCH('2017 EPA Data'!A2134,'Crosswalk Particulates'!$A:$A,0))</f>
        <v>process-waste-industry</v>
      </c>
      <c r="G2134" s="91">
        <f>INDEX('Crosswalk Particulates'!$E:$E,MATCH('2017 EPA Data'!$B2134,'Crosswalk Particulates'!$D:$D,0))</f>
        <v>0</v>
      </c>
      <c r="H2134" s="103">
        <f t="shared" si="33"/>
        <v>0</v>
      </c>
    </row>
    <row r="2135" spans="1:8" hidden="1">
      <c r="A2135" s="80" t="s">
        <v>3707</v>
      </c>
      <c r="B2135" s="80" t="s">
        <v>3964</v>
      </c>
      <c r="C2135" s="80" t="s">
        <v>3705</v>
      </c>
      <c r="D2135" s="93">
        <v>2847.71</v>
      </c>
      <c r="E2135" s="80" t="s">
        <v>3706</v>
      </c>
      <c r="F2135" s="86" t="str">
        <f>INDEX('Crosswalk Particulates'!$B:$B,MATCH('2017 EPA Data'!A2135,'Crosswalk Particulates'!$A:$A,0))</f>
        <v>process-other-industry</v>
      </c>
      <c r="G2135" s="91">
        <f>INDEX('Crosswalk Particulates'!$E:$E,MATCH('2017 EPA Data'!$B2135,'Crosswalk Particulates'!$D:$D,0))</f>
        <v>0</v>
      </c>
      <c r="H2135" s="103">
        <f t="shared" si="33"/>
        <v>0</v>
      </c>
    </row>
    <row r="2136" spans="1:8" hidden="1">
      <c r="A2136" s="80" t="s">
        <v>3747</v>
      </c>
      <c r="B2136" s="80" t="s">
        <v>3947</v>
      </c>
      <c r="C2136" s="80" t="s">
        <v>3705</v>
      </c>
      <c r="D2136" s="93">
        <v>2845.0247400347612</v>
      </c>
      <c r="E2136" s="80" t="s">
        <v>3706</v>
      </c>
      <c r="F2136" s="86" t="str">
        <f>INDEX('Crosswalk Particulates'!$B:$B,MATCH('2017 EPA Data'!A2136,'Crosswalk Particulates'!$A:$A,0))</f>
        <v>process-waste-industry</v>
      </c>
      <c r="G2136" s="91">
        <f>INDEX('Crosswalk Particulates'!$E:$E,MATCH('2017 EPA Data'!$B2136,'Crosswalk Particulates'!$D:$D,0))</f>
        <v>0</v>
      </c>
      <c r="H2136" s="103">
        <f t="shared" si="33"/>
        <v>0</v>
      </c>
    </row>
    <row r="2137" spans="1:8" hidden="1">
      <c r="A2137" s="80" t="s">
        <v>3707</v>
      </c>
      <c r="B2137" s="80" t="s">
        <v>3802</v>
      </c>
      <c r="C2137" s="80" t="s">
        <v>3705</v>
      </c>
      <c r="D2137" s="93">
        <v>2829.2047449315437</v>
      </c>
      <c r="E2137" s="80" t="s">
        <v>3706</v>
      </c>
      <c r="F2137" s="86" t="str">
        <f>INDEX('Crosswalk Particulates'!$B:$B,MATCH('2017 EPA Data'!A2137,'Crosswalk Particulates'!$A:$A,0))</f>
        <v>process-other-industry</v>
      </c>
      <c r="G2137" s="91">
        <f>INDEX('Crosswalk Particulates'!$E:$E,MATCH('2017 EPA Data'!$B2137,'Crosswalk Particulates'!$D:$D,0))</f>
        <v>0</v>
      </c>
      <c r="H2137" s="103">
        <f t="shared" si="33"/>
        <v>0</v>
      </c>
    </row>
    <row r="2138" spans="1:8" hidden="1">
      <c r="A2138" s="80" t="s">
        <v>3788</v>
      </c>
      <c r="B2138" s="80" t="s">
        <v>3844</v>
      </c>
      <c r="C2138" s="80" t="s">
        <v>3705</v>
      </c>
      <c r="D2138" s="93">
        <v>2813.3326873800575</v>
      </c>
      <c r="E2138" s="80" t="s">
        <v>3706</v>
      </c>
      <c r="F2138" s="86" t="str">
        <f>INDEX('Crosswalk Particulates'!$B:$B,MATCH('2017 EPA Data'!A2138,'Crosswalk Particulates'!$A:$A,0))</f>
        <v>industry-fuel-biomass</v>
      </c>
      <c r="G2138" s="91">
        <f>INDEX('Crosswalk Particulates'!$E:$E,MATCH('2017 EPA Data'!$B2138,'Crosswalk Particulates'!$D:$D,0))</f>
        <v>0</v>
      </c>
      <c r="H2138" s="103">
        <f t="shared" si="33"/>
        <v>0</v>
      </c>
    </row>
    <row r="2139" spans="1:8" hidden="1">
      <c r="A2139" s="80" t="s">
        <v>3766</v>
      </c>
      <c r="B2139" s="80" t="s">
        <v>3887</v>
      </c>
      <c r="C2139" s="80" t="s">
        <v>3705</v>
      </c>
      <c r="D2139" s="93">
        <v>2808.7</v>
      </c>
      <c r="E2139" s="80" t="s">
        <v>3706</v>
      </c>
      <c r="F2139" s="86" t="str">
        <f>INDEX('Crosswalk Particulates'!$B:$B,MATCH('2017 EPA Data'!A2139,'Crosswalk Particulates'!$A:$A,0))</f>
        <v>process-chemicals-industry</v>
      </c>
      <c r="G2139" s="91">
        <f>INDEX('Crosswalk Particulates'!$E:$E,MATCH('2017 EPA Data'!$B2139,'Crosswalk Particulates'!$D:$D,0))</f>
        <v>0</v>
      </c>
      <c r="H2139" s="103">
        <f t="shared" si="33"/>
        <v>0</v>
      </c>
    </row>
    <row r="2140" spans="1:8" hidden="1">
      <c r="A2140" s="80" t="s">
        <v>3747</v>
      </c>
      <c r="B2140" s="80" t="s">
        <v>3898</v>
      </c>
      <c r="C2140" s="80" t="s">
        <v>3705</v>
      </c>
      <c r="D2140" s="93">
        <v>2807.4890253698077</v>
      </c>
      <c r="E2140" s="80" t="s">
        <v>3706</v>
      </c>
      <c r="F2140" s="86" t="str">
        <f>INDEX('Crosswalk Particulates'!$B:$B,MATCH('2017 EPA Data'!A2140,'Crosswalk Particulates'!$A:$A,0))</f>
        <v>process-waste-industry</v>
      </c>
      <c r="G2140" s="91">
        <f>INDEX('Crosswalk Particulates'!$E:$E,MATCH('2017 EPA Data'!$B2140,'Crosswalk Particulates'!$D:$D,0))</f>
        <v>0</v>
      </c>
      <c r="H2140" s="103">
        <f t="shared" si="33"/>
        <v>0</v>
      </c>
    </row>
    <row r="2141" spans="1:8" hidden="1">
      <c r="A2141" s="80" t="s">
        <v>3766</v>
      </c>
      <c r="B2141" s="80" t="s">
        <v>3888</v>
      </c>
      <c r="C2141" s="80" t="s">
        <v>3705</v>
      </c>
      <c r="D2141" s="93">
        <v>2804.7917606000001</v>
      </c>
      <c r="E2141" s="80" t="s">
        <v>3706</v>
      </c>
      <c r="F2141" s="86" t="str">
        <f>INDEX('Crosswalk Particulates'!$B:$B,MATCH('2017 EPA Data'!A2141,'Crosswalk Particulates'!$A:$A,0))</f>
        <v>process-chemicals-industry</v>
      </c>
      <c r="G2141" s="91">
        <f>INDEX('Crosswalk Particulates'!$E:$E,MATCH('2017 EPA Data'!$B2141,'Crosswalk Particulates'!$D:$D,0))</f>
        <v>0</v>
      </c>
      <c r="H2141" s="103">
        <f t="shared" si="33"/>
        <v>0</v>
      </c>
    </row>
    <row r="2142" spans="1:8" hidden="1">
      <c r="A2142" s="80" t="s">
        <v>3707</v>
      </c>
      <c r="B2142" s="80" t="s">
        <v>3928</v>
      </c>
      <c r="C2142" s="80" t="s">
        <v>3705</v>
      </c>
      <c r="D2142" s="93">
        <v>2799.6843649651082</v>
      </c>
      <c r="E2142" s="80" t="s">
        <v>3706</v>
      </c>
      <c r="F2142" s="86" t="str">
        <f>INDEX('Crosswalk Particulates'!$B:$B,MATCH('2017 EPA Data'!A2142,'Crosswalk Particulates'!$A:$A,0))</f>
        <v>process-other-industry</v>
      </c>
      <c r="G2142" s="91">
        <f>INDEX('Crosswalk Particulates'!$E:$E,MATCH('2017 EPA Data'!$B2142,'Crosswalk Particulates'!$D:$D,0))</f>
        <v>0</v>
      </c>
      <c r="H2142" s="103">
        <f t="shared" si="33"/>
        <v>0</v>
      </c>
    </row>
    <row r="2143" spans="1:8" hidden="1">
      <c r="A2143" s="80" t="s">
        <v>3747</v>
      </c>
      <c r="B2143" s="80" t="s">
        <v>3801</v>
      </c>
      <c r="C2143" s="80" t="s">
        <v>3705</v>
      </c>
      <c r="D2143" s="93">
        <v>2765.5141681078262</v>
      </c>
      <c r="E2143" s="80" t="s">
        <v>3706</v>
      </c>
      <c r="F2143" s="86" t="str">
        <f>INDEX('Crosswalk Particulates'!$B:$B,MATCH('2017 EPA Data'!A2143,'Crosswalk Particulates'!$A:$A,0))</f>
        <v>process-waste-industry</v>
      </c>
      <c r="G2143" s="91">
        <f>INDEX('Crosswalk Particulates'!$E:$E,MATCH('2017 EPA Data'!$B2143,'Crosswalk Particulates'!$D:$D,0))</f>
        <v>0</v>
      </c>
      <c r="H2143" s="103">
        <f t="shared" si="33"/>
        <v>0</v>
      </c>
    </row>
    <row r="2144" spans="1:8" hidden="1">
      <c r="A2144" s="80" t="s">
        <v>3766</v>
      </c>
      <c r="B2144" s="80" t="s">
        <v>3840</v>
      </c>
      <c r="C2144" s="80" t="s">
        <v>3705</v>
      </c>
      <c r="D2144" s="93">
        <v>2760.2379700000001</v>
      </c>
      <c r="E2144" s="80" t="s">
        <v>3706</v>
      </c>
      <c r="F2144" s="86" t="str">
        <f>INDEX('Crosswalk Particulates'!$B:$B,MATCH('2017 EPA Data'!A2144,'Crosswalk Particulates'!$A:$A,0))</f>
        <v>process-chemicals-industry</v>
      </c>
      <c r="G2144" s="91">
        <f>INDEX('Crosswalk Particulates'!$E:$E,MATCH('2017 EPA Data'!$B2144,'Crosswalk Particulates'!$D:$D,0))</f>
        <v>0</v>
      </c>
      <c r="H2144" s="103">
        <f t="shared" si="33"/>
        <v>0</v>
      </c>
    </row>
    <row r="2145" spans="1:8" hidden="1">
      <c r="A2145" s="80" t="s">
        <v>3747</v>
      </c>
      <c r="B2145" s="80" t="s">
        <v>3905</v>
      </c>
      <c r="C2145" s="80" t="s">
        <v>3705</v>
      </c>
      <c r="D2145" s="93">
        <v>2753.1356270193764</v>
      </c>
      <c r="E2145" s="80" t="s">
        <v>3706</v>
      </c>
      <c r="F2145" s="86" t="str">
        <f>INDEX('Crosswalk Particulates'!$B:$B,MATCH('2017 EPA Data'!A2145,'Crosswalk Particulates'!$A:$A,0))</f>
        <v>process-waste-industry</v>
      </c>
      <c r="G2145" s="91">
        <f>INDEX('Crosswalk Particulates'!$E:$E,MATCH('2017 EPA Data'!$B2145,'Crosswalk Particulates'!$D:$D,0))</f>
        <v>0</v>
      </c>
      <c r="H2145" s="103">
        <f t="shared" si="33"/>
        <v>0</v>
      </c>
    </row>
    <row r="2146" spans="1:8" hidden="1">
      <c r="A2146" s="80" t="s">
        <v>3774</v>
      </c>
      <c r="B2146" s="80" t="s">
        <v>3838</v>
      </c>
      <c r="C2146" s="80" t="s">
        <v>3705</v>
      </c>
      <c r="D2146" s="93">
        <v>2750.1592261999999</v>
      </c>
      <c r="E2146" s="80" t="s">
        <v>3706</v>
      </c>
      <c r="F2146" s="86" t="str">
        <f>INDEX('Crosswalk Particulates'!$B:$B,MATCH('2017 EPA Data'!A2146,'Crosswalk Particulates'!$A:$A,0))</f>
        <v>process-other-industry</v>
      </c>
      <c r="G2146" s="91">
        <f>INDEX('Crosswalk Particulates'!$E:$E,MATCH('2017 EPA Data'!$B2146,'Crosswalk Particulates'!$D:$D,0))</f>
        <v>0</v>
      </c>
      <c r="H2146" s="103">
        <f t="shared" si="33"/>
        <v>0</v>
      </c>
    </row>
    <row r="2147" spans="1:8" hidden="1">
      <c r="A2147" s="80" t="s">
        <v>3852</v>
      </c>
      <c r="B2147" s="80" t="s">
        <v>3798</v>
      </c>
      <c r="C2147" s="80" t="s">
        <v>3745</v>
      </c>
      <c r="D2147" s="93">
        <v>2742.0098790875645</v>
      </c>
      <c r="E2147" s="80" t="s">
        <v>3710</v>
      </c>
      <c r="F2147" s="86" t="str">
        <f>INDEX('Crosswalk Particulates'!$B:$B,MATCH('2017 EPA Data'!A2147,'Crosswalk Particulates'!$A:$A,0))</f>
        <v>Commercial Buildings Sector</v>
      </c>
      <c r="G2147" s="91" t="str">
        <f>INDEX('Crosswalk Particulates'!$E:$E,MATCH('2017 EPA Data'!$B2147,'Crosswalk Particulates'!$D:$D,0))</f>
        <v>PM25</v>
      </c>
      <c r="H2147" s="103">
        <f t="shared" si="33"/>
        <v>2487512477.5131903</v>
      </c>
    </row>
    <row r="2148" spans="1:8" hidden="1">
      <c r="A2148" s="80" t="s">
        <v>3819</v>
      </c>
      <c r="B2148" s="80" t="s">
        <v>3725</v>
      </c>
      <c r="C2148" s="80" t="s">
        <v>3705</v>
      </c>
      <c r="D2148" s="93">
        <v>2733.9350509450906</v>
      </c>
      <c r="E2148" s="80" t="s">
        <v>3706</v>
      </c>
      <c r="F2148" s="86" t="str">
        <f>INDEX('Crosswalk Particulates'!$B:$B,MATCH('2017 EPA Data'!A2148,'Crosswalk Particulates'!$A:$A,0))</f>
        <v>Residential Buildings Sector</v>
      </c>
      <c r="G2148" s="91">
        <f>INDEX('Crosswalk Particulates'!$E:$E,MATCH('2017 EPA Data'!$B2148,'Crosswalk Particulates'!$D:$D,0))</f>
        <v>0</v>
      </c>
      <c r="H2148" s="103">
        <f t="shared" si="33"/>
        <v>0</v>
      </c>
    </row>
    <row r="2149" spans="1:8" hidden="1">
      <c r="A2149" s="80" t="s">
        <v>3707</v>
      </c>
      <c r="B2149" s="80" t="s">
        <v>3965</v>
      </c>
      <c r="C2149" s="80" t="s">
        <v>3705</v>
      </c>
      <c r="D2149" s="93">
        <v>2725.5979000000002</v>
      </c>
      <c r="E2149" s="80" t="s">
        <v>3706</v>
      </c>
      <c r="F2149" s="86" t="str">
        <f>INDEX('Crosswalk Particulates'!$B:$B,MATCH('2017 EPA Data'!A2149,'Crosswalk Particulates'!$A:$A,0))</f>
        <v>process-other-industry</v>
      </c>
      <c r="G2149" s="91">
        <f>INDEX('Crosswalk Particulates'!$E:$E,MATCH('2017 EPA Data'!$B2149,'Crosswalk Particulates'!$D:$D,0))</f>
        <v>0</v>
      </c>
      <c r="H2149" s="103">
        <f t="shared" si="33"/>
        <v>0</v>
      </c>
    </row>
    <row r="2150" spans="1:8" hidden="1">
      <c r="A2150" s="80" t="s">
        <v>3747</v>
      </c>
      <c r="B2150" s="80" t="s">
        <v>3874</v>
      </c>
      <c r="C2150" s="80" t="s">
        <v>3705</v>
      </c>
      <c r="D2150" s="93">
        <v>2719.53758140424</v>
      </c>
      <c r="E2150" s="80" t="s">
        <v>3706</v>
      </c>
      <c r="F2150" s="86" t="str">
        <f>INDEX('Crosswalk Particulates'!$B:$B,MATCH('2017 EPA Data'!A2150,'Crosswalk Particulates'!$A:$A,0))</f>
        <v>process-waste-industry</v>
      </c>
      <c r="G2150" s="91">
        <f>INDEX('Crosswalk Particulates'!$E:$E,MATCH('2017 EPA Data'!$B2150,'Crosswalk Particulates'!$D:$D,0))</f>
        <v>0</v>
      </c>
      <c r="H2150" s="103">
        <f t="shared" si="33"/>
        <v>0</v>
      </c>
    </row>
    <row r="2151" spans="1:8" hidden="1">
      <c r="A2151" s="80" t="s">
        <v>3742</v>
      </c>
      <c r="B2151" s="80" t="s">
        <v>3824</v>
      </c>
      <c r="C2151" s="80" t="s">
        <v>3705</v>
      </c>
      <c r="D2151" s="93">
        <v>2717.1706096750677</v>
      </c>
      <c r="E2151" s="80" t="s">
        <v>3706</v>
      </c>
      <c r="F2151" s="86" t="str">
        <f>INDEX('Crosswalk Particulates'!$B:$B,MATCH('2017 EPA Data'!A2151,'Crosswalk Particulates'!$A:$A,0))</f>
        <v>Transportation Sector</v>
      </c>
      <c r="G2151" s="91">
        <f>INDEX('Crosswalk Particulates'!$E:$E,MATCH('2017 EPA Data'!$B2151,'Crosswalk Particulates'!$D:$D,0))</f>
        <v>0</v>
      </c>
      <c r="H2151" s="103">
        <f t="shared" si="33"/>
        <v>0</v>
      </c>
    </row>
    <row r="2152" spans="1:8" hidden="1">
      <c r="A2152" s="80" t="s">
        <v>3780</v>
      </c>
      <c r="B2152" s="80" t="s">
        <v>3915</v>
      </c>
      <c r="C2152" s="80" t="s">
        <v>3705</v>
      </c>
      <c r="D2152" s="93">
        <v>2716.75</v>
      </c>
      <c r="E2152" s="80" t="s">
        <v>3706</v>
      </c>
      <c r="F2152" s="86" t="str">
        <f>INDEX('Crosswalk Particulates'!$B:$B,MATCH('2017 EPA Data'!A2152,'Crosswalk Particulates'!$A:$A,0))</f>
        <v>process-ngps-industry</v>
      </c>
      <c r="G2152" s="91">
        <f>INDEX('Crosswalk Particulates'!$E:$E,MATCH('2017 EPA Data'!$B2152,'Crosswalk Particulates'!$D:$D,0))</f>
        <v>0</v>
      </c>
      <c r="H2152" s="103">
        <f t="shared" si="33"/>
        <v>0</v>
      </c>
    </row>
    <row r="2153" spans="1:8" hidden="1">
      <c r="A2153" s="80" t="s">
        <v>3766</v>
      </c>
      <c r="B2153" s="80" t="s">
        <v>3966</v>
      </c>
      <c r="C2153" s="80" t="s">
        <v>3705</v>
      </c>
      <c r="D2153" s="93">
        <v>2705.5535878400001</v>
      </c>
      <c r="E2153" s="80" t="s">
        <v>3706</v>
      </c>
      <c r="F2153" s="86" t="str">
        <f>INDEX('Crosswalk Particulates'!$B:$B,MATCH('2017 EPA Data'!A2153,'Crosswalk Particulates'!$A:$A,0))</f>
        <v>process-chemicals-industry</v>
      </c>
      <c r="G2153" s="91">
        <f>INDEX('Crosswalk Particulates'!$E:$E,MATCH('2017 EPA Data'!$B2153,'Crosswalk Particulates'!$D:$D,0))</f>
        <v>0</v>
      </c>
      <c r="H2153" s="103">
        <f t="shared" si="33"/>
        <v>0</v>
      </c>
    </row>
    <row r="2154" spans="1:8" hidden="1">
      <c r="A2154" s="80" t="s">
        <v>3843</v>
      </c>
      <c r="B2154" s="80" t="s">
        <v>3727</v>
      </c>
      <c r="C2154" s="80" t="s">
        <v>3705</v>
      </c>
      <c r="D2154" s="93">
        <v>2698.6515992700001</v>
      </c>
      <c r="E2154" s="80" t="s">
        <v>3706</v>
      </c>
      <c r="F2154" s="86" t="str">
        <f>INDEX('Crosswalk Particulates'!$B:$B,MATCH('2017 EPA Data'!A2154,'Crosswalk Particulates'!$A:$A,0))</f>
        <v>Commercial Buildings Sector</v>
      </c>
      <c r="G2154" s="91">
        <f>INDEX('Crosswalk Particulates'!$E:$E,MATCH('2017 EPA Data'!$B2154,'Crosswalk Particulates'!$D:$D,0))</f>
        <v>0</v>
      </c>
      <c r="H2154" s="103">
        <f t="shared" si="33"/>
        <v>0</v>
      </c>
    </row>
    <row r="2155" spans="1:8" hidden="1">
      <c r="A2155" s="80" t="s">
        <v>3753</v>
      </c>
      <c r="B2155" s="80" t="s">
        <v>3771</v>
      </c>
      <c r="D2155" s="93">
        <v>2672.5259999999998</v>
      </c>
      <c r="E2155" s="80" t="s">
        <v>3706</v>
      </c>
      <c r="F2155" s="86" t="str">
        <f>INDEX('Crosswalk Particulates'!$B:$B,MATCH('2017 EPA Data'!A2155,'Crosswalk Particulates'!$A:$A,0))</f>
        <v>Electricity Sector</v>
      </c>
      <c r="G2155" s="91">
        <f>INDEX('Crosswalk Particulates'!$E:$E,MATCH('2017 EPA Data'!$B2155,'Crosswalk Particulates'!$D:$D,0))</f>
        <v>0</v>
      </c>
      <c r="H2155" s="103">
        <f t="shared" si="33"/>
        <v>0</v>
      </c>
    </row>
    <row r="2156" spans="1:8" hidden="1">
      <c r="A2156" s="80" t="s">
        <v>3774</v>
      </c>
      <c r="B2156" s="80" t="s">
        <v>3797</v>
      </c>
      <c r="C2156" s="80" t="s">
        <v>3745</v>
      </c>
      <c r="D2156" s="93">
        <v>2669.00426659305</v>
      </c>
      <c r="E2156" s="80" t="s">
        <v>3710</v>
      </c>
      <c r="F2156" s="86" t="str">
        <f>INDEX('Crosswalk Particulates'!$B:$B,MATCH('2017 EPA Data'!A2156,'Crosswalk Particulates'!$A:$A,0))</f>
        <v>process-other-industry</v>
      </c>
      <c r="G2156" s="91" t="str">
        <f>INDEX('Crosswalk Particulates'!$E:$E,MATCH('2017 EPA Data'!$B2156,'Crosswalk Particulates'!$D:$D,0))</f>
        <v>NOX</v>
      </c>
      <c r="H2156" s="103">
        <f t="shared" si="33"/>
        <v>2421282821.1601548</v>
      </c>
    </row>
    <row r="2157" spans="1:8" hidden="1">
      <c r="A2157" s="80" t="s">
        <v>3788</v>
      </c>
      <c r="B2157" s="80" t="s">
        <v>3905</v>
      </c>
      <c r="C2157" s="80" t="s">
        <v>3705</v>
      </c>
      <c r="D2157" s="93">
        <v>2665.5436909999999</v>
      </c>
      <c r="E2157" s="80" t="s">
        <v>3706</v>
      </c>
      <c r="F2157" s="86" t="str">
        <f>INDEX('Crosswalk Particulates'!$B:$B,MATCH('2017 EPA Data'!A2157,'Crosswalk Particulates'!$A:$A,0))</f>
        <v>industry-fuel-biomass</v>
      </c>
      <c r="G2157" s="91">
        <f>INDEX('Crosswalk Particulates'!$E:$E,MATCH('2017 EPA Data'!$B2157,'Crosswalk Particulates'!$D:$D,0))</f>
        <v>0</v>
      </c>
      <c r="H2157" s="103">
        <f t="shared" si="33"/>
        <v>0</v>
      </c>
    </row>
    <row r="2158" spans="1:8" hidden="1">
      <c r="A2158" s="80" t="s">
        <v>3852</v>
      </c>
      <c r="B2158" s="80" t="s">
        <v>3744</v>
      </c>
      <c r="C2158" s="80" t="s">
        <v>3745</v>
      </c>
      <c r="D2158" s="93">
        <v>2644.9864435065242</v>
      </c>
      <c r="E2158" s="80" t="s">
        <v>3710</v>
      </c>
      <c r="F2158" s="86" t="str">
        <f>INDEX('Crosswalk Particulates'!$B:$B,MATCH('2017 EPA Data'!A2158,'Crosswalk Particulates'!$A:$A,0))</f>
        <v>Commercial Buildings Sector</v>
      </c>
      <c r="G2158" s="91" t="str">
        <f>INDEX('Crosswalk Particulates'!$E:$E,MATCH('2017 EPA Data'!$B2158,'Crosswalk Particulates'!$D:$D,0))</f>
        <v>VOC</v>
      </c>
      <c r="H2158" s="103">
        <f t="shared" si="33"/>
        <v>2399494192.6558995</v>
      </c>
    </row>
    <row r="2159" spans="1:8" hidden="1">
      <c r="A2159" s="80" t="s">
        <v>3742</v>
      </c>
      <c r="B2159" s="80" t="s">
        <v>3802</v>
      </c>
      <c r="C2159" s="80" t="s">
        <v>3705</v>
      </c>
      <c r="D2159" s="93">
        <v>2642.0663166853492</v>
      </c>
      <c r="E2159" s="80" t="s">
        <v>3706</v>
      </c>
      <c r="F2159" s="86" t="str">
        <f>INDEX('Crosswalk Particulates'!$B:$B,MATCH('2017 EPA Data'!A2159,'Crosswalk Particulates'!$A:$A,0))</f>
        <v>Transportation Sector</v>
      </c>
      <c r="G2159" s="91">
        <f>INDEX('Crosswalk Particulates'!$E:$E,MATCH('2017 EPA Data'!$B2159,'Crosswalk Particulates'!$D:$D,0))</f>
        <v>0</v>
      </c>
      <c r="H2159" s="103">
        <f t="shared" si="33"/>
        <v>0</v>
      </c>
    </row>
    <row r="2160" spans="1:8" hidden="1">
      <c r="A2160" s="80" t="s">
        <v>3769</v>
      </c>
      <c r="B2160" s="80" t="s">
        <v>3794</v>
      </c>
      <c r="C2160" s="80" t="s">
        <v>3705</v>
      </c>
      <c r="D2160" s="93">
        <v>2632.8656039840998</v>
      </c>
      <c r="E2160" s="80" t="s">
        <v>3706</v>
      </c>
      <c r="F2160" s="86" t="str">
        <f>INDEX('Crosswalk Particulates'!$B:$B,MATCH('2017 EPA Data'!A2160,'Crosswalk Particulates'!$A:$A,0))</f>
        <v>Electricity Sector</v>
      </c>
      <c r="G2160" s="91">
        <f>INDEX('Crosswalk Particulates'!$E:$E,MATCH('2017 EPA Data'!$B2160,'Crosswalk Particulates'!$D:$D,0))</f>
        <v>0</v>
      </c>
      <c r="H2160" s="103">
        <f t="shared" si="33"/>
        <v>0</v>
      </c>
    </row>
    <row r="2161" spans="1:8" hidden="1">
      <c r="A2161" s="80" t="s">
        <v>3788</v>
      </c>
      <c r="B2161" s="80" t="s">
        <v>3878</v>
      </c>
      <c r="C2161" s="80" t="s">
        <v>3705</v>
      </c>
      <c r="D2161" s="93">
        <v>2628.5591939999999</v>
      </c>
      <c r="E2161" s="80" t="s">
        <v>3706</v>
      </c>
      <c r="F2161" s="86" t="str">
        <f>INDEX('Crosswalk Particulates'!$B:$B,MATCH('2017 EPA Data'!A2161,'Crosswalk Particulates'!$A:$A,0))</f>
        <v>industry-fuel-biomass</v>
      </c>
      <c r="G2161" s="91">
        <f>INDEX('Crosswalk Particulates'!$E:$E,MATCH('2017 EPA Data'!$B2161,'Crosswalk Particulates'!$D:$D,0))</f>
        <v>0</v>
      </c>
      <c r="H2161" s="103">
        <f t="shared" si="33"/>
        <v>0</v>
      </c>
    </row>
    <row r="2162" spans="1:8" hidden="1">
      <c r="A2162" s="80" t="s">
        <v>3820</v>
      </c>
      <c r="B2162" s="80" t="s">
        <v>3736</v>
      </c>
      <c r="C2162" s="80" t="s">
        <v>3705</v>
      </c>
      <c r="D2162" s="93">
        <v>2615.0331192879999</v>
      </c>
      <c r="E2162" s="80" t="s">
        <v>3706</v>
      </c>
      <c r="F2162" s="86" t="str">
        <f>INDEX('Crosswalk Particulates'!$B:$B,MATCH('2017 EPA Data'!A2162,'Crosswalk Particulates'!$A:$A,0))</f>
        <v>industry-fuel-other</v>
      </c>
      <c r="G2162" s="91">
        <f>INDEX('Crosswalk Particulates'!$E:$E,MATCH('2017 EPA Data'!$B2162,'Crosswalk Particulates'!$D:$D,0))</f>
        <v>0</v>
      </c>
      <c r="H2162" s="103">
        <f t="shared" si="33"/>
        <v>0</v>
      </c>
    </row>
    <row r="2163" spans="1:8" hidden="1">
      <c r="A2163" s="80" t="s">
        <v>3766</v>
      </c>
      <c r="B2163" s="80" t="s">
        <v>3967</v>
      </c>
      <c r="C2163" s="80" t="s">
        <v>3705</v>
      </c>
      <c r="D2163" s="93">
        <v>2609.4375809120002</v>
      </c>
      <c r="E2163" s="80" t="s">
        <v>3706</v>
      </c>
      <c r="F2163" s="86" t="str">
        <f>INDEX('Crosswalk Particulates'!$B:$B,MATCH('2017 EPA Data'!A2163,'Crosswalk Particulates'!$A:$A,0))</f>
        <v>process-chemicals-industry</v>
      </c>
      <c r="G2163" s="91">
        <f>INDEX('Crosswalk Particulates'!$E:$E,MATCH('2017 EPA Data'!$B2163,'Crosswalk Particulates'!$D:$D,0))</f>
        <v>0</v>
      </c>
      <c r="H2163" s="103">
        <f t="shared" si="33"/>
        <v>0</v>
      </c>
    </row>
    <row r="2164" spans="1:8" hidden="1">
      <c r="A2164" s="80" t="s">
        <v>3780</v>
      </c>
      <c r="B2164" s="80" t="s">
        <v>3793</v>
      </c>
      <c r="C2164" s="80" t="s">
        <v>3745</v>
      </c>
      <c r="D2164" s="93">
        <v>2598.2285390642428</v>
      </c>
      <c r="E2164" s="80" t="s">
        <v>3710</v>
      </c>
      <c r="F2164" s="86" t="str">
        <f>INDEX('Crosswalk Particulates'!$B:$B,MATCH('2017 EPA Data'!A2164,'Crosswalk Particulates'!$A:$A,0))</f>
        <v>process-ngps-industry</v>
      </c>
      <c r="G2164" s="91">
        <f>INDEX('Crosswalk Particulates'!$E:$E,MATCH('2017 EPA Data'!$B2164,'Crosswalk Particulates'!$D:$D,0))</f>
        <v>0</v>
      </c>
      <c r="H2164" s="103">
        <f t="shared" si="33"/>
        <v>2357076084.8257232</v>
      </c>
    </row>
    <row r="2165" spans="1:8" hidden="1">
      <c r="A2165" s="80" t="s">
        <v>3820</v>
      </c>
      <c r="B2165" s="80" t="s">
        <v>3861</v>
      </c>
      <c r="C2165" s="80" t="s">
        <v>3705</v>
      </c>
      <c r="D2165" s="93">
        <v>2592.1335481790002</v>
      </c>
      <c r="E2165" s="80" t="s">
        <v>3706</v>
      </c>
      <c r="F2165" s="86" t="str">
        <f>INDEX('Crosswalk Particulates'!$B:$B,MATCH('2017 EPA Data'!A2165,'Crosswalk Particulates'!$A:$A,0))</f>
        <v>industry-fuel-other</v>
      </c>
      <c r="G2165" s="91">
        <f>INDEX('Crosswalk Particulates'!$E:$E,MATCH('2017 EPA Data'!$B2165,'Crosswalk Particulates'!$D:$D,0))</f>
        <v>0</v>
      </c>
      <c r="H2165" s="103">
        <f t="shared" si="33"/>
        <v>0</v>
      </c>
    </row>
    <row r="2166" spans="1:8" hidden="1">
      <c r="A2166" s="80" t="s">
        <v>3737</v>
      </c>
      <c r="B2166" s="80" t="s">
        <v>3963</v>
      </c>
      <c r="C2166" s="80" t="s">
        <v>3705</v>
      </c>
      <c r="D2166" s="93">
        <v>2591.2427196869025</v>
      </c>
      <c r="E2166" s="80" t="s">
        <v>3706</v>
      </c>
      <c r="F2166" s="86" t="str">
        <f>INDEX('Crosswalk Particulates'!$B:$B,MATCH('2017 EPA Data'!A2166,'Crosswalk Particulates'!$A:$A,0))</f>
        <v>Residential Buildings Sector</v>
      </c>
      <c r="G2166" s="91">
        <f>INDEX('Crosswalk Particulates'!$E:$E,MATCH('2017 EPA Data'!$B2166,'Crosswalk Particulates'!$D:$D,0))</f>
        <v>0</v>
      </c>
      <c r="H2166" s="103">
        <f t="shared" si="33"/>
        <v>0</v>
      </c>
    </row>
    <row r="2167" spans="1:8" hidden="1">
      <c r="A2167" s="80" t="s">
        <v>3747</v>
      </c>
      <c r="B2167" s="80" t="s">
        <v>3731</v>
      </c>
      <c r="C2167" s="80" t="s">
        <v>3705</v>
      </c>
      <c r="D2167" s="93">
        <v>2590.5324000000001</v>
      </c>
      <c r="E2167" s="80" t="s">
        <v>3706</v>
      </c>
      <c r="F2167" s="86" t="str">
        <f>INDEX('Crosswalk Particulates'!$B:$B,MATCH('2017 EPA Data'!A2167,'Crosswalk Particulates'!$A:$A,0))</f>
        <v>process-waste-industry</v>
      </c>
      <c r="G2167" s="91">
        <f>INDEX('Crosswalk Particulates'!$E:$E,MATCH('2017 EPA Data'!$B2167,'Crosswalk Particulates'!$D:$D,0))</f>
        <v>0</v>
      </c>
      <c r="H2167" s="103">
        <f t="shared" si="33"/>
        <v>0</v>
      </c>
    </row>
    <row r="2168" spans="1:8" hidden="1">
      <c r="A2168" s="80" t="s">
        <v>3772</v>
      </c>
      <c r="B2168" s="80" t="s">
        <v>3749</v>
      </c>
      <c r="C2168" s="80" t="s">
        <v>3705</v>
      </c>
      <c r="D2168" s="93">
        <v>2590.4565154493998</v>
      </c>
      <c r="E2168" s="80" t="s">
        <v>3706</v>
      </c>
      <c r="F2168" s="86" t="str">
        <f>INDEX('Crosswalk Particulates'!$B:$B,MATCH('2017 EPA Data'!A2168,'Crosswalk Particulates'!$A:$A,0))</f>
        <v>Electricity Sector</v>
      </c>
      <c r="G2168" s="91">
        <f>INDEX('Crosswalk Particulates'!$E:$E,MATCH('2017 EPA Data'!$B2168,'Crosswalk Particulates'!$D:$D,0))</f>
        <v>0</v>
      </c>
      <c r="H2168" s="103">
        <f t="shared" si="33"/>
        <v>0</v>
      </c>
    </row>
    <row r="2169" spans="1:8" hidden="1">
      <c r="A2169" s="80" t="s">
        <v>3774</v>
      </c>
      <c r="B2169" s="80" t="s">
        <v>3937</v>
      </c>
      <c r="C2169" s="80" t="s">
        <v>3705</v>
      </c>
      <c r="D2169" s="93">
        <v>2588.0369999999998</v>
      </c>
      <c r="E2169" s="80" t="s">
        <v>3706</v>
      </c>
      <c r="F2169" s="86" t="str">
        <f>INDEX('Crosswalk Particulates'!$B:$B,MATCH('2017 EPA Data'!A2169,'Crosswalk Particulates'!$A:$A,0))</f>
        <v>process-other-industry</v>
      </c>
      <c r="G2169" s="91">
        <f>INDEX('Crosswalk Particulates'!$E:$E,MATCH('2017 EPA Data'!$B2169,'Crosswalk Particulates'!$D:$D,0))</f>
        <v>0</v>
      </c>
      <c r="H2169" s="103">
        <f t="shared" si="33"/>
        <v>0</v>
      </c>
    </row>
    <row r="2170" spans="1:8" hidden="1">
      <c r="A2170" s="80" t="s">
        <v>3760</v>
      </c>
      <c r="B2170" s="80" t="s">
        <v>3716</v>
      </c>
      <c r="C2170" s="80" t="s">
        <v>3705</v>
      </c>
      <c r="D2170" s="93">
        <v>2586.957534312</v>
      </c>
      <c r="E2170" s="80" t="s">
        <v>3706</v>
      </c>
      <c r="F2170" s="86" t="str">
        <f>INDEX('Crosswalk Particulates'!$B:$B,MATCH('2017 EPA Data'!A2170,'Crosswalk Particulates'!$A:$A,0))</f>
        <v>process-other-industry</v>
      </c>
      <c r="G2170" s="91">
        <f>INDEX('Crosswalk Particulates'!$E:$E,MATCH('2017 EPA Data'!$B2170,'Crosswalk Particulates'!$D:$D,0))</f>
        <v>0</v>
      </c>
      <c r="H2170" s="103">
        <f t="shared" si="33"/>
        <v>0</v>
      </c>
    </row>
    <row r="2171" spans="1:8" hidden="1">
      <c r="A2171" s="80" t="s">
        <v>3788</v>
      </c>
      <c r="B2171" s="80" t="s">
        <v>3872</v>
      </c>
      <c r="C2171" s="80" t="s">
        <v>3705</v>
      </c>
      <c r="D2171" s="93">
        <v>2579.8615547790405</v>
      </c>
      <c r="E2171" s="80" t="s">
        <v>3706</v>
      </c>
      <c r="F2171" s="86" t="str">
        <f>INDEX('Crosswalk Particulates'!$B:$B,MATCH('2017 EPA Data'!A2171,'Crosswalk Particulates'!$A:$A,0))</f>
        <v>industry-fuel-biomass</v>
      </c>
      <c r="G2171" s="91">
        <f>INDEX('Crosswalk Particulates'!$E:$E,MATCH('2017 EPA Data'!$B2171,'Crosswalk Particulates'!$D:$D,0))</f>
        <v>0</v>
      </c>
      <c r="H2171" s="103">
        <f t="shared" si="33"/>
        <v>0</v>
      </c>
    </row>
    <row r="2172" spans="1:8" hidden="1">
      <c r="A2172" s="80" t="s">
        <v>3853</v>
      </c>
      <c r="B2172" s="80" t="s">
        <v>3732</v>
      </c>
      <c r="C2172" s="80" t="s">
        <v>3705</v>
      </c>
      <c r="D2172" s="93">
        <v>2578.3426619759239</v>
      </c>
      <c r="E2172" s="80" t="s">
        <v>3706</v>
      </c>
      <c r="F2172" s="86" t="str">
        <f>INDEX('Crosswalk Particulates'!$B:$B,MATCH('2017 EPA Data'!A2172,'Crosswalk Particulates'!$A:$A,0))</f>
        <v>Commercial Buildings Sector</v>
      </c>
      <c r="G2172" s="91">
        <f>INDEX('Crosswalk Particulates'!$E:$E,MATCH('2017 EPA Data'!$B2172,'Crosswalk Particulates'!$D:$D,0))</f>
        <v>0</v>
      </c>
      <c r="H2172" s="103">
        <f t="shared" si="33"/>
        <v>0</v>
      </c>
    </row>
    <row r="2173" spans="1:8" hidden="1">
      <c r="A2173" s="80" t="s">
        <v>3766</v>
      </c>
      <c r="B2173" s="80" t="s">
        <v>3939</v>
      </c>
      <c r="C2173" s="80" t="s">
        <v>3705</v>
      </c>
      <c r="D2173" s="93">
        <v>2577.4577506741834</v>
      </c>
      <c r="E2173" s="80" t="s">
        <v>3706</v>
      </c>
      <c r="F2173" s="86" t="str">
        <f>INDEX('Crosswalk Particulates'!$B:$B,MATCH('2017 EPA Data'!A2173,'Crosswalk Particulates'!$A:$A,0))</f>
        <v>process-chemicals-industry</v>
      </c>
      <c r="G2173" s="91">
        <f>INDEX('Crosswalk Particulates'!$E:$E,MATCH('2017 EPA Data'!$B2173,'Crosswalk Particulates'!$D:$D,0))</f>
        <v>0</v>
      </c>
      <c r="H2173" s="103">
        <f t="shared" si="33"/>
        <v>0</v>
      </c>
    </row>
    <row r="2174" spans="1:8" hidden="1">
      <c r="A2174" s="80" t="s">
        <v>3791</v>
      </c>
      <c r="B2174" s="80" t="s">
        <v>3941</v>
      </c>
      <c r="D2174" s="93">
        <v>2571.2335878224185</v>
      </c>
      <c r="E2174" s="80" t="s">
        <v>3710</v>
      </c>
      <c r="F2174" s="86" t="str">
        <f>INDEX('Crosswalk Particulates'!$B:$B,MATCH('2017 EPA Data'!A2174,'Crosswalk Particulates'!$A:$A,0))</f>
        <v>Transportation Sector</v>
      </c>
      <c r="G2174" s="91">
        <f>INDEX('Crosswalk Particulates'!$E:$E,MATCH('2017 EPA Data'!$B2174,'Crosswalk Particulates'!$D:$D,0))</f>
        <v>0</v>
      </c>
      <c r="H2174" s="103">
        <f t="shared" si="33"/>
        <v>2332586647.8780184</v>
      </c>
    </row>
    <row r="2175" spans="1:8" hidden="1">
      <c r="A2175" s="80" t="s">
        <v>3739</v>
      </c>
      <c r="B2175" s="80" t="s">
        <v>3816</v>
      </c>
      <c r="C2175" s="80" t="s">
        <v>3705</v>
      </c>
      <c r="D2175" s="93">
        <v>2568.3671094884417</v>
      </c>
      <c r="E2175" s="80" t="s">
        <v>3706</v>
      </c>
      <c r="F2175" s="86" t="str">
        <f>INDEX('Crosswalk Particulates'!$B:$B,MATCH('2017 EPA Data'!A2175,'Crosswalk Particulates'!$A:$A,0))</f>
        <v>industry-fuel-natural gas</v>
      </c>
      <c r="G2175" s="91">
        <f>INDEX('Crosswalk Particulates'!$E:$E,MATCH('2017 EPA Data'!$B2175,'Crosswalk Particulates'!$D:$D,0))</f>
        <v>0</v>
      </c>
      <c r="H2175" s="103">
        <f t="shared" si="33"/>
        <v>0</v>
      </c>
    </row>
    <row r="2176" spans="1:8" hidden="1">
      <c r="A2176" s="80" t="s">
        <v>3735</v>
      </c>
      <c r="B2176" s="80" t="s">
        <v>3952</v>
      </c>
      <c r="C2176" s="80" t="s">
        <v>3705</v>
      </c>
      <c r="D2176" s="93">
        <v>2566.54</v>
      </c>
      <c r="E2176" s="80" t="s">
        <v>3706</v>
      </c>
      <c r="F2176" s="86" t="str">
        <f>INDEX('Crosswalk Particulates'!$B:$B,MATCH('2017 EPA Data'!A2176,'Crosswalk Particulates'!$A:$A,0))</f>
        <v>process-other-industry</v>
      </c>
      <c r="G2176" s="91">
        <f>INDEX('Crosswalk Particulates'!$E:$E,MATCH('2017 EPA Data'!$B2176,'Crosswalk Particulates'!$D:$D,0))</f>
        <v>0</v>
      </c>
      <c r="H2176" s="103">
        <f t="shared" si="33"/>
        <v>0</v>
      </c>
    </row>
    <row r="2177" spans="1:8" hidden="1">
      <c r="A2177" s="80" t="s">
        <v>3795</v>
      </c>
      <c r="B2177" s="80" t="s">
        <v>3833</v>
      </c>
      <c r="C2177" s="80" t="s">
        <v>3705</v>
      </c>
      <c r="D2177" s="93">
        <v>2562.3031999999998</v>
      </c>
      <c r="E2177" s="80" t="s">
        <v>3706</v>
      </c>
      <c r="F2177" s="86" t="str">
        <f>INDEX('Crosswalk Particulates'!$B:$B,MATCH('2017 EPA Data'!A2177,'Crosswalk Particulates'!$A:$A,0))</f>
        <v>process-cement-industry</v>
      </c>
      <c r="G2177" s="91">
        <f>INDEX('Crosswalk Particulates'!$E:$E,MATCH('2017 EPA Data'!$B2177,'Crosswalk Particulates'!$D:$D,0))</f>
        <v>0</v>
      </c>
      <c r="H2177" s="103">
        <f t="shared" si="33"/>
        <v>0</v>
      </c>
    </row>
    <row r="2178" spans="1:8" hidden="1">
      <c r="A2178" s="80" t="s">
        <v>3807</v>
      </c>
      <c r="B2178" s="80" t="s">
        <v>3786</v>
      </c>
      <c r="C2178" s="80" t="s">
        <v>3705</v>
      </c>
      <c r="D2178" s="93">
        <v>2562.0652</v>
      </c>
      <c r="E2178" s="80" t="s">
        <v>3706</v>
      </c>
      <c r="F2178" s="86" t="str">
        <f>INDEX('Crosswalk Particulates'!$B:$B,MATCH('2017 EPA Data'!A2178,'Crosswalk Particulates'!$A:$A,0))</f>
        <v>process-iron and steel-industry</v>
      </c>
      <c r="G2178" s="91">
        <f>INDEX('Crosswalk Particulates'!$E:$E,MATCH('2017 EPA Data'!$B2178,'Crosswalk Particulates'!$D:$D,0))</f>
        <v>0</v>
      </c>
      <c r="H2178" s="103">
        <f t="shared" si="33"/>
        <v>0</v>
      </c>
    </row>
    <row r="2179" spans="1:8" hidden="1">
      <c r="A2179" s="80" t="s">
        <v>3807</v>
      </c>
      <c r="B2179" s="80" t="s">
        <v>3941</v>
      </c>
      <c r="D2179" s="93">
        <v>2553.7828921614764</v>
      </c>
      <c r="E2179" s="80" t="s">
        <v>3710</v>
      </c>
      <c r="F2179" s="86" t="str">
        <f>INDEX('Crosswalk Particulates'!$B:$B,MATCH('2017 EPA Data'!A2179,'Crosswalk Particulates'!$A:$A,0))</f>
        <v>process-iron and steel-industry</v>
      </c>
      <c r="G2179" s="91">
        <f>INDEX('Crosswalk Particulates'!$E:$E,MATCH('2017 EPA Data'!$B2179,'Crosswalk Particulates'!$D:$D,0))</f>
        <v>0</v>
      </c>
      <c r="H2179" s="103">
        <f t="shared" si="33"/>
        <v>2316755624.2449732</v>
      </c>
    </row>
    <row r="2180" spans="1:8" hidden="1">
      <c r="A2180" s="80" t="s">
        <v>3852</v>
      </c>
      <c r="B2180" s="80" t="s">
        <v>3874</v>
      </c>
      <c r="C2180" s="80" t="s">
        <v>3705</v>
      </c>
      <c r="D2180" s="93">
        <v>2550.7084724613737</v>
      </c>
      <c r="E2180" s="80" t="s">
        <v>3706</v>
      </c>
      <c r="F2180" s="86" t="str">
        <f>INDEX('Crosswalk Particulates'!$B:$B,MATCH('2017 EPA Data'!A2180,'Crosswalk Particulates'!$A:$A,0))</f>
        <v>Commercial Buildings Sector</v>
      </c>
      <c r="G2180" s="91">
        <f>INDEX('Crosswalk Particulates'!$E:$E,MATCH('2017 EPA Data'!$B2180,'Crosswalk Particulates'!$D:$D,0))</f>
        <v>0</v>
      </c>
      <c r="H2180" s="103">
        <f t="shared" ref="H2180:H2243" si="34">IF(E2180="TON",D2180/metricton_to_shortton,0)*10^6</f>
        <v>0</v>
      </c>
    </row>
    <row r="2181" spans="1:8" hidden="1">
      <c r="A2181" s="80" t="s">
        <v>3770</v>
      </c>
      <c r="B2181" s="80" t="s">
        <v>3873</v>
      </c>
      <c r="C2181" s="80" t="s">
        <v>3705</v>
      </c>
      <c r="D2181" s="93">
        <v>2550.2752635272518</v>
      </c>
      <c r="E2181" s="80" t="s">
        <v>3706</v>
      </c>
      <c r="F2181" s="86" t="str">
        <f>INDEX('Crosswalk Particulates'!$B:$B,MATCH('2017 EPA Data'!A2181,'Crosswalk Particulates'!$A:$A,0))</f>
        <v>Commercial Buildings Sector</v>
      </c>
      <c r="G2181" s="91">
        <f>INDEX('Crosswalk Particulates'!$E:$E,MATCH('2017 EPA Data'!$B2181,'Crosswalk Particulates'!$D:$D,0))</f>
        <v>0</v>
      </c>
      <c r="H2181" s="103">
        <f t="shared" si="34"/>
        <v>0</v>
      </c>
    </row>
    <row r="2182" spans="1:8" hidden="1">
      <c r="A2182" s="80" t="s">
        <v>3780</v>
      </c>
      <c r="B2182" s="80" t="s">
        <v>3849</v>
      </c>
      <c r="C2182" s="80" t="s">
        <v>3705</v>
      </c>
      <c r="D2182" s="93">
        <v>2542.2920409499998</v>
      </c>
      <c r="E2182" s="80" t="s">
        <v>3706</v>
      </c>
      <c r="F2182" s="86" t="str">
        <f>INDEX('Crosswalk Particulates'!$B:$B,MATCH('2017 EPA Data'!A2182,'Crosswalk Particulates'!$A:$A,0))</f>
        <v>process-ngps-industry</v>
      </c>
      <c r="G2182" s="91">
        <f>INDEX('Crosswalk Particulates'!$E:$E,MATCH('2017 EPA Data'!$B2182,'Crosswalk Particulates'!$D:$D,0))</f>
        <v>0</v>
      </c>
      <c r="H2182" s="103">
        <f t="shared" si="34"/>
        <v>0</v>
      </c>
    </row>
    <row r="2183" spans="1:8" hidden="1">
      <c r="A2183" s="80" t="s">
        <v>3784</v>
      </c>
      <c r="B2183" s="80" t="s">
        <v>3854</v>
      </c>
      <c r="C2183" s="80" t="s">
        <v>3705</v>
      </c>
      <c r="D2183" s="93">
        <v>2539.86841</v>
      </c>
      <c r="E2183" s="80" t="s">
        <v>3706</v>
      </c>
      <c r="F2183" s="86" t="str">
        <f>INDEX('Crosswalk Particulates'!$B:$B,MATCH('2017 EPA Data'!A2183,'Crosswalk Particulates'!$A:$A,0))</f>
        <v>industry-fuel-coal</v>
      </c>
      <c r="G2183" s="91">
        <f>INDEX('Crosswalk Particulates'!$E:$E,MATCH('2017 EPA Data'!$B2183,'Crosswalk Particulates'!$D:$D,0))</f>
        <v>0</v>
      </c>
      <c r="H2183" s="103">
        <f t="shared" si="34"/>
        <v>0</v>
      </c>
    </row>
    <row r="2184" spans="1:8" hidden="1">
      <c r="A2184" s="80" t="s">
        <v>3747</v>
      </c>
      <c r="B2184" s="80" t="s">
        <v>3866</v>
      </c>
      <c r="C2184" s="80" t="s">
        <v>3705</v>
      </c>
      <c r="D2184" s="93">
        <v>2537.3826469650548</v>
      </c>
      <c r="E2184" s="80" t="s">
        <v>3706</v>
      </c>
      <c r="F2184" s="86" t="str">
        <f>INDEX('Crosswalk Particulates'!$B:$B,MATCH('2017 EPA Data'!A2184,'Crosswalk Particulates'!$A:$A,0))</f>
        <v>process-waste-industry</v>
      </c>
      <c r="G2184" s="91">
        <f>INDEX('Crosswalk Particulates'!$E:$E,MATCH('2017 EPA Data'!$B2184,'Crosswalk Particulates'!$D:$D,0))</f>
        <v>0</v>
      </c>
      <c r="H2184" s="103">
        <f t="shared" si="34"/>
        <v>0</v>
      </c>
    </row>
    <row r="2185" spans="1:8" hidden="1">
      <c r="A2185" s="80" t="s">
        <v>3795</v>
      </c>
      <c r="B2185" s="80" t="s">
        <v>3884</v>
      </c>
      <c r="C2185" s="80" t="s">
        <v>3705</v>
      </c>
      <c r="D2185" s="93">
        <v>2533.2987199999998</v>
      </c>
      <c r="E2185" s="80" t="s">
        <v>3706</v>
      </c>
      <c r="F2185" s="86" t="str">
        <f>INDEX('Crosswalk Particulates'!$B:$B,MATCH('2017 EPA Data'!A2185,'Crosswalk Particulates'!$A:$A,0))</f>
        <v>process-cement-industry</v>
      </c>
      <c r="G2185" s="91">
        <f>INDEX('Crosswalk Particulates'!$E:$E,MATCH('2017 EPA Data'!$B2185,'Crosswalk Particulates'!$D:$D,0))</f>
        <v>0</v>
      </c>
      <c r="H2185" s="103">
        <f t="shared" si="34"/>
        <v>0</v>
      </c>
    </row>
    <row r="2186" spans="1:8" hidden="1">
      <c r="A2186" s="80" t="s">
        <v>3784</v>
      </c>
      <c r="B2186" s="80" t="s">
        <v>3856</v>
      </c>
      <c r="C2186" s="80" t="s">
        <v>3705</v>
      </c>
      <c r="D2186" s="93">
        <v>2530.6932000000002</v>
      </c>
      <c r="E2186" s="80" t="s">
        <v>3706</v>
      </c>
      <c r="F2186" s="86" t="str">
        <f>INDEX('Crosswalk Particulates'!$B:$B,MATCH('2017 EPA Data'!A2186,'Crosswalk Particulates'!$A:$A,0))</f>
        <v>industry-fuel-coal</v>
      </c>
      <c r="G2186" s="91">
        <f>INDEX('Crosswalk Particulates'!$E:$E,MATCH('2017 EPA Data'!$B2186,'Crosswalk Particulates'!$D:$D,0))</f>
        <v>0</v>
      </c>
      <c r="H2186" s="103">
        <f t="shared" si="34"/>
        <v>0</v>
      </c>
    </row>
    <row r="2187" spans="1:8" hidden="1">
      <c r="A2187" s="80" t="s">
        <v>3737</v>
      </c>
      <c r="B2187" s="80" t="s">
        <v>3923</v>
      </c>
      <c r="C2187" s="80" t="s">
        <v>3705</v>
      </c>
      <c r="D2187" s="93">
        <v>2521.6821980395525</v>
      </c>
      <c r="E2187" s="80" t="s">
        <v>3706</v>
      </c>
      <c r="F2187" s="86" t="str">
        <f>INDEX('Crosswalk Particulates'!$B:$B,MATCH('2017 EPA Data'!A2187,'Crosswalk Particulates'!$A:$A,0))</f>
        <v>Residential Buildings Sector</v>
      </c>
      <c r="G2187" s="91">
        <f>INDEX('Crosswalk Particulates'!$E:$E,MATCH('2017 EPA Data'!$B2187,'Crosswalk Particulates'!$D:$D,0))</f>
        <v>0</v>
      </c>
      <c r="H2187" s="103">
        <f t="shared" si="34"/>
        <v>0</v>
      </c>
    </row>
    <row r="2188" spans="1:8" hidden="1">
      <c r="A2188" s="80" t="s">
        <v>3751</v>
      </c>
      <c r="B2188" s="80" t="s">
        <v>3778</v>
      </c>
      <c r="C2188" s="80" t="s">
        <v>3745</v>
      </c>
      <c r="D2188" s="93">
        <v>2520.7909893092133</v>
      </c>
      <c r="E2188" s="80" t="s">
        <v>3710</v>
      </c>
      <c r="F2188" s="86" t="str">
        <f>INDEX('Crosswalk Particulates'!$B:$B,MATCH('2017 EPA Data'!A2188,'Crosswalk Particulates'!$A:$A,0))</f>
        <v>Other-EPA</v>
      </c>
      <c r="G2188" s="91" t="str">
        <f>INDEX('Crosswalk Particulates'!$E:$E,MATCH('2017 EPA Data'!$B2188,'Crosswalk Particulates'!$D:$D,0))</f>
        <v>PM10</v>
      </c>
      <c r="H2188" s="103">
        <f t="shared" si="34"/>
        <v>2286825837.8398213</v>
      </c>
    </row>
    <row r="2189" spans="1:8" hidden="1">
      <c r="A2189" s="80" t="s">
        <v>3751</v>
      </c>
      <c r="B2189" s="80" t="s">
        <v>3798</v>
      </c>
      <c r="C2189" s="80" t="s">
        <v>3745</v>
      </c>
      <c r="D2189" s="93">
        <v>2520.6449893092135</v>
      </c>
      <c r="E2189" s="80" t="s">
        <v>3710</v>
      </c>
      <c r="F2189" s="86" t="str">
        <f>INDEX('Crosswalk Particulates'!$B:$B,MATCH('2017 EPA Data'!A2189,'Crosswalk Particulates'!$A:$A,0))</f>
        <v>Other-EPA</v>
      </c>
      <c r="G2189" s="91" t="str">
        <f>INDEX('Crosswalk Particulates'!$E:$E,MATCH('2017 EPA Data'!$B2189,'Crosswalk Particulates'!$D:$D,0))</f>
        <v>PM25</v>
      </c>
      <c r="H2189" s="103">
        <f t="shared" si="34"/>
        <v>2286693388.7102666</v>
      </c>
    </row>
    <row r="2190" spans="1:8" hidden="1">
      <c r="A2190" s="80" t="s">
        <v>3735</v>
      </c>
      <c r="B2190" s="80" t="s">
        <v>3876</v>
      </c>
      <c r="C2190" s="80" t="s">
        <v>3705</v>
      </c>
      <c r="D2190" s="93">
        <v>2501.8236388599998</v>
      </c>
      <c r="E2190" s="80" t="s">
        <v>3706</v>
      </c>
      <c r="F2190" s="86" t="str">
        <f>INDEX('Crosswalk Particulates'!$B:$B,MATCH('2017 EPA Data'!A2190,'Crosswalk Particulates'!$A:$A,0))</f>
        <v>process-other-industry</v>
      </c>
      <c r="G2190" s="91">
        <f>INDEX('Crosswalk Particulates'!$E:$E,MATCH('2017 EPA Data'!$B2190,'Crosswalk Particulates'!$D:$D,0))</f>
        <v>0</v>
      </c>
      <c r="H2190" s="103">
        <f t="shared" si="34"/>
        <v>0</v>
      </c>
    </row>
    <row r="2191" spans="1:8" hidden="1">
      <c r="A2191" s="80" t="s">
        <v>3741</v>
      </c>
      <c r="B2191" s="80" t="s">
        <v>3912</v>
      </c>
      <c r="C2191" s="80" t="s">
        <v>3705</v>
      </c>
      <c r="D2191" s="93">
        <v>2499.4720000000002</v>
      </c>
      <c r="E2191" s="80" t="s">
        <v>3706</v>
      </c>
      <c r="F2191" s="86" t="str">
        <f>INDEX('Crosswalk Particulates'!$B:$B,MATCH('2017 EPA Data'!A2191,'Crosswalk Particulates'!$A:$A,0))</f>
        <v>process-other-industry</v>
      </c>
      <c r="G2191" s="91">
        <f>INDEX('Crosswalk Particulates'!$E:$E,MATCH('2017 EPA Data'!$B2191,'Crosswalk Particulates'!$D:$D,0))</f>
        <v>0</v>
      </c>
      <c r="H2191" s="103">
        <f t="shared" si="34"/>
        <v>0</v>
      </c>
    </row>
    <row r="2192" spans="1:8" hidden="1">
      <c r="A2192" s="80" t="s">
        <v>3857</v>
      </c>
      <c r="B2192" s="80" t="s">
        <v>3719</v>
      </c>
      <c r="C2192" s="80" t="s">
        <v>3705</v>
      </c>
      <c r="D2192" s="93">
        <v>2491.9558611752741</v>
      </c>
      <c r="E2192" s="80" t="s">
        <v>3706</v>
      </c>
      <c r="F2192" s="86" t="str">
        <f>INDEX('Crosswalk Particulates'!$B:$B,MATCH('2017 EPA Data'!A2192,'Crosswalk Particulates'!$A:$A,0))</f>
        <v>Commercial Buildings Sector</v>
      </c>
      <c r="G2192" s="91">
        <f>INDEX('Crosswalk Particulates'!$E:$E,MATCH('2017 EPA Data'!$B2192,'Crosswalk Particulates'!$D:$D,0))</f>
        <v>0</v>
      </c>
      <c r="H2192" s="103">
        <f t="shared" si="34"/>
        <v>0</v>
      </c>
    </row>
    <row r="2193" spans="1:8" hidden="1">
      <c r="A2193" s="80" t="s">
        <v>3766</v>
      </c>
      <c r="B2193" s="80" t="s">
        <v>3940</v>
      </c>
      <c r="C2193" s="80" t="s">
        <v>3705</v>
      </c>
      <c r="D2193" s="93">
        <v>2490.328</v>
      </c>
      <c r="E2193" s="80" t="s">
        <v>3706</v>
      </c>
      <c r="F2193" s="86" t="str">
        <f>INDEX('Crosswalk Particulates'!$B:$B,MATCH('2017 EPA Data'!A2193,'Crosswalk Particulates'!$A:$A,0))</f>
        <v>process-chemicals-industry</v>
      </c>
      <c r="G2193" s="91">
        <f>INDEX('Crosswalk Particulates'!$E:$E,MATCH('2017 EPA Data'!$B2193,'Crosswalk Particulates'!$D:$D,0))</f>
        <v>0</v>
      </c>
      <c r="H2193" s="103">
        <f t="shared" si="34"/>
        <v>0</v>
      </c>
    </row>
    <row r="2194" spans="1:8" hidden="1">
      <c r="A2194" s="80" t="s">
        <v>3852</v>
      </c>
      <c r="B2194" s="80" t="s">
        <v>3719</v>
      </c>
      <c r="C2194" s="80" t="s">
        <v>3705</v>
      </c>
      <c r="D2194" s="93">
        <v>2490.0364301840582</v>
      </c>
      <c r="E2194" s="80" t="s">
        <v>3706</v>
      </c>
      <c r="F2194" s="86" t="str">
        <f>INDEX('Crosswalk Particulates'!$B:$B,MATCH('2017 EPA Data'!A2194,'Crosswalk Particulates'!$A:$A,0))</f>
        <v>Commercial Buildings Sector</v>
      </c>
      <c r="G2194" s="91">
        <f>INDEX('Crosswalk Particulates'!$E:$E,MATCH('2017 EPA Data'!$B2194,'Crosswalk Particulates'!$D:$D,0))</f>
        <v>0</v>
      </c>
      <c r="H2194" s="103">
        <f t="shared" si="34"/>
        <v>0</v>
      </c>
    </row>
    <row r="2195" spans="1:8" hidden="1">
      <c r="A2195" s="80" t="s">
        <v>3788</v>
      </c>
      <c r="B2195" s="80" t="s">
        <v>3914</v>
      </c>
      <c r="C2195" s="80" t="s">
        <v>3705</v>
      </c>
      <c r="D2195" s="93">
        <v>2485.3417154054182</v>
      </c>
      <c r="E2195" s="80" t="s">
        <v>3706</v>
      </c>
      <c r="F2195" s="86" t="str">
        <f>INDEX('Crosswalk Particulates'!$B:$B,MATCH('2017 EPA Data'!A2195,'Crosswalk Particulates'!$A:$A,0))</f>
        <v>industry-fuel-biomass</v>
      </c>
      <c r="G2195" s="91">
        <f>INDEX('Crosswalk Particulates'!$E:$E,MATCH('2017 EPA Data'!$B2195,'Crosswalk Particulates'!$D:$D,0))</f>
        <v>0</v>
      </c>
      <c r="H2195" s="103">
        <f t="shared" si="34"/>
        <v>0</v>
      </c>
    </row>
    <row r="2196" spans="1:8" hidden="1">
      <c r="A2196" s="80" t="s">
        <v>3780</v>
      </c>
      <c r="B2196" s="80" t="s">
        <v>3872</v>
      </c>
      <c r="C2196" s="80" t="s">
        <v>3705</v>
      </c>
      <c r="D2196" s="93">
        <v>2482.6</v>
      </c>
      <c r="E2196" s="80" t="s">
        <v>3706</v>
      </c>
      <c r="F2196" s="86" t="str">
        <f>INDEX('Crosswalk Particulates'!$B:$B,MATCH('2017 EPA Data'!A2196,'Crosswalk Particulates'!$A:$A,0))</f>
        <v>process-ngps-industry</v>
      </c>
      <c r="G2196" s="91">
        <f>INDEX('Crosswalk Particulates'!$E:$E,MATCH('2017 EPA Data'!$B2196,'Crosswalk Particulates'!$D:$D,0))</f>
        <v>0</v>
      </c>
      <c r="H2196" s="103">
        <f t="shared" si="34"/>
        <v>0</v>
      </c>
    </row>
    <row r="2197" spans="1:8" hidden="1">
      <c r="A2197" s="80" t="s">
        <v>3766</v>
      </c>
      <c r="B2197" s="80" t="s">
        <v>3936</v>
      </c>
      <c r="C2197" s="80" t="s">
        <v>3705</v>
      </c>
      <c r="D2197" s="93">
        <v>2467</v>
      </c>
      <c r="E2197" s="80" t="s">
        <v>3706</v>
      </c>
      <c r="F2197" s="86" t="str">
        <f>INDEX('Crosswalk Particulates'!$B:$B,MATCH('2017 EPA Data'!A2197,'Crosswalk Particulates'!$A:$A,0))</f>
        <v>process-chemicals-industry</v>
      </c>
      <c r="G2197" s="91">
        <f>INDEX('Crosswalk Particulates'!$E:$E,MATCH('2017 EPA Data'!$B2197,'Crosswalk Particulates'!$D:$D,0))</f>
        <v>0</v>
      </c>
      <c r="H2197" s="103">
        <f t="shared" si="34"/>
        <v>0</v>
      </c>
    </row>
    <row r="2198" spans="1:8" hidden="1">
      <c r="A2198" s="80" t="s">
        <v>3807</v>
      </c>
      <c r="B2198" s="80" t="s">
        <v>3754</v>
      </c>
      <c r="C2198" s="80" t="s">
        <v>3705</v>
      </c>
      <c r="D2198" s="93">
        <v>2455.0736000000002</v>
      </c>
      <c r="E2198" s="80" t="s">
        <v>3706</v>
      </c>
      <c r="F2198" s="86" t="str">
        <f>INDEX('Crosswalk Particulates'!$B:$B,MATCH('2017 EPA Data'!A2198,'Crosswalk Particulates'!$A:$A,0))</f>
        <v>process-iron and steel-industry</v>
      </c>
      <c r="G2198" s="91">
        <f>INDEX('Crosswalk Particulates'!$E:$E,MATCH('2017 EPA Data'!$B2198,'Crosswalk Particulates'!$D:$D,0))</f>
        <v>0</v>
      </c>
      <c r="H2198" s="103">
        <f t="shared" si="34"/>
        <v>0</v>
      </c>
    </row>
    <row r="2199" spans="1:8" hidden="1">
      <c r="A2199" s="80" t="s">
        <v>3760</v>
      </c>
      <c r="B2199" s="80" t="s">
        <v>3719</v>
      </c>
      <c r="C2199" s="80" t="s">
        <v>3705</v>
      </c>
      <c r="D2199" s="93">
        <v>2451.7992519999998</v>
      </c>
      <c r="E2199" s="80" t="s">
        <v>3706</v>
      </c>
      <c r="F2199" s="86" t="str">
        <f>INDEX('Crosswalk Particulates'!$B:$B,MATCH('2017 EPA Data'!A2199,'Crosswalk Particulates'!$A:$A,0))</f>
        <v>process-other-industry</v>
      </c>
      <c r="G2199" s="91">
        <f>INDEX('Crosswalk Particulates'!$E:$E,MATCH('2017 EPA Data'!$B2199,'Crosswalk Particulates'!$D:$D,0))</f>
        <v>0</v>
      </c>
      <c r="H2199" s="103">
        <f t="shared" si="34"/>
        <v>0</v>
      </c>
    </row>
    <row r="2200" spans="1:8" hidden="1">
      <c r="A2200" s="80" t="s">
        <v>3741</v>
      </c>
      <c r="B2200" s="80" t="s">
        <v>3708</v>
      </c>
      <c r="C2200" s="80" t="s">
        <v>3709</v>
      </c>
      <c r="D2200" s="93">
        <v>2446.5187000000001</v>
      </c>
      <c r="E2200" s="80" t="s">
        <v>3710</v>
      </c>
      <c r="F2200" s="86" t="str">
        <f>INDEX('Crosswalk Particulates'!$B:$B,MATCH('2017 EPA Data'!A2200,'Crosswalk Particulates'!$A:$A,0))</f>
        <v>process-other-industry</v>
      </c>
      <c r="G2200" s="91">
        <f>INDEX('Crosswalk Particulates'!$E:$E,MATCH('2017 EPA Data'!$B2200,'Crosswalk Particulates'!$D:$D,0))</f>
        <v>0</v>
      </c>
      <c r="H2200" s="103">
        <f t="shared" si="34"/>
        <v>2219447070.2433982</v>
      </c>
    </row>
    <row r="2201" spans="1:8" hidden="1">
      <c r="A2201" s="80" t="s">
        <v>3817</v>
      </c>
      <c r="B2201" s="80" t="s">
        <v>3818</v>
      </c>
      <c r="D2201" s="93">
        <v>2431.2490024641552</v>
      </c>
      <c r="E2201" s="80" t="s">
        <v>3710</v>
      </c>
      <c r="F2201" s="86" t="str">
        <f>INDEX('Crosswalk Particulates'!$B:$B,MATCH('2017 EPA Data'!A2201,'Crosswalk Particulates'!$A:$A,0))</f>
        <v>industry-fuel-oil</v>
      </c>
      <c r="G2201" s="91">
        <f>INDEX('Crosswalk Particulates'!$E:$E,MATCH('2017 EPA Data'!$B2201,'Crosswalk Particulates'!$D:$D,0))</f>
        <v>0</v>
      </c>
      <c r="H2201" s="103">
        <f t="shared" si="34"/>
        <v>2205594617.1804261</v>
      </c>
    </row>
    <row r="2202" spans="1:8" hidden="1">
      <c r="A2202" s="80" t="s">
        <v>3718</v>
      </c>
      <c r="B2202" s="80" t="s">
        <v>3898</v>
      </c>
      <c r="C2202" s="80" t="s">
        <v>3705</v>
      </c>
      <c r="D2202" s="93">
        <v>2428.0069439402878</v>
      </c>
      <c r="E2202" s="80" t="s">
        <v>3706</v>
      </c>
      <c r="F2202" s="86" t="str">
        <f>INDEX('Crosswalk Particulates'!$B:$B,MATCH('2017 EPA Data'!A2202,'Crosswalk Particulates'!$A:$A,0))</f>
        <v>process-other-industry</v>
      </c>
      <c r="G2202" s="91">
        <f>INDEX('Crosswalk Particulates'!$E:$E,MATCH('2017 EPA Data'!$B2202,'Crosswalk Particulates'!$D:$D,0))</f>
        <v>0</v>
      </c>
      <c r="H2202" s="103">
        <f t="shared" si="34"/>
        <v>0</v>
      </c>
    </row>
    <row r="2203" spans="1:8" hidden="1">
      <c r="A2203" s="80" t="s">
        <v>3772</v>
      </c>
      <c r="B2203" s="80" t="s">
        <v>3810</v>
      </c>
      <c r="C2203" s="80" t="s">
        <v>3811</v>
      </c>
      <c r="D2203" s="93">
        <v>2420.1143810672602</v>
      </c>
      <c r="E2203" s="80" t="s">
        <v>3706</v>
      </c>
      <c r="F2203" s="86" t="str">
        <f>INDEX('Crosswalk Particulates'!$B:$B,MATCH('2017 EPA Data'!A2203,'Crosswalk Particulates'!$A:$A,0))</f>
        <v>Electricity Sector</v>
      </c>
      <c r="G2203" s="91">
        <f>INDEX('Crosswalk Particulates'!$E:$E,MATCH('2017 EPA Data'!$B2203,'Crosswalk Particulates'!$D:$D,0))</f>
        <v>0</v>
      </c>
      <c r="H2203" s="103">
        <f t="shared" si="34"/>
        <v>0</v>
      </c>
    </row>
    <row r="2204" spans="1:8" hidden="1">
      <c r="A2204" s="80" t="s">
        <v>3790</v>
      </c>
      <c r="B2204" s="80" t="s">
        <v>3874</v>
      </c>
      <c r="C2204" s="80" t="s">
        <v>3705</v>
      </c>
      <c r="D2204" s="93">
        <v>2415.1111753857399</v>
      </c>
      <c r="E2204" s="80" t="s">
        <v>3706</v>
      </c>
      <c r="F2204" s="86" t="str">
        <f>INDEX('Crosswalk Particulates'!$B:$B,MATCH('2017 EPA Data'!A2204,'Crosswalk Particulates'!$A:$A,0))</f>
        <v>process-other-industry</v>
      </c>
      <c r="G2204" s="91">
        <f>INDEX('Crosswalk Particulates'!$E:$E,MATCH('2017 EPA Data'!$B2204,'Crosswalk Particulates'!$D:$D,0))</f>
        <v>0</v>
      </c>
      <c r="H2204" s="103">
        <f t="shared" si="34"/>
        <v>0</v>
      </c>
    </row>
    <row r="2205" spans="1:8" hidden="1">
      <c r="A2205" s="80" t="s">
        <v>3769</v>
      </c>
      <c r="B2205" s="80" t="s">
        <v>3863</v>
      </c>
      <c r="C2205" s="80" t="s">
        <v>3705</v>
      </c>
      <c r="D2205" s="93">
        <v>2408.6165051915018</v>
      </c>
      <c r="E2205" s="80" t="s">
        <v>3706</v>
      </c>
      <c r="F2205" s="86" t="str">
        <f>INDEX('Crosswalk Particulates'!$B:$B,MATCH('2017 EPA Data'!A2205,'Crosswalk Particulates'!$A:$A,0))</f>
        <v>Electricity Sector</v>
      </c>
      <c r="G2205" s="91">
        <f>INDEX('Crosswalk Particulates'!$E:$E,MATCH('2017 EPA Data'!$B2205,'Crosswalk Particulates'!$D:$D,0))</f>
        <v>0</v>
      </c>
      <c r="H2205" s="103">
        <f t="shared" si="34"/>
        <v>0</v>
      </c>
    </row>
    <row r="2206" spans="1:8" hidden="1">
      <c r="A2206" s="80" t="s">
        <v>3735</v>
      </c>
      <c r="B2206" s="80" t="s">
        <v>3797</v>
      </c>
      <c r="C2206" s="80" t="s">
        <v>3745</v>
      </c>
      <c r="D2206" s="93">
        <v>2407.2471571281499</v>
      </c>
      <c r="E2206" s="80" t="s">
        <v>3710</v>
      </c>
      <c r="F2206" s="86" t="str">
        <f>INDEX('Crosswalk Particulates'!$B:$B,MATCH('2017 EPA Data'!A2206,'Crosswalk Particulates'!$A:$A,0))</f>
        <v>process-other-industry</v>
      </c>
      <c r="G2206" s="91" t="str">
        <f>INDEX('Crosswalk Particulates'!$E:$E,MATCH('2017 EPA Data'!$B2206,'Crosswalk Particulates'!$D:$D,0))</f>
        <v>NOX</v>
      </c>
      <c r="H2206" s="103">
        <f t="shared" si="34"/>
        <v>2183820483.4648604</v>
      </c>
    </row>
    <row r="2207" spans="1:8" hidden="1">
      <c r="A2207" s="80" t="s">
        <v>3795</v>
      </c>
      <c r="B2207" s="80" t="s">
        <v>3855</v>
      </c>
      <c r="C2207" s="80" t="s">
        <v>3705</v>
      </c>
      <c r="D2207" s="93">
        <v>2403.3539999999998</v>
      </c>
      <c r="E2207" s="80" t="s">
        <v>3706</v>
      </c>
      <c r="F2207" s="86" t="str">
        <f>INDEX('Crosswalk Particulates'!$B:$B,MATCH('2017 EPA Data'!A2207,'Crosswalk Particulates'!$A:$A,0))</f>
        <v>process-cement-industry</v>
      </c>
      <c r="G2207" s="91">
        <f>INDEX('Crosswalk Particulates'!$E:$E,MATCH('2017 EPA Data'!$B2207,'Crosswalk Particulates'!$D:$D,0))</f>
        <v>0</v>
      </c>
      <c r="H2207" s="103">
        <f t="shared" si="34"/>
        <v>0</v>
      </c>
    </row>
    <row r="2208" spans="1:8" hidden="1">
      <c r="A2208" s="80" t="s">
        <v>3795</v>
      </c>
      <c r="B2208" s="80" t="s">
        <v>3829</v>
      </c>
      <c r="C2208" s="80" t="s">
        <v>3705</v>
      </c>
      <c r="D2208" s="93">
        <v>2403.3539999999998</v>
      </c>
      <c r="E2208" s="80" t="s">
        <v>3706</v>
      </c>
      <c r="F2208" s="86" t="str">
        <f>INDEX('Crosswalk Particulates'!$B:$B,MATCH('2017 EPA Data'!A2208,'Crosswalk Particulates'!$A:$A,0))</f>
        <v>process-cement-industry</v>
      </c>
      <c r="G2208" s="91">
        <f>INDEX('Crosswalk Particulates'!$E:$E,MATCH('2017 EPA Data'!$B2208,'Crosswalk Particulates'!$D:$D,0))</f>
        <v>0</v>
      </c>
      <c r="H2208" s="103">
        <f t="shared" si="34"/>
        <v>0</v>
      </c>
    </row>
    <row r="2209" spans="1:8" hidden="1">
      <c r="A2209" s="80" t="s">
        <v>3707</v>
      </c>
      <c r="B2209" s="80" t="s">
        <v>3816</v>
      </c>
      <c r="C2209" s="80" t="s">
        <v>3705</v>
      </c>
      <c r="D2209" s="93">
        <v>2396.3961068871927</v>
      </c>
      <c r="E2209" s="80" t="s">
        <v>3706</v>
      </c>
      <c r="F2209" s="86" t="str">
        <f>INDEX('Crosswalk Particulates'!$B:$B,MATCH('2017 EPA Data'!A2209,'Crosswalk Particulates'!$A:$A,0))</f>
        <v>process-other-industry</v>
      </c>
      <c r="G2209" s="91">
        <f>INDEX('Crosswalk Particulates'!$E:$E,MATCH('2017 EPA Data'!$B2209,'Crosswalk Particulates'!$D:$D,0))</f>
        <v>0</v>
      </c>
      <c r="H2209" s="103">
        <f t="shared" si="34"/>
        <v>0</v>
      </c>
    </row>
    <row r="2210" spans="1:8" hidden="1">
      <c r="A2210" s="80" t="s">
        <v>3751</v>
      </c>
      <c r="B2210" s="80" t="s">
        <v>3732</v>
      </c>
      <c r="C2210" s="80" t="s">
        <v>3705</v>
      </c>
      <c r="D2210" s="93">
        <v>2392.5439259922691</v>
      </c>
      <c r="E2210" s="80" t="s">
        <v>3706</v>
      </c>
      <c r="F2210" s="86" t="str">
        <f>INDEX('Crosswalk Particulates'!$B:$B,MATCH('2017 EPA Data'!A2210,'Crosswalk Particulates'!$A:$A,0))</f>
        <v>Other-EPA</v>
      </c>
      <c r="G2210" s="91">
        <f>INDEX('Crosswalk Particulates'!$E:$E,MATCH('2017 EPA Data'!$B2210,'Crosswalk Particulates'!$D:$D,0))</f>
        <v>0</v>
      </c>
      <c r="H2210" s="103">
        <f t="shared" si="34"/>
        <v>0</v>
      </c>
    </row>
    <row r="2211" spans="1:8" hidden="1">
      <c r="A2211" s="80" t="s">
        <v>3753</v>
      </c>
      <c r="B2211" s="80" t="s">
        <v>3944</v>
      </c>
      <c r="C2211" s="80" t="s">
        <v>3705</v>
      </c>
      <c r="D2211" s="93">
        <v>2390.3044423468</v>
      </c>
      <c r="E2211" s="80" t="s">
        <v>3706</v>
      </c>
      <c r="F2211" s="86" t="str">
        <f>INDEX('Crosswalk Particulates'!$B:$B,MATCH('2017 EPA Data'!A2211,'Crosswalk Particulates'!$A:$A,0))</f>
        <v>Electricity Sector</v>
      </c>
      <c r="G2211" s="91">
        <f>INDEX('Crosswalk Particulates'!$E:$E,MATCH('2017 EPA Data'!$B2211,'Crosswalk Particulates'!$D:$D,0))</f>
        <v>0</v>
      </c>
      <c r="H2211" s="103">
        <f t="shared" si="34"/>
        <v>0</v>
      </c>
    </row>
    <row r="2212" spans="1:8" hidden="1">
      <c r="A2212" s="80" t="s">
        <v>3772</v>
      </c>
      <c r="B2212" s="80" t="s">
        <v>3830</v>
      </c>
      <c r="C2212" s="80" t="s">
        <v>3705</v>
      </c>
      <c r="D2212" s="93">
        <v>2386.2307518431699</v>
      </c>
      <c r="E2212" s="80" t="s">
        <v>3706</v>
      </c>
      <c r="F2212" s="86" t="str">
        <f>INDEX('Crosswalk Particulates'!$B:$B,MATCH('2017 EPA Data'!A2212,'Crosswalk Particulates'!$A:$A,0))</f>
        <v>Electricity Sector</v>
      </c>
      <c r="G2212" s="91">
        <f>INDEX('Crosswalk Particulates'!$E:$E,MATCH('2017 EPA Data'!$B2212,'Crosswalk Particulates'!$D:$D,0))</f>
        <v>0</v>
      </c>
      <c r="H2212" s="103">
        <f t="shared" si="34"/>
        <v>0</v>
      </c>
    </row>
    <row r="2213" spans="1:8" hidden="1">
      <c r="A2213" s="80" t="s">
        <v>3747</v>
      </c>
      <c r="B2213" s="80" t="s">
        <v>3876</v>
      </c>
      <c r="C2213" s="80" t="s">
        <v>3705</v>
      </c>
      <c r="D2213" s="93">
        <v>2385.7848438023289</v>
      </c>
      <c r="E2213" s="80" t="s">
        <v>3706</v>
      </c>
      <c r="F2213" s="86" t="str">
        <f>INDEX('Crosswalk Particulates'!$B:$B,MATCH('2017 EPA Data'!A2213,'Crosswalk Particulates'!$A:$A,0))</f>
        <v>process-waste-industry</v>
      </c>
      <c r="G2213" s="91">
        <f>INDEX('Crosswalk Particulates'!$E:$E,MATCH('2017 EPA Data'!$B2213,'Crosswalk Particulates'!$D:$D,0))</f>
        <v>0</v>
      </c>
      <c r="H2213" s="103">
        <f t="shared" si="34"/>
        <v>0</v>
      </c>
    </row>
    <row r="2214" spans="1:8" hidden="1">
      <c r="A2214" s="80" t="s">
        <v>3806</v>
      </c>
      <c r="B2214" s="80" t="s">
        <v>3761</v>
      </c>
      <c r="C2214" s="80" t="s">
        <v>3705</v>
      </c>
      <c r="D2214" s="93">
        <v>2369.1999999999998</v>
      </c>
      <c r="E2214" s="80" t="s">
        <v>3706</v>
      </c>
      <c r="F2214" s="86" t="str">
        <f>INDEX('Crosswalk Particulates'!$B:$B,MATCH('2017 EPA Data'!A2214,'Crosswalk Particulates'!$A:$A,0))</f>
        <v>Other-EPA</v>
      </c>
      <c r="G2214" s="91">
        <f>INDEX('Crosswalk Particulates'!$E:$E,MATCH('2017 EPA Data'!$B2214,'Crosswalk Particulates'!$D:$D,0))</f>
        <v>0</v>
      </c>
      <c r="H2214" s="103">
        <f t="shared" si="34"/>
        <v>0</v>
      </c>
    </row>
    <row r="2215" spans="1:8" hidden="1">
      <c r="A2215" s="80" t="s">
        <v>3774</v>
      </c>
      <c r="B2215" s="80" t="s">
        <v>3750</v>
      </c>
      <c r="C2215" s="80" t="s">
        <v>3705</v>
      </c>
      <c r="D2215" s="93">
        <v>2350.4712431600001</v>
      </c>
      <c r="E2215" s="80" t="s">
        <v>3706</v>
      </c>
      <c r="F2215" s="86" t="str">
        <f>INDEX('Crosswalk Particulates'!$B:$B,MATCH('2017 EPA Data'!A2215,'Crosswalk Particulates'!$A:$A,0))</f>
        <v>process-other-industry</v>
      </c>
      <c r="G2215" s="91">
        <f>INDEX('Crosswalk Particulates'!$E:$E,MATCH('2017 EPA Data'!$B2215,'Crosswalk Particulates'!$D:$D,0))</f>
        <v>0</v>
      </c>
      <c r="H2215" s="103">
        <f t="shared" si="34"/>
        <v>0</v>
      </c>
    </row>
    <row r="2216" spans="1:8" hidden="1">
      <c r="A2216" s="80" t="s">
        <v>3807</v>
      </c>
      <c r="B2216" s="80" t="s">
        <v>3822</v>
      </c>
      <c r="D2216" s="93">
        <v>2341.8006627539398</v>
      </c>
      <c r="E2216" s="80" t="s">
        <v>3710</v>
      </c>
      <c r="F2216" s="86" t="str">
        <f>INDEX('Crosswalk Particulates'!$B:$B,MATCH('2017 EPA Data'!A2216,'Crosswalk Particulates'!$A:$A,0))</f>
        <v>process-iron and steel-industry</v>
      </c>
      <c r="G2216" s="91" t="str">
        <f>INDEX('Crosswalk Particulates'!$E:$E,MATCH('2017 EPA Data'!$B2216,'Crosswalk Particulates'!$D:$D,0))</f>
        <v>OC</v>
      </c>
      <c r="H2216" s="103">
        <f t="shared" si="34"/>
        <v>2124448351.8737378</v>
      </c>
    </row>
    <row r="2217" spans="1:8" hidden="1">
      <c r="A2217" s="80" t="s">
        <v>3743</v>
      </c>
      <c r="B2217" s="80" t="s">
        <v>3768</v>
      </c>
      <c r="C2217" s="80" t="s">
        <v>3705</v>
      </c>
      <c r="D2217" s="93">
        <v>2332.6239999999998</v>
      </c>
      <c r="E2217" s="80" t="s">
        <v>3706</v>
      </c>
      <c r="F2217" s="86" t="str">
        <f>INDEX('Crosswalk Particulates'!$B:$B,MATCH('2017 EPA Data'!A2217,'Crosswalk Particulates'!$A:$A,0))</f>
        <v>process-other-industry</v>
      </c>
      <c r="G2217" s="91">
        <f>INDEX('Crosswalk Particulates'!$E:$E,MATCH('2017 EPA Data'!$B2217,'Crosswalk Particulates'!$D:$D,0))</f>
        <v>0</v>
      </c>
      <c r="H2217" s="103">
        <f t="shared" si="34"/>
        <v>0</v>
      </c>
    </row>
    <row r="2218" spans="1:8" hidden="1">
      <c r="A2218" s="80" t="s">
        <v>3734</v>
      </c>
      <c r="B2218" s="80" t="s">
        <v>3849</v>
      </c>
      <c r="C2218" s="80" t="s">
        <v>3705</v>
      </c>
      <c r="D2218" s="93">
        <v>2328.4038187123424</v>
      </c>
      <c r="E2218" s="80" t="s">
        <v>3706</v>
      </c>
      <c r="F2218" s="86" t="str">
        <f>INDEX('Crosswalk Particulates'!$B:$B,MATCH('2017 EPA Data'!A2218,'Crosswalk Particulates'!$A:$A,0))</f>
        <v>process-other-industry</v>
      </c>
      <c r="G2218" s="91">
        <f>INDEX('Crosswalk Particulates'!$E:$E,MATCH('2017 EPA Data'!$B2218,'Crosswalk Particulates'!$D:$D,0))</f>
        <v>0</v>
      </c>
      <c r="H2218" s="103">
        <f t="shared" si="34"/>
        <v>0</v>
      </c>
    </row>
    <row r="2219" spans="1:8" hidden="1">
      <c r="A2219" s="80" t="s">
        <v>3766</v>
      </c>
      <c r="B2219" s="80" t="s">
        <v>3845</v>
      </c>
      <c r="D2219" s="93">
        <v>2327</v>
      </c>
      <c r="E2219" s="80" t="s">
        <v>3706</v>
      </c>
      <c r="F2219" s="86" t="str">
        <f>INDEX('Crosswalk Particulates'!$B:$B,MATCH('2017 EPA Data'!A2219,'Crosswalk Particulates'!$A:$A,0))</f>
        <v>process-chemicals-industry</v>
      </c>
      <c r="G2219" s="91">
        <f>INDEX('Crosswalk Particulates'!$E:$E,MATCH('2017 EPA Data'!$B2219,'Crosswalk Particulates'!$D:$D,0))</f>
        <v>0</v>
      </c>
      <c r="H2219" s="103">
        <f t="shared" si="34"/>
        <v>0</v>
      </c>
    </row>
    <row r="2220" spans="1:8" hidden="1">
      <c r="A2220" s="80" t="s">
        <v>3795</v>
      </c>
      <c r="B2220" s="80" t="s">
        <v>3873</v>
      </c>
      <c r="C2220" s="80" t="s">
        <v>3705</v>
      </c>
      <c r="D2220" s="93">
        <v>2324.6325432210001</v>
      </c>
      <c r="E2220" s="80" t="s">
        <v>3706</v>
      </c>
      <c r="F2220" s="86" t="str">
        <f>INDEX('Crosswalk Particulates'!$B:$B,MATCH('2017 EPA Data'!A2220,'Crosswalk Particulates'!$A:$A,0))</f>
        <v>process-cement-industry</v>
      </c>
      <c r="G2220" s="91">
        <f>INDEX('Crosswalk Particulates'!$E:$E,MATCH('2017 EPA Data'!$B2220,'Crosswalk Particulates'!$D:$D,0))</f>
        <v>0</v>
      </c>
      <c r="H2220" s="103">
        <f t="shared" si="34"/>
        <v>0</v>
      </c>
    </row>
    <row r="2221" spans="1:8" hidden="1">
      <c r="A2221" s="80" t="s">
        <v>3742</v>
      </c>
      <c r="B2221" s="80" t="s">
        <v>3809</v>
      </c>
      <c r="C2221" s="80" t="s">
        <v>3705</v>
      </c>
      <c r="D2221" s="93">
        <v>2318.2878958222477</v>
      </c>
      <c r="E2221" s="80" t="s">
        <v>3706</v>
      </c>
      <c r="F2221" s="86" t="str">
        <f>INDEX('Crosswalk Particulates'!$B:$B,MATCH('2017 EPA Data'!A2221,'Crosswalk Particulates'!$A:$A,0))</f>
        <v>Transportation Sector</v>
      </c>
      <c r="G2221" s="91">
        <f>INDEX('Crosswalk Particulates'!$E:$E,MATCH('2017 EPA Data'!$B2221,'Crosswalk Particulates'!$D:$D,0))</f>
        <v>0</v>
      </c>
      <c r="H2221" s="103">
        <f t="shared" si="34"/>
        <v>0</v>
      </c>
    </row>
    <row r="2222" spans="1:8" hidden="1">
      <c r="A2222" s="80" t="s">
        <v>3747</v>
      </c>
      <c r="B2222" s="80" t="s">
        <v>3891</v>
      </c>
      <c r="C2222" s="80" t="s">
        <v>3705</v>
      </c>
      <c r="D2222" s="93">
        <v>2310.472088</v>
      </c>
      <c r="E2222" s="80" t="s">
        <v>3706</v>
      </c>
      <c r="F2222" s="86" t="str">
        <f>INDEX('Crosswalk Particulates'!$B:$B,MATCH('2017 EPA Data'!A2222,'Crosswalk Particulates'!$A:$A,0))</f>
        <v>process-waste-industry</v>
      </c>
      <c r="G2222" s="91">
        <f>INDEX('Crosswalk Particulates'!$E:$E,MATCH('2017 EPA Data'!$B2222,'Crosswalk Particulates'!$D:$D,0))</f>
        <v>0</v>
      </c>
      <c r="H2222" s="103">
        <f t="shared" si="34"/>
        <v>0</v>
      </c>
    </row>
    <row r="2223" spans="1:8" hidden="1">
      <c r="A2223" s="80" t="s">
        <v>3852</v>
      </c>
      <c r="B2223" s="80" t="s">
        <v>3847</v>
      </c>
      <c r="C2223" s="80" t="s">
        <v>3705</v>
      </c>
      <c r="D2223" s="93">
        <v>2308.5450842295227</v>
      </c>
      <c r="E2223" s="80" t="s">
        <v>3706</v>
      </c>
      <c r="F2223" s="86" t="str">
        <f>INDEX('Crosswalk Particulates'!$B:$B,MATCH('2017 EPA Data'!A2223,'Crosswalk Particulates'!$A:$A,0))</f>
        <v>Commercial Buildings Sector</v>
      </c>
      <c r="G2223" s="91">
        <f>INDEX('Crosswalk Particulates'!$E:$E,MATCH('2017 EPA Data'!$B2223,'Crosswalk Particulates'!$D:$D,0))</f>
        <v>0</v>
      </c>
      <c r="H2223" s="103">
        <f t="shared" si="34"/>
        <v>0</v>
      </c>
    </row>
    <row r="2224" spans="1:8" hidden="1">
      <c r="A2224" s="80" t="s">
        <v>3733</v>
      </c>
      <c r="B2224" s="80" t="s">
        <v>3813</v>
      </c>
      <c r="C2224" s="80" t="s">
        <v>3705</v>
      </c>
      <c r="D2224" s="93">
        <v>2308.1579685786273</v>
      </c>
      <c r="E2224" s="80" t="s">
        <v>3706</v>
      </c>
      <c r="F2224" s="86" t="str">
        <f>INDEX('Crosswalk Particulates'!$B:$B,MATCH('2017 EPA Data'!A2224,'Crosswalk Particulates'!$A:$A,0))</f>
        <v>Transportation Sector</v>
      </c>
      <c r="G2224" s="91">
        <f>INDEX('Crosswalk Particulates'!$E:$E,MATCH('2017 EPA Data'!$B2224,'Crosswalk Particulates'!$D:$D,0))</f>
        <v>0</v>
      </c>
      <c r="H2224" s="103">
        <f t="shared" si="34"/>
        <v>0</v>
      </c>
    </row>
    <row r="2225" spans="1:8" hidden="1">
      <c r="A2225" s="80" t="s">
        <v>3820</v>
      </c>
      <c r="B2225" s="80" t="s">
        <v>3761</v>
      </c>
      <c r="C2225" s="80" t="s">
        <v>3705</v>
      </c>
      <c r="D2225" s="93">
        <v>2307.5961102639999</v>
      </c>
      <c r="E2225" s="80" t="s">
        <v>3706</v>
      </c>
      <c r="F2225" s="86" t="str">
        <f>INDEX('Crosswalk Particulates'!$B:$B,MATCH('2017 EPA Data'!A2225,'Crosswalk Particulates'!$A:$A,0))</f>
        <v>industry-fuel-other</v>
      </c>
      <c r="G2225" s="91">
        <f>INDEX('Crosswalk Particulates'!$E:$E,MATCH('2017 EPA Data'!$B2225,'Crosswalk Particulates'!$D:$D,0))</f>
        <v>0</v>
      </c>
      <c r="H2225" s="103">
        <f t="shared" si="34"/>
        <v>0</v>
      </c>
    </row>
    <row r="2226" spans="1:8" hidden="1">
      <c r="A2226" s="80" t="s">
        <v>3718</v>
      </c>
      <c r="B2226" s="80" t="s">
        <v>3781</v>
      </c>
      <c r="C2226" s="80" t="s">
        <v>3705</v>
      </c>
      <c r="D2226" s="93">
        <v>2303.6780384295362</v>
      </c>
      <c r="E2226" s="80" t="s">
        <v>3706</v>
      </c>
      <c r="F2226" s="86" t="str">
        <f>INDEX('Crosswalk Particulates'!$B:$B,MATCH('2017 EPA Data'!A2226,'Crosswalk Particulates'!$A:$A,0))</f>
        <v>process-other-industry</v>
      </c>
      <c r="G2226" s="91">
        <f>INDEX('Crosswalk Particulates'!$E:$E,MATCH('2017 EPA Data'!$B2226,'Crosswalk Particulates'!$D:$D,0))</f>
        <v>0</v>
      </c>
      <c r="H2226" s="103">
        <f t="shared" si="34"/>
        <v>0</v>
      </c>
    </row>
    <row r="2227" spans="1:8" hidden="1">
      <c r="A2227" s="80" t="s">
        <v>3743</v>
      </c>
      <c r="B2227" s="80" t="s">
        <v>3848</v>
      </c>
      <c r="C2227" s="80" t="s">
        <v>3705</v>
      </c>
      <c r="D2227" s="93">
        <v>2293.4679999999998</v>
      </c>
      <c r="E2227" s="80" t="s">
        <v>3706</v>
      </c>
      <c r="F2227" s="86" t="str">
        <f>INDEX('Crosswalk Particulates'!$B:$B,MATCH('2017 EPA Data'!A2227,'Crosswalk Particulates'!$A:$A,0))</f>
        <v>process-other-industry</v>
      </c>
      <c r="G2227" s="91">
        <f>INDEX('Crosswalk Particulates'!$E:$E,MATCH('2017 EPA Data'!$B2227,'Crosswalk Particulates'!$D:$D,0))</f>
        <v>0</v>
      </c>
      <c r="H2227" s="103">
        <f t="shared" si="34"/>
        <v>0</v>
      </c>
    </row>
    <row r="2228" spans="1:8" hidden="1">
      <c r="A2228" s="80" t="s">
        <v>3784</v>
      </c>
      <c r="B2228" s="80" t="s">
        <v>3916</v>
      </c>
      <c r="C2228" s="80" t="s">
        <v>3705</v>
      </c>
      <c r="D2228" s="93">
        <v>2292.0913699626717</v>
      </c>
      <c r="E2228" s="80" t="s">
        <v>3706</v>
      </c>
      <c r="F2228" s="86" t="str">
        <f>INDEX('Crosswalk Particulates'!$B:$B,MATCH('2017 EPA Data'!A2228,'Crosswalk Particulates'!$A:$A,0))</f>
        <v>industry-fuel-coal</v>
      </c>
      <c r="G2228" s="91">
        <f>INDEX('Crosswalk Particulates'!$E:$E,MATCH('2017 EPA Data'!$B2228,'Crosswalk Particulates'!$D:$D,0))</f>
        <v>0</v>
      </c>
      <c r="H2228" s="103">
        <f t="shared" si="34"/>
        <v>0</v>
      </c>
    </row>
    <row r="2229" spans="1:8" hidden="1">
      <c r="A2229" s="80" t="s">
        <v>3769</v>
      </c>
      <c r="B2229" s="80" t="s">
        <v>3941</v>
      </c>
      <c r="D2229" s="93">
        <v>2286.1444441440058</v>
      </c>
      <c r="E2229" s="80" t="s">
        <v>3710</v>
      </c>
      <c r="F2229" s="86" t="str">
        <f>INDEX('Crosswalk Particulates'!$B:$B,MATCH('2017 EPA Data'!A2229,'Crosswalk Particulates'!$A:$A,0))</f>
        <v>Electricity Sector</v>
      </c>
      <c r="G2229" s="91">
        <f>INDEX('Crosswalk Particulates'!$E:$E,MATCH('2017 EPA Data'!$B2229,'Crosswalk Particulates'!$D:$D,0))</f>
        <v>0</v>
      </c>
      <c r="H2229" s="103">
        <f t="shared" si="34"/>
        <v>2073957819.6188059</v>
      </c>
    </row>
    <row r="2230" spans="1:8" hidden="1">
      <c r="A2230" s="80" t="s">
        <v>3788</v>
      </c>
      <c r="B2230" s="80" t="s">
        <v>3793</v>
      </c>
      <c r="C2230" s="80" t="s">
        <v>3745</v>
      </c>
      <c r="D2230" s="93">
        <v>2285.5854912640302</v>
      </c>
      <c r="E2230" s="80" t="s">
        <v>3710</v>
      </c>
      <c r="F2230" s="86" t="str">
        <f>INDEX('Crosswalk Particulates'!$B:$B,MATCH('2017 EPA Data'!A2230,'Crosswalk Particulates'!$A:$A,0))</f>
        <v>industry-fuel-biomass</v>
      </c>
      <c r="G2230" s="91">
        <f>INDEX('Crosswalk Particulates'!$E:$E,MATCH('2017 EPA Data'!$B2230,'Crosswalk Particulates'!$D:$D,0))</f>
        <v>0</v>
      </c>
      <c r="H2230" s="103">
        <f t="shared" si="34"/>
        <v>2073450745.4926748</v>
      </c>
    </row>
    <row r="2231" spans="1:8" hidden="1">
      <c r="A2231" s="80" t="s">
        <v>3735</v>
      </c>
      <c r="B2231" s="80" t="s">
        <v>3736</v>
      </c>
      <c r="C2231" s="80" t="s">
        <v>3705</v>
      </c>
      <c r="D2231" s="93">
        <v>2270.8688741579999</v>
      </c>
      <c r="E2231" s="80" t="s">
        <v>3706</v>
      </c>
      <c r="F2231" s="86" t="str">
        <f>INDEX('Crosswalk Particulates'!$B:$B,MATCH('2017 EPA Data'!A2231,'Crosswalk Particulates'!$A:$A,0))</f>
        <v>process-other-industry</v>
      </c>
      <c r="G2231" s="91">
        <f>INDEX('Crosswalk Particulates'!$E:$E,MATCH('2017 EPA Data'!$B2231,'Crosswalk Particulates'!$D:$D,0))</f>
        <v>0</v>
      </c>
      <c r="H2231" s="103">
        <f t="shared" si="34"/>
        <v>0</v>
      </c>
    </row>
    <row r="2232" spans="1:8" hidden="1">
      <c r="A2232" s="80" t="s">
        <v>3739</v>
      </c>
      <c r="B2232" s="80" t="s">
        <v>3886</v>
      </c>
      <c r="C2232" s="80" t="s">
        <v>3709</v>
      </c>
      <c r="D2232" s="93">
        <v>2264.8799624655207</v>
      </c>
      <c r="E2232" s="80" t="s">
        <v>3710</v>
      </c>
      <c r="F2232" s="86" t="str">
        <f>INDEX('Crosswalk Particulates'!$B:$B,MATCH('2017 EPA Data'!A2232,'Crosswalk Particulates'!$A:$A,0))</f>
        <v>industry-fuel-natural gas</v>
      </c>
      <c r="G2232" s="91" t="str">
        <f>INDEX('Crosswalk Particulates'!$E:$E,MATCH('2017 EPA Data'!$B2232,'Crosswalk Particulates'!$D:$D,0))</f>
        <v>N2O</v>
      </c>
      <c r="H2232" s="103">
        <f t="shared" si="34"/>
        <v>2054666983.3944361</v>
      </c>
    </row>
    <row r="2233" spans="1:8" hidden="1">
      <c r="A2233" s="80" t="s">
        <v>3790</v>
      </c>
      <c r="B2233" s="80" t="s">
        <v>3861</v>
      </c>
      <c r="C2233" s="80" t="s">
        <v>3705</v>
      </c>
      <c r="D2233" s="93">
        <v>2263.2938089999998</v>
      </c>
      <c r="E2233" s="80" t="s">
        <v>3706</v>
      </c>
      <c r="F2233" s="86" t="str">
        <f>INDEX('Crosswalk Particulates'!$B:$B,MATCH('2017 EPA Data'!A2233,'Crosswalk Particulates'!$A:$A,0))</f>
        <v>process-other-industry</v>
      </c>
      <c r="G2233" s="91">
        <f>INDEX('Crosswalk Particulates'!$E:$E,MATCH('2017 EPA Data'!$B2233,'Crosswalk Particulates'!$D:$D,0))</f>
        <v>0</v>
      </c>
      <c r="H2233" s="103">
        <f t="shared" si="34"/>
        <v>0</v>
      </c>
    </row>
    <row r="2234" spans="1:8" hidden="1">
      <c r="A2234" s="80" t="s">
        <v>3747</v>
      </c>
      <c r="B2234" s="80" t="s">
        <v>3968</v>
      </c>
      <c r="C2234" s="80" t="s">
        <v>3705</v>
      </c>
      <c r="D2234" s="93">
        <v>2261.9349422424084</v>
      </c>
      <c r="E2234" s="80" t="s">
        <v>3706</v>
      </c>
      <c r="F2234" s="86" t="str">
        <f>INDEX('Crosswalk Particulates'!$B:$B,MATCH('2017 EPA Data'!A2234,'Crosswalk Particulates'!$A:$A,0))</f>
        <v>process-waste-industry</v>
      </c>
      <c r="G2234" s="91">
        <f>INDEX('Crosswalk Particulates'!$E:$E,MATCH('2017 EPA Data'!$B2234,'Crosswalk Particulates'!$D:$D,0))</f>
        <v>0</v>
      </c>
      <c r="H2234" s="103">
        <f t="shared" si="34"/>
        <v>0</v>
      </c>
    </row>
    <row r="2235" spans="1:8" hidden="1">
      <c r="A2235" s="80" t="s">
        <v>3795</v>
      </c>
      <c r="B2235" s="80" t="s">
        <v>3786</v>
      </c>
      <c r="C2235" s="80" t="s">
        <v>3705</v>
      </c>
      <c r="D2235" s="93">
        <v>2257.9623499999998</v>
      </c>
      <c r="E2235" s="80" t="s">
        <v>3706</v>
      </c>
      <c r="F2235" s="86" t="str">
        <f>INDEX('Crosswalk Particulates'!$B:$B,MATCH('2017 EPA Data'!A2235,'Crosswalk Particulates'!$A:$A,0))</f>
        <v>process-cement-industry</v>
      </c>
      <c r="G2235" s="91">
        <f>INDEX('Crosswalk Particulates'!$E:$E,MATCH('2017 EPA Data'!$B2235,'Crosswalk Particulates'!$D:$D,0))</f>
        <v>0</v>
      </c>
      <c r="H2235" s="103">
        <f t="shared" si="34"/>
        <v>0</v>
      </c>
    </row>
    <row r="2236" spans="1:8" hidden="1">
      <c r="A2236" s="80" t="s">
        <v>3780</v>
      </c>
      <c r="B2236" s="80" t="s">
        <v>3822</v>
      </c>
      <c r="D2236" s="93">
        <v>2254.4126644501075</v>
      </c>
      <c r="E2236" s="80" t="s">
        <v>3710</v>
      </c>
      <c r="F2236" s="86" t="str">
        <f>INDEX('Crosswalk Particulates'!$B:$B,MATCH('2017 EPA Data'!A2236,'Crosswalk Particulates'!$A:$A,0))</f>
        <v>process-ngps-industry</v>
      </c>
      <c r="G2236" s="91" t="str">
        <f>INDEX('Crosswalk Particulates'!$E:$E,MATCH('2017 EPA Data'!$B2236,'Crosswalk Particulates'!$D:$D,0))</f>
        <v>OC</v>
      </c>
      <c r="H2236" s="103">
        <f t="shared" si="34"/>
        <v>2045171199.0729539</v>
      </c>
    </row>
    <row r="2237" spans="1:8" hidden="1">
      <c r="A2237" s="80" t="s">
        <v>3735</v>
      </c>
      <c r="B2237" s="80" t="s">
        <v>3899</v>
      </c>
      <c r="C2237" s="80" t="s">
        <v>3705</v>
      </c>
      <c r="D2237" s="93">
        <v>2249.5567798080001</v>
      </c>
      <c r="E2237" s="80" t="s">
        <v>3706</v>
      </c>
      <c r="F2237" s="86" t="str">
        <f>INDEX('Crosswalk Particulates'!$B:$B,MATCH('2017 EPA Data'!A2237,'Crosswalk Particulates'!$A:$A,0))</f>
        <v>process-other-industry</v>
      </c>
      <c r="G2237" s="91">
        <f>INDEX('Crosswalk Particulates'!$E:$E,MATCH('2017 EPA Data'!$B2237,'Crosswalk Particulates'!$D:$D,0))</f>
        <v>0</v>
      </c>
      <c r="H2237" s="103">
        <f t="shared" si="34"/>
        <v>0</v>
      </c>
    </row>
    <row r="2238" spans="1:8" hidden="1">
      <c r="A2238" s="80" t="s">
        <v>3784</v>
      </c>
      <c r="B2238" s="80" t="s">
        <v>3907</v>
      </c>
      <c r="C2238" s="80" t="s">
        <v>3705</v>
      </c>
      <c r="D2238" s="93">
        <v>2248.051463709678</v>
      </c>
      <c r="E2238" s="80" t="s">
        <v>3706</v>
      </c>
      <c r="F2238" s="86" t="str">
        <f>INDEX('Crosswalk Particulates'!$B:$B,MATCH('2017 EPA Data'!A2238,'Crosswalk Particulates'!$A:$A,0))</f>
        <v>industry-fuel-coal</v>
      </c>
      <c r="G2238" s="91">
        <f>INDEX('Crosswalk Particulates'!$E:$E,MATCH('2017 EPA Data'!$B2238,'Crosswalk Particulates'!$D:$D,0))</f>
        <v>0</v>
      </c>
      <c r="H2238" s="103">
        <f t="shared" si="34"/>
        <v>0</v>
      </c>
    </row>
    <row r="2239" spans="1:8" hidden="1">
      <c r="A2239" s="80" t="s">
        <v>3715</v>
      </c>
      <c r="B2239" s="80" t="s">
        <v>3873</v>
      </c>
      <c r="C2239" s="80" t="s">
        <v>3705</v>
      </c>
      <c r="D2239" s="93">
        <v>2237.9674091404368</v>
      </c>
      <c r="E2239" s="80" t="s">
        <v>3706</v>
      </c>
      <c r="F2239" s="86" t="str">
        <f>INDEX('Crosswalk Particulates'!$B:$B,MATCH('2017 EPA Data'!A2239,'Crosswalk Particulates'!$A:$A,0))</f>
        <v>Transportation Sector</v>
      </c>
      <c r="G2239" s="91">
        <f>INDEX('Crosswalk Particulates'!$E:$E,MATCH('2017 EPA Data'!$B2239,'Crosswalk Particulates'!$D:$D,0))</f>
        <v>0</v>
      </c>
      <c r="H2239" s="103">
        <f t="shared" si="34"/>
        <v>0</v>
      </c>
    </row>
    <row r="2240" spans="1:8" hidden="1">
      <c r="A2240" s="80" t="s">
        <v>3783</v>
      </c>
      <c r="B2240" s="80" t="s">
        <v>3713</v>
      </c>
      <c r="C2240" s="80" t="s">
        <v>3705</v>
      </c>
      <c r="D2240" s="93">
        <v>2236.9579058999998</v>
      </c>
      <c r="E2240" s="80" t="s">
        <v>3706</v>
      </c>
      <c r="F2240" s="86" t="str">
        <f>INDEX('Crosswalk Particulates'!$B:$B,MATCH('2017 EPA Data'!A2240,'Crosswalk Particulates'!$A:$A,0))</f>
        <v>process-other-industry</v>
      </c>
      <c r="G2240" s="91">
        <f>INDEX('Crosswalk Particulates'!$E:$E,MATCH('2017 EPA Data'!$B2240,'Crosswalk Particulates'!$D:$D,0))</f>
        <v>0</v>
      </c>
      <c r="H2240" s="103">
        <f t="shared" si="34"/>
        <v>0</v>
      </c>
    </row>
    <row r="2241" spans="1:8" hidden="1">
      <c r="A2241" s="80" t="s">
        <v>3730</v>
      </c>
      <c r="B2241" s="80" t="s">
        <v>3844</v>
      </c>
      <c r="C2241" s="80" t="s">
        <v>3705</v>
      </c>
      <c r="D2241" s="93">
        <v>2233.1242234283491</v>
      </c>
      <c r="E2241" s="80" t="s">
        <v>3706</v>
      </c>
      <c r="F2241" s="86" t="str">
        <f>INDEX('Crosswalk Particulates'!$B:$B,MATCH('2017 EPA Data'!A2241,'Crosswalk Particulates'!$A:$A,0))</f>
        <v>process-ngps-industry</v>
      </c>
      <c r="G2241" s="91">
        <f>INDEX('Crosswalk Particulates'!$E:$E,MATCH('2017 EPA Data'!$B2241,'Crosswalk Particulates'!$D:$D,0))</f>
        <v>0</v>
      </c>
      <c r="H2241" s="103">
        <f t="shared" si="34"/>
        <v>0</v>
      </c>
    </row>
    <row r="2242" spans="1:8" hidden="1">
      <c r="A2242" s="80" t="s">
        <v>3857</v>
      </c>
      <c r="B2242" s="80" t="s">
        <v>3713</v>
      </c>
      <c r="C2242" s="80" t="s">
        <v>3705</v>
      </c>
      <c r="D2242" s="93">
        <v>2220.9482818898887</v>
      </c>
      <c r="E2242" s="80" t="s">
        <v>3706</v>
      </c>
      <c r="F2242" s="86" t="str">
        <f>INDEX('Crosswalk Particulates'!$B:$B,MATCH('2017 EPA Data'!A2242,'Crosswalk Particulates'!$A:$A,0))</f>
        <v>Commercial Buildings Sector</v>
      </c>
      <c r="G2242" s="91">
        <f>INDEX('Crosswalk Particulates'!$E:$E,MATCH('2017 EPA Data'!$B2242,'Crosswalk Particulates'!$D:$D,0))</f>
        <v>0</v>
      </c>
      <c r="H2242" s="103">
        <f t="shared" si="34"/>
        <v>0</v>
      </c>
    </row>
    <row r="2243" spans="1:8" hidden="1">
      <c r="A2243" s="80" t="s">
        <v>3751</v>
      </c>
      <c r="B2243" s="80" t="s">
        <v>3850</v>
      </c>
      <c r="C2243" s="80" t="s">
        <v>3705</v>
      </c>
      <c r="D2243" s="93">
        <v>2212.4451216804</v>
      </c>
      <c r="E2243" s="80" t="s">
        <v>3706</v>
      </c>
      <c r="F2243" s="86" t="str">
        <f>INDEX('Crosswalk Particulates'!$B:$B,MATCH('2017 EPA Data'!A2243,'Crosswalk Particulates'!$A:$A,0))</f>
        <v>Other-EPA</v>
      </c>
      <c r="G2243" s="91">
        <f>INDEX('Crosswalk Particulates'!$E:$E,MATCH('2017 EPA Data'!$B2243,'Crosswalk Particulates'!$D:$D,0))</f>
        <v>0</v>
      </c>
      <c r="H2243" s="103">
        <f t="shared" si="34"/>
        <v>0</v>
      </c>
    </row>
    <row r="2244" spans="1:8" hidden="1">
      <c r="A2244" s="80" t="s">
        <v>3788</v>
      </c>
      <c r="B2244" s="80" t="s">
        <v>3825</v>
      </c>
      <c r="C2244" s="80" t="s">
        <v>3705</v>
      </c>
      <c r="D2244" s="93">
        <v>2208.4076364690459</v>
      </c>
      <c r="E2244" s="80" t="s">
        <v>3706</v>
      </c>
      <c r="F2244" s="86" t="str">
        <f>INDEX('Crosswalk Particulates'!$B:$B,MATCH('2017 EPA Data'!A2244,'Crosswalk Particulates'!$A:$A,0))</f>
        <v>industry-fuel-biomass</v>
      </c>
      <c r="G2244" s="91">
        <f>INDEX('Crosswalk Particulates'!$E:$E,MATCH('2017 EPA Data'!$B2244,'Crosswalk Particulates'!$D:$D,0))</f>
        <v>0</v>
      </c>
      <c r="H2244" s="103">
        <f t="shared" ref="H2244:H2307" si="35">IF(E2244="TON",D2244/metricton_to_shortton,0)*10^6</f>
        <v>0</v>
      </c>
    </row>
    <row r="2245" spans="1:8" hidden="1">
      <c r="A2245" s="80" t="s">
        <v>3880</v>
      </c>
      <c r="B2245" s="80" t="s">
        <v>3847</v>
      </c>
      <c r="C2245" s="80" t="s">
        <v>3705</v>
      </c>
      <c r="D2245" s="93">
        <v>2206.8918410715887</v>
      </c>
      <c r="E2245" s="80" t="s">
        <v>3706</v>
      </c>
      <c r="F2245" s="86" t="str">
        <f>INDEX('Crosswalk Particulates'!$B:$B,MATCH('2017 EPA Data'!A2245,'Crosswalk Particulates'!$A:$A,0))</f>
        <v>Residential Buildings Sector</v>
      </c>
      <c r="G2245" s="91">
        <f>INDEX('Crosswalk Particulates'!$E:$E,MATCH('2017 EPA Data'!$B2245,'Crosswalk Particulates'!$D:$D,0))</f>
        <v>0</v>
      </c>
      <c r="H2245" s="103">
        <f t="shared" si="35"/>
        <v>0</v>
      </c>
    </row>
    <row r="2246" spans="1:8" hidden="1">
      <c r="A2246" s="80" t="s">
        <v>3726</v>
      </c>
      <c r="B2246" s="80" t="s">
        <v>3956</v>
      </c>
      <c r="C2246" s="80" t="s">
        <v>3705</v>
      </c>
      <c r="D2246" s="93">
        <v>2202.51476</v>
      </c>
      <c r="E2246" s="80" t="s">
        <v>3706</v>
      </c>
      <c r="F2246" s="86" t="str">
        <f>INDEX('Crosswalk Particulates'!$B:$B,MATCH('2017 EPA Data'!A2246,'Crosswalk Particulates'!$A:$A,0))</f>
        <v>process-other-industry</v>
      </c>
      <c r="G2246" s="91">
        <f>INDEX('Crosswalk Particulates'!$E:$E,MATCH('2017 EPA Data'!$B2246,'Crosswalk Particulates'!$D:$D,0))</f>
        <v>0</v>
      </c>
      <c r="H2246" s="103">
        <f t="shared" si="35"/>
        <v>0</v>
      </c>
    </row>
    <row r="2247" spans="1:8" hidden="1">
      <c r="A2247" s="80" t="s">
        <v>3791</v>
      </c>
      <c r="B2247" s="80" t="s">
        <v>3802</v>
      </c>
      <c r="C2247" s="80" t="s">
        <v>3705</v>
      </c>
      <c r="D2247" s="93">
        <v>2191.3298433066161</v>
      </c>
      <c r="E2247" s="80" t="s">
        <v>3706</v>
      </c>
      <c r="F2247" s="86" t="str">
        <f>INDEX('Crosswalk Particulates'!$B:$B,MATCH('2017 EPA Data'!A2247,'Crosswalk Particulates'!$A:$A,0))</f>
        <v>Transportation Sector</v>
      </c>
      <c r="G2247" s="91">
        <f>INDEX('Crosswalk Particulates'!$E:$E,MATCH('2017 EPA Data'!$B2247,'Crosswalk Particulates'!$D:$D,0))</f>
        <v>0</v>
      </c>
      <c r="H2247" s="103">
        <f t="shared" si="35"/>
        <v>0</v>
      </c>
    </row>
    <row r="2248" spans="1:8" hidden="1">
      <c r="A2248" s="80" t="s">
        <v>3726</v>
      </c>
      <c r="B2248" s="80" t="s">
        <v>3850</v>
      </c>
      <c r="C2248" s="80" t="s">
        <v>3705</v>
      </c>
      <c r="D2248" s="93">
        <v>2190.8190240825129</v>
      </c>
      <c r="E2248" s="80" t="s">
        <v>3706</v>
      </c>
      <c r="F2248" s="86" t="str">
        <f>INDEX('Crosswalk Particulates'!$B:$B,MATCH('2017 EPA Data'!A2248,'Crosswalk Particulates'!$A:$A,0))</f>
        <v>process-other-industry</v>
      </c>
      <c r="G2248" s="91">
        <f>INDEX('Crosswalk Particulates'!$E:$E,MATCH('2017 EPA Data'!$B2248,'Crosswalk Particulates'!$D:$D,0))</f>
        <v>0</v>
      </c>
      <c r="H2248" s="103">
        <f t="shared" si="35"/>
        <v>0</v>
      </c>
    </row>
    <row r="2249" spans="1:8" hidden="1">
      <c r="A2249" s="80" t="s">
        <v>3788</v>
      </c>
      <c r="B2249" s="80" t="s">
        <v>3894</v>
      </c>
      <c r="C2249" s="80" t="s">
        <v>3705</v>
      </c>
      <c r="D2249" s="93">
        <v>2185.360910878162</v>
      </c>
      <c r="E2249" s="80" t="s">
        <v>3706</v>
      </c>
      <c r="F2249" s="86" t="str">
        <f>INDEX('Crosswalk Particulates'!$B:$B,MATCH('2017 EPA Data'!A2249,'Crosswalk Particulates'!$A:$A,0))</f>
        <v>industry-fuel-biomass</v>
      </c>
      <c r="G2249" s="91">
        <f>INDEX('Crosswalk Particulates'!$E:$E,MATCH('2017 EPA Data'!$B2249,'Crosswalk Particulates'!$D:$D,0))</f>
        <v>0</v>
      </c>
      <c r="H2249" s="103">
        <f t="shared" si="35"/>
        <v>0</v>
      </c>
    </row>
    <row r="2250" spans="1:8" hidden="1">
      <c r="A2250" s="80" t="s">
        <v>3815</v>
      </c>
      <c r="B2250" s="80" t="s">
        <v>3904</v>
      </c>
      <c r="D2250" s="93">
        <v>2172.9422822590082</v>
      </c>
      <c r="E2250" s="80" t="s">
        <v>3710</v>
      </c>
      <c r="F2250" s="86" t="str">
        <f>INDEX('Crosswalk Particulates'!$B:$B,MATCH('2017 EPA Data'!A2250,'Crosswalk Particulates'!$A:$A,0))</f>
        <v>Other-EPA</v>
      </c>
      <c r="G2250" s="91" t="str">
        <f>INDEX('Crosswalk Particulates'!$E:$E,MATCH('2017 EPA Data'!$B2250,'Crosswalk Particulates'!$D:$D,0))</f>
        <v>BC</v>
      </c>
      <c r="H2250" s="103">
        <f t="shared" si="35"/>
        <v>1971262423.6911652</v>
      </c>
    </row>
    <row r="2251" spans="1:8" hidden="1">
      <c r="A2251" s="80" t="s">
        <v>3737</v>
      </c>
      <c r="B2251" s="80" t="s">
        <v>3969</v>
      </c>
      <c r="C2251" s="80" t="s">
        <v>3705</v>
      </c>
      <c r="D2251" s="93">
        <v>2172.1199500615221</v>
      </c>
      <c r="E2251" s="80" t="s">
        <v>3706</v>
      </c>
      <c r="F2251" s="86" t="str">
        <f>INDEX('Crosswalk Particulates'!$B:$B,MATCH('2017 EPA Data'!A2251,'Crosswalk Particulates'!$A:$A,0))</f>
        <v>Residential Buildings Sector</v>
      </c>
      <c r="G2251" s="91">
        <f>INDEX('Crosswalk Particulates'!$E:$E,MATCH('2017 EPA Data'!$B2251,'Crosswalk Particulates'!$D:$D,0))</f>
        <v>0</v>
      </c>
      <c r="H2251" s="103">
        <f t="shared" si="35"/>
        <v>0</v>
      </c>
    </row>
    <row r="2252" spans="1:8" hidden="1">
      <c r="A2252" s="80" t="s">
        <v>3796</v>
      </c>
      <c r="B2252" s="80" t="s">
        <v>3854</v>
      </c>
      <c r="C2252" s="80" t="s">
        <v>3705</v>
      </c>
      <c r="D2252" s="93">
        <v>2168.2166877700001</v>
      </c>
      <c r="E2252" s="80" t="s">
        <v>3706</v>
      </c>
      <c r="F2252" s="86" t="str">
        <f>INDEX('Crosswalk Particulates'!$B:$B,MATCH('2017 EPA Data'!A2252,'Crosswalk Particulates'!$A:$A,0))</f>
        <v>Electricity Sector</v>
      </c>
      <c r="G2252" s="91">
        <f>INDEX('Crosswalk Particulates'!$E:$E,MATCH('2017 EPA Data'!$B2252,'Crosswalk Particulates'!$D:$D,0))</f>
        <v>0</v>
      </c>
      <c r="H2252" s="103">
        <f t="shared" si="35"/>
        <v>0</v>
      </c>
    </row>
    <row r="2253" spans="1:8" hidden="1">
      <c r="A2253" s="80" t="s">
        <v>3714</v>
      </c>
      <c r="B2253" s="80" t="s">
        <v>3941</v>
      </c>
      <c r="D2253" s="93">
        <v>2151.7739652492</v>
      </c>
      <c r="E2253" s="80" t="s">
        <v>3710</v>
      </c>
      <c r="F2253" s="86" t="str">
        <f>INDEX('Crosswalk Particulates'!$B:$B,MATCH('2017 EPA Data'!A2253,'Crosswalk Particulates'!$A:$A,0))</f>
        <v>Other-EPA</v>
      </c>
      <c r="G2253" s="91">
        <f>INDEX('Crosswalk Particulates'!$E:$E,MATCH('2017 EPA Data'!$B2253,'Crosswalk Particulates'!$D:$D,0))</f>
        <v>0</v>
      </c>
      <c r="H2253" s="103">
        <f t="shared" si="35"/>
        <v>1952058826.6904955</v>
      </c>
    </row>
    <row r="2254" spans="1:8" hidden="1">
      <c r="A2254" s="80" t="s">
        <v>3735</v>
      </c>
      <c r="B2254" s="80" t="s">
        <v>3892</v>
      </c>
      <c r="C2254" s="80" t="s">
        <v>3705</v>
      </c>
      <c r="D2254" s="93">
        <v>2149.036213633</v>
      </c>
      <c r="E2254" s="80" t="s">
        <v>3706</v>
      </c>
      <c r="F2254" s="86" t="str">
        <f>INDEX('Crosswalk Particulates'!$B:$B,MATCH('2017 EPA Data'!A2254,'Crosswalk Particulates'!$A:$A,0))</f>
        <v>process-other-industry</v>
      </c>
      <c r="G2254" s="91">
        <f>INDEX('Crosswalk Particulates'!$E:$E,MATCH('2017 EPA Data'!$B2254,'Crosswalk Particulates'!$D:$D,0))</f>
        <v>0</v>
      </c>
      <c r="H2254" s="103">
        <f t="shared" si="35"/>
        <v>0</v>
      </c>
    </row>
    <row r="2255" spans="1:8" hidden="1">
      <c r="A2255" s="80" t="s">
        <v>3784</v>
      </c>
      <c r="B2255" s="80" t="s">
        <v>3889</v>
      </c>
      <c r="C2255" s="80" t="s">
        <v>3705</v>
      </c>
      <c r="D2255" s="93">
        <v>2129.8885261240935</v>
      </c>
      <c r="E2255" s="80" t="s">
        <v>3706</v>
      </c>
      <c r="F2255" s="86" t="str">
        <f>INDEX('Crosswalk Particulates'!$B:$B,MATCH('2017 EPA Data'!A2255,'Crosswalk Particulates'!$A:$A,0))</f>
        <v>industry-fuel-coal</v>
      </c>
      <c r="G2255" s="91">
        <f>INDEX('Crosswalk Particulates'!$E:$E,MATCH('2017 EPA Data'!$B2255,'Crosswalk Particulates'!$D:$D,0))</f>
        <v>0</v>
      </c>
      <c r="H2255" s="103">
        <f t="shared" si="35"/>
        <v>0</v>
      </c>
    </row>
    <row r="2256" spans="1:8" hidden="1">
      <c r="A2256" s="80" t="s">
        <v>3707</v>
      </c>
      <c r="B2256" s="80" t="s">
        <v>3840</v>
      </c>
      <c r="C2256" s="80" t="s">
        <v>3705</v>
      </c>
      <c r="D2256" s="93">
        <v>2128.365916365</v>
      </c>
      <c r="E2256" s="80" t="s">
        <v>3706</v>
      </c>
      <c r="F2256" s="86" t="str">
        <f>INDEX('Crosswalk Particulates'!$B:$B,MATCH('2017 EPA Data'!A2256,'Crosswalk Particulates'!$A:$A,0))</f>
        <v>process-other-industry</v>
      </c>
      <c r="G2256" s="91">
        <f>INDEX('Crosswalk Particulates'!$E:$E,MATCH('2017 EPA Data'!$B2256,'Crosswalk Particulates'!$D:$D,0))</f>
        <v>0</v>
      </c>
      <c r="H2256" s="103">
        <f t="shared" si="35"/>
        <v>0</v>
      </c>
    </row>
    <row r="2257" spans="1:8" hidden="1">
      <c r="A2257" s="80" t="s">
        <v>3772</v>
      </c>
      <c r="B2257" s="80" t="s">
        <v>3856</v>
      </c>
      <c r="C2257" s="80" t="s">
        <v>3705</v>
      </c>
      <c r="D2257" s="93">
        <v>2120</v>
      </c>
      <c r="E2257" s="80" t="s">
        <v>3706</v>
      </c>
      <c r="F2257" s="86" t="str">
        <f>INDEX('Crosswalk Particulates'!$B:$B,MATCH('2017 EPA Data'!A2257,'Crosswalk Particulates'!$A:$A,0))</f>
        <v>Electricity Sector</v>
      </c>
      <c r="G2257" s="91">
        <f>INDEX('Crosswalk Particulates'!$E:$E,MATCH('2017 EPA Data'!$B2257,'Crosswalk Particulates'!$D:$D,0))</f>
        <v>0</v>
      </c>
      <c r="H2257" s="103">
        <f t="shared" si="35"/>
        <v>0</v>
      </c>
    </row>
    <row r="2258" spans="1:8" hidden="1">
      <c r="A2258" s="80" t="s">
        <v>3735</v>
      </c>
      <c r="B2258" s="80" t="s">
        <v>3862</v>
      </c>
      <c r="C2258" s="80" t="s">
        <v>3705</v>
      </c>
      <c r="D2258" s="93">
        <v>2116.236132</v>
      </c>
      <c r="E2258" s="80" t="s">
        <v>3706</v>
      </c>
      <c r="F2258" s="86" t="str">
        <f>INDEX('Crosswalk Particulates'!$B:$B,MATCH('2017 EPA Data'!A2258,'Crosswalk Particulates'!$A:$A,0))</f>
        <v>process-other-industry</v>
      </c>
      <c r="G2258" s="91">
        <f>INDEX('Crosswalk Particulates'!$E:$E,MATCH('2017 EPA Data'!$B2258,'Crosswalk Particulates'!$D:$D,0))</f>
        <v>0</v>
      </c>
      <c r="H2258" s="103">
        <f t="shared" si="35"/>
        <v>0</v>
      </c>
    </row>
    <row r="2259" spans="1:8" hidden="1">
      <c r="A2259" s="80" t="s">
        <v>3739</v>
      </c>
      <c r="B2259" s="80" t="s">
        <v>3941</v>
      </c>
      <c r="D2259" s="93">
        <v>2109.4155726001477</v>
      </c>
      <c r="E2259" s="80" t="s">
        <v>3710</v>
      </c>
      <c r="F2259" s="86" t="str">
        <f>INDEX('Crosswalk Particulates'!$B:$B,MATCH('2017 EPA Data'!A2259,'Crosswalk Particulates'!$A:$A,0))</f>
        <v>industry-fuel-natural gas</v>
      </c>
      <c r="G2259" s="91">
        <f>INDEX('Crosswalk Particulates'!$E:$E,MATCH('2017 EPA Data'!$B2259,'Crosswalk Particulates'!$D:$D,0))</f>
        <v>0</v>
      </c>
      <c r="H2259" s="103">
        <f t="shared" si="35"/>
        <v>1913631893.5690937</v>
      </c>
    </row>
    <row r="2260" spans="1:8" hidden="1">
      <c r="A2260" s="80" t="s">
        <v>3774</v>
      </c>
      <c r="B2260" s="80" t="s">
        <v>3808</v>
      </c>
      <c r="C2260" s="80" t="s">
        <v>3705</v>
      </c>
      <c r="D2260" s="93">
        <v>2108.0432710709661</v>
      </c>
      <c r="E2260" s="80" t="s">
        <v>3706</v>
      </c>
      <c r="F2260" s="86" t="str">
        <f>INDEX('Crosswalk Particulates'!$B:$B,MATCH('2017 EPA Data'!A2260,'Crosswalk Particulates'!$A:$A,0))</f>
        <v>process-other-industry</v>
      </c>
      <c r="G2260" s="91">
        <f>INDEX('Crosswalk Particulates'!$E:$E,MATCH('2017 EPA Data'!$B2260,'Crosswalk Particulates'!$D:$D,0))</f>
        <v>0</v>
      </c>
      <c r="H2260" s="103">
        <f t="shared" si="35"/>
        <v>0</v>
      </c>
    </row>
    <row r="2261" spans="1:8" hidden="1">
      <c r="A2261" s="80" t="s">
        <v>3852</v>
      </c>
      <c r="B2261" s="80" t="s">
        <v>3725</v>
      </c>
      <c r="C2261" s="80" t="s">
        <v>3705</v>
      </c>
      <c r="D2261" s="93">
        <v>2095.3450604741047</v>
      </c>
      <c r="E2261" s="80" t="s">
        <v>3706</v>
      </c>
      <c r="F2261" s="86" t="str">
        <f>INDEX('Crosswalk Particulates'!$B:$B,MATCH('2017 EPA Data'!A2261,'Crosswalk Particulates'!$A:$A,0))</f>
        <v>Commercial Buildings Sector</v>
      </c>
      <c r="G2261" s="91">
        <f>INDEX('Crosswalk Particulates'!$E:$E,MATCH('2017 EPA Data'!$B2261,'Crosswalk Particulates'!$D:$D,0))</f>
        <v>0</v>
      </c>
      <c r="H2261" s="103">
        <f t="shared" si="35"/>
        <v>0</v>
      </c>
    </row>
    <row r="2262" spans="1:8" hidden="1">
      <c r="A2262" s="80" t="s">
        <v>3743</v>
      </c>
      <c r="B2262" s="80" t="s">
        <v>3847</v>
      </c>
      <c r="C2262" s="80" t="s">
        <v>3705</v>
      </c>
      <c r="D2262" s="93">
        <v>2069.9802399999999</v>
      </c>
      <c r="E2262" s="80" t="s">
        <v>3706</v>
      </c>
      <c r="F2262" s="86" t="str">
        <f>INDEX('Crosswalk Particulates'!$B:$B,MATCH('2017 EPA Data'!A2262,'Crosswalk Particulates'!$A:$A,0))</f>
        <v>process-other-industry</v>
      </c>
      <c r="G2262" s="91">
        <f>INDEX('Crosswalk Particulates'!$E:$E,MATCH('2017 EPA Data'!$B2262,'Crosswalk Particulates'!$D:$D,0))</f>
        <v>0</v>
      </c>
      <c r="H2262" s="103">
        <f t="shared" si="35"/>
        <v>0</v>
      </c>
    </row>
    <row r="2263" spans="1:8" hidden="1">
      <c r="A2263" s="80" t="s">
        <v>3796</v>
      </c>
      <c r="B2263" s="80" t="s">
        <v>3761</v>
      </c>
      <c r="C2263" s="80" t="s">
        <v>3705</v>
      </c>
      <c r="D2263" s="93">
        <v>2066.0765796599999</v>
      </c>
      <c r="E2263" s="80" t="s">
        <v>3706</v>
      </c>
      <c r="F2263" s="86" t="str">
        <f>INDEX('Crosswalk Particulates'!$B:$B,MATCH('2017 EPA Data'!A2263,'Crosswalk Particulates'!$A:$A,0))</f>
        <v>Electricity Sector</v>
      </c>
      <c r="G2263" s="91">
        <f>INDEX('Crosswalk Particulates'!$E:$E,MATCH('2017 EPA Data'!$B2263,'Crosswalk Particulates'!$D:$D,0))</f>
        <v>0</v>
      </c>
      <c r="H2263" s="103">
        <f t="shared" si="35"/>
        <v>0</v>
      </c>
    </row>
    <row r="2264" spans="1:8" hidden="1">
      <c r="A2264" s="80" t="s">
        <v>3783</v>
      </c>
      <c r="B2264" s="80" t="s">
        <v>3801</v>
      </c>
      <c r="C2264" s="80" t="s">
        <v>3705</v>
      </c>
      <c r="D2264" s="93">
        <v>2056.8000000000002</v>
      </c>
      <c r="E2264" s="80" t="s">
        <v>3706</v>
      </c>
      <c r="F2264" s="86" t="str">
        <f>INDEX('Crosswalk Particulates'!$B:$B,MATCH('2017 EPA Data'!A2264,'Crosswalk Particulates'!$A:$A,0))</f>
        <v>process-other-industry</v>
      </c>
      <c r="G2264" s="91">
        <f>INDEX('Crosswalk Particulates'!$E:$E,MATCH('2017 EPA Data'!$B2264,'Crosswalk Particulates'!$D:$D,0))</f>
        <v>0</v>
      </c>
      <c r="H2264" s="103">
        <f t="shared" si="35"/>
        <v>0</v>
      </c>
    </row>
    <row r="2265" spans="1:8" hidden="1">
      <c r="A2265" s="80" t="s">
        <v>3769</v>
      </c>
      <c r="B2265" s="80" t="s">
        <v>3898</v>
      </c>
      <c r="C2265" s="80" t="s">
        <v>3705</v>
      </c>
      <c r="D2265" s="93">
        <v>2055.1999999999998</v>
      </c>
      <c r="E2265" s="80" t="s">
        <v>3706</v>
      </c>
      <c r="F2265" s="86" t="str">
        <f>INDEX('Crosswalk Particulates'!$B:$B,MATCH('2017 EPA Data'!A2265,'Crosswalk Particulates'!$A:$A,0))</f>
        <v>Electricity Sector</v>
      </c>
      <c r="G2265" s="91">
        <f>INDEX('Crosswalk Particulates'!$E:$E,MATCH('2017 EPA Data'!$B2265,'Crosswalk Particulates'!$D:$D,0))</f>
        <v>0</v>
      </c>
      <c r="H2265" s="103">
        <f t="shared" si="35"/>
        <v>0</v>
      </c>
    </row>
    <row r="2266" spans="1:8" hidden="1">
      <c r="A2266" s="80" t="s">
        <v>3783</v>
      </c>
      <c r="B2266" s="80" t="s">
        <v>3855</v>
      </c>
      <c r="C2266" s="80" t="s">
        <v>3705</v>
      </c>
      <c r="D2266" s="93">
        <v>2054.6506571350001</v>
      </c>
      <c r="E2266" s="80" t="s">
        <v>3706</v>
      </c>
      <c r="F2266" s="86" t="str">
        <f>INDEX('Crosswalk Particulates'!$B:$B,MATCH('2017 EPA Data'!A2266,'Crosswalk Particulates'!$A:$A,0))</f>
        <v>process-other-industry</v>
      </c>
      <c r="G2266" s="91">
        <f>INDEX('Crosswalk Particulates'!$E:$E,MATCH('2017 EPA Data'!$B2266,'Crosswalk Particulates'!$D:$D,0))</f>
        <v>0</v>
      </c>
      <c r="H2266" s="103">
        <f t="shared" si="35"/>
        <v>0</v>
      </c>
    </row>
    <row r="2267" spans="1:8" hidden="1">
      <c r="A2267" s="80" t="s">
        <v>3722</v>
      </c>
      <c r="B2267" s="80" t="s">
        <v>3813</v>
      </c>
      <c r="C2267" s="80" t="s">
        <v>3705</v>
      </c>
      <c r="D2267" s="93">
        <v>2054.1786312058648</v>
      </c>
      <c r="E2267" s="80" t="s">
        <v>3706</v>
      </c>
      <c r="F2267" s="86" t="str">
        <f>INDEX('Crosswalk Particulates'!$B:$B,MATCH('2017 EPA Data'!A2267,'Crosswalk Particulates'!$A:$A,0))</f>
        <v>Other-EPA</v>
      </c>
      <c r="G2267" s="91">
        <f>INDEX('Crosswalk Particulates'!$E:$E,MATCH('2017 EPA Data'!$B2267,'Crosswalk Particulates'!$D:$D,0))</f>
        <v>0</v>
      </c>
      <c r="H2267" s="103">
        <f t="shared" si="35"/>
        <v>0</v>
      </c>
    </row>
    <row r="2268" spans="1:8" hidden="1">
      <c r="A2268" s="80" t="s">
        <v>3735</v>
      </c>
      <c r="B2268" s="80" t="s">
        <v>3955</v>
      </c>
      <c r="C2268" s="80" t="s">
        <v>3705</v>
      </c>
      <c r="D2268" s="93">
        <v>2048.1999999999998</v>
      </c>
      <c r="E2268" s="80" t="s">
        <v>3706</v>
      </c>
      <c r="F2268" s="86" t="str">
        <f>INDEX('Crosswalk Particulates'!$B:$B,MATCH('2017 EPA Data'!A2268,'Crosswalk Particulates'!$A:$A,0))</f>
        <v>process-other-industry</v>
      </c>
      <c r="G2268" s="91">
        <f>INDEX('Crosswalk Particulates'!$E:$E,MATCH('2017 EPA Data'!$B2268,'Crosswalk Particulates'!$D:$D,0))</f>
        <v>0</v>
      </c>
      <c r="H2268" s="103">
        <f t="shared" si="35"/>
        <v>0</v>
      </c>
    </row>
    <row r="2269" spans="1:8" hidden="1">
      <c r="A2269" s="80" t="s">
        <v>3790</v>
      </c>
      <c r="B2269" s="80" t="s">
        <v>3860</v>
      </c>
      <c r="C2269" s="80" t="s">
        <v>3705</v>
      </c>
      <c r="D2269" s="93">
        <v>2028.9383</v>
      </c>
      <c r="E2269" s="80" t="s">
        <v>3706</v>
      </c>
      <c r="F2269" s="86" t="str">
        <f>INDEX('Crosswalk Particulates'!$B:$B,MATCH('2017 EPA Data'!A2269,'Crosswalk Particulates'!$A:$A,0))</f>
        <v>process-other-industry</v>
      </c>
      <c r="G2269" s="91">
        <f>INDEX('Crosswalk Particulates'!$E:$E,MATCH('2017 EPA Data'!$B2269,'Crosswalk Particulates'!$D:$D,0))</f>
        <v>0</v>
      </c>
      <c r="H2269" s="103">
        <f t="shared" si="35"/>
        <v>0</v>
      </c>
    </row>
    <row r="2270" spans="1:8" hidden="1">
      <c r="A2270" s="80" t="s">
        <v>3739</v>
      </c>
      <c r="B2270" s="80" t="s">
        <v>3891</v>
      </c>
      <c r="C2270" s="80" t="s">
        <v>3705</v>
      </c>
      <c r="D2270" s="93">
        <v>2004.4487999999999</v>
      </c>
      <c r="E2270" s="80" t="s">
        <v>3706</v>
      </c>
      <c r="F2270" s="86" t="str">
        <f>INDEX('Crosswalk Particulates'!$B:$B,MATCH('2017 EPA Data'!A2270,'Crosswalk Particulates'!$A:$A,0))</f>
        <v>industry-fuel-natural gas</v>
      </c>
      <c r="G2270" s="91">
        <f>INDEX('Crosswalk Particulates'!$E:$E,MATCH('2017 EPA Data'!$B2270,'Crosswalk Particulates'!$D:$D,0))</f>
        <v>0</v>
      </c>
      <c r="H2270" s="103">
        <f t="shared" si="35"/>
        <v>0</v>
      </c>
    </row>
    <row r="2271" spans="1:8" hidden="1">
      <c r="A2271" s="80" t="s">
        <v>3774</v>
      </c>
      <c r="B2271" s="80" t="s">
        <v>3869</v>
      </c>
      <c r="C2271" s="80" t="s">
        <v>3705</v>
      </c>
      <c r="D2271" s="93">
        <v>2000.000141</v>
      </c>
      <c r="E2271" s="80" t="s">
        <v>3706</v>
      </c>
      <c r="F2271" s="86" t="str">
        <f>INDEX('Crosswalk Particulates'!$B:$B,MATCH('2017 EPA Data'!A2271,'Crosswalk Particulates'!$A:$A,0))</f>
        <v>process-other-industry</v>
      </c>
      <c r="G2271" s="91">
        <f>INDEX('Crosswalk Particulates'!$E:$E,MATCH('2017 EPA Data'!$B2271,'Crosswalk Particulates'!$D:$D,0))</f>
        <v>0</v>
      </c>
      <c r="H2271" s="103">
        <f t="shared" si="35"/>
        <v>0</v>
      </c>
    </row>
    <row r="2272" spans="1:8" hidden="1">
      <c r="A2272" s="80" t="s">
        <v>3707</v>
      </c>
      <c r="B2272" s="80" t="s">
        <v>3758</v>
      </c>
      <c r="C2272" s="80" t="s">
        <v>3705</v>
      </c>
      <c r="D2272" s="93">
        <v>1994.7710500000001</v>
      </c>
      <c r="E2272" s="80" t="s">
        <v>3706</v>
      </c>
      <c r="F2272" s="86" t="str">
        <f>INDEX('Crosswalk Particulates'!$B:$B,MATCH('2017 EPA Data'!A2272,'Crosswalk Particulates'!$A:$A,0))</f>
        <v>process-other-industry</v>
      </c>
      <c r="G2272" s="91">
        <f>INDEX('Crosswalk Particulates'!$E:$E,MATCH('2017 EPA Data'!$B2272,'Crosswalk Particulates'!$D:$D,0))</f>
        <v>0</v>
      </c>
      <c r="H2272" s="103">
        <f t="shared" si="35"/>
        <v>0</v>
      </c>
    </row>
    <row r="2273" spans="1:8" hidden="1">
      <c r="A2273" s="80" t="s">
        <v>3774</v>
      </c>
      <c r="B2273" s="80" t="s">
        <v>3901</v>
      </c>
      <c r="C2273" s="80" t="s">
        <v>3705</v>
      </c>
      <c r="D2273" s="93">
        <v>1990.2628483799999</v>
      </c>
      <c r="E2273" s="80" t="s">
        <v>3706</v>
      </c>
      <c r="F2273" s="86" t="str">
        <f>INDEX('Crosswalk Particulates'!$B:$B,MATCH('2017 EPA Data'!A2273,'Crosswalk Particulates'!$A:$A,0))</f>
        <v>process-other-industry</v>
      </c>
      <c r="G2273" s="91">
        <f>INDEX('Crosswalk Particulates'!$E:$E,MATCH('2017 EPA Data'!$B2273,'Crosswalk Particulates'!$D:$D,0))</f>
        <v>0</v>
      </c>
      <c r="H2273" s="103">
        <f t="shared" si="35"/>
        <v>0</v>
      </c>
    </row>
    <row r="2274" spans="1:8" hidden="1">
      <c r="A2274" s="80" t="s">
        <v>3730</v>
      </c>
      <c r="B2274" s="80" t="s">
        <v>3816</v>
      </c>
      <c r="C2274" s="80" t="s">
        <v>3705</v>
      </c>
      <c r="D2274" s="93">
        <v>1987.4419891631669</v>
      </c>
      <c r="E2274" s="80" t="s">
        <v>3706</v>
      </c>
      <c r="F2274" s="86" t="str">
        <f>INDEX('Crosswalk Particulates'!$B:$B,MATCH('2017 EPA Data'!A2274,'Crosswalk Particulates'!$A:$A,0))</f>
        <v>process-ngps-industry</v>
      </c>
      <c r="G2274" s="91">
        <f>INDEX('Crosswalk Particulates'!$E:$E,MATCH('2017 EPA Data'!$B2274,'Crosswalk Particulates'!$D:$D,0))</f>
        <v>0</v>
      </c>
      <c r="H2274" s="103">
        <f t="shared" si="35"/>
        <v>0</v>
      </c>
    </row>
    <row r="2275" spans="1:8" hidden="1">
      <c r="A2275" s="80" t="s">
        <v>3766</v>
      </c>
      <c r="B2275" s="80" t="s">
        <v>3970</v>
      </c>
      <c r="C2275" s="80" t="s">
        <v>3705</v>
      </c>
      <c r="D2275" s="93">
        <v>1983.24793</v>
      </c>
      <c r="E2275" s="80" t="s">
        <v>3706</v>
      </c>
      <c r="F2275" s="86" t="str">
        <f>INDEX('Crosswalk Particulates'!$B:$B,MATCH('2017 EPA Data'!A2275,'Crosswalk Particulates'!$A:$A,0))</f>
        <v>process-chemicals-industry</v>
      </c>
      <c r="G2275" s="91">
        <f>INDEX('Crosswalk Particulates'!$E:$E,MATCH('2017 EPA Data'!$B2275,'Crosswalk Particulates'!$D:$D,0))</f>
        <v>0</v>
      </c>
      <c r="H2275" s="103">
        <f t="shared" si="35"/>
        <v>0</v>
      </c>
    </row>
    <row r="2276" spans="1:8" hidden="1">
      <c r="A2276" s="80" t="s">
        <v>3819</v>
      </c>
      <c r="B2276" s="80" t="s">
        <v>3822</v>
      </c>
      <c r="D2276" s="93">
        <v>1981.5415296902054</v>
      </c>
      <c r="E2276" s="80" t="s">
        <v>3710</v>
      </c>
      <c r="F2276" s="86" t="str">
        <f>INDEX('Crosswalk Particulates'!$B:$B,MATCH('2017 EPA Data'!A2276,'Crosswalk Particulates'!$A:$A,0))</f>
        <v>Residential Buildings Sector</v>
      </c>
      <c r="G2276" s="91" t="str">
        <f>INDEX('Crosswalk Particulates'!$E:$E,MATCH('2017 EPA Data'!$B2276,'Crosswalk Particulates'!$D:$D,0))</f>
        <v>OC</v>
      </c>
      <c r="H2276" s="103">
        <f t="shared" si="35"/>
        <v>1797626375.2394569</v>
      </c>
    </row>
    <row r="2277" spans="1:8" hidden="1">
      <c r="A2277" s="80" t="s">
        <v>3807</v>
      </c>
      <c r="B2277" s="80" t="s">
        <v>3874</v>
      </c>
      <c r="C2277" s="80" t="s">
        <v>3705</v>
      </c>
      <c r="D2277" s="93">
        <v>1977.1515460400001</v>
      </c>
      <c r="E2277" s="80" t="s">
        <v>3706</v>
      </c>
      <c r="F2277" s="86" t="str">
        <f>INDEX('Crosswalk Particulates'!$B:$B,MATCH('2017 EPA Data'!A2277,'Crosswalk Particulates'!$A:$A,0))</f>
        <v>process-iron and steel-industry</v>
      </c>
      <c r="G2277" s="91">
        <f>INDEX('Crosswalk Particulates'!$E:$E,MATCH('2017 EPA Data'!$B2277,'Crosswalk Particulates'!$D:$D,0))</f>
        <v>0</v>
      </c>
      <c r="H2277" s="103">
        <f t="shared" si="35"/>
        <v>0</v>
      </c>
    </row>
    <row r="2278" spans="1:8" hidden="1">
      <c r="A2278" s="80" t="s">
        <v>3770</v>
      </c>
      <c r="B2278" s="80" t="s">
        <v>3822</v>
      </c>
      <c r="D2278" s="93">
        <v>1974.0826033426138</v>
      </c>
      <c r="E2278" s="80" t="s">
        <v>3710</v>
      </c>
      <c r="F2278" s="86" t="str">
        <f>INDEX('Crosswalk Particulates'!$B:$B,MATCH('2017 EPA Data'!A2278,'Crosswalk Particulates'!$A:$A,0))</f>
        <v>Commercial Buildings Sector</v>
      </c>
      <c r="G2278" s="91" t="str">
        <f>INDEX('Crosswalk Particulates'!$E:$E,MATCH('2017 EPA Data'!$B2278,'Crosswalk Particulates'!$D:$D,0))</f>
        <v>OC</v>
      </c>
      <c r="H2278" s="103">
        <f t="shared" si="35"/>
        <v>1790859743.0329161</v>
      </c>
    </row>
    <row r="2279" spans="1:8" hidden="1">
      <c r="A2279" s="80" t="s">
        <v>3739</v>
      </c>
      <c r="B2279" s="80" t="s">
        <v>3792</v>
      </c>
      <c r="C2279" s="80" t="s">
        <v>3705</v>
      </c>
      <c r="D2279" s="93">
        <v>1965.4612</v>
      </c>
      <c r="E2279" s="80" t="s">
        <v>3706</v>
      </c>
      <c r="F2279" s="86" t="str">
        <f>INDEX('Crosswalk Particulates'!$B:$B,MATCH('2017 EPA Data'!A2279,'Crosswalk Particulates'!$A:$A,0))</f>
        <v>industry-fuel-natural gas</v>
      </c>
      <c r="G2279" s="91">
        <f>INDEX('Crosswalk Particulates'!$E:$E,MATCH('2017 EPA Data'!$B2279,'Crosswalk Particulates'!$D:$D,0))</f>
        <v>0</v>
      </c>
      <c r="H2279" s="103">
        <f t="shared" si="35"/>
        <v>0</v>
      </c>
    </row>
    <row r="2280" spans="1:8" hidden="1">
      <c r="A2280" s="80" t="s">
        <v>3766</v>
      </c>
      <c r="B2280" s="80" t="s">
        <v>3785</v>
      </c>
      <c r="C2280" s="80" t="s">
        <v>3709</v>
      </c>
      <c r="D2280" s="93">
        <v>1959.22806429</v>
      </c>
      <c r="E2280" s="80" t="s">
        <v>3710</v>
      </c>
      <c r="F2280" s="86" t="str">
        <f>INDEX('Crosswalk Particulates'!$B:$B,MATCH('2017 EPA Data'!A2280,'Crosswalk Particulates'!$A:$A,0))</f>
        <v>process-chemicals-industry</v>
      </c>
      <c r="G2280" s="91" t="str">
        <f>INDEX('Crosswalk Particulates'!$E:$E,MATCH('2017 EPA Data'!$B2280,'Crosswalk Particulates'!$D:$D,0))</f>
        <v>CH4</v>
      </c>
      <c r="H2280" s="103">
        <f t="shared" si="35"/>
        <v>1777383915.8585153</v>
      </c>
    </row>
    <row r="2281" spans="1:8" hidden="1">
      <c r="A2281" s="80" t="s">
        <v>3783</v>
      </c>
      <c r="B2281" s="80" t="s">
        <v>3849</v>
      </c>
      <c r="C2281" s="80" t="s">
        <v>3705</v>
      </c>
      <c r="D2281" s="93">
        <v>1957.26344279</v>
      </c>
      <c r="E2281" s="80" t="s">
        <v>3706</v>
      </c>
      <c r="F2281" s="86" t="str">
        <f>INDEX('Crosswalk Particulates'!$B:$B,MATCH('2017 EPA Data'!A2281,'Crosswalk Particulates'!$A:$A,0))</f>
        <v>process-other-industry</v>
      </c>
      <c r="G2281" s="91">
        <f>INDEX('Crosswalk Particulates'!$E:$E,MATCH('2017 EPA Data'!$B2281,'Crosswalk Particulates'!$D:$D,0))</f>
        <v>0</v>
      </c>
      <c r="H2281" s="103">
        <f t="shared" si="35"/>
        <v>0</v>
      </c>
    </row>
    <row r="2282" spans="1:8" hidden="1">
      <c r="A2282" s="80" t="s">
        <v>3769</v>
      </c>
      <c r="B2282" s="80" t="s">
        <v>3939</v>
      </c>
      <c r="C2282" s="80" t="s">
        <v>3705</v>
      </c>
      <c r="D2282" s="93">
        <v>1956.1261206979746</v>
      </c>
      <c r="E2282" s="80" t="s">
        <v>3706</v>
      </c>
      <c r="F2282" s="86" t="str">
        <f>INDEX('Crosswalk Particulates'!$B:$B,MATCH('2017 EPA Data'!A2282,'Crosswalk Particulates'!$A:$A,0))</f>
        <v>Electricity Sector</v>
      </c>
      <c r="G2282" s="91">
        <f>INDEX('Crosswalk Particulates'!$E:$E,MATCH('2017 EPA Data'!$B2282,'Crosswalk Particulates'!$D:$D,0))</f>
        <v>0</v>
      </c>
      <c r="H2282" s="103">
        <f t="shared" si="35"/>
        <v>0</v>
      </c>
    </row>
    <row r="2283" spans="1:8" hidden="1">
      <c r="A2283" s="80" t="s">
        <v>3837</v>
      </c>
      <c r="B2283" s="80" t="s">
        <v>3732</v>
      </c>
      <c r="C2283" s="80" t="s">
        <v>3705</v>
      </c>
      <c r="D2283" s="93">
        <v>1949.2804671707679</v>
      </c>
      <c r="E2283" s="80" t="s">
        <v>3706</v>
      </c>
      <c r="F2283" s="86" t="str">
        <f>INDEX('Crosswalk Particulates'!$B:$B,MATCH('2017 EPA Data'!A2283,'Crosswalk Particulates'!$A:$A,0))</f>
        <v>Electricity Sector</v>
      </c>
      <c r="G2283" s="91">
        <f>INDEX('Crosswalk Particulates'!$E:$E,MATCH('2017 EPA Data'!$B2283,'Crosswalk Particulates'!$D:$D,0))</f>
        <v>0</v>
      </c>
      <c r="H2283" s="103">
        <f t="shared" si="35"/>
        <v>0</v>
      </c>
    </row>
    <row r="2284" spans="1:8" hidden="1">
      <c r="A2284" s="80" t="s">
        <v>3726</v>
      </c>
      <c r="B2284" s="80" t="s">
        <v>3882</v>
      </c>
      <c r="C2284" s="80" t="s">
        <v>3705</v>
      </c>
      <c r="D2284" s="93">
        <v>1947.4988846480401</v>
      </c>
      <c r="E2284" s="80" t="s">
        <v>3706</v>
      </c>
      <c r="F2284" s="86" t="str">
        <f>INDEX('Crosswalk Particulates'!$B:$B,MATCH('2017 EPA Data'!A2284,'Crosswalk Particulates'!$A:$A,0))</f>
        <v>process-other-industry</v>
      </c>
      <c r="G2284" s="91">
        <f>INDEX('Crosswalk Particulates'!$E:$E,MATCH('2017 EPA Data'!$B2284,'Crosswalk Particulates'!$D:$D,0))</f>
        <v>0</v>
      </c>
      <c r="H2284" s="103">
        <f t="shared" si="35"/>
        <v>0</v>
      </c>
    </row>
    <row r="2285" spans="1:8" hidden="1">
      <c r="A2285" s="80" t="s">
        <v>3753</v>
      </c>
      <c r="B2285" s="80" t="s">
        <v>3918</v>
      </c>
      <c r="C2285" s="80" t="s">
        <v>3705</v>
      </c>
      <c r="D2285" s="93">
        <v>1947.2211876655999</v>
      </c>
      <c r="E2285" s="80" t="s">
        <v>3706</v>
      </c>
      <c r="F2285" s="86" t="str">
        <f>INDEX('Crosswalk Particulates'!$B:$B,MATCH('2017 EPA Data'!A2285,'Crosswalk Particulates'!$A:$A,0))</f>
        <v>Electricity Sector</v>
      </c>
      <c r="G2285" s="91">
        <f>INDEX('Crosswalk Particulates'!$E:$E,MATCH('2017 EPA Data'!$B2285,'Crosswalk Particulates'!$D:$D,0))</f>
        <v>0</v>
      </c>
      <c r="H2285" s="103">
        <f t="shared" si="35"/>
        <v>0</v>
      </c>
    </row>
    <row r="2286" spans="1:8" hidden="1">
      <c r="A2286" s="80" t="s">
        <v>3783</v>
      </c>
      <c r="B2286" s="80" t="s">
        <v>3756</v>
      </c>
      <c r="C2286" s="80" t="s">
        <v>3705</v>
      </c>
      <c r="D2286" s="93">
        <v>1946.79171559</v>
      </c>
      <c r="E2286" s="80" t="s">
        <v>3706</v>
      </c>
      <c r="F2286" s="86" t="str">
        <f>INDEX('Crosswalk Particulates'!$B:$B,MATCH('2017 EPA Data'!A2286,'Crosswalk Particulates'!$A:$A,0))</f>
        <v>process-other-industry</v>
      </c>
      <c r="G2286" s="91">
        <f>INDEX('Crosswalk Particulates'!$E:$E,MATCH('2017 EPA Data'!$B2286,'Crosswalk Particulates'!$D:$D,0))</f>
        <v>0</v>
      </c>
      <c r="H2286" s="103">
        <f t="shared" si="35"/>
        <v>0</v>
      </c>
    </row>
    <row r="2287" spans="1:8" hidden="1">
      <c r="A2287" s="80" t="s">
        <v>3751</v>
      </c>
      <c r="B2287" s="80" t="s">
        <v>3756</v>
      </c>
      <c r="C2287" s="80" t="s">
        <v>3705</v>
      </c>
      <c r="D2287" s="93">
        <v>1940.5046463803999</v>
      </c>
      <c r="E2287" s="80" t="s">
        <v>3706</v>
      </c>
      <c r="F2287" s="86" t="str">
        <f>INDEX('Crosswalk Particulates'!$B:$B,MATCH('2017 EPA Data'!A2287,'Crosswalk Particulates'!$A:$A,0))</f>
        <v>Other-EPA</v>
      </c>
      <c r="G2287" s="91">
        <f>INDEX('Crosswalk Particulates'!$E:$E,MATCH('2017 EPA Data'!$B2287,'Crosswalk Particulates'!$D:$D,0))</f>
        <v>0</v>
      </c>
      <c r="H2287" s="103">
        <f t="shared" si="35"/>
        <v>0</v>
      </c>
    </row>
    <row r="2288" spans="1:8" hidden="1">
      <c r="A2288" s="80" t="s">
        <v>3852</v>
      </c>
      <c r="B2288" s="80" t="s">
        <v>3727</v>
      </c>
      <c r="C2288" s="80" t="s">
        <v>3705</v>
      </c>
      <c r="D2288" s="93">
        <v>1935.5490155058001</v>
      </c>
      <c r="E2288" s="80" t="s">
        <v>3706</v>
      </c>
      <c r="F2288" s="86" t="str">
        <f>INDEX('Crosswalk Particulates'!$B:$B,MATCH('2017 EPA Data'!A2288,'Crosswalk Particulates'!$A:$A,0))</f>
        <v>Commercial Buildings Sector</v>
      </c>
      <c r="G2288" s="91">
        <f>INDEX('Crosswalk Particulates'!$E:$E,MATCH('2017 EPA Data'!$B2288,'Crosswalk Particulates'!$D:$D,0))</f>
        <v>0</v>
      </c>
      <c r="H2288" s="103">
        <f t="shared" si="35"/>
        <v>0</v>
      </c>
    </row>
    <row r="2289" spans="1:8" hidden="1">
      <c r="A2289" s="80" t="s">
        <v>3843</v>
      </c>
      <c r="B2289" s="80" t="s">
        <v>3725</v>
      </c>
      <c r="C2289" s="80" t="s">
        <v>3705</v>
      </c>
      <c r="D2289" s="93">
        <v>1919.7803354485786</v>
      </c>
      <c r="E2289" s="80" t="s">
        <v>3706</v>
      </c>
      <c r="F2289" s="86" t="str">
        <f>INDEX('Crosswalk Particulates'!$B:$B,MATCH('2017 EPA Data'!A2289,'Crosswalk Particulates'!$A:$A,0))</f>
        <v>Commercial Buildings Sector</v>
      </c>
      <c r="G2289" s="91">
        <f>INDEX('Crosswalk Particulates'!$E:$E,MATCH('2017 EPA Data'!$B2289,'Crosswalk Particulates'!$D:$D,0))</f>
        <v>0</v>
      </c>
      <c r="H2289" s="103">
        <f t="shared" si="35"/>
        <v>0</v>
      </c>
    </row>
    <row r="2290" spans="1:8" hidden="1">
      <c r="A2290" s="80" t="s">
        <v>3726</v>
      </c>
      <c r="B2290" s="80" t="s">
        <v>3785</v>
      </c>
      <c r="C2290" s="80" t="s">
        <v>3709</v>
      </c>
      <c r="D2290" s="93">
        <v>1918.43207405</v>
      </c>
      <c r="E2290" s="80" t="s">
        <v>3710</v>
      </c>
      <c r="F2290" s="86" t="str">
        <f>INDEX('Crosswalk Particulates'!$B:$B,MATCH('2017 EPA Data'!A2290,'Crosswalk Particulates'!$A:$A,0))</f>
        <v>process-other-industry</v>
      </c>
      <c r="G2290" s="91" t="str">
        <f>INDEX('Crosswalk Particulates'!$E:$E,MATCH('2017 EPA Data'!$B2290,'Crosswalk Particulates'!$D:$D,0))</f>
        <v>CH4</v>
      </c>
      <c r="H2290" s="103">
        <f t="shared" si="35"/>
        <v>1740374372.0459764</v>
      </c>
    </row>
    <row r="2291" spans="1:8" hidden="1">
      <c r="A2291" s="80" t="s">
        <v>3772</v>
      </c>
      <c r="B2291" s="80" t="s">
        <v>3778</v>
      </c>
      <c r="C2291" s="80" t="s">
        <v>3745</v>
      </c>
      <c r="D2291" s="93">
        <v>1908.1850758800001</v>
      </c>
      <c r="E2291" s="80" t="s">
        <v>3710</v>
      </c>
      <c r="F2291" s="86" t="str">
        <f>INDEX('Crosswalk Particulates'!$B:$B,MATCH('2017 EPA Data'!A2291,'Crosswalk Particulates'!$A:$A,0))</f>
        <v>Electricity Sector</v>
      </c>
      <c r="G2291" s="91" t="str">
        <f>INDEX('Crosswalk Particulates'!$E:$E,MATCH('2017 EPA Data'!$B2291,'Crosswalk Particulates'!$D:$D,0))</f>
        <v>PM10</v>
      </c>
      <c r="H2291" s="103">
        <f t="shared" si="35"/>
        <v>1731078440.6201525</v>
      </c>
    </row>
    <row r="2292" spans="1:8" hidden="1">
      <c r="A2292" s="80" t="s">
        <v>3772</v>
      </c>
      <c r="B2292" s="80" t="s">
        <v>3903</v>
      </c>
      <c r="C2292" s="80" t="s">
        <v>3705</v>
      </c>
      <c r="D2292" s="93">
        <v>1907.3783543035761</v>
      </c>
      <c r="E2292" s="80" t="s">
        <v>3706</v>
      </c>
      <c r="F2292" s="86" t="str">
        <f>INDEX('Crosswalk Particulates'!$B:$B,MATCH('2017 EPA Data'!A2292,'Crosswalk Particulates'!$A:$A,0))</f>
        <v>Electricity Sector</v>
      </c>
      <c r="G2292" s="91">
        <f>INDEX('Crosswalk Particulates'!$E:$E,MATCH('2017 EPA Data'!$B2292,'Crosswalk Particulates'!$D:$D,0))</f>
        <v>0</v>
      </c>
      <c r="H2292" s="103">
        <f t="shared" si="35"/>
        <v>0</v>
      </c>
    </row>
    <row r="2293" spans="1:8" hidden="1">
      <c r="A2293" s="80" t="s">
        <v>3770</v>
      </c>
      <c r="B2293" s="80" t="s">
        <v>3847</v>
      </c>
      <c r="C2293" s="80" t="s">
        <v>3705</v>
      </c>
      <c r="D2293" s="93">
        <v>1898.8208235132558</v>
      </c>
      <c r="E2293" s="80" t="s">
        <v>3706</v>
      </c>
      <c r="F2293" s="86" t="str">
        <f>INDEX('Crosswalk Particulates'!$B:$B,MATCH('2017 EPA Data'!A2293,'Crosswalk Particulates'!$A:$A,0))</f>
        <v>Commercial Buildings Sector</v>
      </c>
      <c r="G2293" s="91">
        <f>INDEX('Crosswalk Particulates'!$E:$E,MATCH('2017 EPA Data'!$B2293,'Crosswalk Particulates'!$D:$D,0))</f>
        <v>0</v>
      </c>
      <c r="H2293" s="103">
        <f t="shared" si="35"/>
        <v>0</v>
      </c>
    </row>
    <row r="2294" spans="1:8" hidden="1">
      <c r="A2294" s="80" t="s">
        <v>3729</v>
      </c>
      <c r="B2294" s="80" t="s">
        <v>3824</v>
      </c>
      <c r="C2294" s="80" t="s">
        <v>3705</v>
      </c>
      <c r="D2294" s="93">
        <v>1897.3306540497329</v>
      </c>
      <c r="E2294" s="80" t="s">
        <v>3706</v>
      </c>
      <c r="F2294" s="86" t="str">
        <f>INDEX('Crosswalk Particulates'!$B:$B,MATCH('2017 EPA Data'!A2294,'Crosswalk Particulates'!$A:$A,0))</f>
        <v>Transportation Sector</v>
      </c>
      <c r="G2294" s="91">
        <f>INDEX('Crosswalk Particulates'!$E:$E,MATCH('2017 EPA Data'!$B2294,'Crosswalk Particulates'!$D:$D,0))</f>
        <v>0</v>
      </c>
      <c r="H2294" s="103">
        <f t="shared" si="35"/>
        <v>0</v>
      </c>
    </row>
    <row r="2295" spans="1:8" hidden="1">
      <c r="A2295" s="80" t="s">
        <v>3726</v>
      </c>
      <c r="B2295" s="80" t="s">
        <v>3874</v>
      </c>
      <c r="C2295" s="80" t="s">
        <v>3705</v>
      </c>
      <c r="D2295" s="93">
        <v>1897.1461439767399</v>
      </c>
      <c r="E2295" s="80" t="s">
        <v>3706</v>
      </c>
      <c r="F2295" s="86" t="str">
        <f>INDEX('Crosswalk Particulates'!$B:$B,MATCH('2017 EPA Data'!A2295,'Crosswalk Particulates'!$A:$A,0))</f>
        <v>process-other-industry</v>
      </c>
      <c r="G2295" s="91">
        <f>INDEX('Crosswalk Particulates'!$E:$E,MATCH('2017 EPA Data'!$B2295,'Crosswalk Particulates'!$D:$D,0))</f>
        <v>0</v>
      </c>
      <c r="H2295" s="103">
        <f t="shared" si="35"/>
        <v>0</v>
      </c>
    </row>
    <row r="2296" spans="1:8" hidden="1">
      <c r="A2296" s="80" t="s">
        <v>3753</v>
      </c>
      <c r="B2296" s="80" t="s">
        <v>3731</v>
      </c>
      <c r="C2296" s="80" t="s">
        <v>3705</v>
      </c>
      <c r="D2296" s="93">
        <v>1894</v>
      </c>
      <c r="E2296" s="80" t="s">
        <v>3706</v>
      </c>
      <c r="F2296" s="86" t="str">
        <f>INDEX('Crosswalk Particulates'!$B:$B,MATCH('2017 EPA Data'!A2296,'Crosswalk Particulates'!$A:$A,0))</f>
        <v>Electricity Sector</v>
      </c>
      <c r="G2296" s="91">
        <f>INDEX('Crosswalk Particulates'!$E:$E,MATCH('2017 EPA Data'!$B2296,'Crosswalk Particulates'!$D:$D,0))</f>
        <v>0</v>
      </c>
      <c r="H2296" s="103">
        <f t="shared" si="35"/>
        <v>0</v>
      </c>
    </row>
    <row r="2297" spans="1:8" hidden="1">
      <c r="A2297" s="80" t="s">
        <v>3780</v>
      </c>
      <c r="B2297" s="80" t="s">
        <v>3750</v>
      </c>
      <c r="C2297" s="80" t="s">
        <v>3705</v>
      </c>
      <c r="D2297" s="93">
        <v>1891.6262465624</v>
      </c>
      <c r="E2297" s="80" t="s">
        <v>3706</v>
      </c>
      <c r="F2297" s="86" t="str">
        <f>INDEX('Crosswalk Particulates'!$B:$B,MATCH('2017 EPA Data'!A2297,'Crosswalk Particulates'!$A:$A,0))</f>
        <v>process-ngps-industry</v>
      </c>
      <c r="G2297" s="91">
        <f>INDEX('Crosswalk Particulates'!$E:$E,MATCH('2017 EPA Data'!$B2297,'Crosswalk Particulates'!$D:$D,0))</f>
        <v>0</v>
      </c>
      <c r="H2297" s="103">
        <f t="shared" si="35"/>
        <v>0</v>
      </c>
    </row>
    <row r="2298" spans="1:8" hidden="1">
      <c r="A2298" s="80" t="s">
        <v>3766</v>
      </c>
      <c r="B2298" s="80" t="s">
        <v>3918</v>
      </c>
      <c r="C2298" s="80" t="s">
        <v>3705</v>
      </c>
      <c r="D2298" s="93">
        <v>1885.3391882190001</v>
      </c>
      <c r="E2298" s="80" t="s">
        <v>3706</v>
      </c>
      <c r="F2298" s="86" t="str">
        <f>INDEX('Crosswalk Particulates'!$B:$B,MATCH('2017 EPA Data'!A2298,'Crosswalk Particulates'!$A:$A,0))</f>
        <v>process-chemicals-industry</v>
      </c>
      <c r="G2298" s="91">
        <f>INDEX('Crosswalk Particulates'!$E:$E,MATCH('2017 EPA Data'!$B2298,'Crosswalk Particulates'!$D:$D,0))</f>
        <v>0</v>
      </c>
      <c r="H2298" s="103">
        <f t="shared" si="35"/>
        <v>0</v>
      </c>
    </row>
    <row r="2299" spans="1:8" hidden="1">
      <c r="A2299" s="80" t="s">
        <v>3820</v>
      </c>
      <c r="B2299" s="80" t="s">
        <v>3882</v>
      </c>
      <c r="C2299" s="80" t="s">
        <v>3705</v>
      </c>
      <c r="D2299" s="93">
        <v>1883.4268995915847</v>
      </c>
      <c r="E2299" s="80" t="s">
        <v>3706</v>
      </c>
      <c r="F2299" s="86" t="str">
        <f>INDEX('Crosswalk Particulates'!$B:$B,MATCH('2017 EPA Data'!A2299,'Crosswalk Particulates'!$A:$A,0))</f>
        <v>industry-fuel-other</v>
      </c>
      <c r="G2299" s="91">
        <f>INDEX('Crosswalk Particulates'!$E:$E,MATCH('2017 EPA Data'!$B2299,'Crosswalk Particulates'!$D:$D,0))</f>
        <v>0</v>
      </c>
      <c r="H2299" s="103">
        <f t="shared" si="35"/>
        <v>0</v>
      </c>
    </row>
    <row r="2300" spans="1:8" hidden="1">
      <c r="A2300" s="80" t="s">
        <v>3774</v>
      </c>
      <c r="B2300" s="80" t="s">
        <v>3785</v>
      </c>
      <c r="C2300" s="80" t="s">
        <v>3709</v>
      </c>
      <c r="D2300" s="93">
        <v>1881.2538563095679</v>
      </c>
      <c r="E2300" s="80" t="s">
        <v>3710</v>
      </c>
      <c r="F2300" s="86" t="str">
        <f>INDEX('Crosswalk Particulates'!$B:$B,MATCH('2017 EPA Data'!A2300,'Crosswalk Particulates'!$A:$A,0))</f>
        <v>process-other-industry</v>
      </c>
      <c r="G2300" s="91" t="str">
        <f>INDEX('Crosswalk Particulates'!$E:$E,MATCH('2017 EPA Data'!$B2300,'Crosswalk Particulates'!$D:$D,0))</f>
        <v>CH4</v>
      </c>
      <c r="H2300" s="103">
        <f t="shared" si="35"/>
        <v>1706646820.1409478</v>
      </c>
    </row>
    <row r="2301" spans="1:8" hidden="1">
      <c r="A2301" s="80" t="s">
        <v>3795</v>
      </c>
      <c r="B2301" s="80" t="s">
        <v>3782</v>
      </c>
      <c r="C2301" s="80" t="s">
        <v>3705</v>
      </c>
      <c r="D2301" s="93">
        <v>1879.4</v>
      </c>
      <c r="E2301" s="80" t="s">
        <v>3706</v>
      </c>
      <c r="F2301" s="86" t="str">
        <f>INDEX('Crosswalk Particulates'!$B:$B,MATCH('2017 EPA Data'!A2301,'Crosswalk Particulates'!$A:$A,0))</f>
        <v>process-cement-industry</v>
      </c>
      <c r="G2301" s="91">
        <f>INDEX('Crosswalk Particulates'!$E:$E,MATCH('2017 EPA Data'!$B2301,'Crosswalk Particulates'!$D:$D,0))</f>
        <v>0</v>
      </c>
      <c r="H2301" s="103">
        <f t="shared" si="35"/>
        <v>0</v>
      </c>
    </row>
    <row r="2302" spans="1:8" hidden="1">
      <c r="A2302" s="80" t="s">
        <v>3783</v>
      </c>
      <c r="B2302" s="80" t="s">
        <v>3754</v>
      </c>
      <c r="C2302" s="80" t="s">
        <v>3705</v>
      </c>
      <c r="D2302" s="93">
        <v>1875.4228000000001</v>
      </c>
      <c r="E2302" s="80" t="s">
        <v>3706</v>
      </c>
      <c r="F2302" s="86" t="str">
        <f>INDEX('Crosswalk Particulates'!$B:$B,MATCH('2017 EPA Data'!A2302,'Crosswalk Particulates'!$A:$A,0))</f>
        <v>process-other-industry</v>
      </c>
      <c r="G2302" s="91">
        <f>INDEX('Crosswalk Particulates'!$E:$E,MATCH('2017 EPA Data'!$B2302,'Crosswalk Particulates'!$D:$D,0))</f>
        <v>0</v>
      </c>
      <c r="H2302" s="103">
        <f t="shared" si="35"/>
        <v>0</v>
      </c>
    </row>
    <row r="2303" spans="1:8" hidden="1">
      <c r="A2303" s="80" t="s">
        <v>3788</v>
      </c>
      <c r="B2303" s="80" t="s">
        <v>3809</v>
      </c>
      <c r="C2303" s="80" t="s">
        <v>3705</v>
      </c>
      <c r="D2303" s="93">
        <v>1850.5558041719396</v>
      </c>
      <c r="E2303" s="80" t="s">
        <v>3706</v>
      </c>
      <c r="F2303" s="86" t="str">
        <f>INDEX('Crosswalk Particulates'!$B:$B,MATCH('2017 EPA Data'!A2303,'Crosswalk Particulates'!$A:$A,0))</f>
        <v>industry-fuel-biomass</v>
      </c>
      <c r="G2303" s="91">
        <f>INDEX('Crosswalk Particulates'!$E:$E,MATCH('2017 EPA Data'!$B2303,'Crosswalk Particulates'!$D:$D,0))</f>
        <v>0</v>
      </c>
      <c r="H2303" s="103">
        <f t="shared" si="35"/>
        <v>0</v>
      </c>
    </row>
    <row r="2304" spans="1:8" hidden="1">
      <c r="A2304" s="80" t="s">
        <v>3753</v>
      </c>
      <c r="B2304" s="80" t="s">
        <v>3866</v>
      </c>
      <c r="C2304" s="80" t="s">
        <v>3705</v>
      </c>
      <c r="D2304" s="93">
        <v>1844.1619350000001</v>
      </c>
      <c r="E2304" s="80" t="s">
        <v>3706</v>
      </c>
      <c r="F2304" s="86" t="str">
        <f>INDEX('Crosswalk Particulates'!$B:$B,MATCH('2017 EPA Data'!A2304,'Crosswalk Particulates'!$A:$A,0))</f>
        <v>Electricity Sector</v>
      </c>
      <c r="G2304" s="91">
        <f>INDEX('Crosswalk Particulates'!$E:$E,MATCH('2017 EPA Data'!$B2304,'Crosswalk Particulates'!$D:$D,0))</f>
        <v>0</v>
      </c>
      <c r="H2304" s="103">
        <f t="shared" si="35"/>
        <v>0</v>
      </c>
    </row>
    <row r="2305" spans="1:8" hidden="1">
      <c r="A2305" s="80" t="s">
        <v>3770</v>
      </c>
      <c r="B2305" s="80" t="s">
        <v>3870</v>
      </c>
      <c r="C2305" s="80" t="s">
        <v>3705</v>
      </c>
      <c r="D2305" s="93">
        <v>1842.2594400999999</v>
      </c>
      <c r="E2305" s="80" t="s">
        <v>3706</v>
      </c>
      <c r="F2305" s="86" t="str">
        <f>INDEX('Crosswalk Particulates'!$B:$B,MATCH('2017 EPA Data'!A2305,'Crosswalk Particulates'!$A:$A,0))</f>
        <v>Commercial Buildings Sector</v>
      </c>
      <c r="G2305" s="91">
        <f>INDEX('Crosswalk Particulates'!$E:$E,MATCH('2017 EPA Data'!$B2305,'Crosswalk Particulates'!$D:$D,0))</f>
        <v>0</v>
      </c>
      <c r="H2305" s="103">
        <f t="shared" si="35"/>
        <v>0</v>
      </c>
    </row>
    <row r="2306" spans="1:8" hidden="1">
      <c r="A2306" s="80" t="s">
        <v>3753</v>
      </c>
      <c r="B2306" s="80" t="s">
        <v>3827</v>
      </c>
      <c r="C2306" s="80" t="s">
        <v>3705</v>
      </c>
      <c r="D2306" s="93">
        <v>1841.6436663429999</v>
      </c>
      <c r="E2306" s="80" t="s">
        <v>3706</v>
      </c>
      <c r="F2306" s="86" t="str">
        <f>INDEX('Crosswalk Particulates'!$B:$B,MATCH('2017 EPA Data'!A2306,'Crosswalk Particulates'!$A:$A,0))</f>
        <v>Electricity Sector</v>
      </c>
      <c r="G2306" s="91">
        <f>INDEX('Crosswalk Particulates'!$E:$E,MATCH('2017 EPA Data'!$B2306,'Crosswalk Particulates'!$D:$D,0))</f>
        <v>0</v>
      </c>
      <c r="H2306" s="103">
        <f t="shared" si="35"/>
        <v>0</v>
      </c>
    </row>
    <row r="2307" spans="1:8" hidden="1">
      <c r="A2307" s="80" t="s">
        <v>3726</v>
      </c>
      <c r="B2307" s="80" t="s">
        <v>3922</v>
      </c>
      <c r="C2307" s="80" t="s">
        <v>3705</v>
      </c>
      <c r="D2307" s="93">
        <v>1837.3860199999999</v>
      </c>
      <c r="E2307" s="80" t="s">
        <v>3706</v>
      </c>
      <c r="F2307" s="86" t="str">
        <f>INDEX('Crosswalk Particulates'!$B:$B,MATCH('2017 EPA Data'!A2307,'Crosswalk Particulates'!$A:$A,0))</f>
        <v>process-other-industry</v>
      </c>
      <c r="G2307" s="91">
        <f>INDEX('Crosswalk Particulates'!$E:$E,MATCH('2017 EPA Data'!$B2307,'Crosswalk Particulates'!$D:$D,0))</f>
        <v>0</v>
      </c>
      <c r="H2307" s="103">
        <f t="shared" si="35"/>
        <v>0</v>
      </c>
    </row>
    <row r="2308" spans="1:8" hidden="1">
      <c r="A2308" s="80" t="s">
        <v>3753</v>
      </c>
      <c r="B2308" s="80" t="s">
        <v>3956</v>
      </c>
      <c r="C2308" s="80" t="s">
        <v>3705</v>
      </c>
      <c r="D2308" s="93">
        <v>1831.8457550000001</v>
      </c>
      <c r="E2308" s="80" t="s">
        <v>3706</v>
      </c>
      <c r="F2308" s="86" t="str">
        <f>INDEX('Crosswalk Particulates'!$B:$B,MATCH('2017 EPA Data'!A2308,'Crosswalk Particulates'!$A:$A,0))</f>
        <v>Electricity Sector</v>
      </c>
      <c r="G2308" s="91">
        <f>INDEX('Crosswalk Particulates'!$E:$E,MATCH('2017 EPA Data'!$B2308,'Crosswalk Particulates'!$D:$D,0))</f>
        <v>0</v>
      </c>
      <c r="H2308" s="103">
        <f t="shared" ref="H2308:H2371" si="36">IF(E2308="TON",D2308/metricton_to_shortton,0)*10^6</f>
        <v>0</v>
      </c>
    </row>
    <row r="2309" spans="1:8" hidden="1">
      <c r="A2309" s="80" t="s">
        <v>3747</v>
      </c>
      <c r="B2309" s="80" t="s">
        <v>3882</v>
      </c>
      <c r="C2309" s="80" t="s">
        <v>3705</v>
      </c>
      <c r="D2309" s="93">
        <v>1823.1778656718359</v>
      </c>
      <c r="E2309" s="80" t="s">
        <v>3706</v>
      </c>
      <c r="F2309" s="86" t="str">
        <f>INDEX('Crosswalk Particulates'!$B:$B,MATCH('2017 EPA Data'!A2309,'Crosswalk Particulates'!$A:$A,0))</f>
        <v>process-waste-industry</v>
      </c>
      <c r="G2309" s="91">
        <f>INDEX('Crosswalk Particulates'!$E:$E,MATCH('2017 EPA Data'!$B2309,'Crosswalk Particulates'!$D:$D,0))</f>
        <v>0</v>
      </c>
      <c r="H2309" s="103">
        <f t="shared" si="36"/>
        <v>0</v>
      </c>
    </row>
    <row r="2310" spans="1:8" hidden="1">
      <c r="A2310" s="80" t="s">
        <v>3753</v>
      </c>
      <c r="B2310" s="80" t="s">
        <v>3928</v>
      </c>
      <c r="C2310" s="80" t="s">
        <v>3705</v>
      </c>
      <c r="D2310" s="93">
        <v>1819.724599962351</v>
      </c>
      <c r="E2310" s="80" t="s">
        <v>3706</v>
      </c>
      <c r="F2310" s="86" t="str">
        <f>INDEX('Crosswalk Particulates'!$B:$B,MATCH('2017 EPA Data'!A2310,'Crosswalk Particulates'!$A:$A,0))</f>
        <v>Electricity Sector</v>
      </c>
      <c r="G2310" s="91">
        <f>INDEX('Crosswalk Particulates'!$E:$E,MATCH('2017 EPA Data'!$B2310,'Crosswalk Particulates'!$D:$D,0))</f>
        <v>0</v>
      </c>
      <c r="H2310" s="103">
        <f t="shared" si="36"/>
        <v>0</v>
      </c>
    </row>
    <row r="2311" spans="1:8" hidden="1">
      <c r="A2311" s="80" t="s">
        <v>3726</v>
      </c>
      <c r="B2311" s="80" t="s">
        <v>3960</v>
      </c>
      <c r="C2311" s="80" t="s">
        <v>3705</v>
      </c>
      <c r="D2311" s="93">
        <v>1815.087012</v>
      </c>
      <c r="E2311" s="80" t="s">
        <v>3706</v>
      </c>
      <c r="F2311" s="86" t="str">
        <f>INDEX('Crosswalk Particulates'!$B:$B,MATCH('2017 EPA Data'!A2311,'Crosswalk Particulates'!$A:$A,0))</f>
        <v>process-other-industry</v>
      </c>
      <c r="G2311" s="91">
        <f>INDEX('Crosswalk Particulates'!$E:$E,MATCH('2017 EPA Data'!$B2311,'Crosswalk Particulates'!$D:$D,0))</f>
        <v>0</v>
      </c>
      <c r="H2311" s="103">
        <f t="shared" si="36"/>
        <v>0</v>
      </c>
    </row>
    <row r="2312" spans="1:8" hidden="1">
      <c r="A2312" s="80" t="s">
        <v>3707</v>
      </c>
      <c r="B2312" s="80" t="s">
        <v>3776</v>
      </c>
      <c r="C2312" s="80" t="s">
        <v>3705</v>
      </c>
      <c r="D2312" s="93">
        <v>1809.318</v>
      </c>
      <c r="E2312" s="80" t="s">
        <v>3706</v>
      </c>
      <c r="F2312" s="86" t="str">
        <f>INDEX('Crosswalk Particulates'!$B:$B,MATCH('2017 EPA Data'!A2312,'Crosswalk Particulates'!$A:$A,0))</f>
        <v>process-other-industry</v>
      </c>
      <c r="G2312" s="91">
        <f>INDEX('Crosswalk Particulates'!$E:$E,MATCH('2017 EPA Data'!$B2312,'Crosswalk Particulates'!$D:$D,0))</f>
        <v>0</v>
      </c>
      <c r="H2312" s="103">
        <f t="shared" si="36"/>
        <v>0</v>
      </c>
    </row>
    <row r="2313" spans="1:8" hidden="1">
      <c r="A2313" s="80" t="s">
        <v>3817</v>
      </c>
      <c r="B2313" s="80" t="s">
        <v>3830</v>
      </c>
      <c r="C2313" s="80" t="s">
        <v>3705</v>
      </c>
      <c r="D2313" s="93">
        <v>1805.42920254</v>
      </c>
      <c r="E2313" s="80" t="s">
        <v>3706</v>
      </c>
      <c r="F2313" s="86" t="str">
        <f>INDEX('Crosswalk Particulates'!$B:$B,MATCH('2017 EPA Data'!A2313,'Crosswalk Particulates'!$A:$A,0))</f>
        <v>industry-fuel-oil</v>
      </c>
      <c r="G2313" s="91">
        <f>INDEX('Crosswalk Particulates'!$E:$E,MATCH('2017 EPA Data'!$B2313,'Crosswalk Particulates'!$D:$D,0))</f>
        <v>0</v>
      </c>
      <c r="H2313" s="103">
        <f t="shared" si="36"/>
        <v>0</v>
      </c>
    </row>
    <row r="2314" spans="1:8" hidden="1">
      <c r="A2314" s="80" t="s">
        <v>3747</v>
      </c>
      <c r="B2314" s="80" t="s">
        <v>3913</v>
      </c>
      <c r="C2314" s="80" t="s">
        <v>3705</v>
      </c>
      <c r="D2314" s="93">
        <v>1803.4514654689999</v>
      </c>
      <c r="E2314" s="80" t="s">
        <v>3706</v>
      </c>
      <c r="F2314" s="86" t="str">
        <f>INDEX('Crosswalk Particulates'!$B:$B,MATCH('2017 EPA Data'!A2314,'Crosswalk Particulates'!$A:$A,0))</f>
        <v>process-waste-industry</v>
      </c>
      <c r="G2314" s="91">
        <f>INDEX('Crosswalk Particulates'!$E:$E,MATCH('2017 EPA Data'!$B2314,'Crosswalk Particulates'!$D:$D,0))</f>
        <v>0</v>
      </c>
      <c r="H2314" s="103">
        <f t="shared" si="36"/>
        <v>0</v>
      </c>
    </row>
    <row r="2315" spans="1:8" hidden="1">
      <c r="A2315" s="80" t="s">
        <v>3739</v>
      </c>
      <c r="B2315" s="80" t="s">
        <v>3761</v>
      </c>
      <c r="C2315" s="80" t="s">
        <v>3705</v>
      </c>
      <c r="D2315" s="93">
        <v>1790.4480029788954</v>
      </c>
      <c r="E2315" s="80" t="s">
        <v>3706</v>
      </c>
      <c r="F2315" s="86" t="str">
        <f>INDEX('Crosswalk Particulates'!$B:$B,MATCH('2017 EPA Data'!A2315,'Crosswalk Particulates'!$A:$A,0))</f>
        <v>industry-fuel-natural gas</v>
      </c>
      <c r="G2315" s="91">
        <f>INDEX('Crosswalk Particulates'!$E:$E,MATCH('2017 EPA Data'!$B2315,'Crosswalk Particulates'!$D:$D,0))</f>
        <v>0</v>
      </c>
      <c r="H2315" s="103">
        <f t="shared" si="36"/>
        <v>0</v>
      </c>
    </row>
    <row r="2316" spans="1:8" hidden="1">
      <c r="A2316" s="80" t="s">
        <v>3735</v>
      </c>
      <c r="B2316" s="80" t="s">
        <v>3849</v>
      </c>
      <c r="C2316" s="80" t="s">
        <v>3705</v>
      </c>
      <c r="D2316" s="93">
        <v>1788.5219643999999</v>
      </c>
      <c r="E2316" s="80" t="s">
        <v>3706</v>
      </c>
      <c r="F2316" s="86" t="str">
        <f>INDEX('Crosswalk Particulates'!$B:$B,MATCH('2017 EPA Data'!A2316,'Crosswalk Particulates'!$A:$A,0))</f>
        <v>process-other-industry</v>
      </c>
      <c r="G2316" s="91">
        <f>INDEX('Crosswalk Particulates'!$E:$E,MATCH('2017 EPA Data'!$B2316,'Crosswalk Particulates'!$D:$D,0))</f>
        <v>0</v>
      </c>
      <c r="H2316" s="103">
        <f t="shared" si="36"/>
        <v>0</v>
      </c>
    </row>
    <row r="2317" spans="1:8" hidden="1">
      <c r="A2317" s="80" t="s">
        <v>3707</v>
      </c>
      <c r="B2317" s="80" t="s">
        <v>3901</v>
      </c>
      <c r="C2317" s="80" t="s">
        <v>3705</v>
      </c>
      <c r="D2317" s="93">
        <v>1788.2600303935999</v>
      </c>
      <c r="E2317" s="80" t="s">
        <v>3706</v>
      </c>
      <c r="F2317" s="86" t="str">
        <f>INDEX('Crosswalk Particulates'!$B:$B,MATCH('2017 EPA Data'!A2317,'Crosswalk Particulates'!$A:$A,0))</f>
        <v>process-other-industry</v>
      </c>
      <c r="G2317" s="91">
        <f>INDEX('Crosswalk Particulates'!$E:$E,MATCH('2017 EPA Data'!$B2317,'Crosswalk Particulates'!$D:$D,0))</f>
        <v>0</v>
      </c>
      <c r="H2317" s="103">
        <f t="shared" si="36"/>
        <v>0</v>
      </c>
    </row>
    <row r="2318" spans="1:8" hidden="1">
      <c r="A2318" s="80" t="s">
        <v>3774</v>
      </c>
      <c r="B2318" s="80" t="s">
        <v>3905</v>
      </c>
      <c r="C2318" s="80" t="s">
        <v>3705</v>
      </c>
      <c r="D2318" s="93">
        <v>1781.2811979999999</v>
      </c>
      <c r="E2318" s="80" t="s">
        <v>3706</v>
      </c>
      <c r="F2318" s="86" t="str">
        <f>INDEX('Crosswalk Particulates'!$B:$B,MATCH('2017 EPA Data'!A2318,'Crosswalk Particulates'!$A:$A,0))</f>
        <v>process-other-industry</v>
      </c>
      <c r="G2318" s="91">
        <f>INDEX('Crosswalk Particulates'!$E:$E,MATCH('2017 EPA Data'!$B2318,'Crosswalk Particulates'!$D:$D,0))</f>
        <v>0</v>
      </c>
      <c r="H2318" s="103">
        <f t="shared" si="36"/>
        <v>0</v>
      </c>
    </row>
    <row r="2319" spans="1:8" hidden="1">
      <c r="A2319" s="80" t="s">
        <v>3707</v>
      </c>
      <c r="B2319" s="80" t="s">
        <v>3970</v>
      </c>
      <c r="C2319" s="80" t="s">
        <v>3705</v>
      </c>
      <c r="D2319" s="93">
        <v>1779.78496</v>
      </c>
      <c r="E2319" s="80" t="s">
        <v>3706</v>
      </c>
      <c r="F2319" s="86" t="str">
        <f>INDEX('Crosswalk Particulates'!$B:$B,MATCH('2017 EPA Data'!A2319,'Crosswalk Particulates'!$A:$A,0))</f>
        <v>process-other-industry</v>
      </c>
      <c r="G2319" s="91">
        <f>INDEX('Crosswalk Particulates'!$E:$E,MATCH('2017 EPA Data'!$B2319,'Crosswalk Particulates'!$D:$D,0))</f>
        <v>0</v>
      </c>
      <c r="H2319" s="103">
        <f t="shared" si="36"/>
        <v>0</v>
      </c>
    </row>
    <row r="2320" spans="1:8" hidden="1">
      <c r="A2320" s="80" t="s">
        <v>3766</v>
      </c>
      <c r="B2320" s="80" t="s">
        <v>3822</v>
      </c>
      <c r="D2320" s="93">
        <v>1779.4471689768015</v>
      </c>
      <c r="E2320" s="80" t="s">
        <v>3710</v>
      </c>
      <c r="F2320" s="86" t="str">
        <f>INDEX('Crosswalk Particulates'!$B:$B,MATCH('2017 EPA Data'!A2320,'Crosswalk Particulates'!$A:$A,0))</f>
        <v>process-chemicals-industry</v>
      </c>
      <c r="G2320" s="91" t="str">
        <f>INDEX('Crosswalk Particulates'!$E:$E,MATCH('2017 EPA Data'!$B2320,'Crosswalk Particulates'!$D:$D,0))</f>
        <v>OC</v>
      </c>
      <c r="H2320" s="103">
        <f t="shared" si="36"/>
        <v>1614289237.1263998</v>
      </c>
    </row>
    <row r="2321" spans="1:8" hidden="1">
      <c r="A2321" s="80" t="s">
        <v>3769</v>
      </c>
      <c r="B2321" s="80" t="s">
        <v>3856</v>
      </c>
      <c r="C2321" s="80" t="s">
        <v>3705</v>
      </c>
      <c r="D2321" s="93">
        <v>1776.9342100199999</v>
      </c>
      <c r="E2321" s="80" t="s">
        <v>3706</v>
      </c>
      <c r="F2321" s="86" t="str">
        <f>INDEX('Crosswalk Particulates'!$B:$B,MATCH('2017 EPA Data'!A2321,'Crosswalk Particulates'!$A:$A,0))</f>
        <v>Electricity Sector</v>
      </c>
      <c r="G2321" s="91">
        <f>INDEX('Crosswalk Particulates'!$E:$E,MATCH('2017 EPA Data'!$B2321,'Crosswalk Particulates'!$D:$D,0))</f>
        <v>0</v>
      </c>
      <c r="H2321" s="103">
        <f t="shared" si="36"/>
        <v>0</v>
      </c>
    </row>
    <row r="2322" spans="1:8" hidden="1">
      <c r="A2322" s="80" t="s">
        <v>3753</v>
      </c>
      <c r="B2322" s="80" t="s">
        <v>3942</v>
      </c>
      <c r="C2322" s="80" t="s">
        <v>3705</v>
      </c>
      <c r="D2322" s="93">
        <v>1773.97</v>
      </c>
      <c r="E2322" s="80" t="s">
        <v>3706</v>
      </c>
      <c r="F2322" s="86" t="str">
        <f>INDEX('Crosswalk Particulates'!$B:$B,MATCH('2017 EPA Data'!A2322,'Crosswalk Particulates'!$A:$A,0))</f>
        <v>Electricity Sector</v>
      </c>
      <c r="G2322" s="91">
        <f>INDEX('Crosswalk Particulates'!$E:$E,MATCH('2017 EPA Data'!$B2322,'Crosswalk Particulates'!$D:$D,0))</f>
        <v>0</v>
      </c>
      <c r="H2322" s="103">
        <f t="shared" si="36"/>
        <v>0</v>
      </c>
    </row>
    <row r="2323" spans="1:8" hidden="1">
      <c r="A2323" s="80" t="s">
        <v>3726</v>
      </c>
      <c r="B2323" s="80" t="s">
        <v>3899</v>
      </c>
      <c r="C2323" s="80" t="s">
        <v>3705</v>
      </c>
      <c r="D2323" s="93">
        <v>1772.837</v>
      </c>
      <c r="E2323" s="80" t="s">
        <v>3706</v>
      </c>
      <c r="F2323" s="86" t="str">
        <f>INDEX('Crosswalk Particulates'!$B:$B,MATCH('2017 EPA Data'!A2323,'Crosswalk Particulates'!$A:$A,0))</f>
        <v>process-other-industry</v>
      </c>
      <c r="G2323" s="91">
        <f>INDEX('Crosswalk Particulates'!$E:$E,MATCH('2017 EPA Data'!$B2323,'Crosswalk Particulates'!$D:$D,0))</f>
        <v>0</v>
      </c>
      <c r="H2323" s="103">
        <f t="shared" si="36"/>
        <v>0</v>
      </c>
    </row>
    <row r="2324" spans="1:8" hidden="1">
      <c r="A2324" s="80" t="s">
        <v>3769</v>
      </c>
      <c r="B2324" s="80" t="s">
        <v>3878</v>
      </c>
      <c r="C2324" s="80" t="s">
        <v>3705</v>
      </c>
      <c r="D2324" s="93">
        <v>1771.0879221471625</v>
      </c>
      <c r="E2324" s="80" t="s">
        <v>3706</v>
      </c>
      <c r="F2324" s="86" t="str">
        <f>INDEX('Crosswalk Particulates'!$B:$B,MATCH('2017 EPA Data'!A2324,'Crosswalk Particulates'!$A:$A,0))</f>
        <v>Electricity Sector</v>
      </c>
      <c r="G2324" s="91">
        <f>INDEX('Crosswalk Particulates'!$E:$E,MATCH('2017 EPA Data'!$B2324,'Crosswalk Particulates'!$D:$D,0))</f>
        <v>0</v>
      </c>
      <c r="H2324" s="103">
        <f t="shared" si="36"/>
        <v>0</v>
      </c>
    </row>
    <row r="2325" spans="1:8" hidden="1">
      <c r="A2325" s="80" t="s">
        <v>3707</v>
      </c>
      <c r="B2325" s="80" t="s">
        <v>3958</v>
      </c>
      <c r="C2325" s="80" t="s">
        <v>3705</v>
      </c>
      <c r="D2325" s="93">
        <v>1756.99355578</v>
      </c>
      <c r="E2325" s="80" t="s">
        <v>3706</v>
      </c>
      <c r="F2325" s="86" t="str">
        <f>INDEX('Crosswalk Particulates'!$B:$B,MATCH('2017 EPA Data'!A2325,'Crosswalk Particulates'!$A:$A,0))</f>
        <v>process-other-industry</v>
      </c>
      <c r="G2325" s="91">
        <f>INDEX('Crosswalk Particulates'!$E:$E,MATCH('2017 EPA Data'!$B2325,'Crosswalk Particulates'!$D:$D,0))</f>
        <v>0</v>
      </c>
      <c r="H2325" s="103">
        <f t="shared" si="36"/>
        <v>0</v>
      </c>
    </row>
    <row r="2326" spans="1:8" hidden="1">
      <c r="A2326" s="80" t="s">
        <v>3817</v>
      </c>
      <c r="B2326" s="80" t="s">
        <v>3761</v>
      </c>
      <c r="C2326" s="80" t="s">
        <v>3705</v>
      </c>
      <c r="D2326" s="93">
        <v>1754.9217473000001</v>
      </c>
      <c r="E2326" s="80" t="s">
        <v>3706</v>
      </c>
      <c r="F2326" s="86" t="str">
        <f>INDEX('Crosswalk Particulates'!$B:$B,MATCH('2017 EPA Data'!A2326,'Crosswalk Particulates'!$A:$A,0))</f>
        <v>industry-fuel-oil</v>
      </c>
      <c r="G2326" s="91">
        <f>INDEX('Crosswalk Particulates'!$E:$E,MATCH('2017 EPA Data'!$B2326,'Crosswalk Particulates'!$D:$D,0))</f>
        <v>0</v>
      </c>
      <c r="H2326" s="103">
        <f t="shared" si="36"/>
        <v>0</v>
      </c>
    </row>
    <row r="2327" spans="1:8" hidden="1">
      <c r="A2327" s="80" t="s">
        <v>3843</v>
      </c>
      <c r="B2327" s="80" t="s">
        <v>3723</v>
      </c>
      <c r="C2327" s="80" t="s">
        <v>3705</v>
      </c>
      <c r="D2327" s="93">
        <v>1750.5070642000001</v>
      </c>
      <c r="E2327" s="80" t="s">
        <v>3706</v>
      </c>
      <c r="F2327" s="86" t="str">
        <f>INDEX('Crosswalk Particulates'!$B:$B,MATCH('2017 EPA Data'!A2327,'Crosswalk Particulates'!$A:$A,0))</f>
        <v>Commercial Buildings Sector</v>
      </c>
      <c r="G2327" s="91">
        <f>INDEX('Crosswalk Particulates'!$E:$E,MATCH('2017 EPA Data'!$B2327,'Crosswalk Particulates'!$D:$D,0))</f>
        <v>0</v>
      </c>
      <c r="H2327" s="103">
        <f t="shared" si="36"/>
        <v>0</v>
      </c>
    </row>
    <row r="2328" spans="1:8" hidden="1">
      <c r="A2328" s="80" t="s">
        <v>3741</v>
      </c>
      <c r="B2328" s="80" t="s">
        <v>3864</v>
      </c>
      <c r="C2328" s="80" t="s">
        <v>3705</v>
      </c>
      <c r="D2328" s="93">
        <v>1750</v>
      </c>
      <c r="E2328" s="80" t="s">
        <v>3706</v>
      </c>
      <c r="F2328" s="86" t="str">
        <f>INDEX('Crosswalk Particulates'!$B:$B,MATCH('2017 EPA Data'!A2328,'Crosswalk Particulates'!$A:$A,0))</f>
        <v>process-other-industry</v>
      </c>
      <c r="G2328" s="91">
        <f>INDEX('Crosswalk Particulates'!$E:$E,MATCH('2017 EPA Data'!$B2328,'Crosswalk Particulates'!$D:$D,0))</f>
        <v>0</v>
      </c>
      <c r="H2328" s="103">
        <f t="shared" si="36"/>
        <v>0</v>
      </c>
    </row>
    <row r="2329" spans="1:8" hidden="1">
      <c r="A2329" s="80" t="s">
        <v>3788</v>
      </c>
      <c r="B2329" s="80" t="s">
        <v>3918</v>
      </c>
      <c r="C2329" s="80" t="s">
        <v>3705</v>
      </c>
      <c r="D2329" s="93">
        <v>1749.6242257280001</v>
      </c>
      <c r="E2329" s="80" t="s">
        <v>3706</v>
      </c>
      <c r="F2329" s="86" t="str">
        <f>INDEX('Crosswalk Particulates'!$B:$B,MATCH('2017 EPA Data'!A2329,'Crosswalk Particulates'!$A:$A,0))</f>
        <v>industry-fuel-biomass</v>
      </c>
      <c r="G2329" s="91">
        <f>INDEX('Crosswalk Particulates'!$E:$E,MATCH('2017 EPA Data'!$B2329,'Crosswalk Particulates'!$D:$D,0))</f>
        <v>0</v>
      </c>
      <c r="H2329" s="103">
        <f t="shared" si="36"/>
        <v>0</v>
      </c>
    </row>
    <row r="2330" spans="1:8" hidden="1">
      <c r="A2330" s="80" t="s">
        <v>3707</v>
      </c>
      <c r="B2330" s="80" t="s">
        <v>3934</v>
      </c>
      <c r="C2330" s="80" t="s">
        <v>3705</v>
      </c>
      <c r="D2330" s="93">
        <v>1748.26037</v>
      </c>
      <c r="E2330" s="80" t="s">
        <v>3706</v>
      </c>
      <c r="F2330" s="86" t="str">
        <f>INDEX('Crosswalk Particulates'!$B:$B,MATCH('2017 EPA Data'!A2330,'Crosswalk Particulates'!$A:$A,0))</f>
        <v>process-other-industry</v>
      </c>
      <c r="G2330" s="91">
        <f>INDEX('Crosswalk Particulates'!$E:$E,MATCH('2017 EPA Data'!$B2330,'Crosswalk Particulates'!$D:$D,0))</f>
        <v>0</v>
      </c>
      <c r="H2330" s="103">
        <f t="shared" si="36"/>
        <v>0</v>
      </c>
    </row>
    <row r="2331" spans="1:8" hidden="1">
      <c r="A2331" s="80" t="s">
        <v>3795</v>
      </c>
      <c r="B2331" s="80" t="s">
        <v>3793</v>
      </c>
      <c r="C2331" s="80" t="s">
        <v>3745</v>
      </c>
      <c r="D2331" s="93">
        <v>1747.0808712600001</v>
      </c>
      <c r="E2331" s="80" t="s">
        <v>3710</v>
      </c>
      <c r="F2331" s="86" t="str">
        <f>INDEX('Crosswalk Particulates'!$B:$B,MATCH('2017 EPA Data'!A2331,'Crosswalk Particulates'!$A:$A,0))</f>
        <v>process-cement-industry</v>
      </c>
      <c r="G2331" s="91">
        <f>INDEX('Crosswalk Particulates'!$E:$E,MATCH('2017 EPA Data'!$B2331,'Crosswalk Particulates'!$D:$D,0))</f>
        <v>0</v>
      </c>
      <c r="H2331" s="103">
        <f t="shared" si="36"/>
        <v>1584926990.8283515</v>
      </c>
    </row>
    <row r="2332" spans="1:8" hidden="1">
      <c r="A2332" s="80" t="s">
        <v>3766</v>
      </c>
      <c r="B2332" s="80" t="s">
        <v>3965</v>
      </c>
      <c r="C2332" s="80" t="s">
        <v>3705</v>
      </c>
      <c r="D2332" s="93">
        <v>1741.820545</v>
      </c>
      <c r="E2332" s="80" t="s">
        <v>3706</v>
      </c>
      <c r="F2332" s="86" t="str">
        <f>INDEX('Crosswalk Particulates'!$B:$B,MATCH('2017 EPA Data'!A2332,'Crosswalk Particulates'!$A:$A,0))</f>
        <v>process-chemicals-industry</v>
      </c>
      <c r="G2332" s="91">
        <f>INDEX('Crosswalk Particulates'!$E:$E,MATCH('2017 EPA Data'!$B2332,'Crosswalk Particulates'!$D:$D,0))</f>
        <v>0</v>
      </c>
      <c r="H2332" s="103">
        <f t="shared" si="36"/>
        <v>0</v>
      </c>
    </row>
    <row r="2333" spans="1:8" hidden="1">
      <c r="A2333" s="80" t="s">
        <v>3780</v>
      </c>
      <c r="B2333" s="80" t="s">
        <v>3854</v>
      </c>
      <c r="C2333" s="80" t="s">
        <v>3705</v>
      </c>
      <c r="D2333" s="93">
        <v>1734.2929999999999</v>
      </c>
      <c r="E2333" s="80" t="s">
        <v>3706</v>
      </c>
      <c r="F2333" s="86" t="str">
        <f>INDEX('Crosswalk Particulates'!$B:$B,MATCH('2017 EPA Data'!A2333,'Crosswalk Particulates'!$A:$A,0))</f>
        <v>process-ngps-industry</v>
      </c>
      <c r="G2333" s="91">
        <f>INDEX('Crosswalk Particulates'!$E:$E,MATCH('2017 EPA Data'!$B2333,'Crosswalk Particulates'!$D:$D,0))</f>
        <v>0</v>
      </c>
      <c r="H2333" s="103">
        <f t="shared" si="36"/>
        <v>0</v>
      </c>
    </row>
    <row r="2334" spans="1:8" hidden="1">
      <c r="A2334" s="80" t="s">
        <v>3735</v>
      </c>
      <c r="B2334" s="80" t="s">
        <v>3858</v>
      </c>
      <c r="C2334" s="80" t="s">
        <v>3705</v>
      </c>
      <c r="D2334" s="93">
        <v>1733.4140146</v>
      </c>
      <c r="E2334" s="80" t="s">
        <v>3706</v>
      </c>
      <c r="F2334" s="86" t="str">
        <f>INDEX('Crosswalk Particulates'!$B:$B,MATCH('2017 EPA Data'!A2334,'Crosswalk Particulates'!$A:$A,0))</f>
        <v>process-other-industry</v>
      </c>
      <c r="G2334" s="91">
        <f>INDEX('Crosswalk Particulates'!$E:$E,MATCH('2017 EPA Data'!$B2334,'Crosswalk Particulates'!$D:$D,0))</f>
        <v>0</v>
      </c>
      <c r="H2334" s="103">
        <f t="shared" si="36"/>
        <v>0</v>
      </c>
    </row>
    <row r="2335" spans="1:8" hidden="1">
      <c r="A2335" s="80" t="s">
        <v>3837</v>
      </c>
      <c r="B2335" s="80" t="s">
        <v>3810</v>
      </c>
      <c r="C2335" s="80" t="s">
        <v>3811</v>
      </c>
      <c r="D2335" s="93">
        <v>1726.2020945417869</v>
      </c>
      <c r="E2335" s="80" t="s">
        <v>3706</v>
      </c>
      <c r="F2335" s="86" t="str">
        <f>INDEX('Crosswalk Particulates'!$B:$B,MATCH('2017 EPA Data'!A2335,'Crosswalk Particulates'!$A:$A,0))</f>
        <v>Electricity Sector</v>
      </c>
      <c r="G2335" s="91">
        <f>INDEX('Crosswalk Particulates'!$E:$E,MATCH('2017 EPA Data'!$B2335,'Crosswalk Particulates'!$D:$D,0))</f>
        <v>0</v>
      </c>
      <c r="H2335" s="103">
        <f t="shared" si="36"/>
        <v>0</v>
      </c>
    </row>
    <row r="2336" spans="1:8" hidden="1">
      <c r="A2336" s="80" t="s">
        <v>3729</v>
      </c>
      <c r="B2336" s="80" t="s">
        <v>3822</v>
      </c>
      <c r="D2336" s="93">
        <v>1720.3119023443446</v>
      </c>
      <c r="E2336" s="80" t="s">
        <v>3710</v>
      </c>
      <c r="F2336" s="86" t="str">
        <f>INDEX('Crosswalk Particulates'!$B:$B,MATCH('2017 EPA Data'!A2336,'Crosswalk Particulates'!$A:$A,0))</f>
        <v>Transportation Sector</v>
      </c>
      <c r="G2336" s="91" t="str">
        <f>INDEX('Crosswalk Particulates'!$E:$E,MATCH('2017 EPA Data'!$B2336,'Crosswalk Particulates'!$D:$D,0))</f>
        <v>OC</v>
      </c>
      <c r="H2336" s="103">
        <f t="shared" si="36"/>
        <v>1560642561.842263</v>
      </c>
    </row>
    <row r="2337" spans="1:8" hidden="1">
      <c r="A2337" s="80" t="s">
        <v>3837</v>
      </c>
      <c r="B2337" s="80" t="s">
        <v>3870</v>
      </c>
      <c r="C2337" s="80" t="s">
        <v>3705</v>
      </c>
      <c r="D2337" s="93">
        <v>1716.9532002999999</v>
      </c>
      <c r="E2337" s="80" t="s">
        <v>3706</v>
      </c>
      <c r="F2337" s="86" t="str">
        <f>INDEX('Crosswalk Particulates'!$B:$B,MATCH('2017 EPA Data'!A2337,'Crosswalk Particulates'!$A:$A,0))</f>
        <v>Electricity Sector</v>
      </c>
      <c r="G2337" s="91">
        <f>INDEX('Crosswalk Particulates'!$E:$E,MATCH('2017 EPA Data'!$B2337,'Crosswalk Particulates'!$D:$D,0))</f>
        <v>0</v>
      </c>
      <c r="H2337" s="103">
        <f t="shared" si="36"/>
        <v>0</v>
      </c>
    </row>
    <row r="2338" spans="1:8" hidden="1">
      <c r="A2338" s="80" t="s">
        <v>3769</v>
      </c>
      <c r="B2338" s="80" t="s">
        <v>3800</v>
      </c>
      <c r="C2338" s="80" t="s">
        <v>3705</v>
      </c>
      <c r="D2338" s="93">
        <v>1716.8592183799999</v>
      </c>
      <c r="E2338" s="80" t="s">
        <v>3706</v>
      </c>
      <c r="F2338" s="86" t="str">
        <f>INDEX('Crosswalk Particulates'!$B:$B,MATCH('2017 EPA Data'!A2338,'Crosswalk Particulates'!$A:$A,0))</f>
        <v>Electricity Sector</v>
      </c>
      <c r="G2338" s="91">
        <f>INDEX('Crosswalk Particulates'!$E:$E,MATCH('2017 EPA Data'!$B2338,'Crosswalk Particulates'!$D:$D,0))</f>
        <v>0</v>
      </c>
      <c r="H2338" s="103">
        <f t="shared" si="36"/>
        <v>0</v>
      </c>
    </row>
    <row r="2339" spans="1:8" hidden="1">
      <c r="A2339" s="80" t="s">
        <v>3769</v>
      </c>
      <c r="B2339" s="80" t="s">
        <v>3814</v>
      </c>
      <c r="C2339" s="80" t="s">
        <v>3705</v>
      </c>
      <c r="D2339" s="93">
        <v>1706.8978780358109</v>
      </c>
      <c r="E2339" s="80" t="s">
        <v>3706</v>
      </c>
      <c r="F2339" s="86" t="str">
        <f>INDEX('Crosswalk Particulates'!$B:$B,MATCH('2017 EPA Data'!A2339,'Crosswalk Particulates'!$A:$A,0))</f>
        <v>Electricity Sector</v>
      </c>
      <c r="G2339" s="91">
        <f>INDEX('Crosswalk Particulates'!$E:$E,MATCH('2017 EPA Data'!$B2339,'Crosswalk Particulates'!$D:$D,0))</f>
        <v>0</v>
      </c>
      <c r="H2339" s="103">
        <f t="shared" si="36"/>
        <v>0</v>
      </c>
    </row>
    <row r="2340" spans="1:8" hidden="1">
      <c r="A2340" s="80" t="s">
        <v>3726</v>
      </c>
      <c r="B2340" s="80" t="s">
        <v>3964</v>
      </c>
      <c r="C2340" s="80" t="s">
        <v>3705</v>
      </c>
      <c r="D2340" s="93">
        <v>1700</v>
      </c>
      <c r="E2340" s="80" t="s">
        <v>3706</v>
      </c>
      <c r="F2340" s="86" t="str">
        <f>INDEX('Crosswalk Particulates'!$B:$B,MATCH('2017 EPA Data'!A2340,'Crosswalk Particulates'!$A:$A,0))</f>
        <v>process-other-industry</v>
      </c>
      <c r="G2340" s="91">
        <f>INDEX('Crosswalk Particulates'!$E:$E,MATCH('2017 EPA Data'!$B2340,'Crosswalk Particulates'!$D:$D,0))</f>
        <v>0</v>
      </c>
      <c r="H2340" s="103">
        <f t="shared" si="36"/>
        <v>0</v>
      </c>
    </row>
    <row r="2341" spans="1:8" hidden="1">
      <c r="A2341" s="80" t="s">
        <v>3772</v>
      </c>
      <c r="B2341" s="80" t="s">
        <v>3799</v>
      </c>
      <c r="C2341" s="80" t="s">
        <v>3705</v>
      </c>
      <c r="D2341" s="93">
        <v>1697.78653781667</v>
      </c>
      <c r="E2341" s="80" t="s">
        <v>3706</v>
      </c>
      <c r="F2341" s="86" t="str">
        <f>INDEX('Crosswalk Particulates'!$B:$B,MATCH('2017 EPA Data'!A2341,'Crosswalk Particulates'!$A:$A,0))</f>
        <v>Electricity Sector</v>
      </c>
      <c r="G2341" s="91">
        <f>INDEX('Crosswalk Particulates'!$E:$E,MATCH('2017 EPA Data'!$B2341,'Crosswalk Particulates'!$D:$D,0))</f>
        <v>0</v>
      </c>
      <c r="H2341" s="103">
        <f t="shared" si="36"/>
        <v>0</v>
      </c>
    </row>
    <row r="2342" spans="1:8" hidden="1">
      <c r="A2342" s="80" t="s">
        <v>3747</v>
      </c>
      <c r="B2342" s="80" t="s">
        <v>3897</v>
      </c>
      <c r="C2342" s="80" t="s">
        <v>3705</v>
      </c>
      <c r="D2342" s="93">
        <v>1688.00004496</v>
      </c>
      <c r="E2342" s="80" t="s">
        <v>3706</v>
      </c>
      <c r="F2342" s="86" t="str">
        <f>INDEX('Crosswalk Particulates'!$B:$B,MATCH('2017 EPA Data'!A2342,'Crosswalk Particulates'!$A:$A,0))</f>
        <v>process-waste-industry</v>
      </c>
      <c r="G2342" s="91">
        <f>INDEX('Crosswalk Particulates'!$E:$E,MATCH('2017 EPA Data'!$B2342,'Crosswalk Particulates'!$D:$D,0))</f>
        <v>0</v>
      </c>
      <c r="H2342" s="103">
        <f t="shared" si="36"/>
        <v>0</v>
      </c>
    </row>
    <row r="2343" spans="1:8" hidden="1">
      <c r="A2343" s="80" t="s">
        <v>3791</v>
      </c>
      <c r="B2343" s="80" t="s">
        <v>3914</v>
      </c>
      <c r="C2343" s="80" t="s">
        <v>3705</v>
      </c>
      <c r="D2343" s="93">
        <v>1682.5120914768986</v>
      </c>
      <c r="E2343" s="80" t="s">
        <v>3706</v>
      </c>
      <c r="F2343" s="86" t="str">
        <f>INDEX('Crosswalk Particulates'!$B:$B,MATCH('2017 EPA Data'!A2343,'Crosswalk Particulates'!$A:$A,0))</f>
        <v>Transportation Sector</v>
      </c>
      <c r="G2343" s="91">
        <f>INDEX('Crosswalk Particulates'!$E:$E,MATCH('2017 EPA Data'!$B2343,'Crosswalk Particulates'!$D:$D,0))</f>
        <v>0</v>
      </c>
      <c r="H2343" s="103">
        <f t="shared" si="36"/>
        <v>0</v>
      </c>
    </row>
    <row r="2344" spans="1:8" hidden="1">
      <c r="A2344" s="80" t="s">
        <v>3707</v>
      </c>
      <c r="B2344" s="80" t="s">
        <v>3825</v>
      </c>
      <c r="C2344" s="80" t="s">
        <v>3705</v>
      </c>
      <c r="D2344" s="93">
        <v>1679.5278464069656</v>
      </c>
      <c r="E2344" s="80" t="s">
        <v>3706</v>
      </c>
      <c r="F2344" s="86" t="str">
        <f>INDEX('Crosswalk Particulates'!$B:$B,MATCH('2017 EPA Data'!A2344,'Crosswalk Particulates'!$A:$A,0))</f>
        <v>process-other-industry</v>
      </c>
      <c r="G2344" s="91">
        <f>INDEX('Crosswalk Particulates'!$E:$E,MATCH('2017 EPA Data'!$B2344,'Crosswalk Particulates'!$D:$D,0))</f>
        <v>0</v>
      </c>
      <c r="H2344" s="103">
        <f t="shared" si="36"/>
        <v>0</v>
      </c>
    </row>
    <row r="2345" spans="1:8" hidden="1">
      <c r="A2345" s="80" t="s">
        <v>3743</v>
      </c>
      <c r="B2345" s="80" t="s">
        <v>3888</v>
      </c>
      <c r="C2345" s="80" t="s">
        <v>3705</v>
      </c>
      <c r="D2345" s="93">
        <v>1679.3785</v>
      </c>
      <c r="E2345" s="80" t="s">
        <v>3706</v>
      </c>
      <c r="F2345" s="86" t="str">
        <f>INDEX('Crosswalk Particulates'!$B:$B,MATCH('2017 EPA Data'!A2345,'Crosswalk Particulates'!$A:$A,0))</f>
        <v>process-other-industry</v>
      </c>
      <c r="G2345" s="91">
        <f>INDEX('Crosswalk Particulates'!$E:$E,MATCH('2017 EPA Data'!$B2345,'Crosswalk Particulates'!$D:$D,0))</f>
        <v>0</v>
      </c>
      <c r="H2345" s="103">
        <f t="shared" si="36"/>
        <v>0</v>
      </c>
    </row>
    <row r="2346" spans="1:8" hidden="1">
      <c r="A2346" s="80" t="s">
        <v>3795</v>
      </c>
      <c r="B2346" s="80" t="s">
        <v>3838</v>
      </c>
      <c r="C2346" s="80" t="s">
        <v>3705</v>
      </c>
      <c r="D2346" s="93">
        <v>1673.246093</v>
      </c>
      <c r="E2346" s="80" t="s">
        <v>3706</v>
      </c>
      <c r="F2346" s="86" t="str">
        <f>INDEX('Crosswalk Particulates'!$B:$B,MATCH('2017 EPA Data'!A2346,'Crosswalk Particulates'!$A:$A,0))</f>
        <v>process-cement-industry</v>
      </c>
      <c r="G2346" s="91">
        <f>INDEX('Crosswalk Particulates'!$E:$E,MATCH('2017 EPA Data'!$B2346,'Crosswalk Particulates'!$D:$D,0))</f>
        <v>0</v>
      </c>
      <c r="H2346" s="103">
        <f t="shared" si="36"/>
        <v>0</v>
      </c>
    </row>
    <row r="2347" spans="1:8" hidden="1">
      <c r="A2347" s="80" t="s">
        <v>3735</v>
      </c>
      <c r="B2347" s="80" t="s">
        <v>3971</v>
      </c>
      <c r="C2347" s="80" t="s">
        <v>3705</v>
      </c>
      <c r="D2347" s="93">
        <v>1665.74162</v>
      </c>
      <c r="E2347" s="80" t="s">
        <v>3706</v>
      </c>
      <c r="F2347" s="86" t="str">
        <f>INDEX('Crosswalk Particulates'!$B:$B,MATCH('2017 EPA Data'!A2347,'Crosswalk Particulates'!$A:$A,0))</f>
        <v>process-other-industry</v>
      </c>
      <c r="G2347" s="91">
        <f>INDEX('Crosswalk Particulates'!$E:$E,MATCH('2017 EPA Data'!$B2347,'Crosswalk Particulates'!$D:$D,0))</f>
        <v>0</v>
      </c>
      <c r="H2347" s="103">
        <f t="shared" si="36"/>
        <v>0</v>
      </c>
    </row>
    <row r="2348" spans="1:8" hidden="1">
      <c r="A2348" s="80" t="s">
        <v>3737</v>
      </c>
      <c r="B2348" s="80" t="s">
        <v>3847</v>
      </c>
      <c r="C2348" s="80" t="s">
        <v>3705</v>
      </c>
      <c r="D2348" s="93">
        <v>1661.5189800323985</v>
      </c>
      <c r="E2348" s="80" t="s">
        <v>3706</v>
      </c>
      <c r="F2348" s="86" t="str">
        <f>INDEX('Crosswalk Particulates'!$B:$B,MATCH('2017 EPA Data'!A2348,'Crosswalk Particulates'!$A:$A,0))</f>
        <v>Residential Buildings Sector</v>
      </c>
      <c r="G2348" s="91">
        <f>INDEX('Crosswalk Particulates'!$E:$E,MATCH('2017 EPA Data'!$B2348,'Crosswalk Particulates'!$D:$D,0))</f>
        <v>0</v>
      </c>
      <c r="H2348" s="103">
        <f t="shared" si="36"/>
        <v>0</v>
      </c>
    </row>
    <row r="2349" spans="1:8" hidden="1">
      <c r="A2349" s="80" t="s">
        <v>3837</v>
      </c>
      <c r="B2349" s="80" t="s">
        <v>3782</v>
      </c>
      <c r="C2349" s="80" t="s">
        <v>3705</v>
      </c>
      <c r="D2349" s="93">
        <v>1660</v>
      </c>
      <c r="E2349" s="80" t="s">
        <v>3706</v>
      </c>
      <c r="F2349" s="86" t="str">
        <f>INDEX('Crosswalk Particulates'!$B:$B,MATCH('2017 EPA Data'!A2349,'Crosswalk Particulates'!$A:$A,0))</f>
        <v>Electricity Sector</v>
      </c>
      <c r="G2349" s="91">
        <f>INDEX('Crosswalk Particulates'!$E:$E,MATCH('2017 EPA Data'!$B2349,'Crosswalk Particulates'!$D:$D,0))</f>
        <v>0</v>
      </c>
      <c r="H2349" s="103">
        <f t="shared" si="36"/>
        <v>0</v>
      </c>
    </row>
    <row r="2350" spans="1:8" hidden="1">
      <c r="A2350" s="80" t="s">
        <v>3718</v>
      </c>
      <c r="B2350" s="80" t="s">
        <v>3877</v>
      </c>
      <c r="C2350" s="80" t="s">
        <v>3705</v>
      </c>
      <c r="D2350" s="93">
        <v>1658.919887866</v>
      </c>
      <c r="E2350" s="80" t="s">
        <v>3706</v>
      </c>
      <c r="F2350" s="86" t="str">
        <f>INDEX('Crosswalk Particulates'!$B:$B,MATCH('2017 EPA Data'!A2350,'Crosswalk Particulates'!$A:$A,0))</f>
        <v>process-other-industry</v>
      </c>
      <c r="G2350" s="91">
        <f>INDEX('Crosswalk Particulates'!$E:$E,MATCH('2017 EPA Data'!$B2350,'Crosswalk Particulates'!$D:$D,0))</f>
        <v>0</v>
      </c>
      <c r="H2350" s="103">
        <f t="shared" si="36"/>
        <v>0</v>
      </c>
    </row>
    <row r="2351" spans="1:8" hidden="1">
      <c r="A2351" s="80" t="s">
        <v>3735</v>
      </c>
      <c r="B2351" s="80" t="s">
        <v>3867</v>
      </c>
      <c r="C2351" s="80" t="s">
        <v>3705</v>
      </c>
      <c r="D2351" s="93">
        <v>1658.8424199999999</v>
      </c>
      <c r="E2351" s="80" t="s">
        <v>3706</v>
      </c>
      <c r="F2351" s="86" t="str">
        <f>INDEX('Crosswalk Particulates'!$B:$B,MATCH('2017 EPA Data'!A2351,'Crosswalk Particulates'!$A:$A,0))</f>
        <v>process-other-industry</v>
      </c>
      <c r="G2351" s="91">
        <f>INDEX('Crosswalk Particulates'!$E:$E,MATCH('2017 EPA Data'!$B2351,'Crosswalk Particulates'!$D:$D,0))</f>
        <v>0</v>
      </c>
      <c r="H2351" s="103">
        <f t="shared" si="36"/>
        <v>0</v>
      </c>
    </row>
    <row r="2352" spans="1:8" hidden="1">
      <c r="A2352" s="80" t="s">
        <v>3770</v>
      </c>
      <c r="B2352" s="80" t="s">
        <v>3768</v>
      </c>
      <c r="C2352" s="80" t="s">
        <v>3705</v>
      </c>
      <c r="D2352" s="93">
        <v>1655.7070040000001</v>
      </c>
      <c r="E2352" s="80" t="s">
        <v>3706</v>
      </c>
      <c r="F2352" s="86" t="str">
        <f>INDEX('Crosswalk Particulates'!$B:$B,MATCH('2017 EPA Data'!A2352,'Crosswalk Particulates'!$A:$A,0))</f>
        <v>Commercial Buildings Sector</v>
      </c>
      <c r="G2352" s="91">
        <f>INDEX('Crosswalk Particulates'!$E:$E,MATCH('2017 EPA Data'!$B2352,'Crosswalk Particulates'!$D:$D,0))</f>
        <v>0</v>
      </c>
      <c r="H2352" s="103">
        <f t="shared" si="36"/>
        <v>0</v>
      </c>
    </row>
    <row r="2353" spans="1:8" hidden="1">
      <c r="A2353" s="80" t="s">
        <v>3817</v>
      </c>
      <c r="B2353" s="80" t="s">
        <v>3746</v>
      </c>
      <c r="C2353" s="80" t="s">
        <v>3705</v>
      </c>
      <c r="D2353" s="93">
        <v>1648.71857906641</v>
      </c>
      <c r="E2353" s="80" t="s">
        <v>3706</v>
      </c>
      <c r="F2353" s="86" t="str">
        <f>INDEX('Crosswalk Particulates'!$B:$B,MATCH('2017 EPA Data'!A2353,'Crosswalk Particulates'!$A:$A,0))</f>
        <v>industry-fuel-oil</v>
      </c>
      <c r="G2353" s="91">
        <f>INDEX('Crosswalk Particulates'!$E:$E,MATCH('2017 EPA Data'!$B2353,'Crosswalk Particulates'!$D:$D,0))</f>
        <v>0</v>
      </c>
      <c r="H2353" s="103">
        <f t="shared" si="36"/>
        <v>0</v>
      </c>
    </row>
    <row r="2354" spans="1:8" hidden="1">
      <c r="A2354" s="80" t="s">
        <v>3739</v>
      </c>
      <c r="B2354" s="80" t="s">
        <v>3879</v>
      </c>
      <c r="C2354" s="80" t="s">
        <v>3705</v>
      </c>
      <c r="D2354" s="93">
        <v>1644.04</v>
      </c>
      <c r="E2354" s="80" t="s">
        <v>3706</v>
      </c>
      <c r="F2354" s="86" t="str">
        <f>INDEX('Crosswalk Particulates'!$B:$B,MATCH('2017 EPA Data'!A2354,'Crosswalk Particulates'!$A:$A,0))</f>
        <v>industry-fuel-natural gas</v>
      </c>
      <c r="G2354" s="91">
        <f>INDEX('Crosswalk Particulates'!$E:$E,MATCH('2017 EPA Data'!$B2354,'Crosswalk Particulates'!$D:$D,0))</f>
        <v>0</v>
      </c>
      <c r="H2354" s="103">
        <f t="shared" si="36"/>
        <v>0</v>
      </c>
    </row>
    <row r="2355" spans="1:8" hidden="1">
      <c r="A2355" s="80" t="s">
        <v>3857</v>
      </c>
      <c r="B2355" s="80" t="s">
        <v>3771</v>
      </c>
      <c r="D2355" s="93">
        <v>1640.7560140000001</v>
      </c>
      <c r="E2355" s="80" t="s">
        <v>3706</v>
      </c>
      <c r="F2355" s="86" t="str">
        <f>INDEX('Crosswalk Particulates'!$B:$B,MATCH('2017 EPA Data'!A2355,'Crosswalk Particulates'!$A:$A,0))</f>
        <v>Commercial Buildings Sector</v>
      </c>
      <c r="G2355" s="91">
        <f>INDEX('Crosswalk Particulates'!$E:$E,MATCH('2017 EPA Data'!$B2355,'Crosswalk Particulates'!$D:$D,0))</f>
        <v>0</v>
      </c>
      <c r="H2355" s="103">
        <f t="shared" si="36"/>
        <v>0</v>
      </c>
    </row>
    <row r="2356" spans="1:8" hidden="1">
      <c r="A2356" s="80" t="s">
        <v>3772</v>
      </c>
      <c r="B2356" s="80" t="s">
        <v>3798</v>
      </c>
      <c r="C2356" s="80" t="s">
        <v>3745</v>
      </c>
      <c r="D2356" s="93">
        <v>1635.8923739700001</v>
      </c>
      <c r="E2356" s="80" t="s">
        <v>3710</v>
      </c>
      <c r="F2356" s="86" t="str">
        <f>INDEX('Crosswalk Particulates'!$B:$B,MATCH('2017 EPA Data'!A2356,'Crosswalk Particulates'!$A:$A,0))</f>
        <v>Electricity Sector</v>
      </c>
      <c r="G2356" s="91" t="str">
        <f>INDEX('Crosswalk Particulates'!$E:$E,MATCH('2017 EPA Data'!$B2356,'Crosswalk Particulates'!$D:$D,0))</f>
        <v>PM25</v>
      </c>
      <c r="H2356" s="103">
        <f t="shared" si="36"/>
        <v>1484058362.8652561</v>
      </c>
    </row>
    <row r="2357" spans="1:8" hidden="1">
      <c r="A2357" s="80" t="s">
        <v>3807</v>
      </c>
      <c r="B2357" s="80" t="s">
        <v>3947</v>
      </c>
      <c r="C2357" s="80" t="s">
        <v>3705</v>
      </c>
      <c r="D2357" s="93">
        <v>1634.15885</v>
      </c>
      <c r="E2357" s="80" t="s">
        <v>3706</v>
      </c>
      <c r="F2357" s="86" t="str">
        <f>INDEX('Crosswalk Particulates'!$B:$B,MATCH('2017 EPA Data'!A2357,'Crosswalk Particulates'!$A:$A,0))</f>
        <v>process-iron and steel-industry</v>
      </c>
      <c r="G2357" s="91">
        <f>INDEX('Crosswalk Particulates'!$E:$E,MATCH('2017 EPA Data'!$B2357,'Crosswalk Particulates'!$D:$D,0))</f>
        <v>0</v>
      </c>
      <c r="H2357" s="103">
        <f t="shared" si="36"/>
        <v>0</v>
      </c>
    </row>
    <row r="2358" spans="1:8" hidden="1">
      <c r="A2358" s="80" t="s">
        <v>3766</v>
      </c>
      <c r="B2358" s="80" t="s">
        <v>3895</v>
      </c>
      <c r="C2358" s="80" t="s">
        <v>3705</v>
      </c>
      <c r="D2358" s="93">
        <v>1632.677405998</v>
      </c>
      <c r="E2358" s="80" t="s">
        <v>3706</v>
      </c>
      <c r="F2358" s="86" t="str">
        <f>INDEX('Crosswalk Particulates'!$B:$B,MATCH('2017 EPA Data'!A2358,'Crosswalk Particulates'!$A:$A,0))</f>
        <v>process-chemicals-industry</v>
      </c>
      <c r="G2358" s="91">
        <f>INDEX('Crosswalk Particulates'!$E:$E,MATCH('2017 EPA Data'!$B2358,'Crosswalk Particulates'!$D:$D,0))</f>
        <v>0</v>
      </c>
      <c r="H2358" s="103">
        <f t="shared" si="36"/>
        <v>0</v>
      </c>
    </row>
    <row r="2359" spans="1:8" hidden="1">
      <c r="A2359" s="80" t="s">
        <v>3770</v>
      </c>
      <c r="B2359" s="80" t="s">
        <v>3818</v>
      </c>
      <c r="D2359" s="93">
        <v>1630.5524392222978</v>
      </c>
      <c r="E2359" s="80" t="s">
        <v>3710</v>
      </c>
      <c r="F2359" s="86" t="str">
        <f>INDEX('Crosswalk Particulates'!$B:$B,MATCH('2017 EPA Data'!A2359,'Crosswalk Particulates'!$A:$A,0))</f>
        <v>Commercial Buildings Sector</v>
      </c>
      <c r="G2359" s="91">
        <f>INDEX('Crosswalk Particulates'!$E:$E,MATCH('2017 EPA Data'!$B2359,'Crosswalk Particulates'!$D:$D,0))</f>
        <v>0</v>
      </c>
      <c r="H2359" s="103">
        <f t="shared" si="36"/>
        <v>1479214049.7884424</v>
      </c>
    </row>
    <row r="2360" spans="1:8" hidden="1">
      <c r="A2360" s="80" t="s">
        <v>3837</v>
      </c>
      <c r="B2360" s="80" t="s">
        <v>3903</v>
      </c>
      <c r="C2360" s="80" t="s">
        <v>3705</v>
      </c>
      <c r="D2360" s="93">
        <v>1629.4862932109461</v>
      </c>
      <c r="E2360" s="80" t="s">
        <v>3706</v>
      </c>
      <c r="F2360" s="86" t="str">
        <f>INDEX('Crosswalk Particulates'!$B:$B,MATCH('2017 EPA Data'!A2360,'Crosswalk Particulates'!$A:$A,0))</f>
        <v>Electricity Sector</v>
      </c>
      <c r="G2360" s="91">
        <f>INDEX('Crosswalk Particulates'!$E:$E,MATCH('2017 EPA Data'!$B2360,'Crosswalk Particulates'!$D:$D,0))</f>
        <v>0</v>
      </c>
      <c r="H2360" s="103">
        <f t="shared" si="36"/>
        <v>0</v>
      </c>
    </row>
    <row r="2361" spans="1:8" hidden="1">
      <c r="A2361" s="80" t="s">
        <v>3741</v>
      </c>
      <c r="B2361" s="80" t="s">
        <v>3910</v>
      </c>
      <c r="C2361" s="80" t="s">
        <v>3705</v>
      </c>
      <c r="D2361" s="93">
        <v>1628.1486199999999</v>
      </c>
      <c r="E2361" s="80" t="s">
        <v>3706</v>
      </c>
      <c r="F2361" s="86" t="str">
        <f>INDEX('Crosswalk Particulates'!$B:$B,MATCH('2017 EPA Data'!A2361,'Crosswalk Particulates'!$A:$A,0))</f>
        <v>process-other-industry</v>
      </c>
      <c r="G2361" s="91">
        <f>INDEX('Crosswalk Particulates'!$E:$E,MATCH('2017 EPA Data'!$B2361,'Crosswalk Particulates'!$D:$D,0))</f>
        <v>0</v>
      </c>
      <c r="H2361" s="103">
        <f t="shared" si="36"/>
        <v>0</v>
      </c>
    </row>
    <row r="2362" spans="1:8" hidden="1">
      <c r="A2362" s="80" t="s">
        <v>3837</v>
      </c>
      <c r="B2362" s="80" t="s">
        <v>3887</v>
      </c>
      <c r="C2362" s="80" t="s">
        <v>3705</v>
      </c>
      <c r="D2362" s="93">
        <v>1625.3826111999999</v>
      </c>
      <c r="E2362" s="80" t="s">
        <v>3706</v>
      </c>
      <c r="F2362" s="86" t="str">
        <f>INDEX('Crosswalk Particulates'!$B:$B,MATCH('2017 EPA Data'!A2362,'Crosswalk Particulates'!$A:$A,0))</f>
        <v>Electricity Sector</v>
      </c>
      <c r="G2362" s="91">
        <f>INDEX('Crosswalk Particulates'!$E:$E,MATCH('2017 EPA Data'!$B2362,'Crosswalk Particulates'!$D:$D,0))</f>
        <v>0</v>
      </c>
      <c r="H2362" s="103">
        <f t="shared" si="36"/>
        <v>0</v>
      </c>
    </row>
    <row r="2363" spans="1:8" hidden="1">
      <c r="A2363" s="80" t="s">
        <v>3747</v>
      </c>
      <c r="B2363" s="80" t="s">
        <v>3755</v>
      </c>
      <c r="C2363" s="80" t="s">
        <v>3705</v>
      </c>
      <c r="D2363" s="93">
        <v>1619.1525999999999</v>
      </c>
      <c r="E2363" s="80" t="s">
        <v>3706</v>
      </c>
      <c r="F2363" s="86" t="str">
        <f>INDEX('Crosswalk Particulates'!$B:$B,MATCH('2017 EPA Data'!A2363,'Crosswalk Particulates'!$A:$A,0))</f>
        <v>process-waste-industry</v>
      </c>
      <c r="G2363" s="91">
        <f>INDEX('Crosswalk Particulates'!$E:$E,MATCH('2017 EPA Data'!$B2363,'Crosswalk Particulates'!$D:$D,0))</f>
        <v>0</v>
      </c>
      <c r="H2363" s="103">
        <f t="shared" si="36"/>
        <v>0</v>
      </c>
    </row>
    <row r="2364" spans="1:8" hidden="1">
      <c r="A2364" s="80" t="s">
        <v>3769</v>
      </c>
      <c r="B2364" s="80" t="s">
        <v>3904</v>
      </c>
      <c r="D2364" s="93">
        <v>1614.6046657475165</v>
      </c>
      <c r="E2364" s="80" t="s">
        <v>3710</v>
      </c>
      <c r="F2364" s="86" t="str">
        <f>INDEX('Crosswalk Particulates'!$B:$B,MATCH('2017 EPA Data'!A2364,'Crosswalk Particulates'!$A:$A,0))</f>
        <v>Electricity Sector</v>
      </c>
      <c r="G2364" s="91" t="str">
        <f>INDEX('Crosswalk Particulates'!$E:$E,MATCH('2017 EPA Data'!$B2364,'Crosswalk Particulates'!$D:$D,0))</f>
        <v>BC</v>
      </c>
      <c r="H2364" s="103">
        <f t="shared" si="36"/>
        <v>1464746455.8495493</v>
      </c>
    </row>
    <row r="2365" spans="1:8" hidden="1">
      <c r="A2365" s="80" t="s">
        <v>3730</v>
      </c>
      <c r="B2365" s="80" t="s">
        <v>3941</v>
      </c>
      <c r="D2365" s="93">
        <v>1613.7518606687465</v>
      </c>
      <c r="E2365" s="80" t="s">
        <v>3710</v>
      </c>
      <c r="F2365" s="86" t="str">
        <f>INDEX('Crosswalk Particulates'!$B:$B,MATCH('2017 EPA Data'!A2365,'Crosswalk Particulates'!$A:$A,0))</f>
        <v>process-ngps-industry</v>
      </c>
      <c r="G2365" s="91">
        <f>INDEX('Crosswalk Particulates'!$E:$E,MATCH('2017 EPA Data'!$B2365,'Crosswalk Particulates'!$D:$D,0))</f>
        <v>0</v>
      </c>
      <c r="H2365" s="103">
        <f t="shared" si="36"/>
        <v>1463972803.1758277</v>
      </c>
    </row>
    <row r="2366" spans="1:8" hidden="1">
      <c r="A2366" s="80" t="s">
        <v>3857</v>
      </c>
      <c r="B2366" s="80" t="s">
        <v>3724</v>
      </c>
      <c r="C2366" s="80" t="s">
        <v>3705</v>
      </c>
      <c r="D2366" s="93">
        <v>1613.2311936526</v>
      </c>
      <c r="E2366" s="80" t="s">
        <v>3706</v>
      </c>
      <c r="F2366" s="86" t="str">
        <f>INDEX('Crosswalk Particulates'!$B:$B,MATCH('2017 EPA Data'!A2366,'Crosswalk Particulates'!$A:$A,0))</f>
        <v>Commercial Buildings Sector</v>
      </c>
      <c r="G2366" s="91">
        <f>INDEX('Crosswalk Particulates'!$E:$E,MATCH('2017 EPA Data'!$B2366,'Crosswalk Particulates'!$D:$D,0))</f>
        <v>0</v>
      </c>
      <c r="H2366" s="103">
        <f t="shared" si="36"/>
        <v>0</v>
      </c>
    </row>
    <row r="2367" spans="1:8" hidden="1">
      <c r="A2367" s="80" t="s">
        <v>3743</v>
      </c>
      <c r="B2367" s="80" t="s">
        <v>3953</v>
      </c>
      <c r="C2367" s="80" t="s">
        <v>3705</v>
      </c>
      <c r="D2367" s="93">
        <v>1607.93514</v>
      </c>
      <c r="E2367" s="80" t="s">
        <v>3706</v>
      </c>
      <c r="F2367" s="86" t="str">
        <f>INDEX('Crosswalk Particulates'!$B:$B,MATCH('2017 EPA Data'!A2367,'Crosswalk Particulates'!$A:$A,0))</f>
        <v>process-other-industry</v>
      </c>
      <c r="G2367" s="91">
        <f>INDEX('Crosswalk Particulates'!$E:$E,MATCH('2017 EPA Data'!$B2367,'Crosswalk Particulates'!$D:$D,0))</f>
        <v>0</v>
      </c>
      <c r="H2367" s="103">
        <f t="shared" si="36"/>
        <v>0</v>
      </c>
    </row>
    <row r="2368" spans="1:8" hidden="1">
      <c r="A2368" s="80" t="s">
        <v>3753</v>
      </c>
      <c r="B2368" s="80" t="s">
        <v>3943</v>
      </c>
      <c r="C2368" s="80" t="s">
        <v>3705</v>
      </c>
      <c r="D2368" s="93">
        <v>1600</v>
      </c>
      <c r="E2368" s="80" t="s">
        <v>3706</v>
      </c>
      <c r="F2368" s="86" t="str">
        <f>INDEX('Crosswalk Particulates'!$B:$B,MATCH('2017 EPA Data'!A2368,'Crosswalk Particulates'!$A:$A,0))</f>
        <v>Electricity Sector</v>
      </c>
      <c r="G2368" s="91">
        <f>INDEX('Crosswalk Particulates'!$E:$E,MATCH('2017 EPA Data'!$B2368,'Crosswalk Particulates'!$D:$D,0))</f>
        <v>0</v>
      </c>
      <c r="H2368" s="103">
        <f t="shared" si="36"/>
        <v>0</v>
      </c>
    </row>
    <row r="2369" spans="1:8" hidden="1">
      <c r="A2369" s="80" t="s">
        <v>3796</v>
      </c>
      <c r="B2369" s="80" t="s">
        <v>3785</v>
      </c>
      <c r="C2369" s="80" t="s">
        <v>3709</v>
      </c>
      <c r="D2369" s="93">
        <v>1591.3466304040001</v>
      </c>
      <c r="E2369" s="80" t="s">
        <v>3710</v>
      </c>
      <c r="F2369" s="86" t="str">
        <f>INDEX('Crosswalk Particulates'!$B:$B,MATCH('2017 EPA Data'!A2369,'Crosswalk Particulates'!$A:$A,0))</f>
        <v>Electricity Sector</v>
      </c>
      <c r="G2369" s="91" t="str">
        <f>INDEX('Crosswalk Particulates'!$E:$E,MATCH('2017 EPA Data'!$B2369,'Crosswalk Particulates'!$D:$D,0))</f>
        <v>CH4</v>
      </c>
      <c r="H2369" s="103">
        <f t="shared" si="36"/>
        <v>1443647096.0111041</v>
      </c>
    </row>
    <row r="2370" spans="1:8" hidden="1">
      <c r="A2370" s="80" t="s">
        <v>3837</v>
      </c>
      <c r="B2370" s="80" t="s">
        <v>3744</v>
      </c>
      <c r="C2370" s="80" t="s">
        <v>3745</v>
      </c>
      <c r="D2370" s="93">
        <v>1583.9956453110981</v>
      </c>
      <c r="E2370" s="80" t="s">
        <v>3710</v>
      </c>
      <c r="F2370" s="86" t="str">
        <f>INDEX('Crosswalk Particulates'!$B:$B,MATCH('2017 EPA Data'!A2370,'Crosswalk Particulates'!$A:$A,0))</f>
        <v>Electricity Sector</v>
      </c>
      <c r="G2370" s="91" t="str">
        <f>INDEX('Crosswalk Particulates'!$E:$E,MATCH('2017 EPA Data'!$B2370,'Crosswalk Particulates'!$D:$D,0))</f>
        <v>VOC</v>
      </c>
      <c r="H2370" s="103">
        <f t="shared" si="36"/>
        <v>1436978386.5800893</v>
      </c>
    </row>
    <row r="2371" spans="1:8" hidden="1">
      <c r="A2371" s="80" t="s">
        <v>3783</v>
      </c>
      <c r="B2371" s="80" t="s">
        <v>3746</v>
      </c>
      <c r="C2371" s="80" t="s">
        <v>3705</v>
      </c>
      <c r="D2371" s="93">
        <v>1582.6168229668001</v>
      </c>
      <c r="E2371" s="80" t="s">
        <v>3706</v>
      </c>
      <c r="F2371" s="86" t="str">
        <f>INDEX('Crosswalk Particulates'!$B:$B,MATCH('2017 EPA Data'!A2371,'Crosswalk Particulates'!$A:$A,0))</f>
        <v>process-other-industry</v>
      </c>
      <c r="G2371" s="91">
        <f>INDEX('Crosswalk Particulates'!$E:$E,MATCH('2017 EPA Data'!$B2371,'Crosswalk Particulates'!$D:$D,0))</f>
        <v>0</v>
      </c>
      <c r="H2371" s="103">
        <f t="shared" si="36"/>
        <v>0</v>
      </c>
    </row>
    <row r="2372" spans="1:8" hidden="1">
      <c r="A2372" s="80" t="s">
        <v>3707</v>
      </c>
      <c r="B2372" s="80" t="s">
        <v>3932</v>
      </c>
      <c r="C2372" s="80" t="s">
        <v>3705</v>
      </c>
      <c r="D2372" s="93">
        <v>1580.9015015099999</v>
      </c>
      <c r="E2372" s="80" t="s">
        <v>3706</v>
      </c>
      <c r="F2372" s="86" t="str">
        <f>INDEX('Crosswalk Particulates'!$B:$B,MATCH('2017 EPA Data'!A2372,'Crosswalk Particulates'!$A:$A,0))</f>
        <v>process-other-industry</v>
      </c>
      <c r="G2372" s="91">
        <f>INDEX('Crosswalk Particulates'!$E:$E,MATCH('2017 EPA Data'!$B2372,'Crosswalk Particulates'!$D:$D,0))</f>
        <v>0</v>
      </c>
      <c r="H2372" s="103">
        <f t="shared" ref="H2372:H2435" si="37">IF(E2372="TON",D2372/metricton_to_shortton,0)*10^6</f>
        <v>0</v>
      </c>
    </row>
    <row r="2373" spans="1:8" hidden="1">
      <c r="A2373" s="80" t="s">
        <v>3788</v>
      </c>
      <c r="B2373" s="80" t="s">
        <v>3834</v>
      </c>
      <c r="C2373" s="80" t="s">
        <v>3705</v>
      </c>
      <c r="D2373" s="93">
        <v>1577.3316248399999</v>
      </c>
      <c r="E2373" s="80" t="s">
        <v>3706</v>
      </c>
      <c r="F2373" s="86" t="str">
        <f>INDEX('Crosswalk Particulates'!$B:$B,MATCH('2017 EPA Data'!A2373,'Crosswalk Particulates'!$A:$A,0))</f>
        <v>industry-fuel-biomass</v>
      </c>
      <c r="G2373" s="91">
        <f>INDEX('Crosswalk Particulates'!$E:$E,MATCH('2017 EPA Data'!$B2373,'Crosswalk Particulates'!$D:$D,0))</f>
        <v>0</v>
      </c>
      <c r="H2373" s="103">
        <f t="shared" si="37"/>
        <v>0</v>
      </c>
    </row>
    <row r="2374" spans="1:8" hidden="1">
      <c r="A2374" s="80" t="s">
        <v>3739</v>
      </c>
      <c r="B2374" s="80" t="s">
        <v>3856</v>
      </c>
      <c r="C2374" s="80" t="s">
        <v>3705</v>
      </c>
      <c r="D2374" s="93">
        <v>1571.4480465830047</v>
      </c>
      <c r="E2374" s="80" t="s">
        <v>3706</v>
      </c>
      <c r="F2374" s="86" t="str">
        <f>INDEX('Crosswalk Particulates'!$B:$B,MATCH('2017 EPA Data'!A2374,'Crosswalk Particulates'!$A:$A,0))</f>
        <v>industry-fuel-natural gas</v>
      </c>
      <c r="G2374" s="91">
        <f>INDEX('Crosswalk Particulates'!$E:$E,MATCH('2017 EPA Data'!$B2374,'Crosswalk Particulates'!$D:$D,0))</f>
        <v>0</v>
      </c>
      <c r="H2374" s="103">
        <f t="shared" si="37"/>
        <v>0</v>
      </c>
    </row>
    <row r="2375" spans="1:8" hidden="1">
      <c r="A2375" s="80" t="s">
        <v>3796</v>
      </c>
      <c r="B2375" s="80" t="s">
        <v>3818</v>
      </c>
      <c r="D2375" s="93">
        <v>1558.2870829980202</v>
      </c>
      <c r="E2375" s="80" t="s">
        <v>3710</v>
      </c>
      <c r="F2375" s="86" t="str">
        <f>INDEX('Crosswalk Particulates'!$B:$B,MATCH('2017 EPA Data'!A2375,'Crosswalk Particulates'!$A:$A,0))</f>
        <v>Electricity Sector</v>
      </c>
      <c r="G2375" s="91">
        <f>INDEX('Crosswalk Particulates'!$E:$E,MATCH('2017 EPA Data'!$B2375,'Crosswalk Particulates'!$D:$D,0))</f>
        <v>0</v>
      </c>
      <c r="H2375" s="103">
        <f t="shared" si="37"/>
        <v>1413655943.4260964</v>
      </c>
    </row>
    <row r="2376" spans="1:8" hidden="1">
      <c r="A2376" s="80" t="s">
        <v>3880</v>
      </c>
      <c r="B2376" s="80" t="s">
        <v>3793</v>
      </c>
      <c r="C2376" s="80" t="s">
        <v>3745</v>
      </c>
      <c r="D2376" s="93">
        <v>1558.1897053691384</v>
      </c>
      <c r="E2376" s="80" t="s">
        <v>3710</v>
      </c>
      <c r="F2376" s="86" t="str">
        <f>INDEX('Crosswalk Particulates'!$B:$B,MATCH('2017 EPA Data'!A2376,'Crosswalk Particulates'!$A:$A,0))</f>
        <v>Residential Buildings Sector</v>
      </c>
      <c r="G2376" s="91">
        <f>INDEX('Crosswalk Particulates'!$E:$E,MATCH('2017 EPA Data'!$B2376,'Crosswalk Particulates'!$D:$D,0))</f>
        <v>0</v>
      </c>
      <c r="H2376" s="103">
        <f t="shared" si="37"/>
        <v>1413567603.8220994</v>
      </c>
    </row>
    <row r="2377" spans="1:8" hidden="1">
      <c r="A2377" s="80" t="s">
        <v>3730</v>
      </c>
      <c r="B2377" s="80" t="s">
        <v>3883</v>
      </c>
      <c r="C2377" s="80" t="s">
        <v>3705</v>
      </c>
      <c r="D2377" s="93">
        <v>1556.3854862307255</v>
      </c>
      <c r="E2377" s="80" t="s">
        <v>3706</v>
      </c>
      <c r="F2377" s="86" t="str">
        <f>INDEX('Crosswalk Particulates'!$B:$B,MATCH('2017 EPA Data'!A2377,'Crosswalk Particulates'!$A:$A,0))</f>
        <v>process-ngps-industry</v>
      </c>
      <c r="G2377" s="91">
        <f>INDEX('Crosswalk Particulates'!$E:$E,MATCH('2017 EPA Data'!$B2377,'Crosswalk Particulates'!$D:$D,0))</f>
        <v>0</v>
      </c>
      <c r="H2377" s="103">
        <f t="shared" si="37"/>
        <v>0</v>
      </c>
    </row>
    <row r="2378" spans="1:8" hidden="1">
      <c r="A2378" s="80" t="s">
        <v>3774</v>
      </c>
      <c r="B2378" s="80" t="s">
        <v>3894</v>
      </c>
      <c r="C2378" s="80" t="s">
        <v>3705</v>
      </c>
      <c r="D2378" s="93">
        <v>1556.1211605180235</v>
      </c>
      <c r="E2378" s="80" t="s">
        <v>3706</v>
      </c>
      <c r="F2378" s="86" t="str">
        <f>INDEX('Crosswalk Particulates'!$B:$B,MATCH('2017 EPA Data'!A2378,'Crosswalk Particulates'!$A:$A,0))</f>
        <v>process-other-industry</v>
      </c>
      <c r="G2378" s="91">
        <f>INDEX('Crosswalk Particulates'!$E:$E,MATCH('2017 EPA Data'!$B2378,'Crosswalk Particulates'!$D:$D,0))</f>
        <v>0</v>
      </c>
      <c r="H2378" s="103">
        <f t="shared" si="37"/>
        <v>0</v>
      </c>
    </row>
    <row r="2379" spans="1:8" hidden="1">
      <c r="A2379" s="80" t="s">
        <v>3820</v>
      </c>
      <c r="B2379" s="80" t="s">
        <v>3829</v>
      </c>
      <c r="C2379" s="80" t="s">
        <v>3705</v>
      </c>
      <c r="D2379" s="93">
        <v>1555.9631079999999</v>
      </c>
      <c r="E2379" s="80" t="s">
        <v>3706</v>
      </c>
      <c r="F2379" s="86" t="str">
        <f>INDEX('Crosswalk Particulates'!$B:$B,MATCH('2017 EPA Data'!A2379,'Crosswalk Particulates'!$A:$A,0))</f>
        <v>industry-fuel-other</v>
      </c>
      <c r="G2379" s="91">
        <f>INDEX('Crosswalk Particulates'!$E:$E,MATCH('2017 EPA Data'!$B2379,'Crosswalk Particulates'!$D:$D,0))</f>
        <v>0</v>
      </c>
      <c r="H2379" s="103">
        <f t="shared" si="37"/>
        <v>0</v>
      </c>
    </row>
    <row r="2380" spans="1:8" hidden="1">
      <c r="A2380" s="80" t="s">
        <v>3819</v>
      </c>
      <c r="B2380" s="80" t="s">
        <v>3716</v>
      </c>
      <c r="C2380" s="80" t="s">
        <v>3705</v>
      </c>
      <c r="D2380" s="93">
        <v>1554.2117737523999</v>
      </c>
      <c r="E2380" s="80" t="s">
        <v>3706</v>
      </c>
      <c r="F2380" s="86" t="str">
        <f>INDEX('Crosswalk Particulates'!$B:$B,MATCH('2017 EPA Data'!A2380,'Crosswalk Particulates'!$A:$A,0))</f>
        <v>Residential Buildings Sector</v>
      </c>
      <c r="G2380" s="91">
        <f>INDEX('Crosswalk Particulates'!$E:$E,MATCH('2017 EPA Data'!$B2380,'Crosswalk Particulates'!$D:$D,0))</f>
        <v>0</v>
      </c>
      <c r="H2380" s="103">
        <f t="shared" si="37"/>
        <v>0</v>
      </c>
    </row>
    <row r="2381" spans="1:8" hidden="1">
      <c r="A2381" s="80" t="s">
        <v>3820</v>
      </c>
      <c r="B2381" s="80" t="s">
        <v>3899</v>
      </c>
      <c r="C2381" s="80" t="s">
        <v>3705</v>
      </c>
      <c r="D2381" s="93">
        <v>1547.00278</v>
      </c>
      <c r="E2381" s="80" t="s">
        <v>3706</v>
      </c>
      <c r="F2381" s="86" t="str">
        <f>INDEX('Crosswalk Particulates'!$B:$B,MATCH('2017 EPA Data'!A2381,'Crosswalk Particulates'!$A:$A,0))</f>
        <v>industry-fuel-other</v>
      </c>
      <c r="G2381" s="91">
        <f>INDEX('Crosswalk Particulates'!$E:$E,MATCH('2017 EPA Data'!$B2381,'Crosswalk Particulates'!$D:$D,0))</f>
        <v>0</v>
      </c>
      <c r="H2381" s="103">
        <f t="shared" si="37"/>
        <v>0</v>
      </c>
    </row>
    <row r="2382" spans="1:8" hidden="1">
      <c r="A2382" s="80" t="s">
        <v>3789</v>
      </c>
      <c r="B2382" s="80" t="s">
        <v>3863</v>
      </c>
      <c r="C2382" s="80" t="s">
        <v>3705</v>
      </c>
      <c r="D2382" s="93">
        <v>1546.13128721258</v>
      </c>
      <c r="E2382" s="80" t="s">
        <v>3706</v>
      </c>
      <c r="F2382" s="86" t="str">
        <f>INDEX('Crosswalk Particulates'!$B:$B,MATCH('2017 EPA Data'!A2382,'Crosswalk Particulates'!$A:$A,0))</f>
        <v>Commercial Buildings Sector</v>
      </c>
      <c r="G2382" s="91">
        <f>INDEX('Crosswalk Particulates'!$E:$E,MATCH('2017 EPA Data'!$B2382,'Crosswalk Particulates'!$D:$D,0))</f>
        <v>0</v>
      </c>
      <c r="H2382" s="103">
        <f t="shared" si="37"/>
        <v>0</v>
      </c>
    </row>
    <row r="2383" spans="1:8" hidden="1">
      <c r="A2383" s="80" t="s">
        <v>3788</v>
      </c>
      <c r="B2383" s="80" t="s">
        <v>3882</v>
      </c>
      <c r="C2383" s="80" t="s">
        <v>3705</v>
      </c>
      <c r="D2383" s="93">
        <v>1541.54668710736</v>
      </c>
      <c r="E2383" s="80" t="s">
        <v>3706</v>
      </c>
      <c r="F2383" s="86" t="str">
        <f>INDEX('Crosswalk Particulates'!$B:$B,MATCH('2017 EPA Data'!A2383,'Crosswalk Particulates'!$A:$A,0))</f>
        <v>industry-fuel-biomass</v>
      </c>
      <c r="G2383" s="91">
        <f>INDEX('Crosswalk Particulates'!$E:$E,MATCH('2017 EPA Data'!$B2383,'Crosswalk Particulates'!$D:$D,0))</f>
        <v>0</v>
      </c>
      <c r="H2383" s="103">
        <f t="shared" si="37"/>
        <v>0</v>
      </c>
    </row>
    <row r="2384" spans="1:8" hidden="1">
      <c r="A2384" s="80" t="s">
        <v>3742</v>
      </c>
      <c r="B2384" s="80" t="s">
        <v>3883</v>
      </c>
      <c r="C2384" s="80" t="s">
        <v>3705</v>
      </c>
      <c r="D2384" s="93">
        <v>1538.6996684016526</v>
      </c>
      <c r="E2384" s="80" t="s">
        <v>3706</v>
      </c>
      <c r="F2384" s="86" t="str">
        <f>INDEX('Crosswalk Particulates'!$B:$B,MATCH('2017 EPA Data'!A2384,'Crosswalk Particulates'!$A:$A,0))</f>
        <v>Transportation Sector</v>
      </c>
      <c r="G2384" s="91">
        <f>INDEX('Crosswalk Particulates'!$E:$E,MATCH('2017 EPA Data'!$B2384,'Crosswalk Particulates'!$D:$D,0))</f>
        <v>0</v>
      </c>
      <c r="H2384" s="103">
        <f t="shared" si="37"/>
        <v>0</v>
      </c>
    </row>
    <row r="2385" spans="1:8" hidden="1">
      <c r="A2385" s="80" t="s">
        <v>3853</v>
      </c>
      <c r="B2385" s="80" t="s">
        <v>3727</v>
      </c>
      <c r="C2385" s="80" t="s">
        <v>3705</v>
      </c>
      <c r="D2385" s="93">
        <v>1529.6650999999999</v>
      </c>
      <c r="E2385" s="80" t="s">
        <v>3706</v>
      </c>
      <c r="F2385" s="86" t="str">
        <f>INDEX('Crosswalk Particulates'!$B:$B,MATCH('2017 EPA Data'!A2385,'Crosswalk Particulates'!$A:$A,0))</f>
        <v>Commercial Buildings Sector</v>
      </c>
      <c r="G2385" s="91">
        <f>INDEX('Crosswalk Particulates'!$E:$E,MATCH('2017 EPA Data'!$B2385,'Crosswalk Particulates'!$D:$D,0))</f>
        <v>0</v>
      </c>
      <c r="H2385" s="103">
        <f t="shared" si="37"/>
        <v>0</v>
      </c>
    </row>
    <row r="2386" spans="1:8" hidden="1">
      <c r="A2386" s="80" t="s">
        <v>3796</v>
      </c>
      <c r="B2386" s="80" t="s">
        <v>3833</v>
      </c>
      <c r="C2386" s="80" t="s">
        <v>3705</v>
      </c>
      <c r="D2386" s="93">
        <v>1528.951824969</v>
      </c>
      <c r="E2386" s="80" t="s">
        <v>3706</v>
      </c>
      <c r="F2386" s="86" t="str">
        <f>INDEX('Crosswalk Particulates'!$B:$B,MATCH('2017 EPA Data'!A2386,'Crosswalk Particulates'!$A:$A,0))</f>
        <v>Electricity Sector</v>
      </c>
      <c r="G2386" s="91">
        <f>INDEX('Crosswalk Particulates'!$E:$E,MATCH('2017 EPA Data'!$B2386,'Crosswalk Particulates'!$D:$D,0))</f>
        <v>0</v>
      </c>
      <c r="H2386" s="103">
        <f t="shared" si="37"/>
        <v>0</v>
      </c>
    </row>
    <row r="2387" spans="1:8" hidden="1">
      <c r="A2387" s="80" t="s">
        <v>3722</v>
      </c>
      <c r="B2387" s="80" t="s">
        <v>3814</v>
      </c>
      <c r="C2387" s="80" t="s">
        <v>3705</v>
      </c>
      <c r="D2387" s="93">
        <v>1526.2987194411635</v>
      </c>
      <c r="E2387" s="80" t="s">
        <v>3706</v>
      </c>
      <c r="F2387" s="86" t="str">
        <f>INDEX('Crosswalk Particulates'!$B:$B,MATCH('2017 EPA Data'!A2387,'Crosswalk Particulates'!$A:$A,0))</f>
        <v>Other-EPA</v>
      </c>
      <c r="G2387" s="91">
        <f>INDEX('Crosswalk Particulates'!$E:$E,MATCH('2017 EPA Data'!$B2387,'Crosswalk Particulates'!$D:$D,0))</f>
        <v>0</v>
      </c>
      <c r="H2387" s="103">
        <f t="shared" si="37"/>
        <v>0</v>
      </c>
    </row>
    <row r="2388" spans="1:8" hidden="1">
      <c r="A2388" s="80" t="s">
        <v>3820</v>
      </c>
      <c r="B2388" s="80" t="s">
        <v>3756</v>
      </c>
      <c r="C2388" s="80" t="s">
        <v>3705</v>
      </c>
      <c r="D2388" s="93">
        <v>1521.3776314090001</v>
      </c>
      <c r="E2388" s="80" t="s">
        <v>3706</v>
      </c>
      <c r="F2388" s="86" t="str">
        <f>INDEX('Crosswalk Particulates'!$B:$B,MATCH('2017 EPA Data'!A2388,'Crosswalk Particulates'!$A:$A,0))</f>
        <v>industry-fuel-other</v>
      </c>
      <c r="G2388" s="91">
        <f>INDEX('Crosswalk Particulates'!$E:$E,MATCH('2017 EPA Data'!$B2388,'Crosswalk Particulates'!$D:$D,0))</f>
        <v>0</v>
      </c>
      <c r="H2388" s="103">
        <f t="shared" si="37"/>
        <v>0</v>
      </c>
    </row>
    <row r="2389" spans="1:8" hidden="1">
      <c r="A2389" s="80" t="s">
        <v>3707</v>
      </c>
      <c r="B2389" s="80" t="s">
        <v>3959</v>
      </c>
      <c r="C2389" s="80" t="s">
        <v>3705</v>
      </c>
      <c r="D2389" s="93">
        <v>1518.61</v>
      </c>
      <c r="E2389" s="80" t="s">
        <v>3706</v>
      </c>
      <c r="F2389" s="86" t="str">
        <f>INDEX('Crosswalk Particulates'!$B:$B,MATCH('2017 EPA Data'!A2389,'Crosswalk Particulates'!$A:$A,0))</f>
        <v>process-other-industry</v>
      </c>
      <c r="G2389" s="91">
        <f>INDEX('Crosswalk Particulates'!$E:$E,MATCH('2017 EPA Data'!$B2389,'Crosswalk Particulates'!$D:$D,0))</f>
        <v>0</v>
      </c>
      <c r="H2389" s="103">
        <f t="shared" si="37"/>
        <v>0</v>
      </c>
    </row>
    <row r="2390" spans="1:8" hidden="1">
      <c r="A2390" s="80" t="s">
        <v>3747</v>
      </c>
      <c r="B2390" s="80" t="s">
        <v>3851</v>
      </c>
      <c r="C2390" s="80" t="s">
        <v>3705</v>
      </c>
      <c r="D2390" s="93">
        <v>1512.7421709</v>
      </c>
      <c r="E2390" s="80" t="s">
        <v>3706</v>
      </c>
      <c r="F2390" s="86" t="str">
        <f>INDEX('Crosswalk Particulates'!$B:$B,MATCH('2017 EPA Data'!A2390,'Crosswalk Particulates'!$A:$A,0))</f>
        <v>process-waste-industry</v>
      </c>
      <c r="G2390" s="91">
        <f>INDEX('Crosswalk Particulates'!$E:$E,MATCH('2017 EPA Data'!$B2390,'Crosswalk Particulates'!$D:$D,0))</f>
        <v>0</v>
      </c>
      <c r="H2390" s="103">
        <f t="shared" si="37"/>
        <v>0</v>
      </c>
    </row>
    <row r="2391" spans="1:8" hidden="1">
      <c r="A2391" s="80" t="s">
        <v>3880</v>
      </c>
      <c r="B2391" s="80" t="s">
        <v>3818</v>
      </c>
      <c r="D2391" s="93">
        <v>1506.0631623217278</v>
      </c>
      <c r="E2391" s="80" t="s">
        <v>3710</v>
      </c>
      <c r="F2391" s="86" t="str">
        <f>INDEX('Crosswalk Particulates'!$B:$B,MATCH('2017 EPA Data'!A2391,'Crosswalk Particulates'!$A:$A,0))</f>
        <v>Residential Buildings Sector</v>
      </c>
      <c r="G2391" s="91">
        <f>INDEX('Crosswalk Particulates'!$E:$E,MATCH('2017 EPA Data'!$B2391,'Crosswalk Particulates'!$D:$D,0))</f>
        <v>0</v>
      </c>
      <c r="H2391" s="103">
        <f t="shared" si="37"/>
        <v>1366279143.1827054</v>
      </c>
    </row>
    <row r="2392" spans="1:8" hidden="1">
      <c r="A2392" s="80" t="s">
        <v>3820</v>
      </c>
      <c r="B2392" s="80" t="s">
        <v>3855</v>
      </c>
      <c r="C2392" s="80" t="s">
        <v>3705</v>
      </c>
      <c r="D2392" s="93">
        <v>1498.15272</v>
      </c>
      <c r="E2392" s="80" t="s">
        <v>3706</v>
      </c>
      <c r="F2392" s="86" t="str">
        <f>INDEX('Crosswalk Particulates'!$B:$B,MATCH('2017 EPA Data'!A2392,'Crosswalk Particulates'!$A:$A,0))</f>
        <v>industry-fuel-other</v>
      </c>
      <c r="G2392" s="91">
        <f>INDEX('Crosswalk Particulates'!$E:$E,MATCH('2017 EPA Data'!$B2392,'Crosswalk Particulates'!$D:$D,0))</f>
        <v>0</v>
      </c>
      <c r="H2392" s="103">
        <f t="shared" si="37"/>
        <v>0</v>
      </c>
    </row>
    <row r="2393" spans="1:8" hidden="1">
      <c r="A2393" s="80" t="s">
        <v>3853</v>
      </c>
      <c r="B2393" s="80" t="s">
        <v>3759</v>
      </c>
      <c r="C2393" s="80" t="s">
        <v>3705</v>
      </c>
      <c r="D2393" s="93">
        <v>1497.8481999999999</v>
      </c>
      <c r="E2393" s="80" t="s">
        <v>3706</v>
      </c>
      <c r="F2393" s="86" t="str">
        <f>INDEX('Crosswalk Particulates'!$B:$B,MATCH('2017 EPA Data'!A2393,'Crosswalk Particulates'!$A:$A,0))</f>
        <v>Commercial Buildings Sector</v>
      </c>
      <c r="G2393" s="91">
        <f>INDEX('Crosswalk Particulates'!$E:$E,MATCH('2017 EPA Data'!$B2393,'Crosswalk Particulates'!$D:$D,0))</f>
        <v>0</v>
      </c>
      <c r="H2393" s="103">
        <f t="shared" si="37"/>
        <v>0</v>
      </c>
    </row>
    <row r="2394" spans="1:8" hidden="1">
      <c r="A2394" s="80" t="s">
        <v>3743</v>
      </c>
      <c r="B2394" s="80" t="s">
        <v>3894</v>
      </c>
      <c r="C2394" s="80" t="s">
        <v>3705</v>
      </c>
      <c r="D2394" s="93">
        <v>1495.12162104</v>
      </c>
      <c r="E2394" s="80" t="s">
        <v>3706</v>
      </c>
      <c r="F2394" s="86" t="str">
        <f>INDEX('Crosswalk Particulates'!$B:$B,MATCH('2017 EPA Data'!A2394,'Crosswalk Particulates'!$A:$A,0))</f>
        <v>process-other-industry</v>
      </c>
      <c r="G2394" s="91">
        <f>INDEX('Crosswalk Particulates'!$E:$E,MATCH('2017 EPA Data'!$B2394,'Crosswalk Particulates'!$D:$D,0))</f>
        <v>0</v>
      </c>
      <c r="H2394" s="103">
        <f t="shared" si="37"/>
        <v>0</v>
      </c>
    </row>
    <row r="2395" spans="1:8" hidden="1">
      <c r="A2395" s="80" t="s">
        <v>3837</v>
      </c>
      <c r="B2395" s="80" t="s">
        <v>3818</v>
      </c>
      <c r="D2395" s="93">
        <v>1494.0241860074095</v>
      </c>
      <c r="E2395" s="80" t="s">
        <v>3710</v>
      </c>
      <c r="F2395" s="86" t="str">
        <f>INDEX('Crosswalk Particulates'!$B:$B,MATCH('2017 EPA Data'!A2395,'Crosswalk Particulates'!$A:$A,0))</f>
        <v>Electricity Sector</v>
      </c>
      <c r="G2395" s="91">
        <f>INDEX('Crosswalk Particulates'!$E:$E,MATCH('2017 EPA Data'!$B2395,'Crosswalk Particulates'!$D:$D,0))</f>
        <v>0</v>
      </c>
      <c r="H2395" s="103">
        <f t="shared" si="37"/>
        <v>1355357554.5966287</v>
      </c>
    </row>
    <row r="2396" spans="1:8" hidden="1">
      <c r="A2396" s="80" t="s">
        <v>3707</v>
      </c>
      <c r="B2396" s="80" t="s">
        <v>3972</v>
      </c>
      <c r="C2396" s="80" t="s">
        <v>3705</v>
      </c>
      <c r="D2396" s="93">
        <v>1492.6918000000001</v>
      </c>
      <c r="E2396" s="80" t="s">
        <v>3706</v>
      </c>
      <c r="F2396" s="86" t="str">
        <f>INDEX('Crosswalk Particulates'!$B:$B,MATCH('2017 EPA Data'!A2396,'Crosswalk Particulates'!$A:$A,0))</f>
        <v>process-other-industry</v>
      </c>
      <c r="G2396" s="91">
        <f>INDEX('Crosswalk Particulates'!$E:$E,MATCH('2017 EPA Data'!$B2396,'Crosswalk Particulates'!$D:$D,0))</f>
        <v>0</v>
      </c>
      <c r="H2396" s="103">
        <f t="shared" si="37"/>
        <v>0</v>
      </c>
    </row>
    <row r="2397" spans="1:8" hidden="1">
      <c r="A2397" s="80" t="s">
        <v>3739</v>
      </c>
      <c r="B2397" s="80" t="s">
        <v>3904</v>
      </c>
      <c r="D2397" s="93">
        <v>1489.7887288989377</v>
      </c>
      <c r="E2397" s="80" t="s">
        <v>3710</v>
      </c>
      <c r="F2397" s="86" t="str">
        <f>INDEX('Crosswalk Particulates'!$B:$B,MATCH('2017 EPA Data'!A2397,'Crosswalk Particulates'!$A:$A,0))</f>
        <v>industry-fuel-natural gas</v>
      </c>
      <c r="G2397" s="91" t="str">
        <f>INDEX('Crosswalk Particulates'!$E:$E,MATCH('2017 EPA Data'!$B2397,'Crosswalk Particulates'!$D:$D,0))</f>
        <v>BC</v>
      </c>
      <c r="H2397" s="103">
        <f t="shared" si="37"/>
        <v>1351515207.9713855</v>
      </c>
    </row>
    <row r="2398" spans="1:8" hidden="1">
      <c r="A2398" s="80" t="s">
        <v>3817</v>
      </c>
      <c r="B2398" s="80" t="s">
        <v>3904</v>
      </c>
      <c r="D2398" s="93">
        <v>1488.35771756795</v>
      </c>
      <c r="E2398" s="80" t="s">
        <v>3710</v>
      </c>
      <c r="F2398" s="86" t="str">
        <f>INDEX('Crosswalk Particulates'!$B:$B,MATCH('2017 EPA Data'!A2398,'Crosswalk Particulates'!$A:$A,0))</f>
        <v>industry-fuel-oil</v>
      </c>
      <c r="G2398" s="91" t="str">
        <f>INDEX('Crosswalk Particulates'!$E:$E,MATCH('2017 EPA Data'!$B2398,'Crosswalk Particulates'!$D:$D,0))</f>
        <v>BC</v>
      </c>
      <c r="H2398" s="103">
        <f t="shared" si="37"/>
        <v>1350217014.7852693</v>
      </c>
    </row>
    <row r="2399" spans="1:8" hidden="1">
      <c r="A2399" s="80" t="s">
        <v>3741</v>
      </c>
      <c r="B2399" s="80" t="s">
        <v>3830</v>
      </c>
      <c r="C2399" s="80" t="s">
        <v>3705</v>
      </c>
      <c r="D2399" s="93">
        <v>1487.61194</v>
      </c>
      <c r="E2399" s="80" t="s">
        <v>3706</v>
      </c>
      <c r="F2399" s="86" t="str">
        <f>INDEX('Crosswalk Particulates'!$B:$B,MATCH('2017 EPA Data'!A2399,'Crosswalk Particulates'!$A:$A,0))</f>
        <v>process-other-industry</v>
      </c>
      <c r="G2399" s="91">
        <f>INDEX('Crosswalk Particulates'!$E:$E,MATCH('2017 EPA Data'!$B2399,'Crosswalk Particulates'!$D:$D,0))</f>
        <v>0</v>
      </c>
      <c r="H2399" s="103">
        <f t="shared" si="37"/>
        <v>0</v>
      </c>
    </row>
    <row r="2400" spans="1:8" hidden="1">
      <c r="A2400" s="80" t="s">
        <v>3857</v>
      </c>
      <c r="B2400" s="80" t="s">
        <v>3794</v>
      </c>
      <c r="C2400" s="80" t="s">
        <v>3705</v>
      </c>
      <c r="D2400" s="93">
        <v>1480.3480117104109</v>
      </c>
      <c r="E2400" s="80" t="s">
        <v>3706</v>
      </c>
      <c r="F2400" s="86" t="str">
        <f>INDEX('Crosswalk Particulates'!$B:$B,MATCH('2017 EPA Data'!A2400,'Crosswalk Particulates'!$A:$A,0))</f>
        <v>Commercial Buildings Sector</v>
      </c>
      <c r="G2400" s="91">
        <f>INDEX('Crosswalk Particulates'!$E:$E,MATCH('2017 EPA Data'!$B2400,'Crosswalk Particulates'!$D:$D,0))</f>
        <v>0</v>
      </c>
      <c r="H2400" s="103">
        <f t="shared" si="37"/>
        <v>0</v>
      </c>
    </row>
    <row r="2401" spans="1:8" hidden="1">
      <c r="A2401" s="80" t="s">
        <v>3784</v>
      </c>
      <c r="B2401" s="80" t="s">
        <v>3827</v>
      </c>
      <c r="C2401" s="80" t="s">
        <v>3705</v>
      </c>
      <c r="D2401" s="93">
        <v>1478.6146351746211</v>
      </c>
      <c r="E2401" s="80" t="s">
        <v>3706</v>
      </c>
      <c r="F2401" s="86" t="str">
        <f>INDEX('Crosswalk Particulates'!$B:$B,MATCH('2017 EPA Data'!A2401,'Crosswalk Particulates'!$A:$A,0))</f>
        <v>industry-fuel-coal</v>
      </c>
      <c r="G2401" s="91">
        <f>INDEX('Crosswalk Particulates'!$E:$E,MATCH('2017 EPA Data'!$B2401,'Crosswalk Particulates'!$D:$D,0))</f>
        <v>0</v>
      </c>
      <c r="H2401" s="103">
        <f t="shared" si="37"/>
        <v>0</v>
      </c>
    </row>
    <row r="2402" spans="1:8" hidden="1">
      <c r="A2402" s="80" t="s">
        <v>3753</v>
      </c>
      <c r="B2402" s="80" t="s">
        <v>3856</v>
      </c>
      <c r="C2402" s="80" t="s">
        <v>3705</v>
      </c>
      <c r="D2402" s="93">
        <v>1476.411996</v>
      </c>
      <c r="E2402" s="80" t="s">
        <v>3706</v>
      </c>
      <c r="F2402" s="86" t="str">
        <f>INDEX('Crosswalk Particulates'!$B:$B,MATCH('2017 EPA Data'!A2402,'Crosswalk Particulates'!$A:$A,0))</f>
        <v>Electricity Sector</v>
      </c>
      <c r="G2402" s="91">
        <f>INDEX('Crosswalk Particulates'!$E:$E,MATCH('2017 EPA Data'!$B2402,'Crosswalk Particulates'!$D:$D,0))</f>
        <v>0</v>
      </c>
      <c r="H2402" s="103">
        <f t="shared" si="37"/>
        <v>0</v>
      </c>
    </row>
    <row r="2403" spans="1:8" hidden="1">
      <c r="A2403" s="80" t="s">
        <v>3880</v>
      </c>
      <c r="B2403" s="80" t="s">
        <v>3914</v>
      </c>
      <c r="C2403" s="80" t="s">
        <v>3705</v>
      </c>
      <c r="D2403" s="93">
        <v>1475.0445886262505</v>
      </c>
      <c r="E2403" s="80" t="s">
        <v>3706</v>
      </c>
      <c r="F2403" s="86" t="str">
        <f>INDEX('Crosswalk Particulates'!$B:$B,MATCH('2017 EPA Data'!A2403,'Crosswalk Particulates'!$A:$A,0))</f>
        <v>Residential Buildings Sector</v>
      </c>
      <c r="G2403" s="91">
        <f>INDEX('Crosswalk Particulates'!$E:$E,MATCH('2017 EPA Data'!$B2403,'Crosswalk Particulates'!$D:$D,0))</f>
        <v>0</v>
      </c>
      <c r="H2403" s="103">
        <f t="shared" si="37"/>
        <v>0</v>
      </c>
    </row>
    <row r="2404" spans="1:8" hidden="1">
      <c r="A2404" s="80" t="s">
        <v>3772</v>
      </c>
      <c r="B2404" s="80" t="s">
        <v>3803</v>
      </c>
      <c r="C2404" s="80" t="s">
        <v>3745</v>
      </c>
      <c r="D2404" s="93">
        <v>1468.6090664999999</v>
      </c>
      <c r="E2404" s="80" t="s">
        <v>3710</v>
      </c>
      <c r="F2404" s="86" t="str">
        <f>INDEX('Crosswalk Particulates'!$B:$B,MATCH('2017 EPA Data'!A2404,'Crosswalk Particulates'!$A:$A,0))</f>
        <v>Electricity Sector</v>
      </c>
      <c r="G2404" s="91" t="str">
        <f>INDEX('Crosswalk Particulates'!$E:$E,MATCH('2017 EPA Data'!$B2404,'Crosswalk Particulates'!$D:$D,0))</f>
        <v>SOx</v>
      </c>
      <c r="H2404" s="103">
        <f t="shared" si="37"/>
        <v>1332301318.5945878</v>
      </c>
    </row>
    <row r="2405" spans="1:8" hidden="1">
      <c r="A2405" s="80" t="s">
        <v>3780</v>
      </c>
      <c r="B2405" s="80" t="s">
        <v>3874</v>
      </c>
      <c r="C2405" s="80" t="s">
        <v>3705</v>
      </c>
      <c r="D2405" s="93">
        <v>1463.1983238268001</v>
      </c>
      <c r="E2405" s="80" t="s">
        <v>3706</v>
      </c>
      <c r="F2405" s="86" t="str">
        <f>INDEX('Crosswalk Particulates'!$B:$B,MATCH('2017 EPA Data'!A2405,'Crosswalk Particulates'!$A:$A,0))</f>
        <v>process-ngps-industry</v>
      </c>
      <c r="G2405" s="91">
        <f>INDEX('Crosswalk Particulates'!$E:$E,MATCH('2017 EPA Data'!$B2405,'Crosswalk Particulates'!$D:$D,0))</f>
        <v>0</v>
      </c>
      <c r="H2405" s="103">
        <f t="shared" si="37"/>
        <v>0</v>
      </c>
    </row>
    <row r="2406" spans="1:8" hidden="1">
      <c r="A2406" s="80" t="s">
        <v>3770</v>
      </c>
      <c r="B2406" s="80" t="s">
        <v>3793</v>
      </c>
      <c r="C2406" s="80" t="s">
        <v>3745</v>
      </c>
      <c r="D2406" s="93">
        <v>1459.623713485443</v>
      </c>
      <c r="E2406" s="80" t="s">
        <v>3710</v>
      </c>
      <c r="F2406" s="86" t="str">
        <f>INDEX('Crosswalk Particulates'!$B:$B,MATCH('2017 EPA Data'!A2406,'Crosswalk Particulates'!$A:$A,0))</f>
        <v>Commercial Buildings Sector</v>
      </c>
      <c r="G2406" s="91">
        <f>INDEX('Crosswalk Particulates'!$E:$E,MATCH('2017 EPA Data'!$B2406,'Crosswalk Particulates'!$D:$D,0))</f>
        <v>0</v>
      </c>
      <c r="H2406" s="103">
        <f t="shared" si="37"/>
        <v>1324149933.7622294</v>
      </c>
    </row>
    <row r="2407" spans="1:8" hidden="1">
      <c r="A2407" s="80" t="s">
        <v>3770</v>
      </c>
      <c r="B2407" s="80" t="s">
        <v>3803</v>
      </c>
      <c r="C2407" s="80" t="s">
        <v>3745</v>
      </c>
      <c r="D2407" s="93">
        <v>1448.6590541222731</v>
      </c>
      <c r="E2407" s="80" t="s">
        <v>3710</v>
      </c>
      <c r="F2407" s="86" t="str">
        <f>INDEX('Crosswalk Particulates'!$B:$B,MATCH('2017 EPA Data'!A2407,'Crosswalk Particulates'!$A:$A,0))</f>
        <v>Commercial Buildings Sector</v>
      </c>
      <c r="G2407" s="91" t="str">
        <f>INDEX('Crosswalk Particulates'!$E:$E,MATCH('2017 EPA Data'!$B2407,'Crosswalk Particulates'!$D:$D,0))</f>
        <v>SOx</v>
      </c>
      <c r="H2407" s="103">
        <f t="shared" si="37"/>
        <v>1314202950.2792075</v>
      </c>
    </row>
    <row r="2408" spans="1:8" hidden="1">
      <c r="A2408" s="80" t="s">
        <v>3790</v>
      </c>
      <c r="B2408" s="80" t="s">
        <v>3916</v>
      </c>
      <c r="C2408" s="80" t="s">
        <v>3705</v>
      </c>
      <c r="D2408" s="93">
        <v>1447.6482625296644</v>
      </c>
      <c r="E2408" s="80" t="s">
        <v>3706</v>
      </c>
      <c r="F2408" s="86" t="str">
        <f>INDEX('Crosswalk Particulates'!$B:$B,MATCH('2017 EPA Data'!A2408,'Crosswalk Particulates'!$A:$A,0))</f>
        <v>process-other-industry</v>
      </c>
      <c r="G2408" s="91">
        <f>INDEX('Crosswalk Particulates'!$E:$E,MATCH('2017 EPA Data'!$B2408,'Crosswalk Particulates'!$D:$D,0))</f>
        <v>0</v>
      </c>
      <c r="H2408" s="103">
        <f t="shared" si="37"/>
        <v>0</v>
      </c>
    </row>
    <row r="2409" spans="1:8" hidden="1">
      <c r="A2409" s="80" t="s">
        <v>3735</v>
      </c>
      <c r="B2409" s="80" t="s">
        <v>3785</v>
      </c>
      <c r="C2409" s="80" t="s">
        <v>3709</v>
      </c>
      <c r="D2409" s="93">
        <v>1445.2567200015151</v>
      </c>
      <c r="E2409" s="80" t="s">
        <v>3710</v>
      </c>
      <c r="F2409" s="86" t="str">
        <f>INDEX('Crosswalk Particulates'!$B:$B,MATCH('2017 EPA Data'!A2409,'Crosswalk Particulates'!$A:$A,0))</f>
        <v>process-other-industry</v>
      </c>
      <c r="G2409" s="91" t="str">
        <f>INDEX('Crosswalk Particulates'!$E:$E,MATCH('2017 EPA Data'!$B2409,'Crosswalk Particulates'!$D:$D,0))</f>
        <v>CH4</v>
      </c>
      <c r="H2409" s="103">
        <f t="shared" si="37"/>
        <v>1311116401.0137939</v>
      </c>
    </row>
    <row r="2410" spans="1:8" hidden="1">
      <c r="A2410" s="80" t="s">
        <v>3726</v>
      </c>
      <c r="B2410" s="80" t="s">
        <v>3809</v>
      </c>
      <c r="C2410" s="80" t="s">
        <v>3705</v>
      </c>
      <c r="D2410" s="93">
        <v>1444.9282352729599</v>
      </c>
      <c r="E2410" s="80" t="s">
        <v>3706</v>
      </c>
      <c r="F2410" s="86" t="str">
        <f>INDEX('Crosswalk Particulates'!$B:$B,MATCH('2017 EPA Data'!A2410,'Crosswalk Particulates'!$A:$A,0))</f>
        <v>process-other-industry</v>
      </c>
      <c r="G2410" s="91">
        <f>INDEX('Crosswalk Particulates'!$E:$E,MATCH('2017 EPA Data'!$B2410,'Crosswalk Particulates'!$D:$D,0))</f>
        <v>0</v>
      </c>
      <c r="H2410" s="103">
        <f t="shared" si="37"/>
        <v>0</v>
      </c>
    </row>
    <row r="2411" spans="1:8" hidden="1">
      <c r="A2411" s="80" t="s">
        <v>3835</v>
      </c>
      <c r="B2411" s="80" t="s">
        <v>3744</v>
      </c>
      <c r="C2411" s="80" t="s">
        <v>3745</v>
      </c>
      <c r="D2411" s="93">
        <v>1443.293450121</v>
      </c>
      <c r="E2411" s="80" t="s">
        <v>3710</v>
      </c>
      <c r="F2411" s="86" t="str">
        <f>INDEX('Crosswalk Particulates'!$B:$B,MATCH('2017 EPA Data'!A2411,'Crosswalk Particulates'!$A:$A,0))</f>
        <v>process-mining-industry</v>
      </c>
      <c r="G2411" s="91" t="str">
        <f>INDEX('Crosswalk Particulates'!$E:$E,MATCH('2017 EPA Data'!$B2411,'Crosswalk Particulates'!$D:$D,0))</f>
        <v>VOC</v>
      </c>
      <c r="H2411" s="103">
        <f t="shared" si="37"/>
        <v>1309335350.4195735</v>
      </c>
    </row>
    <row r="2412" spans="1:8" hidden="1">
      <c r="A2412" s="80" t="s">
        <v>3773</v>
      </c>
      <c r="B2412" s="80" t="s">
        <v>3810</v>
      </c>
      <c r="C2412" s="80" t="s">
        <v>3811</v>
      </c>
      <c r="D2412" s="93">
        <v>1440.5649594661666</v>
      </c>
      <c r="E2412" s="80" t="s">
        <v>3706</v>
      </c>
      <c r="F2412" s="86" t="str">
        <f>INDEX('Crosswalk Particulates'!$B:$B,MATCH('2017 EPA Data'!A2412,'Crosswalk Particulates'!$A:$A,0))</f>
        <v>process-other-industry</v>
      </c>
      <c r="G2412" s="91">
        <f>INDEX('Crosswalk Particulates'!$E:$E,MATCH('2017 EPA Data'!$B2412,'Crosswalk Particulates'!$D:$D,0))</f>
        <v>0</v>
      </c>
      <c r="H2412" s="103">
        <f t="shared" si="37"/>
        <v>0</v>
      </c>
    </row>
    <row r="2413" spans="1:8" hidden="1">
      <c r="A2413" s="80" t="s">
        <v>3820</v>
      </c>
      <c r="B2413" s="80" t="s">
        <v>3759</v>
      </c>
      <c r="C2413" s="80" t="s">
        <v>3705</v>
      </c>
      <c r="D2413" s="93">
        <v>1436.9296999999999</v>
      </c>
      <c r="E2413" s="80" t="s">
        <v>3706</v>
      </c>
      <c r="F2413" s="86" t="str">
        <f>INDEX('Crosswalk Particulates'!$B:$B,MATCH('2017 EPA Data'!A2413,'Crosswalk Particulates'!$A:$A,0))</f>
        <v>industry-fuel-other</v>
      </c>
      <c r="G2413" s="91">
        <f>INDEX('Crosswalk Particulates'!$E:$E,MATCH('2017 EPA Data'!$B2413,'Crosswalk Particulates'!$D:$D,0))</f>
        <v>0</v>
      </c>
      <c r="H2413" s="103">
        <f t="shared" si="37"/>
        <v>0</v>
      </c>
    </row>
    <row r="2414" spans="1:8" hidden="1">
      <c r="A2414" s="80" t="s">
        <v>3735</v>
      </c>
      <c r="B2414" s="80" t="s">
        <v>3826</v>
      </c>
      <c r="C2414" s="80" t="s">
        <v>3705</v>
      </c>
      <c r="D2414" s="93">
        <v>1434.5709999999999</v>
      </c>
      <c r="E2414" s="80" t="s">
        <v>3706</v>
      </c>
      <c r="F2414" s="86" t="str">
        <f>INDEX('Crosswalk Particulates'!$B:$B,MATCH('2017 EPA Data'!A2414,'Crosswalk Particulates'!$A:$A,0))</f>
        <v>process-other-industry</v>
      </c>
      <c r="G2414" s="91">
        <f>INDEX('Crosswalk Particulates'!$E:$E,MATCH('2017 EPA Data'!$B2414,'Crosswalk Particulates'!$D:$D,0))</f>
        <v>0</v>
      </c>
      <c r="H2414" s="103">
        <f t="shared" si="37"/>
        <v>0</v>
      </c>
    </row>
    <row r="2415" spans="1:8" hidden="1">
      <c r="A2415" s="80" t="s">
        <v>3769</v>
      </c>
      <c r="B2415" s="80" t="s">
        <v>3767</v>
      </c>
      <c r="C2415" s="80" t="s">
        <v>3705</v>
      </c>
      <c r="D2415" s="93">
        <v>1422.6</v>
      </c>
      <c r="E2415" s="80" t="s">
        <v>3706</v>
      </c>
      <c r="F2415" s="86" t="str">
        <f>INDEX('Crosswalk Particulates'!$B:$B,MATCH('2017 EPA Data'!A2415,'Crosswalk Particulates'!$A:$A,0))</f>
        <v>Electricity Sector</v>
      </c>
      <c r="G2415" s="91">
        <f>INDEX('Crosswalk Particulates'!$E:$E,MATCH('2017 EPA Data'!$B2415,'Crosswalk Particulates'!$D:$D,0))</f>
        <v>0</v>
      </c>
      <c r="H2415" s="103">
        <f t="shared" si="37"/>
        <v>0</v>
      </c>
    </row>
    <row r="2416" spans="1:8" hidden="1">
      <c r="A2416" s="80" t="s">
        <v>3820</v>
      </c>
      <c r="B2416" s="80" t="s">
        <v>3928</v>
      </c>
      <c r="C2416" s="80" t="s">
        <v>3705</v>
      </c>
      <c r="D2416" s="93">
        <v>1416.4505980521649</v>
      </c>
      <c r="E2416" s="80" t="s">
        <v>3706</v>
      </c>
      <c r="F2416" s="86" t="str">
        <f>INDEX('Crosswalk Particulates'!$B:$B,MATCH('2017 EPA Data'!A2416,'Crosswalk Particulates'!$A:$A,0))</f>
        <v>industry-fuel-other</v>
      </c>
      <c r="G2416" s="91">
        <f>INDEX('Crosswalk Particulates'!$E:$E,MATCH('2017 EPA Data'!$B2416,'Crosswalk Particulates'!$D:$D,0))</f>
        <v>0</v>
      </c>
      <c r="H2416" s="103">
        <f t="shared" si="37"/>
        <v>0</v>
      </c>
    </row>
    <row r="2417" spans="1:8" hidden="1">
      <c r="A2417" s="80" t="s">
        <v>3722</v>
      </c>
      <c r="B2417" s="80" t="s">
        <v>3873</v>
      </c>
      <c r="C2417" s="80" t="s">
        <v>3705</v>
      </c>
      <c r="D2417" s="93">
        <v>1415.4803672838311</v>
      </c>
      <c r="E2417" s="80" t="s">
        <v>3706</v>
      </c>
      <c r="F2417" s="86" t="str">
        <f>INDEX('Crosswalk Particulates'!$B:$B,MATCH('2017 EPA Data'!A2417,'Crosswalk Particulates'!$A:$A,0))</f>
        <v>Other-EPA</v>
      </c>
      <c r="G2417" s="91">
        <f>INDEX('Crosswalk Particulates'!$E:$E,MATCH('2017 EPA Data'!$B2417,'Crosswalk Particulates'!$D:$D,0))</f>
        <v>0</v>
      </c>
      <c r="H2417" s="103">
        <f t="shared" si="37"/>
        <v>0</v>
      </c>
    </row>
    <row r="2418" spans="1:8" hidden="1">
      <c r="A2418" s="80" t="s">
        <v>3741</v>
      </c>
      <c r="B2418" s="80" t="s">
        <v>3755</v>
      </c>
      <c r="C2418" s="80" t="s">
        <v>3705</v>
      </c>
      <c r="D2418" s="93">
        <v>1414.89</v>
      </c>
      <c r="E2418" s="80" t="s">
        <v>3706</v>
      </c>
      <c r="F2418" s="86" t="str">
        <f>INDEX('Crosswalk Particulates'!$B:$B,MATCH('2017 EPA Data'!A2418,'Crosswalk Particulates'!$A:$A,0))</f>
        <v>process-other-industry</v>
      </c>
      <c r="G2418" s="91">
        <f>INDEX('Crosswalk Particulates'!$E:$E,MATCH('2017 EPA Data'!$B2418,'Crosswalk Particulates'!$D:$D,0))</f>
        <v>0</v>
      </c>
      <c r="H2418" s="103">
        <f t="shared" si="37"/>
        <v>0</v>
      </c>
    </row>
    <row r="2419" spans="1:8" hidden="1">
      <c r="A2419" s="80" t="s">
        <v>3733</v>
      </c>
      <c r="B2419" s="80" t="s">
        <v>3793</v>
      </c>
      <c r="C2419" s="80" t="s">
        <v>3745</v>
      </c>
      <c r="D2419" s="93">
        <v>1409.0575765515639</v>
      </c>
      <c r="E2419" s="80" t="s">
        <v>3710</v>
      </c>
      <c r="F2419" s="86" t="str">
        <f>INDEX('Crosswalk Particulates'!$B:$B,MATCH('2017 EPA Data'!A2419,'Crosswalk Particulates'!$A:$A,0))</f>
        <v>Transportation Sector</v>
      </c>
      <c r="G2419" s="91">
        <f>INDEX('Crosswalk Particulates'!$E:$E,MATCH('2017 EPA Data'!$B2419,'Crosswalk Particulates'!$D:$D,0))</f>
        <v>0</v>
      </c>
      <c r="H2419" s="103">
        <f t="shared" si="37"/>
        <v>1278277051.420711</v>
      </c>
    </row>
    <row r="2420" spans="1:8" hidden="1">
      <c r="A2420" s="80" t="s">
        <v>3772</v>
      </c>
      <c r="B2420" s="80" t="s">
        <v>3759</v>
      </c>
      <c r="C2420" s="80" t="s">
        <v>3705</v>
      </c>
      <c r="D2420" s="93">
        <v>1407.4</v>
      </c>
      <c r="E2420" s="80" t="s">
        <v>3706</v>
      </c>
      <c r="F2420" s="86" t="str">
        <f>INDEX('Crosswalk Particulates'!$B:$B,MATCH('2017 EPA Data'!A2420,'Crosswalk Particulates'!$A:$A,0))</f>
        <v>Electricity Sector</v>
      </c>
      <c r="G2420" s="91">
        <f>INDEX('Crosswalk Particulates'!$E:$E,MATCH('2017 EPA Data'!$B2420,'Crosswalk Particulates'!$D:$D,0))</f>
        <v>0</v>
      </c>
      <c r="H2420" s="103">
        <f t="shared" si="37"/>
        <v>0</v>
      </c>
    </row>
    <row r="2421" spans="1:8" hidden="1">
      <c r="A2421" s="80" t="s">
        <v>3783</v>
      </c>
      <c r="B2421" s="80" t="s">
        <v>3892</v>
      </c>
      <c r="C2421" s="80" t="s">
        <v>3705</v>
      </c>
      <c r="D2421" s="93">
        <v>1405</v>
      </c>
      <c r="E2421" s="80" t="s">
        <v>3706</v>
      </c>
      <c r="F2421" s="86" t="str">
        <f>INDEX('Crosswalk Particulates'!$B:$B,MATCH('2017 EPA Data'!A2421,'Crosswalk Particulates'!$A:$A,0))</f>
        <v>process-other-industry</v>
      </c>
      <c r="G2421" s="91">
        <f>INDEX('Crosswalk Particulates'!$E:$E,MATCH('2017 EPA Data'!$B2421,'Crosswalk Particulates'!$D:$D,0))</f>
        <v>0</v>
      </c>
      <c r="H2421" s="103">
        <f t="shared" si="37"/>
        <v>0</v>
      </c>
    </row>
    <row r="2422" spans="1:8" hidden="1">
      <c r="A2422" s="80" t="s">
        <v>3774</v>
      </c>
      <c r="B2422" s="80" t="s">
        <v>3960</v>
      </c>
      <c r="C2422" s="80" t="s">
        <v>3705</v>
      </c>
      <c r="D2422" s="93">
        <v>1401.31</v>
      </c>
      <c r="E2422" s="80" t="s">
        <v>3706</v>
      </c>
      <c r="F2422" s="86" t="str">
        <f>INDEX('Crosswalk Particulates'!$B:$B,MATCH('2017 EPA Data'!A2422,'Crosswalk Particulates'!$A:$A,0))</f>
        <v>process-other-industry</v>
      </c>
      <c r="G2422" s="91">
        <f>INDEX('Crosswalk Particulates'!$E:$E,MATCH('2017 EPA Data'!$B2422,'Crosswalk Particulates'!$D:$D,0))</f>
        <v>0</v>
      </c>
      <c r="H2422" s="103">
        <f t="shared" si="37"/>
        <v>0</v>
      </c>
    </row>
    <row r="2423" spans="1:8" hidden="1">
      <c r="A2423" s="80" t="s">
        <v>3715</v>
      </c>
      <c r="B2423" s="80" t="s">
        <v>3886</v>
      </c>
      <c r="C2423" s="80" t="s">
        <v>3709</v>
      </c>
      <c r="D2423" s="93">
        <v>1399.8409654886934</v>
      </c>
      <c r="E2423" s="80" t="s">
        <v>3710</v>
      </c>
      <c r="F2423" s="86" t="str">
        <f>INDEX('Crosswalk Particulates'!$B:$B,MATCH('2017 EPA Data'!A2423,'Crosswalk Particulates'!$A:$A,0))</f>
        <v>Transportation Sector</v>
      </c>
      <c r="G2423" s="91" t="str">
        <f>INDEX('Crosswalk Particulates'!$E:$E,MATCH('2017 EPA Data'!$B2423,'Crosswalk Particulates'!$D:$D,0))</f>
        <v>N2O</v>
      </c>
      <c r="H2423" s="103">
        <f t="shared" si="37"/>
        <v>1269915872.5664229</v>
      </c>
    </row>
    <row r="2424" spans="1:8" hidden="1">
      <c r="A2424" s="80" t="s">
        <v>3707</v>
      </c>
      <c r="B2424" s="80" t="s">
        <v>3935</v>
      </c>
      <c r="C2424" s="80" t="s">
        <v>3705</v>
      </c>
      <c r="D2424" s="93">
        <v>1392.3748449899999</v>
      </c>
      <c r="E2424" s="80" t="s">
        <v>3706</v>
      </c>
      <c r="F2424" s="86" t="str">
        <f>INDEX('Crosswalk Particulates'!$B:$B,MATCH('2017 EPA Data'!A2424,'Crosswalk Particulates'!$A:$A,0))</f>
        <v>process-other-industry</v>
      </c>
      <c r="G2424" s="91">
        <f>INDEX('Crosswalk Particulates'!$E:$E,MATCH('2017 EPA Data'!$B2424,'Crosswalk Particulates'!$D:$D,0))</f>
        <v>0</v>
      </c>
      <c r="H2424" s="103">
        <f t="shared" si="37"/>
        <v>0</v>
      </c>
    </row>
    <row r="2425" spans="1:8" hidden="1">
      <c r="A2425" s="80" t="s">
        <v>3735</v>
      </c>
      <c r="B2425" s="80" t="s">
        <v>3878</v>
      </c>
      <c r="C2425" s="80" t="s">
        <v>3705</v>
      </c>
      <c r="D2425" s="93">
        <v>1392.1756350000001</v>
      </c>
      <c r="E2425" s="80" t="s">
        <v>3706</v>
      </c>
      <c r="F2425" s="86" t="str">
        <f>INDEX('Crosswalk Particulates'!$B:$B,MATCH('2017 EPA Data'!A2425,'Crosswalk Particulates'!$A:$A,0))</f>
        <v>process-other-industry</v>
      </c>
      <c r="G2425" s="91">
        <f>INDEX('Crosswalk Particulates'!$E:$E,MATCH('2017 EPA Data'!$B2425,'Crosswalk Particulates'!$D:$D,0))</f>
        <v>0</v>
      </c>
      <c r="H2425" s="103">
        <f t="shared" si="37"/>
        <v>0</v>
      </c>
    </row>
    <row r="2426" spans="1:8" hidden="1">
      <c r="A2426" s="80" t="s">
        <v>3857</v>
      </c>
      <c r="B2426" s="80" t="s">
        <v>3732</v>
      </c>
      <c r="C2426" s="80" t="s">
        <v>3705</v>
      </c>
      <c r="D2426" s="93">
        <v>1389.971425622</v>
      </c>
      <c r="E2426" s="80" t="s">
        <v>3706</v>
      </c>
      <c r="F2426" s="86" t="str">
        <f>INDEX('Crosswalk Particulates'!$B:$B,MATCH('2017 EPA Data'!A2426,'Crosswalk Particulates'!$A:$A,0))</f>
        <v>Commercial Buildings Sector</v>
      </c>
      <c r="G2426" s="91">
        <f>INDEX('Crosswalk Particulates'!$E:$E,MATCH('2017 EPA Data'!$B2426,'Crosswalk Particulates'!$D:$D,0))</f>
        <v>0</v>
      </c>
      <c r="H2426" s="103">
        <f t="shared" si="37"/>
        <v>0</v>
      </c>
    </row>
    <row r="2427" spans="1:8" hidden="1">
      <c r="A2427" s="80" t="s">
        <v>3774</v>
      </c>
      <c r="B2427" s="80" t="s">
        <v>3866</v>
      </c>
      <c r="C2427" s="80" t="s">
        <v>3705</v>
      </c>
      <c r="D2427" s="93">
        <v>1389.8860927999999</v>
      </c>
      <c r="E2427" s="80" t="s">
        <v>3706</v>
      </c>
      <c r="F2427" s="86" t="str">
        <f>INDEX('Crosswalk Particulates'!$B:$B,MATCH('2017 EPA Data'!A2427,'Crosswalk Particulates'!$A:$A,0))</f>
        <v>process-other-industry</v>
      </c>
      <c r="G2427" s="91">
        <f>INDEX('Crosswalk Particulates'!$E:$E,MATCH('2017 EPA Data'!$B2427,'Crosswalk Particulates'!$D:$D,0))</f>
        <v>0</v>
      </c>
      <c r="H2427" s="103">
        <f t="shared" si="37"/>
        <v>0</v>
      </c>
    </row>
    <row r="2428" spans="1:8" hidden="1">
      <c r="A2428" s="80" t="s">
        <v>3766</v>
      </c>
      <c r="B2428" s="80" t="s">
        <v>3869</v>
      </c>
      <c r="C2428" s="80" t="s">
        <v>3705</v>
      </c>
      <c r="D2428" s="93">
        <v>1389.4179420093001</v>
      </c>
      <c r="E2428" s="80" t="s">
        <v>3706</v>
      </c>
      <c r="F2428" s="86" t="str">
        <f>INDEX('Crosswalk Particulates'!$B:$B,MATCH('2017 EPA Data'!A2428,'Crosswalk Particulates'!$A:$A,0))</f>
        <v>process-chemicals-industry</v>
      </c>
      <c r="G2428" s="91">
        <f>INDEX('Crosswalk Particulates'!$E:$E,MATCH('2017 EPA Data'!$B2428,'Crosswalk Particulates'!$D:$D,0))</f>
        <v>0</v>
      </c>
      <c r="H2428" s="103">
        <f t="shared" si="37"/>
        <v>0</v>
      </c>
    </row>
    <row r="2429" spans="1:8" hidden="1">
      <c r="A2429" s="80" t="s">
        <v>3707</v>
      </c>
      <c r="B2429" s="80" t="s">
        <v>3955</v>
      </c>
      <c r="C2429" s="80" t="s">
        <v>3705</v>
      </c>
      <c r="D2429" s="93">
        <v>1384.5498</v>
      </c>
      <c r="E2429" s="80" t="s">
        <v>3706</v>
      </c>
      <c r="F2429" s="86" t="str">
        <f>INDEX('Crosswalk Particulates'!$B:$B,MATCH('2017 EPA Data'!A2429,'Crosswalk Particulates'!$A:$A,0))</f>
        <v>process-other-industry</v>
      </c>
      <c r="G2429" s="91">
        <f>INDEX('Crosswalk Particulates'!$E:$E,MATCH('2017 EPA Data'!$B2429,'Crosswalk Particulates'!$D:$D,0))</f>
        <v>0</v>
      </c>
      <c r="H2429" s="103">
        <f t="shared" si="37"/>
        <v>0</v>
      </c>
    </row>
    <row r="2430" spans="1:8" hidden="1">
      <c r="A2430" s="80" t="s">
        <v>3773</v>
      </c>
      <c r="B2430" s="80" t="s">
        <v>3913</v>
      </c>
      <c r="C2430" s="80" t="s">
        <v>3705</v>
      </c>
      <c r="D2430" s="93">
        <v>1383.135464838</v>
      </c>
      <c r="E2430" s="80" t="s">
        <v>3706</v>
      </c>
      <c r="F2430" s="86" t="str">
        <f>INDEX('Crosswalk Particulates'!$B:$B,MATCH('2017 EPA Data'!A2430,'Crosswalk Particulates'!$A:$A,0))</f>
        <v>process-other-industry</v>
      </c>
      <c r="G2430" s="91">
        <f>INDEX('Crosswalk Particulates'!$E:$E,MATCH('2017 EPA Data'!$B2430,'Crosswalk Particulates'!$D:$D,0))</f>
        <v>0</v>
      </c>
      <c r="H2430" s="103">
        <f t="shared" si="37"/>
        <v>0</v>
      </c>
    </row>
    <row r="2431" spans="1:8" hidden="1">
      <c r="A2431" s="80" t="s">
        <v>3737</v>
      </c>
      <c r="B2431" s="80" t="s">
        <v>3941</v>
      </c>
      <c r="D2431" s="93">
        <v>1382.9716370487643</v>
      </c>
      <c r="E2431" s="80" t="s">
        <v>3710</v>
      </c>
      <c r="F2431" s="86" t="str">
        <f>INDEX('Crosswalk Particulates'!$B:$B,MATCH('2017 EPA Data'!A2431,'Crosswalk Particulates'!$A:$A,0))</f>
        <v>Residential Buildings Sector</v>
      </c>
      <c r="G2431" s="91">
        <f>INDEX('Crosswalk Particulates'!$E:$E,MATCH('2017 EPA Data'!$B2431,'Crosswalk Particulates'!$D:$D,0))</f>
        <v>0</v>
      </c>
      <c r="H2431" s="103">
        <f t="shared" si="37"/>
        <v>1254612257.031837</v>
      </c>
    </row>
    <row r="2432" spans="1:8" hidden="1">
      <c r="A2432" s="80" t="s">
        <v>3730</v>
      </c>
      <c r="B2432" s="80" t="s">
        <v>3754</v>
      </c>
      <c r="C2432" s="80" t="s">
        <v>3705</v>
      </c>
      <c r="D2432" s="93">
        <v>1378</v>
      </c>
      <c r="E2432" s="80" t="s">
        <v>3706</v>
      </c>
      <c r="F2432" s="86" t="str">
        <f>INDEX('Crosswalk Particulates'!$B:$B,MATCH('2017 EPA Data'!A2432,'Crosswalk Particulates'!$A:$A,0))</f>
        <v>process-ngps-industry</v>
      </c>
      <c r="G2432" s="91">
        <f>INDEX('Crosswalk Particulates'!$E:$E,MATCH('2017 EPA Data'!$B2432,'Crosswalk Particulates'!$D:$D,0))</f>
        <v>0</v>
      </c>
      <c r="H2432" s="103">
        <f t="shared" si="37"/>
        <v>0</v>
      </c>
    </row>
    <row r="2433" spans="1:8" hidden="1">
      <c r="A2433" s="80" t="s">
        <v>3742</v>
      </c>
      <c r="B2433" s="80" t="s">
        <v>3798</v>
      </c>
      <c r="C2433" s="80" t="s">
        <v>3745</v>
      </c>
      <c r="D2433" s="93">
        <v>1372.7651587087398</v>
      </c>
      <c r="E2433" s="80" t="s">
        <v>3710</v>
      </c>
      <c r="F2433" s="86" t="str">
        <f>INDEX('Crosswalk Particulates'!$B:$B,MATCH('2017 EPA Data'!A2433,'Crosswalk Particulates'!$A:$A,0))</f>
        <v>Transportation Sector</v>
      </c>
      <c r="G2433" s="91" t="str">
        <f>INDEX('Crosswalk Particulates'!$E:$E,MATCH('2017 EPA Data'!$B2433,'Crosswalk Particulates'!$D:$D,0))</f>
        <v>PM25</v>
      </c>
      <c r="H2433" s="103">
        <f t="shared" si="37"/>
        <v>1245353084.6211503</v>
      </c>
    </row>
    <row r="2434" spans="1:8" hidden="1">
      <c r="A2434" s="80" t="s">
        <v>3742</v>
      </c>
      <c r="B2434" s="80" t="s">
        <v>3793</v>
      </c>
      <c r="C2434" s="80" t="s">
        <v>3745</v>
      </c>
      <c r="D2434" s="93">
        <v>1372.529196616151</v>
      </c>
      <c r="E2434" s="80" t="s">
        <v>3710</v>
      </c>
      <c r="F2434" s="86" t="str">
        <f>INDEX('Crosswalk Particulates'!$B:$B,MATCH('2017 EPA Data'!A2434,'Crosswalk Particulates'!$A:$A,0))</f>
        <v>Transportation Sector</v>
      </c>
      <c r="G2434" s="91">
        <f>INDEX('Crosswalk Particulates'!$E:$E,MATCH('2017 EPA Data'!$B2434,'Crosswalk Particulates'!$D:$D,0))</f>
        <v>0</v>
      </c>
      <c r="H2434" s="103">
        <f t="shared" si="37"/>
        <v>1245139023.1569624</v>
      </c>
    </row>
    <row r="2435" spans="1:8" hidden="1">
      <c r="A2435" s="80" t="s">
        <v>3819</v>
      </c>
      <c r="B2435" s="80" t="s">
        <v>3803</v>
      </c>
      <c r="C2435" s="80" t="s">
        <v>3745</v>
      </c>
      <c r="D2435" s="93">
        <v>1371.34948543622</v>
      </c>
      <c r="E2435" s="80" t="s">
        <v>3710</v>
      </c>
      <c r="F2435" s="86" t="str">
        <f>INDEX('Crosswalk Particulates'!$B:$B,MATCH('2017 EPA Data'!A2435,'Crosswalk Particulates'!$A:$A,0))</f>
        <v>Residential Buildings Sector</v>
      </c>
      <c r="G2435" s="91" t="str">
        <f>INDEX('Crosswalk Particulates'!$E:$E,MATCH('2017 EPA Data'!$B2435,'Crosswalk Particulates'!$D:$D,0))</f>
        <v>SOx</v>
      </c>
      <c r="H2435" s="103">
        <f t="shared" si="37"/>
        <v>1244068805.904165</v>
      </c>
    </row>
    <row r="2436" spans="1:8" hidden="1">
      <c r="A2436" s="80" t="s">
        <v>3807</v>
      </c>
      <c r="B2436" s="80" t="s">
        <v>3749</v>
      </c>
      <c r="C2436" s="80" t="s">
        <v>3705</v>
      </c>
      <c r="D2436" s="93">
        <v>1370.4197999999999</v>
      </c>
      <c r="E2436" s="80" t="s">
        <v>3706</v>
      </c>
      <c r="F2436" s="86" t="str">
        <f>INDEX('Crosswalk Particulates'!$B:$B,MATCH('2017 EPA Data'!A2436,'Crosswalk Particulates'!$A:$A,0))</f>
        <v>process-iron and steel-industry</v>
      </c>
      <c r="G2436" s="91">
        <f>INDEX('Crosswalk Particulates'!$E:$E,MATCH('2017 EPA Data'!$B2436,'Crosswalk Particulates'!$D:$D,0))</f>
        <v>0</v>
      </c>
      <c r="H2436" s="103">
        <f t="shared" ref="H2436:H2499" si="38">IF(E2436="TON",D2436/metricton_to_shortton,0)*10^6</f>
        <v>0</v>
      </c>
    </row>
    <row r="2437" spans="1:8" hidden="1">
      <c r="A2437" s="80" t="s">
        <v>3784</v>
      </c>
      <c r="B2437" s="80" t="s">
        <v>3887</v>
      </c>
      <c r="C2437" s="80" t="s">
        <v>3705</v>
      </c>
      <c r="D2437" s="93">
        <v>1367.82</v>
      </c>
      <c r="E2437" s="80" t="s">
        <v>3706</v>
      </c>
      <c r="F2437" s="86" t="str">
        <f>INDEX('Crosswalk Particulates'!$B:$B,MATCH('2017 EPA Data'!A2437,'Crosswalk Particulates'!$A:$A,0))</f>
        <v>industry-fuel-coal</v>
      </c>
      <c r="G2437" s="91">
        <f>INDEX('Crosswalk Particulates'!$E:$E,MATCH('2017 EPA Data'!$B2437,'Crosswalk Particulates'!$D:$D,0))</f>
        <v>0</v>
      </c>
      <c r="H2437" s="103">
        <f t="shared" si="38"/>
        <v>0</v>
      </c>
    </row>
    <row r="2438" spans="1:8" hidden="1">
      <c r="A2438" s="80" t="s">
        <v>3741</v>
      </c>
      <c r="B2438" s="80" t="s">
        <v>3876</v>
      </c>
      <c r="C2438" s="80" t="s">
        <v>3705</v>
      </c>
      <c r="D2438" s="93">
        <v>1367.8061660000001</v>
      </c>
      <c r="E2438" s="80" t="s">
        <v>3706</v>
      </c>
      <c r="F2438" s="86" t="str">
        <f>INDEX('Crosswalk Particulates'!$B:$B,MATCH('2017 EPA Data'!A2438,'Crosswalk Particulates'!$A:$A,0))</f>
        <v>process-other-industry</v>
      </c>
      <c r="G2438" s="91">
        <f>INDEX('Crosswalk Particulates'!$E:$E,MATCH('2017 EPA Data'!$B2438,'Crosswalk Particulates'!$D:$D,0))</f>
        <v>0</v>
      </c>
      <c r="H2438" s="103">
        <f t="shared" si="38"/>
        <v>0</v>
      </c>
    </row>
    <row r="2439" spans="1:8" hidden="1">
      <c r="A2439" s="80" t="s">
        <v>3715</v>
      </c>
      <c r="B2439" s="80" t="s">
        <v>3914</v>
      </c>
      <c r="C2439" s="80" t="s">
        <v>3705</v>
      </c>
      <c r="D2439" s="93">
        <v>1359.4556267894448</v>
      </c>
      <c r="E2439" s="80" t="s">
        <v>3706</v>
      </c>
      <c r="F2439" s="86" t="str">
        <f>INDEX('Crosswalk Particulates'!$B:$B,MATCH('2017 EPA Data'!A2439,'Crosswalk Particulates'!$A:$A,0))</f>
        <v>Transportation Sector</v>
      </c>
      <c r="G2439" s="91">
        <f>INDEX('Crosswalk Particulates'!$E:$E,MATCH('2017 EPA Data'!$B2439,'Crosswalk Particulates'!$D:$D,0))</f>
        <v>0</v>
      </c>
      <c r="H2439" s="103">
        <f t="shared" si="38"/>
        <v>0</v>
      </c>
    </row>
    <row r="2440" spans="1:8" hidden="1">
      <c r="A2440" s="80" t="s">
        <v>3815</v>
      </c>
      <c r="B2440" s="80" t="s">
        <v>3941</v>
      </c>
      <c r="D2440" s="93">
        <v>1350.3582663692277</v>
      </c>
      <c r="E2440" s="80" t="s">
        <v>3710</v>
      </c>
      <c r="F2440" s="86" t="str">
        <f>INDEX('Crosswalk Particulates'!$B:$B,MATCH('2017 EPA Data'!A2440,'Crosswalk Particulates'!$A:$A,0))</f>
        <v>Other-EPA</v>
      </c>
      <c r="G2440" s="91">
        <f>INDEX('Crosswalk Particulates'!$E:$E,MATCH('2017 EPA Data'!$B2440,'Crosswalk Particulates'!$D:$D,0))</f>
        <v>0</v>
      </c>
      <c r="H2440" s="103">
        <f t="shared" si="38"/>
        <v>1225025869.6457694</v>
      </c>
    </row>
    <row r="2441" spans="1:8" hidden="1">
      <c r="A2441" s="80" t="s">
        <v>3773</v>
      </c>
      <c r="B2441" s="80" t="s">
        <v>3808</v>
      </c>
      <c r="C2441" s="80" t="s">
        <v>3705</v>
      </c>
      <c r="D2441" s="93">
        <v>1348.0382069851898</v>
      </c>
      <c r="E2441" s="80" t="s">
        <v>3706</v>
      </c>
      <c r="F2441" s="86" t="str">
        <f>INDEX('Crosswalk Particulates'!$B:$B,MATCH('2017 EPA Data'!A2441,'Crosswalk Particulates'!$A:$A,0))</f>
        <v>process-other-industry</v>
      </c>
      <c r="G2441" s="91">
        <f>INDEX('Crosswalk Particulates'!$E:$E,MATCH('2017 EPA Data'!$B2441,'Crosswalk Particulates'!$D:$D,0))</f>
        <v>0</v>
      </c>
      <c r="H2441" s="103">
        <f t="shared" si="38"/>
        <v>0</v>
      </c>
    </row>
    <row r="2442" spans="1:8" hidden="1">
      <c r="A2442" s="80" t="s">
        <v>3707</v>
      </c>
      <c r="B2442" s="80" t="s">
        <v>3904</v>
      </c>
      <c r="D2442" s="93">
        <v>1344.8543185458295</v>
      </c>
      <c r="E2442" s="80" t="s">
        <v>3710</v>
      </c>
      <c r="F2442" s="86" t="str">
        <f>INDEX('Crosswalk Particulates'!$B:$B,MATCH('2017 EPA Data'!A2442,'Crosswalk Particulates'!$A:$A,0))</f>
        <v>process-other-industry</v>
      </c>
      <c r="G2442" s="91" t="str">
        <f>INDEX('Crosswalk Particulates'!$E:$E,MATCH('2017 EPA Data'!$B2442,'Crosswalk Particulates'!$D:$D,0))</f>
        <v>BC</v>
      </c>
      <c r="H2442" s="103">
        <f t="shared" si="38"/>
        <v>1220032766.2325749</v>
      </c>
    </row>
    <row r="2443" spans="1:8" hidden="1">
      <c r="A2443" s="80" t="s">
        <v>3742</v>
      </c>
      <c r="B2443" s="80" t="s">
        <v>3825</v>
      </c>
      <c r="C2443" s="80" t="s">
        <v>3705</v>
      </c>
      <c r="D2443" s="93">
        <v>1335.9258604026513</v>
      </c>
      <c r="E2443" s="80" t="s">
        <v>3706</v>
      </c>
      <c r="F2443" s="86" t="str">
        <f>INDEX('Crosswalk Particulates'!$B:$B,MATCH('2017 EPA Data'!A2443,'Crosswalk Particulates'!$A:$A,0))</f>
        <v>Transportation Sector</v>
      </c>
      <c r="G2443" s="91">
        <f>INDEX('Crosswalk Particulates'!$E:$E,MATCH('2017 EPA Data'!$B2443,'Crosswalk Particulates'!$D:$D,0))</f>
        <v>0</v>
      </c>
      <c r="H2443" s="103">
        <f t="shared" si="38"/>
        <v>0</v>
      </c>
    </row>
    <row r="2444" spans="1:8" hidden="1">
      <c r="A2444" s="80" t="s">
        <v>3857</v>
      </c>
      <c r="B2444" s="80" t="s">
        <v>3725</v>
      </c>
      <c r="C2444" s="80" t="s">
        <v>3705</v>
      </c>
      <c r="D2444" s="93">
        <v>1334.6814356573652</v>
      </c>
      <c r="E2444" s="80" t="s">
        <v>3706</v>
      </c>
      <c r="F2444" s="86" t="str">
        <f>INDEX('Crosswalk Particulates'!$B:$B,MATCH('2017 EPA Data'!A2444,'Crosswalk Particulates'!$A:$A,0))</f>
        <v>Commercial Buildings Sector</v>
      </c>
      <c r="G2444" s="91">
        <f>INDEX('Crosswalk Particulates'!$E:$E,MATCH('2017 EPA Data'!$B2444,'Crosswalk Particulates'!$D:$D,0))</f>
        <v>0</v>
      </c>
      <c r="H2444" s="103">
        <f t="shared" si="38"/>
        <v>0</v>
      </c>
    </row>
    <row r="2445" spans="1:8" hidden="1">
      <c r="A2445" s="80" t="s">
        <v>3741</v>
      </c>
      <c r="B2445" s="80" t="s">
        <v>3728</v>
      </c>
      <c r="C2445" s="80" t="s">
        <v>3705</v>
      </c>
      <c r="D2445" s="93">
        <v>1331.27792</v>
      </c>
      <c r="E2445" s="80" t="s">
        <v>3706</v>
      </c>
      <c r="F2445" s="86" t="str">
        <f>INDEX('Crosswalk Particulates'!$B:$B,MATCH('2017 EPA Data'!A2445,'Crosswalk Particulates'!$A:$A,0))</f>
        <v>process-other-industry</v>
      </c>
      <c r="G2445" s="91">
        <f>INDEX('Crosswalk Particulates'!$E:$E,MATCH('2017 EPA Data'!$B2445,'Crosswalk Particulates'!$D:$D,0))</f>
        <v>0</v>
      </c>
      <c r="H2445" s="103">
        <f t="shared" si="38"/>
        <v>0</v>
      </c>
    </row>
    <row r="2446" spans="1:8" hidden="1">
      <c r="A2446" s="80" t="s">
        <v>3789</v>
      </c>
      <c r="B2446" s="80" t="s">
        <v>3824</v>
      </c>
      <c r="C2446" s="80" t="s">
        <v>3705</v>
      </c>
      <c r="D2446" s="93">
        <v>1331.1358448307999</v>
      </c>
      <c r="E2446" s="80" t="s">
        <v>3706</v>
      </c>
      <c r="F2446" s="86" t="str">
        <f>INDEX('Crosswalk Particulates'!$B:$B,MATCH('2017 EPA Data'!A2446,'Crosswalk Particulates'!$A:$A,0))</f>
        <v>Commercial Buildings Sector</v>
      </c>
      <c r="G2446" s="91">
        <f>INDEX('Crosswalk Particulates'!$E:$E,MATCH('2017 EPA Data'!$B2446,'Crosswalk Particulates'!$D:$D,0))</f>
        <v>0</v>
      </c>
      <c r="H2446" s="103">
        <f t="shared" si="38"/>
        <v>0</v>
      </c>
    </row>
    <row r="2447" spans="1:8" hidden="1">
      <c r="A2447" s="80" t="s">
        <v>3788</v>
      </c>
      <c r="B2447" s="80" t="s">
        <v>3802</v>
      </c>
      <c r="C2447" s="80" t="s">
        <v>3705</v>
      </c>
      <c r="D2447" s="93">
        <v>1323.6843512982302</v>
      </c>
      <c r="E2447" s="80" t="s">
        <v>3706</v>
      </c>
      <c r="F2447" s="86" t="str">
        <f>INDEX('Crosswalk Particulates'!$B:$B,MATCH('2017 EPA Data'!A2447,'Crosswalk Particulates'!$A:$A,0))</f>
        <v>industry-fuel-biomass</v>
      </c>
      <c r="G2447" s="91">
        <f>INDEX('Crosswalk Particulates'!$E:$E,MATCH('2017 EPA Data'!$B2447,'Crosswalk Particulates'!$D:$D,0))</f>
        <v>0</v>
      </c>
      <c r="H2447" s="103">
        <f t="shared" si="38"/>
        <v>0</v>
      </c>
    </row>
    <row r="2448" spans="1:8" hidden="1">
      <c r="A2448" s="80" t="s">
        <v>3843</v>
      </c>
      <c r="B2448" s="80" t="s">
        <v>3764</v>
      </c>
      <c r="C2448" s="80" t="s">
        <v>3705</v>
      </c>
      <c r="D2448" s="93">
        <v>1320.1575650899999</v>
      </c>
      <c r="E2448" s="80" t="s">
        <v>3706</v>
      </c>
      <c r="F2448" s="86" t="str">
        <f>INDEX('Crosswalk Particulates'!$B:$B,MATCH('2017 EPA Data'!A2448,'Crosswalk Particulates'!$A:$A,0))</f>
        <v>Commercial Buildings Sector</v>
      </c>
      <c r="G2448" s="91">
        <f>INDEX('Crosswalk Particulates'!$E:$E,MATCH('2017 EPA Data'!$B2448,'Crosswalk Particulates'!$D:$D,0))</f>
        <v>0</v>
      </c>
      <c r="H2448" s="103">
        <f t="shared" si="38"/>
        <v>0</v>
      </c>
    </row>
    <row r="2449" spans="1:8" hidden="1">
      <c r="A2449" s="80" t="s">
        <v>3766</v>
      </c>
      <c r="B2449" s="80" t="s">
        <v>3924</v>
      </c>
      <c r="C2449" s="80" t="s">
        <v>3705</v>
      </c>
      <c r="D2449" s="93">
        <v>1316.0916</v>
      </c>
      <c r="E2449" s="80" t="s">
        <v>3706</v>
      </c>
      <c r="F2449" s="86" t="str">
        <f>INDEX('Crosswalk Particulates'!$B:$B,MATCH('2017 EPA Data'!A2449,'Crosswalk Particulates'!$A:$A,0))</f>
        <v>process-chemicals-industry</v>
      </c>
      <c r="G2449" s="91">
        <f>INDEX('Crosswalk Particulates'!$E:$E,MATCH('2017 EPA Data'!$B2449,'Crosswalk Particulates'!$D:$D,0))</f>
        <v>0</v>
      </c>
      <c r="H2449" s="103">
        <f t="shared" si="38"/>
        <v>0</v>
      </c>
    </row>
    <row r="2450" spans="1:8" hidden="1">
      <c r="A2450" s="80" t="s">
        <v>3707</v>
      </c>
      <c r="B2450" s="80" t="s">
        <v>3973</v>
      </c>
      <c r="C2450" s="80" t="s">
        <v>3705</v>
      </c>
      <c r="D2450" s="93">
        <v>1315.6280666600001</v>
      </c>
      <c r="E2450" s="80" t="s">
        <v>3706</v>
      </c>
      <c r="F2450" s="86" t="str">
        <f>INDEX('Crosswalk Particulates'!$B:$B,MATCH('2017 EPA Data'!A2450,'Crosswalk Particulates'!$A:$A,0))</f>
        <v>process-other-industry</v>
      </c>
      <c r="G2450" s="91">
        <f>INDEX('Crosswalk Particulates'!$E:$E,MATCH('2017 EPA Data'!$B2450,'Crosswalk Particulates'!$D:$D,0))</f>
        <v>0</v>
      </c>
      <c r="H2450" s="103">
        <f t="shared" si="38"/>
        <v>0</v>
      </c>
    </row>
    <row r="2451" spans="1:8" hidden="1">
      <c r="A2451" s="80" t="s">
        <v>3739</v>
      </c>
      <c r="B2451" s="80" t="s">
        <v>3864</v>
      </c>
      <c r="C2451" s="80" t="s">
        <v>3705</v>
      </c>
      <c r="D2451" s="93">
        <v>1314.2</v>
      </c>
      <c r="E2451" s="80" t="s">
        <v>3706</v>
      </c>
      <c r="F2451" s="86" t="str">
        <f>INDEX('Crosswalk Particulates'!$B:$B,MATCH('2017 EPA Data'!A2451,'Crosswalk Particulates'!$A:$A,0))</f>
        <v>industry-fuel-natural gas</v>
      </c>
      <c r="G2451" s="91">
        <f>INDEX('Crosswalk Particulates'!$E:$E,MATCH('2017 EPA Data'!$B2451,'Crosswalk Particulates'!$D:$D,0))</f>
        <v>0</v>
      </c>
      <c r="H2451" s="103">
        <f t="shared" si="38"/>
        <v>0</v>
      </c>
    </row>
    <row r="2452" spans="1:8" hidden="1">
      <c r="A2452" s="80" t="s">
        <v>3735</v>
      </c>
      <c r="B2452" s="80" t="s">
        <v>3932</v>
      </c>
      <c r="C2452" s="80" t="s">
        <v>3705</v>
      </c>
      <c r="D2452" s="93">
        <v>1311.3878460610799</v>
      </c>
      <c r="E2452" s="80" t="s">
        <v>3706</v>
      </c>
      <c r="F2452" s="86" t="str">
        <f>INDEX('Crosswalk Particulates'!$B:$B,MATCH('2017 EPA Data'!A2452,'Crosswalk Particulates'!$A:$A,0))</f>
        <v>process-other-industry</v>
      </c>
      <c r="G2452" s="91">
        <f>INDEX('Crosswalk Particulates'!$E:$E,MATCH('2017 EPA Data'!$B2452,'Crosswalk Particulates'!$D:$D,0))</f>
        <v>0</v>
      </c>
      <c r="H2452" s="103">
        <f t="shared" si="38"/>
        <v>0</v>
      </c>
    </row>
    <row r="2453" spans="1:8" hidden="1">
      <c r="A2453" s="80" t="s">
        <v>3837</v>
      </c>
      <c r="B2453" s="80" t="s">
        <v>3904</v>
      </c>
      <c r="D2453" s="93">
        <v>1306.2301993624153</v>
      </c>
      <c r="E2453" s="80" t="s">
        <v>3710</v>
      </c>
      <c r="F2453" s="86" t="str">
        <f>INDEX('Crosswalk Particulates'!$B:$B,MATCH('2017 EPA Data'!A2453,'Crosswalk Particulates'!$A:$A,0))</f>
        <v>Electricity Sector</v>
      </c>
      <c r="G2453" s="91" t="str">
        <f>INDEX('Crosswalk Particulates'!$E:$E,MATCH('2017 EPA Data'!$B2453,'Crosswalk Particulates'!$D:$D,0))</f>
        <v>BC</v>
      </c>
      <c r="H2453" s="103">
        <f t="shared" si="38"/>
        <v>1184993513.0429873</v>
      </c>
    </row>
    <row r="2454" spans="1:8" hidden="1">
      <c r="A2454" s="80" t="s">
        <v>3739</v>
      </c>
      <c r="B2454" s="80" t="s">
        <v>3939</v>
      </c>
      <c r="C2454" s="80" t="s">
        <v>3705</v>
      </c>
      <c r="D2454" s="93">
        <v>1300.799922129856</v>
      </c>
      <c r="E2454" s="80" t="s">
        <v>3706</v>
      </c>
      <c r="F2454" s="86" t="str">
        <f>INDEX('Crosswalk Particulates'!$B:$B,MATCH('2017 EPA Data'!A2454,'Crosswalk Particulates'!$A:$A,0))</f>
        <v>industry-fuel-natural gas</v>
      </c>
      <c r="G2454" s="91">
        <f>INDEX('Crosswalk Particulates'!$E:$E,MATCH('2017 EPA Data'!$B2454,'Crosswalk Particulates'!$D:$D,0))</f>
        <v>0</v>
      </c>
      <c r="H2454" s="103">
        <f t="shared" si="38"/>
        <v>0</v>
      </c>
    </row>
    <row r="2455" spans="1:8" hidden="1">
      <c r="A2455" s="80" t="s">
        <v>3788</v>
      </c>
      <c r="B2455" s="80" t="s">
        <v>3974</v>
      </c>
      <c r="C2455" s="80" t="s">
        <v>3705</v>
      </c>
      <c r="D2455" s="93">
        <v>1299.9048322638616</v>
      </c>
      <c r="E2455" s="80" t="s">
        <v>3706</v>
      </c>
      <c r="F2455" s="86" t="str">
        <f>INDEX('Crosswalk Particulates'!$B:$B,MATCH('2017 EPA Data'!A2455,'Crosswalk Particulates'!$A:$A,0))</f>
        <v>industry-fuel-biomass</v>
      </c>
      <c r="G2455" s="91">
        <f>INDEX('Crosswalk Particulates'!$E:$E,MATCH('2017 EPA Data'!$B2455,'Crosswalk Particulates'!$D:$D,0))</f>
        <v>0</v>
      </c>
      <c r="H2455" s="103">
        <f t="shared" si="38"/>
        <v>0</v>
      </c>
    </row>
    <row r="2456" spans="1:8" hidden="1">
      <c r="A2456" s="80" t="s">
        <v>3788</v>
      </c>
      <c r="B2456" s="80" t="s">
        <v>3908</v>
      </c>
      <c r="C2456" s="80" t="s">
        <v>3705</v>
      </c>
      <c r="D2456" s="93">
        <v>1298.3004204414733</v>
      </c>
      <c r="E2456" s="80" t="s">
        <v>3706</v>
      </c>
      <c r="F2456" s="86" t="str">
        <f>INDEX('Crosswalk Particulates'!$B:$B,MATCH('2017 EPA Data'!A2456,'Crosswalk Particulates'!$A:$A,0))</f>
        <v>industry-fuel-biomass</v>
      </c>
      <c r="G2456" s="91">
        <f>INDEX('Crosswalk Particulates'!$E:$E,MATCH('2017 EPA Data'!$B2456,'Crosswalk Particulates'!$D:$D,0))</f>
        <v>0</v>
      </c>
      <c r="H2456" s="103">
        <f t="shared" si="38"/>
        <v>0</v>
      </c>
    </row>
    <row r="2457" spans="1:8" hidden="1">
      <c r="A2457" s="80" t="s">
        <v>3769</v>
      </c>
      <c r="B2457" s="80" t="s">
        <v>3874</v>
      </c>
      <c r="C2457" s="80" t="s">
        <v>3705</v>
      </c>
      <c r="D2457" s="93">
        <v>1289.3250296506667</v>
      </c>
      <c r="E2457" s="80" t="s">
        <v>3706</v>
      </c>
      <c r="F2457" s="86" t="str">
        <f>INDEX('Crosswalk Particulates'!$B:$B,MATCH('2017 EPA Data'!A2457,'Crosswalk Particulates'!$A:$A,0))</f>
        <v>Electricity Sector</v>
      </c>
      <c r="G2457" s="91">
        <f>INDEX('Crosswalk Particulates'!$E:$E,MATCH('2017 EPA Data'!$B2457,'Crosswalk Particulates'!$D:$D,0))</f>
        <v>0</v>
      </c>
      <c r="H2457" s="103">
        <f t="shared" si="38"/>
        <v>0</v>
      </c>
    </row>
    <row r="2458" spans="1:8" hidden="1">
      <c r="A2458" s="80" t="s">
        <v>3783</v>
      </c>
      <c r="B2458" s="80" t="s">
        <v>3810</v>
      </c>
      <c r="C2458" s="80" t="s">
        <v>3811</v>
      </c>
      <c r="D2458" s="93">
        <v>1283.9964402164001</v>
      </c>
      <c r="E2458" s="80" t="s">
        <v>3706</v>
      </c>
      <c r="F2458" s="86" t="str">
        <f>INDEX('Crosswalk Particulates'!$B:$B,MATCH('2017 EPA Data'!A2458,'Crosswalk Particulates'!$A:$A,0))</f>
        <v>process-other-industry</v>
      </c>
      <c r="G2458" s="91">
        <f>INDEX('Crosswalk Particulates'!$E:$E,MATCH('2017 EPA Data'!$B2458,'Crosswalk Particulates'!$D:$D,0))</f>
        <v>0</v>
      </c>
      <c r="H2458" s="103">
        <f t="shared" si="38"/>
        <v>0</v>
      </c>
    </row>
    <row r="2459" spans="1:8" hidden="1">
      <c r="A2459" s="80" t="s">
        <v>3852</v>
      </c>
      <c r="B2459" s="80" t="s">
        <v>3781</v>
      </c>
      <c r="C2459" s="80" t="s">
        <v>3705</v>
      </c>
      <c r="D2459" s="93">
        <v>1277.5150000000001</v>
      </c>
      <c r="E2459" s="80" t="s">
        <v>3706</v>
      </c>
      <c r="F2459" s="86" t="str">
        <f>INDEX('Crosswalk Particulates'!$B:$B,MATCH('2017 EPA Data'!A2459,'Crosswalk Particulates'!$A:$A,0))</f>
        <v>Commercial Buildings Sector</v>
      </c>
      <c r="G2459" s="91">
        <f>INDEX('Crosswalk Particulates'!$E:$E,MATCH('2017 EPA Data'!$B2459,'Crosswalk Particulates'!$D:$D,0))</f>
        <v>0</v>
      </c>
      <c r="H2459" s="103">
        <f t="shared" si="38"/>
        <v>0</v>
      </c>
    </row>
    <row r="2460" spans="1:8" hidden="1">
      <c r="A2460" s="80" t="s">
        <v>3711</v>
      </c>
      <c r="B2460" s="80" t="s">
        <v>3941</v>
      </c>
      <c r="D2460" s="93">
        <v>1276.0459584971991</v>
      </c>
      <c r="E2460" s="80" t="s">
        <v>3710</v>
      </c>
      <c r="F2460" s="86" t="str">
        <f>INDEX('Crosswalk Particulates'!$B:$B,MATCH('2017 EPA Data'!A2460,'Crosswalk Particulates'!$A:$A,0))</f>
        <v>Transportation Sector</v>
      </c>
      <c r="G2460" s="91">
        <f>INDEX('Crosswalk Particulates'!$E:$E,MATCH('2017 EPA Data'!$B2460,'Crosswalk Particulates'!$D:$D,0))</f>
        <v>0</v>
      </c>
      <c r="H2460" s="103">
        <f t="shared" si="38"/>
        <v>1157610797.7766683</v>
      </c>
    </row>
    <row r="2461" spans="1:8" hidden="1">
      <c r="A2461" s="80" t="s">
        <v>3835</v>
      </c>
      <c r="B2461" s="80" t="s">
        <v>3873</v>
      </c>
      <c r="C2461" s="80" t="s">
        <v>3705</v>
      </c>
      <c r="D2461" s="93">
        <v>1274.854805007184</v>
      </c>
      <c r="E2461" s="80" t="s">
        <v>3706</v>
      </c>
      <c r="F2461" s="86" t="str">
        <f>INDEX('Crosswalk Particulates'!$B:$B,MATCH('2017 EPA Data'!A2461,'Crosswalk Particulates'!$A:$A,0))</f>
        <v>process-mining-industry</v>
      </c>
      <c r="G2461" s="91">
        <f>INDEX('Crosswalk Particulates'!$E:$E,MATCH('2017 EPA Data'!$B2461,'Crosswalk Particulates'!$D:$D,0))</f>
        <v>0</v>
      </c>
      <c r="H2461" s="103">
        <f t="shared" si="38"/>
        <v>0</v>
      </c>
    </row>
    <row r="2462" spans="1:8" hidden="1">
      <c r="A2462" s="80" t="s">
        <v>3747</v>
      </c>
      <c r="B2462" s="80" t="s">
        <v>3914</v>
      </c>
      <c r="C2462" s="80" t="s">
        <v>3705</v>
      </c>
      <c r="D2462" s="93">
        <v>1273.7508794538919</v>
      </c>
      <c r="E2462" s="80" t="s">
        <v>3706</v>
      </c>
      <c r="F2462" s="86" t="str">
        <f>INDEX('Crosswalk Particulates'!$B:$B,MATCH('2017 EPA Data'!A2462,'Crosswalk Particulates'!$A:$A,0))</f>
        <v>process-waste-industry</v>
      </c>
      <c r="G2462" s="91">
        <f>INDEX('Crosswalk Particulates'!$E:$E,MATCH('2017 EPA Data'!$B2462,'Crosswalk Particulates'!$D:$D,0))</f>
        <v>0</v>
      </c>
      <c r="H2462" s="103">
        <f t="shared" si="38"/>
        <v>0</v>
      </c>
    </row>
    <row r="2463" spans="1:8" hidden="1">
      <c r="A2463" s="80" t="s">
        <v>3790</v>
      </c>
      <c r="B2463" s="80" t="s">
        <v>3834</v>
      </c>
      <c r="C2463" s="80" t="s">
        <v>3705</v>
      </c>
      <c r="D2463" s="93">
        <v>1271.3286800000001</v>
      </c>
      <c r="E2463" s="80" t="s">
        <v>3706</v>
      </c>
      <c r="F2463" s="86" t="str">
        <f>INDEX('Crosswalk Particulates'!$B:$B,MATCH('2017 EPA Data'!A2463,'Crosswalk Particulates'!$A:$A,0))</f>
        <v>process-other-industry</v>
      </c>
      <c r="G2463" s="91">
        <f>INDEX('Crosswalk Particulates'!$E:$E,MATCH('2017 EPA Data'!$B2463,'Crosswalk Particulates'!$D:$D,0))</f>
        <v>0</v>
      </c>
      <c r="H2463" s="103">
        <f t="shared" si="38"/>
        <v>0</v>
      </c>
    </row>
    <row r="2464" spans="1:8" hidden="1">
      <c r="A2464" s="80" t="s">
        <v>3817</v>
      </c>
      <c r="B2464" s="80" t="s">
        <v>3822</v>
      </c>
      <c r="D2464" s="93">
        <v>1271.2324356386869</v>
      </c>
      <c r="E2464" s="80" t="s">
        <v>3710</v>
      </c>
      <c r="F2464" s="86" t="str">
        <f>INDEX('Crosswalk Particulates'!$B:$B,MATCH('2017 EPA Data'!A2464,'Crosswalk Particulates'!$A:$A,0))</f>
        <v>industry-fuel-oil</v>
      </c>
      <c r="G2464" s="91" t="str">
        <f>INDEX('Crosswalk Particulates'!$E:$E,MATCH('2017 EPA Data'!$B2464,'Crosswalk Particulates'!$D:$D,0))</f>
        <v>OC</v>
      </c>
      <c r="H2464" s="103">
        <f t="shared" si="38"/>
        <v>1153244038.1006134</v>
      </c>
    </row>
    <row r="2465" spans="1:8" hidden="1">
      <c r="A2465" s="80" t="s">
        <v>3788</v>
      </c>
      <c r="B2465" s="80" t="s">
        <v>3874</v>
      </c>
      <c r="C2465" s="80" t="s">
        <v>3705</v>
      </c>
      <c r="D2465" s="93">
        <v>1271.0171674380144</v>
      </c>
      <c r="E2465" s="80" t="s">
        <v>3706</v>
      </c>
      <c r="F2465" s="86" t="str">
        <f>INDEX('Crosswalk Particulates'!$B:$B,MATCH('2017 EPA Data'!A2465,'Crosswalk Particulates'!$A:$A,0))</f>
        <v>industry-fuel-biomass</v>
      </c>
      <c r="G2465" s="91">
        <f>INDEX('Crosswalk Particulates'!$E:$E,MATCH('2017 EPA Data'!$B2465,'Crosswalk Particulates'!$D:$D,0))</f>
        <v>0</v>
      </c>
      <c r="H2465" s="103">
        <f t="shared" si="38"/>
        <v>0</v>
      </c>
    </row>
    <row r="2466" spans="1:8" hidden="1">
      <c r="A2466" s="80" t="s">
        <v>3770</v>
      </c>
      <c r="B2466" s="80" t="s">
        <v>3736</v>
      </c>
      <c r="C2466" s="80" t="s">
        <v>3705</v>
      </c>
      <c r="D2466" s="93">
        <v>1268.163481023</v>
      </c>
      <c r="E2466" s="80" t="s">
        <v>3706</v>
      </c>
      <c r="F2466" s="86" t="str">
        <f>INDEX('Crosswalk Particulates'!$B:$B,MATCH('2017 EPA Data'!A2466,'Crosswalk Particulates'!$A:$A,0))</f>
        <v>Commercial Buildings Sector</v>
      </c>
      <c r="G2466" s="91">
        <f>INDEX('Crosswalk Particulates'!$E:$E,MATCH('2017 EPA Data'!$B2466,'Crosswalk Particulates'!$D:$D,0))</f>
        <v>0</v>
      </c>
      <c r="H2466" s="103">
        <f t="shared" si="38"/>
        <v>0</v>
      </c>
    </row>
    <row r="2467" spans="1:8" hidden="1">
      <c r="A2467" s="80" t="s">
        <v>3843</v>
      </c>
      <c r="B2467" s="80" t="s">
        <v>3874</v>
      </c>
      <c r="C2467" s="80" t="s">
        <v>3705</v>
      </c>
      <c r="D2467" s="93">
        <v>1261.3553319411596</v>
      </c>
      <c r="E2467" s="80" t="s">
        <v>3706</v>
      </c>
      <c r="F2467" s="86" t="str">
        <f>INDEX('Crosswalk Particulates'!$B:$B,MATCH('2017 EPA Data'!A2467,'Crosswalk Particulates'!$A:$A,0))</f>
        <v>Commercial Buildings Sector</v>
      </c>
      <c r="G2467" s="91">
        <f>INDEX('Crosswalk Particulates'!$E:$E,MATCH('2017 EPA Data'!$B2467,'Crosswalk Particulates'!$D:$D,0))</f>
        <v>0</v>
      </c>
      <c r="H2467" s="103">
        <f t="shared" si="38"/>
        <v>0</v>
      </c>
    </row>
    <row r="2468" spans="1:8" hidden="1">
      <c r="A2468" s="80" t="s">
        <v>3770</v>
      </c>
      <c r="B2468" s="80" t="s">
        <v>3883</v>
      </c>
      <c r="C2468" s="80" t="s">
        <v>3705</v>
      </c>
      <c r="D2468" s="93">
        <v>1257.311063359125</v>
      </c>
      <c r="E2468" s="80" t="s">
        <v>3706</v>
      </c>
      <c r="F2468" s="86" t="str">
        <f>INDEX('Crosswalk Particulates'!$B:$B,MATCH('2017 EPA Data'!A2468,'Crosswalk Particulates'!$A:$A,0))</f>
        <v>Commercial Buildings Sector</v>
      </c>
      <c r="G2468" s="91">
        <f>INDEX('Crosswalk Particulates'!$E:$E,MATCH('2017 EPA Data'!$B2468,'Crosswalk Particulates'!$D:$D,0))</f>
        <v>0</v>
      </c>
      <c r="H2468" s="103">
        <f t="shared" si="38"/>
        <v>0</v>
      </c>
    </row>
    <row r="2469" spans="1:8" hidden="1">
      <c r="A2469" s="80" t="s">
        <v>3790</v>
      </c>
      <c r="B2469" s="80" t="s">
        <v>3889</v>
      </c>
      <c r="C2469" s="80" t="s">
        <v>3705</v>
      </c>
      <c r="D2469" s="93">
        <v>1254.683984</v>
      </c>
      <c r="E2469" s="80" t="s">
        <v>3706</v>
      </c>
      <c r="F2469" s="86" t="str">
        <f>INDEX('Crosswalk Particulates'!$B:$B,MATCH('2017 EPA Data'!A2469,'Crosswalk Particulates'!$A:$A,0))</f>
        <v>process-other-industry</v>
      </c>
      <c r="G2469" s="91">
        <f>INDEX('Crosswalk Particulates'!$E:$E,MATCH('2017 EPA Data'!$B2469,'Crosswalk Particulates'!$D:$D,0))</f>
        <v>0</v>
      </c>
      <c r="H2469" s="103">
        <f t="shared" si="38"/>
        <v>0</v>
      </c>
    </row>
    <row r="2470" spans="1:8" hidden="1">
      <c r="A2470" s="80" t="s">
        <v>3806</v>
      </c>
      <c r="B2470" s="80" t="s">
        <v>3941</v>
      </c>
      <c r="D2470" s="93">
        <v>1253.2171913273821</v>
      </c>
      <c r="E2470" s="80" t="s">
        <v>3710</v>
      </c>
      <c r="F2470" s="86" t="str">
        <f>INDEX('Crosswalk Particulates'!$B:$B,MATCH('2017 EPA Data'!A2470,'Crosswalk Particulates'!$A:$A,0))</f>
        <v>Other-EPA</v>
      </c>
      <c r="G2470" s="91">
        <f>INDEX('Crosswalk Particulates'!$E:$E,MATCH('2017 EPA Data'!$B2470,'Crosswalk Particulates'!$D:$D,0))</f>
        <v>0</v>
      </c>
      <c r="H2470" s="103">
        <f t="shared" si="38"/>
        <v>1136900863.937896</v>
      </c>
    </row>
    <row r="2471" spans="1:8" hidden="1">
      <c r="A2471" s="80" t="s">
        <v>3739</v>
      </c>
      <c r="B2471" s="80" t="s">
        <v>3851</v>
      </c>
      <c r="C2471" s="80" t="s">
        <v>3705</v>
      </c>
      <c r="D2471" s="93">
        <v>1252.1497161136001</v>
      </c>
      <c r="E2471" s="80" t="s">
        <v>3706</v>
      </c>
      <c r="F2471" s="86" t="str">
        <f>INDEX('Crosswalk Particulates'!$B:$B,MATCH('2017 EPA Data'!A2471,'Crosswalk Particulates'!$A:$A,0))</f>
        <v>industry-fuel-natural gas</v>
      </c>
      <c r="G2471" s="91">
        <f>INDEX('Crosswalk Particulates'!$E:$E,MATCH('2017 EPA Data'!$B2471,'Crosswalk Particulates'!$D:$D,0))</f>
        <v>0</v>
      </c>
      <c r="H2471" s="103">
        <f t="shared" si="38"/>
        <v>0</v>
      </c>
    </row>
    <row r="2472" spans="1:8" hidden="1">
      <c r="A2472" s="80" t="s">
        <v>3735</v>
      </c>
      <c r="B2472" s="80" t="s">
        <v>3945</v>
      </c>
      <c r="C2472" s="80" t="s">
        <v>3705</v>
      </c>
      <c r="D2472" s="93">
        <v>1252.0010233999999</v>
      </c>
      <c r="E2472" s="80" t="s">
        <v>3706</v>
      </c>
      <c r="F2472" s="86" t="str">
        <f>INDEX('Crosswalk Particulates'!$B:$B,MATCH('2017 EPA Data'!A2472,'Crosswalk Particulates'!$A:$A,0))</f>
        <v>process-other-industry</v>
      </c>
      <c r="G2472" s="91">
        <f>INDEX('Crosswalk Particulates'!$E:$E,MATCH('2017 EPA Data'!$B2472,'Crosswalk Particulates'!$D:$D,0))</f>
        <v>0</v>
      </c>
      <c r="H2472" s="103">
        <f t="shared" si="38"/>
        <v>0</v>
      </c>
    </row>
    <row r="2473" spans="1:8" hidden="1">
      <c r="A2473" s="80" t="s">
        <v>3788</v>
      </c>
      <c r="B2473" s="80" t="s">
        <v>3883</v>
      </c>
      <c r="C2473" s="80" t="s">
        <v>3705</v>
      </c>
      <c r="D2473" s="93">
        <v>1245.2114697374852</v>
      </c>
      <c r="E2473" s="80" t="s">
        <v>3706</v>
      </c>
      <c r="F2473" s="86" t="str">
        <f>INDEX('Crosswalk Particulates'!$B:$B,MATCH('2017 EPA Data'!A2473,'Crosswalk Particulates'!$A:$A,0))</f>
        <v>industry-fuel-biomass</v>
      </c>
      <c r="G2473" s="91">
        <f>INDEX('Crosswalk Particulates'!$E:$E,MATCH('2017 EPA Data'!$B2473,'Crosswalk Particulates'!$D:$D,0))</f>
        <v>0</v>
      </c>
      <c r="H2473" s="103">
        <f t="shared" si="38"/>
        <v>0</v>
      </c>
    </row>
    <row r="2474" spans="1:8" hidden="1">
      <c r="A2474" s="80" t="s">
        <v>3753</v>
      </c>
      <c r="B2474" s="80" t="s">
        <v>3896</v>
      </c>
      <c r="C2474" s="80" t="s">
        <v>3705</v>
      </c>
      <c r="D2474" s="93">
        <v>1241.431554</v>
      </c>
      <c r="E2474" s="80" t="s">
        <v>3706</v>
      </c>
      <c r="F2474" s="86" t="str">
        <f>INDEX('Crosswalk Particulates'!$B:$B,MATCH('2017 EPA Data'!A2474,'Crosswalk Particulates'!$A:$A,0))</f>
        <v>Electricity Sector</v>
      </c>
      <c r="G2474" s="91">
        <f>INDEX('Crosswalk Particulates'!$E:$E,MATCH('2017 EPA Data'!$B2474,'Crosswalk Particulates'!$D:$D,0))</f>
        <v>0</v>
      </c>
      <c r="H2474" s="103">
        <f t="shared" si="38"/>
        <v>0</v>
      </c>
    </row>
    <row r="2475" spans="1:8" hidden="1">
      <c r="A2475" s="80" t="s">
        <v>3774</v>
      </c>
      <c r="B2475" s="80" t="s">
        <v>3929</v>
      </c>
      <c r="C2475" s="80" t="s">
        <v>3705</v>
      </c>
      <c r="D2475" s="93">
        <v>1241</v>
      </c>
      <c r="E2475" s="80" t="s">
        <v>3706</v>
      </c>
      <c r="F2475" s="86" t="str">
        <f>INDEX('Crosswalk Particulates'!$B:$B,MATCH('2017 EPA Data'!A2475,'Crosswalk Particulates'!$A:$A,0))</f>
        <v>process-other-industry</v>
      </c>
      <c r="G2475" s="91">
        <f>INDEX('Crosswalk Particulates'!$E:$E,MATCH('2017 EPA Data'!$B2475,'Crosswalk Particulates'!$D:$D,0))</f>
        <v>0</v>
      </c>
      <c r="H2475" s="103">
        <f t="shared" si="38"/>
        <v>0</v>
      </c>
    </row>
    <row r="2476" spans="1:8" hidden="1">
      <c r="A2476" s="80" t="s">
        <v>3753</v>
      </c>
      <c r="B2476" s="80" t="s">
        <v>3975</v>
      </c>
      <c r="C2476" s="80" t="s">
        <v>3705</v>
      </c>
      <c r="D2476" s="93">
        <v>1240.448194069</v>
      </c>
      <c r="E2476" s="80" t="s">
        <v>3706</v>
      </c>
      <c r="F2476" s="86" t="str">
        <f>INDEX('Crosswalk Particulates'!$B:$B,MATCH('2017 EPA Data'!A2476,'Crosswalk Particulates'!$A:$A,0))</f>
        <v>Electricity Sector</v>
      </c>
      <c r="G2476" s="91">
        <f>INDEX('Crosswalk Particulates'!$E:$E,MATCH('2017 EPA Data'!$B2476,'Crosswalk Particulates'!$D:$D,0))</f>
        <v>0</v>
      </c>
      <c r="H2476" s="103">
        <f t="shared" si="38"/>
        <v>0</v>
      </c>
    </row>
    <row r="2477" spans="1:8" hidden="1">
      <c r="A2477" s="80" t="s">
        <v>3853</v>
      </c>
      <c r="B2477" s="80" t="s">
        <v>3816</v>
      </c>
      <c r="C2477" s="80" t="s">
        <v>3705</v>
      </c>
      <c r="D2477" s="93">
        <v>1239.2728736297445</v>
      </c>
      <c r="E2477" s="80" t="s">
        <v>3706</v>
      </c>
      <c r="F2477" s="86" t="str">
        <f>INDEX('Crosswalk Particulates'!$B:$B,MATCH('2017 EPA Data'!A2477,'Crosswalk Particulates'!$A:$A,0))</f>
        <v>Commercial Buildings Sector</v>
      </c>
      <c r="G2477" s="91">
        <f>INDEX('Crosswalk Particulates'!$E:$E,MATCH('2017 EPA Data'!$B2477,'Crosswalk Particulates'!$D:$D,0))</f>
        <v>0</v>
      </c>
      <c r="H2477" s="103">
        <f t="shared" si="38"/>
        <v>0</v>
      </c>
    </row>
    <row r="2478" spans="1:8" hidden="1">
      <c r="A2478" s="80" t="s">
        <v>3739</v>
      </c>
      <c r="B2478" s="80" t="s">
        <v>3754</v>
      </c>
      <c r="C2478" s="80" t="s">
        <v>3705</v>
      </c>
      <c r="D2478" s="93">
        <v>1230.48</v>
      </c>
      <c r="E2478" s="80" t="s">
        <v>3706</v>
      </c>
      <c r="F2478" s="86" t="str">
        <f>INDEX('Crosswalk Particulates'!$B:$B,MATCH('2017 EPA Data'!A2478,'Crosswalk Particulates'!$A:$A,0))</f>
        <v>industry-fuel-natural gas</v>
      </c>
      <c r="G2478" s="91">
        <f>INDEX('Crosswalk Particulates'!$E:$E,MATCH('2017 EPA Data'!$B2478,'Crosswalk Particulates'!$D:$D,0))</f>
        <v>0</v>
      </c>
      <c r="H2478" s="103">
        <f t="shared" si="38"/>
        <v>0</v>
      </c>
    </row>
    <row r="2479" spans="1:8" hidden="1">
      <c r="A2479" s="80" t="s">
        <v>3751</v>
      </c>
      <c r="B2479" s="80" t="s">
        <v>3818</v>
      </c>
      <c r="D2479" s="93">
        <v>1227.2482426659526</v>
      </c>
      <c r="E2479" s="80" t="s">
        <v>3710</v>
      </c>
      <c r="F2479" s="86" t="str">
        <f>INDEX('Crosswalk Particulates'!$B:$B,MATCH('2017 EPA Data'!A2479,'Crosswalk Particulates'!$A:$A,0))</f>
        <v>Other-EPA</v>
      </c>
      <c r="G2479" s="91">
        <f>INDEX('Crosswalk Particulates'!$E:$E,MATCH('2017 EPA Data'!$B2479,'Crosswalk Particulates'!$D:$D,0))</f>
        <v>0</v>
      </c>
      <c r="H2479" s="103">
        <f t="shared" si="38"/>
        <v>1113342201.981251</v>
      </c>
    </row>
    <row r="2480" spans="1:8" hidden="1">
      <c r="A2480" s="80" t="s">
        <v>3788</v>
      </c>
      <c r="B2480" s="80" t="s">
        <v>3916</v>
      </c>
      <c r="C2480" s="80" t="s">
        <v>3705</v>
      </c>
      <c r="D2480" s="93">
        <v>1211.233472141188</v>
      </c>
      <c r="E2480" s="80" t="s">
        <v>3706</v>
      </c>
      <c r="F2480" s="86" t="str">
        <f>INDEX('Crosswalk Particulates'!$B:$B,MATCH('2017 EPA Data'!A2480,'Crosswalk Particulates'!$A:$A,0))</f>
        <v>industry-fuel-biomass</v>
      </c>
      <c r="G2480" s="91">
        <f>INDEX('Crosswalk Particulates'!$E:$E,MATCH('2017 EPA Data'!$B2480,'Crosswalk Particulates'!$D:$D,0))</f>
        <v>0</v>
      </c>
      <c r="H2480" s="103">
        <f t="shared" si="38"/>
        <v>0</v>
      </c>
    </row>
    <row r="2481" spans="1:8" hidden="1">
      <c r="A2481" s="80" t="s">
        <v>3774</v>
      </c>
      <c r="B2481" s="80" t="s">
        <v>3896</v>
      </c>
      <c r="C2481" s="80" t="s">
        <v>3705</v>
      </c>
      <c r="D2481" s="93">
        <v>1209.1781052505</v>
      </c>
      <c r="E2481" s="80" t="s">
        <v>3706</v>
      </c>
      <c r="F2481" s="86" t="str">
        <f>INDEX('Crosswalk Particulates'!$B:$B,MATCH('2017 EPA Data'!A2481,'Crosswalk Particulates'!$A:$A,0))</f>
        <v>process-other-industry</v>
      </c>
      <c r="G2481" s="91">
        <f>INDEX('Crosswalk Particulates'!$E:$E,MATCH('2017 EPA Data'!$B2481,'Crosswalk Particulates'!$D:$D,0))</f>
        <v>0</v>
      </c>
      <c r="H2481" s="103">
        <f t="shared" si="38"/>
        <v>0</v>
      </c>
    </row>
    <row r="2482" spans="1:8" hidden="1">
      <c r="A2482" s="80" t="s">
        <v>3726</v>
      </c>
      <c r="B2482" s="80" t="s">
        <v>3962</v>
      </c>
      <c r="C2482" s="80" t="s">
        <v>3705</v>
      </c>
      <c r="D2482" s="93">
        <v>1208.0285216649199</v>
      </c>
      <c r="E2482" s="80" t="s">
        <v>3706</v>
      </c>
      <c r="F2482" s="86" t="str">
        <f>INDEX('Crosswalk Particulates'!$B:$B,MATCH('2017 EPA Data'!A2482,'Crosswalk Particulates'!$A:$A,0))</f>
        <v>process-other-industry</v>
      </c>
      <c r="G2482" s="91">
        <f>INDEX('Crosswalk Particulates'!$E:$E,MATCH('2017 EPA Data'!$B2482,'Crosswalk Particulates'!$D:$D,0))</f>
        <v>0</v>
      </c>
      <c r="H2482" s="103">
        <f t="shared" si="38"/>
        <v>0</v>
      </c>
    </row>
    <row r="2483" spans="1:8" hidden="1">
      <c r="A2483" s="80" t="s">
        <v>3739</v>
      </c>
      <c r="B2483" s="80" t="s">
        <v>3914</v>
      </c>
      <c r="C2483" s="80" t="s">
        <v>3705</v>
      </c>
      <c r="D2483" s="93">
        <v>1207.5082133194949</v>
      </c>
      <c r="E2483" s="80" t="s">
        <v>3706</v>
      </c>
      <c r="F2483" s="86" t="str">
        <f>INDEX('Crosswalk Particulates'!$B:$B,MATCH('2017 EPA Data'!A2483,'Crosswalk Particulates'!$A:$A,0))</f>
        <v>industry-fuel-natural gas</v>
      </c>
      <c r="G2483" s="91">
        <f>INDEX('Crosswalk Particulates'!$E:$E,MATCH('2017 EPA Data'!$B2483,'Crosswalk Particulates'!$D:$D,0))</f>
        <v>0</v>
      </c>
      <c r="H2483" s="103">
        <f t="shared" si="38"/>
        <v>0</v>
      </c>
    </row>
    <row r="2484" spans="1:8" hidden="1">
      <c r="A2484" s="80" t="s">
        <v>3807</v>
      </c>
      <c r="B2484" s="80" t="s">
        <v>3889</v>
      </c>
      <c r="C2484" s="80" t="s">
        <v>3705</v>
      </c>
      <c r="D2484" s="93">
        <v>1207.2662</v>
      </c>
      <c r="E2484" s="80" t="s">
        <v>3706</v>
      </c>
      <c r="F2484" s="86" t="str">
        <f>INDEX('Crosswalk Particulates'!$B:$B,MATCH('2017 EPA Data'!A2484,'Crosswalk Particulates'!$A:$A,0))</f>
        <v>process-iron and steel-industry</v>
      </c>
      <c r="G2484" s="91">
        <f>INDEX('Crosswalk Particulates'!$E:$E,MATCH('2017 EPA Data'!$B2484,'Crosswalk Particulates'!$D:$D,0))</f>
        <v>0</v>
      </c>
      <c r="H2484" s="103">
        <f t="shared" si="38"/>
        <v>0</v>
      </c>
    </row>
    <row r="2485" spans="1:8" hidden="1">
      <c r="A2485" s="80" t="s">
        <v>3796</v>
      </c>
      <c r="B2485" s="80" t="s">
        <v>3721</v>
      </c>
      <c r="C2485" s="80" t="s">
        <v>3705</v>
      </c>
      <c r="D2485" s="93">
        <v>1207.2164</v>
      </c>
      <c r="E2485" s="80" t="s">
        <v>3706</v>
      </c>
      <c r="F2485" s="86" t="str">
        <f>INDEX('Crosswalk Particulates'!$B:$B,MATCH('2017 EPA Data'!A2485,'Crosswalk Particulates'!$A:$A,0))</f>
        <v>Electricity Sector</v>
      </c>
      <c r="G2485" s="91">
        <f>INDEX('Crosswalk Particulates'!$E:$E,MATCH('2017 EPA Data'!$B2485,'Crosswalk Particulates'!$D:$D,0))</f>
        <v>0</v>
      </c>
      <c r="H2485" s="103">
        <f t="shared" si="38"/>
        <v>0</v>
      </c>
    </row>
    <row r="2486" spans="1:8" hidden="1">
      <c r="A2486" s="80" t="s">
        <v>3843</v>
      </c>
      <c r="B2486" s="80" t="s">
        <v>3748</v>
      </c>
      <c r="C2486" s="80" t="s">
        <v>3745</v>
      </c>
      <c r="D2486" s="93">
        <v>1206.9597913403329</v>
      </c>
      <c r="E2486" s="80" t="s">
        <v>3710</v>
      </c>
      <c r="F2486" s="86" t="str">
        <f>INDEX('Crosswalk Particulates'!$B:$B,MATCH('2017 EPA Data'!A2486,'Crosswalk Particulates'!$A:$A,0))</f>
        <v>Commercial Buildings Sector</v>
      </c>
      <c r="G2486" s="91" t="str">
        <f>INDEX('Crosswalk Particulates'!$E:$E,MATCH('2017 EPA Data'!$B2486,'Crosswalk Particulates'!$D:$D,0))</f>
        <v>CO</v>
      </c>
      <c r="H2486" s="103">
        <f t="shared" si="38"/>
        <v>1094936806.6517887</v>
      </c>
    </row>
    <row r="2487" spans="1:8" hidden="1">
      <c r="A2487" s="80" t="s">
        <v>3853</v>
      </c>
      <c r="B2487" s="80" t="s">
        <v>3903</v>
      </c>
      <c r="C2487" s="80" t="s">
        <v>3705</v>
      </c>
      <c r="D2487" s="93">
        <v>1205.8144877080763</v>
      </c>
      <c r="E2487" s="80" t="s">
        <v>3706</v>
      </c>
      <c r="F2487" s="86" t="str">
        <f>INDEX('Crosswalk Particulates'!$B:$B,MATCH('2017 EPA Data'!A2487,'Crosswalk Particulates'!$A:$A,0))</f>
        <v>Commercial Buildings Sector</v>
      </c>
      <c r="G2487" s="91">
        <f>INDEX('Crosswalk Particulates'!$E:$E,MATCH('2017 EPA Data'!$B2487,'Crosswalk Particulates'!$D:$D,0))</f>
        <v>0</v>
      </c>
      <c r="H2487" s="103">
        <f t="shared" si="38"/>
        <v>0</v>
      </c>
    </row>
    <row r="2488" spans="1:8" hidden="1">
      <c r="A2488" s="80" t="s">
        <v>3747</v>
      </c>
      <c r="B2488" s="80" t="s">
        <v>3928</v>
      </c>
      <c r="C2488" s="80" t="s">
        <v>3705</v>
      </c>
      <c r="D2488" s="93">
        <v>1198.9332185881069</v>
      </c>
      <c r="E2488" s="80" t="s">
        <v>3706</v>
      </c>
      <c r="F2488" s="86" t="str">
        <f>INDEX('Crosswalk Particulates'!$B:$B,MATCH('2017 EPA Data'!A2488,'Crosswalk Particulates'!$A:$A,0))</f>
        <v>process-waste-industry</v>
      </c>
      <c r="G2488" s="91">
        <f>INDEX('Crosswalk Particulates'!$E:$E,MATCH('2017 EPA Data'!$B2488,'Crosswalk Particulates'!$D:$D,0))</f>
        <v>0</v>
      </c>
      <c r="H2488" s="103">
        <f t="shared" si="38"/>
        <v>0</v>
      </c>
    </row>
    <row r="2489" spans="1:8" hidden="1">
      <c r="A2489" s="80" t="s">
        <v>3730</v>
      </c>
      <c r="B2489" s="80" t="s">
        <v>3829</v>
      </c>
      <c r="C2489" s="80" t="s">
        <v>3705</v>
      </c>
      <c r="D2489" s="93">
        <v>1196.9229600000001</v>
      </c>
      <c r="E2489" s="80" t="s">
        <v>3706</v>
      </c>
      <c r="F2489" s="86" t="str">
        <f>INDEX('Crosswalk Particulates'!$B:$B,MATCH('2017 EPA Data'!A2489,'Crosswalk Particulates'!$A:$A,0))</f>
        <v>process-ngps-industry</v>
      </c>
      <c r="G2489" s="91">
        <f>INDEX('Crosswalk Particulates'!$E:$E,MATCH('2017 EPA Data'!$B2489,'Crosswalk Particulates'!$D:$D,0))</f>
        <v>0</v>
      </c>
      <c r="H2489" s="103">
        <f t="shared" si="38"/>
        <v>0</v>
      </c>
    </row>
    <row r="2490" spans="1:8" hidden="1">
      <c r="A2490" s="80" t="s">
        <v>3707</v>
      </c>
      <c r="B2490" s="80" t="s">
        <v>3943</v>
      </c>
      <c r="C2490" s="80" t="s">
        <v>3705</v>
      </c>
      <c r="D2490" s="93">
        <v>1196.0006000000001</v>
      </c>
      <c r="E2490" s="80" t="s">
        <v>3706</v>
      </c>
      <c r="F2490" s="86" t="str">
        <f>INDEX('Crosswalk Particulates'!$B:$B,MATCH('2017 EPA Data'!A2490,'Crosswalk Particulates'!$A:$A,0))</f>
        <v>process-other-industry</v>
      </c>
      <c r="G2490" s="91">
        <f>INDEX('Crosswalk Particulates'!$E:$E,MATCH('2017 EPA Data'!$B2490,'Crosswalk Particulates'!$D:$D,0))</f>
        <v>0</v>
      </c>
      <c r="H2490" s="103">
        <f t="shared" si="38"/>
        <v>0</v>
      </c>
    </row>
    <row r="2491" spans="1:8" hidden="1">
      <c r="A2491" s="80" t="s">
        <v>3911</v>
      </c>
      <c r="B2491" s="80" t="s">
        <v>3744</v>
      </c>
      <c r="C2491" s="80" t="s">
        <v>3745</v>
      </c>
      <c r="D2491" s="93">
        <v>1189.0981406528001</v>
      </c>
      <c r="E2491" s="80" t="s">
        <v>3710</v>
      </c>
      <c r="F2491" s="86" t="str">
        <f>INDEX('Crosswalk Particulates'!$B:$B,MATCH('2017 EPA Data'!A2491,'Crosswalk Particulates'!$A:$A,0))</f>
        <v>Residential Buildings Sector</v>
      </c>
      <c r="G2491" s="91" t="str">
        <f>INDEX('Crosswalk Particulates'!$E:$E,MATCH('2017 EPA Data'!$B2491,'Crosswalk Particulates'!$D:$D,0))</f>
        <v>VOC</v>
      </c>
      <c r="H2491" s="103">
        <f t="shared" si="38"/>
        <v>1078732970.4464264</v>
      </c>
    </row>
    <row r="2492" spans="1:8" hidden="1">
      <c r="A2492" s="80" t="s">
        <v>3807</v>
      </c>
      <c r="B2492" s="80" t="s">
        <v>3830</v>
      </c>
      <c r="C2492" s="80" t="s">
        <v>3705</v>
      </c>
      <c r="D2492" s="93">
        <v>1186.8416</v>
      </c>
      <c r="E2492" s="80" t="s">
        <v>3706</v>
      </c>
      <c r="F2492" s="86" t="str">
        <f>INDEX('Crosswalk Particulates'!$B:$B,MATCH('2017 EPA Data'!A2492,'Crosswalk Particulates'!$A:$A,0))</f>
        <v>process-iron and steel-industry</v>
      </c>
      <c r="G2492" s="91">
        <f>INDEX('Crosswalk Particulates'!$E:$E,MATCH('2017 EPA Data'!$B2492,'Crosswalk Particulates'!$D:$D,0))</f>
        <v>0</v>
      </c>
      <c r="H2492" s="103">
        <f t="shared" si="38"/>
        <v>0</v>
      </c>
    </row>
    <row r="2493" spans="1:8" hidden="1">
      <c r="A2493" s="80" t="s">
        <v>3780</v>
      </c>
      <c r="B2493" s="80" t="s">
        <v>3879</v>
      </c>
      <c r="C2493" s="80" t="s">
        <v>3705</v>
      </c>
      <c r="D2493" s="93">
        <v>1186.52</v>
      </c>
      <c r="E2493" s="80" t="s">
        <v>3706</v>
      </c>
      <c r="F2493" s="86" t="str">
        <f>INDEX('Crosswalk Particulates'!$B:$B,MATCH('2017 EPA Data'!A2493,'Crosswalk Particulates'!$A:$A,0))</f>
        <v>process-ngps-industry</v>
      </c>
      <c r="G2493" s="91">
        <f>INDEX('Crosswalk Particulates'!$E:$E,MATCH('2017 EPA Data'!$B2493,'Crosswalk Particulates'!$D:$D,0))</f>
        <v>0</v>
      </c>
      <c r="H2493" s="103">
        <f t="shared" si="38"/>
        <v>0</v>
      </c>
    </row>
    <row r="2494" spans="1:8" hidden="1">
      <c r="A2494" s="80" t="s">
        <v>3795</v>
      </c>
      <c r="B2494" s="80" t="s">
        <v>3941</v>
      </c>
      <c r="D2494" s="93">
        <v>1182.0997302003684</v>
      </c>
      <c r="E2494" s="80" t="s">
        <v>3710</v>
      </c>
      <c r="F2494" s="86" t="str">
        <f>INDEX('Crosswalk Particulates'!$B:$B,MATCH('2017 EPA Data'!A2494,'Crosswalk Particulates'!$A:$A,0))</f>
        <v>process-cement-industry</v>
      </c>
      <c r="G2494" s="91">
        <f>INDEX('Crosswalk Particulates'!$E:$E,MATCH('2017 EPA Data'!$B2494,'Crosswalk Particulates'!$D:$D,0))</f>
        <v>0</v>
      </c>
      <c r="H2494" s="103">
        <f t="shared" si="38"/>
        <v>1072384111.7293398</v>
      </c>
    </row>
    <row r="2495" spans="1:8" hidden="1">
      <c r="A2495" s="80" t="s">
        <v>3722</v>
      </c>
      <c r="B2495" s="80" t="s">
        <v>3803</v>
      </c>
      <c r="C2495" s="80" t="s">
        <v>3745</v>
      </c>
      <c r="D2495" s="93">
        <v>1181.0366184239685</v>
      </c>
      <c r="E2495" s="80" t="s">
        <v>3710</v>
      </c>
      <c r="F2495" s="86" t="str">
        <f>INDEX('Crosswalk Particulates'!$B:$B,MATCH('2017 EPA Data'!A2495,'Crosswalk Particulates'!$A:$A,0))</f>
        <v>Other-EPA</v>
      </c>
      <c r="G2495" s="91" t="str">
        <f>INDEX('Crosswalk Particulates'!$E:$E,MATCH('2017 EPA Data'!$B2495,'Crosswalk Particulates'!$D:$D,0))</f>
        <v>SOx</v>
      </c>
      <c r="H2495" s="103">
        <f t="shared" si="38"/>
        <v>1071419671.8019148</v>
      </c>
    </row>
    <row r="2496" spans="1:8" hidden="1">
      <c r="A2496" s="80" t="s">
        <v>3774</v>
      </c>
      <c r="B2496" s="80" t="s">
        <v>3822</v>
      </c>
      <c r="D2496" s="93">
        <v>1180.723138051356</v>
      </c>
      <c r="E2496" s="80" t="s">
        <v>3710</v>
      </c>
      <c r="F2496" s="86" t="str">
        <f>INDEX('Crosswalk Particulates'!$B:$B,MATCH('2017 EPA Data'!A2496,'Crosswalk Particulates'!$A:$A,0))</f>
        <v>process-other-industry</v>
      </c>
      <c r="G2496" s="91" t="str">
        <f>INDEX('Crosswalk Particulates'!$E:$E,MATCH('2017 EPA Data'!$B2496,'Crosswalk Particulates'!$D:$D,0))</f>
        <v>OC</v>
      </c>
      <c r="H2496" s="103">
        <f t="shared" si="38"/>
        <v>1071135286.8533862</v>
      </c>
    </row>
    <row r="2497" spans="1:8" hidden="1">
      <c r="A2497" s="80" t="s">
        <v>3835</v>
      </c>
      <c r="B2497" s="80" t="s">
        <v>3887</v>
      </c>
      <c r="C2497" s="80" t="s">
        <v>3705</v>
      </c>
      <c r="D2497" s="93">
        <v>1179.01847</v>
      </c>
      <c r="E2497" s="80" t="s">
        <v>3706</v>
      </c>
      <c r="F2497" s="86" t="str">
        <f>INDEX('Crosswalk Particulates'!$B:$B,MATCH('2017 EPA Data'!A2497,'Crosswalk Particulates'!$A:$A,0))</f>
        <v>process-mining-industry</v>
      </c>
      <c r="G2497" s="91">
        <f>INDEX('Crosswalk Particulates'!$E:$E,MATCH('2017 EPA Data'!$B2497,'Crosswalk Particulates'!$D:$D,0))</f>
        <v>0</v>
      </c>
      <c r="H2497" s="103">
        <f t="shared" si="38"/>
        <v>0</v>
      </c>
    </row>
    <row r="2498" spans="1:8" hidden="1">
      <c r="A2498" s="80" t="s">
        <v>3817</v>
      </c>
      <c r="B2498" s="80" t="s">
        <v>3941</v>
      </c>
      <c r="D2498" s="93">
        <v>1176.9394374250387</v>
      </c>
      <c r="E2498" s="80" t="s">
        <v>3710</v>
      </c>
      <c r="F2498" s="86" t="str">
        <f>INDEX('Crosswalk Particulates'!$B:$B,MATCH('2017 EPA Data'!A2498,'Crosswalk Particulates'!$A:$A,0))</f>
        <v>industry-fuel-oil</v>
      </c>
      <c r="G2498" s="91">
        <f>INDEX('Crosswalk Particulates'!$E:$E,MATCH('2017 EPA Data'!$B2498,'Crosswalk Particulates'!$D:$D,0))</f>
        <v>0</v>
      </c>
      <c r="H2498" s="103">
        <f t="shared" si="38"/>
        <v>1067702767.3023367</v>
      </c>
    </row>
    <row r="2499" spans="1:8" hidden="1">
      <c r="A2499" s="80" t="s">
        <v>3784</v>
      </c>
      <c r="B2499" s="80" t="s">
        <v>3941</v>
      </c>
      <c r="D2499" s="93">
        <v>1176.7532752527268</v>
      </c>
      <c r="E2499" s="80" t="s">
        <v>3710</v>
      </c>
      <c r="F2499" s="86" t="str">
        <f>INDEX('Crosswalk Particulates'!$B:$B,MATCH('2017 EPA Data'!A2499,'Crosswalk Particulates'!$A:$A,0))</f>
        <v>industry-fuel-coal</v>
      </c>
      <c r="G2499" s="91">
        <f>INDEX('Crosswalk Particulates'!$E:$E,MATCH('2017 EPA Data'!$B2499,'Crosswalk Particulates'!$D:$D,0))</f>
        <v>0</v>
      </c>
      <c r="H2499" s="103">
        <f t="shared" si="38"/>
        <v>1067533883.6196052</v>
      </c>
    </row>
    <row r="2500" spans="1:8" hidden="1">
      <c r="A2500" s="80" t="s">
        <v>3852</v>
      </c>
      <c r="B2500" s="80" t="s">
        <v>3818</v>
      </c>
      <c r="D2500" s="93">
        <v>1176.5728133956925</v>
      </c>
      <c r="E2500" s="80" t="s">
        <v>3710</v>
      </c>
      <c r="F2500" s="86" t="str">
        <f>INDEX('Crosswalk Particulates'!$B:$B,MATCH('2017 EPA Data'!A2500,'Crosswalk Particulates'!$A:$A,0))</f>
        <v>Commercial Buildings Sector</v>
      </c>
      <c r="G2500" s="91">
        <f>INDEX('Crosswalk Particulates'!$E:$E,MATCH('2017 EPA Data'!$B2500,'Crosswalk Particulates'!$D:$D,0))</f>
        <v>0</v>
      </c>
      <c r="H2500" s="103">
        <f t="shared" ref="H2500:H2563" si="39">IF(E2500="TON",D2500/metricton_to_shortton,0)*10^6</f>
        <v>1067370171.1820563</v>
      </c>
    </row>
    <row r="2501" spans="1:8" hidden="1">
      <c r="A2501" s="80" t="s">
        <v>3780</v>
      </c>
      <c r="B2501" s="80" t="s">
        <v>3892</v>
      </c>
      <c r="C2501" s="80" t="s">
        <v>3705</v>
      </c>
      <c r="D2501" s="93">
        <v>1173.83285</v>
      </c>
      <c r="E2501" s="80" t="s">
        <v>3706</v>
      </c>
      <c r="F2501" s="86" t="str">
        <f>INDEX('Crosswalk Particulates'!$B:$B,MATCH('2017 EPA Data'!A2501,'Crosswalk Particulates'!$A:$A,0))</f>
        <v>process-ngps-industry</v>
      </c>
      <c r="G2501" s="91">
        <f>INDEX('Crosswalk Particulates'!$E:$E,MATCH('2017 EPA Data'!$B2501,'Crosswalk Particulates'!$D:$D,0))</f>
        <v>0</v>
      </c>
      <c r="H2501" s="103">
        <f t="shared" si="39"/>
        <v>0</v>
      </c>
    </row>
    <row r="2502" spans="1:8" hidden="1">
      <c r="A2502" s="80" t="s">
        <v>3820</v>
      </c>
      <c r="B2502" s="80" t="s">
        <v>3910</v>
      </c>
      <c r="C2502" s="80" t="s">
        <v>3705</v>
      </c>
      <c r="D2502" s="93">
        <v>1165.3577787838701</v>
      </c>
      <c r="E2502" s="80" t="s">
        <v>3706</v>
      </c>
      <c r="F2502" s="86" t="str">
        <f>INDEX('Crosswalk Particulates'!$B:$B,MATCH('2017 EPA Data'!A2502,'Crosswalk Particulates'!$A:$A,0))</f>
        <v>industry-fuel-other</v>
      </c>
      <c r="G2502" s="91">
        <f>INDEX('Crosswalk Particulates'!$E:$E,MATCH('2017 EPA Data'!$B2502,'Crosswalk Particulates'!$D:$D,0))</f>
        <v>0</v>
      </c>
      <c r="H2502" s="103">
        <f t="shared" si="39"/>
        <v>0</v>
      </c>
    </row>
    <row r="2503" spans="1:8" hidden="1">
      <c r="A2503" s="80" t="s">
        <v>3722</v>
      </c>
      <c r="B2503" s="80" t="s">
        <v>3793</v>
      </c>
      <c r="C2503" s="80" t="s">
        <v>3745</v>
      </c>
      <c r="D2503" s="93">
        <v>1164.1670160451088</v>
      </c>
      <c r="E2503" s="80" t="s">
        <v>3710</v>
      </c>
      <c r="F2503" s="86" t="str">
        <f>INDEX('Crosswalk Particulates'!$B:$B,MATCH('2017 EPA Data'!A2503,'Crosswalk Particulates'!$A:$A,0))</f>
        <v>Other-EPA</v>
      </c>
      <c r="G2503" s="91">
        <f>INDEX('Crosswalk Particulates'!$E:$E,MATCH('2017 EPA Data'!$B2503,'Crosswalk Particulates'!$D:$D,0))</f>
        <v>0</v>
      </c>
      <c r="H2503" s="103">
        <f t="shared" si="39"/>
        <v>1056115807.7538159</v>
      </c>
    </row>
    <row r="2504" spans="1:8" hidden="1">
      <c r="A2504" s="80" t="s">
        <v>3857</v>
      </c>
      <c r="B2504" s="80" t="s">
        <v>3744</v>
      </c>
      <c r="C2504" s="80" t="s">
        <v>3745</v>
      </c>
      <c r="D2504" s="93">
        <v>1163.0600459959751</v>
      </c>
      <c r="E2504" s="80" t="s">
        <v>3710</v>
      </c>
      <c r="F2504" s="86" t="str">
        <f>INDEX('Crosswalk Particulates'!$B:$B,MATCH('2017 EPA Data'!A2504,'Crosswalk Particulates'!$A:$A,0))</f>
        <v>Commercial Buildings Sector</v>
      </c>
      <c r="G2504" s="91" t="str">
        <f>INDEX('Crosswalk Particulates'!$E:$E,MATCH('2017 EPA Data'!$B2504,'Crosswalk Particulates'!$D:$D,0))</f>
        <v>VOC</v>
      </c>
      <c r="H2504" s="103">
        <f t="shared" si="39"/>
        <v>1055111580.2233267</v>
      </c>
    </row>
    <row r="2505" spans="1:8" hidden="1">
      <c r="A2505" s="80" t="s">
        <v>3817</v>
      </c>
      <c r="B2505" s="80" t="s">
        <v>3884</v>
      </c>
      <c r="C2505" s="80" t="s">
        <v>3705</v>
      </c>
      <c r="D2505" s="93">
        <v>1162.4000000000001</v>
      </c>
      <c r="E2505" s="80" t="s">
        <v>3706</v>
      </c>
      <c r="F2505" s="86" t="str">
        <f>INDEX('Crosswalk Particulates'!$B:$B,MATCH('2017 EPA Data'!A2505,'Crosswalk Particulates'!$A:$A,0))</f>
        <v>industry-fuel-oil</v>
      </c>
      <c r="G2505" s="91">
        <f>INDEX('Crosswalk Particulates'!$E:$E,MATCH('2017 EPA Data'!$B2505,'Crosswalk Particulates'!$D:$D,0))</f>
        <v>0</v>
      </c>
      <c r="H2505" s="103">
        <f t="shared" si="39"/>
        <v>0</v>
      </c>
    </row>
    <row r="2506" spans="1:8" hidden="1">
      <c r="A2506" s="80" t="s">
        <v>3741</v>
      </c>
      <c r="B2506" s="80" t="s">
        <v>3891</v>
      </c>
      <c r="C2506" s="80" t="s">
        <v>3705</v>
      </c>
      <c r="D2506" s="93">
        <v>1158</v>
      </c>
      <c r="E2506" s="80" t="s">
        <v>3706</v>
      </c>
      <c r="F2506" s="86" t="str">
        <f>INDEX('Crosswalk Particulates'!$B:$B,MATCH('2017 EPA Data'!A2506,'Crosswalk Particulates'!$A:$A,0))</f>
        <v>process-other-industry</v>
      </c>
      <c r="G2506" s="91">
        <f>INDEX('Crosswalk Particulates'!$E:$E,MATCH('2017 EPA Data'!$B2506,'Crosswalk Particulates'!$D:$D,0))</f>
        <v>0</v>
      </c>
      <c r="H2506" s="103">
        <f t="shared" si="39"/>
        <v>0</v>
      </c>
    </row>
    <row r="2507" spans="1:8" hidden="1">
      <c r="A2507" s="80" t="s">
        <v>3852</v>
      </c>
      <c r="B2507" s="80" t="s">
        <v>3724</v>
      </c>
      <c r="C2507" s="80" t="s">
        <v>3705</v>
      </c>
      <c r="D2507" s="93">
        <v>1154.2602211061505</v>
      </c>
      <c r="E2507" s="80" t="s">
        <v>3706</v>
      </c>
      <c r="F2507" s="86" t="str">
        <f>INDEX('Crosswalk Particulates'!$B:$B,MATCH('2017 EPA Data'!A2507,'Crosswalk Particulates'!$A:$A,0))</f>
        <v>Commercial Buildings Sector</v>
      </c>
      <c r="G2507" s="91">
        <f>INDEX('Crosswalk Particulates'!$E:$E,MATCH('2017 EPA Data'!$B2507,'Crosswalk Particulates'!$D:$D,0))</f>
        <v>0</v>
      </c>
      <c r="H2507" s="103">
        <f t="shared" si="39"/>
        <v>0</v>
      </c>
    </row>
    <row r="2508" spans="1:8" hidden="1">
      <c r="A2508" s="80" t="s">
        <v>3734</v>
      </c>
      <c r="B2508" s="80" t="s">
        <v>3830</v>
      </c>
      <c r="C2508" s="80" t="s">
        <v>3705</v>
      </c>
      <c r="D2508" s="93">
        <v>1152</v>
      </c>
      <c r="E2508" s="80" t="s">
        <v>3706</v>
      </c>
      <c r="F2508" s="86" t="str">
        <f>INDEX('Crosswalk Particulates'!$B:$B,MATCH('2017 EPA Data'!A2508,'Crosswalk Particulates'!$A:$A,0))</f>
        <v>process-other-industry</v>
      </c>
      <c r="G2508" s="91">
        <f>INDEX('Crosswalk Particulates'!$E:$E,MATCH('2017 EPA Data'!$B2508,'Crosswalk Particulates'!$D:$D,0))</f>
        <v>0</v>
      </c>
      <c r="H2508" s="103">
        <f t="shared" si="39"/>
        <v>0</v>
      </c>
    </row>
    <row r="2509" spans="1:8" hidden="1">
      <c r="A2509" s="80" t="s">
        <v>3769</v>
      </c>
      <c r="B2509" s="80" t="s">
        <v>3810</v>
      </c>
      <c r="C2509" s="80" t="s">
        <v>3811</v>
      </c>
      <c r="D2509" s="93">
        <v>1151.7932007363945</v>
      </c>
      <c r="E2509" s="80" t="s">
        <v>3706</v>
      </c>
      <c r="F2509" s="86" t="str">
        <f>INDEX('Crosswalk Particulates'!$B:$B,MATCH('2017 EPA Data'!A2509,'Crosswalk Particulates'!$A:$A,0))</f>
        <v>Electricity Sector</v>
      </c>
      <c r="G2509" s="91">
        <f>INDEX('Crosswalk Particulates'!$E:$E,MATCH('2017 EPA Data'!$B2509,'Crosswalk Particulates'!$D:$D,0))</f>
        <v>0</v>
      </c>
      <c r="H2509" s="103">
        <f t="shared" si="39"/>
        <v>0</v>
      </c>
    </row>
    <row r="2510" spans="1:8" hidden="1">
      <c r="A2510" s="80" t="s">
        <v>3853</v>
      </c>
      <c r="B2510" s="80" t="s">
        <v>3808</v>
      </c>
      <c r="C2510" s="80" t="s">
        <v>3705</v>
      </c>
      <c r="D2510" s="93">
        <v>1148.1942087895893</v>
      </c>
      <c r="E2510" s="80" t="s">
        <v>3706</v>
      </c>
      <c r="F2510" s="86" t="str">
        <f>INDEX('Crosswalk Particulates'!$B:$B,MATCH('2017 EPA Data'!A2510,'Crosswalk Particulates'!$A:$A,0))</f>
        <v>Commercial Buildings Sector</v>
      </c>
      <c r="G2510" s="91">
        <f>INDEX('Crosswalk Particulates'!$E:$E,MATCH('2017 EPA Data'!$B2510,'Crosswalk Particulates'!$D:$D,0))</f>
        <v>0</v>
      </c>
      <c r="H2510" s="103">
        <f t="shared" si="39"/>
        <v>0</v>
      </c>
    </row>
    <row r="2511" spans="1:8" hidden="1">
      <c r="A2511" s="80" t="s">
        <v>3819</v>
      </c>
      <c r="B2511" s="80" t="s">
        <v>3818</v>
      </c>
      <c r="D2511" s="93">
        <v>1145.4345718684931</v>
      </c>
      <c r="E2511" s="80" t="s">
        <v>3710</v>
      </c>
      <c r="F2511" s="86" t="str">
        <f>INDEX('Crosswalk Particulates'!$B:$B,MATCH('2017 EPA Data'!A2511,'Crosswalk Particulates'!$A:$A,0))</f>
        <v>Residential Buildings Sector</v>
      </c>
      <c r="G2511" s="91">
        <f>INDEX('Crosswalk Particulates'!$E:$E,MATCH('2017 EPA Data'!$B2511,'Crosswalk Particulates'!$D:$D,0))</f>
        <v>0</v>
      </c>
      <c r="H2511" s="103">
        <f t="shared" si="39"/>
        <v>1039122000.0439923</v>
      </c>
    </row>
    <row r="2512" spans="1:8" hidden="1">
      <c r="A2512" s="80" t="s">
        <v>3795</v>
      </c>
      <c r="B2512" s="80" t="s">
        <v>3816</v>
      </c>
      <c r="C2512" s="80" t="s">
        <v>3705</v>
      </c>
      <c r="D2512" s="93">
        <v>1142.49037116</v>
      </c>
      <c r="E2512" s="80" t="s">
        <v>3706</v>
      </c>
      <c r="F2512" s="86" t="str">
        <f>INDEX('Crosswalk Particulates'!$B:$B,MATCH('2017 EPA Data'!A2512,'Crosswalk Particulates'!$A:$A,0))</f>
        <v>process-cement-industry</v>
      </c>
      <c r="G2512" s="91">
        <f>INDEX('Crosswalk Particulates'!$E:$E,MATCH('2017 EPA Data'!$B2512,'Crosswalk Particulates'!$D:$D,0))</f>
        <v>0</v>
      </c>
      <c r="H2512" s="103">
        <f t="shared" si="39"/>
        <v>0</v>
      </c>
    </row>
    <row r="2513" spans="1:8" hidden="1">
      <c r="A2513" s="80" t="s">
        <v>3747</v>
      </c>
      <c r="B2513" s="80" t="s">
        <v>3976</v>
      </c>
      <c r="C2513" s="80" t="s">
        <v>3705</v>
      </c>
      <c r="D2513" s="93">
        <v>1142.2009250000001</v>
      </c>
      <c r="E2513" s="80" t="s">
        <v>3706</v>
      </c>
      <c r="F2513" s="86" t="str">
        <f>INDEX('Crosswalk Particulates'!$B:$B,MATCH('2017 EPA Data'!A2513,'Crosswalk Particulates'!$A:$A,0))</f>
        <v>process-waste-industry</v>
      </c>
      <c r="G2513" s="91">
        <f>INDEX('Crosswalk Particulates'!$E:$E,MATCH('2017 EPA Data'!$B2513,'Crosswalk Particulates'!$D:$D,0))</f>
        <v>0</v>
      </c>
      <c r="H2513" s="103">
        <f t="shared" si="39"/>
        <v>0</v>
      </c>
    </row>
    <row r="2514" spans="1:8" hidden="1">
      <c r="A2514" s="80" t="s">
        <v>3720</v>
      </c>
      <c r="B2514" s="80" t="s">
        <v>3803</v>
      </c>
      <c r="C2514" s="80" t="s">
        <v>3745</v>
      </c>
      <c r="D2514" s="93">
        <v>1138.1399639609588</v>
      </c>
      <c r="E2514" s="80" t="s">
        <v>3710</v>
      </c>
      <c r="F2514" s="86" t="str">
        <f>INDEX('Crosswalk Particulates'!$B:$B,MATCH('2017 EPA Data'!A2514,'Crosswalk Particulates'!$A:$A,0))</f>
        <v>Other-EPA</v>
      </c>
      <c r="G2514" s="91" t="str">
        <f>INDEX('Crosswalk Particulates'!$E:$E,MATCH('2017 EPA Data'!$B2514,'Crosswalk Particulates'!$D:$D,0))</f>
        <v>SOx</v>
      </c>
      <c r="H2514" s="103">
        <f t="shared" si="39"/>
        <v>1032504435.196051</v>
      </c>
    </row>
    <row r="2515" spans="1:8" hidden="1">
      <c r="A2515" s="80" t="s">
        <v>3835</v>
      </c>
      <c r="B2515" s="80" t="s">
        <v>3874</v>
      </c>
      <c r="C2515" s="80" t="s">
        <v>3705</v>
      </c>
      <c r="D2515" s="93">
        <v>1137.0944698258199</v>
      </c>
      <c r="E2515" s="80" t="s">
        <v>3706</v>
      </c>
      <c r="F2515" s="86" t="str">
        <f>INDEX('Crosswalk Particulates'!$B:$B,MATCH('2017 EPA Data'!A2515,'Crosswalk Particulates'!$A:$A,0))</f>
        <v>process-mining-industry</v>
      </c>
      <c r="G2515" s="91">
        <f>INDEX('Crosswalk Particulates'!$E:$E,MATCH('2017 EPA Data'!$B2515,'Crosswalk Particulates'!$D:$D,0))</f>
        <v>0</v>
      </c>
      <c r="H2515" s="103">
        <f t="shared" si="39"/>
        <v>0</v>
      </c>
    </row>
    <row r="2516" spans="1:8" hidden="1">
      <c r="A2516" s="80" t="s">
        <v>3743</v>
      </c>
      <c r="B2516" s="80" t="s">
        <v>3877</v>
      </c>
      <c r="C2516" s="80" t="s">
        <v>3705</v>
      </c>
      <c r="D2516" s="93">
        <v>1135.7295963508</v>
      </c>
      <c r="E2516" s="80" t="s">
        <v>3706</v>
      </c>
      <c r="F2516" s="86" t="str">
        <f>INDEX('Crosswalk Particulates'!$B:$B,MATCH('2017 EPA Data'!A2516,'Crosswalk Particulates'!$A:$A,0))</f>
        <v>process-other-industry</v>
      </c>
      <c r="G2516" s="91">
        <f>INDEX('Crosswalk Particulates'!$E:$E,MATCH('2017 EPA Data'!$B2516,'Crosswalk Particulates'!$D:$D,0))</f>
        <v>0</v>
      </c>
      <c r="H2516" s="103">
        <f t="shared" si="39"/>
        <v>0</v>
      </c>
    </row>
    <row r="2517" spans="1:8" hidden="1">
      <c r="A2517" s="80" t="s">
        <v>3766</v>
      </c>
      <c r="B2517" s="80" t="s">
        <v>3914</v>
      </c>
      <c r="C2517" s="80" t="s">
        <v>3705</v>
      </c>
      <c r="D2517" s="93">
        <v>1128.0828720859074</v>
      </c>
      <c r="E2517" s="80" t="s">
        <v>3706</v>
      </c>
      <c r="F2517" s="86" t="str">
        <f>INDEX('Crosswalk Particulates'!$B:$B,MATCH('2017 EPA Data'!A2517,'Crosswalk Particulates'!$A:$A,0))</f>
        <v>process-chemicals-industry</v>
      </c>
      <c r="G2517" s="91">
        <f>INDEX('Crosswalk Particulates'!$E:$E,MATCH('2017 EPA Data'!$B2517,'Crosswalk Particulates'!$D:$D,0))</f>
        <v>0</v>
      </c>
      <c r="H2517" s="103">
        <f t="shared" si="39"/>
        <v>0</v>
      </c>
    </row>
    <row r="2518" spans="1:8" hidden="1">
      <c r="A2518" s="80" t="s">
        <v>3853</v>
      </c>
      <c r="B2518" s="80" t="s">
        <v>3761</v>
      </c>
      <c r="C2518" s="80" t="s">
        <v>3705</v>
      </c>
      <c r="D2518" s="93">
        <v>1127.8857094531577</v>
      </c>
      <c r="E2518" s="80" t="s">
        <v>3706</v>
      </c>
      <c r="F2518" s="86" t="str">
        <f>INDEX('Crosswalk Particulates'!$B:$B,MATCH('2017 EPA Data'!A2518,'Crosswalk Particulates'!$A:$A,0))</f>
        <v>Commercial Buildings Sector</v>
      </c>
      <c r="G2518" s="91">
        <f>INDEX('Crosswalk Particulates'!$E:$E,MATCH('2017 EPA Data'!$B2518,'Crosswalk Particulates'!$D:$D,0))</f>
        <v>0</v>
      </c>
      <c r="H2518" s="103">
        <f t="shared" si="39"/>
        <v>0</v>
      </c>
    </row>
    <row r="2519" spans="1:8" hidden="1">
      <c r="A2519" s="80" t="s">
        <v>3774</v>
      </c>
      <c r="B2519" s="80" t="s">
        <v>3893</v>
      </c>
      <c r="C2519" s="80" t="s">
        <v>3705</v>
      </c>
      <c r="D2519" s="93">
        <v>1127.841921</v>
      </c>
      <c r="E2519" s="80" t="s">
        <v>3706</v>
      </c>
      <c r="F2519" s="86" t="str">
        <f>INDEX('Crosswalk Particulates'!$B:$B,MATCH('2017 EPA Data'!A2519,'Crosswalk Particulates'!$A:$A,0))</f>
        <v>process-other-industry</v>
      </c>
      <c r="G2519" s="91">
        <f>INDEX('Crosswalk Particulates'!$E:$E,MATCH('2017 EPA Data'!$B2519,'Crosswalk Particulates'!$D:$D,0))</f>
        <v>0</v>
      </c>
      <c r="H2519" s="103">
        <f t="shared" si="39"/>
        <v>0</v>
      </c>
    </row>
    <row r="2520" spans="1:8" hidden="1">
      <c r="A2520" s="80" t="s">
        <v>3788</v>
      </c>
      <c r="B2520" s="80" t="s">
        <v>3782</v>
      </c>
      <c r="C2520" s="80" t="s">
        <v>3705</v>
      </c>
      <c r="D2520" s="93">
        <v>1126.29168</v>
      </c>
      <c r="E2520" s="80" t="s">
        <v>3706</v>
      </c>
      <c r="F2520" s="86" t="str">
        <f>INDEX('Crosswalk Particulates'!$B:$B,MATCH('2017 EPA Data'!A2520,'Crosswalk Particulates'!$A:$A,0))</f>
        <v>industry-fuel-biomass</v>
      </c>
      <c r="G2520" s="91">
        <f>INDEX('Crosswalk Particulates'!$E:$E,MATCH('2017 EPA Data'!$B2520,'Crosswalk Particulates'!$D:$D,0))</f>
        <v>0</v>
      </c>
      <c r="H2520" s="103">
        <f t="shared" si="39"/>
        <v>0</v>
      </c>
    </row>
    <row r="2521" spans="1:8" hidden="1">
      <c r="A2521" s="80" t="s">
        <v>3857</v>
      </c>
      <c r="B2521" s="80" t="s">
        <v>3803</v>
      </c>
      <c r="C2521" s="80" t="s">
        <v>3745</v>
      </c>
      <c r="D2521" s="93">
        <v>1123.498060075465</v>
      </c>
      <c r="E2521" s="80" t="s">
        <v>3710</v>
      </c>
      <c r="F2521" s="86" t="str">
        <f>INDEX('Crosswalk Particulates'!$B:$B,MATCH('2017 EPA Data'!A2521,'Crosswalk Particulates'!$A:$A,0))</f>
        <v>Commercial Buildings Sector</v>
      </c>
      <c r="G2521" s="91" t="str">
        <f>INDEX('Crosswalk Particulates'!$E:$E,MATCH('2017 EPA Data'!$B2521,'Crosswalk Particulates'!$D:$D,0))</f>
        <v>SOx</v>
      </c>
      <c r="H2521" s="103">
        <f t="shared" si="39"/>
        <v>1019221507.6298546</v>
      </c>
    </row>
    <row r="2522" spans="1:8" hidden="1">
      <c r="A2522" s="80" t="s">
        <v>3734</v>
      </c>
      <c r="B2522" s="80" t="s">
        <v>3761</v>
      </c>
      <c r="C2522" s="80" t="s">
        <v>3705</v>
      </c>
      <c r="D2522" s="93">
        <v>1122.0899999999999</v>
      </c>
      <c r="E2522" s="80" t="s">
        <v>3706</v>
      </c>
      <c r="F2522" s="86" t="str">
        <f>INDEX('Crosswalk Particulates'!$B:$B,MATCH('2017 EPA Data'!A2522,'Crosswalk Particulates'!$A:$A,0))</f>
        <v>process-other-industry</v>
      </c>
      <c r="G2522" s="91">
        <f>INDEX('Crosswalk Particulates'!$E:$E,MATCH('2017 EPA Data'!$B2522,'Crosswalk Particulates'!$D:$D,0))</f>
        <v>0</v>
      </c>
      <c r="H2522" s="103">
        <f t="shared" si="39"/>
        <v>0</v>
      </c>
    </row>
    <row r="2523" spans="1:8" hidden="1">
      <c r="A2523" s="80" t="s">
        <v>3730</v>
      </c>
      <c r="B2523" s="80" t="s">
        <v>3782</v>
      </c>
      <c r="C2523" s="80" t="s">
        <v>3705</v>
      </c>
      <c r="D2523" s="93">
        <v>1118.8</v>
      </c>
      <c r="E2523" s="80" t="s">
        <v>3706</v>
      </c>
      <c r="F2523" s="86" t="str">
        <f>INDEX('Crosswalk Particulates'!$B:$B,MATCH('2017 EPA Data'!A2523,'Crosswalk Particulates'!$A:$A,0))</f>
        <v>process-ngps-industry</v>
      </c>
      <c r="G2523" s="91">
        <f>INDEX('Crosswalk Particulates'!$E:$E,MATCH('2017 EPA Data'!$B2523,'Crosswalk Particulates'!$D:$D,0))</f>
        <v>0</v>
      </c>
      <c r="H2523" s="103">
        <f t="shared" si="39"/>
        <v>0</v>
      </c>
    </row>
    <row r="2524" spans="1:8" hidden="1">
      <c r="A2524" s="80" t="s">
        <v>3817</v>
      </c>
      <c r="B2524" s="80" t="s">
        <v>3763</v>
      </c>
      <c r="C2524" s="80" t="s">
        <v>3705</v>
      </c>
      <c r="D2524" s="93">
        <v>1116.1750999999999</v>
      </c>
      <c r="E2524" s="80" t="s">
        <v>3706</v>
      </c>
      <c r="F2524" s="86" t="str">
        <f>INDEX('Crosswalk Particulates'!$B:$B,MATCH('2017 EPA Data'!A2524,'Crosswalk Particulates'!$A:$A,0))</f>
        <v>industry-fuel-oil</v>
      </c>
      <c r="G2524" s="91">
        <f>INDEX('Crosswalk Particulates'!$E:$E,MATCH('2017 EPA Data'!$B2524,'Crosswalk Particulates'!$D:$D,0))</f>
        <v>0</v>
      </c>
      <c r="H2524" s="103">
        <f t="shared" si="39"/>
        <v>0</v>
      </c>
    </row>
    <row r="2525" spans="1:8" hidden="1">
      <c r="A2525" s="80" t="s">
        <v>3726</v>
      </c>
      <c r="B2525" s="80" t="s">
        <v>3914</v>
      </c>
      <c r="C2525" s="80" t="s">
        <v>3705</v>
      </c>
      <c r="D2525" s="93">
        <v>1116.1142314020001</v>
      </c>
      <c r="E2525" s="80" t="s">
        <v>3706</v>
      </c>
      <c r="F2525" s="86" t="str">
        <f>INDEX('Crosswalk Particulates'!$B:$B,MATCH('2017 EPA Data'!A2525,'Crosswalk Particulates'!$A:$A,0))</f>
        <v>process-other-industry</v>
      </c>
      <c r="G2525" s="91">
        <f>INDEX('Crosswalk Particulates'!$E:$E,MATCH('2017 EPA Data'!$B2525,'Crosswalk Particulates'!$D:$D,0))</f>
        <v>0</v>
      </c>
      <c r="H2525" s="103">
        <f t="shared" si="39"/>
        <v>0</v>
      </c>
    </row>
    <row r="2526" spans="1:8" hidden="1">
      <c r="A2526" s="80" t="s">
        <v>3853</v>
      </c>
      <c r="B2526" s="80" t="s">
        <v>3912</v>
      </c>
      <c r="C2526" s="80" t="s">
        <v>3705</v>
      </c>
      <c r="D2526" s="93">
        <v>1115.0156287293885</v>
      </c>
      <c r="E2526" s="80" t="s">
        <v>3706</v>
      </c>
      <c r="F2526" s="86" t="str">
        <f>INDEX('Crosswalk Particulates'!$B:$B,MATCH('2017 EPA Data'!A2526,'Crosswalk Particulates'!$A:$A,0))</f>
        <v>Commercial Buildings Sector</v>
      </c>
      <c r="G2526" s="91">
        <f>INDEX('Crosswalk Particulates'!$E:$E,MATCH('2017 EPA Data'!$B2526,'Crosswalk Particulates'!$D:$D,0))</f>
        <v>0</v>
      </c>
      <c r="H2526" s="103">
        <f t="shared" si="39"/>
        <v>0</v>
      </c>
    </row>
    <row r="2527" spans="1:8" hidden="1">
      <c r="A2527" s="80" t="s">
        <v>3880</v>
      </c>
      <c r="B2527" s="80" t="s">
        <v>3873</v>
      </c>
      <c r="C2527" s="80" t="s">
        <v>3705</v>
      </c>
      <c r="D2527" s="93">
        <v>1113.0964372281194</v>
      </c>
      <c r="E2527" s="80" t="s">
        <v>3706</v>
      </c>
      <c r="F2527" s="86" t="str">
        <f>INDEX('Crosswalk Particulates'!$B:$B,MATCH('2017 EPA Data'!A2527,'Crosswalk Particulates'!$A:$A,0))</f>
        <v>Residential Buildings Sector</v>
      </c>
      <c r="G2527" s="91">
        <f>INDEX('Crosswalk Particulates'!$E:$E,MATCH('2017 EPA Data'!$B2527,'Crosswalk Particulates'!$D:$D,0))</f>
        <v>0</v>
      </c>
      <c r="H2527" s="103">
        <f t="shared" si="39"/>
        <v>0</v>
      </c>
    </row>
    <row r="2528" spans="1:8" hidden="1">
      <c r="A2528" s="80" t="s">
        <v>3880</v>
      </c>
      <c r="B2528" s="80" t="s">
        <v>3939</v>
      </c>
      <c r="C2528" s="80" t="s">
        <v>3705</v>
      </c>
      <c r="D2528" s="93">
        <v>1107.8323074893194</v>
      </c>
      <c r="E2528" s="80" t="s">
        <v>3706</v>
      </c>
      <c r="F2528" s="86" t="str">
        <f>INDEX('Crosswalk Particulates'!$B:$B,MATCH('2017 EPA Data'!A2528,'Crosswalk Particulates'!$A:$A,0))</f>
        <v>Residential Buildings Sector</v>
      </c>
      <c r="G2528" s="91">
        <f>INDEX('Crosswalk Particulates'!$E:$E,MATCH('2017 EPA Data'!$B2528,'Crosswalk Particulates'!$D:$D,0))</f>
        <v>0</v>
      </c>
      <c r="H2528" s="103">
        <f t="shared" si="39"/>
        <v>0</v>
      </c>
    </row>
    <row r="2529" spans="1:8" hidden="1">
      <c r="A2529" s="80" t="s">
        <v>3835</v>
      </c>
      <c r="B2529" s="80" t="s">
        <v>3794</v>
      </c>
      <c r="C2529" s="80" t="s">
        <v>3705</v>
      </c>
      <c r="D2529" s="93">
        <v>1107.348</v>
      </c>
      <c r="E2529" s="80" t="s">
        <v>3706</v>
      </c>
      <c r="F2529" s="86" t="str">
        <f>INDEX('Crosswalk Particulates'!$B:$B,MATCH('2017 EPA Data'!A2529,'Crosswalk Particulates'!$A:$A,0))</f>
        <v>process-mining-industry</v>
      </c>
      <c r="G2529" s="91">
        <f>INDEX('Crosswalk Particulates'!$E:$E,MATCH('2017 EPA Data'!$B2529,'Crosswalk Particulates'!$D:$D,0))</f>
        <v>0</v>
      </c>
      <c r="H2529" s="103">
        <f t="shared" si="39"/>
        <v>0</v>
      </c>
    </row>
    <row r="2530" spans="1:8" hidden="1">
      <c r="A2530" s="80" t="s">
        <v>3880</v>
      </c>
      <c r="B2530" s="80" t="s">
        <v>3928</v>
      </c>
      <c r="C2530" s="80" t="s">
        <v>3705</v>
      </c>
      <c r="D2530" s="93">
        <v>1105.9522615976196</v>
      </c>
      <c r="E2530" s="80" t="s">
        <v>3706</v>
      </c>
      <c r="F2530" s="86" t="str">
        <f>INDEX('Crosswalk Particulates'!$B:$B,MATCH('2017 EPA Data'!A2530,'Crosswalk Particulates'!$A:$A,0))</f>
        <v>Residential Buildings Sector</v>
      </c>
      <c r="G2530" s="91">
        <f>INDEX('Crosswalk Particulates'!$E:$E,MATCH('2017 EPA Data'!$B2530,'Crosswalk Particulates'!$D:$D,0))</f>
        <v>0</v>
      </c>
      <c r="H2530" s="103">
        <f t="shared" si="39"/>
        <v>0</v>
      </c>
    </row>
    <row r="2531" spans="1:8" hidden="1">
      <c r="A2531" s="80" t="s">
        <v>3780</v>
      </c>
      <c r="B2531" s="80" t="s">
        <v>3928</v>
      </c>
      <c r="C2531" s="80" t="s">
        <v>3705</v>
      </c>
      <c r="D2531" s="93">
        <v>1105.2620706717832</v>
      </c>
      <c r="E2531" s="80" t="s">
        <v>3706</v>
      </c>
      <c r="F2531" s="86" t="str">
        <f>INDEX('Crosswalk Particulates'!$B:$B,MATCH('2017 EPA Data'!A2531,'Crosswalk Particulates'!$A:$A,0))</f>
        <v>process-ngps-industry</v>
      </c>
      <c r="G2531" s="91">
        <f>INDEX('Crosswalk Particulates'!$E:$E,MATCH('2017 EPA Data'!$B2531,'Crosswalk Particulates'!$D:$D,0))</f>
        <v>0</v>
      </c>
      <c r="H2531" s="103">
        <f t="shared" si="39"/>
        <v>0</v>
      </c>
    </row>
    <row r="2532" spans="1:8" hidden="1">
      <c r="A2532" s="80" t="s">
        <v>3774</v>
      </c>
      <c r="B2532" s="80" t="s">
        <v>3892</v>
      </c>
      <c r="C2532" s="80" t="s">
        <v>3705</v>
      </c>
      <c r="D2532" s="93">
        <v>1103.9860000000001</v>
      </c>
      <c r="E2532" s="80" t="s">
        <v>3706</v>
      </c>
      <c r="F2532" s="86" t="str">
        <f>INDEX('Crosswalk Particulates'!$B:$B,MATCH('2017 EPA Data'!A2532,'Crosswalk Particulates'!$A:$A,0))</f>
        <v>process-other-industry</v>
      </c>
      <c r="G2532" s="91">
        <f>INDEX('Crosswalk Particulates'!$E:$E,MATCH('2017 EPA Data'!$B2532,'Crosswalk Particulates'!$D:$D,0))</f>
        <v>0</v>
      </c>
      <c r="H2532" s="103">
        <f t="shared" si="39"/>
        <v>0</v>
      </c>
    </row>
    <row r="2533" spans="1:8" hidden="1">
      <c r="A2533" s="80" t="s">
        <v>3880</v>
      </c>
      <c r="B2533" s="80" t="s">
        <v>3951</v>
      </c>
      <c r="C2533" s="80" t="s">
        <v>3705</v>
      </c>
      <c r="D2533" s="93">
        <v>1100.6254645781396</v>
      </c>
      <c r="E2533" s="80" t="s">
        <v>3706</v>
      </c>
      <c r="F2533" s="86" t="str">
        <f>INDEX('Crosswalk Particulates'!$B:$B,MATCH('2017 EPA Data'!A2533,'Crosswalk Particulates'!$A:$A,0))</f>
        <v>Residential Buildings Sector</v>
      </c>
      <c r="G2533" s="91">
        <f>INDEX('Crosswalk Particulates'!$E:$E,MATCH('2017 EPA Data'!$B2533,'Crosswalk Particulates'!$D:$D,0))</f>
        <v>0</v>
      </c>
      <c r="H2533" s="103">
        <f t="shared" si="39"/>
        <v>0</v>
      </c>
    </row>
    <row r="2534" spans="1:8" hidden="1">
      <c r="A2534" s="80" t="s">
        <v>3726</v>
      </c>
      <c r="B2534" s="80" t="s">
        <v>3928</v>
      </c>
      <c r="C2534" s="80" t="s">
        <v>3705</v>
      </c>
      <c r="D2534" s="93">
        <v>1098.5983780338199</v>
      </c>
      <c r="E2534" s="80" t="s">
        <v>3706</v>
      </c>
      <c r="F2534" s="86" t="str">
        <f>INDEX('Crosswalk Particulates'!$B:$B,MATCH('2017 EPA Data'!A2534,'Crosswalk Particulates'!$A:$A,0))</f>
        <v>process-other-industry</v>
      </c>
      <c r="G2534" s="91">
        <f>INDEX('Crosswalk Particulates'!$E:$E,MATCH('2017 EPA Data'!$B2534,'Crosswalk Particulates'!$D:$D,0))</f>
        <v>0</v>
      </c>
      <c r="H2534" s="103">
        <f t="shared" si="39"/>
        <v>0</v>
      </c>
    </row>
    <row r="2535" spans="1:8" hidden="1">
      <c r="A2535" s="80" t="s">
        <v>3880</v>
      </c>
      <c r="B2535" s="80" t="s">
        <v>3882</v>
      </c>
      <c r="C2535" s="80" t="s">
        <v>3705</v>
      </c>
      <c r="D2535" s="93">
        <v>1098.3360514577939</v>
      </c>
      <c r="E2535" s="80" t="s">
        <v>3706</v>
      </c>
      <c r="F2535" s="86" t="str">
        <f>INDEX('Crosswalk Particulates'!$B:$B,MATCH('2017 EPA Data'!A2535,'Crosswalk Particulates'!$A:$A,0))</f>
        <v>Residential Buildings Sector</v>
      </c>
      <c r="G2535" s="91">
        <f>INDEX('Crosswalk Particulates'!$E:$E,MATCH('2017 EPA Data'!$B2535,'Crosswalk Particulates'!$D:$D,0))</f>
        <v>0</v>
      </c>
      <c r="H2535" s="103">
        <f t="shared" si="39"/>
        <v>0</v>
      </c>
    </row>
    <row r="2536" spans="1:8" hidden="1">
      <c r="A2536" s="80" t="s">
        <v>3820</v>
      </c>
      <c r="B2536" s="80" t="s">
        <v>3849</v>
      </c>
      <c r="C2536" s="80" t="s">
        <v>3705</v>
      </c>
      <c r="D2536" s="93">
        <v>1096.6491175323799</v>
      </c>
      <c r="E2536" s="80" t="s">
        <v>3706</v>
      </c>
      <c r="F2536" s="86" t="str">
        <f>INDEX('Crosswalk Particulates'!$B:$B,MATCH('2017 EPA Data'!A2536,'Crosswalk Particulates'!$A:$A,0))</f>
        <v>industry-fuel-other</v>
      </c>
      <c r="G2536" s="91">
        <f>INDEX('Crosswalk Particulates'!$E:$E,MATCH('2017 EPA Data'!$B2536,'Crosswalk Particulates'!$D:$D,0))</f>
        <v>0</v>
      </c>
      <c r="H2536" s="103">
        <f t="shared" si="39"/>
        <v>0</v>
      </c>
    </row>
    <row r="2537" spans="1:8" hidden="1">
      <c r="A2537" s="80" t="s">
        <v>3774</v>
      </c>
      <c r="B2537" s="80" t="s">
        <v>3941</v>
      </c>
      <c r="D2537" s="93">
        <v>1095.7217220946407</v>
      </c>
      <c r="E2537" s="80" t="s">
        <v>3710</v>
      </c>
      <c r="F2537" s="86" t="str">
        <f>INDEX('Crosswalk Particulates'!$B:$B,MATCH('2017 EPA Data'!A2537,'Crosswalk Particulates'!$A:$A,0))</f>
        <v>process-other-industry</v>
      </c>
      <c r="G2537" s="91">
        <f>INDEX('Crosswalk Particulates'!$E:$E,MATCH('2017 EPA Data'!$B2537,'Crosswalk Particulates'!$D:$D,0))</f>
        <v>0</v>
      </c>
      <c r="H2537" s="103">
        <f t="shared" si="39"/>
        <v>994023207.71347511</v>
      </c>
    </row>
    <row r="2538" spans="1:8" hidden="1">
      <c r="A2538" s="80" t="s">
        <v>3790</v>
      </c>
      <c r="B2538" s="80" t="s">
        <v>3808</v>
      </c>
      <c r="C2538" s="80" t="s">
        <v>3705</v>
      </c>
      <c r="D2538" s="93">
        <v>1094.87374651389</v>
      </c>
      <c r="E2538" s="80" t="s">
        <v>3706</v>
      </c>
      <c r="F2538" s="86" t="str">
        <f>INDEX('Crosswalk Particulates'!$B:$B,MATCH('2017 EPA Data'!A2538,'Crosswalk Particulates'!$A:$A,0))</f>
        <v>process-other-industry</v>
      </c>
      <c r="G2538" s="91">
        <f>INDEX('Crosswalk Particulates'!$E:$E,MATCH('2017 EPA Data'!$B2538,'Crosswalk Particulates'!$D:$D,0))</f>
        <v>0</v>
      </c>
      <c r="H2538" s="103">
        <f t="shared" si="39"/>
        <v>0</v>
      </c>
    </row>
    <row r="2539" spans="1:8" hidden="1">
      <c r="A2539" s="80" t="s">
        <v>3707</v>
      </c>
      <c r="B2539" s="80" t="s">
        <v>3844</v>
      </c>
      <c r="C2539" s="80" t="s">
        <v>3705</v>
      </c>
      <c r="D2539" s="93">
        <v>1094.8377998931642</v>
      </c>
      <c r="E2539" s="80" t="s">
        <v>3706</v>
      </c>
      <c r="F2539" s="86" t="str">
        <f>INDEX('Crosswalk Particulates'!$B:$B,MATCH('2017 EPA Data'!A2539,'Crosswalk Particulates'!$A:$A,0))</f>
        <v>process-other-industry</v>
      </c>
      <c r="G2539" s="91">
        <f>INDEX('Crosswalk Particulates'!$E:$E,MATCH('2017 EPA Data'!$B2539,'Crosswalk Particulates'!$D:$D,0))</f>
        <v>0</v>
      </c>
      <c r="H2539" s="103">
        <f t="shared" si="39"/>
        <v>0</v>
      </c>
    </row>
    <row r="2540" spans="1:8" hidden="1">
      <c r="A2540" s="80" t="s">
        <v>3780</v>
      </c>
      <c r="B2540" s="80" t="s">
        <v>3918</v>
      </c>
      <c r="C2540" s="80" t="s">
        <v>3705</v>
      </c>
      <c r="D2540" s="93">
        <v>1091.66218667</v>
      </c>
      <c r="E2540" s="80" t="s">
        <v>3706</v>
      </c>
      <c r="F2540" s="86" t="str">
        <f>INDEX('Crosswalk Particulates'!$B:$B,MATCH('2017 EPA Data'!A2540,'Crosswalk Particulates'!$A:$A,0))</f>
        <v>process-ngps-industry</v>
      </c>
      <c r="G2540" s="91">
        <f>INDEX('Crosswalk Particulates'!$E:$E,MATCH('2017 EPA Data'!$B2540,'Crosswalk Particulates'!$D:$D,0))</f>
        <v>0</v>
      </c>
      <c r="H2540" s="103">
        <f t="shared" si="39"/>
        <v>0</v>
      </c>
    </row>
    <row r="2541" spans="1:8" hidden="1">
      <c r="A2541" s="80" t="s">
        <v>3843</v>
      </c>
      <c r="B2541" s="80" t="s">
        <v>3778</v>
      </c>
      <c r="C2541" s="80" t="s">
        <v>3745</v>
      </c>
      <c r="D2541" s="93">
        <v>1090.54934935246</v>
      </c>
      <c r="E2541" s="80" t="s">
        <v>3710</v>
      </c>
      <c r="F2541" s="86" t="str">
        <f>INDEX('Crosswalk Particulates'!$B:$B,MATCH('2017 EPA Data'!A2541,'Crosswalk Particulates'!$A:$A,0))</f>
        <v>Commercial Buildings Sector</v>
      </c>
      <c r="G2541" s="91" t="str">
        <f>INDEX('Crosswalk Particulates'!$E:$E,MATCH('2017 EPA Data'!$B2541,'Crosswalk Particulates'!$D:$D,0))</f>
        <v>PM10</v>
      </c>
      <c r="H2541" s="103">
        <f t="shared" si="39"/>
        <v>989330904.5118525</v>
      </c>
    </row>
    <row r="2542" spans="1:8" hidden="1">
      <c r="A2542" s="80" t="s">
        <v>3820</v>
      </c>
      <c r="B2542" s="80" t="s">
        <v>3870</v>
      </c>
      <c r="C2542" s="80" t="s">
        <v>3705</v>
      </c>
      <c r="D2542" s="93">
        <v>1089.8440000000001</v>
      </c>
      <c r="E2542" s="80" t="s">
        <v>3706</v>
      </c>
      <c r="F2542" s="86" t="str">
        <f>INDEX('Crosswalk Particulates'!$B:$B,MATCH('2017 EPA Data'!A2542,'Crosswalk Particulates'!$A:$A,0))</f>
        <v>industry-fuel-other</v>
      </c>
      <c r="G2542" s="91">
        <f>INDEX('Crosswalk Particulates'!$E:$E,MATCH('2017 EPA Data'!$B2542,'Crosswalk Particulates'!$D:$D,0))</f>
        <v>0</v>
      </c>
      <c r="H2542" s="103">
        <f t="shared" si="39"/>
        <v>0</v>
      </c>
    </row>
    <row r="2543" spans="1:8" hidden="1">
      <c r="A2543" s="80" t="s">
        <v>3796</v>
      </c>
      <c r="B2543" s="80" t="s">
        <v>3810</v>
      </c>
      <c r="C2543" s="80" t="s">
        <v>3811</v>
      </c>
      <c r="D2543" s="93">
        <v>1087.870786148</v>
      </c>
      <c r="E2543" s="80" t="s">
        <v>3706</v>
      </c>
      <c r="F2543" s="86" t="str">
        <f>INDEX('Crosswalk Particulates'!$B:$B,MATCH('2017 EPA Data'!A2543,'Crosswalk Particulates'!$A:$A,0))</f>
        <v>Electricity Sector</v>
      </c>
      <c r="G2543" s="91">
        <f>INDEX('Crosswalk Particulates'!$E:$E,MATCH('2017 EPA Data'!$B2543,'Crosswalk Particulates'!$D:$D,0))</f>
        <v>0</v>
      </c>
      <c r="H2543" s="103">
        <f t="shared" si="39"/>
        <v>0</v>
      </c>
    </row>
    <row r="2544" spans="1:8" hidden="1">
      <c r="A2544" s="80" t="s">
        <v>3780</v>
      </c>
      <c r="B2544" s="80" t="s">
        <v>3939</v>
      </c>
      <c r="C2544" s="80" t="s">
        <v>3705</v>
      </c>
      <c r="D2544" s="93">
        <v>1085.2395380376474</v>
      </c>
      <c r="E2544" s="80" t="s">
        <v>3706</v>
      </c>
      <c r="F2544" s="86" t="str">
        <f>INDEX('Crosswalk Particulates'!$B:$B,MATCH('2017 EPA Data'!A2544,'Crosswalk Particulates'!$A:$A,0))</f>
        <v>process-ngps-industry</v>
      </c>
      <c r="G2544" s="91">
        <f>INDEX('Crosswalk Particulates'!$E:$E,MATCH('2017 EPA Data'!$B2544,'Crosswalk Particulates'!$D:$D,0))</f>
        <v>0</v>
      </c>
      <c r="H2544" s="103">
        <f t="shared" si="39"/>
        <v>0</v>
      </c>
    </row>
    <row r="2545" spans="1:8" hidden="1">
      <c r="A2545" s="80" t="s">
        <v>3747</v>
      </c>
      <c r="B2545" s="80" t="s">
        <v>3944</v>
      </c>
      <c r="C2545" s="80" t="s">
        <v>3705</v>
      </c>
      <c r="D2545" s="93">
        <v>1085.2104420211074</v>
      </c>
      <c r="E2545" s="80" t="s">
        <v>3706</v>
      </c>
      <c r="F2545" s="86" t="str">
        <f>INDEX('Crosswalk Particulates'!$B:$B,MATCH('2017 EPA Data'!A2545,'Crosswalk Particulates'!$A:$A,0))</f>
        <v>process-waste-industry</v>
      </c>
      <c r="G2545" s="91">
        <f>INDEX('Crosswalk Particulates'!$E:$E,MATCH('2017 EPA Data'!$B2545,'Crosswalk Particulates'!$D:$D,0))</f>
        <v>0</v>
      </c>
      <c r="H2545" s="103">
        <f t="shared" si="39"/>
        <v>0</v>
      </c>
    </row>
    <row r="2546" spans="1:8" hidden="1">
      <c r="A2546" s="80" t="s">
        <v>3774</v>
      </c>
      <c r="B2546" s="80" t="s">
        <v>3803</v>
      </c>
      <c r="C2546" s="80" t="s">
        <v>3745</v>
      </c>
      <c r="D2546" s="93">
        <v>1080.23882466805</v>
      </c>
      <c r="E2546" s="80" t="s">
        <v>3710</v>
      </c>
      <c r="F2546" s="86" t="str">
        <f>INDEX('Crosswalk Particulates'!$B:$B,MATCH('2017 EPA Data'!A2546,'Crosswalk Particulates'!$A:$A,0))</f>
        <v>process-other-industry</v>
      </c>
      <c r="G2546" s="91" t="str">
        <f>INDEX('Crosswalk Particulates'!$E:$E,MATCH('2017 EPA Data'!$B2546,'Crosswalk Particulates'!$D:$D,0))</f>
        <v>SOx</v>
      </c>
      <c r="H2546" s="103">
        <f t="shared" si="39"/>
        <v>979977342.73303342</v>
      </c>
    </row>
    <row r="2547" spans="1:8" hidden="1">
      <c r="A2547" s="80" t="s">
        <v>3773</v>
      </c>
      <c r="B2547" s="80" t="s">
        <v>3781</v>
      </c>
      <c r="C2547" s="80" t="s">
        <v>3705</v>
      </c>
      <c r="D2547" s="93">
        <v>1078.5310424617521</v>
      </c>
      <c r="E2547" s="80" t="s">
        <v>3706</v>
      </c>
      <c r="F2547" s="86" t="str">
        <f>INDEX('Crosswalk Particulates'!$B:$B,MATCH('2017 EPA Data'!A2547,'Crosswalk Particulates'!$A:$A,0))</f>
        <v>process-other-industry</v>
      </c>
      <c r="G2547" s="91">
        <f>INDEX('Crosswalk Particulates'!$E:$E,MATCH('2017 EPA Data'!$B2547,'Crosswalk Particulates'!$D:$D,0))</f>
        <v>0</v>
      </c>
      <c r="H2547" s="103">
        <f t="shared" si="39"/>
        <v>0</v>
      </c>
    </row>
    <row r="2548" spans="1:8" hidden="1">
      <c r="A2548" s="80" t="s">
        <v>3733</v>
      </c>
      <c r="B2548" s="80" t="s">
        <v>3822</v>
      </c>
      <c r="D2548" s="93">
        <v>1077.1893271544882</v>
      </c>
      <c r="E2548" s="80" t="s">
        <v>3710</v>
      </c>
      <c r="F2548" s="86" t="str">
        <f>INDEX('Crosswalk Particulates'!$B:$B,MATCH('2017 EPA Data'!A2548,'Crosswalk Particulates'!$A:$A,0))</f>
        <v>Transportation Sector</v>
      </c>
      <c r="G2548" s="91" t="str">
        <f>INDEX('Crosswalk Particulates'!$E:$E,MATCH('2017 EPA Data'!$B2548,'Crosswalk Particulates'!$D:$D,0))</f>
        <v>OC</v>
      </c>
      <c r="H2548" s="103">
        <f t="shared" si="39"/>
        <v>977210881.83404696</v>
      </c>
    </row>
    <row r="2549" spans="1:8" hidden="1">
      <c r="A2549" s="80" t="s">
        <v>3720</v>
      </c>
      <c r="B2549" s="80" t="s">
        <v>3914</v>
      </c>
      <c r="C2549" s="80" t="s">
        <v>3705</v>
      </c>
      <c r="D2549" s="93">
        <v>1075.7488760174881</v>
      </c>
      <c r="E2549" s="80" t="s">
        <v>3706</v>
      </c>
      <c r="F2549" s="86" t="str">
        <f>INDEX('Crosswalk Particulates'!$B:$B,MATCH('2017 EPA Data'!A2549,'Crosswalk Particulates'!$A:$A,0))</f>
        <v>Other-EPA</v>
      </c>
      <c r="G2549" s="91">
        <f>INDEX('Crosswalk Particulates'!$E:$E,MATCH('2017 EPA Data'!$B2549,'Crosswalk Particulates'!$D:$D,0))</f>
        <v>0</v>
      </c>
      <c r="H2549" s="103">
        <f t="shared" si="39"/>
        <v>0</v>
      </c>
    </row>
    <row r="2550" spans="1:8" hidden="1">
      <c r="A2550" s="80" t="s">
        <v>3817</v>
      </c>
      <c r="B2550" s="80" t="s">
        <v>3764</v>
      </c>
      <c r="C2550" s="80" t="s">
        <v>3705</v>
      </c>
      <c r="D2550" s="93">
        <v>1075.1729553831999</v>
      </c>
      <c r="E2550" s="80" t="s">
        <v>3706</v>
      </c>
      <c r="F2550" s="86" t="str">
        <f>INDEX('Crosswalk Particulates'!$B:$B,MATCH('2017 EPA Data'!A2550,'Crosswalk Particulates'!$A:$A,0))</f>
        <v>industry-fuel-oil</v>
      </c>
      <c r="G2550" s="91">
        <f>INDEX('Crosswalk Particulates'!$E:$E,MATCH('2017 EPA Data'!$B2550,'Crosswalk Particulates'!$D:$D,0))</f>
        <v>0</v>
      </c>
      <c r="H2550" s="103">
        <f t="shared" si="39"/>
        <v>0</v>
      </c>
    </row>
    <row r="2551" spans="1:8" hidden="1">
      <c r="A2551" s="80" t="s">
        <v>3820</v>
      </c>
      <c r="B2551" s="80" t="s">
        <v>3830</v>
      </c>
      <c r="C2551" s="80" t="s">
        <v>3705</v>
      </c>
      <c r="D2551" s="93">
        <v>1072.49040974062</v>
      </c>
      <c r="E2551" s="80" t="s">
        <v>3706</v>
      </c>
      <c r="F2551" s="86" t="str">
        <f>INDEX('Crosswalk Particulates'!$B:$B,MATCH('2017 EPA Data'!A2551,'Crosswalk Particulates'!$A:$A,0))</f>
        <v>industry-fuel-other</v>
      </c>
      <c r="G2551" s="91">
        <f>INDEX('Crosswalk Particulates'!$E:$E,MATCH('2017 EPA Data'!$B2551,'Crosswalk Particulates'!$D:$D,0))</f>
        <v>0</v>
      </c>
      <c r="H2551" s="103">
        <f t="shared" si="39"/>
        <v>0</v>
      </c>
    </row>
    <row r="2552" spans="1:8" hidden="1">
      <c r="A2552" s="80" t="s">
        <v>3783</v>
      </c>
      <c r="B2552" s="80" t="s">
        <v>3748</v>
      </c>
      <c r="C2552" s="80" t="s">
        <v>3745</v>
      </c>
      <c r="D2552" s="93">
        <v>1071.2253724449999</v>
      </c>
      <c r="E2552" s="80" t="s">
        <v>3710</v>
      </c>
      <c r="F2552" s="86" t="str">
        <f>INDEX('Crosswalk Particulates'!$B:$B,MATCH('2017 EPA Data'!A2552,'Crosswalk Particulates'!$A:$A,0))</f>
        <v>process-other-industry</v>
      </c>
      <c r="G2552" s="91" t="str">
        <f>INDEX('Crosswalk Particulates'!$E:$E,MATCH('2017 EPA Data'!$B2552,'Crosswalk Particulates'!$D:$D,0))</f>
        <v>CO</v>
      </c>
      <c r="H2552" s="103">
        <f t="shared" si="39"/>
        <v>971800466.69720864</v>
      </c>
    </row>
    <row r="2553" spans="1:8" hidden="1">
      <c r="A2553" s="80" t="s">
        <v>3796</v>
      </c>
      <c r="B2553" s="80" t="s">
        <v>3759</v>
      </c>
      <c r="C2553" s="80" t="s">
        <v>3705</v>
      </c>
      <c r="D2553" s="93">
        <v>1071.02125</v>
      </c>
      <c r="E2553" s="80" t="s">
        <v>3706</v>
      </c>
      <c r="F2553" s="86" t="str">
        <f>INDEX('Crosswalk Particulates'!$B:$B,MATCH('2017 EPA Data'!A2553,'Crosswalk Particulates'!$A:$A,0))</f>
        <v>Electricity Sector</v>
      </c>
      <c r="G2553" s="91">
        <f>INDEX('Crosswalk Particulates'!$E:$E,MATCH('2017 EPA Data'!$B2553,'Crosswalk Particulates'!$D:$D,0))</f>
        <v>0</v>
      </c>
      <c r="H2553" s="103">
        <f t="shared" si="39"/>
        <v>0</v>
      </c>
    </row>
    <row r="2554" spans="1:8" hidden="1">
      <c r="A2554" s="80" t="s">
        <v>3837</v>
      </c>
      <c r="B2554" s="80" t="s">
        <v>3736</v>
      </c>
      <c r="C2554" s="80" t="s">
        <v>3705</v>
      </c>
      <c r="D2554" s="93">
        <v>1066.3207230298599</v>
      </c>
      <c r="E2554" s="80" t="s">
        <v>3706</v>
      </c>
      <c r="F2554" s="86" t="str">
        <f>INDEX('Crosswalk Particulates'!$B:$B,MATCH('2017 EPA Data'!A2554,'Crosswalk Particulates'!$A:$A,0))</f>
        <v>Electricity Sector</v>
      </c>
      <c r="G2554" s="91">
        <f>INDEX('Crosswalk Particulates'!$E:$E,MATCH('2017 EPA Data'!$B2554,'Crosswalk Particulates'!$D:$D,0))</f>
        <v>0</v>
      </c>
      <c r="H2554" s="103">
        <f t="shared" si="39"/>
        <v>0</v>
      </c>
    </row>
    <row r="2555" spans="1:8" hidden="1">
      <c r="A2555" s="80" t="s">
        <v>3817</v>
      </c>
      <c r="B2555" s="80" t="s">
        <v>3808</v>
      </c>
      <c r="C2555" s="80" t="s">
        <v>3705</v>
      </c>
      <c r="D2555" s="93">
        <v>1065.8277497922134</v>
      </c>
      <c r="E2555" s="80" t="s">
        <v>3706</v>
      </c>
      <c r="F2555" s="86" t="str">
        <f>INDEX('Crosswalk Particulates'!$B:$B,MATCH('2017 EPA Data'!A2555,'Crosswalk Particulates'!$A:$A,0))</f>
        <v>industry-fuel-oil</v>
      </c>
      <c r="G2555" s="91">
        <f>INDEX('Crosswalk Particulates'!$E:$E,MATCH('2017 EPA Data'!$B2555,'Crosswalk Particulates'!$D:$D,0))</f>
        <v>0</v>
      </c>
      <c r="H2555" s="103">
        <f t="shared" si="39"/>
        <v>0</v>
      </c>
    </row>
    <row r="2556" spans="1:8" hidden="1">
      <c r="A2556" s="80" t="s">
        <v>3772</v>
      </c>
      <c r="B2556" s="80" t="s">
        <v>3851</v>
      </c>
      <c r="C2556" s="80" t="s">
        <v>3705</v>
      </c>
      <c r="D2556" s="93">
        <v>1063.9926</v>
      </c>
      <c r="E2556" s="80" t="s">
        <v>3706</v>
      </c>
      <c r="F2556" s="86" t="str">
        <f>INDEX('Crosswalk Particulates'!$B:$B,MATCH('2017 EPA Data'!A2556,'Crosswalk Particulates'!$A:$A,0))</f>
        <v>Electricity Sector</v>
      </c>
      <c r="G2556" s="91">
        <f>INDEX('Crosswalk Particulates'!$E:$E,MATCH('2017 EPA Data'!$B2556,'Crosswalk Particulates'!$D:$D,0))</f>
        <v>0</v>
      </c>
      <c r="H2556" s="103">
        <f t="shared" si="39"/>
        <v>0</v>
      </c>
    </row>
    <row r="2557" spans="1:8" hidden="1">
      <c r="A2557" s="80" t="s">
        <v>3791</v>
      </c>
      <c r="B2557" s="80" t="s">
        <v>3813</v>
      </c>
      <c r="C2557" s="80" t="s">
        <v>3705</v>
      </c>
      <c r="D2557" s="93">
        <v>1062.7144973087459</v>
      </c>
      <c r="E2557" s="80" t="s">
        <v>3706</v>
      </c>
      <c r="F2557" s="86" t="str">
        <f>INDEX('Crosswalk Particulates'!$B:$B,MATCH('2017 EPA Data'!A2557,'Crosswalk Particulates'!$A:$A,0))</f>
        <v>Transportation Sector</v>
      </c>
      <c r="G2557" s="91">
        <f>INDEX('Crosswalk Particulates'!$E:$E,MATCH('2017 EPA Data'!$B2557,'Crosswalk Particulates'!$D:$D,0))</f>
        <v>0</v>
      </c>
      <c r="H2557" s="103">
        <f t="shared" si="39"/>
        <v>0</v>
      </c>
    </row>
    <row r="2558" spans="1:8" hidden="1">
      <c r="A2558" s="80" t="s">
        <v>3722</v>
      </c>
      <c r="B2558" s="80" t="s">
        <v>3824</v>
      </c>
      <c r="C2558" s="80" t="s">
        <v>3705</v>
      </c>
      <c r="D2558" s="93">
        <v>1059.8879094639469</v>
      </c>
      <c r="E2558" s="80" t="s">
        <v>3706</v>
      </c>
      <c r="F2558" s="86" t="str">
        <f>INDEX('Crosswalk Particulates'!$B:$B,MATCH('2017 EPA Data'!A2558,'Crosswalk Particulates'!$A:$A,0))</f>
        <v>Other-EPA</v>
      </c>
      <c r="G2558" s="91">
        <f>INDEX('Crosswalk Particulates'!$E:$E,MATCH('2017 EPA Data'!$B2558,'Crosswalk Particulates'!$D:$D,0))</f>
        <v>0</v>
      </c>
      <c r="H2558" s="103">
        <f t="shared" si="39"/>
        <v>0</v>
      </c>
    </row>
    <row r="2559" spans="1:8" hidden="1">
      <c r="A2559" s="80" t="s">
        <v>3835</v>
      </c>
      <c r="B2559" s="80" t="s">
        <v>3882</v>
      </c>
      <c r="C2559" s="80" t="s">
        <v>3705</v>
      </c>
      <c r="D2559" s="93">
        <v>1059.6992344515538</v>
      </c>
      <c r="E2559" s="80" t="s">
        <v>3706</v>
      </c>
      <c r="F2559" s="86" t="str">
        <f>INDEX('Crosswalk Particulates'!$B:$B,MATCH('2017 EPA Data'!A2559,'Crosswalk Particulates'!$A:$A,0))</f>
        <v>process-mining-industry</v>
      </c>
      <c r="G2559" s="91">
        <f>INDEX('Crosswalk Particulates'!$E:$E,MATCH('2017 EPA Data'!$B2559,'Crosswalk Particulates'!$D:$D,0))</f>
        <v>0</v>
      </c>
      <c r="H2559" s="103">
        <f t="shared" si="39"/>
        <v>0</v>
      </c>
    </row>
    <row r="2560" spans="1:8" hidden="1">
      <c r="A2560" s="80" t="s">
        <v>3766</v>
      </c>
      <c r="B2560" s="80" t="s">
        <v>3977</v>
      </c>
      <c r="C2560" s="80" t="s">
        <v>3705</v>
      </c>
      <c r="D2560" s="93">
        <v>1059.2</v>
      </c>
      <c r="E2560" s="80" t="s">
        <v>3706</v>
      </c>
      <c r="F2560" s="86" t="str">
        <f>INDEX('Crosswalk Particulates'!$B:$B,MATCH('2017 EPA Data'!A2560,'Crosswalk Particulates'!$A:$A,0))</f>
        <v>process-chemicals-industry</v>
      </c>
      <c r="G2560" s="91">
        <f>INDEX('Crosswalk Particulates'!$E:$E,MATCH('2017 EPA Data'!$B2560,'Crosswalk Particulates'!$D:$D,0))</f>
        <v>0</v>
      </c>
      <c r="H2560" s="103">
        <f t="shared" si="39"/>
        <v>0</v>
      </c>
    </row>
    <row r="2561" spans="1:8" hidden="1">
      <c r="A2561" s="80" t="s">
        <v>3880</v>
      </c>
      <c r="B2561" s="80" t="s">
        <v>3744</v>
      </c>
      <c r="C2561" s="80" t="s">
        <v>3745</v>
      </c>
      <c r="D2561" s="93">
        <v>1058.3329574211564</v>
      </c>
      <c r="E2561" s="80" t="s">
        <v>3710</v>
      </c>
      <c r="F2561" s="86" t="str">
        <f>INDEX('Crosswalk Particulates'!$B:$B,MATCH('2017 EPA Data'!A2561,'Crosswalk Particulates'!$A:$A,0))</f>
        <v>Residential Buildings Sector</v>
      </c>
      <c r="G2561" s="91" t="str">
        <f>INDEX('Crosswalk Particulates'!$E:$E,MATCH('2017 EPA Data'!$B2561,'Crosswalk Particulates'!$D:$D,0))</f>
        <v>VOC</v>
      </c>
      <c r="H2561" s="103">
        <f t="shared" si="39"/>
        <v>960104650.61657476</v>
      </c>
    </row>
    <row r="2562" spans="1:8" hidden="1">
      <c r="A2562" s="80" t="s">
        <v>3780</v>
      </c>
      <c r="B2562" s="80" t="s">
        <v>3914</v>
      </c>
      <c r="C2562" s="80" t="s">
        <v>3705</v>
      </c>
      <c r="D2562" s="93">
        <v>1058.1415213131199</v>
      </c>
      <c r="E2562" s="80" t="s">
        <v>3706</v>
      </c>
      <c r="F2562" s="86" t="str">
        <f>INDEX('Crosswalk Particulates'!$B:$B,MATCH('2017 EPA Data'!A2562,'Crosswalk Particulates'!$A:$A,0))</f>
        <v>process-ngps-industry</v>
      </c>
      <c r="G2562" s="91">
        <f>INDEX('Crosswalk Particulates'!$E:$E,MATCH('2017 EPA Data'!$B2562,'Crosswalk Particulates'!$D:$D,0))</f>
        <v>0</v>
      </c>
      <c r="H2562" s="103">
        <f t="shared" si="39"/>
        <v>0</v>
      </c>
    </row>
    <row r="2563" spans="1:8" hidden="1">
      <c r="A2563" s="80" t="s">
        <v>3741</v>
      </c>
      <c r="B2563" s="80" t="s">
        <v>3937</v>
      </c>
      <c r="C2563" s="80" t="s">
        <v>3705</v>
      </c>
      <c r="D2563" s="93">
        <v>1050.98</v>
      </c>
      <c r="E2563" s="80" t="s">
        <v>3706</v>
      </c>
      <c r="F2563" s="86" t="str">
        <f>INDEX('Crosswalk Particulates'!$B:$B,MATCH('2017 EPA Data'!A2563,'Crosswalk Particulates'!$A:$A,0))</f>
        <v>process-other-industry</v>
      </c>
      <c r="G2563" s="91">
        <f>INDEX('Crosswalk Particulates'!$E:$E,MATCH('2017 EPA Data'!$B2563,'Crosswalk Particulates'!$D:$D,0))</f>
        <v>0</v>
      </c>
      <c r="H2563" s="103">
        <f t="shared" si="39"/>
        <v>0</v>
      </c>
    </row>
    <row r="2564" spans="1:8" hidden="1">
      <c r="A2564" s="80" t="s">
        <v>3717</v>
      </c>
      <c r="B2564" s="80" t="s">
        <v>3941</v>
      </c>
      <c r="D2564" s="93">
        <v>1046.899303031792</v>
      </c>
      <c r="E2564" s="80" t="s">
        <v>3710</v>
      </c>
      <c r="F2564" s="86" t="str">
        <f>INDEX('Crosswalk Particulates'!$B:$B,MATCH('2017 EPA Data'!A2564,'Crosswalk Particulates'!$A:$A,0))</f>
        <v>Other-EPA</v>
      </c>
      <c r="G2564" s="91">
        <f>INDEX('Crosswalk Particulates'!$E:$E,MATCH('2017 EPA Data'!$B2564,'Crosswalk Particulates'!$D:$D,0))</f>
        <v>0</v>
      </c>
      <c r="H2564" s="103">
        <f t="shared" ref="H2564:H2627" si="40">IF(E2564="TON",D2564/metricton_to_shortton,0)*10^6</f>
        <v>949732201.49666798</v>
      </c>
    </row>
    <row r="2565" spans="1:8" hidden="1">
      <c r="A2565" s="80" t="s">
        <v>3737</v>
      </c>
      <c r="B2565" s="80" t="s">
        <v>3939</v>
      </c>
      <c r="C2565" s="80" t="s">
        <v>3705</v>
      </c>
      <c r="D2565" s="93">
        <v>1045.7720851149288</v>
      </c>
      <c r="E2565" s="80" t="s">
        <v>3706</v>
      </c>
      <c r="F2565" s="86" t="str">
        <f>INDEX('Crosswalk Particulates'!$B:$B,MATCH('2017 EPA Data'!A2565,'Crosswalk Particulates'!$A:$A,0))</f>
        <v>Residential Buildings Sector</v>
      </c>
      <c r="G2565" s="91">
        <f>INDEX('Crosswalk Particulates'!$E:$E,MATCH('2017 EPA Data'!$B2565,'Crosswalk Particulates'!$D:$D,0))</f>
        <v>0</v>
      </c>
      <c r="H2565" s="103">
        <f t="shared" si="40"/>
        <v>0</v>
      </c>
    </row>
    <row r="2566" spans="1:8" hidden="1">
      <c r="A2566" s="80" t="s">
        <v>3780</v>
      </c>
      <c r="B2566" s="80" t="s">
        <v>3825</v>
      </c>
      <c r="C2566" s="80" t="s">
        <v>3705</v>
      </c>
      <c r="D2566" s="93">
        <v>1043.7558231939474</v>
      </c>
      <c r="E2566" s="80" t="s">
        <v>3706</v>
      </c>
      <c r="F2566" s="86" t="str">
        <f>INDEX('Crosswalk Particulates'!$B:$B,MATCH('2017 EPA Data'!A2566,'Crosswalk Particulates'!$A:$A,0))</f>
        <v>process-ngps-industry</v>
      </c>
      <c r="G2566" s="91">
        <f>INDEX('Crosswalk Particulates'!$E:$E,MATCH('2017 EPA Data'!$B2566,'Crosswalk Particulates'!$D:$D,0))</f>
        <v>0</v>
      </c>
      <c r="H2566" s="103">
        <f t="shared" si="40"/>
        <v>0</v>
      </c>
    </row>
    <row r="2567" spans="1:8" hidden="1">
      <c r="A2567" s="80" t="s">
        <v>3747</v>
      </c>
      <c r="B2567" s="80" t="s">
        <v>3889</v>
      </c>
      <c r="C2567" s="80" t="s">
        <v>3705</v>
      </c>
      <c r="D2567" s="93">
        <v>1034.7119148893837</v>
      </c>
      <c r="E2567" s="80" t="s">
        <v>3706</v>
      </c>
      <c r="F2567" s="86" t="str">
        <f>INDEX('Crosswalk Particulates'!$B:$B,MATCH('2017 EPA Data'!A2567,'Crosswalk Particulates'!$A:$A,0))</f>
        <v>process-waste-industry</v>
      </c>
      <c r="G2567" s="91">
        <f>INDEX('Crosswalk Particulates'!$E:$E,MATCH('2017 EPA Data'!$B2567,'Crosswalk Particulates'!$D:$D,0))</f>
        <v>0</v>
      </c>
      <c r="H2567" s="103">
        <f t="shared" si="40"/>
        <v>0</v>
      </c>
    </row>
    <row r="2568" spans="1:8" hidden="1">
      <c r="A2568" s="80" t="s">
        <v>3718</v>
      </c>
      <c r="B2568" s="80" t="s">
        <v>3768</v>
      </c>
      <c r="C2568" s="80" t="s">
        <v>3705</v>
      </c>
      <c r="D2568" s="93">
        <v>1031.8629356307999</v>
      </c>
      <c r="E2568" s="80" t="s">
        <v>3706</v>
      </c>
      <c r="F2568" s="86" t="str">
        <f>INDEX('Crosswalk Particulates'!$B:$B,MATCH('2017 EPA Data'!A2568,'Crosswalk Particulates'!$A:$A,0))</f>
        <v>process-other-industry</v>
      </c>
      <c r="G2568" s="91">
        <f>INDEX('Crosswalk Particulates'!$E:$E,MATCH('2017 EPA Data'!$B2568,'Crosswalk Particulates'!$D:$D,0))</f>
        <v>0</v>
      </c>
      <c r="H2568" s="103">
        <f t="shared" si="40"/>
        <v>0</v>
      </c>
    </row>
    <row r="2569" spans="1:8" hidden="1">
      <c r="A2569" s="80" t="s">
        <v>3852</v>
      </c>
      <c r="B2569" s="80" t="s">
        <v>3914</v>
      </c>
      <c r="C2569" s="80" t="s">
        <v>3705</v>
      </c>
      <c r="D2569" s="93">
        <v>1031.2429240174447</v>
      </c>
      <c r="E2569" s="80" t="s">
        <v>3706</v>
      </c>
      <c r="F2569" s="86" t="str">
        <f>INDEX('Crosswalk Particulates'!$B:$B,MATCH('2017 EPA Data'!A2569,'Crosswalk Particulates'!$A:$A,0))</f>
        <v>Commercial Buildings Sector</v>
      </c>
      <c r="G2569" s="91">
        <f>INDEX('Crosswalk Particulates'!$E:$E,MATCH('2017 EPA Data'!$B2569,'Crosswalk Particulates'!$D:$D,0))</f>
        <v>0</v>
      </c>
      <c r="H2569" s="103">
        <f t="shared" si="40"/>
        <v>0</v>
      </c>
    </row>
    <row r="2570" spans="1:8" hidden="1">
      <c r="A2570" s="80" t="s">
        <v>3707</v>
      </c>
      <c r="B2570" s="80" t="s">
        <v>3936</v>
      </c>
      <c r="C2570" s="80" t="s">
        <v>3705</v>
      </c>
      <c r="D2570" s="93">
        <v>1026.4000000000001</v>
      </c>
      <c r="E2570" s="80" t="s">
        <v>3706</v>
      </c>
      <c r="F2570" s="86" t="str">
        <f>INDEX('Crosswalk Particulates'!$B:$B,MATCH('2017 EPA Data'!A2570,'Crosswalk Particulates'!$A:$A,0))</f>
        <v>process-other-industry</v>
      </c>
      <c r="G2570" s="91">
        <f>INDEX('Crosswalk Particulates'!$E:$E,MATCH('2017 EPA Data'!$B2570,'Crosswalk Particulates'!$D:$D,0))</f>
        <v>0</v>
      </c>
      <c r="H2570" s="103">
        <f t="shared" si="40"/>
        <v>0</v>
      </c>
    </row>
    <row r="2571" spans="1:8" hidden="1">
      <c r="A2571" s="80" t="s">
        <v>3707</v>
      </c>
      <c r="B2571" s="80" t="s">
        <v>3826</v>
      </c>
      <c r="C2571" s="80" t="s">
        <v>3705</v>
      </c>
      <c r="D2571" s="93">
        <v>1024.6683811</v>
      </c>
      <c r="E2571" s="80" t="s">
        <v>3706</v>
      </c>
      <c r="F2571" s="86" t="str">
        <f>INDEX('Crosswalk Particulates'!$B:$B,MATCH('2017 EPA Data'!A2571,'Crosswalk Particulates'!$A:$A,0))</f>
        <v>process-other-industry</v>
      </c>
      <c r="G2571" s="91">
        <f>INDEX('Crosswalk Particulates'!$E:$E,MATCH('2017 EPA Data'!$B2571,'Crosswalk Particulates'!$D:$D,0))</f>
        <v>0</v>
      </c>
      <c r="H2571" s="103">
        <f t="shared" si="40"/>
        <v>0</v>
      </c>
    </row>
    <row r="2572" spans="1:8" hidden="1">
      <c r="A2572" s="80" t="s">
        <v>3741</v>
      </c>
      <c r="B2572" s="80" t="s">
        <v>3713</v>
      </c>
      <c r="C2572" s="80" t="s">
        <v>3705</v>
      </c>
      <c r="D2572" s="93">
        <v>1022.3019008</v>
      </c>
      <c r="E2572" s="80" t="s">
        <v>3706</v>
      </c>
      <c r="F2572" s="86" t="str">
        <f>INDEX('Crosswalk Particulates'!$B:$B,MATCH('2017 EPA Data'!A2572,'Crosswalk Particulates'!$A:$A,0))</f>
        <v>process-other-industry</v>
      </c>
      <c r="G2572" s="91">
        <f>INDEX('Crosswalk Particulates'!$E:$E,MATCH('2017 EPA Data'!$B2572,'Crosswalk Particulates'!$D:$D,0))</f>
        <v>0</v>
      </c>
      <c r="H2572" s="103">
        <f t="shared" si="40"/>
        <v>0</v>
      </c>
    </row>
    <row r="2573" spans="1:8" hidden="1">
      <c r="A2573" s="80" t="s">
        <v>3835</v>
      </c>
      <c r="B2573" s="80" t="s">
        <v>3712</v>
      </c>
      <c r="C2573" s="80" t="s">
        <v>3705</v>
      </c>
      <c r="D2573" s="93">
        <v>1020.9045708</v>
      </c>
      <c r="E2573" s="80" t="s">
        <v>3706</v>
      </c>
      <c r="F2573" s="86" t="str">
        <f>INDEX('Crosswalk Particulates'!$B:$B,MATCH('2017 EPA Data'!A2573,'Crosswalk Particulates'!$A:$A,0))</f>
        <v>process-mining-industry</v>
      </c>
      <c r="G2573" s="91">
        <f>INDEX('Crosswalk Particulates'!$E:$E,MATCH('2017 EPA Data'!$B2573,'Crosswalk Particulates'!$D:$D,0))</f>
        <v>0</v>
      </c>
      <c r="H2573" s="103">
        <f t="shared" si="40"/>
        <v>0</v>
      </c>
    </row>
    <row r="2574" spans="1:8" hidden="1">
      <c r="A2574" s="80" t="s">
        <v>3742</v>
      </c>
      <c r="B2574" s="80" t="s">
        <v>3831</v>
      </c>
      <c r="C2574" s="80" t="s">
        <v>3705</v>
      </c>
      <c r="D2574" s="93">
        <v>1020.8357136641908</v>
      </c>
      <c r="E2574" s="80" t="s">
        <v>3706</v>
      </c>
      <c r="F2574" s="86" t="str">
        <f>INDEX('Crosswalk Particulates'!$B:$B,MATCH('2017 EPA Data'!A2574,'Crosswalk Particulates'!$A:$A,0))</f>
        <v>Transportation Sector</v>
      </c>
      <c r="G2574" s="91">
        <f>INDEX('Crosswalk Particulates'!$E:$E,MATCH('2017 EPA Data'!$B2574,'Crosswalk Particulates'!$D:$D,0))</f>
        <v>0</v>
      </c>
      <c r="H2574" s="103">
        <f t="shared" si="40"/>
        <v>0</v>
      </c>
    </row>
    <row r="2575" spans="1:8" hidden="1">
      <c r="A2575" s="80" t="s">
        <v>3742</v>
      </c>
      <c r="B2575" s="80" t="s">
        <v>3863</v>
      </c>
      <c r="C2575" s="80" t="s">
        <v>3705</v>
      </c>
      <c r="D2575" s="93">
        <v>1015.1677983034111</v>
      </c>
      <c r="E2575" s="80" t="s">
        <v>3706</v>
      </c>
      <c r="F2575" s="86" t="str">
        <f>INDEX('Crosswalk Particulates'!$B:$B,MATCH('2017 EPA Data'!A2575,'Crosswalk Particulates'!$A:$A,0))</f>
        <v>Transportation Sector</v>
      </c>
      <c r="G2575" s="91">
        <f>INDEX('Crosswalk Particulates'!$E:$E,MATCH('2017 EPA Data'!$B2575,'Crosswalk Particulates'!$D:$D,0))</f>
        <v>0</v>
      </c>
      <c r="H2575" s="103">
        <f t="shared" si="40"/>
        <v>0</v>
      </c>
    </row>
    <row r="2576" spans="1:8" hidden="1">
      <c r="A2576" s="80" t="s">
        <v>3852</v>
      </c>
      <c r="B2576" s="80" t="s">
        <v>3782</v>
      </c>
      <c r="C2576" s="80" t="s">
        <v>3705</v>
      </c>
      <c r="D2576" s="93">
        <v>1011.2</v>
      </c>
      <c r="E2576" s="80" t="s">
        <v>3706</v>
      </c>
      <c r="F2576" s="86" t="str">
        <f>INDEX('Crosswalk Particulates'!$B:$B,MATCH('2017 EPA Data'!A2576,'Crosswalk Particulates'!$A:$A,0))</f>
        <v>Commercial Buildings Sector</v>
      </c>
      <c r="G2576" s="91">
        <f>INDEX('Crosswalk Particulates'!$E:$E,MATCH('2017 EPA Data'!$B2576,'Crosswalk Particulates'!$D:$D,0))</f>
        <v>0</v>
      </c>
      <c r="H2576" s="103">
        <f t="shared" si="40"/>
        <v>0</v>
      </c>
    </row>
    <row r="2577" spans="1:8" hidden="1">
      <c r="A2577" s="80" t="s">
        <v>3774</v>
      </c>
      <c r="B2577" s="80" t="s">
        <v>3916</v>
      </c>
      <c r="C2577" s="80" t="s">
        <v>3705</v>
      </c>
      <c r="D2577" s="93">
        <v>1009.683995564431</v>
      </c>
      <c r="E2577" s="80" t="s">
        <v>3706</v>
      </c>
      <c r="F2577" s="86" t="str">
        <f>INDEX('Crosswalk Particulates'!$B:$B,MATCH('2017 EPA Data'!A2577,'Crosswalk Particulates'!$A:$A,0))</f>
        <v>process-other-industry</v>
      </c>
      <c r="G2577" s="91">
        <f>INDEX('Crosswalk Particulates'!$E:$E,MATCH('2017 EPA Data'!$B2577,'Crosswalk Particulates'!$D:$D,0))</f>
        <v>0</v>
      </c>
      <c r="H2577" s="103">
        <f t="shared" si="40"/>
        <v>0</v>
      </c>
    </row>
    <row r="2578" spans="1:8" hidden="1">
      <c r="A2578" s="80" t="s">
        <v>3843</v>
      </c>
      <c r="B2578" s="80" t="s">
        <v>3810</v>
      </c>
      <c r="C2578" s="80" t="s">
        <v>3811</v>
      </c>
      <c r="D2578" s="93">
        <v>1007.7237824842134</v>
      </c>
      <c r="E2578" s="80" t="s">
        <v>3706</v>
      </c>
      <c r="F2578" s="86" t="str">
        <f>INDEX('Crosswalk Particulates'!$B:$B,MATCH('2017 EPA Data'!A2578,'Crosswalk Particulates'!$A:$A,0))</f>
        <v>Commercial Buildings Sector</v>
      </c>
      <c r="G2578" s="91">
        <f>INDEX('Crosswalk Particulates'!$E:$E,MATCH('2017 EPA Data'!$B2578,'Crosswalk Particulates'!$D:$D,0))</f>
        <v>0</v>
      </c>
      <c r="H2578" s="103">
        <f t="shared" si="40"/>
        <v>0</v>
      </c>
    </row>
    <row r="2579" spans="1:8" hidden="1">
      <c r="A2579" s="80" t="s">
        <v>3751</v>
      </c>
      <c r="B2579" s="80" t="s">
        <v>3803</v>
      </c>
      <c r="C2579" s="80" t="s">
        <v>3745</v>
      </c>
      <c r="D2579" s="93">
        <v>1004.173933239392</v>
      </c>
      <c r="E2579" s="80" t="s">
        <v>3710</v>
      </c>
      <c r="F2579" s="86" t="str">
        <f>INDEX('Crosswalk Particulates'!$B:$B,MATCH('2017 EPA Data'!A2579,'Crosswalk Particulates'!$A:$A,0))</f>
        <v>Other-EPA</v>
      </c>
      <c r="G2579" s="91" t="str">
        <f>INDEX('Crosswalk Particulates'!$E:$E,MATCH('2017 EPA Data'!$B2579,'Crosswalk Particulates'!$D:$D,0))</f>
        <v>SOx</v>
      </c>
      <c r="H2579" s="103">
        <f t="shared" si="40"/>
        <v>910972351.91497135</v>
      </c>
    </row>
    <row r="2580" spans="1:8" hidden="1">
      <c r="A2580" s="80" t="s">
        <v>3807</v>
      </c>
      <c r="B2580" s="80" t="s">
        <v>3948</v>
      </c>
      <c r="C2580" s="80" t="s">
        <v>3705</v>
      </c>
      <c r="D2580" s="93">
        <v>998.74699999999996</v>
      </c>
      <c r="E2580" s="80" t="s">
        <v>3706</v>
      </c>
      <c r="F2580" s="86" t="str">
        <f>INDEX('Crosswalk Particulates'!$B:$B,MATCH('2017 EPA Data'!A2580,'Crosswalk Particulates'!$A:$A,0))</f>
        <v>process-iron and steel-industry</v>
      </c>
      <c r="G2580" s="91">
        <f>INDEX('Crosswalk Particulates'!$E:$E,MATCH('2017 EPA Data'!$B2580,'Crosswalk Particulates'!$D:$D,0))</f>
        <v>0</v>
      </c>
      <c r="H2580" s="103">
        <f t="shared" si="40"/>
        <v>0</v>
      </c>
    </row>
    <row r="2581" spans="1:8" hidden="1">
      <c r="A2581" s="80" t="s">
        <v>3853</v>
      </c>
      <c r="B2581" s="80" t="s">
        <v>3858</v>
      </c>
      <c r="C2581" s="80" t="s">
        <v>3705</v>
      </c>
      <c r="D2581" s="93">
        <v>989.51605136543242</v>
      </c>
      <c r="E2581" s="80" t="s">
        <v>3706</v>
      </c>
      <c r="F2581" s="86" t="str">
        <f>INDEX('Crosswalk Particulates'!$B:$B,MATCH('2017 EPA Data'!A2581,'Crosswalk Particulates'!$A:$A,0))</f>
        <v>Commercial Buildings Sector</v>
      </c>
      <c r="G2581" s="91">
        <f>INDEX('Crosswalk Particulates'!$E:$E,MATCH('2017 EPA Data'!$B2581,'Crosswalk Particulates'!$D:$D,0))</f>
        <v>0</v>
      </c>
      <c r="H2581" s="103">
        <f t="shared" si="40"/>
        <v>0</v>
      </c>
    </row>
    <row r="2582" spans="1:8" hidden="1">
      <c r="A2582" s="80" t="s">
        <v>3837</v>
      </c>
      <c r="B2582" s="80" t="s">
        <v>3941</v>
      </c>
      <c r="D2582" s="93">
        <v>985.83755290435317</v>
      </c>
      <c r="E2582" s="80" t="s">
        <v>3710</v>
      </c>
      <c r="F2582" s="86" t="str">
        <f>INDEX('Crosswalk Particulates'!$B:$B,MATCH('2017 EPA Data'!A2582,'Crosswalk Particulates'!$A:$A,0))</f>
        <v>Electricity Sector</v>
      </c>
      <c r="G2582" s="91">
        <f>INDEX('Crosswalk Particulates'!$E:$E,MATCH('2017 EPA Data'!$B2582,'Crosswalk Particulates'!$D:$D,0))</f>
        <v>0</v>
      </c>
      <c r="H2582" s="103">
        <f t="shared" si="40"/>
        <v>894337847.70559394</v>
      </c>
    </row>
    <row r="2583" spans="1:8" hidden="1">
      <c r="A2583" s="80" t="s">
        <v>3796</v>
      </c>
      <c r="B2583" s="80" t="s">
        <v>3762</v>
      </c>
      <c r="C2583" s="80" t="s">
        <v>3705</v>
      </c>
      <c r="D2583" s="93">
        <v>985.70539289999999</v>
      </c>
      <c r="E2583" s="80" t="s">
        <v>3706</v>
      </c>
      <c r="F2583" s="86" t="str">
        <f>INDEX('Crosswalk Particulates'!$B:$B,MATCH('2017 EPA Data'!A2583,'Crosswalk Particulates'!$A:$A,0))</f>
        <v>Electricity Sector</v>
      </c>
      <c r="G2583" s="91">
        <f>INDEX('Crosswalk Particulates'!$E:$E,MATCH('2017 EPA Data'!$B2583,'Crosswalk Particulates'!$D:$D,0))</f>
        <v>0</v>
      </c>
      <c r="H2583" s="103">
        <f t="shared" si="40"/>
        <v>0</v>
      </c>
    </row>
    <row r="2584" spans="1:8" hidden="1">
      <c r="A2584" s="80" t="s">
        <v>3766</v>
      </c>
      <c r="B2584" s="80" t="s">
        <v>3901</v>
      </c>
      <c r="C2584" s="80" t="s">
        <v>3705</v>
      </c>
      <c r="D2584" s="93">
        <v>982.75510599999996</v>
      </c>
      <c r="E2584" s="80" t="s">
        <v>3706</v>
      </c>
      <c r="F2584" s="86" t="str">
        <f>INDEX('Crosswalk Particulates'!$B:$B,MATCH('2017 EPA Data'!A2584,'Crosswalk Particulates'!$A:$A,0))</f>
        <v>process-chemicals-industry</v>
      </c>
      <c r="G2584" s="91">
        <f>INDEX('Crosswalk Particulates'!$E:$E,MATCH('2017 EPA Data'!$B2584,'Crosswalk Particulates'!$D:$D,0))</f>
        <v>0</v>
      </c>
      <c r="H2584" s="103">
        <f t="shared" si="40"/>
        <v>0</v>
      </c>
    </row>
    <row r="2585" spans="1:8" hidden="1">
      <c r="A2585" s="80" t="s">
        <v>3843</v>
      </c>
      <c r="B2585" s="80" t="s">
        <v>3875</v>
      </c>
      <c r="C2585" s="80" t="s">
        <v>3705</v>
      </c>
      <c r="D2585" s="93">
        <v>976.43368639720086</v>
      </c>
      <c r="E2585" s="80" t="s">
        <v>3706</v>
      </c>
      <c r="F2585" s="86" t="str">
        <f>INDEX('Crosswalk Particulates'!$B:$B,MATCH('2017 EPA Data'!A2585,'Crosswalk Particulates'!$A:$A,0))</f>
        <v>Commercial Buildings Sector</v>
      </c>
      <c r="G2585" s="91">
        <f>INDEX('Crosswalk Particulates'!$E:$E,MATCH('2017 EPA Data'!$B2585,'Crosswalk Particulates'!$D:$D,0))</f>
        <v>0</v>
      </c>
      <c r="H2585" s="103">
        <f t="shared" si="40"/>
        <v>0</v>
      </c>
    </row>
    <row r="2586" spans="1:8" hidden="1">
      <c r="A2586" s="80" t="s">
        <v>3739</v>
      </c>
      <c r="B2586" s="80" t="s">
        <v>3728</v>
      </c>
      <c r="C2586" s="80" t="s">
        <v>3705</v>
      </c>
      <c r="D2586" s="93">
        <v>975.55</v>
      </c>
      <c r="E2586" s="80" t="s">
        <v>3706</v>
      </c>
      <c r="F2586" s="86" t="str">
        <f>INDEX('Crosswalk Particulates'!$B:$B,MATCH('2017 EPA Data'!A2586,'Crosswalk Particulates'!$A:$A,0))</f>
        <v>industry-fuel-natural gas</v>
      </c>
      <c r="G2586" s="91">
        <f>INDEX('Crosswalk Particulates'!$E:$E,MATCH('2017 EPA Data'!$B2586,'Crosswalk Particulates'!$D:$D,0))</f>
        <v>0</v>
      </c>
      <c r="H2586" s="103">
        <f t="shared" si="40"/>
        <v>0</v>
      </c>
    </row>
    <row r="2587" spans="1:8" hidden="1">
      <c r="A2587" s="80" t="s">
        <v>3853</v>
      </c>
      <c r="B2587" s="80" t="s">
        <v>3850</v>
      </c>
      <c r="C2587" s="80" t="s">
        <v>3705</v>
      </c>
      <c r="D2587" s="93">
        <v>970.29101395592227</v>
      </c>
      <c r="E2587" s="80" t="s">
        <v>3706</v>
      </c>
      <c r="F2587" s="86" t="str">
        <f>INDEX('Crosswalk Particulates'!$B:$B,MATCH('2017 EPA Data'!A2587,'Crosswalk Particulates'!$A:$A,0))</f>
        <v>Commercial Buildings Sector</v>
      </c>
      <c r="G2587" s="91">
        <f>INDEX('Crosswalk Particulates'!$E:$E,MATCH('2017 EPA Data'!$B2587,'Crosswalk Particulates'!$D:$D,0))</f>
        <v>0</v>
      </c>
      <c r="H2587" s="103">
        <f t="shared" si="40"/>
        <v>0</v>
      </c>
    </row>
    <row r="2588" spans="1:8" hidden="1">
      <c r="A2588" s="80" t="s">
        <v>3753</v>
      </c>
      <c r="B2588" s="80" t="s">
        <v>3960</v>
      </c>
      <c r="C2588" s="80" t="s">
        <v>3705</v>
      </c>
      <c r="D2588" s="93">
        <v>969.15726900000004</v>
      </c>
      <c r="E2588" s="80" t="s">
        <v>3706</v>
      </c>
      <c r="F2588" s="86" t="str">
        <f>INDEX('Crosswalk Particulates'!$B:$B,MATCH('2017 EPA Data'!A2588,'Crosswalk Particulates'!$A:$A,0))</f>
        <v>Electricity Sector</v>
      </c>
      <c r="G2588" s="91">
        <f>INDEX('Crosswalk Particulates'!$E:$E,MATCH('2017 EPA Data'!$B2588,'Crosswalk Particulates'!$D:$D,0))</f>
        <v>0</v>
      </c>
      <c r="H2588" s="103">
        <f t="shared" si="40"/>
        <v>0</v>
      </c>
    </row>
    <row r="2589" spans="1:8" hidden="1">
      <c r="A2589" s="80" t="s">
        <v>3770</v>
      </c>
      <c r="B2589" s="80" t="s">
        <v>3882</v>
      </c>
      <c r="C2589" s="80" t="s">
        <v>3705</v>
      </c>
      <c r="D2589" s="93">
        <v>968.18667000997073</v>
      </c>
      <c r="E2589" s="80" t="s">
        <v>3706</v>
      </c>
      <c r="F2589" s="86" t="str">
        <f>INDEX('Crosswalk Particulates'!$B:$B,MATCH('2017 EPA Data'!A2589,'Crosswalk Particulates'!$A:$A,0))</f>
        <v>Commercial Buildings Sector</v>
      </c>
      <c r="G2589" s="91">
        <f>INDEX('Crosswalk Particulates'!$E:$E,MATCH('2017 EPA Data'!$B2589,'Crosswalk Particulates'!$D:$D,0))</f>
        <v>0</v>
      </c>
      <c r="H2589" s="103">
        <f t="shared" si="40"/>
        <v>0</v>
      </c>
    </row>
    <row r="2590" spans="1:8" hidden="1">
      <c r="A2590" s="80" t="s">
        <v>3726</v>
      </c>
      <c r="B2590" s="80" t="s">
        <v>3865</v>
      </c>
      <c r="C2590" s="80" t="s">
        <v>3705</v>
      </c>
      <c r="D2590" s="93">
        <v>964.95727999999997</v>
      </c>
      <c r="E2590" s="80" t="s">
        <v>3706</v>
      </c>
      <c r="F2590" s="86" t="str">
        <f>INDEX('Crosswalk Particulates'!$B:$B,MATCH('2017 EPA Data'!A2590,'Crosswalk Particulates'!$A:$A,0))</f>
        <v>process-other-industry</v>
      </c>
      <c r="G2590" s="91">
        <f>INDEX('Crosswalk Particulates'!$E:$E,MATCH('2017 EPA Data'!$B2590,'Crosswalk Particulates'!$D:$D,0))</f>
        <v>0</v>
      </c>
      <c r="H2590" s="103">
        <f t="shared" si="40"/>
        <v>0</v>
      </c>
    </row>
    <row r="2591" spans="1:8" hidden="1">
      <c r="A2591" s="80" t="s">
        <v>3772</v>
      </c>
      <c r="B2591" s="80" t="s">
        <v>3818</v>
      </c>
      <c r="D2591" s="93">
        <v>963.5947013399408</v>
      </c>
      <c r="E2591" s="80" t="s">
        <v>3710</v>
      </c>
      <c r="F2591" s="86" t="str">
        <f>INDEX('Crosswalk Particulates'!$B:$B,MATCH('2017 EPA Data'!A2591,'Crosswalk Particulates'!$A:$A,0))</f>
        <v>Electricity Sector</v>
      </c>
      <c r="G2591" s="91">
        <f>INDEX('Crosswalk Particulates'!$E:$E,MATCH('2017 EPA Data'!$B2591,'Crosswalk Particulates'!$D:$D,0))</f>
        <v>0</v>
      </c>
      <c r="H2591" s="103">
        <f t="shared" si="40"/>
        <v>874159448.19510019</v>
      </c>
    </row>
    <row r="2592" spans="1:8" hidden="1">
      <c r="A2592" s="80" t="s">
        <v>3739</v>
      </c>
      <c r="B2592" s="80" t="s">
        <v>3800</v>
      </c>
      <c r="C2592" s="80" t="s">
        <v>3705</v>
      </c>
      <c r="D2592" s="93">
        <v>960.28526831399995</v>
      </c>
      <c r="E2592" s="80" t="s">
        <v>3706</v>
      </c>
      <c r="F2592" s="86" t="str">
        <f>INDEX('Crosswalk Particulates'!$B:$B,MATCH('2017 EPA Data'!A2592,'Crosswalk Particulates'!$A:$A,0))</f>
        <v>industry-fuel-natural gas</v>
      </c>
      <c r="G2592" s="91">
        <f>INDEX('Crosswalk Particulates'!$E:$E,MATCH('2017 EPA Data'!$B2592,'Crosswalk Particulates'!$D:$D,0))</f>
        <v>0</v>
      </c>
      <c r="H2592" s="103">
        <f t="shared" si="40"/>
        <v>0</v>
      </c>
    </row>
    <row r="2593" spans="1:8" hidden="1">
      <c r="A2593" s="80" t="s">
        <v>3819</v>
      </c>
      <c r="B2593" s="80" t="s">
        <v>3873</v>
      </c>
      <c r="C2593" s="80" t="s">
        <v>3705</v>
      </c>
      <c r="D2593" s="93">
        <v>959.95431498959999</v>
      </c>
      <c r="E2593" s="80" t="s">
        <v>3706</v>
      </c>
      <c r="F2593" s="86" t="str">
        <f>INDEX('Crosswalk Particulates'!$B:$B,MATCH('2017 EPA Data'!A2593,'Crosswalk Particulates'!$A:$A,0))</f>
        <v>Residential Buildings Sector</v>
      </c>
      <c r="G2593" s="91">
        <f>INDEX('Crosswalk Particulates'!$E:$E,MATCH('2017 EPA Data'!$B2593,'Crosswalk Particulates'!$D:$D,0))</f>
        <v>0</v>
      </c>
      <c r="H2593" s="103">
        <f t="shared" si="40"/>
        <v>0</v>
      </c>
    </row>
    <row r="2594" spans="1:8" hidden="1">
      <c r="A2594" s="80" t="s">
        <v>3741</v>
      </c>
      <c r="B2594" s="80" t="s">
        <v>3873</v>
      </c>
      <c r="C2594" s="80" t="s">
        <v>3705</v>
      </c>
      <c r="D2594" s="93">
        <v>953.92678000000001</v>
      </c>
      <c r="E2594" s="80" t="s">
        <v>3706</v>
      </c>
      <c r="F2594" s="86" t="str">
        <f>INDEX('Crosswalk Particulates'!$B:$B,MATCH('2017 EPA Data'!A2594,'Crosswalk Particulates'!$A:$A,0))</f>
        <v>process-other-industry</v>
      </c>
      <c r="G2594" s="91">
        <f>INDEX('Crosswalk Particulates'!$E:$E,MATCH('2017 EPA Data'!$B2594,'Crosswalk Particulates'!$D:$D,0))</f>
        <v>0</v>
      </c>
      <c r="H2594" s="103">
        <f t="shared" si="40"/>
        <v>0</v>
      </c>
    </row>
    <row r="2595" spans="1:8" hidden="1">
      <c r="A2595" s="80" t="s">
        <v>3784</v>
      </c>
      <c r="B2595" s="80" t="s">
        <v>3928</v>
      </c>
      <c r="C2595" s="80" t="s">
        <v>3705</v>
      </c>
      <c r="D2595" s="93">
        <v>953.48838022888935</v>
      </c>
      <c r="E2595" s="80" t="s">
        <v>3706</v>
      </c>
      <c r="F2595" s="86" t="str">
        <f>INDEX('Crosswalk Particulates'!$B:$B,MATCH('2017 EPA Data'!A2595,'Crosswalk Particulates'!$A:$A,0))</f>
        <v>industry-fuel-coal</v>
      </c>
      <c r="G2595" s="91">
        <f>INDEX('Crosswalk Particulates'!$E:$E,MATCH('2017 EPA Data'!$B2595,'Crosswalk Particulates'!$D:$D,0))</f>
        <v>0</v>
      </c>
      <c r="H2595" s="103">
        <f t="shared" si="40"/>
        <v>0</v>
      </c>
    </row>
    <row r="2596" spans="1:8" hidden="1">
      <c r="A2596" s="80" t="s">
        <v>3780</v>
      </c>
      <c r="B2596" s="80" t="s">
        <v>3904</v>
      </c>
      <c r="D2596" s="93">
        <v>951.8571053434631</v>
      </c>
      <c r="E2596" s="80" t="s">
        <v>3710</v>
      </c>
      <c r="F2596" s="86" t="str">
        <f>INDEX('Crosswalk Particulates'!$B:$B,MATCH('2017 EPA Data'!A2596,'Crosswalk Particulates'!$A:$A,0))</f>
        <v>process-ngps-industry</v>
      </c>
      <c r="G2596" s="91" t="str">
        <f>INDEX('Crosswalk Particulates'!$E:$E,MATCH('2017 EPA Data'!$B2596,'Crosswalk Particulates'!$D:$D,0))</f>
        <v>BC</v>
      </c>
      <c r="H2596" s="103">
        <f t="shared" si="40"/>
        <v>863511267.55945528</v>
      </c>
    </row>
    <row r="2597" spans="1:8" hidden="1">
      <c r="A2597" s="80" t="s">
        <v>3911</v>
      </c>
      <c r="B2597" s="80" t="s">
        <v>3723</v>
      </c>
      <c r="C2597" s="80" t="s">
        <v>3705</v>
      </c>
      <c r="D2597" s="93">
        <v>951.68434251228132</v>
      </c>
      <c r="E2597" s="80" t="s">
        <v>3706</v>
      </c>
      <c r="F2597" s="86" t="str">
        <f>INDEX('Crosswalk Particulates'!$B:$B,MATCH('2017 EPA Data'!A2597,'Crosswalk Particulates'!$A:$A,0))</f>
        <v>Residential Buildings Sector</v>
      </c>
      <c r="G2597" s="91">
        <f>INDEX('Crosswalk Particulates'!$E:$E,MATCH('2017 EPA Data'!$B2597,'Crosswalk Particulates'!$D:$D,0))</f>
        <v>0</v>
      </c>
      <c r="H2597" s="103">
        <f t="shared" si="40"/>
        <v>0</v>
      </c>
    </row>
    <row r="2598" spans="1:8" hidden="1">
      <c r="A2598" s="80" t="s">
        <v>3853</v>
      </c>
      <c r="B2598" s="80" t="s">
        <v>3803</v>
      </c>
      <c r="C2598" s="80" t="s">
        <v>3745</v>
      </c>
      <c r="D2598" s="93">
        <v>949.10890570199001</v>
      </c>
      <c r="E2598" s="80" t="s">
        <v>3710</v>
      </c>
      <c r="F2598" s="86" t="str">
        <f>INDEX('Crosswalk Particulates'!$B:$B,MATCH('2017 EPA Data'!A2598,'Crosswalk Particulates'!$A:$A,0))</f>
        <v>Commercial Buildings Sector</v>
      </c>
      <c r="G2598" s="91" t="str">
        <f>INDEX('Crosswalk Particulates'!$E:$E,MATCH('2017 EPA Data'!$B2598,'Crosswalk Particulates'!$D:$D,0))</f>
        <v>SOx</v>
      </c>
      <c r="H2598" s="103">
        <f t="shared" si="40"/>
        <v>861018139.81728375</v>
      </c>
    </row>
    <row r="2599" spans="1:8" hidden="1">
      <c r="A2599" s="80" t="s">
        <v>3735</v>
      </c>
      <c r="B2599" s="80" t="s">
        <v>3960</v>
      </c>
      <c r="C2599" s="80" t="s">
        <v>3705</v>
      </c>
      <c r="D2599" s="93">
        <v>949.10202340000001</v>
      </c>
      <c r="E2599" s="80" t="s">
        <v>3706</v>
      </c>
      <c r="F2599" s="86" t="str">
        <f>INDEX('Crosswalk Particulates'!$B:$B,MATCH('2017 EPA Data'!A2599,'Crosswalk Particulates'!$A:$A,0))</f>
        <v>process-other-industry</v>
      </c>
      <c r="G2599" s="91">
        <f>INDEX('Crosswalk Particulates'!$E:$E,MATCH('2017 EPA Data'!$B2599,'Crosswalk Particulates'!$D:$D,0))</f>
        <v>0</v>
      </c>
      <c r="H2599" s="103">
        <f t="shared" si="40"/>
        <v>0</v>
      </c>
    </row>
    <row r="2600" spans="1:8" hidden="1">
      <c r="A2600" s="80" t="s">
        <v>3726</v>
      </c>
      <c r="B2600" s="80" t="s">
        <v>3856</v>
      </c>
      <c r="C2600" s="80" t="s">
        <v>3705</v>
      </c>
      <c r="D2600" s="93">
        <v>947.97091857999999</v>
      </c>
      <c r="E2600" s="80" t="s">
        <v>3706</v>
      </c>
      <c r="F2600" s="86" t="str">
        <f>INDEX('Crosswalk Particulates'!$B:$B,MATCH('2017 EPA Data'!A2600,'Crosswalk Particulates'!$A:$A,0))</f>
        <v>process-other-industry</v>
      </c>
      <c r="G2600" s="91">
        <f>INDEX('Crosswalk Particulates'!$E:$E,MATCH('2017 EPA Data'!$B2600,'Crosswalk Particulates'!$D:$D,0))</f>
        <v>0</v>
      </c>
      <c r="H2600" s="103">
        <f t="shared" si="40"/>
        <v>0</v>
      </c>
    </row>
    <row r="2601" spans="1:8" hidden="1">
      <c r="A2601" s="80" t="s">
        <v>3835</v>
      </c>
      <c r="B2601" s="80" t="s">
        <v>3803</v>
      </c>
      <c r="C2601" s="80" t="s">
        <v>3745</v>
      </c>
      <c r="D2601" s="93">
        <v>946.22942430000001</v>
      </c>
      <c r="E2601" s="80" t="s">
        <v>3710</v>
      </c>
      <c r="F2601" s="86" t="str">
        <f>INDEX('Crosswalk Particulates'!$B:$B,MATCH('2017 EPA Data'!A2601,'Crosswalk Particulates'!$A:$A,0))</f>
        <v>process-mining-industry</v>
      </c>
      <c r="G2601" s="91" t="str">
        <f>INDEX('Crosswalk Particulates'!$E:$E,MATCH('2017 EPA Data'!$B2601,'Crosswalk Particulates'!$D:$D,0))</f>
        <v>SOx</v>
      </c>
      <c r="H2601" s="103">
        <f t="shared" si="40"/>
        <v>858405915.1236949</v>
      </c>
    </row>
    <row r="2602" spans="1:8" hidden="1">
      <c r="A2602" s="80" t="s">
        <v>3843</v>
      </c>
      <c r="B2602" s="80" t="s">
        <v>3847</v>
      </c>
      <c r="C2602" s="80" t="s">
        <v>3705</v>
      </c>
      <c r="D2602" s="93">
        <v>946.12265734772711</v>
      </c>
      <c r="E2602" s="80" t="s">
        <v>3706</v>
      </c>
      <c r="F2602" s="86" t="str">
        <f>INDEX('Crosswalk Particulates'!$B:$B,MATCH('2017 EPA Data'!A2602,'Crosswalk Particulates'!$A:$A,0))</f>
        <v>Commercial Buildings Sector</v>
      </c>
      <c r="G2602" s="91">
        <f>INDEX('Crosswalk Particulates'!$E:$E,MATCH('2017 EPA Data'!$B2602,'Crosswalk Particulates'!$D:$D,0))</f>
        <v>0</v>
      </c>
      <c r="H2602" s="103">
        <f t="shared" si="40"/>
        <v>0</v>
      </c>
    </row>
    <row r="2603" spans="1:8" hidden="1">
      <c r="A2603" s="80" t="s">
        <v>3707</v>
      </c>
      <c r="B2603" s="80" t="s">
        <v>3978</v>
      </c>
      <c r="C2603" s="80" t="s">
        <v>3705</v>
      </c>
      <c r="D2603" s="93">
        <v>939.58</v>
      </c>
      <c r="E2603" s="80" t="s">
        <v>3706</v>
      </c>
      <c r="F2603" s="86" t="str">
        <f>INDEX('Crosswalk Particulates'!$B:$B,MATCH('2017 EPA Data'!A2603,'Crosswalk Particulates'!$A:$A,0))</f>
        <v>process-other-industry</v>
      </c>
      <c r="G2603" s="91">
        <f>INDEX('Crosswalk Particulates'!$E:$E,MATCH('2017 EPA Data'!$B2603,'Crosswalk Particulates'!$D:$D,0))</f>
        <v>0</v>
      </c>
      <c r="H2603" s="103">
        <f t="shared" si="40"/>
        <v>0</v>
      </c>
    </row>
    <row r="2604" spans="1:8" hidden="1">
      <c r="A2604" s="80" t="s">
        <v>3807</v>
      </c>
      <c r="B2604" s="80" t="s">
        <v>3792</v>
      </c>
      <c r="C2604" s="80" t="s">
        <v>3705</v>
      </c>
      <c r="D2604" s="93">
        <v>933.91951200000005</v>
      </c>
      <c r="E2604" s="80" t="s">
        <v>3706</v>
      </c>
      <c r="F2604" s="86" t="str">
        <f>INDEX('Crosswalk Particulates'!$B:$B,MATCH('2017 EPA Data'!A2604,'Crosswalk Particulates'!$A:$A,0))</f>
        <v>process-iron and steel-industry</v>
      </c>
      <c r="G2604" s="91">
        <f>INDEX('Crosswalk Particulates'!$E:$E,MATCH('2017 EPA Data'!$B2604,'Crosswalk Particulates'!$D:$D,0))</f>
        <v>0</v>
      </c>
      <c r="H2604" s="103">
        <f t="shared" si="40"/>
        <v>0</v>
      </c>
    </row>
    <row r="2605" spans="1:8" hidden="1">
      <c r="A2605" s="80" t="s">
        <v>3726</v>
      </c>
      <c r="B2605" s="80" t="s">
        <v>3802</v>
      </c>
      <c r="C2605" s="80" t="s">
        <v>3705</v>
      </c>
      <c r="D2605" s="93">
        <v>931.78183152144595</v>
      </c>
      <c r="E2605" s="80" t="s">
        <v>3706</v>
      </c>
      <c r="F2605" s="86" t="str">
        <f>INDEX('Crosswalk Particulates'!$B:$B,MATCH('2017 EPA Data'!A2605,'Crosswalk Particulates'!$A:$A,0))</f>
        <v>process-other-industry</v>
      </c>
      <c r="G2605" s="91">
        <f>INDEX('Crosswalk Particulates'!$E:$E,MATCH('2017 EPA Data'!$B2605,'Crosswalk Particulates'!$D:$D,0))</f>
        <v>0</v>
      </c>
      <c r="H2605" s="103">
        <f t="shared" si="40"/>
        <v>0</v>
      </c>
    </row>
    <row r="2606" spans="1:8" hidden="1">
      <c r="A2606" s="80" t="s">
        <v>3807</v>
      </c>
      <c r="B2606" s="80" t="s">
        <v>3761</v>
      </c>
      <c r="C2606" s="80" t="s">
        <v>3705</v>
      </c>
      <c r="D2606" s="93">
        <v>927.45579299999997</v>
      </c>
      <c r="E2606" s="80" t="s">
        <v>3706</v>
      </c>
      <c r="F2606" s="86" t="str">
        <f>INDEX('Crosswalk Particulates'!$B:$B,MATCH('2017 EPA Data'!A2606,'Crosswalk Particulates'!$A:$A,0))</f>
        <v>process-iron and steel-industry</v>
      </c>
      <c r="G2606" s="91">
        <f>INDEX('Crosswalk Particulates'!$E:$E,MATCH('2017 EPA Data'!$B2606,'Crosswalk Particulates'!$D:$D,0))</f>
        <v>0</v>
      </c>
      <c r="H2606" s="103">
        <f t="shared" si="40"/>
        <v>0</v>
      </c>
    </row>
    <row r="2607" spans="1:8" hidden="1">
      <c r="A2607" s="80" t="s">
        <v>3790</v>
      </c>
      <c r="B2607" s="80" t="s">
        <v>3822</v>
      </c>
      <c r="D2607" s="93">
        <v>925.97976275665724</v>
      </c>
      <c r="E2607" s="80" t="s">
        <v>3710</v>
      </c>
      <c r="F2607" s="86" t="str">
        <f>INDEX('Crosswalk Particulates'!$B:$B,MATCH('2017 EPA Data'!A2607,'Crosswalk Particulates'!$A:$A,0))</f>
        <v>process-other-industry</v>
      </c>
      <c r="G2607" s="91" t="str">
        <f>INDEX('Crosswalk Particulates'!$E:$E,MATCH('2017 EPA Data'!$B2607,'Crosswalk Particulates'!$D:$D,0))</f>
        <v>OC</v>
      </c>
      <c r="H2607" s="103">
        <f t="shared" si="40"/>
        <v>840035709.3346312</v>
      </c>
    </row>
    <row r="2608" spans="1:8" hidden="1">
      <c r="A2608" s="80" t="s">
        <v>3726</v>
      </c>
      <c r="B2608" s="80" t="s">
        <v>3904</v>
      </c>
      <c r="D2608" s="93">
        <v>925.79845025923737</v>
      </c>
      <c r="E2608" s="80" t="s">
        <v>3710</v>
      </c>
      <c r="F2608" s="86" t="str">
        <f>INDEX('Crosswalk Particulates'!$B:$B,MATCH('2017 EPA Data'!A2608,'Crosswalk Particulates'!$A:$A,0))</f>
        <v>process-other-industry</v>
      </c>
      <c r="G2608" s="91" t="str">
        <f>INDEX('Crosswalk Particulates'!$E:$E,MATCH('2017 EPA Data'!$B2608,'Crosswalk Particulates'!$D:$D,0))</f>
        <v>BC</v>
      </c>
      <c r="H2608" s="103">
        <f t="shared" si="40"/>
        <v>839871225.2081877</v>
      </c>
    </row>
    <row r="2609" spans="1:8" hidden="1">
      <c r="A2609" s="80" t="s">
        <v>3784</v>
      </c>
      <c r="B2609" s="80" t="s">
        <v>3830</v>
      </c>
      <c r="C2609" s="80" t="s">
        <v>3705</v>
      </c>
      <c r="D2609" s="93">
        <v>924.30860327718005</v>
      </c>
      <c r="E2609" s="80" t="s">
        <v>3706</v>
      </c>
      <c r="F2609" s="86" t="str">
        <f>INDEX('Crosswalk Particulates'!$B:$B,MATCH('2017 EPA Data'!A2609,'Crosswalk Particulates'!$A:$A,0))</f>
        <v>industry-fuel-coal</v>
      </c>
      <c r="G2609" s="91">
        <f>INDEX('Crosswalk Particulates'!$E:$E,MATCH('2017 EPA Data'!$B2609,'Crosswalk Particulates'!$D:$D,0))</f>
        <v>0</v>
      </c>
      <c r="H2609" s="103">
        <f t="shared" si="40"/>
        <v>0</v>
      </c>
    </row>
    <row r="2610" spans="1:8" hidden="1">
      <c r="A2610" s="80" t="s">
        <v>3730</v>
      </c>
      <c r="B2610" s="80" t="s">
        <v>3855</v>
      </c>
      <c r="C2610" s="80" t="s">
        <v>3705</v>
      </c>
      <c r="D2610" s="93">
        <v>924.07878400000004</v>
      </c>
      <c r="E2610" s="80" t="s">
        <v>3706</v>
      </c>
      <c r="F2610" s="86" t="str">
        <f>INDEX('Crosswalk Particulates'!$B:$B,MATCH('2017 EPA Data'!A2610,'Crosswalk Particulates'!$A:$A,0))</f>
        <v>process-ngps-industry</v>
      </c>
      <c r="G2610" s="91">
        <f>INDEX('Crosswalk Particulates'!$E:$E,MATCH('2017 EPA Data'!$B2610,'Crosswalk Particulates'!$D:$D,0))</f>
        <v>0</v>
      </c>
      <c r="H2610" s="103">
        <f t="shared" si="40"/>
        <v>0</v>
      </c>
    </row>
    <row r="2611" spans="1:8" hidden="1">
      <c r="A2611" s="80" t="s">
        <v>3817</v>
      </c>
      <c r="B2611" s="80" t="s">
        <v>3801</v>
      </c>
      <c r="C2611" s="80" t="s">
        <v>3705</v>
      </c>
      <c r="D2611" s="93">
        <v>918</v>
      </c>
      <c r="E2611" s="80" t="s">
        <v>3706</v>
      </c>
      <c r="F2611" s="86" t="str">
        <f>INDEX('Crosswalk Particulates'!$B:$B,MATCH('2017 EPA Data'!A2611,'Crosswalk Particulates'!$A:$A,0))</f>
        <v>industry-fuel-oil</v>
      </c>
      <c r="G2611" s="91">
        <f>INDEX('Crosswalk Particulates'!$E:$E,MATCH('2017 EPA Data'!$B2611,'Crosswalk Particulates'!$D:$D,0))</f>
        <v>0</v>
      </c>
      <c r="H2611" s="103">
        <f t="shared" si="40"/>
        <v>0</v>
      </c>
    </row>
    <row r="2612" spans="1:8" hidden="1">
      <c r="A2612" s="80" t="s">
        <v>3726</v>
      </c>
      <c r="B2612" s="80" t="s">
        <v>3979</v>
      </c>
      <c r="C2612" s="80" t="s">
        <v>3705</v>
      </c>
      <c r="D2612" s="93">
        <v>916.68903872726003</v>
      </c>
      <c r="E2612" s="80" t="s">
        <v>3706</v>
      </c>
      <c r="F2612" s="86" t="str">
        <f>INDEX('Crosswalk Particulates'!$B:$B,MATCH('2017 EPA Data'!A2612,'Crosswalk Particulates'!$A:$A,0))</f>
        <v>process-other-industry</v>
      </c>
      <c r="G2612" s="91">
        <f>INDEX('Crosswalk Particulates'!$E:$E,MATCH('2017 EPA Data'!$B2612,'Crosswalk Particulates'!$D:$D,0))</f>
        <v>0</v>
      </c>
      <c r="H2612" s="103">
        <f t="shared" si="40"/>
        <v>0</v>
      </c>
    </row>
    <row r="2613" spans="1:8" hidden="1">
      <c r="A2613" s="80" t="s">
        <v>3772</v>
      </c>
      <c r="B2613" s="80" t="s">
        <v>3744</v>
      </c>
      <c r="C2613" s="80" t="s">
        <v>3745</v>
      </c>
      <c r="D2613" s="93">
        <v>912.57323125000005</v>
      </c>
      <c r="E2613" s="80" t="s">
        <v>3710</v>
      </c>
      <c r="F2613" s="86" t="str">
        <f>INDEX('Crosswalk Particulates'!$B:$B,MATCH('2017 EPA Data'!A2613,'Crosswalk Particulates'!$A:$A,0))</f>
        <v>Electricity Sector</v>
      </c>
      <c r="G2613" s="91" t="str">
        <f>INDEX('Crosswalk Particulates'!$E:$E,MATCH('2017 EPA Data'!$B2613,'Crosswalk Particulates'!$D:$D,0))</f>
        <v>VOC</v>
      </c>
      <c r="H2613" s="103">
        <f t="shared" si="40"/>
        <v>827873494.07154083</v>
      </c>
    </row>
    <row r="2614" spans="1:8" hidden="1">
      <c r="A2614" s="80" t="s">
        <v>3733</v>
      </c>
      <c r="B2614" s="80" t="s">
        <v>3847</v>
      </c>
      <c r="C2614" s="80" t="s">
        <v>3705</v>
      </c>
      <c r="D2614" s="93">
        <v>912.44274414548624</v>
      </c>
      <c r="E2614" s="80" t="s">
        <v>3706</v>
      </c>
      <c r="F2614" s="86" t="str">
        <f>INDEX('Crosswalk Particulates'!$B:$B,MATCH('2017 EPA Data'!A2614,'Crosswalk Particulates'!$A:$A,0))</f>
        <v>Transportation Sector</v>
      </c>
      <c r="G2614" s="91">
        <f>INDEX('Crosswalk Particulates'!$E:$E,MATCH('2017 EPA Data'!$B2614,'Crosswalk Particulates'!$D:$D,0))</f>
        <v>0</v>
      </c>
      <c r="H2614" s="103">
        <f t="shared" si="40"/>
        <v>0</v>
      </c>
    </row>
    <row r="2615" spans="1:8" hidden="1">
      <c r="A2615" s="80" t="s">
        <v>3751</v>
      </c>
      <c r="B2615" s="80" t="s">
        <v>3904</v>
      </c>
      <c r="D2615" s="93">
        <v>910.84908261469195</v>
      </c>
      <c r="E2615" s="80" t="s">
        <v>3710</v>
      </c>
      <c r="F2615" s="86" t="str">
        <f>INDEX('Crosswalk Particulates'!$B:$B,MATCH('2017 EPA Data'!A2615,'Crosswalk Particulates'!$A:$A,0))</f>
        <v>Other-EPA</v>
      </c>
      <c r="G2615" s="91" t="str">
        <f>INDEX('Crosswalk Particulates'!$E:$E,MATCH('2017 EPA Data'!$B2615,'Crosswalk Particulates'!$D:$D,0))</f>
        <v>BC</v>
      </c>
      <c r="H2615" s="103">
        <f t="shared" si="40"/>
        <v>826309370.87996304</v>
      </c>
    </row>
    <row r="2616" spans="1:8" hidden="1">
      <c r="A2616" s="80" t="s">
        <v>3796</v>
      </c>
      <c r="B2616" s="80" t="s">
        <v>3822</v>
      </c>
      <c r="D2616" s="93">
        <v>903.08362501774673</v>
      </c>
      <c r="E2616" s="80" t="s">
        <v>3710</v>
      </c>
      <c r="F2616" s="86" t="str">
        <f>INDEX('Crosswalk Particulates'!$B:$B,MATCH('2017 EPA Data'!A2616,'Crosswalk Particulates'!$A:$A,0))</f>
        <v>Electricity Sector</v>
      </c>
      <c r="G2616" s="91" t="str">
        <f>INDEX('Crosswalk Particulates'!$E:$E,MATCH('2017 EPA Data'!$B2616,'Crosswalk Particulates'!$D:$D,0))</f>
        <v>OC</v>
      </c>
      <c r="H2616" s="103">
        <f t="shared" si="40"/>
        <v>819264657.8709681</v>
      </c>
    </row>
    <row r="2617" spans="1:8" hidden="1">
      <c r="A2617" s="80" t="s">
        <v>3742</v>
      </c>
      <c r="B2617" s="80" t="s">
        <v>3886</v>
      </c>
      <c r="C2617" s="80" t="s">
        <v>3709</v>
      </c>
      <c r="D2617" s="93">
        <v>899.50930446153063</v>
      </c>
      <c r="E2617" s="80" t="s">
        <v>3710</v>
      </c>
      <c r="F2617" s="86" t="str">
        <f>INDEX('Crosswalk Particulates'!$B:$B,MATCH('2017 EPA Data'!A2617,'Crosswalk Particulates'!$A:$A,0))</f>
        <v>Transportation Sector</v>
      </c>
      <c r="G2617" s="91" t="str">
        <f>INDEX('Crosswalk Particulates'!$E:$E,MATCH('2017 EPA Data'!$B2617,'Crosswalk Particulates'!$D:$D,0))</f>
        <v>N2O</v>
      </c>
      <c r="H2617" s="103">
        <f t="shared" si="40"/>
        <v>816022084.95026875</v>
      </c>
    </row>
    <row r="2618" spans="1:8" hidden="1">
      <c r="A2618" s="80" t="s">
        <v>3780</v>
      </c>
      <c r="B2618" s="80" t="s">
        <v>3894</v>
      </c>
      <c r="C2618" s="80" t="s">
        <v>3705</v>
      </c>
      <c r="D2618" s="93">
        <v>898.38322052772003</v>
      </c>
      <c r="E2618" s="80" t="s">
        <v>3706</v>
      </c>
      <c r="F2618" s="86" t="str">
        <f>INDEX('Crosswalk Particulates'!$B:$B,MATCH('2017 EPA Data'!A2618,'Crosswalk Particulates'!$A:$A,0))</f>
        <v>process-ngps-industry</v>
      </c>
      <c r="G2618" s="91">
        <f>INDEX('Crosswalk Particulates'!$E:$E,MATCH('2017 EPA Data'!$B2618,'Crosswalk Particulates'!$D:$D,0))</f>
        <v>0</v>
      </c>
      <c r="H2618" s="103">
        <f t="shared" si="40"/>
        <v>0</v>
      </c>
    </row>
    <row r="2619" spans="1:8" hidden="1">
      <c r="A2619" s="80" t="s">
        <v>3726</v>
      </c>
      <c r="B2619" s="80" t="s">
        <v>3906</v>
      </c>
      <c r="C2619" s="80" t="s">
        <v>3705</v>
      </c>
      <c r="D2619" s="93">
        <v>898.04</v>
      </c>
      <c r="E2619" s="80" t="s">
        <v>3706</v>
      </c>
      <c r="F2619" s="86" t="str">
        <f>INDEX('Crosswalk Particulates'!$B:$B,MATCH('2017 EPA Data'!A2619,'Crosswalk Particulates'!$A:$A,0))</f>
        <v>process-other-industry</v>
      </c>
      <c r="G2619" s="91">
        <f>INDEX('Crosswalk Particulates'!$E:$E,MATCH('2017 EPA Data'!$B2619,'Crosswalk Particulates'!$D:$D,0))</f>
        <v>0</v>
      </c>
      <c r="H2619" s="103">
        <f t="shared" si="40"/>
        <v>0</v>
      </c>
    </row>
    <row r="2620" spans="1:8" hidden="1">
      <c r="A2620" s="80" t="s">
        <v>3783</v>
      </c>
      <c r="B2620" s="80" t="s">
        <v>3731</v>
      </c>
      <c r="C2620" s="80" t="s">
        <v>3705</v>
      </c>
      <c r="D2620" s="93">
        <v>897.25287500000002</v>
      </c>
      <c r="E2620" s="80" t="s">
        <v>3706</v>
      </c>
      <c r="F2620" s="86" t="str">
        <f>INDEX('Crosswalk Particulates'!$B:$B,MATCH('2017 EPA Data'!A2620,'Crosswalk Particulates'!$A:$A,0))</f>
        <v>process-other-industry</v>
      </c>
      <c r="G2620" s="91">
        <f>INDEX('Crosswalk Particulates'!$E:$E,MATCH('2017 EPA Data'!$B2620,'Crosswalk Particulates'!$D:$D,0))</f>
        <v>0</v>
      </c>
      <c r="H2620" s="103">
        <f t="shared" si="40"/>
        <v>0</v>
      </c>
    </row>
    <row r="2621" spans="1:8" hidden="1">
      <c r="A2621" s="80" t="s">
        <v>3766</v>
      </c>
      <c r="B2621" s="80" t="s">
        <v>3758</v>
      </c>
      <c r="C2621" s="80" t="s">
        <v>3705</v>
      </c>
      <c r="D2621" s="93">
        <v>895.21690000000001</v>
      </c>
      <c r="E2621" s="80" t="s">
        <v>3706</v>
      </c>
      <c r="F2621" s="86" t="str">
        <f>INDEX('Crosswalk Particulates'!$B:$B,MATCH('2017 EPA Data'!A2621,'Crosswalk Particulates'!$A:$A,0))</f>
        <v>process-chemicals-industry</v>
      </c>
      <c r="G2621" s="91">
        <f>INDEX('Crosswalk Particulates'!$E:$E,MATCH('2017 EPA Data'!$B2621,'Crosswalk Particulates'!$D:$D,0))</f>
        <v>0</v>
      </c>
      <c r="H2621" s="103">
        <f t="shared" si="40"/>
        <v>0</v>
      </c>
    </row>
    <row r="2622" spans="1:8" hidden="1">
      <c r="A2622" s="80" t="s">
        <v>3796</v>
      </c>
      <c r="B2622" s="80" t="s">
        <v>3873</v>
      </c>
      <c r="C2622" s="80" t="s">
        <v>3705</v>
      </c>
      <c r="D2622" s="93">
        <v>893.41604568000002</v>
      </c>
      <c r="E2622" s="80" t="s">
        <v>3706</v>
      </c>
      <c r="F2622" s="86" t="str">
        <f>INDEX('Crosswalk Particulates'!$B:$B,MATCH('2017 EPA Data'!A2622,'Crosswalk Particulates'!$A:$A,0))</f>
        <v>Electricity Sector</v>
      </c>
      <c r="G2622" s="91">
        <f>INDEX('Crosswalk Particulates'!$E:$E,MATCH('2017 EPA Data'!$B2622,'Crosswalk Particulates'!$D:$D,0))</f>
        <v>0</v>
      </c>
      <c r="H2622" s="103">
        <f t="shared" si="40"/>
        <v>0</v>
      </c>
    </row>
    <row r="2623" spans="1:8" hidden="1">
      <c r="A2623" s="80" t="s">
        <v>3857</v>
      </c>
      <c r="B2623" s="80" t="s">
        <v>3873</v>
      </c>
      <c r="C2623" s="80" t="s">
        <v>3705</v>
      </c>
      <c r="D2623" s="93">
        <v>892.49316175493459</v>
      </c>
      <c r="E2623" s="80" t="s">
        <v>3706</v>
      </c>
      <c r="F2623" s="86" t="str">
        <f>INDEX('Crosswalk Particulates'!$B:$B,MATCH('2017 EPA Data'!A2623,'Crosswalk Particulates'!$A:$A,0))</f>
        <v>Commercial Buildings Sector</v>
      </c>
      <c r="G2623" s="91">
        <f>INDEX('Crosswalk Particulates'!$E:$E,MATCH('2017 EPA Data'!$B2623,'Crosswalk Particulates'!$D:$D,0))</f>
        <v>0</v>
      </c>
      <c r="H2623" s="103">
        <f t="shared" si="40"/>
        <v>0</v>
      </c>
    </row>
    <row r="2624" spans="1:8" hidden="1">
      <c r="A2624" s="80" t="s">
        <v>3733</v>
      </c>
      <c r="B2624" s="80" t="s">
        <v>3873</v>
      </c>
      <c r="C2624" s="80" t="s">
        <v>3705</v>
      </c>
      <c r="D2624" s="93">
        <v>890.37803963859005</v>
      </c>
      <c r="E2624" s="80" t="s">
        <v>3706</v>
      </c>
      <c r="F2624" s="86" t="str">
        <f>INDEX('Crosswalk Particulates'!$B:$B,MATCH('2017 EPA Data'!A2624,'Crosswalk Particulates'!$A:$A,0))</f>
        <v>Transportation Sector</v>
      </c>
      <c r="G2624" s="91">
        <f>INDEX('Crosswalk Particulates'!$E:$E,MATCH('2017 EPA Data'!$B2624,'Crosswalk Particulates'!$D:$D,0))</f>
        <v>0</v>
      </c>
      <c r="H2624" s="103">
        <f t="shared" si="40"/>
        <v>0</v>
      </c>
    </row>
    <row r="2625" spans="1:8" hidden="1">
      <c r="A2625" s="80" t="s">
        <v>3735</v>
      </c>
      <c r="B2625" s="80" t="s">
        <v>3970</v>
      </c>
      <c r="C2625" s="80" t="s">
        <v>3705</v>
      </c>
      <c r="D2625" s="93">
        <v>889.23979999999995</v>
      </c>
      <c r="E2625" s="80" t="s">
        <v>3706</v>
      </c>
      <c r="F2625" s="86" t="str">
        <f>INDEX('Crosswalk Particulates'!$B:$B,MATCH('2017 EPA Data'!A2625,'Crosswalk Particulates'!$A:$A,0))</f>
        <v>process-other-industry</v>
      </c>
      <c r="G2625" s="91">
        <f>INDEX('Crosswalk Particulates'!$E:$E,MATCH('2017 EPA Data'!$B2625,'Crosswalk Particulates'!$D:$D,0))</f>
        <v>0</v>
      </c>
      <c r="H2625" s="103">
        <f t="shared" si="40"/>
        <v>0</v>
      </c>
    </row>
    <row r="2626" spans="1:8" hidden="1">
      <c r="A2626" s="80" t="s">
        <v>3770</v>
      </c>
      <c r="B2626" s="80" t="s">
        <v>3721</v>
      </c>
      <c r="C2626" s="80" t="s">
        <v>3705</v>
      </c>
      <c r="D2626" s="93">
        <v>883.80020735999994</v>
      </c>
      <c r="E2626" s="80" t="s">
        <v>3706</v>
      </c>
      <c r="F2626" s="86" t="str">
        <f>INDEX('Crosswalk Particulates'!$B:$B,MATCH('2017 EPA Data'!A2626,'Crosswalk Particulates'!$A:$A,0))</f>
        <v>Commercial Buildings Sector</v>
      </c>
      <c r="G2626" s="91">
        <f>INDEX('Crosswalk Particulates'!$E:$E,MATCH('2017 EPA Data'!$B2626,'Crosswalk Particulates'!$D:$D,0))</f>
        <v>0</v>
      </c>
      <c r="H2626" s="103">
        <f t="shared" si="40"/>
        <v>0</v>
      </c>
    </row>
    <row r="2627" spans="1:8" hidden="1">
      <c r="A2627" s="80" t="s">
        <v>3817</v>
      </c>
      <c r="B2627" s="80" t="s">
        <v>3844</v>
      </c>
      <c r="C2627" s="80" t="s">
        <v>3705</v>
      </c>
      <c r="D2627" s="93">
        <v>883.36071218623147</v>
      </c>
      <c r="E2627" s="80" t="s">
        <v>3706</v>
      </c>
      <c r="F2627" s="86" t="str">
        <f>INDEX('Crosswalk Particulates'!$B:$B,MATCH('2017 EPA Data'!A2627,'Crosswalk Particulates'!$A:$A,0))</f>
        <v>industry-fuel-oil</v>
      </c>
      <c r="G2627" s="91">
        <f>INDEX('Crosswalk Particulates'!$E:$E,MATCH('2017 EPA Data'!$B2627,'Crosswalk Particulates'!$D:$D,0))</f>
        <v>0</v>
      </c>
      <c r="H2627" s="103">
        <f t="shared" si="40"/>
        <v>0</v>
      </c>
    </row>
    <row r="2628" spans="1:8" hidden="1">
      <c r="A2628" s="80" t="s">
        <v>3707</v>
      </c>
      <c r="B2628" s="80" t="s">
        <v>3865</v>
      </c>
      <c r="C2628" s="80" t="s">
        <v>3705</v>
      </c>
      <c r="D2628" s="93">
        <v>882.07799999999997</v>
      </c>
      <c r="E2628" s="80" t="s">
        <v>3706</v>
      </c>
      <c r="F2628" s="86" t="str">
        <f>INDEX('Crosswalk Particulates'!$B:$B,MATCH('2017 EPA Data'!A2628,'Crosswalk Particulates'!$A:$A,0))</f>
        <v>process-other-industry</v>
      </c>
      <c r="G2628" s="91">
        <f>INDEX('Crosswalk Particulates'!$E:$E,MATCH('2017 EPA Data'!$B2628,'Crosswalk Particulates'!$D:$D,0))</f>
        <v>0</v>
      </c>
      <c r="H2628" s="103">
        <f t="shared" ref="H2628:H2691" si="41">IF(E2628="TON",D2628/metricton_to_shortton,0)*10^6</f>
        <v>0</v>
      </c>
    </row>
    <row r="2629" spans="1:8" hidden="1">
      <c r="A2629" s="80" t="s">
        <v>3720</v>
      </c>
      <c r="B2629" s="80" t="s">
        <v>3963</v>
      </c>
      <c r="C2629" s="80" t="s">
        <v>3705</v>
      </c>
      <c r="D2629" s="93">
        <v>881.96352963602271</v>
      </c>
      <c r="E2629" s="80" t="s">
        <v>3706</v>
      </c>
      <c r="F2629" s="86" t="str">
        <f>INDEX('Crosswalk Particulates'!$B:$B,MATCH('2017 EPA Data'!A2629,'Crosswalk Particulates'!$A:$A,0))</f>
        <v>Other-EPA</v>
      </c>
      <c r="G2629" s="91">
        <f>INDEX('Crosswalk Particulates'!$E:$E,MATCH('2017 EPA Data'!$B2629,'Crosswalk Particulates'!$D:$D,0))</f>
        <v>0</v>
      </c>
      <c r="H2629" s="103">
        <f t="shared" si="41"/>
        <v>0</v>
      </c>
    </row>
    <row r="2630" spans="1:8" hidden="1">
      <c r="A2630" s="80" t="s">
        <v>3707</v>
      </c>
      <c r="B2630" s="80" t="s">
        <v>3945</v>
      </c>
      <c r="C2630" s="80" t="s">
        <v>3705</v>
      </c>
      <c r="D2630" s="93">
        <v>881.82719999999995</v>
      </c>
      <c r="E2630" s="80" t="s">
        <v>3706</v>
      </c>
      <c r="F2630" s="86" t="str">
        <f>INDEX('Crosswalk Particulates'!$B:$B,MATCH('2017 EPA Data'!A2630,'Crosswalk Particulates'!$A:$A,0))</f>
        <v>process-other-industry</v>
      </c>
      <c r="G2630" s="91">
        <f>INDEX('Crosswalk Particulates'!$E:$E,MATCH('2017 EPA Data'!$B2630,'Crosswalk Particulates'!$D:$D,0))</f>
        <v>0</v>
      </c>
      <c r="H2630" s="103">
        <f t="shared" si="41"/>
        <v>0</v>
      </c>
    </row>
    <row r="2631" spans="1:8" hidden="1">
      <c r="A2631" s="80" t="s">
        <v>3795</v>
      </c>
      <c r="B2631" s="80" t="s">
        <v>3759</v>
      </c>
      <c r="C2631" s="80" t="s">
        <v>3705</v>
      </c>
      <c r="D2631" s="93">
        <v>881.19</v>
      </c>
      <c r="E2631" s="80" t="s">
        <v>3706</v>
      </c>
      <c r="F2631" s="86" t="str">
        <f>INDEX('Crosswalk Particulates'!$B:$B,MATCH('2017 EPA Data'!A2631,'Crosswalk Particulates'!$A:$A,0))</f>
        <v>process-cement-industry</v>
      </c>
      <c r="G2631" s="91">
        <f>INDEX('Crosswalk Particulates'!$E:$E,MATCH('2017 EPA Data'!$B2631,'Crosswalk Particulates'!$D:$D,0))</f>
        <v>0</v>
      </c>
      <c r="H2631" s="103">
        <f t="shared" si="41"/>
        <v>0</v>
      </c>
    </row>
    <row r="2632" spans="1:8" hidden="1">
      <c r="A2632" s="80" t="s">
        <v>3707</v>
      </c>
      <c r="B2632" s="80" t="s">
        <v>3896</v>
      </c>
      <c r="C2632" s="80" t="s">
        <v>3705</v>
      </c>
      <c r="D2632" s="93">
        <v>879.22854762502004</v>
      </c>
      <c r="E2632" s="80" t="s">
        <v>3706</v>
      </c>
      <c r="F2632" s="86" t="str">
        <f>INDEX('Crosswalk Particulates'!$B:$B,MATCH('2017 EPA Data'!A2632,'Crosswalk Particulates'!$A:$A,0))</f>
        <v>process-other-industry</v>
      </c>
      <c r="G2632" s="91">
        <f>INDEX('Crosswalk Particulates'!$E:$E,MATCH('2017 EPA Data'!$B2632,'Crosswalk Particulates'!$D:$D,0))</f>
        <v>0</v>
      </c>
      <c r="H2632" s="103">
        <f t="shared" si="41"/>
        <v>0</v>
      </c>
    </row>
    <row r="2633" spans="1:8" hidden="1">
      <c r="A2633" s="80" t="s">
        <v>3788</v>
      </c>
      <c r="B2633" s="80" t="s">
        <v>3928</v>
      </c>
      <c r="C2633" s="80" t="s">
        <v>3705</v>
      </c>
      <c r="D2633" s="93">
        <v>878.65097573354478</v>
      </c>
      <c r="E2633" s="80" t="s">
        <v>3706</v>
      </c>
      <c r="F2633" s="86" t="str">
        <f>INDEX('Crosswalk Particulates'!$B:$B,MATCH('2017 EPA Data'!A2633,'Crosswalk Particulates'!$A:$A,0))</f>
        <v>industry-fuel-biomass</v>
      </c>
      <c r="G2633" s="91">
        <f>INDEX('Crosswalk Particulates'!$E:$E,MATCH('2017 EPA Data'!$B2633,'Crosswalk Particulates'!$D:$D,0))</f>
        <v>0</v>
      </c>
      <c r="H2633" s="103">
        <f t="shared" si="41"/>
        <v>0</v>
      </c>
    </row>
    <row r="2634" spans="1:8" hidden="1">
      <c r="A2634" s="80" t="s">
        <v>3784</v>
      </c>
      <c r="B2634" s="80" t="s">
        <v>3939</v>
      </c>
      <c r="C2634" s="80" t="s">
        <v>3705</v>
      </c>
      <c r="D2634" s="93">
        <v>878.35643954821819</v>
      </c>
      <c r="E2634" s="80" t="s">
        <v>3706</v>
      </c>
      <c r="F2634" s="86" t="str">
        <f>INDEX('Crosswalk Particulates'!$B:$B,MATCH('2017 EPA Data'!A2634,'Crosswalk Particulates'!$A:$A,0))</f>
        <v>industry-fuel-coal</v>
      </c>
      <c r="G2634" s="91">
        <f>INDEX('Crosswalk Particulates'!$E:$E,MATCH('2017 EPA Data'!$B2634,'Crosswalk Particulates'!$D:$D,0))</f>
        <v>0</v>
      </c>
      <c r="H2634" s="103">
        <f t="shared" si="41"/>
        <v>0</v>
      </c>
    </row>
    <row r="2635" spans="1:8" hidden="1">
      <c r="A2635" s="80" t="s">
        <v>3820</v>
      </c>
      <c r="B2635" s="80" t="s">
        <v>3793</v>
      </c>
      <c r="C2635" s="80" t="s">
        <v>3745</v>
      </c>
      <c r="D2635" s="93">
        <v>878.29894309839278</v>
      </c>
      <c r="E2635" s="80" t="s">
        <v>3710</v>
      </c>
      <c r="F2635" s="86" t="str">
        <f>INDEX('Crosswalk Particulates'!$B:$B,MATCH('2017 EPA Data'!A2635,'Crosswalk Particulates'!$A:$A,0))</f>
        <v>industry-fuel-other</v>
      </c>
      <c r="G2635" s="91">
        <f>INDEX('Crosswalk Particulates'!$E:$E,MATCH('2017 EPA Data'!$B2635,'Crosswalk Particulates'!$D:$D,0))</f>
        <v>0</v>
      </c>
      <c r="H2635" s="103">
        <f t="shared" si="41"/>
        <v>796780345.90849471</v>
      </c>
    </row>
    <row r="2636" spans="1:8" hidden="1">
      <c r="A2636" s="80" t="s">
        <v>3729</v>
      </c>
      <c r="B2636" s="80" t="s">
        <v>3917</v>
      </c>
      <c r="C2636" s="80" t="s">
        <v>3705</v>
      </c>
      <c r="D2636" s="93">
        <v>876.71572398152603</v>
      </c>
      <c r="E2636" s="80" t="s">
        <v>3706</v>
      </c>
      <c r="F2636" s="86" t="str">
        <f>INDEX('Crosswalk Particulates'!$B:$B,MATCH('2017 EPA Data'!A2636,'Crosswalk Particulates'!$A:$A,0))</f>
        <v>Transportation Sector</v>
      </c>
      <c r="G2636" s="91">
        <f>INDEX('Crosswalk Particulates'!$E:$E,MATCH('2017 EPA Data'!$B2636,'Crosswalk Particulates'!$D:$D,0))</f>
        <v>0</v>
      </c>
      <c r="H2636" s="103">
        <f t="shared" si="41"/>
        <v>0</v>
      </c>
    </row>
    <row r="2637" spans="1:8" hidden="1">
      <c r="A2637" s="80" t="s">
        <v>3729</v>
      </c>
      <c r="B2637" s="80" t="s">
        <v>3841</v>
      </c>
      <c r="C2637" s="80" t="s">
        <v>3705</v>
      </c>
      <c r="D2637" s="93">
        <v>876.71572398152603</v>
      </c>
      <c r="E2637" s="80" t="s">
        <v>3706</v>
      </c>
      <c r="F2637" s="86" t="str">
        <f>INDEX('Crosswalk Particulates'!$B:$B,MATCH('2017 EPA Data'!A2637,'Crosswalk Particulates'!$A:$A,0))</f>
        <v>Transportation Sector</v>
      </c>
      <c r="G2637" s="91">
        <f>INDEX('Crosswalk Particulates'!$E:$E,MATCH('2017 EPA Data'!$B2637,'Crosswalk Particulates'!$D:$D,0))</f>
        <v>0</v>
      </c>
      <c r="H2637" s="103">
        <f t="shared" si="41"/>
        <v>0</v>
      </c>
    </row>
    <row r="2638" spans="1:8" hidden="1">
      <c r="A2638" s="80" t="s">
        <v>3837</v>
      </c>
      <c r="B2638" s="80" t="s">
        <v>3724</v>
      </c>
      <c r="C2638" s="80" t="s">
        <v>3705</v>
      </c>
      <c r="D2638" s="93">
        <v>872.70399176752801</v>
      </c>
      <c r="E2638" s="80" t="s">
        <v>3706</v>
      </c>
      <c r="F2638" s="86" t="str">
        <f>INDEX('Crosswalk Particulates'!$B:$B,MATCH('2017 EPA Data'!A2638,'Crosswalk Particulates'!$A:$A,0))</f>
        <v>Electricity Sector</v>
      </c>
      <c r="G2638" s="91">
        <f>INDEX('Crosswalk Particulates'!$E:$E,MATCH('2017 EPA Data'!$B2638,'Crosswalk Particulates'!$D:$D,0))</f>
        <v>0</v>
      </c>
      <c r="H2638" s="103">
        <f t="shared" si="41"/>
        <v>0</v>
      </c>
    </row>
    <row r="2639" spans="1:8" hidden="1">
      <c r="A2639" s="80" t="s">
        <v>3726</v>
      </c>
      <c r="B2639" s="80" t="s">
        <v>3883</v>
      </c>
      <c r="C2639" s="80" t="s">
        <v>3705</v>
      </c>
      <c r="D2639" s="93">
        <v>870.32482471595404</v>
      </c>
      <c r="E2639" s="80" t="s">
        <v>3706</v>
      </c>
      <c r="F2639" s="86" t="str">
        <f>INDEX('Crosswalk Particulates'!$B:$B,MATCH('2017 EPA Data'!A2639,'Crosswalk Particulates'!$A:$A,0))</f>
        <v>process-other-industry</v>
      </c>
      <c r="G2639" s="91">
        <f>INDEX('Crosswalk Particulates'!$E:$E,MATCH('2017 EPA Data'!$B2639,'Crosswalk Particulates'!$D:$D,0))</f>
        <v>0</v>
      </c>
      <c r="H2639" s="103">
        <f t="shared" si="41"/>
        <v>0</v>
      </c>
    </row>
    <row r="2640" spans="1:8" hidden="1">
      <c r="A2640" s="80" t="s">
        <v>3726</v>
      </c>
      <c r="B2640" s="80" t="s">
        <v>3918</v>
      </c>
      <c r="C2640" s="80" t="s">
        <v>3705</v>
      </c>
      <c r="D2640" s="93">
        <v>865.57622200000003</v>
      </c>
      <c r="E2640" s="80" t="s">
        <v>3706</v>
      </c>
      <c r="F2640" s="86" t="str">
        <f>INDEX('Crosswalk Particulates'!$B:$B,MATCH('2017 EPA Data'!A2640,'Crosswalk Particulates'!$A:$A,0))</f>
        <v>process-other-industry</v>
      </c>
      <c r="G2640" s="91">
        <f>INDEX('Crosswalk Particulates'!$E:$E,MATCH('2017 EPA Data'!$B2640,'Crosswalk Particulates'!$D:$D,0))</f>
        <v>0</v>
      </c>
      <c r="H2640" s="103">
        <f t="shared" si="41"/>
        <v>0</v>
      </c>
    </row>
    <row r="2641" spans="1:8" hidden="1">
      <c r="A2641" s="80" t="s">
        <v>3817</v>
      </c>
      <c r="B2641" s="80" t="s">
        <v>3856</v>
      </c>
      <c r="C2641" s="80" t="s">
        <v>3705</v>
      </c>
      <c r="D2641" s="93">
        <v>859.03613680000001</v>
      </c>
      <c r="E2641" s="80" t="s">
        <v>3706</v>
      </c>
      <c r="F2641" s="86" t="str">
        <f>INDEX('Crosswalk Particulates'!$B:$B,MATCH('2017 EPA Data'!A2641,'Crosswalk Particulates'!$A:$A,0))</f>
        <v>industry-fuel-oil</v>
      </c>
      <c r="G2641" s="91">
        <f>INDEX('Crosswalk Particulates'!$E:$E,MATCH('2017 EPA Data'!$B2641,'Crosswalk Particulates'!$D:$D,0))</f>
        <v>0</v>
      </c>
      <c r="H2641" s="103">
        <f t="shared" si="41"/>
        <v>0</v>
      </c>
    </row>
    <row r="2642" spans="1:8" hidden="1">
      <c r="A2642" s="80" t="s">
        <v>3753</v>
      </c>
      <c r="B2642" s="80" t="s">
        <v>3833</v>
      </c>
      <c r="C2642" s="80" t="s">
        <v>3705</v>
      </c>
      <c r="D2642" s="93">
        <v>858.90501400000005</v>
      </c>
      <c r="E2642" s="80" t="s">
        <v>3706</v>
      </c>
      <c r="F2642" s="86" t="str">
        <f>INDEX('Crosswalk Particulates'!$B:$B,MATCH('2017 EPA Data'!A2642,'Crosswalk Particulates'!$A:$A,0))</f>
        <v>Electricity Sector</v>
      </c>
      <c r="G2642" s="91">
        <f>INDEX('Crosswalk Particulates'!$E:$E,MATCH('2017 EPA Data'!$B2642,'Crosswalk Particulates'!$D:$D,0))</f>
        <v>0</v>
      </c>
      <c r="H2642" s="103">
        <f t="shared" si="41"/>
        <v>0</v>
      </c>
    </row>
    <row r="2643" spans="1:8" hidden="1">
      <c r="A2643" s="80" t="s">
        <v>3766</v>
      </c>
      <c r="B2643" s="80" t="s">
        <v>3941</v>
      </c>
      <c r="D2643" s="93">
        <v>854.92631540089178</v>
      </c>
      <c r="E2643" s="80" t="s">
        <v>3710</v>
      </c>
      <c r="F2643" s="86" t="str">
        <f>INDEX('Crosswalk Particulates'!$B:$B,MATCH('2017 EPA Data'!A2643,'Crosswalk Particulates'!$A:$A,0))</f>
        <v>process-chemicals-industry</v>
      </c>
      <c r="G2643" s="91">
        <f>INDEX('Crosswalk Particulates'!$E:$E,MATCH('2017 EPA Data'!$B2643,'Crosswalk Particulates'!$D:$D,0))</f>
        <v>0</v>
      </c>
      <c r="H2643" s="103">
        <f t="shared" si="41"/>
        <v>775577029.51156378</v>
      </c>
    </row>
    <row r="2644" spans="1:8" hidden="1">
      <c r="A2644" s="80" t="s">
        <v>3707</v>
      </c>
      <c r="B2644" s="80" t="s">
        <v>3927</v>
      </c>
      <c r="C2644" s="80" t="s">
        <v>3705</v>
      </c>
      <c r="D2644" s="93">
        <v>851.20759970760002</v>
      </c>
      <c r="E2644" s="80" t="s">
        <v>3706</v>
      </c>
      <c r="F2644" s="86" t="str">
        <f>INDEX('Crosswalk Particulates'!$B:$B,MATCH('2017 EPA Data'!A2644,'Crosswalk Particulates'!$A:$A,0))</f>
        <v>process-other-industry</v>
      </c>
      <c r="G2644" s="91">
        <f>INDEX('Crosswalk Particulates'!$E:$E,MATCH('2017 EPA Data'!$B2644,'Crosswalk Particulates'!$D:$D,0))</f>
        <v>0</v>
      </c>
      <c r="H2644" s="103">
        <f t="shared" si="41"/>
        <v>0</v>
      </c>
    </row>
    <row r="2645" spans="1:8" hidden="1">
      <c r="A2645" s="80" t="s">
        <v>3820</v>
      </c>
      <c r="B2645" s="80" t="s">
        <v>3762</v>
      </c>
      <c r="C2645" s="80" t="s">
        <v>3705</v>
      </c>
      <c r="D2645" s="93">
        <v>849.98750117999998</v>
      </c>
      <c r="E2645" s="80" t="s">
        <v>3706</v>
      </c>
      <c r="F2645" s="86" t="str">
        <f>INDEX('Crosswalk Particulates'!$B:$B,MATCH('2017 EPA Data'!A2645,'Crosswalk Particulates'!$A:$A,0))</f>
        <v>industry-fuel-other</v>
      </c>
      <c r="G2645" s="91">
        <f>INDEX('Crosswalk Particulates'!$E:$E,MATCH('2017 EPA Data'!$B2645,'Crosswalk Particulates'!$D:$D,0))</f>
        <v>0</v>
      </c>
      <c r="H2645" s="103">
        <f t="shared" si="41"/>
        <v>0</v>
      </c>
    </row>
    <row r="2646" spans="1:8" hidden="1">
      <c r="A2646" s="80" t="s">
        <v>3911</v>
      </c>
      <c r="B2646" s="80" t="s">
        <v>3768</v>
      </c>
      <c r="C2646" s="80" t="s">
        <v>3705</v>
      </c>
      <c r="D2646" s="93">
        <v>849.55479600000001</v>
      </c>
      <c r="E2646" s="80" t="s">
        <v>3706</v>
      </c>
      <c r="F2646" s="86" t="str">
        <f>INDEX('Crosswalk Particulates'!$B:$B,MATCH('2017 EPA Data'!A2646,'Crosswalk Particulates'!$A:$A,0))</f>
        <v>Residential Buildings Sector</v>
      </c>
      <c r="G2646" s="91">
        <f>INDEX('Crosswalk Particulates'!$E:$E,MATCH('2017 EPA Data'!$B2646,'Crosswalk Particulates'!$D:$D,0))</f>
        <v>0</v>
      </c>
      <c r="H2646" s="103">
        <f t="shared" si="41"/>
        <v>0</v>
      </c>
    </row>
    <row r="2647" spans="1:8" hidden="1">
      <c r="A2647" s="80" t="s">
        <v>3795</v>
      </c>
      <c r="B2647" s="80" t="s">
        <v>3822</v>
      </c>
      <c r="D2647" s="93">
        <v>847.79550785863535</v>
      </c>
      <c r="E2647" s="80" t="s">
        <v>3710</v>
      </c>
      <c r="F2647" s="86" t="str">
        <f>INDEX('Crosswalk Particulates'!$B:$B,MATCH('2017 EPA Data'!A2647,'Crosswalk Particulates'!$A:$A,0))</f>
        <v>process-cement-industry</v>
      </c>
      <c r="G2647" s="91" t="str">
        <f>INDEX('Crosswalk Particulates'!$E:$E,MATCH('2017 EPA Data'!$B2647,'Crosswalk Particulates'!$D:$D,0))</f>
        <v>OC</v>
      </c>
      <c r="H2647" s="103">
        <f t="shared" si="41"/>
        <v>769108062.03212833</v>
      </c>
    </row>
    <row r="2648" spans="1:8" hidden="1">
      <c r="A2648" s="80" t="s">
        <v>3774</v>
      </c>
      <c r="B2648" s="80" t="s">
        <v>3851</v>
      </c>
      <c r="C2648" s="80" t="s">
        <v>3705</v>
      </c>
      <c r="D2648" s="93">
        <v>841.86389758000303</v>
      </c>
      <c r="E2648" s="80" t="s">
        <v>3706</v>
      </c>
      <c r="F2648" s="86" t="str">
        <f>INDEX('Crosswalk Particulates'!$B:$B,MATCH('2017 EPA Data'!A2648,'Crosswalk Particulates'!$A:$A,0))</f>
        <v>process-other-industry</v>
      </c>
      <c r="G2648" s="91">
        <f>INDEX('Crosswalk Particulates'!$E:$E,MATCH('2017 EPA Data'!$B2648,'Crosswalk Particulates'!$D:$D,0))</f>
        <v>0</v>
      </c>
      <c r="H2648" s="103">
        <f t="shared" si="41"/>
        <v>0</v>
      </c>
    </row>
    <row r="2649" spans="1:8" hidden="1">
      <c r="A2649" s="80" t="s">
        <v>3735</v>
      </c>
      <c r="B2649" s="80" t="s">
        <v>3822</v>
      </c>
      <c r="D2649" s="93">
        <v>840.7414245976363</v>
      </c>
      <c r="E2649" s="80" t="s">
        <v>3710</v>
      </c>
      <c r="F2649" s="86" t="str">
        <f>INDEX('Crosswalk Particulates'!$B:$B,MATCH('2017 EPA Data'!A2649,'Crosswalk Particulates'!$A:$A,0))</f>
        <v>process-other-industry</v>
      </c>
      <c r="G2649" s="91" t="str">
        <f>INDEX('Crosswalk Particulates'!$E:$E,MATCH('2017 EPA Data'!$B2649,'Crosswalk Particulates'!$D:$D,0))</f>
        <v>OC</v>
      </c>
      <c r="H2649" s="103">
        <f t="shared" si="41"/>
        <v>762708697.73261285</v>
      </c>
    </row>
    <row r="2650" spans="1:8" hidden="1">
      <c r="A2650" s="80" t="s">
        <v>3843</v>
      </c>
      <c r="B2650" s="80" t="s">
        <v>3903</v>
      </c>
      <c r="C2650" s="80" t="s">
        <v>3705</v>
      </c>
      <c r="D2650" s="93">
        <v>840.45887200000004</v>
      </c>
      <c r="E2650" s="80" t="s">
        <v>3706</v>
      </c>
      <c r="F2650" s="86" t="str">
        <f>INDEX('Crosswalk Particulates'!$B:$B,MATCH('2017 EPA Data'!A2650,'Crosswalk Particulates'!$A:$A,0))</f>
        <v>Commercial Buildings Sector</v>
      </c>
      <c r="G2650" s="91">
        <f>INDEX('Crosswalk Particulates'!$E:$E,MATCH('2017 EPA Data'!$B2650,'Crosswalk Particulates'!$D:$D,0))</f>
        <v>0</v>
      </c>
      <c r="H2650" s="103">
        <f t="shared" si="41"/>
        <v>0</v>
      </c>
    </row>
    <row r="2651" spans="1:8" hidden="1">
      <c r="A2651" s="80" t="s">
        <v>3753</v>
      </c>
      <c r="B2651" s="80" t="s">
        <v>3871</v>
      </c>
      <c r="C2651" s="80" t="s">
        <v>3705</v>
      </c>
      <c r="D2651" s="93">
        <v>838.46342279999999</v>
      </c>
      <c r="E2651" s="80" t="s">
        <v>3706</v>
      </c>
      <c r="F2651" s="86" t="str">
        <f>INDEX('Crosswalk Particulates'!$B:$B,MATCH('2017 EPA Data'!A2651,'Crosswalk Particulates'!$A:$A,0))</f>
        <v>Electricity Sector</v>
      </c>
      <c r="G2651" s="91">
        <f>INDEX('Crosswalk Particulates'!$E:$E,MATCH('2017 EPA Data'!$B2651,'Crosswalk Particulates'!$D:$D,0))</f>
        <v>0</v>
      </c>
      <c r="H2651" s="103">
        <f t="shared" si="41"/>
        <v>0</v>
      </c>
    </row>
    <row r="2652" spans="1:8" hidden="1">
      <c r="A2652" s="80" t="s">
        <v>3784</v>
      </c>
      <c r="B2652" s="80" t="s">
        <v>3728</v>
      </c>
      <c r="C2652" s="80" t="s">
        <v>3705</v>
      </c>
      <c r="D2652" s="93">
        <v>837</v>
      </c>
      <c r="E2652" s="80" t="s">
        <v>3706</v>
      </c>
      <c r="F2652" s="86" t="str">
        <f>INDEX('Crosswalk Particulates'!$B:$B,MATCH('2017 EPA Data'!A2652,'Crosswalk Particulates'!$A:$A,0))</f>
        <v>industry-fuel-coal</v>
      </c>
      <c r="G2652" s="91">
        <f>INDEX('Crosswalk Particulates'!$E:$E,MATCH('2017 EPA Data'!$B2652,'Crosswalk Particulates'!$D:$D,0))</f>
        <v>0</v>
      </c>
      <c r="H2652" s="103">
        <f t="shared" si="41"/>
        <v>0</v>
      </c>
    </row>
    <row r="2653" spans="1:8" hidden="1">
      <c r="A2653" s="80" t="s">
        <v>3784</v>
      </c>
      <c r="B2653" s="80" t="s">
        <v>3849</v>
      </c>
      <c r="C2653" s="80" t="s">
        <v>3705</v>
      </c>
      <c r="D2653" s="93">
        <v>836.71287589999997</v>
      </c>
      <c r="E2653" s="80" t="s">
        <v>3706</v>
      </c>
      <c r="F2653" s="86" t="str">
        <f>INDEX('Crosswalk Particulates'!$B:$B,MATCH('2017 EPA Data'!A2653,'Crosswalk Particulates'!$A:$A,0))</f>
        <v>industry-fuel-coal</v>
      </c>
      <c r="G2653" s="91">
        <f>INDEX('Crosswalk Particulates'!$E:$E,MATCH('2017 EPA Data'!$B2653,'Crosswalk Particulates'!$D:$D,0))</f>
        <v>0</v>
      </c>
      <c r="H2653" s="103">
        <f t="shared" si="41"/>
        <v>0</v>
      </c>
    </row>
    <row r="2654" spans="1:8" hidden="1">
      <c r="A2654" s="80" t="s">
        <v>3820</v>
      </c>
      <c r="B2654" s="80" t="s">
        <v>3851</v>
      </c>
      <c r="C2654" s="80" t="s">
        <v>3705</v>
      </c>
      <c r="D2654" s="93">
        <v>834.75784132340004</v>
      </c>
      <c r="E2654" s="80" t="s">
        <v>3706</v>
      </c>
      <c r="F2654" s="86" t="str">
        <f>INDEX('Crosswalk Particulates'!$B:$B,MATCH('2017 EPA Data'!A2654,'Crosswalk Particulates'!$A:$A,0))</f>
        <v>industry-fuel-other</v>
      </c>
      <c r="G2654" s="91">
        <f>INDEX('Crosswalk Particulates'!$E:$E,MATCH('2017 EPA Data'!$B2654,'Crosswalk Particulates'!$D:$D,0))</f>
        <v>0</v>
      </c>
      <c r="H2654" s="103">
        <f t="shared" si="41"/>
        <v>0</v>
      </c>
    </row>
    <row r="2655" spans="1:8" hidden="1">
      <c r="A2655" s="80" t="s">
        <v>3753</v>
      </c>
      <c r="B2655" s="80" t="s">
        <v>3878</v>
      </c>
      <c r="C2655" s="80" t="s">
        <v>3705</v>
      </c>
      <c r="D2655" s="93">
        <v>834.09035283242793</v>
      </c>
      <c r="E2655" s="80" t="s">
        <v>3706</v>
      </c>
      <c r="F2655" s="86" t="str">
        <f>INDEX('Crosswalk Particulates'!$B:$B,MATCH('2017 EPA Data'!A2655,'Crosswalk Particulates'!$A:$A,0))</f>
        <v>Electricity Sector</v>
      </c>
      <c r="G2655" s="91">
        <f>INDEX('Crosswalk Particulates'!$E:$E,MATCH('2017 EPA Data'!$B2655,'Crosswalk Particulates'!$D:$D,0))</f>
        <v>0</v>
      </c>
      <c r="H2655" s="103">
        <f t="shared" si="41"/>
        <v>0</v>
      </c>
    </row>
    <row r="2656" spans="1:8" hidden="1">
      <c r="A2656" s="80" t="s">
        <v>3853</v>
      </c>
      <c r="B2656" s="80" t="s">
        <v>3941</v>
      </c>
      <c r="D2656" s="93">
        <v>833.76102802523337</v>
      </c>
      <c r="E2656" s="80" t="s">
        <v>3710</v>
      </c>
      <c r="F2656" s="86" t="str">
        <f>INDEX('Crosswalk Particulates'!$B:$B,MATCH('2017 EPA Data'!A2656,'Crosswalk Particulates'!$A:$A,0))</f>
        <v>Commercial Buildings Sector</v>
      </c>
      <c r="G2656" s="91">
        <f>INDEX('Crosswalk Particulates'!$E:$E,MATCH('2017 EPA Data'!$B2656,'Crosswalk Particulates'!$D:$D,0))</f>
        <v>0</v>
      </c>
      <c r="H2656" s="103">
        <f t="shared" si="41"/>
        <v>756376180.95203114</v>
      </c>
    </row>
    <row r="2657" spans="1:8" hidden="1">
      <c r="A2657" s="80" t="s">
        <v>3820</v>
      </c>
      <c r="B2657" s="80" t="s">
        <v>3785</v>
      </c>
      <c r="C2657" s="80" t="s">
        <v>3709</v>
      </c>
      <c r="D2657" s="93">
        <v>832.97241433925626</v>
      </c>
      <c r="E2657" s="80" t="s">
        <v>3710</v>
      </c>
      <c r="F2657" s="86" t="str">
        <f>INDEX('Crosswalk Particulates'!$B:$B,MATCH('2017 EPA Data'!A2657,'Crosswalk Particulates'!$A:$A,0))</f>
        <v>industry-fuel-other</v>
      </c>
      <c r="G2657" s="91" t="str">
        <f>INDEX('Crosswalk Particulates'!$E:$E,MATCH('2017 EPA Data'!$B2657,'Crosswalk Particulates'!$D:$D,0))</f>
        <v>CH4</v>
      </c>
      <c r="H2657" s="103">
        <f t="shared" si="41"/>
        <v>755660761.79954481</v>
      </c>
    </row>
    <row r="2658" spans="1:8" hidden="1">
      <c r="A2658" s="80" t="s">
        <v>3880</v>
      </c>
      <c r="B2658" s="80" t="s">
        <v>3822</v>
      </c>
      <c r="D2658" s="93">
        <v>831.5696401210472</v>
      </c>
      <c r="E2658" s="80" t="s">
        <v>3710</v>
      </c>
      <c r="F2658" s="86" t="str">
        <f>INDEX('Crosswalk Particulates'!$B:$B,MATCH('2017 EPA Data'!A2658,'Crosswalk Particulates'!$A:$A,0))</f>
        <v>Residential Buildings Sector</v>
      </c>
      <c r="G2658" s="91" t="str">
        <f>INDEX('Crosswalk Particulates'!$E:$E,MATCH('2017 EPA Data'!$B2658,'Crosswalk Particulates'!$D:$D,0))</f>
        <v>OC</v>
      </c>
      <c r="H2658" s="103">
        <f t="shared" si="41"/>
        <v>754388184.92170739</v>
      </c>
    </row>
    <row r="2659" spans="1:8" hidden="1">
      <c r="A2659" s="80" t="s">
        <v>3726</v>
      </c>
      <c r="B2659" s="80" t="s">
        <v>3927</v>
      </c>
      <c r="C2659" s="80" t="s">
        <v>3705</v>
      </c>
      <c r="D2659" s="93">
        <v>831.41376165999998</v>
      </c>
      <c r="E2659" s="80" t="s">
        <v>3706</v>
      </c>
      <c r="F2659" s="86" t="str">
        <f>INDEX('Crosswalk Particulates'!$B:$B,MATCH('2017 EPA Data'!A2659,'Crosswalk Particulates'!$A:$A,0))</f>
        <v>process-other-industry</v>
      </c>
      <c r="G2659" s="91">
        <f>INDEX('Crosswalk Particulates'!$E:$E,MATCH('2017 EPA Data'!$B2659,'Crosswalk Particulates'!$D:$D,0))</f>
        <v>0</v>
      </c>
      <c r="H2659" s="103">
        <f t="shared" si="41"/>
        <v>0</v>
      </c>
    </row>
    <row r="2660" spans="1:8" hidden="1">
      <c r="A2660" s="80" t="s">
        <v>3843</v>
      </c>
      <c r="B2660" s="80" t="s">
        <v>3914</v>
      </c>
      <c r="C2660" s="80" t="s">
        <v>3705</v>
      </c>
      <c r="D2660" s="93">
        <v>830.55360925909611</v>
      </c>
      <c r="E2660" s="80" t="s">
        <v>3706</v>
      </c>
      <c r="F2660" s="86" t="str">
        <f>INDEX('Crosswalk Particulates'!$B:$B,MATCH('2017 EPA Data'!A2660,'Crosswalk Particulates'!$A:$A,0))</f>
        <v>Commercial Buildings Sector</v>
      </c>
      <c r="G2660" s="91">
        <f>INDEX('Crosswalk Particulates'!$E:$E,MATCH('2017 EPA Data'!$B2660,'Crosswalk Particulates'!$D:$D,0))</f>
        <v>0</v>
      </c>
      <c r="H2660" s="103">
        <f t="shared" si="41"/>
        <v>0</v>
      </c>
    </row>
    <row r="2661" spans="1:8" hidden="1">
      <c r="A2661" s="80" t="s">
        <v>3780</v>
      </c>
      <c r="B2661" s="80" t="s">
        <v>3862</v>
      </c>
      <c r="C2661" s="80" t="s">
        <v>3705</v>
      </c>
      <c r="D2661" s="93">
        <v>829.16</v>
      </c>
      <c r="E2661" s="80" t="s">
        <v>3706</v>
      </c>
      <c r="F2661" s="86" t="str">
        <f>INDEX('Crosswalk Particulates'!$B:$B,MATCH('2017 EPA Data'!A2661,'Crosswalk Particulates'!$A:$A,0))</f>
        <v>process-ngps-industry</v>
      </c>
      <c r="G2661" s="91">
        <f>INDEX('Crosswalk Particulates'!$E:$E,MATCH('2017 EPA Data'!$B2661,'Crosswalk Particulates'!$D:$D,0))</f>
        <v>0</v>
      </c>
      <c r="H2661" s="103">
        <f t="shared" si="41"/>
        <v>0</v>
      </c>
    </row>
    <row r="2662" spans="1:8" hidden="1">
      <c r="A2662" s="80" t="s">
        <v>3853</v>
      </c>
      <c r="B2662" s="80" t="s">
        <v>3781</v>
      </c>
      <c r="C2662" s="80" t="s">
        <v>3705</v>
      </c>
      <c r="D2662" s="93">
        <v>828.70135440000001</v>
      </c>
      <c r="E2662" s="80" t="s">
        <v>3706</v>
      </c>
      <c r="F2662" s="86" t="str">
        <f>INDEX('Crosswalk Particulates'!$B:$B,MATCH('2017 EPA Data'!A2662,'Crosswalk Particulates'!$A:$A,0))</f>
        <v>Commercial Buildings Sector</v>
      </c>
      <c r="G2662" s="91">
        <f>INDEX('Crosswalk Particulates'!$E:$E,MATCH('2017 EPA Data'!$B2662,'Crosswalk Particulates'!$D:$D,0))</f>
        <v>0</v>
      </c>
      <c r="H2662" s="103">
        <f t="shared" si="41"/>
        <v>0</v>
      </c>
    </row>
    <row r="2663" spans="1:8" hidden="1">
      <c r="A2663" s="80" t="s">
        <v>3817</v>
      </c>
      <c r="B2663" s="80" t="s">
        <v>3765</v>
      </c>
      <c r="C2663" s="80" t="s">
        <v>3705</v>
      </c>
      <c r="D2663" s="93">
        <v>827.8</v>
      </c>
      <c r="E2663" s="80" t="s">
        <v>3706</v>
      </c>
      <c r="F2663" s="86" t="str">
        <f>INDEX('Crosswalk Particulates'!$B:$B,MATCH('2017 EPA Data'!A2663,'Crosswalk Particulates'!$A:$A,0))</f>
        <v>industry-fuel-oil</v>
      </c>
      <c r="G2663" s="91">
        <f>INDEX('Crosswalk Particulates'!$E:$E,MATCH('2017 EPA Data'!$B2663,'Crosswalk Particulates'!$D:$D,0))</f>
        <v>0</v>
      </c>
      <c r="H2663" s="103">
        <f t="shared" si="41"/>
        <v>0</v>
      </c>
    </row>
    <row r="2664" spans="1:8" hidden="1">
      <c r="A2664" s="80" t="s">
        <v>3784</v>
      </c>
      <c r="B2664" s="80" t="s">
        <v>3905</v>
      </c>
      <c r="C2664" s="80" t="s">
        <v>3705</v>
      </c>
      <c r="D2664" s="93">
        <v>824.71004266</v>
      </c>
      <c r="E2664" s="80" t="s">
        <v>3706</v>
      </c>
      <c r="F2664" s="86" t="str">
        <f>INDEX('Crosswalk Particulates'!$B:$B,MATCH('2017 EPA Data'!A2664,'Crosswalk Particulates'!$A:$A,0))</f>
        <v>industry-fuel-coal</v>
      </c>
      <c r="G2664" s="91">
        <f>INDEX('Crosswalk Particulates'!$E:$E,MATCH('2017 EPA Data'!$B2664,'Crosswalk Particulates'!$D:$D,0))</f>
        <v>0</v>
      </c>
      <c r="H2664" s="103">
        <f t="shared" si="41"/>
        <v>0</v>
      </c>
    </row>
    <row r="2665" spans="1:8" hidden="1">
      <c r="A2665" s="80" t="s">
        <v>3722</v>
      </c>
      <c r="B2665" s="80" t="s">
        <v>3917</v>
      </c>
      <c r="C2665" s="80" t="s">
        <v>3705</v>
      </c>
      <c r="D2665" s="93">
        <v>822.62679062404004</v>
      </c>
      <c r="E2665" s="80" t="s">
        <v>3706</v>
      </c>
      <c r="F2665" s="86" t="str">
        <f>INDEX('Crosswalk Particulates'!$B:$B,MATCH('2017 EPA Data'!A2665,'Crosswalk Particulates'!$A:$A,0))</f>
        <v>Other-EPA</v>
      </c>
      <c r="G2665" s="91">
        <f>INDEX('Crosswalk Particulates'!$E:$E,MATCH('2017 EPA Data'!$B2665,'Crosswalk Particulates'!$D:$D,0))</f>
        <v>0</v>
      </c>
      <c r="H2665" s="103">
        <f t="shared" si="41"/>
        <v>0</v>
      </c>
    </row>
    <row r="2666" spans="1:8" hidden="1">
      <c r="A2666" s="80" t="s">
        <v>3753</v>
      </c>
      <c r="B2666" s="80" t="s">
        <v>3951</v>
      </c>
      <c r="C2666" s="80" t="s">
        <v>3705</v>
      </c>
      <c r="D2666" s="93">
        <v>821.40485635146172</v>
      </c>
      <c r="E2666" s="80" t="s">
        <v>3706</v>
      </c>
      <c r="F2666" s="86" t="str">
        <f>INDEX('Crosswalk Particulates'!$B:$B,MATCH('2017 EPA Data'!A2666,'Crosswalk Particulates'!$A:$A,0))</f>
        <v>Electricity Sector</v>
      </c>
      <c r="G2666" s="91">
        <f>INDEX('Crosswalk Particulates'!$E:$E,MATCH('2017 EPA Data'!$B2666,'Crosswalk Particulates'!$D:$D,0))</f>
        <v>0</v>
      </c>
      <c r="H2666" s="103">
        <f t="shared" si="41"/>
        <v>0</v>
      </c>
    </row>
    <row r="2667" spans="1:8" hidden="1">
      <c r="A2667" s="80" t="s">
        <v>3707</v>
      </c>
      <c r="B2667" s="80" t="s">
        <v>3953</v>
      </c>
      <c r="C2667" s="80" t="s">
        <v>3705</v>
      </c>
      <c r="D2667" s="93">
        <v>818.49212460000001</v>
      </c>
      <c r="E2667" s="80" t="s">
        <v>3706</v>
      </c>
      <c r="F2667" s="86" t="str">
        <f>INDEX('Crosswalk Particulates'!$B:$B,MATCH('2017 EPA Data'!A2667,'Crosswalk Particulates'!$A:$A,0))</f>
        <v>process-other-industry</v>
      </c>
      <c r="G2667" s="91">
        <f>INDEX('Crosswalk Particulates'!$E:$E,MATCH('2017 EPA Data'!$B2667,'Crosswalk Particulates'!$D:$D,0))</f>
        <v>0</v>
      </c>
      <c r="H2667" s="103">
        <f t="shared" si="41"/>
        <v>0</v>
      </c>
    </row>
    <row r="2668" spans="1:8" hidden="1">
      <c r="A2668" s="80" t="s">
        <v>3722</v>
      </c>
      <c r="B2668" s="80" t="s">
        <v>3847</v>
      </c>
      <c r="C2668" s="80" t="s">
        <v>3705</v>
      </c>
      <c r="D2668" s="93">
        <v>816.52904421935307</v>
      </c>
      <c r="E2668" s="80" t="s">
        <v>3706</v>
      </c>
      <c r="F2668" s="86" t="str">
        <f>INDEX('Crosswalk Particulates'!$B:$B,MATCH('2017 EPA Data'!A2668,'Crosswalk Particulates'!$A:$A,0))</f>
        <v>Other-EPA</v>
      </c>
      <c r="G2668" s="91">
        <f>INDEX('Crosswalk Particulates'!$E:$E,MATCH('2017 EPA Data'!$B2668,'Crosswalk Particulates'!$D:$D,0))</f>
        <v>0</v>
      </c>
      <c r="H2668" s="103">
        <f t="shared" si="41"/>
        <v>0</v>
      </c>
    </row>
    <row r="2669" spans="1:8" hidden="1">
      <c r="A2669" s="80" t="s">
        <v>3707</v>
      </c>
      <c r="B2669" s="80" t="s">
        <v>3979</v>
      </c>
      <c r="C2669" s="80" t="s">
        <v>3705</v>
      </c>
      <c r="D2669" s="93">
        <v>814.77412184119999</v>
      </c>
      <c r="E2669" s="80" t="s">
        <v>3706</v>
      </c>
      <c r="F2669" s="86" t="str">
        <f>INDEX('Crosswalk Particulates'!$B:$B,MATCH('2017 EPA Data'!A2669,'Crosswalk Particulates'!$A:$A,0))</f>
        <v>process-other-industry</v>
      </c>
      <c r="G2669" s="91">
        <f>INDEX('Crosswalk Particulates'!$E:$E,MATCH('2017 EPA Data'!$B2669,'Crosswalk Particulates'!$D:$D,0))</f>
        <v>0</v>
      </c>
      <c r="H2669" s="103">
        <f t="shared" si="41"/>
        <v>0</v>
      </c>
    </row>
    <row r="2670" spans="1:8" hidden="1">
      <c r="A2670" s="80" t="s">
        <v>3757</v>
      </c>
      <c r="B2670" s="80" t="s">
        <v>3818</v>
      </c>
      <c r="D2670" s="93">
        <v>811.55064846692869</v>
      </c>
      <c r="E2670" s="80" t="s">
        <v>3710</v>
      </c>
      <c r="F2670" s="86" t="str">
        <f>INDEX('Crosswalk Particulates'!$B:$B,MATCH('2017 EPA Data'!A2670,'Crosswalk Particulates'!$A:$A,0))</f>
        <v>Transportation Sector</v>
      </c>
      <c r="G2670" s="91">
        <f>INDEX('Crosswalk Particulates'!$E:$E,MATCH('2017 EPA Data'!$B2670,'Crosswalk Particulates'!$D:$D,0))</f>
        <v>0</v>
      </c>
      <c r="H2670" s="103">
        <f t="shared" si="41"/>
        <v>736227239.58498859</v>
      </c>
    </row>
    <row r="2671" spans="1:8" hidden="1">
      <c r="A2671" s="80" t="s">
        <v>3820</v>
      </c>
      <c r="B2671" s="80" t="s">
        <v>3941</v>
      </c>
      <c r="D2671" s="93">
        <v>809.66015607883821</v>
      </c>
      <c r="E2671" s="80" t="s">
        <v>3710</v>
      </c>
      <c r="F2671" s="86" t="str">
        <f>INDEX('Crosswalk Particulates'!$B:$B,MATCH('2017 EPA Data'!A2671,'Crosswalk Particulates'!$A:$A,0))</f>
        <v>industry-fuel-other</v>
      </c>
      <c r="G2671" s="91">
        <f>INDEX('Crosswalk Particulates'!$E:$E,MATCH('2017 EPA Data'!$B2671,'Crosswalk Particulates'!$D:$D,0))</f>
        <v>0</v>
      </c>
      <c r="H2671" s="103">
        <f t="shared" si="41"/>
        <v>734512211.69982874</v>
      </c>
    </row>
    <row r="2672" spans="1:8" hidden="1">
      <c r="A2672" s="80" t="s">
        <v>3789</v>
      </c>
      <c r="B2672" s="80" t="s">
        <v>3831</v>
      </c>
      <c r="C2672" s="80" t="s">
        <v>3705</v>
      </c>
      <c r="D2672" s="93">
        <v>809.40314590404</v>
      </c>
      <c r="E2672" s="80" t="s">
        <v>3706</v>
      </c>
      <c r="F2672" s="86" t="str">
        <f>INDEX('Crosswalk Particulates'!$B:$B,MATCH('2017 EPA Data'!A2672,'Crosswalk Particulates'!$A:$A,0))</f>
        <v>Commercial Buildings Sector</v>
      </c>
      <c r="G2672" s="91">
        <f>INDEX('Crosswalk Particulates'!$E:$E,MATCH('2017 EPA Data'!$B2672,'Crosswalk Particulates'!$D:$D,0))</f>
        <v>0</v>
      </c>
      <c r="H2672" s="103">
        <f t="shared" si="41"/>
        <v>0</v>
      </c>
    </row>
    <row r="2673" spans="1:8" hidden="1">
      <c r="A2673" s="80" t="s">
        <v>3852</v>
      </c>
      <c r="B2673" s="80" t="s">
        <v>3800</v>
      </c>
      <c r="C2673" s="80" t="s">
        <v>3705</v>
      </c>
      <c r="D2673" s="93">
        <v>809.32</v>
      </c>
      <c r="E2673" s="80" t="s">
        <v>3706</v>
      </c>
      <c r="F2673" s="86" t="str">
        <f>INDEX('Crosswalk Particulates'!$B:$B,MATCH('2017 EPA Data'!A2673,'Crosswalk Particulates'!$A:$A,0))</f>
        <v>Commercial Buildings Sector</v>
      </c>
      <c r="G2673" s="91">
        <f>INDEX('Crosswalk Particulates'!$E:$E,MATCH('2017 EPA Data'!$B2673,'Crosswalk Particulates'!$D:$D,0))</f>
        <v>0</v>
      </c>
      <c r="H2673" s="103">
        <f t="shared" si="41"/>
        <v>0</v>
      </c>
    </row>
    <row r="2674" spans="1:8" hidden="1">
      <c r="A2674" s="80" t="s">
        <v>3707</v>
      </c>
      <c r="B2674" s="80" t="s">
        <v>3980</v>
      </c>
      <c r="C2674" s="80" t="s">
        <v>3705</v>
      </c>
      <c r="D2674" s="93">
        <v>808.81899999999996</v>
      </c>
      <c r="E2674" s="80" t="s">
        <v>3706</v>
      </c>
      <c r="F2674" s="86" t="str">
        <f>INDEX('Crosswalk Particulates'!$B:$B,MATCH('2017 EPA Data'!A2674,'Crosswalk Particulates'!$A:$A,0))</f>
        <v>process-other-industry</v>
      </c>
      <c r="G2674" s="91">
        <f>INDEX('Crosswalk Particulates'!$E:$E,MATCH('2017 EPA Data'!$B2674,'Crosswalk Particulates'!$D:$D,0))</f>
        <v>0</v>
      </c>
      <c r="H2674" s="103">
        <f t="shared" si="41"/>
        <v>0</v>
      </c>
    </row>
    <row r="2675" spans="1:8" hidden="1">
      <c r="A2675" s="80" t="s">
        <v>3769</v>
      </c>
      <c r="B2675" s="80" t="s">
        <v>3756</v>
      </c>
      <c r="C2675" s="80" t="s">
        <v>3705</v>
      </c>
      <c r="D2675" s="93">
        <v>808.4</v>
      </c>
      <c r="E2675" s="80" t="s">
        <v>3706</v>
      </c>
      <c r="F2675" s="86" t="str">
        <f>INDEX('Crosswalk Particulates'!$B:$B,MATCH('2017 EPA Data'!A2675,'Crosswalk Particulates'!$A:$A,0))</f>
        <v>Electricity Sector</v>
      </c>
      <c r="G2675" s="91">
        <f>INDEX('Crosswalk Particulates'!$E:$E,MATCH('2017 EPA Data'!$B2675,'Crosswalk Particulates'!$D:$D,0))</f>
        <v>0</v>
      </c>
      <c r="H2675" s="103">
        <f t="shared" si="41"/>
        <v>0</v>
      </c>
    </row>
    <row r="2676" spans="1:8" hidden="1">
      <c r="A2676" s="80" t="s">
        <v>3743</v>
      </c>
      <c r="B2676" s="80" t="s">
        <v>3958</v>
      </c>
      <c r="C2676" s="80" t="s">
        <v>3705</v>
      </c>
      <c r="D2676" s="93">
        <v>803.49540000000002</v>
      </c>
      <c r="E2676" s="80" t="s">
        <v>3706</v>
      </c>
      <c r="F2676" s="86" t="str">
        <f>INDEX('Crosswalk Particulates'!$B:$B,MATCH('2017 EPA Data'!A2676,'Crosswalk Particulates'!$A:$A,0))</f>
        <v>process-other-industry</v>
      </c>
      <c r="G2676" s="91">
        <f>INDEX('Crosswalk Particulates'!$E:$E,MATCH('2017 EPA Data'!$B2676,'Crosswalk Particulates'!$D:$D,0))</f>
        <v>0</v>
      </c>
      <c r="H2676" s="103">
        <f t="shared" si="41"/>
        <v>0</v>
      </c>
    </row>
    <row r="2677" spans="1:8" hidden="1">
      <c r="A2677" s="80" t="s">
        <v>3853</v>
      </c>
      <c r="B2677" s="80" t="s">
        <v>3849</v>
      </c>
      <c r="C2677" s="80" t="s">
        <v>3705</v>
      </c>
      <c r="D2677" s="93">
        <v>801.67996473491974</v>
      </c>
      <c r="E2677" s="80" t="s">
        <v>3706</v>
      </c>
      <c r="F2677" s="86" t="str">
        <f>INDEX('Crosswalk Particulates'!$B:$B,MATCH('2017 EPA Data'!A2677,'Crosswalk Particulates'!$A:$A,0))</f>
        <v>Commercial Buildings Sector</v>
      </c>
      <c r="G2677" s="91">
        <f>INDEX('Crosswalk Particulates'!$E:$E,MATCH('2017 EPA Data'!$B2677,'Crosswalk Particulates'!$D:$D,0))</f>
        <v>0</v>
      </c>
      <c r="H2677" s="103">
        <f t="shared" si="41"/>
        <v>0</v>
      </c>
    </row>
    <row r="2678" spans="1:8" hidden="1">
      <c r="A2678" s="80" t="s">
        <v>3772</v>
      </c>
      <c r="B2678" s="80" t="s">
        <v>3878</v>
      </c>
      <c r="C2678" s="80" t="s">
        <v>3705</v>
      </c>
      <c r="D2678" s="93">
        <v>800.99260000000004</v>
      </c>
      <c r="E2678" s="80" t="s">
        <v>3706</v>
      </c>
      <c r="F2678" s="86" t="str">
        <f>INDEX('Crosswalk Particulates'!$B:$B,MATCH('2017 EPA Data'!A2678,'Crosswalk Particulates'!$A:$A,0))</f>
        <v>Electricity Sector</v>
      </c>
      <c r="G2678" s="91">
        <f>INDEX('Crosswalk Particulates'!$E:$E,MATCH('2017 EPA Data'!$B2678,'Crosswalk Particulates'!$D:$D,0))</f>
        <v>0</v>
      </c>
      <c r="H2678" s="103">
        <f t="shared" si="41"/>
        <v>0</v>
      </c>
    </row>
    <row r="2679" spans="1:8" hidden="1">
      <c r="A2679" s="80" t="s">
        <v>3788</v>
      </c>
      <c r="B2679" s="80" t="s">
        <v>3866</v>
      </c>
      <c r="C2679" s="80" t="s">
        <v>3705</v>
      </c>
      <c r="D2679" s="93">
        <v>797.62242800000001</v>
      </c>
      <c r="E2679" s="80" t="s">
        <v>3706</v>
      </c>
      <c r="F2679" s="86" t="str">
        <f>INDEX('Crosswalk Particulates'!$B:$B,MATCH('2017 EPA Data'!A2679,'Crosswalk Particulates'!$A:$A,0))</f>
        <v>industry-fuel-biomass</v>
      </c>
      <c r="G2679" s="91">
        <f>INDEX('Crosswalk Particulates'!$E:$E,MATCH('2017 EPA Data'!$B2679,'Crosswalk Particulates'!$D:$D,0))</f>
        <v>0</v>
      </c>
      <c r="H2679" s="103">
        <f t="shared" si="41"/>
        <v>0</v>
      </c>
    </row>
    <row r="2680" spans="1:8" hidden="1">
      <c r="A2680" s="80" t="s">
        <v>3753</v>
      </c>
      <c r="B2680" s="80" t="s">
        <v>3834</v>
      </c>
      <c r="C2680" s="80" t="s">
        <v>3705</v>
      </c>
      <c r="D2680" s="93">
        <v>793.52691297900003</v>
      </c>
      <c r="E2680" s="80" t="s">
        <v>3706</v>
      </c>
      <c r="F2680" s="86" t="str">
        <f>INDEX('Crosswalk Particulates'!$B:$B,MATCH('2017 EPA Data'!A2680,'Crosswalk Particulates'!$A:$A,0))</f>
        <v>Electricity Sector</v>
      </c>
      <c r="G2680" s="91">
        <f>INDEX('Crosswalk Particulates'!$E:$E,MATCH('2017 EPA Data'!$B2680,'Crosswalk Particulates'!$D:$D,0))</f>
        <v>0</v>
      </c>
      <c r="H2680" s="103">
        <f t="shared" si="41"/>
        <v>0</v>
      </c>
    </row>
    <row r="2681" spans="1:8" hidden="1">
      <c r="A2681" s="80" t="s">
        <v>3711</v>
      </c>
      <c r="B2681" s="80" t="s">
        <v>3963</v>
      </c>
      <c r="C2681" s="80" t="s">
        <v>3705</v>
      </c>
      <c r="D2681" s="93">
        <v>789.51571010570672</v>
      </c>
      <c r="E2681" s="80" t="s">
        <v>3706</v>
      </c>
      <c r="F2681" s="86" t="str">
        <f>INDEX('Crosswalk Particulates'!$B:$B,MATCH('2017 EPA Data'!A2681,'Crosswalk Particulates'!$A:$A,0))</f>
        <v>Transportation Sector</v>
      </c>
      <c r="G2681" s="91">
        <f>INDEX('Crosswalk Particulates'!$E:$E,MATCH('2017 EPA Data'!$B2681,'Crosswalk Particulates'!$D:$D,0))</f>
        <v>0</v>
      </c>
      <c r="H2681" s="103">
        <f t="shared" si="41"/>
        <v>0</v>
      </c>
    </row>
    <row r="2682" spans="1:8" hidden="1">
      <c r="A2682" s="80" t="s">
        <v>3734</v>
      </c>
      <c r="B2682" s="80" t="s">
        <v>3801</v>
      </c>
      <c r="C2682" s="80" t="s">
        <v>3705</v>
      </c>
      <c r="D2682" s="93">
        <v>786</v>
      </c>
      <c r="E2682" s="80" t="s">
        <v>3706</v>
      </c>
      <c r="F2682" s="86" t="str">
        <f>INDEX('Crosswalk Particulates'!$B:$B,MATCH('2017 EPA Data'!A2682,'Crosswalk Particulates'!$A:$A,0))</f>
        <v>process-other-industry</v>
      </c>
      <c r="G2682" s="91">
        <f>INDEX('Crosswalk Particulates'!$E:$E,MATCH('2017 EPA Data'!$B2682,'Crosswalk Particulates'!$D:$D,0))</f>
        <v>0</v>
      </c>
      <c r="H2682" s="103">
        <f t="shared" si="41"/>
        <v>0</v>
      </c>
    </row>
    <row r="2683" spans="1:8" hidden="1">
      <c r="A2683" s="80" t="s">
        <v>3795</v>
      </c>
      <c r="B2683" s="80" t="s">
        <v>3856</v>
      </c>
      <c r="C2683" s="80" t="s">
        <v>3705</v>
      </c>
      <c r="D2683" s="93">
        <v>785.61816999999996</v>
      </c>
      <c r="E2683" s="80" t="s">
        <v>3706</v>
      </c>
      <c r="F2683" s="86" t="str">
        <f>INDEX('Crosswalk Particulates'!$B:$B,MATCH('2017 EPA Data'!A2683,'Crosswalk Particulates'!$A:$A,0))</f>
        <v>process-cement-industry</v>
      </c>
      <c r="G2683" s="91">
        <f>INDEX('Crosswalk Particulates'!$E:$E,MATCH('2017 EPA Data'!$B2683,'Crosswalk Particulates'!$D:$D,0))</f>
        <v>0</v>
      </c>
      <c r="H2683" s="103">
        <f t="shared" si="41"/>
        <v>0</v>
      </c>
    </row>
    <row r="2684" spans="1:8" hidden="1">
      <c r="A2684" s="80" t="s">
        <v>3747</v>
      </c>
      <c r="B2684" s="80" t="s">
        <v>3920</v>
      </c>
      <c r="D2684" s="93">
        <v>784.5403483649784</v>
      </c>
      <c r="E2684" s="80" t="s">
        <v>3710</v>
      </c>
      <c r="F2684" s="86" t="str">
        <f>INDEX('Crosswalk Particulates'!$B:$B,MATCH('2017 EPA Data'!A2684,'Crosswalk Particulates'!$A:$A,0))</f>
        <v>process-waste-industry</v>
      </c>
      <c r="G2684" s="91">
        <f>INDEX('Crosswalk Particulates'!$E:$E,MATCH('2017 EPA Data'!$B2684,'Crosswalk Particulates'!$D:$D,0))</f>
        <v>0</v>
      </c>
      <c r="H2684" s="103">
        <f t="shared" si="41"/>
        <v>711723878.3690418</v>
      </c>
    </row>
    <row r="2685" spans="1:8" hidden="1">
      <c r="A2685" s="80" t="s">
        <v>3772</v>
      </c>
      <c r="B2685" s="80" t="s">
        <v>3736</v>
      </c>
      <c r="C2685" s="80" t="s">
        <v>3705</v>
      </c>
      <c r="D2685" s="93">
        <v>783</v>
      </c>
      <c r="E2685" s="80" t="s">
        <v>3706</v>
      </c>
      <c r="F2685" s="86" t="str">
        <f>INDEX('Crosswalk Particulates'!$B:$B,MATCH('2017 EPA Data'!A2685,'Crosswalk Particulates'!$A:$A,0))</f>
        <v>Electricity Sector</v>
      </c>
      <c r="G2685" s="91">
        <f>INDEX('Crosswalk Particulates'!$E:$E,MATCH('2017 EPA Data'!$B2685,'Crosswalk Particulates'!$D:$D,0))</f>
        <v>0</v>
      </c>
      <c r="H2685" s="103">
        <f t="shared" si="41"/>
        <v>0</v>
      </c>
    </row>
    <row r="2686" spans="1:8" hidden="1">
      <c r="A2686" s="80" t="s">
        <v>3774</v>
      </c>
      <c r="B2686" s="80" t="s">
        <v>3939</v>
      </c>
      <c r="C2686" s="80" t="s">
        <v>3705</v>
      </c>
      <c r="D2686" s="93">
        <v>782.46192669800575</v>
      </c>
      <c r="E2686" s="80" t="s">
        <v>3706</v>
      </c>
      <c r="F2686" s="86" t="str">
        <f>INDEX('Crosswalk Particulates'!$B:$B,MATCH('2017 EPA Data'!A2686,'Crosswalk Particulates'!$A:$A,0))</f>
        <v>process-other-industry</v>
      </c>
      <c r="G2686" s="91">
        <f>INDEX('Crosswalk Particulates'!$E:$E,MATCH('2017 EPA Data'!$B2686,'Crosswalk Particulates'!$D:$D,0))</f>
        <v>0</v>
      </c>
      <c r="H2686" s="103">
        <f t="shared" si="41"/>
        <v>0</v>
      </c>
    </row>
    <row r="2687" spans="1:8" hidden="1">
      <c r="A2687" s="80" t="s">
        <v>3837</v>
      </c>
      <c r="B2687" s="80" t="s">
        <v>3874</v>
      </c>
      <c r="C2687" s="80" t="s">
        <v>3705</v>
      </c>
      <c r="D2687" s="93">
        <v>777.77364328255135</v>
      </c>
      <c r="E2687" s="80" t="s">
        <v>3706</v>
      </c>
      <c r="F2687" s="86" t="str">
        <f>INDEX('Crosswalk Particulates'!$B:$B,MATCH('2017 EPA Data'!A2687,'Crosswalk Particulates'!$A:$A,0))</f>
        <v>Electricity Sector</v>
      </c>
      <c r="G2687" s="91">
        <f>INDEX('Crosswalk Particulates'!$E:$E,MATCH('2017 EPA Data'!$B2687,'Crosswalk Particulates'!$D:$D,0))</f>
        <v>0</v>
      </c>
      <c r="H2687" s="103">
        <f t="shared" si="41"/>
        <v>0</v>
      </c>
    </row>
    <row r="2688" spans="1:8" hidden="1">
      <c r="A2688" s="80" t="s">
        <v>3843</v>
      </c>
      <c r="B2688" s="80" t="s">
        <v>3882</v>
      </c>
      <c r="C2688" s="80" t="s">
        <v>3705</v>
      </c>
      <c r="D2688" s="93">
        <v>772.66347808686999</v>
      </c>
      <c r="E2688" s="80" t="s">
        <v>3706</v>
      </c>
      <c r="F2688" s="86" t="str">
        <f>INDEX('Crosswalk Particulates'!$B:$B,MATCH('2017 EPA Data'!A2688,'Crosswalk Particulates'!$A:$A,0))</f>
        <v>Commercial Buildings Sector</v>
      </c>
      <c r="G2688" s="91">
        <f>INDEX('Crosswalk Particulates'!$E:$E,MATCH('2017 EPA Data'!$B2688,'Crosswalk Particulates'!$D:$D,0))</f>
        <v>0</v>
      </c>
      <c r="H2688" s="103">
        <f t="shared" si="41"/>
        <v>0</v>
      </c>
    </row>
    <row r="2689" spans="1:8" hidden="1">
      <c r="A2689" s="80" t="s">
        <v>3715</v>
      </c>
      <c r="B2689" s="80" t="s">
        <v>3831</v>
      </c>
      <c r="C2689" s="80" t="s">
        <v>3705</v>
      </c>
      <c r="D2689" s="93">
        <v>765.42017313858628</v>
      </c>
      <c r="E2689" s="80" t="s">
        <v>3706</v>
      </c>
      <c r="F2689" s="86" t="str">
        <f>INDEX('Crosswalk Particulates'!$B:$B,MATCH('2017 EPA Data'!A2689,'Crosswalk Particulates'!$A:$A,0))</f>
        <v>Transportation Sector</v>
      </c>
      <c r="G2689" s="91">
        <f>INDEX('Crosswalk Particulates'!$E:$E,MATCH('2017 EPA Data'!$B2689,'Crosswalk Particulates'!$D:$D,0))</f>
        <v>0</v>
      </c>
      <c r="H2689" s="103">
        <f t="shared" si="41"/>
        <v>0</v>
      </c>
    </row>
    <row r="2690" spans="1:8" hidden="1">
      <c r="A2690" s="80" t="s">
        <v>3853</v>
      </c>
      <c r="B2690" s="80" t="s">
        <v>3830</v>
      </c>
      <c r="C2690" s="80" t="s">
        <v>3705</v>
      </c>
      <c r="D2690" s="93">
        <v>763.16776385077753</v>
      </c>
      <c r="E2690" s="80" t="s">
        <v>3706</v>
      </c>
      <c r="F2690" s="86" t="str">
        <f>INDEX('Crosswalk Particulates'!$B:$B,MATCH('2017 EPA Data'!A2690,'Crosswalk Particulates'!$A:$A,0))</f>
        <v>Commercial Buildings Sector</v>
      </c>
      <c r="G2690" s="91">
        <f>INDEX('Crosswalk Particulates'!$E:$E,MATCH('2017 EPA Data'!$B2690,'Crosswalk Particulates'!$D:$D,0))</f>
        <v>0</v>
      </c>
      <c r="H2690" s="103">
        <f t="shared" si="41"/>
        <v>0</v>
      </c>
    </row>
    <row r="2691" spans="1:8" hidden="1">
      <c r="A2691" s="80" t="s">
        <v>3730</v>
      </c>
      <c r="B2691" s="80" t="s">
        <v>3881</v>
      </c>
      <c r="C2691" s="80" t="s">
        <v>3705</v>
      </c>
      <c r="D2691" s="93">
        <v>760</v>
      </c>
      <c r="E2691" s="80" t="s">
        <v>3706</v>
      </c>
      <c r="F2691" s="86" t="str">
        <f>INDEX('Crosswalk Particulates'!$B:$B,MATCH('2017 EPA Data'!A2691,'Crosswalk Particulates'!$A:$A,0))</f>
        <v>process-ngps-industry</v>
      </c>
      <c r="G2691" s="91">
        <f>INDEX('Crosswalk Particulates'!$E:$E,MATCH('2017 EPA Data'!$B2691,'Crosswalk Particulates'!$D:$D,0))</f>
        <v>0</v>
      </c>
      <c r="H2691" s="103">
        <f t="shared" si="41"/>
        <v>0</v>
      </c>
    </row>
    <row r="2692" spans="1:8" hidden="1">
      <c r="A2692" s="80" t="s">
        <v>3735</v>
      </c>
      <c r="B2692" s="80" t="s">
        <v>3792</v>
      </c>
      <c r="C2692" s="80" t="s">
        <v>3705</v>
      </c>
      <c r="D2692" s="93">
        <v>757.35256000000004</v>
      </c>
      <c r="E2692" s="80" t="s">
        <v>3706</v>
      </c>
      <c r="F2692" s="86" t="str">
        <f>INDEX('Crosswalk Particulates'!$B:$B,MATCH('2017 EPA Data'!A2692,'Crosswalk Particulates'!$A:$A,0))</f>
        <v>process-other-industry</v>
      </c>
      <c r="G2692" s="91">
        <f>INDEX('Crosswalk Particulates'!$E:$E,MATCH('2017 EPA Data'!$B2692,'Crosswalk Particulates'!$D:$D,0))</f>
        <v>0</v>
      </c>
      <c r="H2692" s="103">
        <f t="shared" ref="H2692:H2755" si="42">IF(E2692="TON",D2692/metricton_to_shortton,0)*10^6</f>
        <v>0</v>
      </c>
    </row>
    <row r="2693" spans="1:8" hidden="1">
      <c r="A2693" s="80" t="s">
        <v>3796</v>
      </c>
      <c r="B2693" s="80" t="s">
        <v>3829</v>
      </c>
      <c r="C2693" s="80" t="s">
        <v>3705</v>
      </c>
      <c r="D2693" s="93">
        <v>756.98588800000005</v>
      </c>
      <c r="E2693" s="80" t="s">
        <v>3706</v>
      </c>
      <c r="F2693" s="86" t="str">
        <f>INDEX('Crosswalk Particulates'!$B:$B,MATCH('2017 EPA Data'!A2693,'Crosswalk Particulates'!$A:$A,0))</f>
        <v>Electricity Sector</v>
      </c>
      <c r="G2693" s="91">
        <f>INDEX('Crosswalk Particulates'!$E:$E,MATCH('2017 EPA Data'!$B2693,'Crosswalk Particulates'!$D:$D,0))</f>
        <v>0</v>
      </c>
      <c r="H2693" s="103">
        <f t="shared" si="42"/>
        <v>0</v>
      </c>
    </row>
    <row r="2694" spans="1:8" hidden="1">
      <c r="A2694" s="80" t="s">
        <v>3790</v>
      </c>
      <c r="B2694" s="80" t="s">
        <v>3901</v>
      </c>
      <c r="C2694" s="80" t="s">
        <v>3705</v>
      </c>
      <c r="D2694" s="93">
        <v>755.44740000000002</v>
      </c>
      <c r="E2694" s="80" t="s">
        <v>3706</v>
      </c>
      <c r="F2694" s="86" t="str">
        <f>INDEX('Crosswalk Particulates'!$B:$B,MATCH('2017 EPA Data'!A2694,'Crosswalk Particulates'!$A:$A,0))</f>
        <v>process-other-industry</v>
      </c>
      <c r="G2694" s="91">
        <f>INDEX('Crosswalk Particulates'!$E:$E,MATCH('2017 EPA Data'!$B2694,'Crosswalk Particulates'!$D:$D,0))</f>
        <v>0</v>
      </c>
      <c r="H2694" s="103">
        <f t="shared" si="42"/>
        <v>0</v>
      </c>
    </row>
    <row r="2695" spans="1:8" hidden="1">
      <c r="A2695" s="80" t="s">
        <v>3770</v>
      </c>
      <c r="B2695" s="80" t="s">
        <v>3755</v>
      </c>
      <c r="C2695" s="80" t="s">
        <v>3705</v>
      </c>
      <c r="D2695" s="93">
        <v>755</v>
      </c>
      <c r="E2695" s="80" t="s">
        <v>3706</v>
      </c>
      <c r="F2695" s="86" t="str">
        <f>INDEX('Crosswalk Particulates'!$B:$B,MATCH('2017 EPA Data'!A2695,'Crosswalk Particulates'!$A:$A,0))</f>
        <v>Commercial Buildings Sector</v>
      </c>
      <c r="G2695" s="91">
        <f>INDEX('Crosswalk Particulates'!$E:$E,MATCH('2017 EPA Data'!$B2695,'Crosswalk Particulates'!$D:$D,0))</f>
        <v>0</v>
      </c>
      <c r="H2695" s="103">
        <f t="shared" si="42"/>
        <v>0</v>
      </c>
    </row>
    <row r="2696" spans="1:8" hidden="1">
      <c r="A2696" s="80" t="s">
        <v>3707</v>
      </c>
      <c r="B2696" s="80" t="s">
        <v>3969</v>
      </c>
      <c r="C2696" s="80" t="s">
        <v>3705</v>
      </c>
      <c r="D2696" s="93">
        <v>753.48142881564195</v>
      </c>
      <c r="E2696" s="80" t="s">
        <v>3706</v>
      </c>
      <c r="F2696" s="86" t="str">
        <f>INDEX('Crosswalk Particulates'!$B:$B,MATCH('2017 EPA Data'!A2696,'Crosswalk Particulates'!$A:$A,0))</f>
        <v>process-other-industry</v>
      </c>
      <c r="G2696" s="91">
        <f>INDEX('Crosswalk Particulates'!$E:$E,MATCH('2017 EPA Data'!$B2696,'Crosswalk Particulates'!$D:$D,0))</f>
        <v>0</v>
      </c>
      <c r="H2696" s="103">
        <f t="shared" si="42"/>
        <v>0</v>
      </c>
    </row>
    <row r="2697" spans="1:8" hidden="1">
      <c r="A2697" s="80" t="s">
        <v>3790</v>
      </c>
      <c r="B2697" s="80" t="s">
        <v>3941</v>
      </c>
      <c r="D2697" s="93">
        <v>749.54777463598384</v>
      </c>
      <c r="E2697" s="80" t="s">
        <v>3710</v>
      </c>
      <c r="F2697" s="86" t="str">
        <f>INDEX('Crosswalk Particulates'!$B:$B,MATCH('2017 EPA Data'!A2697,'Crosswalk Particulates'!$A:$A,0))</f>
        <v>process-other-industry</v>
      </c>
      <c r="G2697" s="91">
        <f>INDEX('Crosswalk Particulates'!$E:$E,MATCH('2017 EPA Data'!$B2697,'Crosswalk Particulates'!$D:$D,0))</f>
        <v>0</v>
      </c>
      <c r="H2697" s="103">
        <f t="shared" si="42"/>
        <v>679979111.71629024</v>
      </c>
    </row>
    <row r="2698" spans="1:8" hidden="1">
      <c r="A2698" s="80" t="s">
        <v>3843</v>
      </c>
      <c r="B2698" s="80" t="s">
        <v>3877</v>
      </c>
      <c r="C2698" s="80" t="s">
        <v>3705</v>
      </c>
      <c r="D2698" s="93">
        <v>749.0742444</v>
      </c>
      <c r="E2698" s="80" t="s">
        <v>3706</v>
      </c>
      <c r="F2698" s="86" t="str">
        <f>INDEX('Crosswalk Particulates'!$B:$B,MATCH('2017 EPA Data'!A2698,'Crosswalk Particulates'!$A:$A,0))</f>
        <v>Commercial Buildings Sector</v>
      </c>
      <c r="G2698" s="91">
        <f>INDEX('Crosswalk Particulates'!$E:$E,MATCH('2017 EPA Data'!$B2698,'Crosswalk Particulates'!$D:$D,0))</f>
        <v>0</v>
      </c>
      <c r="H2698" s="103">
        <f t="shared" si="42"/>
        <v>0</v>
      </c>
    </row>
    <row r="2699" spans="1:8" hidden="1">
      <c r="A2699" s="80" t="s">
        <v>3772</v>
      </c>
      <c r="B2699" s="80" t="s">
        <v>3727</v>
      </c>
      <c r="C2699" s="80" t="s">
        <v>3705</v>
      </c>
      <c r="D2699" s="93">
        <v>749.00540000000001</v>
      </c>
      <c r="E2699" s="80" t="s">
        <v>3706</v>
      </c>
      <c r="F2699" s="86" t="str">
        <f>INDEX('Crosswalk Particulates'!$B:$B,MATCH('2017 EPA Data'!A2699,'Crosswalk Particulates'!$A:$A,0))</f>
        <v>Electricity Sector</v>
      </c>
      <c r="G2699" s="91">
        <f>INDEX('Crosswalk Particulates'!$E:$E,MATCH('2017 EPA Data'!$B2699,'Crosswalk Particulates'!$D:$D,0))</f>
        <v>0</v>
      </c>
      <c r="H2699" s="103">
        <f t="shared" si="42"/>
        <v>0</v>
      </c>
    </row>
    <row r="2700" spans="1:8" hidden="1">
      <c r="A2700" s="80" t="s">
        <v>3772</v>
      </c>
      <c r="B2700" s="80" t="s">
        <v>3873</v>
      </c>
      <c r="C2700" s="80" t="s">
        <v>3705</v>
      </c>
      <c r="D2700" s="93">
        <v>744.83299658240799</v>
      </c>
      <c r="E2700" s="80" t="s">
        <v>3706</v>
      </c>
      <c r="F2700" s="86" t="str">
        <f>INDEX('Crosswalk Particulates'!$B:$B,MATCH('2017 EPA Data'!A2700,'Crosswalk Particulates'!$A:$A,0))</f>
        <v>Electricity Sector</v>
      </c>
      <c r="G2700" s="91">
        <f>INDEX('Crosswalk Particulates'!$E:$E,MATCH('2017 EPA Data'!$B2700,'Crosswalk Particulates'!$D:$D,0))</f>
        <v>0</v>
      </c>
      <c r="H2700" s="103">
        <f t="shared" si="42"/>
        <v>0</v>
      </c>
    </row>
    <row r="2701" spans="1:8" hidden="1">
      <c r="A2701" s="80" t="s">
        <v>3720</v>
      </c>
      <c r="B2701" s="80" t="s">
        <v>3793</v>
      </c>
      <c r="C2701" s="80" t="s">
        <v>3745</v>
      </c>
      <c r="D2701" s="93">
        <v>744.28509471258667</v>
      </c>
      <c r="E2701" s="80" t="s">
        <v>3710</v>
      </c>
      <c r="F2701" s="86" t="str">
        <f>INDEX('Crosswalk Particulates'!$B:$B,MATCH('2017 EPA Data'!A2701,'Crosswalk Particulates'!$A:$A,0))</f>
        <v>Other-EPA</v>
      </c>
      <c r="G2701" s="91">
        <f>INDEX('Crosswalk Particulates'!$E:$E,MATCH('2017 EPA Data'!$B2701,'Crosswalk Particulates'!$D:$D,0))</f>
        <v>0</v>
      </c>
      <c r="H2701" s="103">
        <f t="shared" si="42"/>
        <v>675204883.12052584</v>
      </c>
    </row>
    <row r="2702" spans="1:8" hidden="1">
      <c r="A2702" s="80" t="s">
        <v>3770</v>
      </c>
      <c r="B2702" s="80" t="s">
        <v>3928</v>
      </c>
      <c r="C2702" s="80" t="s">
        <v>3705</v>
      </c>
      <c r="D2702" s="93">
        <v>743.79239461125599</v>
      </c>
      <c r="E2702" s="80" t="s">
        <v>3706</v>
      </c>
      <c r="F2702" s="86" t="str">
        <f>INDEX('Crosswalk Particulates'!$B:$B,MATCH('2017 EPA Data'!A2702,'Crosswalk Particulates'!$A:$A,0))</f>
        <v>Commercial Buildings Sector</v>
      </c>
      <c r="G2702" s="91">
        <f>INDEX('Crosswalk Particulates'!$E:$E,MATCH('2017 EPA Data'!$B2702,'Crosswalk Particulates'!$D:$D,0))</f>
        <v>0</v>
      </c>
      <c r="H2702" s="103">
        <f t="shared" si="42"/>
        <v>0</v>
      </c>
    </row>
    <row r="2703" spans="1:8" hidden="1">
      <c r="A2703" s="80" t="s">
        <v>3835</v>
      </c>
      <c r="B2703" s="80" t="s">
        <v>3785</v>
      </c>
      <c r="C2703" s="80" t="s">
        <v>3709</v>
      </c>
      <c r="D2703" s="93">
        <v>742.82</v>
      </c>
      <c r="E2703" s="80" t="s">
        <v>3710</v>
      </c>
      <c r="F2703" s="86" t="str">
        <f>INDEX('Crosswalk Particulates'!$B:$B,MATCH('2017 EPA Data'!A2703,'Crosswalk Particulates'!$A:$A,0))</f>
        <v>process-mining-industry</v>
      </c>
      <c r="G2703" s="91" t="str">
        <f>INDEX('Crosswalk Particulates'!$E:$E,MATCH('2017 EPA Data'!$B2703,'Crosswalk Particulates'!$D:$D,0))</f>
        <v>CH4</v>
      </c>
      <c r="H2703" s="103">
        <f t="shared" si="42"/>
        <v>673875769.97396386</v>
      </c>
    </row>
    <row r="2704" spans="1:8" hidden="1">
      <c r="A2704" s="80" t="s">
        <v>3853</v>
      </c>
      <c r="B2704" s="80" t="s">
        <v>3750</v>
      </c>
      <c r="C2704" s="80" t="s">
        <v>3705</v>
      </c>
      <c r="D2704" s="93">
        <v>742.18842327100424</v>
      </c>
      <c r="E2704" s="80" t="s">
        <v>3706</v>
      </c>
      <c r="F2704" s="86" t="str">
        <f>INDEX('Crosswalk Particulates'!$B:$B,MATCH('2017 EPA Data'!A2704,'Crosswalk Particulates'!$A:$A,0))</f>
        <v>Commercial Buildings Sector</v>
      </c>
      <c r="G2704" s="91">
        <f>INDEX('Crosswalk Particulates'!$E:$E,MATCH('2017 EPA Data'!$B2704,'Crosswalk Particulates'!$D:$D,0))</f>
        <v>0</v>
      </c>
      <c r="H2704" s="103">
        <f t="shared" si="42"/>
        <v>0</v>
      </c>
    </row>
    <row r="2705" spans="1:8" hidden="1">
      <c r="A2705" s="80" t="s">
        <v>3796</v>
      </c>
      <c r="B2705" s="80" t="s">
        <v>3800</v>
      </c>
      <c r="C2705" s="80" t="s">
        <v>3705</v>
      </c>
      <c r="D2705" s="93">
        <v>739.05799999999999</v>
      </c>
      <c r="E2705" s="80" t="s">
        <v>3706</v>
      </c>
      <c r="F2705" s="86" t="str">
        <f>INDEX('Crosswalk Particulates'!$B:$B,MATCH('2017 EPA Data'!A2705,'Crosswalk Particulates'!$A:$A,0))</f>
        <v>Electricity Sector</v>
      </c>
      <c r="G2705" s="91">
        <f>INDEX('Crosswalk Particulates'!$E:$E,MATCH('2017 EPA Data'!$B2705,'Crosswalk Particulates'!$D:$D,0))</f>
        <v>0</v>
      </c>
      <c r="H2705" s="103">
        <f t="shared" si="42"/>
        <v>0</v>
      </c>
    </row>
    <row r="2706" spans="1:8" hidden="1">
      <c r="A2706" s="80" t="s">
        <v>3820</v>
      </c>
      <c r="B2706" s="80" t="s">
        <v>3874</v>
      </c>
      <c r="C2706" s="80" t="s">
        <v>3705</v>
      </c>
      <c r="D2706" s="93">
        <v>736.67312019893654</v>
      </c>
      <c r="E2706" s="80" t="s">
        <v>3706</v>
      </c>
      <c r="F2706" s="86" t="str">
        <f>INDEX('Crosswalk Particulates'!$B:$B,MATCH('2017 EPA Data'!A2706,'Crosswalk Particulates'!$A:$A,0))</f>
        <v>industry-fuel-other</v>
      </c>
      <c r="G2706" s="91">
        <f>INDEX('Crosswalk Particulates'!$E:$E,MATCH('2017 EPA Data'!$B2706,'Crosswalk Particulates'!$D:$D,0))</f>
        <v>0</v>
      </c>
      <c r="H2706" s="103">
        <f t="shared" si="42"/>
        <v>0</v>
      </c>
    </row>
    <row r="2707" spans="1:8" hidden="1">
      <c r="A2707" s="80" t="s">
        <v>3766</v>
      </c>
      <c r="B2707" s="80" t="s">
        <v>3957</v>
      </c>
      <c r="C2707" s="80" t="s">
        <v>3705</v>
      </c>
      <c r="D2707" s="93">
        <v>735.89599999999996</v>
      </c>
      <c r="E2707" s="80" t="s">
        <v>3706</v>
      </c>
      <c r="F2707" s="86" t="str">
        <f>INDEX('Crosswalk Particulates'!$B:$B,MATCH('2017 EPA Data'!A2707,'Crosswalk Particulates'!$A:$A,0))</f>
        <v>process-chemicals-industry</v>
      </c>
      <c r="G2707" s="91">
        <f>INDEX('Crosswalk Particulates'!$E:$E,MATCH('2017 EPA Data'!$B2707,'Crosswalk Particulates'!$D:$D,0))</f>
        <v>0</v>
      </c>
      <c r="H2707" s="103">
        <f t="shared" si="42"/>
        <v>0</v>
      </c>
    </row>
    <row r="2708" spans="1:8" hidden="1">
      <c r="A2708" s="80" t="s">
        <v>3853</v>
      </c>
      <c r="B2708" s="80" t="s">
        <v>3762</v>
      </c>
      <c r="C2708" s="80" t="s">
        <v>3705</v>
      </c>
      <c r="D2708" s="93">
        <v>734.17115649106199</v>
      </c>
      <c r="E2708" s="80" t="s">
        <v>3706</v>
      </c>
      <c r="F2708" s="86" t="str">
        <f>INDEX('Crosswalk Particulates'!$B:$B,MATCH('2017 EPA Data'!A2708,'Crosswalk Particulates'!$A:$A,0))</f>
        <v>Commercial Buildings Sector</v>
      </c>
      <c r="G2708" s="91">
        <f>INDEX('Crosswalk Particulates'!$E:$E,MATCH('2017 EPA Data'!$B2708,'Crosswalk Particulates'!$D:$D,0))</f>
        <v>0</v>
      </c>
      <c r="H2708" s="103">
        <f t="shared" si="42"/>
        <v>0</v>
      </c>
    </row>
    <row r="2709" spans="1:8" hidden="1">
      <c r="A2709" s="80" t="s">
        <v>3853</v>
      </c>
      <c r="B2709" s="80" t="s">
        <v>3744</v>
      </c>
      <c r="C2709" s="80" t="s">
        <v>3745</v>
      </c>
      <c r="D2709" s="93">
        <v>733.79703040337995</v>
      </c>
      <c r="E2709" s="80" t="s">
        <v>3710</v>
      </c>
      <c r="F2709" s="86" t="str">
        <f>INDEX('Crosswalk Particulates'!$B:$B,MATCH('2017 EPA Data'!A2709,'Crosswalk Particulates'!$A:$A,0))</f>
        <v>Commercial Buildings Sector</v>
      </c>
      <c r="G2709" s="91" t="str">
        <f>INDEX('Crosswalk Particulates'!$E:$E,MATCH('2017 EPA Data'!$B2709,'Crosswalk Particulates'!$D:$D,0))</f>
        <v>VOC</v>
      </c>
      <c r="H2709" s="103">
        <f t="shared" si="42"/>
        <v>665690259.91180336</v>
      </c>
    </row>
    <row r="2710" spans="1:8" hidden="1">
      <c r="A2710" s="80" t="s">
        <v>3777</v>
      </c>
      <c r="B2710" s="80" t="s">
        <v>3920</v>
      </c>
      <c r="D2710" s="93">
        <v>731.30408166025347</v>
      </c>
      <c r="E2710" s="80" t="s">
        <v>3710</v>
      </c>
      <c r="F2710" s="86" t="str">
        <f>INDEX('Crosswalk Particulates'!$B:$B,MATCH('2017 EPA Data'!A2710,'Crosswalk Particulates'!$A:$A,0))</f>
        <v>Other-EPA</v>
      </c>
      <c r="G2710" s="91">
        <f>INDEX('Crosswalk Particulates'!$E:$E,MATCH('2017 EPA Data'!$B2710,'Crosswalk Particulates'!$D:$D,0))</f>
        <v>0</v>
      </c>
      <c r="H2710" s="103">
        <f t="shared" si="42"/>
        <v>663428692.16486609</v>
      </c>
    </row>
    <row r="2711" spans="1:8" hidden="1">
      <c r="A2711" s="80" t="s">
        <v>3753</v>
      </c>
      <c r="B2711" s="80" t="s">
        <v>3887</v>
      </c>
      <c r="C2711" s="80" t="s">
        <v>3705</v>
      </c>
      <c r="D2711" s="93">
        <v>731.2894</v>
      </c>
      <c r="E2711" s="80" t="s">
        <v>3706</v>
      </c>
      <c r="F2711" s="86" t="str">
        <f>INDEX('Crosswalk Particulates'!$B:$B,MATCH('2017 EPA Data'!A2711,'Crosswalk Particulates'!$A:$A,0))</f>
        <v>Electricity Sector</v>
      </c>
      <c r="G2711" s="91">
        <f>INDEX('Crosswalk Particulates'!$E:$E,MATCH('2017 EPA Data'!$B2711,'Crosswalk Particulates'!$D:$D,0))</f>
        <v>0</v>
      </c>
      <c r="H2711" s="103">
        <f t="shared" si="42"/>
        <v>0</v>
      </c>
    </row>
    <row r="2712" spans="1:8" hidden="1">
      <c r="A2712" s="80" t="s">
        <v>3729</v>
      </c>
      <c r="B2712" s="80" t="s">
        <v>3814</v>
      </c>
      <c r="C2712" s="80" t="s">
        <v>3705</v>
      </c>
      <c r="D2712" s="93">
        <v>730.75404532537618</v>
      </c>
      <c r="E2712" s="80" t="s">
        <v>3706</v>
      </c>
      <c r="F2712" s="86" t="str">
        <f>INDEX('Crosswalk Particulates'!$B:$B,MATCH('2017 EPA Data'!A2712,'Crosswalk Particulates'!$A:$A,0))</f>
        <v>Transportation Sector</v>
      </c>
      <c r="G2712" s="91">
        <f>INDEX('Crosswalk Particulates'!$E:$E,MATCH('2017 EPA Data'!$B2712,'Crosswalk Particulates'!$D:$D,0))</f>
        <v>0</v>
      </c>
      <c r="H2712" s="103">
        <f t="shared" si="42"/>
        <v>0</v>
      </c>
    </row>
    <row r="2713" spans="1:8" hidden="1">
      <c r="A2713" s="80" t="s">
        <v>3729</v>
      </c>
      <c r="B2713" s="80" t="s">
        <v>3813</v>
      </c>
      <c r="C2713" s="80" t="s">
        <v>3705</v>
      </c>
      <c r="D2713" s="93">
        <v>730.74144655182113</v>
      </c>
      <c r="E2713" s="80" t="s">
        <v>3706</v>
      </c>
      <c r="F2713" s="86" t="str">
        <f>INDEX('Crosswalk Particulates'!$B:$B,MATCH('2017 EPA Data'!A2713,'Crosswalk Particulates'!$A:$A,0))</f>
        <v>Transportation Sector</v>
      </c>
      <c r="G2713" s="91">
        <f>INDEX('Crosswalk Particulates'!$E:$E,MATCH('2017 EPA Data'!$B2713,'Crosswalk Particulates'!$D:$D,0))</f>
        <v>0</v>
      </c>
      <c r="H2713" s="103">
        <f t="shared" si="42"/>
        <v>0</v>
      </c>
    </row>
    <row r="2714" spans="1:8" hidden="1">
      <c r="A2714" s="80" t="s">
        <v>3729</v>
      </c>
      <c r="B2714" s="80" t="s">
        <v>3863</v>
      </c>
      <c r="C2714" s="80" t="s">
        <v>3705</v>
      </c>
      <c r="D2714" s="93">
        <v>730.42854639534266</v>
      </c>
      <c r="E2714" s="80" t="s">
        <v>3706</v>
      </c>
      <c r="F2714" s="86" t="str">
        <f>INDEX('Crosswalk Particulates'!$B:$B,MATCH('2017 EPA Data'!A2714,'Crosswalk Particulates'!$A:$A,0))</f>
        <v>Transportation Sector</v>
      </c>
      <c r="G2714" s="91">
        <f>INDEX('Crosswalk Particulates'!$E:$E,MATCH('2017 EPA Data'!$B2714,'Crosswalk Particulates'!$D:$D,0))</f>
        <v>0</v>
      </c>
      <c r="H2714" s="103">
        <f t="shared" si="42"/>
        <v>0</v>
      </c>
    </row>
    <row r="2715" spans="1:8" hidden="1">
      <c r="A2715" s="80" t="s">
        <v>3817</v>
      </c>
      <c r="B2715" s="80" t="s">
        <v>3792</v>
      </c>
      <c r="C2715" s="80" t="s">
        <v>3705</v>
      </c>
      <c r="D2715" s="93">
        <v>729.80060562999995</v>
      </c>
      <c r="E2715" s="80" t="s">
        <v>3706</v>
      </c>
      <c r="F2715" s="86" t="str">
        <f>INDEX('Crosswalk Particulates'!$B:$B,MATCH('2017 EPA Data'!A2715,'Crosswalk Particulates'!$A:$A,0))</f>
        <v>industry-fuel-oil</v>
      </c>
      <c r="G2715" s="91">
        <f>INDEX('Crosswalk Particulates'!$E:$E,MATCH('2017 EPA Data'!$B2715,'Crosswalk Particulates'!$D:$D,0))</f>
        <v>0</v>
      </c>
      <c r="H2715" s="103">
        <f t="shared" si="42"/>
        <v>0</v>
      </c>
    </row>
    <row r="2716" spans="1:8" hidden="1">
      <c r="A2716" s="80" t="s">
        <v>3770</v>
      </c>
      <c r="B2716" s="80" t="s">
        <v>3785</v>
      </c>
      <c r="C2716" s="80" t="s">
        <v>3709</v>
      </c>
      <c r="D2716" s="93">
        <v>727.68388252545003</v>
      </c>
      <c r="E2716" s="80" t="s">
        <v>3710</v>
      </c>
      <c r="F2716" s="86" t="str">
        <f>INDEX('Crosswalk Particulates'!$B:$B,MATCH('2017 EPA Data'!A2716,'Crosswalk Particulates'!$A:$A,0))</f>
        <v>Commercial Buildings Sector</v>
      </c>
      <c r="G2716" s="91" t="str">
        <f>INDEX('Crosswalk Particulates'!$E:$E,MATCH('2017 EPA Data'!$B2716,'Crosswalk Particulates'!$D:$D,0))</f>
        <v>CH4</v>
      </c>
      <c r="H2716" s="103">
        <f t="shared" si="42"/>
        <v>660144498.84828234</v>
      </c>
    </row>
    <row r="2717" spans="1:8" hidden="1">
      <c r="A2717" s="80" t="s">
        <v>3780</v>
      </c>
      <c r="B2717" s="80" t="s">
        <v>3916</v>
      </c>
      <c r="C2717" s="80" t="s">
        <v>3705</v>
      </c>
      <c r="D2717" s="93">
        <v>722.56735612268801</v>
      </c>
      <c r="E2717" s="80" t="s">
        <v>3706</v>
      </c>
      <c r="F2717" s="86" t="str">
        <f>INDEX('Crosswalk Particulates'!$B:$B,MATCH('2017 EPA Data'!A2717,'Crosswalk Particulates'!$A:$A,0))</f>
        <v>process-ngps-industry</v>
      </c>
      <c r="G2717" s="91">
        <f>INDEX('Crosswalk Particulates'!$E:$E,MATCH('2017 EPA Data'!$B2717,'Crosswalk Particulates'!$D:$D,0))</f>
        <v>0</v>
      </c>
      <c r="H2717" s="103">
        <f t="shared" si="42"/>
        <v>0</v>
      </c>
    </row>
    <row r="2718" spans="1:8" hidden="1">
      <c r="A2718" s="80" t="s">
        <v>3783</v>
      </c>
      <c r="B2718" s="80" t="s">
        <v>3878</v>
      </c>
      <c r="C2718" s="80" t="s">
        <v>3705</v>
      </c>
      <c r="D2718" s="93">
        <v>719.22860016000197</v>
      </c>
      <c r="E2718" s="80" t="s">
        <v>3706</v>
      </c>
      <c r="F2718" s="86" t="str">
        <f>INDEX('Crosswalk Particulates'!$B:$B,MATCH('2017 EPA Data'!A2718,'Crosswalk Particulates'!$A:$A,0))</f>
        <v>process-other-industry</v>
      </c>
      <c r="G2718" s="91">
        <f>INDEX('Crosswalk Particulates'!$E:$E,MATCH('2017 EPA Data'!$B2718,'Crosswalk Particulates'!$D:$D,0))</f>
        <v>0</v>
      </c>
      <c r="H2718" s="103">
        <f t="shared" si="42"/>
        <v>0</v>
      </c>
    </row>
    <row r="2719" spans="1:8" hidden="1">
      <c r="A2719" s="80" t="s">
        <v>3735</v>
      </c>
      <c r="B2719" s="80" t="s">
        <v>3981</v>
      </c>
      <c r="C2719" s="80" t="s">
        <v>3705</v>
      </c>
      <c r="D2719" s="93">
        <v>718.92100000000005</v>
      </c>
      <c r="E2719" s="80" t="s">
        <v>3706</v>
      </c>
      <c r="F2719" s="86" t="str">
        <f>INDEX('Crosswalk Particulates'!$B:$B,MATCH('2017 EPA Data'!A2719,'Crosswalk Particulates'!$A:$A,0))</f>
        <v>process-other-industry</v>
      </c>
      <c r="G2719" s="91">
        <f>INDEX('Crosswalk Particulates'!$E:$E,MATCH('2017 EPA Data'!$B2719,'Crosswalk Particulates'!$D:$D,0))</f>
        <v>0</v>
      </c>
      <c r="H2719" s="103">
        <f t="shared" si="42"/>
        <v>0</v>
      </c>
    </row>
    <row r="2720" spans="1:8" hidden="1">
      <c r="A2720" s="80" t="s">
        <v>3743</v>
      </c>
      <c r="B2720" s="80" t="s">
        <v>3792</v>
      </c>
      <c r="C2720" s="80" t="s">
        <v>3705</v>
      </c>
      <c r="D2720" s="93">
        <v>718.62199999999996</v>
      </c>
      <c r="E2720" s="80" t="s">
        <v>3706</v>
      </c>
      <c r="F2720" s="86" t="str">
        <f>INDEX('Crosswalk Particulates'!$B:$B,MATCH('2017 EPA Data'!A2720,'Crosswalk Particulates'!$A:$A,0))</f>
        <v>process-other-industry</v>
      </c>
      <c r="G2720" s="91">
        <f>INDEX('Crosswalk Particulates'!$E:$E,MATCH('2017 EPA Data'!$B2720,'Crosswalk Particulates'!$D:$D,0))</f>
        <v>0</v>
      </c>
      <c r="H2720" s="103">
        <f t="shared" si="42"/>
        <v>0</v>
      </c>
    </row>
    <row r="2721" spans="1:8" hidden="1">
      <c r="A2721" s="80" t="s">
        <v>3707</v>
      </c>
      <c r="B2721" s="80" t="s">
        <v>3951</v>
      </c>
      <c r="C2721" s="80" t="s">
        <v>3705</v>
      </c>
      <c r="D2721" s="93">
        <v>718.26779750395497</v>
      </c>
      <c r="E2721" s="80" t="s">
        <v>3706</v>
      </c>
      <c r="F2721" s="86" t="str">
        <f>INDEX('Crosswalk Particulates'!$B:$B,MATCH('2017 EPA Data'!A2721,'Crosswalk Particulates'!$A:$A,0))</f>
        <v>process-other-industry</v>
      </c>
      <c r="G2721" s="91">
        <f>INDEX('Crosswalk Particulates'!$E:$E,MATCH('2017 EPA Data'!$B2721,'Crosswalk Particulates'!$D:$D,0))</f>
        <v>0</v>
      </c>
      <c r="H2721" s="103">
        <f t="shared" si="42"/>
        <v>0</v>
      </c>
    </row>
    <row r="2722" spans="1:8" hidden="1">
      <c r="A2722" s="80" t="s">
        <v>3911</v>
      </c>
      <c r="B2722" s="80" t="s">
        <v>3803</v>
      </c>
      <c r="C2722" s="80" t="s">
        <v>3745</v>
      </c>
      <c r="D2722" s="93">
        <v>716.84694485973</v>
      </c>
      <c r="E2722" s="80" t="s">
        <v>3710</v>
      </c>
      <c r="F2722" s="86" t="str">
        <f>INDEX('Crosswalk Particulates'!$B:$B,MATCH('2017 EPA Data'!A2722,'Crosswalk Particulates'!$A:$A,0))</f>
        <v>Residential Buildings Sector</v>
      </c>
      <c r="G2722" s="91" t="str">
        <f>INDEX('Crosswalk Particulates'!$E:$E,MATCH('2017 EPA Data'!$B2722,'Crosswalk Particulates'!$D:$D,0))</f>
        <v>SOx</v>
      </c>
      <c r="H2722" s="103">
        <f t="shared" si="42"/>
        <v>650313382.67794907</v>
      </c>
    </row>
    <row r="2723" spans="1:8" hidden="1">
      <c r="A2723" s="80" t="s">
        <v>3853</v>
      </c>
      <c r="B2723" s="80" t="s">
        <v>3838</v>
      </c>
      <c r="C2723" s="80" t="s">
        <v>3705</v>
      </c>
      <c r="D2723" s="93">
        <v>715.36633521096769</v>
      </c>
      <c r="E2723" s="80" t="s">
        <v>3706</v>
      </c>
      <c r="F2723" s="86" t="str">
        <f>INDEX('Crosswalk Particulates'!$B:$B,MATCH('2017 EPA Data'!A2723,'Crosswalk Particulates'!$A:$A,0))</f>
        <v>Commercial Buildings Sector</v>
      </c>
      <c r="G2723" s="91">
        <f>INDEX('Crosswalk Particulates'!$E:$E,MATCH('2017 EPA Data'!$B2723,'Crosswalk Particulates'!$D:$D,0))</f>
        <v>0</v>
      </c>
      <c r="H2723" s="103">
        <f t="shared" si="42"/>
        <v>0</v>
      </c>
    </row>
    <row r="2724" spans="1:8" hidden="1">
      <c r="A2724" s="80" t="s">
        <v>3766</v>
      </c>
      <c r="B2724" s="80" t="s">
        <v>3960</v>
      </c>
      <c r="C2724" s="80" t="s">
        <v>3705</v>
      </c>
      <c r="D2724" s="93">
        <v>715.06299999999999</v>
      </c>
      <c r="E2724" s="80" t="s">
        <v>3706</v>
      </c>
      <c r="F2724" s="86" t="str">
        <f>INDEX('Crosswalk Particulates'!$B:$B,MATCH('2017 EPA Data'!A2724,'Crosswalk Particulates'!$A:$A,0))</f>
        <v>process-chemicals-industry</v>
      </c>
      <c r="G2724" s="91">
        <f>INDEX('Crosswalk Particulates'!$E:$E,MATCH('2017 EPA Data'!$B2724,'Crosswalk Particulates'!$D:$D,0))</f>
        <v>0</v>
      </c>
      <c r="H2724" s="103">
        <f t="shared" si="42"/>
        <v>0</v>
      </c>
    </row>
    <row r="2725" spans="1:8" hidden="1">
      <c r="A2725" s="80" t="s">
        <v>3843</v>
      </c>
      <c r="B2725" s="80" t="s">
        <v>3873</v>
      </c>
      <c r="C2725" s="80" t="s">
        <v>3705</v>
      </c>
      <c r="D2725" s="93">
        <v>714.00996969874893</v>
      </c>
      <c r="E2725" s="80" t="s">
        <v>3706</v>
      </c>
      <c r="F2725" s="86" t="str">
        <f>INDEX('Crosswalk Particulates'!$B:$B,MATCH('2017 EPA Data'!A2725,'Crosswalk Particulates'!$A:$A,0))</f>
        <v>Commercial Buildings Sector</v>
      </c>
      <c r="G2725" s="91">
        <f>INDEX('Crosswalk Particulates'!$E:$E,MATCH('2017 EPA Data'!$B2725,'Crosswalk Particulates'!$D:$D,0))</f>
        <v>0</v>
      </c>
      <c r="H2725" s="103">
        <f t="shared" si="42"/>
        <v>0</v>
      </c>
    </row>
    <row r="2726" spans="1:8" hidden="1">
      <c r="A2726" s="80" t="s">
        <v>3880</v>
      </c>
      <c r="B2726" s="80" t="s">
        <v>3723</v>
      </c>
      <c r="C2726" s="80" t="s">
        <v>3705</v>
      </c>
      <c r="D2726" s="93">
        <v>712.80527522095679</v>
      </c>
      <c r="E2726" s="80" t="s">
        <v>3706</v>
      </c>
      <c r="F2726" s="86" t="str">
        <f>INDEX('Crosswalk Particulates'!$B:$B,MATCH('2017 EPA Data'!A2726,'Crosswalk Particulates'!$A:$A,0))</f>
        <v>Residential Buildings Sector</v>
      </c>
      <c r="G2726" s="91">
        <f>INDEX('Crosswalk Particulates'!$E:$E,MATCH('2017 EPA Data'!$B2726,'Crosswalk Particulates'!$D:$D,0))</f>
        <v>0</v>
      </c>
      <c r="H2726" s="103">
        <f t="shared" si="42"/>
        <v>0</v>
      </c>
    </row>
    <row r="2727" spans="1:8" hidden="1">
      <c r="A2727" s="80" t="s">
        <v>3747</v>
      </c>
      <c r="B2727" s="80" t="s">
        <v>3951</v>
      </c>
      <c r="C2727" s="80" t="s">
        <v>3705</v>
      </c>
      <c r="D2727" s="93">
        <v>712.02805725277005</v>
      </c>
      <c r="E2727" s="80" t="s">
        <v>3706</v>
      </c>
      <c r="F2727" s="86" t="str">
        <f>INDEX('Crosswalk Particulates'!$B:$B,MATCH('2017 EPA Data'!A2727,'Crosswalk Particulates'!$A:$A,0))</f>
        <v>process-waste-industry</v>
      </c>
      <c r="G2727" s="91">
        <f>INDEX('Crosswalk Particulates'!$E:$E,MATCH('2017 EPA Data'!$B2727,'Crosswalk Particulates'!$D:$D,0))</f>
        <v>0</v>
      </c>
      <c r="H2727" s="103">
        <f t="shared" si="42"/>
        <v>0</v>
      </c>
    </row>
    <row r="2728" spans="1:8" hidden="1">
      <c r="A2728" s="80" t="s">
        <v>3757</v>
      </c>
      <c r="B2728" s="80" t="s">
        <v>3803</v>
      </c>
      <c r="C2728" s="80" t="s">
        <v>3745</v>
      </c>
      <c r="D2728" s="93">
        <v>711.82050523477096</v>
      </c>
      <c r="E2728" s="80" t="s">
        <v>3710</v>
      </c>
      <c r="F2728" s="86" t="str">
        <f>INDEX('Crosswalk Particulates'!$B:$B,MATCH('2017 EPA Data'!A2728,'Crosswalk Particulates'!$A:$A,0))</f>
        <v>Transportation Sector</v>
      </c>
      <c r="G2728" s="91" t="str">
        <f>INDEX('Crosswalk Particulates'!$E:$E,MATCH('2017 EPA Data'!$B2728,'Crosswalk Particulates'!$D:$D,0))</f>
        <v>SOx</v>
      </c>
      <c r="H2728" s="103">
        <f t="shared" si="42"/>
        <v>645753467.93077362</v>
      </c>
    </row>
    <row r="2729" spans="1:8" hidden="1">
      <c r="A2729" s="80" t="s">
        <v>3857</v>
      </c>
      <c r="B2729" s="80" t="s">
        <v>3810</v>
      </c>
      <c r="C2729" s="80" t="s">
        <v>3811</v>
      </c>
      <c r="D2729" s="93">
        <v>711.39457419724431</v>
      </c>
      <c r="E2729" s="80" t="s">
        <v>3706</v>
      </c>
      <c r="F2729" s="86" t="str">
        <f>INDEX('Crosswalk Particulates'!$B:$B,MATCH('2017 EPA Data'!A2729,'Crosswalk Particulates'!$A:$A,0))</f>
        <v>Commercial Buildings Sector</v>
      </c>
      <c r="G2729" s="91">
        <f>INDEX('Crosswalk Particulates'!$E:$E,MATCH('2017 EPA Data'!$B2729,'Crosswalk Particulates'!$D:$D,0))</f>
        <v>0</v>
      </c>
      <c r="H2729" s="103">
        <f t="shared" si="42"/>
        <v>0</v>
      </c>
    </row>
    <row r="2730" spans="1:8" hidden="1">
      <c r="A2730" s="80" t="s">
        <v>3784</v>
      </c>
      <c r="B2730" s="80" t="s">
        <v>3744</v>
      </c>
      <c r="C2730" s="80" t="s">
        <v>3745</v>
      </c>
      <c r="D2730" s="93">
        <v>709.40294585668005</v>
      </c>
      <c r="E2730" s="80" t="s">
        <v>3710</v>
      </c>
      <c r="F2730" s="86" t="str">
        <f>INDEX('Crosswalk Particulates'!$B:$B,MATCH('2017 EPA Data'!A2730,'Crosswalk Particulates'!$A:$A,0))</f>
        <v>industry-fuel-coal</v>
      </c>
      <c r="G2730" s="91" t="str">
        <f>INDEX('Crosswalk Particulates'!$E:$E,MATCH('2017 EPA Data'!$B2730,'Crosswalk Particulates'!$D:$D,0))</f>
        <v>VOC</v>
      </c>
      <c r="H2730" s="103">
        <f t="shared" si="42"/>
        <v>643560292.3466903</v>
      </c>
    </row>
    <row r="2731" spans="1:8" hidden="1">
      <c r="A2731" s="80" t="s">
        <v>3835</v>
      </c>
      <c r="B2731" s="80" t="s">
        <v>3746</v>
      </c>
      <c r="C2731" s="80" t="s">
        <v>3705</v>
      </c>
      <c r="D2731" s="93">
        <v>708.95680000000004</v>
      </c>
      <c r="E2731" s="80" t="s">
        <v>3706</v>
      </c>
      <c r="F2731" s="86" t="str">
        <f>INDEX('Crosswalk Particulates'!$B:$B,MATCH('2017 EPA Data'!A2731,'Crosswalk Particulates'!$A:$A,0))</f>
        <v>process-mining-industry</v>
      </c>
      <c r="G2731" s="91">
        <f>INDEX('Crosswalk Particulates'!$E:$E,MATCH('2017 EPA Data'!$B2731,'Crosswalk Particulates'!$D:$D,0))</f>
        <v>0</v>
      </c>
      <c r="H2731" s="103">
        <f t="shared" si="42"/>
        <v>0</v>
      </c>
    </row>
    <row r="2732" spans="1:8" hidden="1">
      <c r="A2732" s="80" t="s">
        <v>3769</v>
      </c>
      <c r="B2732" s="80" t="s">
        <v>3914</v>
      </c>
      <c r="C2732" s="80" t="s">
        <v>3705</v>
      </c>
      <c r="D2732" s="93">
        <v>704.28980382777161</v>
      </c>
      <c r="E2732" s="80" t="s">
        <v>3706</v>
      </c>
      <c r="F2732" s="86" t="str">
        <f>INDEX('Crosswalk Particulates'!$B:$B,MATCH('2017 EPA Data'!A2732,'Crosswalk Particulates'!$A:$A,0))</f>
        <v>Electricity Sector</v>
      </c>
      <c r="G2732" s="91">
        <f>INDEX('Crosswalk Particulates'!$E:$E,MATCH('2017 EPA Data'!$B2732,'Crosswalk Particulates'!$D:$D,0))</f>
        <v>0</v>
      </c>
      <c r="H2732" s="103">
        <f t="shared" si="42"/>
        <v>0</v>
      </c>
    </row>
    <row r="2733" spans="1:8" hidden="1">
      <c r="A2733" s="80" t="s">
        <v>3795</v>
      </c>
      <c r="B2733" s="80" t="s">
        <v>3914</v>
      </c>
      <c r="C2733" s="80" t="s">
        <v>3705</v>
      </c>
      <c r="D2733" s="93">
        <v>694.22096132700005</v>
      </c>
      <c r="E2733" s="80" t="s">
        <v>3706</v>
      </c>
      <c r="F2733" s="86" t="str">
        <f>INDEX('Crosswalk Particulates'!$B:$B,MATCH('2017 EPA Data'!A2733,'Crosswalk Particulates'!$A:$A,0))</f>
        <v>process-cement-industry</v>
      </c>
      <c r="G2733" s="91">
        <f>INDEX('Crosswalk Particulates'!$E:$E,MATCH('2017 EPA Data'!$B2733,'Crosswalk Particulates'!$D:$D,0))</f>
        <v>0</v>
      </c>
      <c r="H2733" s="103">
        <f t="shared" si="42"/>
        <v>0</v>
      </c>
    </row>
    <row r="2734" spans="1:8" hidden="1">
      <c r="A2734" s="80" t="s">
        <v>3837</v>
      </c>
      <c r="B2734" s="80" t="s">
        <v>3813</v>
      </c>
      <c r="C2734" s="80" t="s">
        <v>3705</v>
      </c>
      <c r="D2734" s="93">
        <v>691.53456969963872</v>
      </c>
      <c r="E2734" s="80" t="s">
        <v>3706</v>
      </c>
      <c r="F2734" s="86" t="str">
        <f>INDEX('Crosswalk Particulates'!$B:$B,MATCH('2017 EPA Data'!A2734,'Crosswalk Particulates'!$A:$A,0))</f>
        <v>Electricity Sector</v>
      </c>
      <c r="G2734" s="91">
        <f>INDEX('Crosswalk Particulates'!$E:$E,MATCH('2017 EPA Data'!$B2734,'Crosswalk Particulates'!$D:$D,0))</f>
        <v>0</v>
      </c>
      <c r="H2734" s="103">
        <f t="shared" si="42"/>
        <v>0</v>
      </c>
    </row>
    <row r="2735" spans="1:8" hidden="1">
      <c r="A2735" s="80" t="s">
        <v>3790</v>
      </c>
      <c r="B2735" s="80" t="s">
        <v>3903</v>
      </c>
      <c r="C2735" s="80" t="s">
        <v>3705</v>
      </c>
      <c r="D2735" s="93">
        <v>690.95839560000002</v>
      </c>
      <c r="E2735" s="80" t="s">
        <v>3706</v>
      </c>
      <c r="F2735" s="86" t="str">
        <f>INDEX('Crosswalk Particulates'!$B:$B,MATCH('2017 EPA Data'!A2735,'Crosswalk Particulates'!$A:$A,0))</f>
        <v>process-other-industry</v>
      </c>
      <c r="G2735" s="91">
        <f>INDEX('Crosswalk Particulates'!$E:$E,MATCH('2017 EPA Data'!$B2735,'Crosswalk Particulates'!$D:$D,0))</f>
        <v>0</v>
      </c>
      <c r="H2735" s="103">
        <f t="shared" si="42"/>
        <v>0</v>
      </c>
    </row>
    <row r="2736" spans="1:8" hidden="1">
      <c r="A2736" s="80" t="s">
        <v>3784</v>
      </c>
      <c r="B2736" s="80" t="s">
        <v>3861</v>
      </c>
      <c r="C2736" s="80" t="s">
        <v>3705</v>
      </c>
      <c r="D2736" s="93">
        <v>690.73360000000002</v>
      </c>
      <c r="E2736" s="80" t="s">
        <v>3706</v>
      </c>
      <c r="F2736" s="86" t="str">
        <f>INDEX('Crosswalk Particulates'!$B:$B,MATCH('2017 EPA Data'!A2736,'Crosswalk Particulates'!$A:$A,0))</f>
        <v>industry-fuel-coal</v>
      </c>
      <c r="G2736" s="91">
        <f>INDEX('Crosswalk Particulates'!$E:$E,MATCH('2017 EPA Data'!$B2736,'Crosswalk Particulates'!$D:$D,0))</f>
        <v>0</v>
      </c>
      <c r="H2736" s="103">
        <f t="shared" si="42"/>
        <v>0</v>
      </c>
    </row>
    <row r="2737" spans="1:8" hidden="1">
      <c r="A2737" s="80" t="s">
        <v>3739</v>
      </c>
      <c r="B2737" s="80" t="s">
        <v>3892</v>
      </c>
      <c r="C2737" s="80" t="s">
        <v>3705</v>
      </c>
      <c r="D2737" s="93">
        <v>689.4</v>
      </c>
      <c r="E2737" s="80" t="s">
        <v>3706</v>
      </c>
      <c r="F2737" s="86" t="str">
        <f>INDEX('Crosswalk Particulates'!$B:$B,MATCH('2017 EPA Data'!A2737,'Crosswalk Particulates'!$A:$A,0))</f>
        <v>industry-fuel-natural gas</v>
      </c>
      <c r="G2737" s="91">
        <f>INDEX('Crosswalk Particulates'!$E:$E,MATCH('2017 EPA Data'!$B2737,'Crosswalk Particulates'!$D:$D,0))</f>
        <v>0</v>
      </c>
      <c r="H2737" s="103">
        <f t="shared" si="42"/>
        <v>0</v>
      </c>
    </row>
    <row r="2738" spans="1:8" hidden="1">
      <c r="A2738" s="80" t="s">
        <v>3796</v>
      </c>
      <c r="B2738" s="80" t="s">
        <v>3928</v>
      </c>
      <c r="C2738" s="80" t="s">
        <v>3705</v>
      </c>
      <c r="D2738" s="93">
        <v>688.64455190000001</v>
      </c>
      <c r="E2738" s="80" t="s">
        <v>3706</v>
      </c>
      <c r="F2738" s="86" t="str">
        <f>INDEX('Crosswalk Particulates'!$B:$B,MATCH('2017 EPA Data'!A2738,'Crosswalk Particulates'!$A:$A,0))</f>
        <v>Electricity Sector</v>
      </c>
      <c r="G2738" s="91">
        <f>INDEX('Crosswalk Particulates'!$E:$E,MATCH('2017 EPA Data'!$B2738,'Crosswalk Particulates'!$D:$D,0))</f>
        <v>0</v>
      </c>
      <c r="H2738" s="103">
        <f t="shared" si="42"/>
        <v>0</v>
      </c>
    </row>
    <row r="2739" spans="1:8" hidden="1">
      <c r="A2739" s="80" t="s">
        <v>3853</v>
      </c>
      <c r="B2739" s="80" t="s">
        <v>3927</v>
      </c>
      <c r="C2739" s="80" t="s">
        <v>3705</v>
      </c>
      <c r="D2739" s="93">
        <v>688.61310193096767</v>
      </c>
      <c r="E2739" s="80" t="s">
        <v>3706</v>
      </c>
      <c r="F2739" s="86" t="str">
        <f>INDEX('Crosswalk Particulates'!$B:$B,MATCH('2017 EPA Data'!A2739,'Crosswalk Particulates'!$A:$A,0))</f>
        <v>Commercial Buildings Sector</v>
      </c>
      <c r="G2739" s="91">
        <f>INDEX('Crosswalk Particulates'!$E:$E,MATCH('2017 EPA Data'!$B2739,'Crosswalk Particulates'!$D:$D,0))</f>
        <v>0</v>
      </c>
      <c r="H2739" s="103">
        <f t="shared" si="42"/>
        <v>0</v>
      </c>
    </row>
    <row r="2740" spans="1:8" hidden="1">
      <c r="A2740" s="80" t="s">
        <v>3857</v>
      </c>
      <c r="B2740" s="80" t="s">
        <v>3761</v>
      </c>
      <c r="C2740" s="80" t="s">
        <v>3705</v>
      </c>
      <c r="D2740" s="93">
        <v>688.26291178700001</v>
      </c>
      <c r="E2740" s="80" t="s">
        <v>3706</v>
      </c>
      <c r="F2740" s="86" t="str">
        <f>INDEX('Crosswalk Particulates'!$B:$B,MATCH('2017 EPA Data'!A2740,'Crosswalk Particulates'!$A:$A,0))</f>
        <v>Commercial Buildings Sector</v>
      </c>
      <c r="G2740" s="91">
        <f>INDEX('Crosswalk Particulates'!$E:$E,MATCH('2017 EPA Data'!$B2740,'Crosswalk Particulates'!$D:$D,0))</f>
        <v>0</v>
      </c>
      <c r="H2740" s="103">
        <f t="shared" si="42"/>
        <v>0</v>
      </c>
    </row>
    <row r="2741" spans="1:8" hidden="1">
      <c r="A2741" s="80" t="s">
        <v>3726</v>
      </c>
      <c r="B2741" s="80" t="s">
        <v>3825</v>
      </c>
      <c r="C2741" s="80" t="s">
        <v>3705</v>
      </c>
      <c r="D2741" s="93">
        <v>686.57938274332002</v>
      </c>
      <c r="E2741" s="80" t="s">
        <v>3706</v>
      </c>
      <c r="F2741" s="86" t="str">
        <f>INDEX('Crosswalk Particulates'!$B:$B,MATCH('2017 EPA Data'!A2741,'Crosswalk Particulates'!$A:$A,0))</f>
        <v>process-other-industry</v>
      </c>
      <c r="G2741" s="91">
        <f>INDEX('Crosswalk Particulates'!$E:$E,MATCH('2017 EPA Data'!$B2741,'Crosswalk Particulates'!$D:$D,0))</f>
        <v>0</v>
      </c>
      <c r="H2741" s="103">
        <f t="shared" si="42"/>
        <v>0</v>
      </c>
    </row>
    <row r="2742" spans="1:8" hidden="1">
      <c r="A2742" s="80" t="s">
        <v>3769</v>
      </c>
      <c r="B2742" s="80" t="s">
        <v>3809</v>
      </c>
      <c r="C2742" s="80" t="s">
        <v>3705</v>
      </c>
      <c r="D2742" s="93">
        <v>686.33805679034265</v>
      </c>
      <c r="E2742" s="80" t="s">
        <v>3706</v>
      </c>
      <c r="F2742" s="86" t="str">
        <f>INDEX('Crosswalk Particulates'!$B:$B,MATCH('2017 EPA Data'!A2742,'Crosswalk Particulates'!$A:$A,0))</f>
        <v>Electricity Sector</v>
      </c>
      <c r="G2742" s="91">
        <f>INDEX('Crosswalk Particulates'!$E:$E,MATCH('2017 EPA Data'!$B2742,'Crosswalk Particulates'!$D:$D,0))</f>
        <v>0</v>
      </c>
      <c r="H2742" s="103">
        <f t="shared" si="42"/>
        <v>0</v>
      </c>
    </row>
    <row r="2743" spans="1:8" hidden="1">
      <c r="A2743" s="80" t="s">
        <v>3774</v>
      </c>
      <c r="B2743" s="80" t="s">
        <v>3874</v>
      </c>
      <c r="C2743" s="80" t="s">
        <v>3705</v>
      </c>
      <c r="D2743" s="93">
        <v>685.05233982309994</v>
      </c>
      <c r="E2743" s="80" t="s">
        <v>3706</v>
      </c>
      <c r="F2743" s="86" t="str">
        <f>INDEX('Crosswalk Particulates'!$B:$B,MATCH('2017 EPA Data'!A2743,'Crosswalk Particulates'!$A:$A,0))</f>
        <v>process-other-industry</v>
      </c>
      <c r="G2743" s="91">
        <f>INDEX('Crosswalk Particulates'!$E:$E,MATCH('2017 EPA Data'!$B2743,'Crosswalk Particulates'!$D:$D,0))</f>
        <v>0</v>
      </c>
      <c r="H2743" s="103">
        <f t="shared" si="42"/>
        <v>0</v>
      </c>
    </row>
    <row r="2744" spans="1:8" hidden="1">
      <c r="A2744" s="80" t="s">
        <v>3843</v>
      </c>
      <c r="B2744" s="80" t="s">
        <v>3749</v>
      </c>
      <c r="C2744" s="80" t="s">
        <v>3705</v>
      </c>
      <c r="D2744" s="93">
        <v>684.46442750000006</v>
      </c>
      <c r="E2744" s="80" t="s">
        <v>3706</v>
      </c>
      <c r="F2744" s="86" t="str">
        <f>INDEX('Crosswalk Particulates'!$B:$B,MATCH('2017 EPA Data'!A2744,'Crosswalk Particulates'!$A:$A,0))</f>
        <v>Commercial Buildings Sector</v>
      </c>
      <c r="G2744" s="91">
        <f>INDEX('Crosswalk Particulates'!$E:$E,MATCH('2017 EPA Data'!$B2744,'Crosswalk Particulates'!$D:$D,0))</f>
        <v>0</v>
      </c>
      <c r="H2744" s="103">
        <f t="shared" si="42"/>
        <v>0</v>
      </c>
    </row>
    <row r="2745" spans="1:8" hidden="1">
      <c r="A2745" s="80" t="s">
        <v>3853</v>
      </c>
      <c r="B2745" s="80" t="s">
        <v>3948</v>
      </c>
      <c r="C2745" s="80" t="s">
        <v>3705</v>
      </c>
      <c r="D2745" s="93">
        <v>684.327816553503</v>
      </c>
      <c r="E2745" s="80" t="s">
        <v>3706</v>
      </c>
      <c r="F2745" s="86" t="str">
        <f>INDEX('Crosswalk Particulates'!$B:$B,MATCH('2017 EPA Data'!A2745,'Crosswalk Particulates'!$A:$A,0))</f>
        <v>Commercial Buildings Sector</v>
      </c>
      <c r="G2745" s="91">
        <f>INDEX('Crosswalk Particulates'!$E:$E,MATCH('2017 EPA Data'!$B2745,'Crosswalk Particulates'!$D:$D,0))</f>
        <v>0</v>
      </c>
      <c r="H2745" s="103">
        <f t="shared" si="42"/>
        <v>0</v>
      </c>
    </row>
    <row r="2746" spans="1:8" hidden="1">
      <c r="A2746" s="80" t="s">
        <v>3733</v>
      </c>
      <c r="B2746" s="80" t="s">
        <v>3818</v>
      </c>
      <c r="D2746" s="93">
        <v>684.04602130413559</v>
      </c>
      <c r="E2746" s="80" t="s">
        <v>3710</v>
      </c>
      <c r="F2746" s="86" t="str">
        <f>INDEX('Crosswalk Particulates'!$B:$B,MATCH('2017 EPA Data'!A2746,'Crosswalk Particulates'!$A:$A,0))</f>
        <v>Transportation Sector</v>
      </c>
      <c r="G2746" s="91">
        <f>INDEX('Crosswalk Particulates'!$E:$E,MATCH('2017 EPA Data'!$B2746,'Crosswalk Particulates'!$D:$D,0))</f>
        <v>0</v>
      </c>
      <c r="H2746" s="103">
        <f t="shared" si="42"/>
        <v>620556849.98243296</v>
      </c>
    </row>
    <row r="2747" spans="1:8" hidden="1">
      <c r="A2747" s="80" t="s">
        <v>3820</v>
      </c>
      <c r="B2747" s="80" t="s">
        <v>3914</v>
      </c>
      <c r="C2747" s="80" t="s">
        <v>3705</v>
      </c>
      <c r="D2747" s="93">
        <v>684.00959051637767</v>
      </c>
      <c r="E2747" s="80" t="s">
        <v>3706</v>
      </c>
      <c r="F2747" s="86" t="str">
        <f>INDEX('Crosswalk Particulates'!$B:$B,MATCH('2017 EPA Data'!A2747,'Crosswalk Particulates'!$A:$A,0))</f>
        <v>industry-fuel-other</v>
      </c>
      <c r="G2747" s="91">
        <f>INDEX('Crosswalk Particulates'!$E:$E,MATCH('2017 EPA Data'!$B2747,'Crosswalk Particulates'!$D:$D,0))</f>
        <v>0</v>
      </c>
      <c r="H2747" s="103">
        <f t="shared" si="42"/>
        <v>0</v>
      </c>
    </row>
    <row r="2748" spans="1:8" hidden="1">
      <c r="A2748" s="80" t="s">
        <v>3711</v>
      </c>
      <c r="B2748" s="80" t="s">
        <v>3939</v>
      </c>
      <c r="C2748" s="80" t="s">
        <v>3705</v>
      </c>
      <c r="D2748" s="93">
        <v>682.93753268305647</v>
      </c>
      <c r="E2748" s="80" t="s">
        <v>3706</v>
      </c>
      <c r="F2748" s="86" t="str">
        <f>INDEX('Crosswalk Particulates'!$B:$B,MATCH('2017 EPA Data'!A2748,'Crosswalk Particulates'!$A:$A,0))</f>
        <v>Transportation Sector</v>
      </c>
      <c r="G2748" s="91">
        <f>INDEX('Crosswalk Particulates'!$E:$E,MATCH('2017 EPA Data'!$B2748,'Crosswalk Particulates'!$D:$D,0))</f>
        <v>0</v>
      </c>
      <c r="H2748" s="103">
        <f t="shared" si="42"/>
        <v>0</v>
      </c>
    </row>
    <row r="2749" spans="1:8" hidden="1">
      <c r="A2749" s="80" t="s">
        <v>3774</v>
      </c>
      <c r="B2749" s="80" t="s">
        <v>3922</v>
      </c>
      <c r="C2749" s="80" t="s">
        <v>3705</v>
      </c>
      <c r="D2749" s="93">
        <v>680.02149999999995</v>
      </c>
      <c r="E2749" s="80" t="s">
        <v>3706</v>
      </c>
      <c r="F2749" s="86" t="str">
        <f>INDEX('Crosswalk Particulates'!$B:$B,MATCH('2017 EPA Data'!A2749,'Crosswalk Particulates'!$A:$A,0))</f>
        <v>process-other-industry</v>
      </c>
      <c r="G2749" s="91">
        <f>INDEX('Crosswalk Particulates'!$E:$E,MATCH('2017 EPA Data'!$B2749,'Crosswalk Particulates'!$D:$D,0))</f>
        <v>0</v>
      </c>
      <c r="H2749" s="103">
        <f t="shared" si="42"/>
        <v>0</v>
      </c>
    </row>
    <row r="2750" spans="1:8" hidden="1">
      <c r="A2750" s="80" t="s">
        <v>3743</v>
      </c>
      <c r="B2750" s="80" t="s">
        <v>3921</v>
      </c>
      <c r="C2750" s="80" t="s">
        <v>3705</v>
      </c>
      <c r="D2750" s="93">
        <v>680</v>
      </c>
      <c r="E2750" s="80" t="s">
        <v>3706</v>
      </c>
      <c r="F2750" s="86" t="str">
        <f>INDEX('Crosswalk Particulates'!$B:$B,MATCH('2017 EPA Data'!A2750,'Crosswalk Particulates'!$A:$A,0))</f>
        <v>process-other-industry</v>
      </c>
      <c r="G2750" s="91">
        <f>INDEX('Crosswalk Particulates'!$E:$E,MATCH('2017 EPA Data'!$B2750,'Crosswalk Particulates'!$D:$D,0))</f>
        <v>0</v>
      </c>
      <c r="H2750" s="103">
        <f t="shared" si="42"/>
        <v>0</v>
      </c>
    </row>
    <row r="2751" spans="1:8" hidden="1">
      <c r="A2751" s="80" t="s">
        <v>3784</v>
      </c>
      <c r="B2751" s="80" t="s">
        <v>3956</v>
      </c>
      <c r="C2751" s="80" t="s">
        <v>3705</v>
      </c>
      <c r="D2751" s="93">
        <v>678.73835999999994</v>
      </c>
      <c r="E2751" s="80" t="s">
        <v>3706</v>
      </c>
      <c r="F2751" s="86" t="str">
        <f>INDEX('Crosswalk Particulates'!$B:$B,MATCH('2017 EPA Data'!A2751,'Crosswalk Particulates'!$A:$A,0))</f>
        <v>industry-fuel-coal</v>
      </c>
      <c r="G2751" s="91">
        <f>INDEX('Crosswalk Particulates'!$E:$E,MATCH('2017 EPA Data'!$B2751,'Crosswalk Particulates'!$D:$D,0))</f>
        <v>0</v>
      </c>
      <c r="H2751" s="103">
        <f t="shared" si="42"/>
        <v>0</v>
      </c>
    </row>
    <row r="2752" spans="1:8" hidden="1">
      <c r="A2752" s="80" t="s">
        <v>3853</v>
      </c>
      <c r="B2752" s="80" t="s">
        <v>3810</v>
      </c>
      <c r="C2752" s="80" t="s">
        <v>3811</v>
      </c>
      <c r="D2752" s="93">
        <v>678.70292309407137</v>
      </c>
      <c r="E2752" s="80" t="s">
        <v>3706</v>
      </c>
      <c r="F2752" s="86" t="str">
        <f>INDEX('Crosswalk Particulates'!$B:$B,MATCH('2017 EPA Data'!A2752,'Crosswalk Particulates'!$A:$A,0))</f>
        <v>Commercial Buildings Sector</v>
      </c>
      <c r="G2752" s="91">
        <f>INDEX('Crosswalk Particulates'!$E:$E,MATCH('2017 EPA Data'!$B2752,'Crosswalk Particulates'!$D:$D,0))</f>
        <v>0</v>
      </c>
      <c r="H2752" s="103">
        <f t="shared" si="42"/>
        <v>0</v>
      </c>
    </row>
    <row r="2753" spans="1:8" hidden="1">
      <c r="A2753" s="80" t="s">
        <v>3741</v>
      </c>
      <c r="B2753" s="80" t="s">
        <v>3800</v>
      </c>
      <c r="C2753" s="80" t="s">
        <v>3705</v>
      </c>
      <c r="D2753" s="93">
        <v>673.77</v>
      </c>
      <c r="E2753" s="80" t="s">
        <v>3706</v>
      </c>
      <c r="F2753" s="86" t="str">
        <f>INDEX('Crosswalk Particulates'!$B:$B,MATCH('2017 EPA Data'!A2753,'Crosswalk Particulates'!$A:$A,0))</f>
        <v>process-other-industry</v>
      </c>
      <c r="G2753" s="91">
        <f>INDEX('Crosswalk Particulates'!$E:$E,MATCH('2017 EPA Data'!$B2753,'Crosswalk Particulates'!$D:$D,0))</f>
        <v>0</v>
      </c>
      <c r="H2753" s="103">
        <f t="shared" si="42"/>
        <v>0</v>
      </c>
    </row>
    <row r="2754" spans="1:8" hidden="1">
      <c r="A2754" s="80" t="s">
        <v>3766</v>
      </c>
      <c r="B2754" s="80" t="s">
        <v>3808</v>
      </c>
      <c r="C2754" s="80" t="s">
        <v>3705</v>
      </c>
      <c r="D2754" s="93">
        <v>672.57356976553001</v>
      </c>
      <c r="E2754" s="80" t="s">
        <v>3706</v>
      </c>
      <c r="F2754" s="86" t="str">
        <f>INDEX('Crosswalk Particulates'!$B:$B,MATCH('2017 EPA Data'!A2754,'Crosswalk Particulates'!$A:$A,0))</f>
        <v>process-chemicals-industry</v>
      </c>
      <c r="G2754" s="91">
        <f>INDEX('Crosswalk Particulates'!$E:$E,MATCH('2017 EPA Data'!$B2754,'Crosswalk Particulates'!$D:$D,0))</f>
        <v>0</v>
      </c>
      <c r="H2754" s="103">
        <f t="shared" si="42"/>
        <v>0</v>
      </c>
    </row>
    <row r="2755" spans="1:8" hidden="1">
      <c r="A2755" s="80" t="s">
        <v>3743</v>
      </c>
      <c r="B2755" s="80" t="s">
        <v>3746</v>
      </c>
      <c r="C2755" s="80" t="s">
        <v>3705</v>
      </c>
      <c r="D2755" s="93">
        <v>671.92156799999998</v>
      </c>
      <c r="E2755" s="80" t="s">
        <v>3706</v>
      </c>
      <c r="F2755" s="86" t="str">
        <f>INDEX('Crosswalk Particulates'!$B:$B,MATCH('2017 EPA Data'!A2755,'Crosswalk Particulates'!$A:$A,0))</f>
        <v>process-other-industry</v>
      </c>
      <c r="G2755" s="91">
        <f>INDEX('Crosswalk Particulates'!$E:$E,MATCH('2017 EPA Data'!$B2755,'Crosswalk Particulates'!$D:$D,0))</f>
        <v>0</v>
      </c>
      <c r="H2755" s="103">
        <f t="shared" si="42"/>
        <v>0</v>
      </c>
    </row>
    <row r="2756" spans="1:8" hidden="1">
      <c r="A2756" s="80" t="s">
        <v>3807</v>
      </c>
      <c r="B2756" s="80" t="s">
        <v>3838</v>
      </c>
      <c r="C2756" s="80" t="s">
        <v>3705</v>
      </c>
      <c r="D2756" s="93">
        <v>670.69209999999998</v>
      </c>
      <c r="E2756" s="80" t="s">
        <v>3706</v>
      </c>
      <c r="F2756" s="86" t="str">
        <f>INDEX('Crosswalk Particulates'!$B:$B,MATCH('2017 EPA Data'!A2756,'Crosswalk Particulates'!$A:$A,0))</f>
        <v>process-iron and steel-industry</v>
      </c>
      <c r="G2756" s="91">
        <f>INDEX('Crosswalk Particulates'!$E:$E,MATCH('2017 EPA Data'!$B2756,'Crosswalk Particulates'!$D:$D,0))</f>
        <v>0</v>
      </c>
      <c r="H2756" s="103">
        <f t="shared" ref="H2756:H2819" si="43">IF(E2756="TON",D2756/metricton_to_shortton,0)*10^6</f>
        <v>0</v>
      </c>
    </row>
    <row r="2757" spans="1:8" hidden="1">
      <c r="A2757" s="80" t="s">
        <v>3852</v>
      </c>
      <c r="B2757" s="80" t="s">
        <v>3736</v>
      </c>
      <c r="C2757" s="80" t="s">
        <v>3705</v>
      </c>
      <c r="D2757" s="93">
        <v>669.88754134162673</v>
      </c>
      <c r="E2757" s="80" t="s">
        <v>3706</v>
      </c>
      <c r="F2757" s="86" t="str">
        <f>INDEX('Crosswalk Particulates'!$B:$B,MATCH('2017 EPA Data'!A2757,'Crosswalk Particulates'!$A:$A,0))</f>
        <v>Commercial Buildings Sector</v>
      </c>
      <c r="G2757" s="91">
        <f>INDEX('Crosswalk Particulates'!$E:$E,MATCH('2017 EPA Data'!$B2757,'Crosswalk Particulates'!$D:$D,0))</f>
        <v>0</v>
      </c>
      <c r="H2757" s="103">
        <f t="shared" si="43"/>
        <v>0</v>
      </c>
    </row>
    <row r="2758" spans="1:8" hidden="1">
      <c r="A2758" s="80" t="s">
        <v>3769</v>
      </c>
      <c r="B2758" s="80" t="s">
        <v>3721</v>
      </c>
      <c r="C2758" s="80" t="s">
        <v>3705</v>
      </c>
      <c r="D2758" s="93">
        <v>667.56665053874997</v>
      </c>
      <c r="E2758" s="80" t="s">
        <v>3706</v>
      </c>
      <c r="F2758" s="86" t="str">
        <f>INDEX('Crosswalk Particulates'!$B:$B,MATCH('2017 EPA Data'!A2758,'Crosswalk Particulates'!$A:$A,0))</f>
        <v>Electricity Sector</v>
      </c>
      <c r="G2758" s="91">
        <f>INDEX('Crosswalk Particulates'!$E:$E,MATCH('2017 EPA Data'!$B2758,'Crosswalk Particulates'!$D:$D,0))</f>
        <v>0</v>
      </c>
      <c r="H2758" s="103">
        <f t="shared" si="43"/>
        <v>0</v>
      </c>
    </row>
    <row r="2759" spans="1:8" hidden="1">
      <c r="A2759" s="80" t="s">
        <v>3780</v>
      </c>
      <c r="B2759" s="80" t="s">
        <v>3942</v>
      </c>
      <c r="C2759" s="80" t="s">
        <v>3705</v>
      </c>
      <c r="D2759" s="93">
        <v>665.952</v>
      </c>
      <c r="E2759" s="80" t="s">
        <v>3706</v>
      </c>
      <c r="F2759" s="86" t="str">
        <f>INDEX('Crosswalk Particulates'!$B:$B,MATCH('2017 EPA Data'!A2759,'Crosswalk Particulates'!$A:$A,0))</f>
        <v>process-ngps-industry</v>
      </c>
      <c r="G2759" s="91">
        <f>INDEX('Crosswalk Particulates'!$E:$E,MATCH('2017 EPA Data'!$B2759,'Crosswalk Particulates'!$D:$D,0))</f>
        <v>0</v>
      </c>
      <c r="H2759" s="103">
        <f t="shared" si="43"/>
        <v>0</v>
      </c>
    </row>
    <row r="2760" spans="1:8" hidden="1">
      <c r="A2760" s="80" t="s">
        <v>3835</v>
      </c>
      <c r="B2760" s="80" t="s">
        <v>3941</v>
      </c>
      <c r="D2760" s="93">
        <v>665.33509971360957</v>
      </c>
      <c r="E2760" s="80" t="s">
        <v>3710</v>
      </c>
      <c r="F2760" s="86" t="str">
        <f>INDEX('Crosswalk Particulates'!$B:$B,MATCH('2017 EPA Data'!A2760,'Crosswalk Particulates'!$A:$A,0))</f>
        <v>process-mining-industry</v>
      </c>
      <c r="G2760" s="91">
        <f>INDEX('Crosswalk Particulates'!$E:$E,MATCH('2017 EPA Data'!$B2760,'Crosswalk Particulates'!$D:$D,0))</f>
        <v>0</v>
      </c>
      <c r="H2760" s="103">
        <f t="shared" si="43"/>
        <v>603582567.25749528</v>
      </c>
    </row>
    <row r="2761" spans="1:8" hidden="1">
      <c r="A2761" s="80" t="s">
        <v>3741</v>
      </c>
      <c r="B2761" s="80" t="s">
        <v>3810</v>
      </c>
      <c r="C2761" s="80" t="s">
        <v>3811</v>
      </c>
      <c r="D2761" s="93">
        <v>664.49337200000002</v>
      </c>
      <c r="E2761" s="80" t="s">
        <v>3706</v>
      </c>
      <c r="F2761" s="86" t="str">
        <f>INDEX('Crosswalk Particulates'!$B:$B,MATCH('2017 EPA Data'!A2761,'Crosswalk Particulates'!$A:$A,0))</f>
        <v>process-other-industry</v>
      </c>
      <c r="G2761" s="91">
        <f>INDEX('Crosswalk Particulates'!$E:$E,MATCH('2017 EPA Data'!$B2761,'Crosswalk Particulates'!$D:$D,0))</f>
        <v>0</v>
      </c>
      <c r="H2761" s="103">
        <f t="shared" si="43"/>
        <v>0</v>
      </c>
    </row>
    <row r="2762" spans="1:8" hidden="1">
      <c r="A2762" s="80" t="s">
        <v>3739</v>
      </c>
      <c r="B2762" s="80" t="s">
        <v>3802</v>
      </c>
      <c r="C2762" s="80" t="s">
        <v>3705</v>
      </c>
      <c r="D2762" s="93">
        <v>660.79352626005902</v>
      </c>
      <c r="E2762" s="80" t="s">
        <v>3706</v>
      </c>
      <c r="F2762" s="86" t="str">
        <f>INDEX('Crosswalk Particulates'!$B:$B,MATCH('2017 EPA Data'!A2762,'Crosswalk Particulates'!$A:$A,0))</f>
        <v>industry-fuel-natural gas</v>
      </c>
      <c r="G2762" s="91">
        <f>INDEX('Crosswalk Particulates'!$E:$E,MATCH('2017 EPA Data'!$B2762,'Crosswalk Particulates'!$D:$D,0))</f>
        <v>0</v>
      </c>
      <c r="H2762" s="103">
        <f t="shared" si="43"/>
        <v>0</v>
      </c>
    </row>
    <row r="2763" spans="1:8" hidden="1">
      <c r="A2763" s="80" t="s">
        <v>3742</v>
      </c>
      <c r="B2763" s="80" t="s">
        <v>3841</v>
      </c>
      <c r="C2763" s="80" t="s">
        <v>3705</v>
      </c>
      <c r="D2763" s="93">
        <v>660.24431964588234</v>
      </c>
      <c r="E2763" s="80" t="s">
        <v>3706</v>
      </c>
      <c r="F2763" s="86" t="str">
        <f>INDEX('Crosswalk Particulates'!$B:$B,MATCH('2017 EPA Data'!A2763,'Crosswalk Particulates'!$A:$A,0))</f>
        <v>Transportation Sector</v>
      </c>
      <c r="G2763" s="91">
        <f>INDEX('Crosswalk Particulates'!$E:$E,MATCH('2017 EPA Data'!$B2763,'Crosswalk Particulates'!$D:$D,0))</f>
        <v>0</v>
      </c>
      <c r="H2763" s="103">
        <f t="shared" si="43"/>
        <v>0</v>
      </c>
    </row>
    <row r="2764" spans="1:8" hidden="1">
      <c r="A2764" s="80" t="s">
        <v>3742</v>
      </c>
      <c r="B2764" s="80" t="s">
        <v>3917</v>
      </c>
      <c r="C2764" s="80" t="s">
        <v>3705</v>
      </c>
      <c r="D2764" s="93">
        <v>660.24431964588234</v>
      </c>
      <c r="E2764" s="80" t="s">
        <v>3706</v>
      </c>
      <c r="F2764" s="86" t="str">
        <f>INDEX('Crosswalk Particulates'!$B:$B,MATCH('2017 EPA Data'!A2764,'Crosswalk Particulates'!$A:$A,0))</f>
        <v>Transportation Sector</v>
      </c>
      <c r="G2764" s="91">
        <f>INDEX('Crosswalk Particulates'!$E:$E,MATCH('2017 EPA Data'!$B2764,'Crosswalk Particulates'!$D:$D,0))</f>
        <v>0</v>
      </c>
      <c r="H2764" s="103">
        <f t="shared" si="43"/>
        <v>0</v>
      </c>
    </row>
    <row r="2765" spans="1:8" hidden="1">
      <c r="A2765" s="80" t="s">
        <v>3743</v>
      </c>
      <c r="B2765" s="80" t="s">
        <v>3728</v>
      </c>
      <c r="C2765" s="80" t="s">
        <v>3705</v>
      </c>
      <c r="D2765" s="93">
        <v>660</v>
      </c>
      <c r="E2765" s="80" t="s">
        <v>3706</v>
      </c>
      <c r="F2765" s="86" t="str">
        <f>INDEX('Crosswalk Particulates'!$B:$B,MATCH('2017 EPA Data'!A2765,'Crosswalk Particulates'!$A:$A,0))</f>
        <v>process-other-industry</v>
      </c>
      <c r="G2765" s="91">
        <f>INDEX('Crosswalk Particulates'!$E:$E,MATCH('2017 EPA Data'!$B2765,'Crosswalk Particulates'!$D:$D,0))</f>
        <v>0</v>
      </c>
      <c r="H2765" s="103">
        <f t="shared" si="43"/>
        <v>0</v>
      </c>
    </row>
    <row r="2766" spans="1:8" hidden="1">
      <c r="A2766" s="80" t="s">
        <v>3734</v>
      </c>
      <c r="B2766" s="80" t="s">
        <v>3829</v>
      </c>
      <c r="C2766" s="80" t="s">
        <v>3705</v>
      </c>
      <c r="D2766" s="93">
        <v>655.03298965399995</v>
      </c>
      <c r="E2766" s="80" t="s">
        <v>3706</v>
      </c>
      <c r="F2766" s="86" t="str">
        <f>INDEX('Crosswalk Particulates'!$B:$B,MATCH('2017 EPA Data'!A2766,'Crosswalk Particulates'!$A:$A,0))</f>
        <v>process-other-industry</v>
      </c>
      <c r="G2766" s="91">
        <f>INDEX('Crosswalk Particulates'!$E:$E,MATCH('2017 EPA Data'!$B2766,'Crosswalk Particulates'!$D:$D,0))</f>
        <v>0</v>
      </c>
      <c r="H2766" s="103">
        <f t="shared" si="43"/>
        <v>0</v>
      </c>
    </row>
    <row r="2767" spans="1:8" hidden="1">
      <c r="A2767" s="80" t="s">
        <v>3737</v>
      </c>
      <c r="B2767" s="80" t="s">
        <v>3805</v>
      </c>
      <c r="C2767" s="80" t="s">
        <v>3705</v>
      </c>
      <c r="D2767" s="93">
        <v>654.24374856379598</v>
      </c>
      <c r="E2767" s="80" t="s">
        <v>3706</v>
      </c>
      <c r="F2767" s="86" t="str">
        <f>INDEX('Crosswalk Particulates'!$B:$B,MATCH('2017 EPA Data'!A2767,'Crosswalk Particulates'!$A:$A,0))</f>
        <v>Residential Buildings Sector</v>
      </c>
      <c r="G2767" s="91">
        <f>INDEX('Crosswalk Particulates'!$E:$E,MATCH('2017 EPA Data'!$B2767,'Crosswalk Particulates'!$D:$D,0))</f>
        <v>0</v>
      </c>
      <c r="H2767" s="103">
        <f t="shared" si="43"/>
        <v>0</v>
      </c>
    </row>
    <row r="2768" spans="1:8" hidden="1">
      <c r="A2768" s="80" t="s">
        <v>3707</v>
      </c>
      <c r="B2768" s="80" t="s">
        <v>3966</v>
      </c>
      <c r="C2768" s="80" t="s">
        <v>3705</v>
      </c>
      <c r="D2768" s="93">
        <v>653.17367602000002</v>
      </c>
      <c r="E2768" s="80" t="s">
        <v>3706</v>
      </c>
      <c r="F2768" s="86" t="str">
        <f>INDEX('Crosswalk Particulates'!$B:$B,MATCH('2017 EPA Data'!A2768,'Crosswalk Particulates'!$A:$A,0))</f>
        <v>process-other-industry</v>
      </c>
      <c r="G2768" s="91">
        <f>INDEX('Crosswalk Particulates'!$E:$E,MATCH('2017 EPA Data'!$B2768,'Crosswalk Particulates'!$D:$D,0))</f>
        <v>0</v>
      </c>
      <c r="H2768" s="103">
        <f t="shared" si="43"/>
        <v>0</v>
      </c>
    </row>
    <row r="2769" spans="1:8" hidden="1">
      <c r="A2769" s="80" t="s">
        <v>3790</v>
      </c>
      <c r="B2769" s="80" t="s">
        <v>3799</v>
      </c>
      <c r="C2769" s="80" t="s">
        <v>3705</v>
      </c>
      <c r="D2769" s="93">
        <v>651.94560000000001</v>
      </c>
      <c r="E2769" s="80" t="s">
        <v>3706</v>
      </c>
      <c r="F2769" s="86" t="str">
        <f>INDEX('Crosswalk Particulates'!$B:$B,MATCH('2017 EPA Data'!A2769,'Crosswalk Particulates'!$A:$A,0))</f>
        <v>process-other-industry</v>
      </c>
      <c r="G2769" s="91">
        <f>INDEX('Crosswalk Particulates'!$E:$E,MATCH('2017 EPA Data'!$B2769,'Crosswalk Particulates'!$D:$D,0))</f>
        <v>0</v>
      </c>
      <c r="H2769" s="103">
        <f t="shared" si="43"/>
        <v>0</v>
      </c>
    </row>
    <row r="2770" spans="1:8" hidden="1">
      <c r="A2770" s="80" t="s">
        <v>3760</v>
      </c>
      <c r="B2770" s="80" t="s">
        <v>3731</v>
      </c>
      <c r="C2770" s="80" t="s">
        <v>3705</v>
      </c>
      <c r="D2770" s="93">
        <v>651.6</v>
      </c>
      <c r="E2770" s="80" t="s">
        <v>3706</v>
      </c>
      <c r="F2770" s="86" t="str">
        <f>INDEX('Crosswalk Particulates'!$B:$B,MATCH('2017 EPA Data'!A2770,'Crosswalk Particulates'!$A:$A,0))</f>
        <v>process-other-industry</v>
      </c>
      <c r="G2770" s="91">
        <f>INDEX('Crosswalk Particulates'!$E:$E,MATCH('2017 EPA Data'!$B2770,'Crosswalk Particulates'!$D:$D,0))</f>
        <v>0</v>
      </c>
      <c r="H2770" s="103">
        <f t="shared" si="43"/>
        <v>0</v>
      </c>
    </row>
    <row r="2771" spans="1:8" hidden="1">
      <c r="A2771" s="80" t="s">
        <v>3741</v>
      </c>
      <c r="B2771" s="80" t="s">
        <v>3799</v>
      </c>
      <c r="C2771" s="80" t="s">
        <v>3705</v>
      </c>
      <c r="D2771" s="93">
        <v>650.41782999999998</v>
      </c>
      <c r="E2771" s="80" t="s">
        <v>3706</v>
      </c>
      <c r="F2771" s="86" t="str">
        <f>INDEX('Crosswalk Particulates'!$B:$B,MATCH('2017 EPA Data'!A2771,'Crosswalk Particulates'!$A:$A,0))</f>
        <v>process-other-industry</v>
      </c>
      <c r="G2771" s="91">
        <f>INDEX('Crosswalk Particulates'!$E:$E,MATCH('2017 EPA Data'!$B2771,'Crosswalk Particulates'!$D:$D,0))</f>
        <v>0</v>
      </c>
      <c r="H2771" s="103">
        <f t="shared" si="43"/>
        <v>0</v>
      </c>
    </row>
    <row r="2772" spans="1:8" hidden="1">
      <c r="A2772" s="80" t="s">
        <v>3707</v>
      </c>
      <c r="B2772" s="80" t="s">
        <v>3977</v>
      </c>
      <c r="C2772" s="80" t="s">
        <v>3705</v>
      </c>
      <c r="D2772" s="93">
        <v>649.35</v>
      </c>
      <c r="E2772" s="80" t="s">
        <v>3706</v>
      </c>
      <c r="F2772" s="86" t="str">
        <f>INDEX('Crosswalk Particulates'!$B:$B,MATCH('2017 EPA Data'!A2772,'Crosswalk Particulates'!$A:$A,0))</f>
        <v>process-other-industry</v>
      </c>
      <c r="G2772" s="91">
        <f>INDEX('Crosswalk Particulates'!$E:$E,MATCH('2017 EPA Data'!$B2772,'Crosswalk Particulates'!$D:$D,0))</f>
        <v>0</v>
      </c>
      <c r="H2772" s="103">
        <f t="shared" si="43"/>
        <v>0</v>
      </c>
    </row>
    <row r="2773" spans="1:8" hidden="1">
      <c r="A2773" s="80" t="s">
        <v>3780</v>
      </c>
      <c r="B2773" s="80" t="s">
        <v>3785</v>
      </c>
      <c r="C2773" s="80" t="s">
        <v>3709</v>
      </c>
      <c r="D2773" s="93">
        <v>648.51637201819995</v>
      </c>
      <c r="E2773" s="80" t="s">
        <v>3710</v>
      </c>
      <c r="F2773" s="86" t="str">
        <f>INDEX('Crosswalk Particulates'!$B:$B,MATCH('2017 EPA Data'!A2773,'Crosswalk Particulates'!$A:$A,0))</f>
        <v>process-ngps-industry</v>
      </c>
      <c r="G2773" s="91" t="str">
        <f>INDEX('Crosswalk Particulates'!$E:$E,MATCH('2017 EPA Data'!$B2773,'Crosswalk Particulates'!$D:$D,0))</f>
        <v>CH4</v>
      </c>
      <c r="H2773" s="103">
        <f t="shared" si="43"/>
        <v>588324856.00076199</v>
      </c>
    </row>
    <row r="2774" spans="1:8" hidden="1">
      <c r="A2774" s="80" t="s">
        <v>3726</v>
      </c>
      <c r="B2774" s="80" t="s">
        <v>3950</v>
      </c>
      <c r="C2774" s="80" t="s">
        <v>3705</v>
      </c>
      <c r="D2774" s="93">
        <v>646.65</v>
      </c>
      <c r="E2774" s="80" t="s">
        <v>3706</v>
      </c>
      <c r="F2774" s="86" t="str">
        <f>INDEX('Crosswalk Particulates'!$B:$B,MATCH('2017 EPA Data'!A2774,'Crosswalk Particulates'!$A:$A,0))</f>
        <v>process-other-industry</v>
      </c>
      <c r="G2774" s="91">
        <f>INDEX('Crosswalk Particulates'!$E:$E,MATCH('2017 EPA Data'!$B2774,'Crosswalk Particulates'!$D:$D,0))</f>
        <v>0</v>
      </c>
      <c r="H2774" s="103">
        <f t="shared" si="43"/>
        <v>0</v>
      </c>
    </row>
    <row r="2775" spans="1:8" hidden="1">
      <c r="A2775" s="80" t="s">
        <v>3772</v>
      </c>
      <c r="B2775" s="80" t="s">
        <v>3914</v>
      </c>
      <c r="C2775" s="80" t="s">
        <v>3705</v>
      </c>
      <c r="D2775" s="93">
        <v>644.06511618318405</v>
      </c>
      <c r="E2775" s="80" t="s">
        <v>3706</v>
      </c>
      <c r="F2775" s="86" t="str">
        <f>INDEX('Crosswalk Particulates'!$B:$B,MATCH('2017 EPA Data'!A2775,'Crosswalk Particulates'!$A:$A,0))</f>
        <v>Electricity Sector</v>
      </c>
      <c r="G2775" s="91">
        <f>INDEX('Crosswalk Particulates'!$E:$E,MATCH('2017 EPA Data'!$B2775,'Crosswalk Particulates'!$D:$D,0))</f>
        <v>0</v>
      </c>
      <c r="H2775" s="103">
        <f t="shared" si="43"/>
        <v>0</v>
      </c>
    </row>
    <row r="2776" spans="1:8" hidden="1">
      <c r="A2776" s="80" t="s">
        <v>3707</v>
      </c>
      <c r="B2776" s="80" t="s">
        <v>3950</v>
      </c>
      <c r="C2776" s="80" t="s">
        <v>3705</v>
      </c>
      <c r="D2776" s="93">
        <v>643.33819000000005</v>
      </c>
      <c r="E2776" s="80" t="s">
        <v>3706</v>
      </c>
      <c r="F2776" s="86" t="str">
        <f>INDEX('Crosswalk Particulates'!$B:$B,MATCH('2017 EPA Data'!A2776,'Crosswalk Particulates'!$A:$A,0))</f>
        <v>process-other-industry</v>
      </c>
      <c r="G2776" s="91">
        <f>INDEX('Crosswalk Particulates'!$E:$E,MATCH('2017 EPA Data'!$B2776,'Crosswalk Particulates'!$D:$D,0))</f>
        <v>0</v>
      </c>
      <c r="H2776" s="103">
        <f t="shared" si="43"/>
        <v>0</v>
      </c>
    </row>
    <row r="2777" spans="1:8" hidden="1">
      <c r="A2777" s="80" t="s">
        <v>3796</v>
      </c>
      <c r="B2777" s="80" t="s">
        <v>3736</v>
      </c>
      <c r="C2777" s="80" t="s">
        <v>3705</v>
      </c>
      <c r="D2777" s="93">
        <v>642.26376949999997</v>
      </c>
      <c r="E2777" s="80" t="s">
        <v>3706</v>
      </c>
      <c r="F2777" s="86" t="str">
        <f>INDEX('Crosswalk Particulates'!$B:$B,MATCH('2017 EPA Data'!A2777,'Crosswalk Particulates'!$A:$A,0))</f>
        <v>Electricity Sector</v>
      </c>
      <c r="G2777" s="91">
        <f>INDEX('Crosswalk Particulates'!$E:$E,MATCH('2017 EPA Data'!$B2777,'Crosswalk Particulates'!$D:$D,0))</f>
        <v>0</v>
      </c>
      <c r="H2777" s="103">
        <f t="shared" si="43"/>
        <v>0</v>
      </c>
    </row>
    <row r="2778" spans="1:8" hidden="1">
      <c r="A2778" s="80" t="s">
        <v>3843</v>
      </c>
      <c r="B2778" s="80" t="s">
        <v>3889</v>
      </c>
      <c r="C2778" s="80" t="s">
        <v>3705</v>
      </c>
      <c r="D2778" s="93">
        <v>641.31488894793745</v>
      </c>
      <c r="E2778" s="80" t="s">
        <v>3706</v>
      </c>
      <c r="F2778" s="86" t="str">
        <f>INDEX('Crosswalk Particulates'!$B:$B,MATCH('2017 EPA Data'!A2778,'Crosswalk Particulates'!$A:$A,0))</f>
        <v>Commercial Buildings Sector</v>
      </c>
      <c r="G2778" s="91">
        <f>INDEX('Crosswalk Particulates'!$E:$E,MATCH('2017 EPA Data'!$B2778,'Crosswalk Particulates'!$D:$D,0))</f>
        <v>0</v>
      </c>
      <c r="H2778" s="103">
        <f t="shared" si="43"/>
        <v>0</v>
      </c>
    </row>
    <row r="2779" spans="1:8" hidden="1">
      <c r="A2779" s="80" t="s">
        <v>3737</v>
      </c>
      <c r="B2779" s="80" t="s">
        <v>3920</v>
      </c>
      <c r="D2779" s="93">
        <v>640.88929521772002</v>
      </c>
      <c r="E2779" s="80" t="s">
        <v>3710</v>
      </c>
      <c r="F2779" s="86" t="str">
        <f>INDEX('Crosswalk Particulates'!$B:$B,MATCH('2017 EPA Data'!A2779,'Crosswalk Particulates'!$A:$A,0))</f>
        <v>Residential Buildings Sector</v>
      </c>
      <c r="G2779" s="91">
        <f>INDEX('Crosswalk Particulates'!$E:$E,MATCH('2017 EPA Data'!$B2779,'Crosswalk Particulates'!$D:$D,0))</f>
        <v>0</v>
      </c>
      <c r="H2779" s="103">
        <f t="shared" si="43"/>
        <v>581405680.0879246</v>
      </c>
    </row>
    <row r="2780" spans="1:8" hidden="1">
      <c r="A2780" s="80" t="s">
        <v>3726</v>
      </c>
      <c r="B2780" s="80" t="s">
        <v>3894</v>
      </c>
      <c r="C2780" s="80" t="s">
        <v>3705</v>
      </c>
      <c r="D2780" s="93">
        <v>640.36871794779995</v>
      </c>
      <c r="E2780" s="80" t="s">
        <v>3706</v>
      </c>
      <c r="F2780" s="86" t="str">
        <f>INDEX('Crosswalk Particulates'!$B:$B,MATCH('2017 EPA Data'!A2780,'Crosswalk Particulates'!$A:$A,0))</f>
        <v>process-other-industry</v>
      </c>
      <c r="G2780" s="91">
        <f>INDEX('Crosswalk Particulates'!$E:$E,MATCH('2017 EPA Data'!$B2780,'Crosswalk Particulates'!$D:$D,0))</f>
        <v>0</v>
      </c>
      <c r="H2780" s="103">
        <f t="shared" si="43"/>
        <v>0</v>
      </c>
    </row>
    <row r="2781" spans="1:8" hidden="1">
      <c r="A2781" s="80" t="s">
        <v>3739</v>
      </c>
      <c r="B2781" s="80" t="s">
        <v>3834</v>
      </c>
      <c r="C2781" s="80" t="s">
        <v>3705</v>
      </c>
      <c r="D2781" s="93">
        <v>639.63691682000001</v>
      </c>
      <c r="E2781" s="80" t="s">
        <v>3706</v>
      </c>
      <c r="F2781" s="86" t="str">
        <f>INDEX('Crosswalk Particulates'!$B:$B,MATCH('2017 EPA Data'!A2781,'Crosswalk Particulates'!$A:$A,0))</f>
        <v>industry-fuel-natural gas</v>
      </c>
      <c r="G2781" s="91">
        <f>INDEX('Crosswalk Particulates'!$E:$E,MATCH('2017 EPA Data'!$B2781,'Crosswalk Particulates'!$D:$D,0))</f>
        <v>0</v>
      </c>
      <c r="H2781" s="103">
        <f t="shared" si="43"/>
        <v>0</v>
      </c>
    </row>
    <row r="2782" spans="1:8" hidden="1">
      <c r="A2782" s="80" t="s">
        <v>3733</v>
      </c>
      <c r="B2782" s="80" t="s">
        <v>3863</v>
      </c>
      <c r="C2782" s="80" t="s">
        <v>3705</v>
      </c>
      <c r="D2782" s="93">
        <v>639.41445315994588</v>
      </c>
      <c r="E2782" s="80" t="s">
        <v>3706</v>
      </c>
      <c r="F2782" s="86" t="str">
        <f>INDEX('Crosswalk Particulates'!$B:$B,MATCH('2017 EPA Data'!A2782,'Crosswalk Particulates'!$A:$A,0))</f>
        <v>Transportation Sector</v>
      </c>
      <c r="G2782" s="91">
        <f>INDEX('Crosswalk Particulates'!$E:$E,MATCH('2017 EPA Data'!$B2782,'Crosswalk Particulates'!$D:$D,0))</f>
        <v>0</v>
      </c>
      <c r="H2782" s="103">
        <f t="shared" si="43"/>
        <v>0</v>
      </c>
    </row>
    <row r="2783" spans="1:8" hidden="1">
      <c r="A2783" s="80" t="s">
        <v>3722</v>
      </c>
      <c r="B2783" s="80" t="s">
        <v>3841</v>
      </c>
      <c r="C2783" s="80" t="s">
        <v>3705</v>
      </c>
      <c r="D2783" s="93">
        <v>632.32180459454025</v>
      </c>
      <c r="E2783" s="80" t="s">
        <v>3706</v>
      </c>
      <c r="F2783" s="86" t="str">
        <f>INDEX('Crosswalk Particulates'!$B:$B,MATCH('2017 EPA Data'!A2783,'Crosswalk Particulates'!$A:$A,0))</f>
        <v>Other-EPA</v>
      </c>
      <c r="G2783" s="91">
        <f>INDEX('Crosswalk Particulates'!$E:$E,MATCH('2017 EPA Data'!$B2783,'Crosswalk Particulates'!$D:$D,0))</f>
        <v>0</v>
      </c>
      <c r="H2783" s="103">
        <f t="shared" si="43"/>
        <v>0</v>
      </c>
    </row>
    <row r="2784" spans="1:8" hidden="1">
      <c r="A2784" s="80" t="s">
        <v>3852</v>
      </c>
      <c r="B2784" s="80" t="s">
        <v>3822</v>
      </c>
      <c r="D2784" s="93">
        <v>631.65152153722784</v>
      </c>
      <c r="E2784" s="80" t="s">
        <v>3710</v>
      </c>
      <c r="F2784" s="86" t="str">
        <f>INDEX('Crosswalk Particulates'!$B:$B,MATCH('2017 EPA Data'!A2784,'Crosswalk Particulates'!$A:$A,0))</f>
        <v>Commercial Buildings Sector</v>
      </c>
      <c r="G2784" s="91" t="str">
        <f>INDEX('Crosswalk Particulates'!$E:$E,MATCH('2017 EPA Data'!$B2784,'Crosswalk Particulates'!$D:$D,0))</f>
        <v>OC</v>
      </c>
      <c r="H2784" s="103">
        <f t="shared" si="43"/>
        <v>573025302.80703974</v>
      </c>
    </row>
    <row r="2785" spans="1:8" hidden="1">
      <c r="A2785" s="80" t="s">
        <v>3769</v>
      </c>
      <c r="B2785" s="80" t="s">
        <v>3916</v>
      </c>
      <c r="C2785" s="80" t="s">
        <v>3705</v>
      </c>
      <c r="D2785" s="93">
        <v>631.26522669654605</v>
      </c>
      <c r="E2785" s="80" t="s">
        <v>3706</v>
      </c>
      <c r="F2785" s="86" t="str">
        <f>INDEX('Crosswalk Particulates'!$B:$B,MATCH('2017 EPA Data'!A2785,'Crosswalk Particulates'!$A:$A,0))</f>
        <v>Electricity Sector</v>
      </c>
      <c r="G2785" s="91">
        <f>INDEX('Crosswalk Particulates'!$E:$E,MATCH('2017 EPA Data'!$B2785,'Crosswalk Particulates'!$D:$D,0))</f>
        <v>0</v>
      </c>
      <c r="H2785" s="103">
        <f t="shared" si="43"/>
        <v>0</v>
      </c>
    </row>
    <row r="2786" spans="1:8" hidden="1">
      <c r="A2786" s="80" t="s">
        <v>3789</v>
      </c>
      <c r="B2786" s="80" t="s">
        <v>3960</v>
      </c>
      <c r="C2786" s="80" t="s">
        <v>3705</v>
      </c>
      <c r="D2786" s="93">
        <v>630.59817008000005</v>
      </c>
      <c r="E2786" s="80" t="s">
        <v>3706</v>
      </c>
      <c r="F2786" s="86" t="str">
        <f>INDEX('Crosswalk Particulates'!$B:$B,MATCH('2017 EPA Data'!A2786,'Crosswalk Particulates'!$A:$A,0))</f>
        <v>Commercial Buildings Sector</v>
      </c>
      <c r="G2786" s="91">
        <f>INDEX('Crosswalk Particulates'!$E:$E,MATCH('2017 EPA Data'!$B2786,'Crosswalk Particulates'!$D:$D,0))</f>
        <v>0</v>
      </c>
      <c r="H2786" s="103">
        <f t="shared" si="43"/>
        <v>0</v>
      </c>
    </row>
    <row r="2787" spans="1:8" hidden="1">
      <c r="A2787" s="80" t="s">
        <v>3766</v>
      </c>
      <c r="B2787" s="80" t="s">
        <v>3944</v>
      </c>
      <c r="C2787" s="80" t="s">
        <v>3705</v>
      </c>
      <c r="D2787" s="93">
        <v>629.92539099999999</v>
      </c>
      <c r="E2787" s="80" t="s">
        <v>3706</v>
      </c>
      <c r="F2787" s="86" t="str">
        <f>INDEX('Crosswalk Particulates'!$B:$B,MATCH('2017 EPA Data'!A2787,'Crosswalk Particulates'!$A:$A,0))</f>
        <v>process-chemicals-industry</v>
      </c>
      <c r="G2787" s="91">
        <f>INDEX('Crosswalk Particulates'!$E:$E,MATCH('2017 EPA Data'!$B2787,'Crosswalk Particulates'!$D:$D,0))</f>
        <v>0</v>
      </c>
      <c r="H2787" s="103">
        <f t="shared" si="43"/>
        <v>0</v>
      </c>
    </row>
    <row r="2788" spans="1:8" hidden="1">
      <c r="A2788" s="80" t="s">
        <v>3773</v>
      </c>
      <c r="B2788" s="80" t="s">
        <v>3802</v>
      </c>
      <c r="C2788" s="80" t="s">
        <v>3705</v>
      </c>
      <c r="D2788" s="93">
        <v>629.28435881578343</v>
      </c>
      <c r="E2788" s="80" t="s">
        <v>3706</v>
      </c>
      <c r="F2788" s="86" t="str">
        <f>INDEX('Crosswalk Particulates'!$B:$B,MATCH('2017 EPA Data'!A2788,'Crosswalk Particulates'!$A:$A,0))</f>
        <v>process-other-industry</v>
      </c>
      <c r="G2788" s="91">
        <f>INDEX('Crosswalk Particulates'!$E:$E,MATCH('2017 EPA Data'!$B2788,'Crosswalk Particulates'!$D:$D,0))</f>
        <v>0</v>
      </c>
      <c r="H2788" s="103">
        <f t="shared" si="43"/>
        <v>0</v>
      </c>
    </row>
    <row r="2789" spans="1:8" hidden="1">
      <c r="A2789" s="80" t="s">
        <v>3784</v>
      </c>
      <c r="B2789" s="80" t="s">
        <v>3813</v>
      </c>
      <c r="C2789" s="80" t="s">
        <v>3705</v>
      </c>
      <c r="D2789" s="93">
        <v>628.32263341248063</v>
      </c>
      <c r="E2789" s="80" t="s">
        <v>3706</v>
      </c>
      <c r="F2789" s="86" t="str">
        <f>INDEX('Crosswalk Particulates'!$B:$B,MATCH('2017 EPA Data'!A2789,'Crosswalk Particulates'!$A:$A,0))</f>
        <v>industry-fuel-coal</v>
      </c>
      <c r="G2789" s="91">
        <f>INDEX('Crosswalk Particulates'!$E:$E,MATCH('2017 EPA Data'!$B2789,'Crosswalk Particulates'!$D:$D,0))</f>
        <v>0</v>
      </c>
      <c r="H2789" s="103">
        <f t="shared" si="43"/>
        <v>0</v>
      </c>
    </row>
    <row r="2790" spans="1:8" hidden="1">
      <c r="A2790" s="80" t="s">
        <v>3715</v>
      </c>
      <c r="B2790" s="80" t="s">
        <v>3824</v>
      </c>
      <c r="C2790" s="80" t="s">
        <v>3705</v>
      </c>
      <c r="D2790" s="93">
        <v>627.64836084977503</v>
      </c>
      <c r="E2790" s="80" t="s">
        <v>3706</v>
      </c>
      <c r="F2790" s="86" t="str">
        <f>INDEX('Crosswalk Particulates'!$B:$B,MATCH('2017 EPA Data'!A2790,'Crosswalk Particulates'!$A:$A,0))</f>
        <v>Transportation Sector</v>
      </c>
      <c r="G2790" s="91">
        <f>INDEX('Crosswalk Particulates'!$E:$E,MATCH('2017 EPA Data'!$B2790,'Crosswalk Particulates'!$D:$D,0))</f>
        <v>0</v>
      </c>
      <c r="H2790" s="103">
        <f t="shared" si="43"/>
        <v>0</v>
      </c>
    </row>
    <row r="2791" spans="1:8" hidden="1">
      <c r="A2791" s="80" t="s">
        <v>3796</v>
      </c>
      <c r="B2791" s="80" t="s">
        <v>3870</v>
      </c>
      <c r="C2791" s="80" t="s">
        <v>3705</v>
      </c>
      <c r="D2791" s="93">
        <v>627.28189999999995</v>
      </c>
      <c r="E2791" s="80" t="s">
        <v>3706</v>
      </c>
      <c r="F2791" s="86" t="str">
        <f>INDEX('Crosswalk Particulates'!$B:$B,MATCH('2017 EPA Data'!A2791,'Crosswalk Particulates'!$A:$A,0))</f>
        <v>Electricity Sector</v>
      </c>
      <c r="G2791" s="91">
        <f>INDEX('Crosswalk Particulates'!$E:$E,MATCH('2017 EPA Data'!$B2791,'Crosswalk Particulates'!$D:$D,0))</f>
        <v>0</v>
      </c>
      <c r="H2791" s="103">
        <f t="shared" si="43"/>
        <v>0</v>
      </c>
    </row>
    <row r="2792" spans="1:8" hidden="1">
      <c r="A2792" s="80" t="s">
        <v>3791</v>
      </c>
      <c r="B2792" s="80" t="s">
        <v>3793</v>
      </c>
      <c r="C2792" s="80" t="s">
        <v>3745</v>
      </c>
      <c r="D2792" s="93">
        <v>625.75628877846157</v>
      </c>
      <c r="E2792" s="80" t="s">
        <v>3710</v>
      </c>
      <c r="F2792" s="86" t="str">
        <f>INDEX('Crosswalk Particulates'!$B:$B,MATCH('2017 EPA Data'!A2792,'Crosswalk Particulates'!$A:$A,0))</f>
        <v>Transportation Sector</v>
      </c>
      <c r="G2792" s="91">
        <f>INDEX('Crosswalk Particulates'!$E:$E,MATCH('2017 EPA Data'!$B2792,'Crosswalk Particulates'!$D:$D,0))</f>
        <v>0</v>
      </c>
      <c r="H2792" s="103">
        <f t="shared" si="43"/>
        <v>567677231.24934149</v>
      </c>
    </row>
    <row r="2793" spans="1:8" hidden="1">
      <c r="A2793" s="80" t="s">
        <v>3729</v>
      </c>
      <c r="B2793" s="80" t="s">
        <v>3941</v>
      </c>
      <c r="D2793" s="93">
        <v>625.55647463599519</v>
      </c>
      <c r="E2793" s="80" t="s">
        <v>3710</v>
      </c>
      <c r="F2793" s="86" t="str">
        <f>INDEX('Crosswalk Particulates'!$B:$B,MATCH('2017 EPA Data'!A2793,'Crosswalk Particulates'!$A:$A,0))</f>
        <v>Transportation Sector</v>
      </c>
      <c r="G2793" s="91">
        <f>INDEX('Crosswalk Particulates'!$E:$E,MATCH('2017 EPA Data'!$B2793,'Crosswalk Particulates'!$D:$D,0))</f>
        <v>0</v>
      </c>
      <c r="H2793" s="103">
        <f t="shared" si="43"/>
        <v>567495962.69288611</v>
      </c>
    </row>
    <row r="2794" spans="1:8" hidden="1">
      <c r="A2794" s="80" t="s">
        <v>3820</v>
      </c>
      <c r="B2794" s="80" t="s">
        <v>3939</v>
      </c>
      <c r="C2794" s="80" t="s">
        <v>3705</v>
      </c>
      <c r="D2794" s="93">
        <v>624.30841027323356</v>
      </c>
      <c r="E2794" s="80" t="s">
        <v>3706</v>
      </c>
      <c r="F2794" s="86" t="str">
        <f>INDEX('Crosswalk Particulates'!$B:$B,MATCH('2017 EPA Data'!A2794,'Crosswalk Particulates'!$A:$A,0))</f>
        <v>industry-fuel-other</v>
      </c>
      <c r="G2794" s="91">
        <f>INDEX('Crosswalk Particulates'!$E:$E,MATCH('2017 EPA Data'!$B2794,'Crosswalk Particulates'!$D:$D,0))</f>
        <v>0</v>
      </c>
      <c r="H2794" s="103">
        <f t="shared" si="43"/>
        <v>0</v>
      </c>
    </row>
    <row r="2795" spans="1:8" hidden="1">
      <c r="A2795" s="80" t="s">
        <v>3784</v>
      </c>
      <c r="B2795" s="80" t="s">
        <v>3894</v>
      </c>
      <c r="C2795" s="80" t="s">
        <v>3705</v>
      </c>
      <c r="D2795" s="93">
        <v>623.32999056000006</v>
      </c>
      <c r="E2795" s="80" t="s">
        <v>3706</v>
      </c>
      <c r="F2795" s="86" t="str">
        <f>INDEX('Crosswalk Particulates'!$B:$B,MATCH('2017 EPA Data'!A2795,'Crosswalk Particulates'!$A:$A,0))</f>
        <v>industry-fuel-coal</v>
      </c>
      <c r="G2795" s="91">
        <f>INDEX('Crosswalk Particulates'!$E:$E,MATCH('2017 EPA Data'!$B2795,'Crosswalk Particulates'!$D:$D,0))</f>
        <v>0</v>
      </c>
      <c r="H2795" s="103">
        <f t="shared" si="43"/>
        <v>0</v>
      </c>
    </row>
    <row r="2796" spans="1:8" hidden="1">
      <c r="A2796" s="80" t="s">
        <v>3742</v>
      </c>
      <c r="B2796" s="80" t="s">
        <v>3847</v>
      </c>
      <c r="C2796" s="80" t="s">
        <v>3705</v>
      </c>
      <c r="D2796" s="93">
        <v>622.91276412415539</v>
      </c>
      <c r="E2796" s="80" t="s">
        <v>3706</v>
      </c>
      <c r="F2796" s="86" t="str">
        <f>INDEX('Crosswalk Particulates'!$B:$B,MATCH('2017 EPA Data'!A2796,'Crosswalk Particulates'!$A:$A,0))</f>
        <v>Transportation Sector</v>
      </c>
      <c r="G2796" s="91">
        <f>INDEX('Crosswalk Particulates'!$E:$E,MATCH('2017 EPA Data'!$B2796,'Crosswalk Particulates'!$D:$D,0))</f>
        <v>0</v>
      </c>
      <c r="H2796" s="103">
        <f t="shared" si="43"/>
        <v>0</v>
      </c>
    </row>
    <row r="2797" spans="1:8" hidden="1">
      <c r="A2797" s="80" t="s">
        <v>3742</v>
      </c>
      <c r="B2797" s="80" t="s">
        <v>3814</v>
      </c>
      <c r="C2797" s="80" t="s">
        <v>3705</v>
      </c>
      <c r="D2797" s="93">
        <v>622.87405365099323</v>
      </c>
      <c r="E2797" s="80" t="s">
        <v>3706</v>
      </c>
      <c r="F2797" s="86" t="str">
        <f>INDEX('Crosswalk Particulates'!$B:$B,MATCH('2017 EPA Data'!A2797,'Crosswalk Particulates'!$A:$A,0))</f>
        <v>Transportation Sector</v>
      </c>
      <c r="G2797" s="91">
        <f>INDEX('Crosswalk Particulates'!$E:$E,MATCH('2017 EPA Data'!$B2797,'Crosswalk Particulates'!$D:$D,0))</f>
        <v>0</v>
      </c>
      <c r="H2797" s="103">
        <f t="shared" si="43"/>
        <v>0</v>
      </c>
    </row>
    <row r="2798" spans="1:8" hidden="1">
      <c r="A2798" s="80" t="s">
        <v>3795</v>
      </c>
      <c r="B2798" s="80" t="s">
        <v>3889</v>
      </c>
      <c r="C2798" s="80" t="s">
        <v>3705</v>
      </c>
      <c r="D2798" s="93">
        <v>622.41381200000001</v>
      </c>
      <c r="E2798" s="80" t="s">
        <v>3706</v>
      </c>
      <c r="F2798" s="86" t="str">
        <f>INDEX('Crosswalk Particulates'!$B:$B,MATCH('2017 EPA Data'!A2798,'Crosswalk Particulates'!$A:$A,0))</f>
        <v>process-cement-industry</v>
      </c>
      <c r="G2798" s="91">
        <f>INDEX('Crosswalk Particulates'!$E:$E,MATCH('2017 EPA Data'!$B2798,'Crosswalk Particulates'!$D:$D,0))</f>
        <v>0</v>
      </c>
      <c r="H2798" s="103">
        <f t="shared" si="43"/>
        <v>0</v>
      </c>
    </row>
    <row r="2799" spans="1:8" hidden="1">
      <c r="A2799" s="80" t="s">
        <v>3753</v>
      </c>
      <c r="B2799" s="80" t="s">
        <v>3982</v>
      </c>
      <c r="C2799" s="80" t="s">
        <v>3705</v>
      </c>
      <c r="D2799" s="93">
        <v>622.09728199999995</v>
      </c>
      <c r="E2799" s="80" t="s">
        <v>3706</v>
      </c>
      <c r="F2799" s="86" t="str">
        <f>INDEX('Crosswalk Particulates'!$B:$B,MATCH('2017 EPA Data'!A2799,'Crosswalk Particulates'!$A:$A,0))</f>
        <v>Electricity Sector</v>
      </c>
      <c r="G2799" s="91">
        <f>INDEX('Crosswalk Particulates'!$E:$E,MATCH('2017 EPA Data'!$B2799,'Crosswalk Particulates'!$D:$D,0))</f>
        <v>0</v>
      </c>
      <c r="H2799" s="103">
        <f t="shared" si="43"/>
        <v>0</v>
      </c>
    </row>
    <row r="2800" spans="1:8" hidden="1">
      <c r="A2800" s="80" t="s">
        <v>3880</v>
      </c>
      <c r="B2800" s="80" t="s">
        <v>3941</v>
      </c>
      <c r="D2800" s="93">
        <v>620.5507251543853</v>
      </c>
      <c r="E2800" s="80" t="s">
        <v>3710</v>
      </c>
      <c r="F2800" s="86" t="str">
        <f>INDEX('Crosswalk Particulates'!$B:$B,MATCH('2017 EPA Data'!A2800,'Crosswalk Particulates'!$A:$A,0))</f>
        <v>Residential Buildings Sector</v>
      </c>
      <c r="G2800" s="91">
        <f>INDEX('Crosswalk Particulates'!$E:$E,MATCH('2017 EPA Data'!$B2800,'Crosswalk Particulates'!$D:$D,0))</f>
        <v>0</v>
      </c>
      <c r="H2800" s="103">
        <f t="shared" si="43"/>
        <v>562954817.75034726</v>
      </c>
    </row>
    <row r="2801" spans="1:8" hidden="1">
      <c r="A2801" s="80" t="s">
        <v>3747</v>
      </c>
      <c r="B2801" s="80" t="s">
        <v>3871</v>
      </c>
      <c r="C2801" s="80" t="s">
        <v>3705</v>
      </c>
      <c r="D2801" s="93">
        <v>620.21105660000001</v>
      </c>
      <c r="E2801" s="80" t="s">
        <v>3706</v>
      </c>
      <c r="F2801" s="86" t="str">
        <f>INDEX('Crosswalk Particulates'!$B:$B,MATCH('2017 EPA Data'!A2801,'Crosswalk Particulates'!$A:$A,0))</f>
        <v>process-waste-industry</v>
      </c>
      <c r="G2801" s="91">
        <f>INDEX('Crosswalk Particulates'!$E:$E,MATCH('2017 EPA Data'!$B2801,'Crosswalk Particulates'!$D:$D,0))</f>
        <v>0</v>
      </c>
      <c r="H2801" s="103">
        <f t="shared" si="43"/>
        <v>0</v>
      </c>
    </row>
    <row r="2802" spans="1:8" hidden="1">
      <c r="A2802" s="80" t="s">
        <v>3837</v>
      </c>
      <c r="B2802" s="80" t="s">
        <v>3793</v>
      </c>
      <c r="C2802" s="80" t="s">
        <v>3745</v>
      </c>
      <c r="D2802" s="93">
        <v>619.88468367938003</v>
      </c>
      <c r="E2802" s="80" t="s">
        <v>3710</v>
      </c>
      <c r="F2802" s="86" t="str">
        <f>INDEX('Crosswalk Particulates'!$B:$B,MATCH('2017 EPA Data'!A2802,'Crosswalk Particulates'!$A:$A,0))</f>
        <v>Electricity Sector</v>
      </c>
      <c r="G2802" s="91">
        <f>INDEX('Crosswalk Particulates'!$E:$E,MATCH('2017 EPA Data'!$B2802,'Crosswalk Particulates'!$D:$D,0))</f>
        <v>0</v>
      </c>
      <c r="H2802" s="103">
        <f t="shared" si="43"/>
        <v>562350594.36944246</v>
      </c>
    </row>
    <row r="2803" spans="1:8" hidden="1">
      <c r="A2803" s="80" t="s">
        <v>3784</v>
      </c>
      <c r="B2803" s="80" t="s">
        <v>3940</v>
      </c>
      <c r="C2803" s="80" t="s">
        <v>3705</v>
      </c>
      <c r="D2803" s="93">
        <v>618.87691659733002</v>
      </c>
      <c r="E2803" s="80" t="s">
        <v>3706</v>
      </c>
      <c r="F2803" s="86" t="str">
        <f>INDEX('Crosswalk Particulates'!$B:$B,MATCH('2017 EPA Data'!A2803,'Crosswalk Particulates'!$A:$A,0))</f>
        <v>industry-fuel-coal</v>
      </c>
      <c r="G2803" s="91">
        <f>INDEX('Crosswalk Particulates'!$E:$E,MATCH('2017 EPA Data'!$B2803,'Crosswalk Particulates'!$D:$D,0))</f>
        <v>0</v>
      </c>
      <c r="H2803" s="103">
        <f t="shared" si="43"/>
        <v>0</v>
      </c>
    </row>
    <row r="2804" spans="1:8" hidden="1">
      <c r="A2804" s="80" t="s">
        <v>3784</v>
      </c>
      <c r="B2804" s="80" t="s">
        <v>3750</v>
      </c>
      <c r="C2804" s="80" t="s">
        <v>3705</v>
      </c>
      <c r="D2804" s="93">
        <v>618.51988118268923</v>
      </c>
      <c r="E2804" s="80" t="s">
        <v>3706</v>
      </c>
      <c r="F2804" s="86" t="str">
        <f>INDEX('Crosswalk Particulates'!$B:$B,MATCH('2017 EPA Data'!A2804,'Crosswalk Particulates'!$A:$A,0))</f>
        <v>industry-fuel-coal</v>
      </c>
      <c r="G2804" s="91">
        <f>INDEX('Crosswalk Particulates'!$E:$E,MATCH('2017 EPA Data'!$B2804,'Crosswalk Particulates'!$D:$D,0))</f>
        <v>0</v>
      </c>
      <c r="H2804" s="103">
        <f t="shared" si="43"/>
        <v>0</v>
      </c>
    </row>
    <row r="2805" spans="1:8" hidden="1">
      <c r="A2805" s="80" t="s">
        <v>3820</v>
      </c>
      <c r="B2805" s="80" t="s">
        <v>3904</v>
      </c>
      <c r="D2805" s="93">
        <v>617.59125540335083</v>
      </c>
      <c r="E2805" s="80" t="s">
        <v>3710</v>
      </c>
      <c r="F2805" s="86" t="str">
        <f>INDEX('Crosswalk Particulates'!$B:$B,MATCH('2017 EPA Data'!A2805,'Crosswalk Particulates'!$A:$A,0))</f>
        <v>industry-fuel-other</v>
      </c>
      <c r="G2805" s="91" t="str">
        <f>INDEX('Crosswalk Particulates'!$E:$E,MATCH('2017 EPA Data'!$B2805,'Crosswalk Particulates'!$D:$D,0))</f>
        <v>BC</v>
      </c>
      <c r="H2805" s="103">
        <f t="shared" si="43"/>
        <v>560270028.76083028</v>
      </c>
    </row>
    <row r="2806" spans="1:8" hidden="1">
      <c r="A2806" s="80" t="s">
        <v>3753</v>
      </c>
      <c r="B2806" s="80" t="s">
        <v>3813</v>
      </c>
      <c r="C2806" s="80" t="s">
        <v>3705</v>
      </c>
      <c r="D2806" s="93">
        <v>617.46748576843402</v>
      </c>
      <c r="E2806" s="80" t="s">
        <v>3706</v>
      </c>
      <c r="F2806" s="86" t="str">
        <f>INDEX('Crosswalk Particulates'!$B:$B,MATCH('2017 EPA Data'!A2806,'Crosswalk Particulates'!$A:$A,0))</f>
        <v>Electricity Sector</v>
      </c>
      <c r="G2806" s="91">
        <f>INDEX('Crosswalk Particulates'!$E:$E,MATCH('2017 EPA Data'!$B2806,'Crosswalk Particulates'!$D:$D,0))</f>
        <v>0</v>
      </c>
      <c r="H2806" s="103">
        <f t="shared" si="43"/>
        <v>0</v>
      </c>
    </row>
    <row r="2807" spans="1:8" hidden="1">
      <c r="A2807" s="80" t="s">
        <v>3739</v>
      </c>
      <c r="B2807" s="80" t="s">
        <v>3894</v>
      </c>
      <c r="C2807" s="80" t="s">
        <v>3705</v>
      </c>
      <c r="D2807" s="93">
        <v>617.15121479897107</v>
      </c>
      <c r="E2807" s="80" t="s">
        <v>3706</v>
      </c>
      <c r="F2807" s="86" t="str">
        <f>INDEX('Crosswalk Particulates'!$B:$B,MATCH('2017 EPA Data'!A2807,'Crosswalk Particulates'!$A:$A,0))</f>
        <v>industry-fuel-natural gas</v>
      </c>
      <c r="G2807" s="91">
        <f>INDEX('Crosswalk Particulates'!$E:$E,MATCH('2017 EPA Data'!$B2807,'Crosswalk Particulates'!$D:$D,0))</f>
        <v>0</v>
      </c>
      <c r="H2807" s="103">
        <f t="shared" si="43"/>
        <v>0</v>
      </c>
    </row>
    <row r="2808" spans="1:8" hidden="1">
      <c r="A2808" s="80" t="s">
        <v>3726</v>
      </c>
      <c r="B2808" s="80" t="s">
        <v>3916</v>
      </c>
      <c r="C2808" s="80" t="s">
        <v>3705</v>
      </c>
      <c r="D2808" s="93">
        <v>615.70502785079998</v>
      </c>
      <c r="E2808" s="80" t="s">
        <v>3706</v>
      </c>
      <c r="F2808" s="86" t="str">
        <f>INDEX('Crosswalk Particulates'!$B:$B,MATCH('2017 EPA Data'!A2808,'Crosswalk Particulates'!$A:$A,0))</f>
        <v>process-other-industry</v>
      </c>
      <c r="G2808" s="91">
        <f>INDEX('Crosswalk Particulates'!$E:$E,MATCH('2017 EPA Data'!$B2808,'Crosswalk Particulates'!$D:$D,0))</f>
        <v>0</v>
      </c>
      <c r="H2808" s="103">
        <f t="shared" si="43"/>
        <v>0</v>
      </c>
    </row>
    <row r="2809" spans="1:8" hidden="1">
      <c r="A2809" s="80" t="s">
        <v>3819</v>
      </c>
      <c r="B2809" s="80" t="s">
        <v>3882</v>
      </c>
      <c r="C2809" s="80" t="s">
        <v>3705</v>
      </c>
      <c r="D2809" s="93">
        <v>614.37810284692796</v>
      </c>
      <c r="E2809" s="80" t="s">
        <v>3706</v>
      </c>
      <c r="F2809" s="86" t="str">
        <f>INDEX('Crosswalk Particulates'!$B:$B,MATCH('2017 EPA Data'!A2809,'Crosswalk Particulates'!$A:$A,0))</f>
        <v>Residential Buildings Sector</v>
      </c>
      <c r="G2809" s="91">
        <f>INDEX('Crosswalk Particulates'!$E:$E,MATCH('2017 EPA Data'!$B2809,'Crosswalk Particulates'!$D:$D,0))</f>
        <v>0</v>
      </c>
      <c r="H2809" s="103">
        <f t="shared" si="43"/>
        <v>0</v>
      </c>
    </row>
    <row r="2810" spans="1:8" hidden="1">
      <c r="A2810" s="80" t="s">
        <v>3774</v>
      </c>
      <c r="B2810" s="80" t="s">
        <v>3926</v>
      </c>
      <c r="C2810" s="80" t="s">
        <v>3705</v>
      </c>
      <c r="D2810" s="93">
        <v>614.06161999999995</v>
      </c>
      <c r="E2810" s="80" t="s">
        <v>3706</v>
      </c>
      <c r="F2810" s="86" t="str">
        <f>INDEX('Crosswalk Particulates'!$B:$B,MATCH('2017 EPA Data'!A2810,'Crosswalk Particulates'!$A:$A,0))</f>
        <v>process-other-industry</v>
      </c>
      <c r="G2810" s="91">
        <f>INDEX('Crosswalk Particulates'!$E:$E,MATCH('2017 EPA Data'!$B2810,'Crosswalk Particulates'!$D:$D,0))</f>
        <v>0</v>
      </c>
      <c r="H2810" s="103">
        <f t="shared" si="43"/>
        <v>0</v>
      </c>
    </row>
    <row r="2811" spans="1:8" hidden="1">
      <c r="A2811" s="80" t="s">
        <v>3738</v>
      </c>
      <c r="B2811" s="80" t="s">
        <v>3761</v>
      </c>
      <c r="C2811" s="80" t="s">
        <v>3705</v>
      </c>
      <c r="D2811" s="93">
        <v>613.48188400000004</v>
      </c>
      <c r="E2811" s="80" t="s">
        <v>3706</v>
      </c>
      <c r="F2811" s="86" t="str">
        <f>INDEX('Crosswalk Particulates'!$B:$B,MATCH('2017 EPA Data'!A2811,'Crosswalk Particulates'!$A:$A,0))</f>
        <v>process-other-industry</v>
      </c>
      <c r="G2811" s="91">
        <f>INDEX('Crosswalk Particulates'!$E:$E,MATCH('2017 EPA Data'!$B2811,'Crosswalk Particulates'!$D:$D,0))</f>
        <v>0</v>
      </c>
      <c r="H2811" s="103">
        <f t="shared" si="43"/>
        <v>0</v>
      </c>
    </row>
    <row r="2812" spans="1:8" hidden="1">
      <c r="A2812" s="80" t="s">
        <v>3739</v>
      </c>
      <c r="B2812" s="80" t="s">
        <v>3883</v>
      </c>
      <c r="C2812" s="80" t="s">
        <v>3705</v>
      </c>
      <c r="D2812" s="93">
        <v>612.80009548652788</v>
      </c>
      <c r="E2812" s="80" t="s">
        <v>3706</v>
      </c>
      <c r="F2812" s="86" t="str">
        <f>INDEX('Crosswalk Particulates'!$B:$B,MATCH('2017 EPA Data'!A2812,'Crosswalk Particulates'!$A:$A,0))</f>
        <v>industry-fuel-natural gas</v>
      </c>
      <c r="G2812" s="91">
        <f>INDEX('Crosswalk Particulates'!$E:$E,MATCH('2017 EPA Data'!$B2812,'Crosswalk Particulates'!$D:$D,0))</f>
        <v>0</v>
      </c>
      <c r="H2812" s="103">
        <f t="shared" si="43"/>
        <v>0</v>
      </c>
    </row>
    <row r="2813" spans="1:8" hidden="1">
      <c r="A2813" s="80" t="s">
        <v>3772</v>
      </c>
      <c r="B2813" s="80" t="s">
        <v>3793</v>
      </c>
      <c r="C2813" s="80" t="s">
        <v>3745</v>
      </c>
      <c r="D2813" s="93">
        <v>610.89934600000004</v>
      </c>
      <c r="E2813" s="80" t="s">
        <v>3710</v>
      </c>
      <c r="F2813" s="86" t="str">
        <f>INDEX('Crosswalk Particulates'!$B:$B,MATCH('2017 EPA Data'!A2813,'Crosswalk Particulates'!$A:$A,0))</f>
        <v>Electricity Sector</v>
      </c>
      <c r="G2813" s="91">
        <f>INDEX('Crosswalk Particulates'!$E:$E,MATCH('2017 EPA Data'!$B2813,'Crosswalk Particulates'!$D:$D,0))</f>
        <v>0</v>
      </c>
      <c r="H2813" s="103">
        <f t="shared" si="43"/>
        <v>554199223.4489392</v>
      </c>
    </row>
    <row r="2814" spans="1:8" hidden="1">
      <c r="A2814" s="80" t="s">
        <v>3753</v>
      </c>
      <c r="B2814" s="80" t="s">
        <v>3885</v>
      </c>
      <c r="C2814" s="80" t="s">
        <v>3705</v>
      </c>
      <c r="D2814" s="93">
        <v>605.76137000000006</v>
      </c>
      <c r="E2814" s="80" t="s">
        <v>3706</v>
      </c>
      <c r="F2814" s="86" t="str">
        <f>INDEX('Crosswalk Particulates'!$B:$B,MATCH('2017 EPA Data'!A2814,'Crosswalk Particulates'!$A:$A,0))</f>
        <v>Electricity Sector</v>
      </c>
      <c r="G2814" s="91">
        <f>INDEX('Crosswalk Particulates'!$E:$E,MATCH('2017 EPA Data'!$B2814,'Crosswalk Particulates'!$D:$D,0))</f>
        <v>0</v>
      </c>
      <c r="H2814" s="103">
        <f t="shared" si="43"/>
        <v>0</v>
      </c>
    </row>
    <row r="2815" spans="1:8" hidden="1">
      <c r="A2815" s="80" t="s">
        <v>3773</v>
      </c>
      <c r="B2815" s="80" t="s">
        <v>3850</v>
      </c>
      <c r="C2815" s="80" t="s">
        <v>3705</v>
      </c>
      <c r="D2815" s="93">
        <v>604.41650000000004</v>
      </c>
      <c r="E2815" s="80" t="s">
        <v>3706</v>
      </c>
      <c r="F2815" s="86" t="str">
        <f>INDEX('Crosswalk Particulates'!$B:$B,MATCH('2017 EPA Data'!A2815,'Crosswalk Particulates'!$A:$A,0))</f>
        <v>process-other-industry</v>
      </c>
      <c r="G2815" s="91">
        <f>INDEX('Crosswalk Particulates'!$E:$E,MATCH('2017 EPA Data'!$B2815,'Crosswalk Particulates'!$D:$D,0))</f>
        <v>0</v>
      </c>
      <c r="H2815" s="103">
        <f t="shared" si="43"/>
        <v>0</v>
      </c>
    </row>
    <row r="2816" spans="1:8" hidden="1">
      <c r="A2816" s="80" t="s">
        <v>3742</v>
      </c>
      <c r="B2816" s="80" t="s">
        <v>3822</v>
      </c>
      <c r="D2816" s="93">
        <v>604.41012514460704</v>
      </c>
      <c r="E2816" s="80" t="s">
        <v>3710</v>
      </c>
      <c r="F2816" s="86" t="str">
        <f>INDEX('Crosswalk Particulates'!$B:$B,MATCH('2017 EPA Data'!A2816,'Crosswalk Particulates'!$A:$A,0))</f>
        <v>Transportation Sector</v>
      </c>
      <c r="G2816" s="91" t="str">
        <f>INDEX('Crosswalk Particulates'!$E:$E,MATCH('2017 EPA Data'!$B2816,'Crosswalk Particulates'!$D:$D,0))</f>
        <v>OC</v>
      </c>
      <c r="H2816" s="103">
        <f t="shared" si="43"/>
        <v>548312294.31340289</v>
      </c>
    </row>
    <row r="2817" spans="1:8" hidden="1">
      <c r="A2817" s="80" t="s">
        <v>3784</v>
      </c>
      <c r="B2817" s="80" t="s">
        <v>3793</v>
      </c>
      <c r="C2817" s="80" t="s">
        <v>3745</v>
      </c>
      <c r="D2817" s="93">
        <v>602.21050618938295</v>
      </c>
      <c r="E2817" s="80" t="s">
        <v>3710</v>
      </c>
      <c r="F2817" s="86" t="str">
        <f>INDEX('Crosswalk Particulates'!$B:$B,MATCH('2017 EPA Data'!A2817,'Crosswalk Particulates'!$A:$A,0))</f>
        <v>industry-fuel-coal</v>
      </c>
      <c r="G2817" s="91">
        <f>INDEX('Crosswalk Particulates'!$E:$E,MATCH('2017 EPA Data'!$B2817,'Crosswalk Particulates'!$D:$D,0))</f>
        <v>0</v>
      </c>
      <c r="H2817" s="103">
        <f t="shared" si="43"/>
        <v>546316831.19030309</v>
      </c>
    </row>
    <row r="2818" spans="1:8" hidden="1">
      <c r="A2818" s="80" t="s">
        <v>3857</v>
      </c>
      <c r="B2818" s="80" t="s">
        <v>3778</v>
      </c>
      <c r="C2818" s="80" t="s">
        <v>3745</v>
      </c>
      <c r="D2818" s="93">
        <v>601.81151706645835</v>
      </c>
      <c r="E2818" s="80" t="s">
        <v>3710</v>
      </c>
      <c r="F2818" s="86" t="str">
        <f>INDEX('Crosswalk Particulates'!$B:$B,MATCH('2017 EPA Data'!A2818,'Crosswalk Particulates'!$A:$A,0))</f>
        <v>Commercial Buildings Sector</v>
      </c>
      <c r="G2818" s="91" t="str">
        <f>INDEX('Crosswalk Particulates'!$E:$E,MATCH('2017 EPA Data'!$B2818,'Crosswalk Particulates'!$D:$D,0))</f>
        <v>PM10</v>
      </c>
      <c r="H2818" s="103">
        <f t="shared" si="43"/>
        <v>545954873.91610193</v>
      </c>
    </row>
    <row r="2819" spans="1:8" hidden="1">
      <c r="A2819" s="80" t="s">
        <v>3773</v>
      </c>
      <c r="B2819" s="80" t="s">
        <v>3904</v>
      </c>
      <c r="D2819" s="93">
        <v>598.97963470697493</v>
      </c>
      <c r="E2819" s="80" t="s">
        <v>3710</v>
      </c>
      <c r="F2819" s="86" t="str">
        <f>INDEX('Crosswalk Particulates'!$B:$B,MATCH('2017 EPA Data'!A2819,'Crosswalk Particulates'!$A:$A,0))</f>
        <v>process-other-industry</v>
      </c>
      <c r="G2819" s="91" t="str">
        <f>INDEX('Crosswalk Particulates'!$E:$E,MATCH('2017 EPA Data'!$B2819,'Crosswalk Particulates'!$D:$D,0))</f>
        <v>BC</v>
      </c>
      <c r="H2819" s="103">
        <f t="shared" si="43"/>
        <v>543385830.39886689</v>
      </c>
    </row>
    <row r="2820" spans="1:8" hidden="1">
      <c r="A2820" s="80" t="s">
        <v>3739</v>
      </c>
      <c r="B2820" s="80" t="s">
        <v>3874</v>
      </c>
      <c r="C2820" s="80" t="s">
        <v>3705</v>
      </c>
      <c r="D2820" s="93">
        <v>595.92297503049815</v>
      </c>
      <c r="E2820" s="80" t="s">
        <v>3706</v>
      </c>
      <c r="F2820" s="86" t="str">
        <f>INDEX('Crosswalk Particulates'!$B:$B,MATCH('2017 EPA Data'!A2820,'Crosswalk Particulates'!$A:$A,0))</f>
        <v>industry-fuel-natural gas</v>
      </c>
      <c r="G2820" s="91">
        <f>INDEX('Crosswalk Particulates'!$E:$E,MATCH('2017 EPA Data'!$B2820,'Crosswalk Particulates'!$D:$D,0))</f>
        <v>0</v>
      </c>
      <c r="H2820" s="103">
        <f t="shared" ref="H2820:H2883" si="44">IF(E2820="TON",D2820/metricton_to_shortton,0)*10^6</f>
        <v>0</v>
      </c>
    </row>
    <row r="2821" spans="1:8" hidden="1">
      <c r="A2821" s="80" t="s">
        <v>3796</v>
      </c>
      <c r="B2821" s="80" t="s">
        <v>3725</v>
      </c>
      <c r="C2821" s="80" t="s">
        <v>3705</v>
      </c>
      <c r="D2821" s="93">
        <v>594.78399904000003</v>
      </c>
      <c r="E2821" s="80" t="s">
        <v>3706</v>
      </c>
      <c r="F2821" s="86" t="str">
        <f>INDEX('Crosswalk Particulates'!$B:$B,MATCH('2017 EPA Data'!A2821,'Crosswalk Particulates'!$A:$A,0))</f>
        <v>Electricity Sector</v>
      </c>
      <c r="G2821" s="91">
        <f>INDEX('Crosswalk Particulates'!$E:$E,MATCH('2017 EPA Data'!$B2821,'Crosswalk Particulates'!$D:$D,0))</f>
        <v>0</v>
      </c>
      <c r="H2821" s="103">
        <f t="shared" si="44"/>
        <v>0</v>
      </c>
    </row>
    <row r="2822" spans="1:8" hidden="1">
      <c r="A2822" s="80" t="s">
        <v>3796</v>
      </c>
      <c r="B2822" s="80" t="s">
        <v>3856</v>
      </c>
      <c r="C2822" s="80" t="s">
        <v>3705</v>
      </c>
      <c r="D2822" s="93">
        <v>593.63385579999999</v>
      </c>
      <c r="E2822" s="80" t="s">
        <v>3706</v>
      </c>
      <c r="F2822" s="86" t="str">
        <f>INDEX('Crosswalk Particulates'!$B:$B,MATCH('2017 EPA Data'!A2822,'Crosswalk Particulates'!$A:$A,0))</f>
        <v>Electricity Sector</v>
      </c>
      <c r="G2822" s="91">
        <f>INDEX('Crosswalk Particulates'!$E:$E,MATCH('2017 EPA Data'!$B2822,'Crosswalk Particulates'!$D:$D,0))</f>
        <v>0</v>
      </c>
      <c r="H2822" s="103">
        <f t="shared" si="44"/>
        <v>0</v>
      </c>
    </row>
    <row r="2823" spans="1:8" hidden="1">
      <c r="A2823" s="80" t="s">
        <v>3835</v>
      </c>
      <c r="B2823" s="80" t="s">
        <v>3891</v>
      </c>
      <c r="C2823" s="80" t="s">
        <v>3705</v>
      </c>
      <c r="D2823" s="93">
        <v>591</v>
      </c>
      <c r="E2823" s="80" t="s">
        <v>3706</v>
      </c>
      <c r="F2823" s="86" t="str">
        <f>INDEX('Crosswalk Particulates'!$B:$B,MATCH('2017 EPA Data'!A2823,'Crosswalk Particulates'!$A:$A,0))</f>
        <v>process-mining-industry</v>
      </c>
      <c r="G2823" s="91">
        <f>INDEX('Crosswalk Particulates'!$E:$E,MATCH('2017 EPA Data'!$B2823,'Crosswalk Particulates'!$D:$D,0))</f>
        <v>0</v>
      </c>
      <c r="H2823" s="103">
        <f t="shared" si="44"/>
        <v>0</v>
      </c>
    </row>
    <row r="2824" spans="1:8" hidden="1">
      <c r="A2824" s="80" t="s">
        <v>3774</v>
      </c>
      <c r="B2824" s="80" t="s">
        <v>3914</v>
      </c>
      <c r="C2824" s="80" t="s">
        <v>3705</v>
      </c>
      <c r="D2824" s="93">
        <v>589.13424003958369</v>
      </c>
      <c r="E2824" s="80" t="s">
        <v>3706</v>
      </c>
      <c r="F2824" s="86" t="str">
        <f>INDEX('Crosswalk Particulates'!$B:$B,MATCH('2017 EPA Data'!A2824,'Crosswalk Particulates'!$A:$A,0))</f>
        <v>process-other-industry</v>
      </c>
      <c r="G2824" s="91">
        <f>INDEX('Crosswalk Particulates'!$E:$E,MATCH('2017 EPA Data'!$B2824,'Crosswalk Particulates'!$D:$D,0))</f>
        <v>0</v>
      </c>
      <c r="H2824" s="103">
        <f t="shared" si="44"/>
        <v>0</v>
      </c>
    </row>
    <row r="2825" spans="1:8" hidden="1">
      <c r="A2825" s="80" t="s">
        <v>3790</v>
      </c>
      <c r="B2825" s="80" t="s">
        <v>3966</v>
      </c>
      <c r="C2825" s="80" t="s">
        <v>3705</v>
      </c>
      <c r="D2825" s="93">
        <v>588.80068000000006</v>
      </c>
      <c r="E2825" s="80" t="s">
        <v>3706</v>
      </c>
      <c r="F2825" s="86" t="str">
        <f>INDEX('Crosswalk Particulates'!$B:$B,MATCH('2017 EPA Data'!A2825,'Crosswalk Particulates'!$A:$A,0))</f>
        <v>process-other-industry</v>
      </c>
      <c r="G2825" s="91">
        <f>INDEX('Crosswalk Particulates'!$E:$E,MATCH('2017 EPA Data'!$B2825,'Crosswalk Particulates'!$D:$D,0))</f>
        <v>0</v>
      </c>
      <c r="H2825" s="103">
        <f t="shared" si="44"/>
        <v>0</v>
      </c>
    </row>
    <row r="2826" spans="1:8" hidden="1">
      <c r="A2826" s="80" t="s">
        <v>3730</v>
      </c>
      <c r="B2826" s="80" t="s">
        <v>3786</v>
      </c>
      <c r="C2826" s="80" t="s">
        <v>3705</v>
      </c>
      <c r="D2826" s="93">
        <v>587.79999999999995</v>
      </c>
      <c r="E2826" s="80" t="s">
        <v>3706</v>
      </c>
      <c r="F2826" s="86" t="str">
        <f>INDEX('Crosswalk Particulates'!$B:$B,MATCH('2017 EPA Data'!A2826,'Crosswalk Particulates'!$A:$A,0))</f>
        <v>process-ngps-industry</v>
      </c>
      <c r="G2826" s="91">
        <f>INDEX('Crosswalk Particulates'!$E:$E,MATCH('2017 EPA Data'!$B2826,'Crosswalk Particulates'!$D:$D,0))</f>
        <v>0</v>
      </c>
      <c r="H2826" s="103">
        <f t="shared" si="44"/>
        <v>0</v>
      </c>
    </row>
    <row r="2827" spans="1:8" hidden="1">
      <c r="A2827" s="80" t="s">
        <v>3735</v>
      </c>
      <c r="B2827" s="80" t="s">
        <v>3939</v>
      </c>
      <c r="C2827" s="80" t="s">
        <v>3705</v>
      </c>
      <c r="D2827" s="93">
        <v>585.38730996475795</v>
      </c>
      <c r="E2827" s="80" t="s">
        <v>3706</v>
      </c>
      <c r="F2827" s="86" t="str">
        <f>INDEX('Crosswalk Particulates'!$B:$B,MATCH('2017 EPA Data'!A2827,'Crosswalk Particulates'!$A:$A,0))</f>
        <v>process-other-industry</v>
      </c>
      <c r="G2827" s="91">
        <f>INDEX('Crosswalk Particulates'!$E:$E,MATCH('2017 EPA Data'!$B2827,'Crosswalk Particulates'!$D:$D,0))</f>
        <v>0</v>
      </c>
      <c r="H2827" s="103">
        <f t="shared" si="44"/>
        <v>0</v>
      </c>
    </row>
    <row r="2828" spans="1:8" hidden="1">
      <c r="A2828" s="80" t="s">
        <v>3729</v>
      </c>
      <c r="B2828" s="80" t="s">
        <v>3831</v>
      </c>
      <c r="C2828" s="80" t="s">
        <v>3705</v>
      </c>
      <c r="D2828" s="93">
        <v>584.91160283642603</v>
      </c>
      <c r="E2828" s="80" t="s">
        <v>3706</v>
      </c>
      <c r="F2828" s="86" t="str">
        <f>INDEX('Crosswalk Particulates'!$B:$B,MATCH('2017 EPA Data'!A2828,'Crosswalk Particulates'!$A:$A,0))</f>
        <v>Transportation Sector</v>
      </c>
      <c r="G2828" s="91">
        <f>INDEX('Crosswalk Particulates'!$E:$E,MATCH('2017 EPA Data'!$B2828,'Crosswalk Particulates'!$D:$D,0))</f>
        <v>0</v>
      </c>
      <c r="H2828" s="103">
        <f t="shared" si="44"/>
        <v>0</v>
      </c>
    </row>
    <row r="2829" spans="1:8" hidden="1">
      <c r="A2829" s="80" t="s">
        <v>3835</v>
      </c>
      <c r="B2829" s="80" t="s">
        <v>3725</v>
      </c>
      <c r="C2829" s="80" t="s">
        <v>3705</v>
      </c>
      <c r="D2829" s="93">
        <v>583.78998694699999</v>
      </c>
      <c r="E2829" s="80" t="s">
        <v>3706</v>
      </c>
      <c r="F2829" s="86" t="str">
        <f>INDEX('Crosswalk Particulates'!$B:$B,MATCH('2017 EPA Data'!A2829,'Crosswalk Particulates'!$A:$A,0))</f>
        <v>process-mining-industry</v>
      </c>
      <c r="G2829" s="91">
        <f>INDEX('Crosswalk Particulates'!$E:$E,MATCH('2017 EPA Data'!$B2829,'Crosswalk Particulates'!$D:$D,0))</f>
        <v>0</v>
      </c>
      <c r="H2829" s="103">
        <f t="shared" si="44"/>
        <v>0</v>
      </c>
    </row>
    <row r="2830" spans="1:8" hidden="1">
      <c r="A2830" s="80" t="s">
        <v>3742</v>
      </c>
      <c r="B2830" s="80" t="s">
        <v>3813</v>
      </c>
      <c r="C2830" s="80" t="s">
        <v>3705</v>
      </c>
      <c r="D2830" s="93">
        <v>583.66937940655851</v>
      </c>
      <c r="E2830" s="80" t="s">
        <v>3706</v>
      </c>
      <c r="F2830" s="86" t="str">
        <f>INDEX('Crosswalk Particulates'!$B:$B,MATCH('2017 EPA Data'!A2830,'Crosswalk Particulates'!$A:$A,0))</f>
        <v>Transportation Sector</v>
      </c>
      <c r="G2830" s="91">
        <f>INDEX('Crosswalk Particulates'!$E:$E,MATCH('2017 EPA Data'!$B2830,'Crosswalk Particulates'!$D:$D,0))</f>
        <v>0</v>
      </c>
      <c r="H2830" s="103">
        <f t="shared" si="44"/>
        <v>0</v>
      </c>
    </row>
    <row r="2831" spans="1:8" hidden="1">
      <c r="A2831" s="80" t="s">
        <v>3853</v>
      </c>
      <c r="B2831" s="80" t="s">
        <v>3749</v>
      </c>
      <c r="C2831" s="80" t="s">
        <v>3705</v>
      </c>
      <c r="D2831" s="93">
        <v>583.66875349918735</v>
      </c>
      <c r="E2831" s="80" t="s">
        <v>3706</v>
      </c>
      <c r="F2831" s="86" t="str">
        <f>INDEX('Crosswalk Particulates'!$B:$B,MATCH('2017 EPA Data'!A2831,'Crosswalk Particulates'!$A:$A,0))</f>
        <v>Commercial Buildings Sector</v>
      </c>
      <c r="G2831" s="91">
        <f>INDEX('Crosswalk Particulates'!$E:$E,MATCH('2017 EPA Data'!$B2831,'Crosswalk Particulates'!$D:$D,0))</f>
        <v>0</v>
      </c>
      <c r="H2831" s="103">
        <f t="shared" si="44"/>
        <v>0</v>
      </c>
    </row>
    <row r="2832" spans="1:8" hidden="1">
      <c r="A2832" s="80" t="s">
        <v>3852</v>
      </c>
      <c r="B2832" s="80" t="s">
        <v>3928</v>
      </c>
      <c r="C2832" s="80" t="s">
        <v>3705</v>
      </c>
      <c r="D2832" s="93">
        <v>583.2301667899618</v>
      </c>
      <c r="E2832" s="80" t="s">
        <v>3706</v>
      </c>
      <c r="F2832" s="86" t="str">
        <f>INDEX('Crosswalk Particulates'!$B:$B,MATCH('2017 EPA Data'!A2832,'Crosswalk Particulates'!$A:$A,0))</f>
        <v>Commercial Buildings Sector</v>
      </c>
      <c r="G2832" s="91">
        <f>INDEX('Crosswalk Particulates'!$E:$E,MATCH('2017 EPA Data'!$B2832,'Crosswalk Particulates'!$D:$D,0))</f>
        <v>0</v>
      </c>
      <c r="H2832" s="103">
        <f t="shared" si="44"/>
        <v>0</v>
      </c>
    </row>
    <row r="2833" spans="1:8" hidden="1">
      <c r="A2833" s="80" t="s">
        <v>3766</v>
      </c>
      <c r="B2833" s="80" t="s">
        <v>3826</v>
      </c>
      <c r="C2833" s="80" t="s">
        <v>3705</v>
      </c>
      <c r="D2833" s="93">
        <v>582.79999999999995</v>
      </c>
      <c r="E2833" s="80" t="s">
        <v>3706</v>
      </c>
      <c r="F2833" s="86" t="str">
        <f>INDEX('Crosswalk Particulates'!$B:$B,MATCH('2017 EPA Data'!A2833,'Crosswalk Particulates'!$A:$A,0))</f>
        <v>process-chemicals-industry</v>
      </c>
      <c r="G2833" s="91">
        <f>INDEX('Crosswalk Particulates'!$E:$E,MATCH('2017 EPA Data'!$B2833,'Crosswalk Particulates'!$D:$D,0))</f>
        <v>0</v>
      </c>
      <c r="H2833" s="103">
        <f t="shared" si="44"/>
        <v>0</v>
      </c>
    </row>
    <row r="2834" spans="1:8" hidden="1">
      <c r="A2834" s="80" t="s">
        <v>3743</v>
      </c>
      <c r="B2834" s="80" t="s">
        <v>3800</v>
      </c>
      <c r="C2834" s="80" t="s">
        <v>3705</v>
      </c>
      <c r="D2834" s="93">
        <v>580.79</v>
      </c>
      <c r="E2834" s="80" t="s">
        <v>3706</v>
      </c>
      <c r="F2834" s="86" t="str">
        <f>INDEX('Crosswalk Particulates'!$B:$B,MATCH('2017 EPA Data'!A2834,'Crosswalk Particulates'!$A:$A,0))</f>
        <v>process-other-industry</v>
      </c>
      <c r="G2834" s="91">
        <f>INDEX('Crosswalk Particulates'!$E:$E,MATCH('2017 EPA Data'!$B2834,'Crosswalk Particulates'!$D:$D,0))</f>
        <v>0</v>
      </c>
      <c r="H2834" s="103">
        <f t="shared" si="44"/>
        <v>0</v>
      </c>
    </row>
    <row r="2835" spans="1:8" hidden="1">
      <c r="A2835" s="80" t="s">
        <v>3770</v>
      </c>
      <c r="B2835" s="80" t="s">
        <v>3782</v>
      </c>
      <c r="C2835" s="80" t="s">
        <v>3705</v>
      </c>
      <c r="D2835" s="93">
        <v>579.97199999999998</v>
      </c>
      <c r="E2835" s="80" t="s">
        <v>3706</v>
      </c>
      <c r="F2835" s="86" t="str">
        <f>INDEX('Crosswalk Particulates'!$B:$B,MATCH('2017 EPA Data'!A2835,'Crosswalk Particulates'!$A:$A,0))</f>
        <v>Commercial Buildings Sector</v>
      </c>
      <c r="G2835" s="91">
        <f>INDEX('Crosswalk Particulates'!$E:$E,MATCH('2017 EPA Data'!$B2835,'Crosswalk Particulates'!$D:$D,0))</f>
        <v>0</v>
      </c>
      <c r="H2835" s="103">
        <f t="shared" si="44"/>
        <v>0</v>
      </c>
    </row>
    <row r="2836" spans="1:8" hidden="1">
      <c r="A2836" s="80" t="s">
        <v>3760</v>
      </c>
      <c r="B2836" s="80" t="s">
        <v>3800</v>
      </c>
      <c r="C2836" s="80" t="s">
        <v>3705</v>
      </c>
      <c r="D2836" s="93">
        <v>579.6</v>
      </c>
      <c r="E2836" s="80" t="s">
        <v>3706</v>
      </c>
      <c r="F2836" s="86" t="str">
        <f>INDEX('Crosswalk Particulates'!$B:$B,MATCH('2017 EPA Data'!A2836,'Crosswalk Particulates'!$A:$A,0))</f>
        <v>process-other-industry</v>
      </c>
      <c r="G2836" s="91">
        <f>INDEX('Crosswalk Particulates'!$E:$E,MATCH('2017 EPA Data'!$B2836,'Crosswalk Particulates'!$D:$D,0))</f>
        <v>0</v>
      </c>
      <c r="H2836" s="103">
        <f t="shared" si="44"/>
        <v>0</v>
      </c>
    </row>
    <row r="2837" spans="1:8" hidden="1">
      <c r="A2837" s="80" t="s">
        <v>3730</v>
      </c>
      <c r="B2837" s="80" t="s">
        <v>3904</v>
      </c>
      <c r="D2837" s="93">
        <v>579.56891055847404</v>
      </c>
      <c r="E2837" s="80" t="s">
        <v>3710</v>
      </c>
      <c r="F2837" s="86" t="str">
        <f>INDEX('Crosswalk Particulates'!$B:$B,MATCH('2017 EPA Data'!A2837,'Crosswalk Particulates'!$A:$A,0))</f>
        <v>process-ngps-industry</v>
      </c>
      <c r="G2837" s="91" t="str">
        <f>INDEX('Crosswalk Particulates'!$E:$E,MATCH('2017 EPA Data'!$B2837,'Crosswalk Particulates'!$D:$D,0))</f>
        <v>BC</v>
      </c>
      <c r="H2837" s="103">
        <f t="shared" si="44"/>
        <v>525776696.71732461</v>
      </c>
    </row>
    <row r="2838" spans="1:8" hidden="1">
      <c r="A2838" s="80" t="s">
        <v>3857</v>
      </c>
      <c r="B2838" s="80" t="s">
        <v>3798</v>
      </c>
      <c r="C2838" s="80" t="s">
        <v>3745</v>
      </c>
      <c r="D2838" s="93">
        <v>579.19481294795344</v>
      </c>
      <c r="E2838" s="80" t="s">
        <v>3710</v>
      </c>
      <c r="F2838" s="86" t="str">
        <f>INDEX('Crosswalk Particulates'!$B:$B,MATCH('2017 EPA Data'!A2838,'Crosswalk Particulates'!$A:$A,0))</f>
        <v>Commercial Buildings Sector</v>
      </c>
      <c r="G2838" s="91" t="str">
        <f>INDEX('Crosswalk Particulates'!$E:$E,MATCH('2017 EPA Data'!$B2838,'Crosswalk Particulates'!$D:$D,0))</f>
        <v>PM25</v>
      </c>
      <c r="H2838" s="103">
        <f t="shared" si="44"/>
        <v>525437320.67018664</v>
      </c>
    </row>
    <row r="2839" spans="1:8" hidden="1">
      <c r="A2839" s="80" t="s">
        <v>3769</v>
      </c>
      <c r="B2839" s="80" t="s">
        <v>3920</v>
      </c>
      <c r="D2839" s="93">
        <v>576.99085652839176</v>
      </c>
      <c r="E2839" s="80" t="s">
        <v>3710</v>
      </c>
      <c r="F2839" s="86" t="str">
        <f>INDEX('Crosswalk Particulates'!$B:$B,MATCH('2017 EPA Data'!A2839,'Crosswalk Particulates'!$A:$A,0))</f>
        <v>Electricity Sector</v>
      </c>
      <c r="G2839" s="91">
        <f>INDEX('Crosswalk Particulates'!$E:$E,MATCH('2017 EPA Data'!$B2839,'Crosswalk Particulates'!$D:$D,0))</f>
        <v>0</v>
      </c>
      <c r="H2839" s="103">
        <f t="shared" si="44"/>
        <v>523437922.66095001</v>
      </c>
    </row>
    <row r="2840" spans="1:8" hidden="1">
      <c r="A2840" s="80" t="s">
        <v>3790</v>
      </c>
      <c r="B2840" s="80" t="s">
        <v>3758</v>
      </c>
      <c r="C2840" s="80" t="s">
        <v>3705</v>
      </c>
      <c r="D2840" s="93">
        <v>576.28679999999997</v>
      </c>
      <c r="E2840" s="80" t="s">
        <v>3706</v>
      </c>
      <c r="F2840" s="86" t="str">
        <f>INDEX('Crosswalk Particulates'!$B:$B,MATCH('2017 EPA Data'!A2840,'Crosswalk Particulates'!$A:$A,0))</f>
        <v>process-other-industry</v>
      </c>
      <c r="G2840" s="91">
        <f>INDEX('Crosswalk Particulates'!$E:$E,MATCH('2017 EPA Data'!$B2840,'Crosswalk Particulates'!$D:$D,0))</f>
        <v>0</v>
      </c>
      <c r="H2840" s="103">
        <f t="shared" si="44"/>
        <v>0</v>
      </c>
    </row>
    <row r="2841" spans="1:8" hidden="1">
      <c r="A2841" s="80" t="s">
        <v>3735</v>
      </c>
      <c r="B2841" s="80" t="s">
        <v>3896</v>
      </c>
      <c r="C2841" s="80" t="s">
        <v>3705</v>
      </c>
      <c r="D2841" s="93">
        <v>575.43545807600003</v>
      </c>
      <c r="E2841" s="80" t="s">
        <v>3706</v>
      </c>
      <c r="F2841" s="86" t="str">
        <f>INDEX('Crosswalk Particulates'!$B:$B,MATCH('2017 EPA Data'!A2841,'Crosswalk Particulates'!$A:$A,0))</f>
        <v>process-other-industry</v>
      </c>
      <c r="G2841" s="91">
        <f>INDEX('Crosswalk Particulates'!$E:$E,MATCH('2017 EPA Data'!$B2841,'Crosswalk Particulates'!$D:$D,0))</f>
        <v>0</v>
      </c>
      <c r="H2841" s="103">
        <f t="shared" si="44"/>
        <v>0</v>
      </c>
    </row>
    <row r="2842" spans="1:8" hidden="1">
      <c r="A2842" s="80" t="s">
        <v>3791</v>
      </c>
      <c r="B2842" s="80" t="s">
        <v>3814</v>
      </c>
      <c r="C2842" s="80" t="s">
        <v>3705</v>
      </c>
      <c r="D2842" s="93">
        <v>573.48950987465946</v>
      </c>
      <c r="E2842" s="80" t="s">
        <v>3706</v>
      </c>
      <c r="F2842" s="86" t="str">
        <f>INDEX('Crosswalk Particulates'!$B:$B,MATCH('2017 EPA Data'!A2842,'Crosswalk Particulates'!$A:$A,0))</f>
        <v>Transportation Sector</v>
      </c>
      <c r="G2842" s="91">
        <f>INDEX('Crosswalk Particulates'!$E:$E,MATCH('2017 EPA Data'!$B2842,'Crosswalk Particulates'!$D:$D,0))</f>
        <v>0</v>
      </c>
      <c r="H2842" s="103">
        <f t="shared" si="44"/>
        <v>0</v>
      </c>
    </row>
    <row r="2843" spans="1:8" hidden="1">
      <c r="A2843" s="80" t="s">
        <v>3726</v>
      </c>
      <c r="B2843" s="80" t="s">
        <v>3775</v>
      </c>
      <c r="C2843" s="80" t="s">
        <v>3705</v>
      </c>
      <c r="D2843" s="93">
        <v>569</v>
      </c>
      <c r="E2843" s="80" t="s">
        <v>3706</v>
      </c>
      <c r="F2843" s="86" t="str">
        <f>INDEX('Crosswalk Particulates'!$B:$B,MATCH('2017 EPA Data'!A2843,'Crosswalk Particulates'!$A:$A,0))</f>
        <v>process-other-industry</v>
      </c>
      <c r="G2843" s="91">
        <f>INDEX('Crosswalk Particulates'!$E:$E,MATCH('2017 EPA Data'!$B2843,'Crosswalk Particulates'!$D:$D,0))</f>
        <v>0</v>
      </c>
      <c r="H2843" s="103">
        <f t="shared" si="44"/>
        <v>0</v>
      </c>
    </row>
    <row r="2844" spans="1:8" hidden="1">
      <c r="A2844" s="80" t="s">
        <v>3753</v>
      </c>
      <c r="B2844" s="80" t="s">
        <v>3858</v>
      </c>
      <c r="C2844" s="80" t="s">
        <v>3705</v>
      </c>
      <c r="D2844" s="93">
        <v>564.89164340000002</v>
      </c>
      <c r="E2844" s="80" t="s">
        <v>3706</v>
      </c>
      <c r="F2844" s="86" t="str">
        <f>INDEX('Crosswalk Particulates'!$B:$B,MATCH('2017 EPA Data'!A2844,'Crosswalk Particulates'!$A:$A,0))</f>
        <v>Electricity Sector</v>
      </c>
      <c r="G2844" s="91">
        <f>INDEX('Crosswalk Particulates'!$E:$E,MATCH('2017 EPA Data'!$B2844,'Crosswalk Particulates'!$D:$D,0))</f>
        <v>0</v>
      </c>
      <c r="H2844" s="103">
        <f t="shared" si="44"/>
        <v>0</v>
      </c>
    </row>
    <row r="2845" spans="1:8" hidden="1">
      <c r="A2845" s="80" t="s">
        <v>3791</v>
      </c>
      <c r="B2845" s="80" t="s">
        <v>3963</v>
      </c>
      <c r="C2845" s="80" t="s">
        <v>3705</v>
      </c>
      <c r="D2845" s="93">
        <v>562.62440154632441</v>
      </c>
      <c r="E2845" s="80" t="s">
        <v>3706</v>
      </c>
      <c r="F2845" s="86" t="str">
        <f>INDEX('Crosswalk Particulates'!$B:$B,MATCH('2017 EPA Data'!A2845,'Crosswalk Particulates'!$A:$A,0))</f>
        <v>Transportation Sector</v>
      </c>
      <c r="G2845" s="91">
        <f>INDEX('Crosswalk Particulates'!$E:$E,MATCH('2017 EPA Data'!$B2845,'Crosswalk Particulates'!$D:$D,0))</f>
        <v>0</v>
      </c>
      <c r="H2845" s="103">
        <f t="shared" si="44"/>
        <v>0</v>
      </c>
    </row>
    <row r="2846" spans="1:8" hidden="1">
      <c r="A2846" s="80" t="s">
        <v>3770</v>
      </c>
      <c r="B2846" s="80" t="s">
        <v>3728</v>
      </c>
      <c r="C2846" s="80" t="s">
        <v>3705</v>
      </c>
      <c r="D2846" s="93">
        <v>559.68200000000002</v>
      </c>
      <c r="E2846" s="80" t="s">
        <v>3706</v>
      </c>
      <c r="F2846" s="86" t="str">
        <f>INDEX('Crosswalk Particulates'!$B:$B,MATCH('2017 EPA Data'!A2846,'Crosswalk Particulates'!$A:$A,0))</f>
        <v>Commercial Buildings Sector</v>
      </c>
      <c r="G2846" s="91">
        <f>INDEX('Crosswalk Particulates'!$E:$E,MATCH('2017 EPA Data'!$B2846,'Crosswalk Particulates'!$D:$D,0))</f>
        <v>0</v>
      </c>
      <c r="H2846" s="103">
        <f t="shared" si="44"/>
        <v>0</v>
      </c>
    </row>
    <row r="2847" spans="1:8" hidden="1">
      <c r="A2847" s="80" t="s">
        <v>3777</v>
      </c>
      <c r="B2847" s="80" t="s">
        <v>3904</v>
      </c>
      <c r="D2847" s="93">
        <v>558.6589612055584</v>
      </c>
      <c r="E2847" s="80" t="s">
        <v>3710</v>
      </c>
      <c r="F2847" s="86" t="str">
        <f>INDEX('Crosswalk Particulates'!$B:$B,MATCH('2017 EPA Data'!A2847,'Crosswalk Particulates'!$A:$A,0))</f>
        <v>Other-EPA</v>
      </c>
      <c r="G2847" s="91" t="str">
        <f>INDEX('Crosswalk Particulates'!$E:$E,MATCH('2017 EPA Data'!$B2847,'Crosswalk Particulates'!$D:$D,0))</f>
        <v>BC</v>
      </c>
      <c r="H2847" s="103">
        <f t="shared" si="44"/>
        <v>506807487.19104284</v>
      </c>
    </row>
    <row r="2848" spans="1:8" hidden="1">
      <c r="A2848" s="80" t="s">
        <v>3820</v>
      </c>
      <c r="B2848" s="80" t="s">
        <v>3834</v>
      </c>
      <c r="C2848" s="80" t="s">
        <v>3705</v>
      </c>
      <c r="D2848" s="93">
        <v>556.88284498600001</v>
      </c>
      <c r="E2848" s="80" t="s">
        <v>3706</v>
      </c>
      <c r="F2848" s="86" t="str">
        <f>INDEX('Crosswalk Particulates'!$B:$B,MATCH('2017 EPA Data'!A2848,'Crosswalk Particulates'!$A:$A,0))</f>
        <v>industry-fuel-other</v>
      </c>
      <c r="G2848" s="91">
        <f>INDEX('Crosswalk Particulates'!$E:$E,MATCH('2017 EPA Data'!$B2848,'Crosswalk Particulates'!$D:$D,0))</f>
        <v>0</v>
      </c>
      <c r="H2848" s="103">
        <f t="shared" si="44"/>
        <v>0</v>
      </c>
    </row>
    <row r="2849" spans="1:8" hidden="1">
      <c r="A2849" s="80" t="s">
        <v>3743</v>
      </c>
      <c r="B2849" s="80" t="s">
        <v>3881</v>
      </c>
      <c r="C2849" s="80" t="s">
        <v>3705</v>
      </c>
      <c r="D2849" s="93">
        <v>553.47</v>
      </c>
      <c r="E2849" s="80" t="s">
        <v>3706</v>
      </c>
      <c r="F2849" s="86" t="str">
        <f>INDEX('Crosswalk Particulates'!$B:$B,MATCH('2017 EPA Data'!A2849,'Crosswalk Particulates'!$A:$A,0))</f>
        <v>process-other-industry</v>
      </c>
      <c r="G2849" s="91">
        <f>INDEX('Crosswalk Particulates'!$E:$E,MATCH('2017 EPA Data'!$B2849,'Crosswalk Particulates'!$D:$D,0))</f>
        <v>0</v>
      </c>
      <c r="H2849" s="103">
        <f t="shared" si="44"/>
        <v>0</v>
      </c>
    </row>
    <row r="2850" spans="1:8" hidden="1">
      <c r="A2850" s="80" t="s">
        <v>3807</v>
      </c>
      <c r="B2850" s="80" t="s">
        <v>3762</v>
      </c>
      <c r="C2850" s="80" t="s">
        <v>3705</v>
      </c>
      <c r="D2850" s="93">
        <v>552.02161000000001</v>
      </c>
      <c r="E2850" s="80" t="s">
        <v>3706</v>
      </c>
      <c r="F2850" s="86" t="str">
        <f>INDEX('Crosswalk Particulates'!$B:$B,MATCH('2017 EPA Data'!A2850,'Crosswalk Particulates'!$A:$A,0))</f>
        <v>process-iron and steel-industry</v>
      </c>
      <c r="G2850" s="91">
        <f>INDEX('Crosswalk Particulates'!$E:$E,MATCH('2017 EPA Data'!$B2850,'Crosswalk Particulates'!$D:$D,0))</f>
        <v>0</v>
      </c>
      <c r="H2850" s="103">
        <f t="shared" si="44"/>
        <v>0</v>
      </c>
    </row>
    <row r="2851" spans="1:8" hidden="1">
      <c r="A2851" s="80" t="s">
        <v>3790</v>
      </c>
      <c r="B2851" s="80" t="s">
        <v>3782</v>
      </c>
      <c r="C2851" s="80" t="s">
        <v>3705</v>
      </c>
      <c r="D2851" s="93">
        <v>551.63912200000004</v>
      </c>
      <c r="E2851" s="80" t="s">
        <v>3706</v>
      </c>
      <c r="F2851" s="86" t="str">
        <f>INDEX('Crosswalk Particulates'!$B:$B,MATCH('2017 EPA Data'!A2851,'Crosswalk Particulates'!$A:$A,0))</f>
        <v>process-other-industry</v>
      </c>
      <c r="G2851" s="91">
        <f>INDEX('Crosswalk Particulates'!$E:$E,MATCH('2017 EPA Data'!$B2851,'Crosswalk Particulates'!$D:$D,0))</f>
        <v>0</v>
      </c>
      <c r="H2851" s="103">
        <f t="shared" si="44"/>
        <v>0</v>
      </c>
    </row>
    <row r="2852" spans="1:8" hidden="1">
      <c r="A2852" s="80" t="s">
        <v>3722</v>
      </c>
      <c r="B2852" s="80" t="s">
        <v>3863</v>
      </c>
      <c r="C2852" s="80" t="s">
        <v>3705</v>
      </c>
      <c r="D2852" s="93">
        <v>550.49141164786442</v>
      </c>
      <c r="E2852" s="80" t="s">
        <v>3706</v>
      </c>
      <c r="F2852" s="86" t="str">
        <f>INDEX('Crosswalk Particulates'!$B:$B,MATCH('2017 EPA Data'!A2852,'Crosswalk Particulates'!$A:$A,0))</f>
        <v>Other-EPA</v>
      </c>
      <c r="G2852" s="91">
        <f>INDEX('Crosswalk Particulates'!$E:$E,MATCH('2017 EPA Data'!$B2852,'Crosswalk Particulates'!$D:$D,0))</f>
        <v>0</v>
      </c>
      <c r="H2852" s="103">
        <f t="shared" si="44"/>
        <v>0</v>
      </c>
    </row>
    <row r="2853" spans="1:8" hidden="1">
      <c r="A2853" s="80" t="s">
        <v>3790</v>
      </c>
      <c r="B2853" s="80" t="s">
        <v>3765</v>
      </c>
      <c r="C2853" s="80" t="s">
        <v>3705</v>
      </c>
      <c r="D2853" s="93">
        <v>549.33234000000004</v>
      </c>
      <c r="E2853" s="80" t="s">
        <v>3706</v>
      </c>
      <c r="F2853" s="86" t="str">
        <f>INDEX('Crosswalk Particulates'!$B:$B,MATCH('2017 EPA Data'!A2853,'Crosswalk Particulates'!$A:$A,0))</f>
        <v>process-other-industry</v>
      </c>
      <c r="G2853" s="91">
        <f>INDEX('Crosswalk Particulates'!$E:$E,MATCH('2017 EPA Data'!$B2853,'Crosswalk Particulates'!$D:$D,0))</f>
        <v>0</v>
      </c>
      <c r="H2853" s="103">
        <f t="shared" si="44"/>
        <v>0</v>
      </c>
    </row>
    <row r="2854" spans="1:8" hidden="1">
      <c r="A2854" s="80" t="s">
        <v>3774</v>
      </c>
      <c r="B2854" s="80" t="s">
        <v>3898</v>
      </c>
      <c r="C2854" s="80" t="s">
        <v>3705</v>
      </c>
      <c r="D2854" s="93">
        <v>548.10735602</v>
      </c>
      <c r="E2854" s="80" t="s">
        <v>3706</v>
      </c>
      <c r="F2854" s="86" t="str">
        <f>INDEX('Crosswalk Particulates'!$B:$B,MATCH('2017 EPA Data'!A2854,'Crosswalk Particulates'!$A:$A,0))</f>
        <v>process-other-industry</v>
      </c>
      <c r="G2854" s="91">
        <f>INDEX('Crosswalk Particulates'!$E:$E,MATCH('2017 EPA Data'!$B2854,'Crosswalk Particulates'!$D:$D,0))</f>
        <v>0</v>
      </c>
      <c r="H2854" s="103">
        <f t="shared" si="44"/>
        <v>0</v>
      </c>
    </row>
    <row r="2855" spans="1:8" hidden="1">
      <c r="A2855" s="80" t="s">
        <v>3753</v>
      </c>
      <c r="B2855" s="80" t="s">
        <v>3927</v>
      </c>
      <c r="C2855" s="80" t="s">
        <v>3705</v>
      </c>
      <c r="D2855" s="93">
        <v>547.6995412</v>
      </c>
      <c r="E2855" s="80" t="s">
        <v>3706</v>
      </c>
      <c r="F2855" s="86" t="str">
        <f>INDEX('Crosswalk Particulates'!$B:$B,MATCH('2017 EPA Data'!A2855,'Crosswalk Particulates'!$A:$A,0))</f>
        <v>Electricity Sector</v>
      </c>
      <c r="G2855" s="91">
        <f>INDEX('Crosswalk Particulates'!$E:$E,MATCH('2017 EPA Data'!$B2855,'Crosswalk Particulates'!$D:$D,0))</f>
        <v>0</v>
      </c>
      <c r="H2855" s="103">
        <f t="shared" si="44"/>
        <v>0</v>
      </c>
    </row>
    <row r="2856" spans="1:8" hidden="1">
      <c r="A2856" s="80" t="s">
        <v>3791</v>
      </c>
      <c r="B2856" s="80" t="s">
        <v>3917</v>
      </c>
      <c r="C2856" s="80" t="s">
        <v>3705</v>
      </c>
      <c r="D2856" s="93">
        <v>542.95559925887221</v>
      </c>
      <c r="E2856" s="80" t="s">
        <v>3706</v>
      </c>
      <c r="F2856" s="86" t="str">
        <f>INDEX('Crosswalk Particulates'!$B:$B,MATCH('2017 EPA Data'!A2856,'Crosswalk Particulates'!$A:$A,0))</f>
        <v>Transportation Sector</v>
      </c>
      <c r="G2856" s="91">
        <f>INDEX('Crosswalk Particulates'!$E:$E,MATCH('2017 EPA Data'!$B2856,'Crosswalk Particulates'!$D:$D,0))</f>
        <v>0</v>
      </c>
      <c r="H2856" s="103">
        <f t="shared" si="44"/>
        <v>0</v>
      </c>
    </row>
    <row r="2857" spans="1:8" hidden="1">
      <c r="A2857" s="80" t="s">
        <v>3791</v>
      </c>
      <c r="B2857" s="80" t="s">
        <v>3831</v>
      </c>
      <c r="C2857" s="80" t="s">
        <v>3705</v>
      </c>
      <c r="D2857" s="93">
        <v>542.95559925887221</v>
      </c>
      <c r="E2857" s="80" t="s">
        <v>3706</v>
      </c>
      <c r="F2857" s="86" t="str">
        <f>INDEX('Crosswalk Particulates'!$B:$B,MATCH('2017 EPA Data'!A2857,'Crosswalk Particulates'!$A:$A,0))</f>
        <v>Transportation Sector</v>
      </c>
      <c r="G2857" s="91">
        <f>INDEX('Crosswalk Particulates'!$E:$E,MATCH('2017 EPA Data'!$B2857,'Crosswalk Particulates'!$D:$D,0))</f>
        <v>0</v>
      </c>
      <c r="H2857" s="103">
        <f t="shared" si="44"/>
        <v>0</v>
      </c>
    </row>
    <row r="2858" spans="1:8" hidden="1">
      <c r="A2858" s="80" t="s">
        <v>3807</v>
      </c>
      <c r="B2858" s="80" t="s">
        <v>3728</v>
      </c>
      <c r="C2858" s="80" t="s">
        <v>3705</v>
      </c>
      <c r="D2858" s="93">
        <v>540.11400000000003</v>
      </c>
      <c r="E2858" s="80" t="s">
        <v>3706</v>
      </c>
      <c r="F2858" s="86" t="str">
        <f>INDEX('Crosswalk Particulates'!$B:$B,MATCH('2017 EPA Data'!A2858,'Crosswalk Particulates'!$A:$A,0))</f>
        <v>process-iron and steel-industry</v>
      </c>
      <c r="G2858" s="91">
        <f>INDEX('Crosswalk Particulates'!$E:$E,MATCH('2017 EPA Data'!$B2858,'Crosswalk Particulates'!$D:$D,0))</f>
        <v>0</v>
      </c>
      <c r="H2858" s="103">
        <f t="shared" si="44"/>
        <v>0</v>
      </c>
    </row>
    <row r="2859" spans="1:8" hidden="1">
      <c r="A2859" s="80" t="s">
        <v>3817</v>
      </c>
      <c r="B2859" s="80" t="s">
        <v>3887</v>
      </c>
      <c r="C2859" s="80" t="s">
        <v>3705</v>
      </c>
      <c r="D2859" s="93">
        <v>534.96590000000003</v>
      </c>
      <c r="E2859" s="80" t="s">
        <v>3706</v>
      </c>
      <c r="F2859" s="86" t="str">
        <f>INDEX('Crosswalk Particulates'!$B:$B,MATCH('2017 EPA Data'!A2859,'Crosswalk Particulates'!$A:$A,0))</f>
        <v>industry-fuel-oil</v>
      </c>
      <c r="G2859" s="91">
        <f>INDEX('Crosswalk Particulates'!$E:$E,MATCH('2017 EPA Data'!$B2859,'Crosswalk Particulates'!$D:$D,0))</f>
        <v>0</v>
      </c>
      <c r="H2859" s="103">
        <f t="shared" si="44"/>
        <v>0</v>
      </c>
    </row>
    <row r="2860" spans="1:8" hidden="1">
      <c r="A2860" s="80" t="s">
        <v>3726</v>
      </c>
      <c r="B2860" s="80" t="s">
        <v>3861</v>
      </c>
      <c r="C2860" s="80" t="s">
        <v>3705</v>
      </c>
      <c r="D2860" s="93">
        <v>532.93802523750003</v>
      </c>
      <c r="E2860" s="80" t="s">
        <v>3706</v>
      </c>
      <c r="F2860" s="86" t="str">
        <f>INDEX('Crosswalk Particulates'!$B:$B,MATCH('2017 EPA Data'!A2860,'Crosswalk Particulates'!$A:$A,0))</f>
        <v>process-other-industry</v>
      </c>
      <c r="G2860" s="91">
        <f>INDEX('Crosswalk Particulates'!$E:$E,MATCH('2017 EPA Data'!$B2860,'Crosswalk Particulates'!$D:$D,0))</f>
        <v>0</v>
      </c>
      <c r="H2860" s="103">
        <f t="shared" si="44"/>
        <v>0</v>
      </c>
    </row>
    <row r="2861" spans="1:8" hidden="1">
      <c r="A2861" s="80" t="s">
        <v>3739</v>
      </c>
      <c r="B2861" s="80" t="s">
        <v>3920</v>
      </c>
      <c r="D2861" s="93">
        <v>532.38696318010091</v>
      </c>
      <c r="E2861" s="80" t="s">
        <v>3710</v>
      </c>
      <c r="F2861" s="86" t="str">
        <f>INDEX('Crosswalk Particulates'!$B:$B,MATCH('2017 EPA Data'!A2861,'Crosswalk Particulates'!$A:$A,0))</f>
        <v>industry-fuel-natural gas</v>
      </c>
      <c r="G2861" s="91">
        <f>INDEX('Crosswalk Particulates'!$E:$E,MATCH('2017 EPA Data'!$B2861,'Crosswalk Particulates'!$D:$D,0))</f>
        <v>0</v>
      </c>
      <c r="H2861" s="103">
        <f t="shared" si="44"/>
        <v>482973903.14893359</v>
      </c>
    </row>
    <row r="2862" spans="1:8" hidden="1">
      <c r="A2862" s="80" t="s">
        <v>3784</v>
      </c>
      <c r="B2862" s="80" t="s">
        <v>3761</v>
      </c>
      <c r="C2862" s="80" t="s">
        <v>3705</v>
      </c>
      <c r="D2862" s="93">
        <v>531.58068691999995</v>
      </c>
      <c r="E2862" s="80" t="s">
        <v>3706</v>
      </c>
      <c r="F2862" s="86" t="str">
        <f>INDEX('Crosswalk Particulates'!$B:$B,MATCH('2017 EPA Data'!A2862,'Crosswalk Particulates'!$A:$A,0))</f>
        <v>industry-fuel-coal</v>
      </c>
      <c r="G2862" s="91">
        <f>INDEX('Crosswalk Particulates'!$E:$E,MATCH('2017 EPA Data'!$B2862,'Crosswalk Particulates'!$D:$D,0))</f>
        <v>0</v>
      </c>
      <c r="H2862" s="103">
        <f t="shared" si="44"/>
        <v>0</v>
      </c>
    </row>
    <row r="2863" spans="1:8" hidden="1">
      <c r="A2863" s="80" t="s">
        <v>3783</v>
      </c>
      <c r="B2863" s="80" t="s">
        <v>3879</v>
      </c>
      <c r="C2863" s="80" t="s">
        <v>3705</v>
      </c>
      <c r="D2863" s="93">
        <v>530.6</v>
      </c>
      <c r="E2863" s="80" t="s">
        <v>3706</v>
      </c>
      <c r="F2863" s="86" t="str">
        <f>INDEX('Crosswalk Particulates'!$B:$B,MATCH('2017 EPA Data'!A2863,'Crosswalk Particulates'!$A:$A,0))</f>
        <v>process-other-industry</v>
      </c>
      <c r="G2863" s="91">
        <f>INDEX('Crosswalk Particulates'!$E:$E,MATCH('2017 EPA Data'!$B2863,'Crosswalk Particulates'!$D:$D,0))</f>
        <v>0</v>
      </c>
      <c r="H2863" s="103">
        <f t="shared" si="44"/>
        <v>0</v>
      </c>
    </row>
    <row r="2864" spans="1:8" hidden="1">
      <c r="A2864" s="80" t="s">
        <v>3722</v>
      </c>
      <c r="B2864" s="80" t="s">
        <v>3831</v>
      </c>
      <c r="C2864" s="80" t="s">
        <v>3705</v>
      </c>
      <c r="D2864" s="93">
        <v>529.07859645586973</v>
      </c>
      <c r="E2864" s="80" t="s">
        <v>3706</v>
      </c>
      <c r="F2864" s="86" t="str">
        <f>INDEX('Crosswalk Particulates'!$B:$B,MATCH('2017 EPA Data'!A2864,'Crosswalk Particulates'!$A:$A,0))</f>
        <v>Other-EPA</v>
      </c>
      <c r="G2864" s="91">
        <f>INDEX('Crosswalk Particulates'!$E:$E,MATCH('2017 EPA Data'!$B2864,'Crosswalk Particulates'!$D:$D,0))</f>
        <v>0</v>
      </c>
      <c r="H2864" s="103">
        <f t="shared" si="44"/>
        <v>0</v>
      </c>
    </row>
    <row r="2865" spans="1:8" hidden="1">
      <c r="A2865" s="80" t="s">
        <v>3795</v>
      </c>
      <c r="B2865" s="80" t="s">
        <v>3861</v>
      </c>
      <c r="C2865" s="80" t="s">
        <v>3705</v>
      </c>
      <c r="D2865" s="93">
        <v>528.44082000000003</v>
      </c>
      <c r="E2865" s="80" t="s">
        <v>3706</v>
      </c>
      <c r="F2865" s="86" t="str">
        <f>INDEX('Crosswalk Particulates'!$B:$B,MATCH('2017 EPA Data'!A2865,'Crosswalk Particulates'!$A:$A,0))</f>
        <v>process-cement-industry</v>
      </c>
      <c r="G2865" s="91">
        <f>INDEX('Crosswalk Particulates'!$E:$E,MATCH('2017 EPA Data'!$B2865,'Crosswalk Particulates'!$D:$D,0))</f>
        <v>0</v>
      </c>
      <c r="H2865" s="103">
        <f t="shared" si="44"/>
        <v>0</v>
      </c>
    </row>
    <row r="2866" spans="1:8" hidden="1">
      <c r="A2866" s="80" t="s">
        <v>3837</v>
      </c>
      <c r="B2866" s="80" t="s">
        <v>3822</v>
      </c>
      <c r="D2866" s="93">
        <v>525.73167466012922</v>
      </c>
      <c r="E2866" s="80" t="s">
        <v>3710</v>
      </c>
      <c r="F2866" s="86" t="str">
        <f>INDEX('Crosswalk Particulates'!$B:$B,MATCH('2017 EPA Data'!A2866,'Crosswalk Particulates'!$A:$A,0))</f>
        <v>Electricity Sector</v>
      </c>
      <c r="G2866" s="91" t="str">
        <f>INDEX('Crosswalk Particulates'!$E:$E,MATCH('2017 EPA Data'!$B2866,'Crosswalk Particulates'!$D:$D,0))</f>
        <v>OC</v>
      </c>
      <c r="H2866" s="103">
        <f t="shared" si="44"/>
        <v>476936319.78311837</v>
      </c>
    </row>
    <row r="2867" spans="1:8" hidden="1">
      <c r="A2867" s="80" t="s">
        <v>3789</v>
      </c>
      <c r="B2867" s="80" t="s">
        <v>3920</v>
      </c>
      <c r="D2867" s="93">
        <v>525.49394252331854</v>
      </c>
      <c r="E2867" s="80" t="s">
        <v>3710</v>
      </c>
      <c r="F2867" s="86" t="str">
        <f>INDEX('Crosswalk Particulates'!$B:$B,MATCH('2017 EPA Data'!A2867,'Crosswalk Particulates'!$A:$A,0))</f>
        <v>Commercial Buildings Sector</v>
      </c>
      <c r="G2867" s="91">
        <f>INDEX('Crosswalk Particulates'!$E:$E,MATCH('2017 EPA Data'!$B2867,'Crosswalk Particulates'!$D:$D,0))</f>
        <v>0</v>
      </c>
      <c r="H2867" s="103">
        <f t="shared" si="44"/>
        <v>476720652.55991381</v>
      </c>
    </row>
    <row r="2868" spans="1:8" hidden="1">
      <c r="A2868" s="80" t="s">
        <v>3720</v>
      </c>
      <c r="B2868" s="80" t="s">
        <v>3873</v>
      </c>
      <c r="C2868" s="80" t="s">
        <v>3705</v>
      </c>
      <c r="D2868" s="93">
        <v>520.03031036663037</v>
      </c>
      <c r="E2868" s="80" t="s">
        <v>3706</v>
      </c>
      <c r="F2868" s="86" t="str">
        <f>INDEX('Crosswalk Particulates'!$B:$B,MATCH('2017 EPA Data'!A2868,'Crosswalk Particulates'!$A:$A,0))</f>
        <v>Other-EPA</v>
      </c>
      <c r="G2868" s="91">
        <f>INDEX('Crosswalk Particulates'!$E:$E,MATCH('2017 EPA Data'!$B2868,'Crosswalk Particulates'!$D:$D,0))</f>
        <v>0</v>
      </c>
      <c r="H2868" s="103">
        <f t="shared" si="44"/>
        <v>0</v>
      </c>
    </row>
    <row r="2869" spans="1:8" hidden="1">
      <c r="A2869" s="80" t="s">
        <v>3774</v>
      </c>
      <c r="B2869" s="80" t="s">
        <v>3908</v>
      </c>
      <c r="C2869" s="80" t="s">
        <v>3705</v>
      </c>
      <c r="D2869" s="93">
        <v>518.04337902715997</v>
      </c>
      <c r="E2869" s="80" t="s">
        <v>3706</v>
      </c>
      <c r="F2869" s="86" t="str">
        <f>INDEX('Crosswalk Particulates'!$B:$B,MATCH('2017 EPA Data'!A2869,'Crosswalk Particulates'!$A:$A,0))</f>
        <v>process-other-industry</v>
      </c>
      <c r="G2869" s="91">
        <f>INDEX('Crosswalk Particulates'!$E:$E,MATCH('2017 EPA Data'!$B2869,'Crosswalk Particulates'!$D:$D,0))</f>
        <v>0</v>
      </c>
      <c r="H2869" s="103">
        <f t="shared" si="44"/>
        <v>0</v>
      </c>
    </row>
    <row r="2870" spans="1:8" hidden="1">
      <c r="A2870" s="80" t="s">
        <v>3707</v>
      </c>
      <c r="B2870" s="80" t="s">
        <v>3960</v>
      </c>
      <c r="C2870" s="80" t="s">
        <v>3705</v>
      </c>
      <c r="D2870" s="93">
        <v>517.29253631999995</v>
      </c>
      <c r="E2870" s="80" t="s">
        <v>3706</v>
      </c>
      <c r="F2870" s="86" t="str">
        <f>INDEX('Crosswalk Particulates'!$B:$B,MATCH('2017 EPA Data'!A2870,'Crosswalk Particulates'!$A:$A,0))</f>
        <v>process-other-industry</v>
      </c>
      <c r="G2870" s="91">
        <f>INDEX('Crosswalk Particulates'!$E:$E,MATCH('2017 EPA Data'!$B2870,'Crosswalk Particulates'!$D:$D,0))</f>
        <v>0</v>
      </c>
      <c r="H2870" s="103">
        <f t="shared" si="44"/>
        <v>0</v>
      </c>
    </row>
    <row r="2871" spans="1:8" hidden="1">
      <c r="A2871" s="80" t="s">
        <v>3817</v>
      </c>
      <c r="B2871" s="80" t="s">
        <v>3867</v>
      </c>
      <c r="C2871" s="80" t="s">
        <v>3705</v>
      </c>
      <c r="D2871" s="93">
        <v>516.80300000842863</v>
      </c>
      <c r="E2871" s="80" t="s">
        <v>3706</v>
      </c>
      <c r="F2871" s="86" t="str">
        <f>INDEX('Crosswalk Particulates'!$B:$B,MATCH('2017 EPA Data'!A2871,'Crosswalk Particulates'!$A:$A,0))</f>
        <v>industry-fuel-oil</v>
      </c>
      <c r="G2871" s="91">
        <f>INDEX('Crosswalk Particulates'!$E:$E,MATCH('2017 EPA Data'!$B2871,'Crosswalk Particulates'!$D:$D,0))</f>
        <v>0</v>
      </c>
      <c r="H2871" s="103">
        <f t="shared" si="44"/>
        <v>0</v>
      </c>
    </row>
    <row r="2872" spans="1:8" hidden="1">
      <c r="A2872" s="80" t="s">
        <v>3790</v>
      </c>
      <c r="B2872" s="80" t="s">
        <v>3949</v>
      </c>
      <c r="C2872" s="80" t="s">
        <v>3705</v>
      </c>
      <c r="D2872" s="93">
        <v>515.38513999999998</v>
      </c>
      <c r="E2872" s="80" t="s">
        <v>3706</v>
      </c>
      <c r="F2872" s="86" t="str">
        <f>INDEX('Crosswalk Particulates'!$B:$B,MATCH('2017 EPA Data'!A2872,'Crosswalk Particulates'!$A:$A,0))</f>
        <v>process-other-industry</v>
      </c>
      <c r="G2872" s="91">
        <f>INDEX('Crosswalk Particulates'!$E:$E,MATCH('2017 EPA Data'!$B2872,'Crosswalk Particulates'!$D:$D,0))</f>
        <v>0</v>
      </c>
      <c r="H2872" s="103">
        <f t="shared" si="44"/>
        <v>0</v>
      </c>
    </row>
    <row r="2873" spans="1:8" hidden="1">
      <c r="A2873" s="80" t="s">
        <v>3753</v>
      </c>
      <c r="B2873" s="80" t="s">
        <v>3905</v>
      </c>
      <c r="C2873" s="80" t="s">
        <v>3705</v>
      </c>
      <c r="D2873" s="93">
        <v>513.38954000000001</v>
      </c>
      <c r="E2873" s="80" t="s">
        <v>3706</v>
      </c>
      <c r="F2873" s="86" t="str">
        <f>INDEX('Crosswalk Particulates'!$B:$B,MATCH('2017 EPA Data'!A2873,'Crosswalk Particulates'!$A:$A,0))</f>
        <v>Electricity Sector</v>
      </c>
      <c r="G2873" s="91">
        <f>INDEX('Crosswalk Particulates'!$E:$E,MATCH('2017 EPA Data'!$B2873,'Crosswalk Particulates'!$D:$D,0))</f>
        <v>0</v>
      </c>
      <c r="H2873" s="103">
        <f t="shared" si="44"/>
        <v>0</v>
      </c>
    </row>
    <row r="2874" spans="1:8" hidden="1">
      <c r="A2874" s="80" t="s">
        <v>3852</v>
      </c>
      <c r="B2874" s="80" t="s">
        <v>3941</v>
      </c>
      <c r="D2874" s="93">
        <v>513.1819779780011</v>
      </c>
      <c r="E2874" s="80" t="s">
        <v>3710</v>
      </c>
      <c r="F2874" s="86" t="str">
        <f>INDEX('Crosswalk Particulates'!$B:$B,MATCH('2017 EPA Data'!A2874,'Crosswalk Particulates'!$A:$A,0))</f>
        <v>Commercial Buildings Sector</v>
      </c>
      <c r="G2874" s="91">
        <f>INDEX('Crosswalk Particulates'!$E:$E,MATCH('2017 EPA Data'!$B2874,'Crosswalk Particulates'!$D:$D,0))</f>
        <v>0</v>
      </c>
      <c r="H2874" s="103">
        <f t="shared" si="44"/>
        <v>465551412.92195582</v>
      </c>
    </row>
    <row r="2875" spans="1:8" hidden="1">
      <c r="A2875" s="80" t="s">
        <v>3742</v>
      </c>
      <c r="B2875" s="80" t="s">
        <v>3818</v>
      </c>
      <c r="D2875" s="93">
        <v>513.13171814561804</v>
      </c>
      <c r="E2875" s="80" t="s">
        <v>3710</v>
      </c>
      <c r="F2875" s="86" t="str">
        <f>INDEX('Crosswalk Particulates'!$B:$B,MATCH('2017 EPA Data'!A2875,'Crosswalk Particulates'!$A:$A,0))</f>
        <v>Transportation Sector</v>
      </c>
      <c r="G2875" s="91">
        <f>INDEX('Crosswalk Particulates'!$E:$E,MATCH('2017 EPA Data'!$B2875,'Crosswalk Particulates'!$D:$D,0))</f>
        <v>0</v>
      </c>
      <c r="H2875" s="103">
        <f t="shared" si="44"/>
        <v>465505817.91475904</v>
      </c>
    </row>
    <row r="2876" spans="1:8" hidden="1">
      <c r="A2876" s="80" t="s">
        <v>3753</v>
      </c>
      <c r="B2876" s="80" t="s">
        <v>3809</v>
      </c>
      <c r="C2876" s="80" t="s">
        <v>3705</v>
      </c>
      <c r="D2876" s="93">
        <v>512.82542123166002</v>
      </c>
      <c r="E2876" s="80" t="s">
        <v>3706</v>
      </c>
      <c r="F2876" s="86" t="str">
        <f>INDEX('Crosswalk Particulates'!$B:$B,MATCH('2017 EPA Data'!A2876,'Crosswalk Particulates'!$A:$A,0))</f>
        <v>Electricity Sector</v>
      </c>
      <c r="G2876" s="91">
        <f>INDEX('Crosswalk Particulates'!$E:$E,MATCH('2017 EPA Data'!$B2876,'Crosswalk Particulates'!$D:$D,0))</f>
        <v>0</v>
      </c>
      <c r="H2876" s="103">
        <f t="shared" si="44"/>
        <v>0</v>
      </c>
    </row>
    <row r="2877" spans="1:8" hidden="1">
      <c r="A2877" s="80" t="s">
        <v>3835</v>
      </c>
      <c r="B2877" s="80" t="s">
        <v>3939</v>
      </c>
      <c r="C2877" s="80" t="s">
        <v>3705</v>
      </c>
      <c r="D2877" s="93">
        <v>512.48439709957222</v>
      </c>
      <c r="E2877" s="80" t="s">
        <v>3706</v>
      </c>
      <c r="F2877" s="86" t="str">
        <f>INDEX('Crosswalk Particulates'!$B:$B,MATCH('2017 EPA Data'!A2877,'Crosswalk Particulates'!$A:$A,0))</f>
        <v>process-mining-industry</v>
      </c>
      <c r="G2877" s="91">
        <f>INDEX('Crosswalk Particulates'!$E:$E,MATCH('2017 EPA Data'!$B2877,'Crosswalk Particulates'!$D:$D,0))</f>
        <v>0</v>
      </c>
      <c r="H2877" s="103">
        <f t="shared" si="44"/>
        <v>0</v>
      </c>
    </row>
    <row r="2878" spans="1:8" hidden="1">
      <c r="A2878" s="80" t="s">
        <v>3747</v>
      </c>
      <c r="B2878" s="80" t="s">
        <v>3916</v>
      </c>
      <c r="C2878" s="80" t="s">
        <v>3705</v>
      </c>
      <c r="D2878" s="93">
        <v>509.98313455745006</v>
      </c>
      <c r="E2878" s="80" t="s">
        <v>3706</v>
      </c>
      <c r="F2878" s="86" t="str">
        <f>INDEX('Crosswalk Particulates'!$B:$B,MATCH('2017 EPA Data'!A2878,'Crosswalk Particulates'!$A:$A,0))</f>
        <v>process-waste-industry</v>
      </c>
      <c r="G2878" s="91">
        <f>INDEX('Crosswalk Particulates'!$E:$E,MATCH('2017 EPA Data'!$B2878,'Crosswalk Particulates'!$D:$D,0))</f>
        <v>0</v>
      </c>
      <c r="H2878" s="103">
        <f t="shared" si="44"/>
        <v>0</v>
      </c>
    </row>
    <row r="2879" spans="1:8" hidden="1">
      <c r="A2879" s="80" t="s">
        <v>3819</v>
      </c>
      <c r="B2879" s="80" t="s">
        <v>3941</v>
      </c>
      <c r="D2879" s="93">
        <v>509.74731061855022</v>
      </c>
      <c r="E2879" s="80" t="s">
        <v>3710</v>
      </c>
      <c r="F2879" s="86" t="str">
        <f>INDEX('Crosswalk Particulates'!$B:$B,MATCH('2017 EPA Data'!A2879,'Crosswalk Particulates'!$A:$A,0))</f>
        <v>Residential Buildings Sector</v>
      </c>
      <c r="G2879" s="91">
        <f>INDEX('Crosswalk Particulates'!$E:$E,MATCH('2017 EPA Data'!$B2879,'Crosswalk Particulates'!$D:$D,0))</f>
        <v>0</v>
      </c>
      <c r="H2879" s="103">
        <f t="shared" si="44"/>
        <v>462435531.40092194</v>
      </c>
    </row>
    <row r="2880" spans="1:8" hidden="1">
      <c r="A2880" s="80" t="s">
        <v>3726</v>
      </c>
      <c r="B2880" s="80" t="s">
        <v>3890</v>
      </c>
      <c r="C2880" s="80" t="s">
        <v>3705</v>
      </c>
      <c r="D2880" s="93">
        <v>509.2</v>
      </c>
      <c r="E2880" s="80" t="s">
        <v>3706</v>
      </c>
      <c r="F2880" s="86" t="str">
        <f>INDEX('Crosswalk Particulates'!$B:$B,MATCH('2017 EPA Data'!A2880,'Crosswalk Particulates'!$A:$A,0))</f>
        <v>process-other-industry</v>
      </c>
      <c r="G2880" s="91">
        <f>INDEX('Crosswalk Particulates'!$E:$E,MATCH('2017 EPA Data'!$B2880,'Crosswalk Particulates'!$D:$D,0))</f>
        <v>0</v>
      </c>
      <c r="H2880" s="103">
        <f t="shared" si="44"/>
        <v>0</v>
      </c>
    </row>
    <row r="2881" spans="1:8" hidden="1">
      <c r="A2881" s="80" t="s">
        <v>3780</v>
      </c>
      <c r="B2881" s="80" t="s">
        <v>3910</v>
      </c>
      <c r="C2881" s="80" t="s">
        <v>3705</v>
      </c>
      <c r="D2881" s="93">
        <v>508.23993999999999</v>
      </c>
      <c r="E2881" s="80" t="s">
        <v>3706</v>
      </c>
      <c r="F2881" s="86" t="str">
        <f>INDEX('Crosswalk Particulates'!$B:$B,MATCH('2017 EPA Data'!A2881,'Crosswalk Particulates'!$A:$A,0))</f>
        <v>process-ngps-industry</v>
      </c>
      <c r="G2881" s="91">
        <f>INDEX('Crosswalk Particulates'!$E:$E,MATCH('2017 EPA Data'!$B2881,'Crosswalk Particulates'!$D:$D,0))</f>
        <v>0</v>
      </c>
      <c r="H2881" s="103">
        <f t="shared" si="44"/>
        <v>0</v>
      </c>
    </row>
    <row r="2882" spans="1:8" hidden="1">
      <c r="A2882" s="80" t="s">
        <v>3779</v>
      </c>
      <c r="B2882" s="80" t="s">
        <v>3941</v>
      </c>
      <c r="D2882" s="93">
        <v>507.80590137058965</v>
      </c>
      <c r="E2882" s="80" t="s">
        <v>3710</v>
      </c>
      <c r="F2882" s="86" t="str">
        <f>INDEX('Crosswalk Particulates'!$B:$B,MATCH('2017 EPA Data'!A2882,'Crosswalk Particulates'!$A:$A,0))</f>
        <v>Other-EPA</v>
      </c>
      <c r="G2882" s="91">
        <f>INDEX('Crosswalk Particulates'!$E:$E,MATCH('2017 EPA Data'!$B2882,'Crosswalk Particulates'!$D:$D,0))</f>
        <v>0</v>
      </c>
      <c r="H2882" s="103">
        <f t="shared" si="44"/>
        <v>460674312.46254653</v>
      </c>
    </row>
    <row r="2883" spans="1:8" hidden="1">
      <c r="A2883" s="80" t="s">
        <v>3852</v>
      </c>
      <c r="B2883" s="80" t="s">
        <v>3704</v>
      </c>
      <c r="C2883" s="80" t="s">
        <v>3705</v>
      </c>
      <c r="D2883" s="93">
        <v>507.78</v>
      </c>
      <c r="E2883" s="80" t="s">
        <v>3706</v>
      </c>
      <c r="F2883" s="86" t="str">
        <f>INDEX('Crosswalk Particulates'!$B:$B,MATCH('2017 EPA Data'!A2883,'Crosswalk Particulates'!$A:$A,0))</f>
        <v>Commercial Buildings Sector</v>
      </c>
      <c r="G2883" s="91">
        <f>INDEX('Crosswalk Particulates'!$E:$E,MATCH('2017 EPA Data'!$B2883,'Crosswalk Particulates'!$D:$D,0))</f>
        <v>0</v>
      </c>
      <c r="H2883" s="103">
        <f t="shared" si="44"/>
        <v>0</v>
      </c>
    </row>
    <row r="2884" spans="1:8" hidden="1">
      <c r="A2884" s="80" t="s">
        <v>3772</v>
      </c>
      <c r="B2884" s="80" t="s">
        <v>3822</v>
      </c>
      <c r="D2884" s="93">
        <v>504.120992460867</v>
      </c>
      <c r="E2884" s="80" t="s">
        <v>3710</v>
      </c>
      <c r="F2884" s="86" t="str">
        <f>INDEX('Crosswalk Particulates'!$B:$B,MATCH('2017 EPA Data'!A2884,'Crosswalk Particulates'!$A:$A,0))</f>
        <v>Electricity Sector</v>
      </c>
      <c r="G2884" s="91" t="str">
        <f>INDEX('Crosswalk Particulates'!$E:$E,MATCH('2017 EPA Data'!$B2884,'Crosswalk Particulates'!$D:$D,0))</f>
        <v>OC</v>
      </c>
      <c r="H2884" s="103">
        <f t="shared" ref="H2884:H2947" si="45">IF(E2884="TON",D2884/metricton_to_shortton,0)*10^6</f>
        <v>457331415.35581374</v>
      </c>
    </row>
    <row r="2885" spans="1:8" hidden="1">
      <c r="A2885" s="80" t="s">
        <v>3819</v>
      </c>
      <c r="B2885" s="80" t="s">
        <v>3928</v>
      </c>
      <c r="C2885" s="80" t="s">
        <v>3705</v>
      </c>
      <c r="D2885" s="93">
        <v>502.83317636480001</v>
      </c>
      <c r="E2885" s="80" t="s">
        <v>3706</v>
      </c>
      <c r="F2885" s="86" t="str">
        <f>INDEX('Crosswalk Particulates'!$B:$B,MATCH('2017 EPA Data'!A2885,'Crosswalk Particulates'!$A:$A,0))</f>
        <v>Residential Buildings Sector</v>
      </c>
      <c r="G2885" s="91">
        <f>INDEX('Crosswalk Particulates'!$E:$E,MATCH('2017 EPA Data'!$B2885,'Crosswalk Particulates'!$D:$D,0))</f>
        <v>0</v>
      </c>
      <c r="H2885" s="103">
        <f t="shared" si="45"/>
        <v>0</v>
      </c>
    </row>
    <row r="2886" spans="1:8" hidden="1">
      <c r="A2886" s="80" t="s">
        <v>3774</v>
      </c>
      <c r="B2886" s="80" t="s">
        <v>3850</v>
      </c>
      <c r="C2886" s="80" t="s">
        <v>3705</v>
      </c>
      <c r="D2886" s="93">
        <v>502.63203607999998</v>
      </c>
      <c r="E2886" s="80" t="s">
        <v>3706</v>
      </c>
      <c r="F2886" s="86" t="str">
        <f>INDEX('Crosswalk Particulates'!$B:$B,MATCH('2017 EPA Data'!A2886,'Crosswalk Particulates'!$A:$A,0))</f>
        <v>process-other-industry</v>
      </c>
      <c r="G2886" s="91">
        <f>INDEX('Crosswalk Particulates'!$E:$E,MATCH('2017 EPA Data'!$B2886,'Crosswalk Particulates'!$D:$D,0))</f>
        <v>0</v>
      </c>
      <c r="H2886" s="103">
        <f t="shared" si="45"/>
        <v>0</v>
      </c>
    </row>
    <row r="2887" spans="1:8" hidden="1">
      <c r="A2887" s="80" t="s">
        <v>3820</v>
      </c>
      <c r="B2887" s="80" t="s">
        <v>3799</v>
      </c>
      <c r="C2887" s="80" t="s">
        <v>3705</v>
      </c>
      <c r="D2887" s="93">
        <v>501.29654498000002</v>
      </c>
      <c r="E2887" s="80" t="s">
        <v>3706</v>
      </c>
      <c r="F2887" s="86" t="str">
        <f>INDEX('Crosswalk Particulates'!$B:$B,MATCH('2017 EPA Data'!A2887,'Crosswalk Particulates'!$A:$A,0))</f>
        <v>industry-fuel-other</v>
      </c>
      <c r="G2887" s="91">
        <f>INDEX('Crosswalk Particulates'!$E:$E,MATCH('2017 EPA Data'!$B2887,'Crosswalk Particulates'!$D:$D,0))</f>
        <v>0</v>
      </c>
      <c r="H2887" s="103">
        <f t="shared" si="45"/>
        <v>0</v>
      </c>
    </row>
    <row r="2888" spans="1:8" hidden="1">
      <c r="A2888" s="80" t="s">
        <v>3880</v>
      </c>
      <c r="B2888" s="80" t="s">
        <v>3727</v>
      </c>
      <c r="C2888" s="80" t="s">
        <v>3705</v>
      </c>
      <c r="D2888" s="93">
        <v>501.26986362348401</v>
      </c>
      <c r="E2888" s="80" t="s">
        <v>3706</v>
      </c>
      <c r="F2888" s="86" t="str">
        <f>INDEX('Crosswalk Particulates'!$B:$B,MATCH('2017 EPA Data'!A2888,'Crosswalk Particulates'!$A:$A,0))</f>
        <v>Residential Buildings Sector</v>
      </c>
      <c r="G2888" s="91">
        <f>INDEX('Crosswalk Particulates'!$E:$E,MATCH('2017 EPA Data'!$B2888,'Crosswalk Particulates'!$D:$D,0))</f>
        <v>0</v>
      </c>
      <c r="H2888" s="103">
        <f t="shared" si="45"/>
        <v>0</v>
      </c>
    </row>
    <row r="2889" spans="1:8" hidden="1">
      <c r="A2889" s="80" t="s">
        <v>3739</v>
      </c>
      <c r="B2889" s="80" t="s">
        <v>3916</v>
      </c>
      <c r="C2889" s="80" t="s">
        <v>3705</v>
      </c>
      <c r="D2889" s="93">
        <v>500.34320792074607</v>
      </c>
      <c r="E2889" s="80" t="s">
        <v>3706</v>
      </c>
      <c r="F2889" s="86" t="str">
        <f>INDEX('Crosswalk Particulates'!$B:$B,MATCH('2017 EPA Data'!A2889,'Crosswalk Particulates'!$A:$A,0))</f>
        <v>industry-fuel-natural gas</v>
      </c>
      <c r="G2889" s="91">
        <f>INDEX('Crosswalk Particulates'!$E:$E,MATCH('2017 EPA Data'!$B2889,'Crosswalk Particulates'!$D:$D,0))</f>
        <v>0</v>
      </c>
      <c r="H2889" s="103">
        <f t="shared" si="45"/>
        <v>0</v>
      </c>
    </row>
    <row r="2890" spans="1:8" hidden="1">
      <c r="A2890" s="80" t="s">
        <v>3753</v>
      </c>
      <c r="B2890" s="80" t="s">
        <v>3883</v>
      </c>
      <c r="C2890" s="80" t="s">
        <v>3705</v>
      </c>
      <c r="D2890" s="93">
        <v>498.01162597256098</v>
      </c>
      <c r="E2890" s="80" t="s">
        <v>3706</v>
      </c>
      <c r="F2890" s="86" t="str">
        <f>INDEX('Crosswalk Particulates'!$B:$B,MATCH('2017 EPA Data'!A2890,'Crosswalk Particulates'!$A:$A,0))</f>
        <v>Electricity Sector</v>
      </c>
      <c r="G2890" s="91">
        <f>INDEX('Crosswalk Particulates'!$E:$E,MATCH('2017 EPA Data'!$B2890,'Crosswalk Particulates'!$D:$D,0))</f>
        <v>0</v>
      </c>
      <c r="H2890" s="103">
        <f t="shared" si="45"/>
        <v>0</v>
      </c>
    </row>
    <row r="2891" spans="1:8" hidden="1">
      <c r="A2891" s="80" t="s">
        <v>3796</v>
      </c>
      <c r="B2891" s="80" t="s">
        <v>3885</v>
      </c>
      <c r="C2891" s="80" t="s">
        <v>3705</v>
      </c>
      <c r="D2891" s="93">
        <v>497.85974814000002</v>
      </c>
      <c r="E2891" s="80" t="s">
        <v>3706</v>
      </c>
      <c r="F2891" s="86" t="str">
        <f>INDEX('Crosswalk Particulates'!$B:$B,MATCH('2017 EPA Data'!A2891,'Crosswalk Particulates'!$A:$A,0))</f>
        <v>Electricity Sector</v>
      </c>
      <c r="G2891" s="91">
        <f>INDEX('Crosswalk Particulates'!$E:$E,MATCH('2017 EPA Data'!$B2891,'Crosswalk Particulates'!$D:$D,0))</f>
        <v>0</v>
      </c>
      <c r="H2891" s="103">
        <f t="shared" si="45"/>
        <v>0</v>
      </c>
    </row>
    <row r="2892" spans="1:8" hidden="1">
      <c r="A2892" s="80" t="s">
        <v>3788</v>
      </c>
      <c r="B2892" s="80" t="s">
        <v>3939</v>
      </c>
      <c r="C2892" s="80" t="s">
        <v>3705</v>
      </c>
      <c r="D2892" s="93">
        <v>496.87583159476839</v>
      </c>
      <c r="E2892" s="80" t="s">
        <v>3706</v>
      </c>
      <c r="F2892" s="86" t="str">
        <f>INDEX('Crosswalk Particulates'!$B:$B,MATCH('2017 EPA Data'!A2892,'Crosswalk Particulates'!$A:$A,0))</f>
        <v>industry-fuel-biomass</v>
      </c>
      <c r="G2892" s="91">
        <f>INDEX('Crosswalk Particulates'!$E:$E,MATCH('2017 EPA Data'!$B2892,'Crosswalk Particulates'!$D:$D,0))</f>
        <v>0</v>
      </c>
      <c r="H2892" s="103">
        <f t="shared" si="45"/>
        <v>0</v>
      </c>
    </row>
    <row r="2893" spans="1:8" hidden="1">
      <c r="A2893" s="80" t="s">
        <v>3734</v>
      </c>
      <c r="B2893" s="80" t="s">
        <v>3810</v>
      </c>
      <c r="C2893" s="80" t="s">
        <v>3811</v>
      </c>
      <c r="D2893" s="93">
        <v>496.66718120751</v>
      </c>
      <c r="E2893" s="80" t="s">
        <v>3706</v>
      </c>
      <c r="F2893" s="86" t="str">
        <f>INDEX('Crosswalk Particulates'!$B:$B,MATCH('2017 EPA Data'!A2893,'Crosswalk Particulates'!$A:$A,0))</f>
        <v>process-other-industry</v>
      </c>
      <c r="G2893" s="91">
        <f>INDEX('Crosswalk Particulates'!$E:$E,MATCH('2017 EPA Data'!$B2893,'Crosswalk Particulates'!$D:$D,0))</f>
        <v>0</v>
      </c>
      <c r="H2893" s="103">
        <f t="shared" si="45"/>
        <v>0</v>
      </c>
    </row>
    <row r="2894" spans="1:8" hidden="1">
      <c r="A2894" s="80" t="s">
        <v>3714</v>
      </c>
      <c r="B2894" s="80" t="s">
        <v>3920</v>
      </c>
      <c r="D2894" s="93">
        <v>496.56322546280001</v>
      </c>
      <c r="E2894" s="80" t="s">
        <v>3710</v>
      </c>
      <c r="F2894" s="86" t="str">
        <f>INDEX('Crosswalk Particulates'!$B:$B,MATCH('2017 EPA Data'!A2894,'Crosswalk Particulates'!$A:$A,0))</f>
        <v>Other-EPA</v>
      </c>
      <c r="G2894" s="91">
        <f>INDEX('Crosswalk Particulates'!$E:$E,MATCH('2017 EPA Data'!$B2894,'Crosswalk Particulates'!$D:$D,0))</f>
        <v>0</v>
      </c>
      <c r="H2894" s="103">
        <f t="shared" si="45"/>
        <v>450475116.31283402</v>
      </c>
    </row>
    <row r="2895" spans="1:8" hidden="1">
      <c r="A2895" s="80" t="s">
        <v>3784</v>
      </c>
      <c r="B2895" s="80" t="s">
        <v>3922</v>
      </c>
      <c r="C2895" s="80" t="s">
        <v>3705</v>
      </c>
      <c r="D2895" s="93">
        <v>495.97272972731997</v>
      </c>
      <c r="E2895" s="80" t="s">
        <v>3706</v>
      </c>
      <c r="F2895" s="86" t="str">
        <f>INDEX('Crosswalk Particulates'!$B:$B,MATCH('2017 EPA Data'!A2895,'Crosswalk Particulates'!$A:$A,0))</f>
        <v>industry-fuel-coal</v>
      </c>
      <c r="G2895" s="91">
        <f>INDEX('Crosswalk Particulates'!$E:$E,MATCH('2017 EPA Data'!$B2895,'Crosswalk Particulates'!$D:$D,0))</f>
        <v>0</v>
      </c>
      <c r="H2895" s="103">
        <f t="shared" si="45"/>
        <v>0</v>
      </c>
    </row>
    <row r="2896" spans="1:8" hidden="1">
      <c r="A2896" s="80" t="s">
        <v>3807</v>
      </c>
      <c r="B2896" s="80" t="s">
        <v>3833</v>
      </c>
      <c r="C2896" s="80" t="s">
        <v>3705</v>
      </c>
      <c r="D2896" s="93">
        <v>495.40769999999998</v>
      </c>
      <c r="E2896" s="80" t="s">
        <v>3706</v>
      </c>
      <c r="F2896" s="86" t="str">
        <f>INDEX('Crosswalk Particulates'!$B:$B,MATCH('2017 EPA Data'!A2896,'Crosswalk Particulates'!$A:$A,0))</f>
        <v>process-iron and steel-industry</v>
      </c>
      <c r="G2896" s="91">
        <f>INDEX('Crosswalk Particulates'!$E:$E,MATCH('2017 EPA Data'!$B2896,'Crosswalk Particulates'!$D:$D,0))</f>
        <v>0</v>
      </c>
      <c r="H2896" s="103">
        <f t="shared" si="45"/>
        <v>0</v>
      </c>
    </row>
    <row r="2897" spans="1:8" hidden="1">
      <c r="A2897" s="80" t="s">
        <v>3784</v>
      </c>
      <c r="B2897" s="80" t="s">
        <v>3904</v>
      </c>
      <c r="D2897" s="93">
        <v>494.86754935774786</v>
      </c>
      <c r="E2897" s="80" t="s">
        <v>3710</v>
      </c>
      <c r="F2897" s="86" t="str">
        <f>INDEX('Crosswalk Particulates'!$B:$B,MATCH('2017 EPA Data'!A2897,'Crosswalk Particulates'!$A:$A,0))</f>
        <v>industry-fuel-coal</v>
      </c>
      <c r="G2897" s="91" t="str">
        <f>INDEX('Crosswalk Particulates'!$E:$E,MATCH('2017 EPA Data'!$B2897,'Crosswalk Particulates'!$D:$D,0))</f>
        <v>BC</v>
      </c>
      <c r="H2897" s="103">
        <f t="shared" si="45"/>
        <v>448936822.99693185</v>
      </c>
    </row>
    <row r="2898" spans="1:8" hidden="1">
      <c r="A2898" s="80" t="s">
        <v>3707</v>
      </c>
      <c r="B2898" s="80" t="s">
        <v>3971</v>
      </c>
      <c r="C2898" s="80" t="s">
        <v>3705</v>
      </c>
      <c r="D2898" s="93">
        <v>493.34460999999999</v>
      </c>
      <c r="E2898" s="80" t="s">
        <v>3706</v>
      </c>
      <c r="F2898" s="86" t="str">
        <f>INDEX('Crosswalk Particulates'!$B:$B,MATCH('2017 EPA Data'!A2898,'Crosswalk Particulates'!$A:$A,0))</f>
        <v>process-other-industry</v>
      </c>
      <c r="G2898" s="91">
        <f>INDEX('Crosswalk Particulates'!$E:$E,MATCH('2017 EPA Data'!$B2898,'Crosswalk Particulates'!$D:$D,0))</f>
        <v>0</v>
      </c>
      <c r="H2898" s="103">
        <f t="shared" si="45"/>
        <v>0</v>
      </c>
    </row>
    <row r="2899" spans="1:8" hidden="1">
      <c r="A2899" s="80" t="s">
        <v>3741</v>
      </c>
      <c r="B2899" s="80" t="s">
        <v>3847</v>
      </c>
      <c r="C2899" s="80" t="s">
        <v>3705</v>
      </c>
      <c r="D2899" s="93">
        <v>492.73608000000002</v>
      </c>
      <c r="E2899" s="80" t="s">
        <v>3706</v>
      </c>
      <c r="F2899" s="86" t="str">
        <f>INDEX('Crosswalk Particulates'!$B:$B,MATCH('2017 EPA Data'!A2899,'Crosswalk Particulates'!$A:$A,0))</f>
        <v>process-other-industry</v>
      </c>
      <c r="G2899" s="91">
        <f>INDEX('Crosswalk Particulates'!$E:$E,MATCH('2017 EPA Data'!$B2899,'Crosswalk Particulates'!$D:$D,0))</f>
        <v>0</v>
      </c>
      <c r="H2899" s="103">
        <f t="shared" si="45"/>
        <v>0</v>
      </c>
    </row>
    <row r="2900" spans="1:8" hidden="1">
      <c r="A2900" s="80" t="s">
        <v>3707</v>
      </c>
      <c r="B2900" s="80" t="s">
        <v>3921</v>
      </c>
      <c r="C2900" s="80" t="s">
        <v>3705</v>
      </c>
      <c r="D2900" s="93">
        <v>491.02667000000002</v>
      </c>
      <c r="E2900" s="80" t="s">
        <v>3706</v>
      </c>
      <c r="F2900" s="86" t="str">
        <f>INDEX('Crosswalk Particulates'!$B:$B,MATCH('2017 EPA Data'!A2900,'Crosswalk Particulates'!$A:$A,0))</f>
        <v>process-other-industry</v>
      </c>
      <c r="G2900" s="91">
        <f>INDEX('Crosswalk Particulates'!$E:$E,MATCH('2017 EPA Data'!$B2900,'Crosswalk Particulates'!$D:$D,0))</f>
        <v>0</v>
      </c>
      <c r="H2900" s="103">
        <f t="shared" si="45"/>
        <v>0</v>
      </c>
    </row>
    <row r="2901" spans="1:8" hidden="1">
      <c r="A2901" s="80" t="s">
        <v>3843</v>
      </c>
      <c r="B2901" s="80" t="s">
        <v>3792</v>
      </c>
      <c r="C2901" s="80" t="s">
        <v>3705</v>
      </c>
      <c r="D2901" s="93">
        <v>490.76042239999998</v>
      </c>
      <c r="E2901" s="80" t="s">
        <v>3706</v>
      </c>
      <c r="F2901" s="86" t="str">
        <f>INDEX('Crosswalk Particulates'!$B:$B,MATCH('2017 EPA Data'!A2901,'Crosswalk Particulates'!$A:$A,0))</f>
        <v>Commercial Buildings Sector</v>
      </c>
      <c r="G2901" s="91">
        <f>INDEX('Crosswalk Particulates'!$E:$E,MATCH('2017 EPA Data'!$B2901,'Crosswalk Particulates'!$D:$D,0))</f>
        <v>0</v>
      </c>
      <c r="H2901" s="103">
        <f t="shared" si="45"/>
        <v>0</v>
      </c>
    </row>
    <row r="2902" spans="1:8" hidden="1">
      <c r="A2902" s="80" t="s">
        <v>3757</v>
      </c>
      <c r="B2902" s="80" t="s">
        <v>3939</v>
      </c>
      <c r="C2902" s="80" t="s">
        <v>3705</v>
      </c>
      <c r="D2902" s="93">
        <v>490.30263952499649</v>
      </c>
      <c r="E2902" s="80" t="s">
        <v>3706</v>
      </c>
      <c r="F2902" s="86" t="str">
        <f>INDEX('Crosswalk Particulates'!$B:$B,MATCH('2017 EPA Data'!A2902,'Crosswalk Particulates'!$A:$A,0))</f>
        <v>Transportation Sector</v>
      </c>
      <c r="G2902" s="91">
        <f>INDEX('Crosswalk Particulates'!$E:$E,MATCH('2017 EPA Data'!$B2902,'Crosswalk Particulates'!$D:$D,0))</f>
        <v>0</v>
      </c>
      <c r="H2902" s="103">
        <f t="shared" si="45"/>
        <v>0</v>
      </c>
    </row>
    <row r="2903" spans="1:8" hidden="1">
      <c r="A2903" s="80" t="s">
        <v>3766</v>
      </c>
      <c r="B2903" s="80" t="s">
        <v>3983</v>
      </c>
      <c r="C2903" s="80" t="s">
        <v>3705</v>
      </c>
      <c r="D2903" s="93">
        <v>490</v>
      </c>
      <c r="E2903" s="80" t="s">
        <v>3706</v>
      </c>
      <c r="F2903" s="86" t="str">
        <f>INDEX('Crosswalk Particulates'!$B:$B,MATCH('2017 EPA Data'!A2903,'Crosswalk Particulates'!$A:$A,0))</f>
        <v>process-chemicals-industry</v>
      </c>
      <c r="G2903" s="91">
        <f>INDEX('Crosswalk Particulates'!$E:$E,MATCH('2017 EPA Data'!$B2903,'Crosswalk Particulates'!$D:$D,0))</f>
        <v>0</v>
      </c>
      <c r="H2903" s="103">
        <f t="shared" si="45"/>
        <v>0</v>
      </c>
    </row>
    <row r="2904" spans="1:8" hidden="1">
      <c r="A2904" s="80" t="s">
        <v>3735</v>
      </c>
      <c r="B2904" s="80" t="s">
        <v>3865</v>
      </c>
      <c r="C2904" s="80" t="s">
        <v>3705</v>
      </c>
      <c r="D2904" s="93">
        <v>489.74655200000001</v>
      </c>
      <c r="E2904" s="80" t="s">
        <v>3706</v>
      </c>
      <c r="F2904" s="86" t="str">
        <f>INDEX('Crosswalk Particulates'!$B:$B,MATCH('2017 EPA Data'!A2904,'Crosswalk Particulates'!$A:$A,0))</f>
        <v>process-other-industry</v>
      </c>
      <c r="G2904" s="91">
        <f>INDEX('Crosswalk Particulates'!$E:$E,MATCH('2017 EPA Data'!$B2904,'Crosswalk Particulates'!$D:$D,0))</f>
        <v>0</v>
      </c>
      <c r="H2904" s="103">
        <f t="shared" si="45"/>
        <v>0</v>
      </c>
    </row>
    <row r="2905" spans="1:8" hidden="1">
      <c r="A2905" s="80" t="s">
        <v>3770</v>
      </c>
      <c r="B2905" s="80" t="s">
        <v>3731</v>
      </c>
      <c r="C2905" s="80" t="s">
        <v>3705</v>
      </c>
      <c r="D2905" s="93">
        <v>488.6</v>
      </c>
      <c r="E2905" s="80" t="s">
        <v>3706</v>
      </c>
      <c r="F2905" s="86" t="str">
        <f>INDEX('Crosswalk Particulates'!$B:$B,MATCH('2017 EPA Data'!A2905,'Crosswalk Particulates'!$A:$A,0))</f>
        <v>Commercial Buildings Sector</v>
      </c>
      <c r="G2905" s="91">
        <f>INDEX('Crosswalk Particulates'!$E:$E,MATCH('2017 EPA Data'!$B2905,'Crosswalk Particulates'!$D:$D,0))</f>
        <v>0</v>
      </c>
      <c r="H2905" s="103">
        <f t="shared" si="45"/>
        <v>0</v>
      </c>
    </row>
    <row r="2906" spans="1:8" hidden="1">
      <c r="A2906" s="80" t="s">
        <v>3753</v>
      </c>
      <c r="B2906" s="80" t="s">
        <v>3863</v>
      </c>
      <c r="C2906" s="80" t="s">
        <v>3705</v>
      </c>
      <c r="D2906" s="93">
        <v>487.56651045293569</v>
      </c>
      <c r="E2906" s="80" t="s">
        <v>3706</v>
      </c>
      <c r="F2906" s="86" t="str">
        <f>INDEX('Crosswalk Particulates'!$B:$B,MATCH('2017 EPA Data'!A2906,'Crosswalk Particulates'!$A:$A,0))</f>
        <v>Electricity Sector</v>
      </c>
      <c r="G2906" s="91">
        <f>INDEX('Crosswalk Particulates'!$E:$E,MATCH('2017 EPA Data'!$B2906,'Crosswalk Particulates'!$D:$D,0))</f>
        <v>0</v>
      </c>
      <c r="H2906" s="103">
        <f t="shared" si="45"/>
        <v>0</v>
      </c>
    </row>
    <row r="2907" spans="1:8" hidden="1">
      <c r="A2907" s="80" t="s">
        <v>3796</v>
      </c>
      <c r="B2907" s="80" t="s">
        <v>3764</v>
      </c>
      <c r="C2907" s="80" t="s">
        <v>3705</v>
      </c>
      <c r="D2907" s="93">
        <v>487.15941199999997</v>
      </c>
      <c r="E2907" s="80" t="s">
        <v>3706</v>
      </c>
      <c r="F2907" s="86" t="str">
        <f>INDEX('Crosswalk Particulates'!$B:$B,MATCH('2017 EPA Data'!A2907,'Crosswalk Particulates'!$A:$A,0))</f>
        <v>Electricity Sector</v>
      </c>
      <c r="G2907" s="91">
        <f>INDEX('Crosswalk Particulates'!$E:$E,MATCH('2017 EPA Data'!$B2907,'Crosswalk Particulates'!$D:$D,0))</f>
        <v>0</v>
      </c>
      <c r="H2907" s="103">
        <f t="shared" si="45"/>
        <v>0</v>
      </c>
    </row>
    <row r="2908" spans="1:8" hidden="1">
      <c r="A2908" s="80" t="s">
        <v>3769</v>
      </c>
      <c r="B2908" s="80" t="s">
        <v>3875</v>
      </c>
      <c r="C2908" s="80" t="s">
        <v>3705</v>
      </c>
      <c r="D2908" s="93">
        <v>485.00470000000001</v>
      </c>
      <c r="E2908" s="80" t="s">
        <v>3706</v>
      </c>
      <c r="F2908" s="86" t="str">
        <f>INDEX('Crosswalk Particulates'!$B:$B,MATCH('2017 EPA Data'!A2908,'Crosswalk Particulates'!$A:$A,0))</f>
        <v>Electricity Sector</v>
      </c>
      <c r="G2908" s="91">
        <f>INDEX('Crosswalk Particulates'!$E:$E,MATCH('2017 EPA Data'!$B2908,'Crosswalk Particulates'!$D:$D,0))</f>
        <v>0</v>
      </c>
      <c r="H2908" s="103">
        <f t="shared" si="45"/>
        <v>0</v>
      </c>
    </row>
    <row r="2909" spans="1:8" hidden="1">
      <c r="A2909" s="80" t="s">
        <v>3739</v>
      </c>
      <c r="B2909" s="80" t="s">
        <v>3750</v>
      </c>
      <c r="C2909" s="80" t="s">
        <v>3705</v>
      </c>
      <c r="D2909" s="93">
        <v>482.95355560000002</v>
      </c>
      <c r="E2909" s="80" t="s">
        <v>3706</v>
      </c>
      <c r="F2909" s="86" t="str">
        <f>INDEX('Crosswalk Particulates'!$B:$B,MATCH('2017 EPA Data'!A2909,'Crosswalk Particulates'!$A:$A,0))</f>
        <v>industry-fuel-natural gas</v>
      </c>
      <c r="G2909" s="91">
        <f>INDEX('Crosswalk Particulates'!$E:$E,MATCH('2017 EPA Data'!$B2909,'Crosswalk Particulates'!$D:$D,0))</f>
        <v>0</v>
      </c>
      <c r="H2909" s="103">
        <f t="shared" si="45"/>
        <v>0</v>
      </c>
    </row>
    <row r="2910" spans="1:8" hidden="1">
      <c r="A2910" s="80" t="s">
        <v>3743</v>
      </c>
      <c r="B2910" s="80" t="s">
        <v>3909</v>
      </c>
      <c r="C2910" s="80" t="s">
        <v>3705</v>
      </c>
      <c r="D2910" s="93">
        <v>481.14035000000001</v>
      </c>
      <c r="E2910" s="80" t="s">
        <v>3706</v>
      </c>
      <c r="F2910" s="86" t="str">
        <f>INDEX('Crosswalk Particulates'!$B:$B,MATCH('2017 EPA Data'!A2910,'Crosswalk Particulates'!$A:$A,0))</f>
        <v>process-other-industry</v>
      </c>
      <c r="G2910" s="91">
        <f>INDEX('Crosswalk Particulates'!$E:$E,MATCH('2017 EPA Data'!$B2910,'Crosswalk Particulates'!$D:$D,0))</f>
        <v>0</v>
      </c>
      <c r="H2910" s="103">
        <f t="shared" si="45"/>
        <v>0</v>
      </c>
    </row>
    <row r="2911" spans="1:8" hidden="1">
      <c r="A2911" s="80" t="s">
        <v>3753</v>
      </c>
      <c r="B2911" s="80" t="s">
        <v>3840</v>
      </c>
      <c r="C2911" s="80" t="s">
        <v>3705</v>
      </c>
      <c r="D2911" s="93">
        <v>480.37857480000002</v>
      </c>
      <c r="E2911" s="80" t="s">
        <v>3706</v>
      </c>
      <c r="F2911" s="86" t="str">
        <f>INDEX('Crosswalk Particulates'!$B:$B,MATCH('2017 EPA Data'!A2911,'Crosswalk Particulates'!$A:$A,0))</f>
        <v>Electricity Sector</v>
      </c>
      <c r="G2911" s="91">
        <f>INDEX('Crosswalk Particulates'!$E:$E,MATCH('2017 EPA Data'!$B2911,'Crosswalk Particulates'!$D:$D,0))</f>
        <v>0</v>
      </c>
      <c r="H2911" s="103">
        <f t="shared" si="45"/>
        <v>0</v>
      </c>
    </row>
    <row r="2912" spans="1:8" hidden="1">
      <c r="A2912" s="80" t="s">
        <v>3807</v>
      </c>
      <c r="B2912" s="80" t="s">
        <v>3904</v>
      </c>
      <c r="D2912" s="93">
        <v>479.08024571365797</v>
      </c>
      <c r="E2912" s="80" t="s">
        <v>3710</v>
      </c>
      <c r="F2912" s="86" t="str">
        <f>INDEX('Crosswalk Particulates'!$B:$B,MATCH('2017 EPA Data'!A2912,'Crosswalk Particulates'!$A:$A,0))</f>
        <v>process-iron and steel-industry</v>
      </c>
      <c r="G2912" s="91" t="str">
        <f>INDEX('Crosswalk Particulates'!$E:$E,MATCH('2017 EPA Data'!$B2912,'Crosswalk Particulates'!$D:$D,0))</f>
        <v>BC</v>
      </c>
      <c r="H2912" s="103">
        <f t="shared" si="45"/>
        <v>434614805.01279855</v>
      </c>
    </row>
    <row r="2913" spans="1:8" hidden="1">
      <c r="A2913" s="80" t="s">
        <v>3743</v>
      </c>
      <c r="B2913" s="80" t="s">
        <v>3912</v>
      </c>
      <c r="C2913" s="80" t="s">
        <v>3705</v>
      </c>
      <c r="D2913" s="93">
        <v>478.66296199999999</v>
      </c>
      <c r="E2913" s="80" t="s">
        <v>3706</v>
      </c>
      <c r="F2913" s="86" t="str">
        <f>INDEX('Crosswalk Particulates'!$B:$B,MATCH('2017 EPA Data'!A2913,'Crosswalk Particulates'!$A:$A,0))</f>
        <v>process-other-industry</v>
      </c>
      <c r="G2913" s="91">
        <f>INDEX('Crosswalk Particulates'!$E:$E,MATCH('2017 EPA Data'!$B2913,'Crosswalk Particulates'!$D:$D,0))</f>
        <v>0</v>
      </c>
      <c r="H2913" s="103">
        <f t="shared" si="45"/>
        <v>0</v>
      </c>
    </row>
    <row r="2914" spans="1:8" hidden="1">
      <c r="A2914" s="80" t="s">
        <v>3769</v>
      </c>
      <c r="B2914" s="80" t="s">
        <v>3851</v>
      </c>
      <c r="C2914" s="80" t="s">
        <v>3705</v>
      </c>
      <c r="D2914" s="93">
        <v>476.56630160280201</v>
      </c>
      <c r="E2914" s="80" t="s">
        <v>3706</v>
      </c>
      <c r="F2914" s="86" t="str">
        <f>INDEX('Crosswalk Particulates'!$B:$B,MATCH('2017 EPA Data'!A2914,'Crosswalk Particulates'!$A:$A,0))</f>
        <v>Electricity Sector</v>
      </c>
      <c r="G2914" s="91">
        <f>INDEX('Crosswalk Particulates'!$E:$E,MATCH('2017 EPA Data'!$B2914,'Crosswalk Particulates'!$D:$D,0))</f>
        <v>0</v>
      </c>
      <c r="H2914" s="103">
        <f t="shared" si="45"/>
        <v>0</v>
      </c>
    </row>
    <row r="2915" spans="1:8" hidden="1">
      <c r="A2915" s="80" t="s">
        <v>3807</v>
      </c>
      <c r="B2915" s="80" t="s">
        <v>3850</v>
      </c>
      <c r="C2915" s="80" t="s">
        <v>3705</v>
      </c>
      <c r="D2915" s="93">
        <v>474.88467759999997</v>
      </c>
      <c r="E2915" s="80" t="s">
        <v>3706</v>
      </c>
      <c r="F2915" s="86" t="str">
        <f>INDEX('Crosswalk Particulates'!$B:$B,MATCH('2017 EPA Data'!A2915,'Crosswalk Particulates'!$A:$A,0))</f>
        <v>process-iron and steel-industry</v>
      </c>
      <c r="G2915" s="91">
        <f>INDEX('Crosswalk Particulates'!$E:$E,MATCH('2017 EPA Data'!$B2915,'Crosswalk Particulates'!$D:$D,0))</f>
        <v>0</v>
      </c>
      <c r="H2915" s="103">
        <f t="shared" si="45"/>
        <v>0</v>
      </c>
    </row>
    <row r="2916" spans="1:8" hidden="1">
      <c r="A2916" s="80" t="s">
        <v>3773</v>
      </c>
      <c r="B2916" s="80" t="s">
        <v>3809</v>
      </c>
      <c r="C2916" s="80" t="s">
        <v>3705</v>
      </c>
      <c r="D2916" s="93">
        <v>474.69386098296479</v>
      </c>
      <c r="E2916" s="80" t="s">
        <v>3706</v>
      </c>
      <c r="F2916" s="86" t="str">
        <f>INDEX('Crosswalk Particulates'!$B:$B,MATCH('2017 EPA Data'!A2916,'Crosswalk Particulates'!$A:$A,0))</f>
        <v>process-other-industry</v>
      </c>
      <c r="G2916" s="91">
        <f>INDEX('Crosswalk Particulates'!$E:$E,MATCH('2017 EPA Data'!$B2916,'Crosswalk Particulates'!$D:$D,0))</f>
        <v>0</v>
      </c>
      <c r="H2916" s="103">
        <f t="shared" si="45"/>
        <v>0</v>
      </c>
    </row>
    <row r="2917" spans="1:8" hidden="1">
      <c r="A2917" s="80" t="s">
        <v>3853</v>
      </c>
      <c r="B2917" s="80" t="s">
        <v>3904</v>
      </c>
      <c r="D2917" s="93">
        <v>474.66785596209149</v>
      </c>
      <c r="E2917" s="80" t="s">
        <v>3710</v>
      </c>
      <c r="F2917" s="86" t="str">
        <f>INDEX('Crosswalk Particulates'!$B:$B,MATCH('2017 EPA Data'!A2917,'Crosswalk Particulates'!$A:$A,0))</f>
        <v>Commercial Buildings Sector</v>
      </c>
      <c r="G2917" s="91" t="str">
        <f>INDEX('Crosswalk Particulates'!$E:$E,MATCH('2017 EPA Data'!$B2917,'Crosswalk Particulates'!$D:$D,0))</f>
        <v>BC</v>
      </c>
      <c r="H2917" s="103">
        <f t="shared" si="45"/>
        <v>430611947.60284454</v>
      </c>
    </row>
    <row r="2918" spans="1:8" hidden="1">
      <c r="A2918" s="80" t="s">
        <v>3784</v>
      </c>
      <c r="B2918" s="80" t="s">
        <v>3860</v>
      </c>
      <c r="C2918" s="80" t="s">
        <v>3705</v>
      </c>
      <c r="D2918" s="93">
        <v>471.49302599622001</v>
      </c>
      <c r="E2918" s="80" t="s">
        <v>3706</v>
      </c>
      <c r="F2918" s="86" t="str">
        <f>INDEX('Crosswalk Particulates'!$B:$B,MATCH('2017 EPA Data'!A2918,'Crosswalk Particulates'!$A:$A,0))</f>
        <v>industry-fuel-coal</v>
      </c>
      <c r="G2918" s="91">
        <f>INDEX('Crosswalk Particulates'!$E:$E,MATCH('2017 EPA Data'!$B2918,'Crosswalk Particulates'!$D:$D,0))</f>
        <v>0</v>
      </c>
      <c r="H2918" s="103">
        <f t="shared" si="45"/>
        <v>0</v>
      </c>
    </row>
    <row r="2919" spans="1:8" hidden="1">
      <c r="A2919" s="80" t="s">
        <v>3780</v>
      </c>
      <c r="B2919" s="80" t="s">
        <v>3888</v>
      </c>
      <c r="C2919" s="80" t="s">
        <v>3705</v>
      </c>
      <c r="D2919" s="93">
        <v>469.77</v>
      </c>
      <c r="E2919" s="80" t="s">
        <v>3706</v>
      </c>
      <c r="F2919" s="86" t="str">
        <f>INDEX('Crosswalk Particulates'!$B:$B,MATCH('2017 EPA Data'!A2919,'Crosswalk Particulates'!$A:$A,0))</f>
        <v>process-ngps-industry</v>
      </c>
      <c r="G2919" s="91">
        <f>INDEX('Crosswalk Particulates'!$E:$E,MATCH('2017 EPA Data'!$B2919,'Crosswalk Particulates'!$D:$D,0))</f>
        <v>0</v>
      </c>
      <c r="H2919" s="103">
        <f t="shared" si="45"/>
        <v>0</v>
      </c>
    </row>
    <row r="2920" spans="1:8" hidden="1">
      <c r="A2920" s="80" t="s">
        <v>3852</v>
      </c>
      <c r="B2920" s="80" t="s">
        <v>3951</v>
      </c>
      <c r="C2920" s="80" t="s">
        <v>3705</v>
      </c>
      <c r="D2920" s="93">
        <v>467.405657431897</v>
      </c>
      <c r="E2920" s="80" t="s">
        <v>3706</v>
      </c>
      <c r="F2920" s="86" t="str">
        <f>INDEX('Crosswalk Particulates'!$B:$B,MATCH('2017 EPA Data'!A2920,'Crosswalk Particulates'!$A:$A,0))</f>
        <v>Commercial Buildings Sector</v>
      </c>
      <c r="G2920" s="91">
        <f>INDEX('Crosswalk Particulates'!$E:$E,MATCH('2017 EPA Data'!$B2920,'Crosswalk Particulates'!$D:$D,0))</f>
        <v>0</v>
      </c>
      <c r="H2920" s="103">
        <f t="shared" si="45"/>
        <v>0</v>
      </c>
    </row>
    <row r="2921" spans="1:8" hidden="1">
      <c r="A2921" s="80" t="s">
        <v>3784</v>
      </c>
      <c r="B2921" s="80" t="s">
        <v>3867</v>
      </c>
      <c r="C2921" s="80" t="s">
        <v>3705</v>
      </c>
      <c r="D2921" s="93">
        <v>467.21782938067003</v>
      </c>
      <c r="E2921" s="80" t="s">
        <v>3706</v>
      </c>
      <c r="F2921" s="86" t="str">
        <f>INDEX('Crosswalk Particulates'!$B:$B,MATCH('2017 EPA Data'!A2921,'Crosswalk Particulates'!$A:$A,0))</f>
        <v>industry-fuel-coal</v>
      </c>
      <c r="G2921" s="91">
        <f>INDEX('Crosswalk Particulates'!$E:$E,MATCH('2017 EPA Data'!$B2921,'Crosswalk Particulates'!$D:$D,0))</f>
        <v>0</v>
      </c>
      <c r="H2921" s="103">
        <f t="shared" si="45"/>
        <v>0</v>
      </c>
    </row>
    <row r="2922" spans="1:8" hidden="1">
      <c r="A2922" s="80" t="s">
        <v>3753</v>
      </c>
      <c r="B2922" s="80" t="s">
        <v>3910</v>
      </c>
      <c r="C2922" s="80" t="s">
        <v>3705</v>
      </c>
      <c r="D2922" s="93">
        <v>466.71463139999997</v>
      </c>
      <c r="E2922" s="80" t="s">
        <v>3706</v>
      </c>
      <c r="F2922" s="86" t="str">
        <f>INDEX('Crosswalk Particulates'!$B:$B,MATCH('2017 EPA Data'!A2922,'Crosswalk Particulates'!$A:$A,0))</f>
        <v>Electricity Sector</v>
      </c>
      <c r="G2922" s="91">
        <f>INDEX('Crosswalk Particulates'!$E:$E,MATCH('2017 EPA Data'!$B2922,'Crosswalk Particulates'!$D:$D,0))</f>
        <v>0</v>
      </c>
      <c r="H2922" s="103">
        <f t="shared" si="45"/>
        <v>0</v>
      </c>
    </row>
    <row r="2923" spans="1:8" hidden="1">
      <c r="A2923" s="80" t="s">
        <v>3742</v>
      </c>
      <c r="B2923" s="80" t="s">
        <v>3803</v>
      </c>
      <c r="C2923" s="80" t="s">
        <v>3745</v>
      </c>
      <c r="D2923" s="93">
        <v>466.70319518284498</v>
      </c>
      <c r="E2923" s="80" t="s">
        <v>3710</v>
      </c>
      <c r="F2923" s="86" t="str">
        <f>INDEX('Crosswalk Particulates'!$B:$B,MATCH('2017 EPA Data'!A2923,'Crosswalk Particulates'!$A:$A,0))</f>
        <v>Transportation Sector</v>
      </c>
      <c r="G2923" s="91" t="str">
        <f>INDEX('Crosswalk Particulates'!$E:$E,MATCH('2017 EPA Data'!$B2923,'Crosswalk Particulates'!$D:$D,0))</f>
        <v>SOx</v>
      </c>
      <c r="H2923" s="103">
        <f t="shared" si="45"/>
        <v>423386520.2917918</v>
      </c>
    </row>
    <row r="2924" spans="1:8" hidden="1">
      <c r="A2924" s="80" t="s">
        <v>3853</v>
      </c>
      <c r="B2924" s="80" t="s">
        <v>3833</v>
      </c>
      <c r="C2924" s="80" t="s">
        <v>3705</v>
      </c>
      <c r="D2924" s="93">
        <v>466.59305758659718</v>
      </c>
      <c r="E2924" s="80" t="s">
        <v>3706</v>
      </c>
      <c r="F2924" s="86" t="str">
        <f>INDEX('Crosswalk Particulates'!$B:$B,MATCH('2017 EPA Data'!A2924,'Crosswalk Particulates'!$A:$A,0))</f>
        <v>Commercial Buildings Sector</v>
      </c>
      <c r="G2924" s="91">
        <f>INDEX('Crosswalk Particulates'!$E:$E,MATCH('2017 EPA Data'!$B2924,'Crosswalk Particulates'!$D:$D,0))</f>
        <v>0</v>
      </c>
      <c r="H2924" s="103">
        <f t="shared" si="45"/>
        <v>0</v>
      </c>
    </row>
    <row r="2925" spans="1:8" hidden="1">
      <c r="A2925" s="80" t="s">
        <v>3722</v>
      </c>
      <c r="B2925" s="80" t="s">
        <v>3914</v>
      </c>
      <c r="C2925" s="80" t="s">
        <v>3705</v>
      </c>
      <c r="D2925" s="93">
        <v>464.34691650138694</v>
      </c>
      <c r="E2925" s="80" t="s">
        <v>3706</v>
      </c>
      <c r="F2925" s="86" t="str">
        <f>INDEX('Crosswalk Particulates'!$B:$B,MATCH('2017 EPA Data'!A2925,'Crosswalk Particulates'!$A:$A,0))</f>
        <v>Other-EPA</v>
      </c>
      <c r="G2925" s="91">
        <f>INDEX('Crosswalk Particulates'!$E:$E,MATCH('2017 EPA Data'!$B2925,'Crosswalk Particulates'!$D:$D,0))</f>
        <v>0</v>
      </c>
      <c r="H2925" s="103">
        <f t="shared" si="45"/>
        <v>0</v>
      </c>
    </row>
    <row r="2926" spans="1:8" hidden="1">
      <c r="A2926" s="80" t="s">
        <v>3720</v>
      </c>
      <c r="B2926" s="80" t="s">
        <v>3847</v>
      </c>
      <c r="C2926" s="80" t="s">
        <v>3705</v>
      </c>
      <c r="D2926" s="93">
        <v>462.24913330817117</v>
      </c>
      <c r="E2926" s="80" t="s">
        <v>3706</v>
      </c>
      <c r="F2926" s="86" t="str">
        <f>INDEX('Crosswalk Particulates'!$B:$B,MATCH('2017 EPA Data'!A2926,'Crosswalk Particulates'!$A:$A,0))</f>
        <v>Other-EPA</v>
      </c>
      <c r="G2926" s="91">
        <f>INDEX('Crosswalk Particulates'!$E:$E,MATCH('2017 EPA Data'!$B2926,'Crosswalk Particulates'!$D:$D,0))</f>
        <v>0</v>
      </c>
      <c r="H2926" s="103">
        <f t="shared" si="45"/>
        <v>0</v>
      </c>
    </row>
    <row r="2927" spans="1:8" hidden="1">
      <c r="A2927" s="80" t="s">
        <v>3735</v>
      </c>
      <c r="B2927" s="80" t="s">
        <v>3965</v>
      </c>
      <c r="C2927" s="80" t="s">
        <v>3705</v>
      </c>
      <c r="D2927" s="93">
        <v>462.19760000000002</v>
      </c>
      <c r="E2927" s="80" t="s">
        <v>3706</v>
      </c>
      <c r="F2927" s="86" t="str">
        <f>INDEX('Crosswalk Particulates'!$B:$B,MATCH('2017 EPA Data'!A2927,'Crosswalk Particulates'!$A:$A,0))</f>
        <v>process-other-industry</v>
      </c>
      <c r="G2927" s="91">
        <f>INDEX('Crosswalk Particulates'!$E:$E,MATCH('2017 EPA Data'!$B2927,'Crosswalk Particulates'!$D:$D,0))</f>
        <v>0</v>
      </c>
      <c r="H2927" s="103">
        <f t="shared" si="45"/>
        <v>0</v>
      </c>
    </row>
    <row r="2928" spans="1:8" hidden="1">
      <c r="A2928" s="80" t="s">
        <v>3766</v>
      </c>
      <c r="B2928" s="80" t="s">
        <v>3825</v>
      </c>
      <c r="C2928" s="80" t="s">
        <v>3705</v>
      </c>
      <c r="D2928" s="93">
        <v>460.37118592539758</v>
      </c>
      <c r="E2928" s="80" t="s">
        <v>3706</v>
      </c>
      <c r="F2928" s="86" t="str">
        <f>INDEX('Crosswalk Particulates'!$B:$B,MATCH('2017 EPA Data'!A2928,'Crosswalk Particulates'!$A:$A,0))</f>
        <v>process-chemicals-industry</v>
      </c>
      <c r="G2928" s="91">
        <f>INDEX('Crosswalk Particulates'!$E:$E,MATCH('2017 EPA Data'!$B2928,'Crosswalk Particulates'!$D:$D,0))</f>
        <v>0</v>
      </c>
      <c r="H2928" s="103">
        <f t="shared" si="45"/>
        <v>0</v>
      </c>
    </row>
    <row r="2929" spans="1:8" hidden="1">
      <c r="A2929" s="80" t="s">
        <v>3739</v>
      </c>
      <c r="B2929" s="80" t="s">
        <v>3799</v>
      </c>
      <c r="C2929" s="80" t="s">
        <v>3705</v>
      </c>
      <c r="D2929" s="93">
        <v>460.26049</v>
      </c>
      <c r="E2929" s="80" t="s">
        <v>3706</v>
      </c>
      <c r="F2929" s="86" t="str">
        <f>INDEX('Crosswalk Particulates'!$B:$B,MATCH('2017 EPA Data'!A2929,'Crosswalk Particulates'!$A:$A,0))</f>
        <v>industry-fuel-natural gas</v>
      </c>
      <c r="G2929" s="91">
        <f>INDEX('Crosswalk Particulates'!$E:$E,MATCH('2017 EPA Data'!$B2929,'Crosswalk Particulates'!$D:$D,0))</f>
        <v>0</v>
      </c>
      <c r="H2929" s="103">
        <f t="shared" si="45"/>
        <v>0</v>
      </c>
    </row>
    <row r="2930" spans="1:8" hidden="1">
      <c r="A2930" s="80" t="s">
        <v>3817</v>
      </c>
      <c r="B2930" s="80" t="s">
        <v>3782</v>
      </c>
      <c r="C2930" s="80" t="s">
        <v>3705</v>
      </c>
      <c r="D2930" s="93">
        <v>460</v>
      </c>
      <c r="E2930" s="80" t="s">
        <v>3706</v>
      </c>
      <c r="F2930" s="86" t="str">
        <f>INDEX('Crosswalk Particulates'!$B:$B,MATCH('2017 EPA Data'!A2930,'Crosswalk Particulates'!$A:$A,0))</f>
        <v>industry-fuel-oil</v>
      </c>
      <c r="G2930" s="91">
        <f>INDEX('Crosswalk Particulates'!$E:$E,MATCH('2017 EPA Data'!$B2930,'Crosswalk Particulates'!$D:$D,0))</f>
        <v>0</v>
      </c>
      <c r="H2930" s="103">
        <f t="shared" si="45"/>
        <v>0</v>
      </c>
    </row>
    <row r="2931" spans="1:8" hidden="1">
      <c r="A2931" s="80" t="s">
        <v>3780</v>
      </c>
      <c r="B2931" s="80" t="s">
        <v>3883</v>
      </c>
      <c r="C2931" s="80" t="s">
        <v>3705</v>
      </c>
      <c r="D2931" s="93">
        <v>459.90302686264482</v>
      </c>
      <c r="E2931" s="80" t="s">
        <v>3706</v>
      </c>
      <c r="F2931" s="86" t="str">
        <f>INDEX('Crosswalk Particulates'!$B:$B,MATCH('2017 EPA Data'!A2931,'Crosswalk Particulates'!$A:$A,0))</f>
        <v>process-ngps-industry</v>
      </c>
      <c r="G2931" s="91">
        <f>INDEX('Crosswalk Particulates'!$E:$E,MATCH('2017 EPA Data'!$B2931,'Crosswalk Particulates'!$D:$D,0))</f>
        <v>0</v>
      </c>
      <c r="H2931" s="103">
        <f t="shared" si="45"/>
        <v>0</v>
      </c>
    </row>
    <row r="2932" spans="1:8" hidden="1">
      <c r="A2932" s="80" t="s">
        <v>3739</v>
      </c>
      <c r="B2932" s="80" t="s">
        <v>3862</v>
      </c>
      <c r="C2932" s="80" t="s">
        <v>3705</v>
      </c>
      <c r="D2932" s="93">
        <v>455.81</v>
      </c>
      <c r="E2932" s="80" t="s">
        <v>3706</v>
      </c>
      <c r="F2932" s="86" t="str">
        <f>INDEX('Crosswalk Particulates'!$B:$B,MATCH('2017 EPA Data'!A2932,'Crosswalk Particulates'!$A:$A,0))</f>
        <v>industry-fuel-natural gas</v>
      </c>
      <c r="G2932" s="91">
        <f>INDEX('Crosswalk Particulates'!$E:$E,MATCH('2017 EPA Data'!$B2932,'Crosswalk Particulates'!$D:$D,0))</f>
        <v>0</v>
      </c>
      <c r="H2932" s="103">
        <f t="shared" si="45"/>
        <v>0</v>
      </c>
    </row>
    <row r="2933" spans="1:8" hidden="1">
      <c r="A2933" s="80" t="s">
        <v>3817</v>
      </c>
      <c r="B2933" s="80" t="s">
        <v>3882</v>
      </c>
      <c r="C2933" s="80" t="s">
        <v>3705</v>
      </c>
      <c r="D2933" s="93">
        <v>454.76197489422316</v>
      </c>
      <c r="E2933" s="80" t="s">
        <v>3706</v>
      </c>
      <c r="F2933" s="86" t="str">
        <f>INDEX('Crosswalk Particulates'!$B:$B,MATCH('2017 EPA Data'!A2933,'Crosswalk Particulates'!$A:$A,0))</f>
        <v>industry-fuel-oil</v>
      </c>
      <c r="G2933" s="91">
        <f>INDEX('Crosswalk Particulates'!$E:$E,MATCH('2017 EPA Data'!$B2933,'Crosswalk Particulates'!$D:$D,0))</f>
        <v>0</v>
      </c>
      <c r="H2933" s="103">
        <f t="shared" si="45"/>
        <v>0</v>
      </c>
    </row>
    <row r="2934" spans="1:8" hidden="1">
      <c r="A2934" s="80" t="s">
        <v>3707</v>
      </c>
      <c r="B2934" s="80" t="s">
        <v>3752</v>
      </c>
      <c r="C2934" s="80" t="s">
        <v>3705</v>
      </c>
      <c r="D2934" s="93">
        <v>454.51600000000002</v>
      </c>
      <c r="E2934" s="80" t="s">
        <v>3706</v>
      </c>
      <c r="F2934" s="86" t="str">
        <f>INDEX('Crosswalk Particulates'!$B:$B,MATCH('2017 EPA Data'!A2934,'Crosswalk Particulates'!$A:$A,0))</f>
        <v>process-other-industry</v>
      </c>
      <c r="G2934" s="91">
        <f>INDEX('Crosswalk Particulates'!$E:$E,MATCH('2017 EPA Data'!$B2934,'Crosswalk Particulates'!$D:$D,0))</f>
        <v>0</v>
      </c>
      <c r="H2934" s="103">
        <f t="shared" si="45"/>
        <v>0</v>
      </c>
    </row>
    <row r="2935" spans="1:8" hidden="1">
      <c r="A2935" s="80" t="s">
        <v>3739</v>
      </c>
      <c r="B2935" s="80" t="s">
        <v>3906</v>
      </c>
      <c r="C2935" s="80" t="s">
        <v>3705</v>
      </c>
      <c r="D2935" s="93">
        <v>453</v>
      </c>
      <c r="E2935" s="80" t="s">
        <v>3706</v>
      </c>
      <c r="F2935" s="86" t="str">
        <f>INDEX('Crosswalk Particulates'!$B:$B,MATCH('2017 EPA Data'!A2935,'Crosswalk Particulates'!$A:$A,0))</f>
        <v>industry-fuel-natural gas</v>
      </c>
      <c r="G2935" s="91">
        <f>INDEX('Crosswalk Particulates'!$E:$E,MATCH('2017 EPA Data'!$B2935,'Crosswalk Particulates'!$D:$D,0))</f>
        <v>0</v>
      </c>
      <c r="H2935" s="103">
        <f t="shared" si="45"/>
        <v>0</v>
      </c>
    </row>
    <row r="2936" spans="1:8" hidden="1">
      <c r="A2936" s="80" t="s">
        <v>3807</v>
      </c>
      <c r="B2936" s="80" t="s">
        <v>3898</v>
      </c>
      <c r="C2936" s="80" t="s">
        <v>3705</v>
      </c>
      <c r="D2936" s="93">
        <v>452.4</v>
      </c>
      <c r="E2936" s="80" t="s">
        <v>3706</v>
      </c>
      <c r="F2936" s="86" t="str">
        <f>INDEX('Crosswalk Particulates'!$B:$B,MATCH('2017 EPA Data'!A2936,'Crosswalk Particulates'!$A:$A,0))</f>
        <v>process-iron and steel-industry</v>
      </c>
      <c r="G2936" s="91">
        <f>INDEX('Crosswalk Particulates'!$E:$E,MATCH('2017 EPA Data'!$B2936,'Crosswalk Particulates'!$D:$D,0))</f>
        <v>0</v>
      </c>
      <c r="H2936" s="103">
        <f t="shared" si="45"/>
        <v>0</v>
      </c>
    </row>
    <row r="2937" spans="1:8" hidden="1">
      <c r="A2937" s="80" t="s">
        <v>3837</v>
      </c>
      <c r="B2937" s="80" t="s">
        <v>3882</v>
      </c>
      <c r="C2937" s="80" t="s">
        <v>3705</v>
      </c>
      <c r="D2937" s="93">
        <v>452.06208444819811</v>
      </c>
      <c r="E2937" s="80" t="s">
        <v>3706</v>
      </c>
      <c r="F2937" s="86" t="str">
        <f>INDEX('Crosswalk Particulates'!$B:$B,MATCH('2017 EPA Data'!A2937,'Crosswalk Particulates'!$A:$A,0))</f>
        <v>Electricity Sector</v>
      </c>
      <c r="G2937" s="91">
        <f>INDEX('Crosswalk Particulates'!$E:$E,MATCH('2017 EPA Data'!$B2937,'Crosswalk Particulates'!$D:$D,0))</f>
        <v>0</v>
      </c>
      <c r="H2937" s="103">
        <f t="shared" si="45"/>
        <v>0</v>
      </c>
    </row>
    <row r="2938" spans="1:8" hidden="1">
      <c r="A2938" s="80" t="s">
        <v>3770</v>
      </c>
      <c r="B2938" s="80" t="s">
        <v>3867</v>
      </c>
      <c r="C2938" s="80" t="s">
        <v>3705</v>
      </c>
      <c r="D2938" s="93">
        <v>451.5</v>
      </c>
      <c r="E2938" s="80" t="s">
        <v>3706</v>
      </c>
      <c r="F2938" s="86" t="str">
        <f>INDEX('Crosswalk Particulates'!$B:$B,MATCH('2017 EPA Data'!A2938,'Crosswalk Particulates'!$A:$A,0))</f>
        <v>Commercial Buildings Sector</v>
      </c>
      <c r="G2938" s="91">
        <f>INDEX('Crosswalk Particulates'!$E:$E,MATCH('2017 EPA Data'!$B2938,'Crosswalk Particulates'!$D:$D,0))</f>
        <v>0</v>
      </c>
      <c r="H2938" s="103">
        <f t="shared" si="45"/>
        <v>0</v>
      </c>
    </row>
    <row r="2939" spans="1:8" hidden="1">
      <c r="A2939" s="80" t="s">
        <v>3784</v>
      </c>
      <c r="B2939" s="80" t="s">
        <v>3971</v>
      </c>
      <c r="C2939" s="80" t="s">
        <v>3705</v>
      </c>
      <c r="D2939" s="93">
        <v>451.20848000000001</v>
      </c>
      <c r="E2939" s="80" t="s">
        <v>3706</v>
      </c>
      <c r="F2939" s="86" t="str">
        <f>INDEX('Crosswalk Particulates'!$B:$B,MATCH('2017 EPA Data'!A2939,'Crosswalk Particulates'!$A:$A,0))</f>
        <v>industry-fuel-coal</v>
      </c>
      <c r="G2939" s="91">
        <f>INDEX('Crosswalk Particulates'!$E:$E,MATCH('2017 EPA Data'!$B2939,'Crosswalk Particulates'!$D:$D,0))</f>
        <v>0</v>
      </c>
      <c r="H2939" s="103">
        <f t="shared" si="45"/>
        <v>0</v>
      </c>
    </row>
    <row r="2940" spans="1:8" hidden="1">
      <c r="A2940" s="80" t="s">
        <v>3796</v>
      </c>
      <c r="B2940" s="80" t="s">
        <v>3793</v>
      </c>
      <c r="C2940" s="80" t="s">
        <v>3745</v>
      </c>
      <c r="D2940" s="93">
        <v>450.62172302499999</v>
      </c>
      <c r="E2940" s="80" t="s">
        <v>3710</v>
      </c>
      <c r="F2940" s="86" t="str">
        <f>INDEX('Crosswalk Particulates'!$B:$B,MATCH('2017 EPA Data'!A2940,'Crosswalk Particulates'!$A:$A,0))</f>
        <v>Electricity Sector</v>
      </c>
      <c r="G2940" s="91">
        <f>INDEX('Crosswalk Particulates'!$E:$E,MATCH('2017 EPA Data'!$B2940,'Crosswalk Particulates'!$D:$D,0))</f>
        <v>0</v>
      </c>
      <c r="H2940" s="103">
        <f t="shared" si="45"/>
        <v>408797636.80362153</v>
      </c>
    </row>
    <row r="2941" spans="1:8" hidden="1">
      <c r="A2941" s="80" t="s">
        <v>3747</v>
      </c>
      <c r="B2941" s="80" t="s">
        <v>3918</v>
      </c>
      <c r="C2941" s="80" t="s">
        <v>3705</v>
      </c>
      <c r="D2941" s="93">
        <v>450.57925686873932</v>
      </c>
      <c r="E2941" s="80" t="s">
        <v>3706</v>
      </c>
      <c r="F2941" s="86" t="str">
        <f>INDEX('Crosswalk Particulates'!$B:$B,MATCH('2017 EPA Data'!A2941,'Crosswalk Particulates'!$A:$A,0))</f>
        <v>process-waste-industry</v>
      </c>
      <c r="G2941" s="91">
        <f>INDEX('Crosswalk Particulates'!$E:$E,MATCH('2017 EPA Data'!$B2941,'Crosswalk Particulates'!$D:$D,0))</f>
        <v>0</v>
      </c>
      <c r="H2941" s="103">
        <f t="shared" si="45"/>
        <v>0</v>
      </c>
    </row>
    <row r="2942" spans="1:8" hidden="1">
      <c r="A2942" s="80" t="s">
        <v>3730</v>
      </c>
      <c r="B2942" s="80" t="s">
        <v>3903</v>
      </c>
      <c r="C2942" s="80" t="s">
        <v>3705</v>
      </c>
      <c r="D2942" s="93">
        <v>448.8957877469</v>
      </c>
      <c r="E2942" s="80" t="s">
        <v>3706</v>
      </c>
      <c r="F2942" s="86" t="str">
        <f>INDEX('Crosswalk Particulates'!$B:$B,MATCH('2017 EPA Data'!A2942,'Crosswalk Particulates'!$A:$A,0))</f>
        <v>process-ngps-industry</v>
      </c>
      <c r="G2942" s="91">
        <f>INDEX('Crosswalk Particulates'!$E:$E,MATCH('2017 EPA Data'!$B2942,'Crosswalk Particulates'!$D:$D,0))</f>
        <v>0</v>
      </c>
      <c r="H2942" s="103">
        <f t="shared" si="45"/>
        <v>0</v>
      </c>
    </row>
    <row r="2943" spans="1:8" hidden="1">
      <c r="A2943" s="80" t="s">
        <v>3843</v>
      </c>
      <c r="B2943" s="80" t="s">
        <v>3798</v>
      </c>
      <c r="C2943" s="80" t="s">
        <v>3745</v>
      </c>
      <c r="D2943" s="93">
        <v>447.39796258186999</v>
      </c>
      <c r="E2943" s="80" t="s">
        <v>3710</v>
      </c>
      <c r="F2943" s="86" t="str">
        <f>INDEX('Crosswalk Particulates'!$B:$B,MATCH('2017 EPA Data'!A2943,'Crosswalk Particulates'!$A:$A,0))</f>
        <v>Commercial Buildings Sector</v>
      </c>
      <c r="G2943" s="91" t="str">
        <f>INDEX('Crosswalk Particulates'!$E:$E,MATCH('2017 EPA Data'!$B2943,'Crosswalk Particulates'!$D:$D,0))</f>
        <v>PM25</v>
      </c>
      <c r="H2943" s="103">
        <f t="shared" si="45"/>
        <v>405873087.04617578</v>
      </c>
    </row>
    <row r="2944" spans="1:8" hidden="1">
      <c r="A2944" s="80" t="s">
        <v>3780</v>
      </c>
      <c r="B2944" s="80" t="s">
        <v>3850</v>
      </c>
      <c r="C2944" s="80" t="s">
        <v>3705</v>
      </c>
      <c r="D2944" s="93">
        <v>447.09729266168</v>
      </c>
      <c r="E2944" s="80" t="s">
        <v>3706</v>
      </c>
      <c r="F2944" s="86" t="str">
        <f>INDEX('Crosswalk Particulates'!$B:$B,MATCH('2017 EPA Data'!A2944,'Crosswalk Particulates'!$A:$A,0))</f>
        <v>process-ngps-industry</v>
      </c>
      <c r="G2944" s="91">
        <f>INDEX('Crosswalk Particulates'!$E:$E,MATCH('2017 EPA Data'!$B2944,'Crosswalk Particulates'!$D:$D,0))</f>
        <v>0</v>
      </c>
      <c r="H2944" s="103">
        <f t="shared" si="45"/>
        <v>0</v>
      </c>
    </row>
    <row r="2945" spans="1:8" hidden="1">
      <c r="A2945" s="80" t="s">
        <v>3795</v>
      </c>
      <c r="B2945" s="80" t="s">
        <v>3910</v>
      </c>
      <c r="C2945" s="80" t="s">
        <v>3705</v>
      </c>
      <c r="D2945" s="93">
        <v>446.45600000000002</v>
      </c>
      <c r="E2945" s="80" t="s">
        <v>3706</v>
      </c>
      <c r="F2945" s="86" t="str">
        <f>INDEX('Crosswalk Particulates'!$B:$B,MATCH('2017 EPA Data'!A2945,'Crosswalk Particulates'!$A:$A,0))</f>
        <v>process-cement-industry</v>
      </c>
      <c r="G2945" s="91">
        <f>INDEX('Crosswalk Particulates'!$E:$E,MATCH('2017 EPA Data'!$B2945,'Crosswalk Particulates'!$D:$D,0))</f>
        <v>0</v>
      </c>
      <c r="H2945" s="103">
        <f t="shared" si="45"/>
        <v>0</v>
      </c>
    </row>
    <row r="2946" spans="1:8" hidden="1">
      <c r="A2946" s="80" t="s">
        <v>3753</v>
      </c>
      <c r="B2946" s="80" t="s">
        <v>3933</v>
      </c>
      <c r="C2946" s="80" t="s">
        <v>3705</v>
      </c>
      <c r="D2946" s="93">
        <v>445.59071999999998</v>
      </c>
      <c r="E2946" s="80" t="s">
        <v>3706</v>
      </c>
      <c r="F2946" s="86" t="str">
        <f>INDEX('Crosswalk Particulates'!$B:$B,MATCH('2017 EPA Data'!A2946,'Crosswalk Particulates'!$A:$A,0))</f>
        <v>Electricity Sector</v>
      </c>
      <c r="G2946" s="91">
        <f>INDEX('Crosswalk Particulates'!$E:$E,MATCH('2017 EPA Data'!$B2946,'Crosswalk Particulates'!$D:$D,0))</f>
        <v>0</v>
      </c>
      <c r="H2946" s="103">
        <f t="shared" si="45"/>
        <v>0</v>
      </c>
    </row>
    <row r="2947" spans="1:8" hidden="1">
      <c r="A2947" s="80" t="s">
        <v>3735</v>
      </c>
      <c r="B2947" s="80" t="s">
        <v>3984</v>
      </c>
      <c r="C2947" s="80" t="s">
        <v>3705</v>
      </c>
      <c r="D2947" s="93">
        <v>441</v>
      </c>
      <c r="E2947" s="80" t="s">
        <v>3706</v>
      </c>
      <c r="F2947" s="86" t="str">
        <f>INDEX('Crosswalk Particulates'!$B:$B,MATCH('2017 EPA Data'!A2947,'Crosswalk Particulates'!$A:$A,0))</f>
        <v>process-other-industry</v>
      </c>
      <c r="G2947" s="91">
        <f>INDEX('Crosswalk Particulates'!$E:$E,MATCH('2017 EPA Data'!$B2947,'Crosswalk Particulates'!$D:$D,0))</f>
        <v>0</v>
      </c>
      <c r="H2947" s="103">
        <f t="shared" si="45"/>
        <v>0</v>
      </c>
    </row>
    <row r="2948" spans="1:8" hidden="1">
      <c r="A2948" s="80" t="s">
        <v>3852</v>
      </c>
      <c r="B2948" s="80" t="s">
        <v>3763</v>
      </c>
      <c r="C2948" s="80" t="s">
        <v>3705</v>
      </c>
      <c r="D2948" s="93">
        <v>436.6001</v>
      </c>
      <c r="E2948" s="80" t="s">
        <v>3706</v>
      </c>
      <c r="F2948" s="86" t="str">
        <f>INDEX('Crosswalk Particulates'!$B:$B,MATCH('2017 EPA Data'!A2948,'Crosswalk Particulates'!$A:$A,0))</f>
        <v>Commercial Buildings Sector</v>
      </c>
      <c r="G2948" s="91">
        <f>INDEX('Crosswalk Particulates'!$E:$E,MATCH('2017 EPA Data'!$B2948,'Crosswalk Particulates'!$D:$D,0))</f>
        <v>0</v>
      </c>
      <c r="H2948" s="103">
        <f t="shared" ref="H2948:H3011" si="46">IF(E2948="TON",D2948/metricton_to_shortton,0)*10^6</f>
        <v>0</v>
      </c>
    </row>
    <row r="2949" spans="1:8" hidden="1">
      <c r="A2949" s="80" t="s">
        <v>3790</v>
      </c>
      <c r="B2949" s="80" t="s">
        <v>3793</v>
      </c>
      <c r="C2949" s="80" t="s">
        <v>3745</v>
      </c>
      <c r="D2949" s="93">
        <v>433.41683429126499</v>
      </c>
      <c r="E2949" s="80" t="s">
        <v>3710</v>
      </c>
      <c r="F2949" s="86" t="str">
        <f>INDEX('Crosswalk Particulates'!$B:$B,MATCH('2017 EPA Data'!A2949,'Crosswalk Particulates'!$A:$A,0))</f>
        <v>process-other-industry</v>
      </c>
      <c r="G2949" s="91">
        <f>INDEX('Crosswalk Particulates'!$E:$E,MATCH('2017 EPA Data'!$B2949,'Crosswalk Particulates'!$D:$D,0))</f>
        <v>0</v>
      </c>
      <c r="H2949" s="103">
        <f t="shared" si="46"/>
        <v>393189605.72911882</v>
      </c>
    </row>
    <row r="2950" spans="1:8" hidden="1">
      <c r="A2950" s="80" t="s">
        <v>3783</v>
      </c>
      <c r="B2950" s="80" t="s">
        <v>3797</v>
      </c>
      <c r="C2950" s="80" t="s">
        <v>3745</v>
      </c>
      <c r="D2950" s="93">
        <v>433.414331135</v>
      </c>
      <c r="E2950" s="80" t="s">
        <v>3710</v>
      </c>
      <c r="F2950" s="86" t="str">
        <f>INDEX('Crosswalk Particulates'!$B:$B,MATCH('2017 EPA Data'!A2950,'Crosswalk Particulates'!$A:$A,0))</f>
        <v>process-other-industry</v>
      </c>
      <c r="G2950" s="91" t="str">
        <f>INDEX('Crosswalk Particulates'!$E:$E,MATCH('2017 EPA Data'!$B2950,'Crosswalk Particulates'!$D:$D,0))</f>
        <v>NOX</v>
      </c>
      <c r="H2950" s="103">
        <f t="shared" si="46"/>
        <v>393187334.90125287</v>
      </c>
    </row>
    <row r="2951" spans="1:8" hidden="1">
      <c r="A2951" s="80" t="s">
        <v>3784</v>
      </c>
      <c r="B2951" s="80" t="s">
        <v>3910</v>
      </c>
      <c r="C2951" s="80" t="s">
        <v>3705</v>
      </c>
      <c r="D2951" s="93">
        <v>433.21186</v>
      </c>
      <c r="E2951" s="80" t="s">
        <v>3706</v>
      </c>
      <c r="F2951" s="86" t="str">
        <f>INDEX('Crosswalk Particulates'!$B:$B,MATCH('2017 EPA Data'!A2951,'Crosswalk Particulates'!$A:$A,0))</f>
        <v>industry-fuel-coal</v>
      </c>
      <c r="G2951" s="91">
        <f>INDEX('Crosswalk Particulates'!$E:$E,MATCH('2017 EPA Data'!$B2951,'Crosswalk Particulates'!$D:$D,0))</f>
        <v>0</v>
      </c>
      <c r="H2951" s="103">
        <f t="shared" si="46"/>
        <v>0</v>
      </c>
    </row>
    <row r="2952" spans="1:8" hidden="1">
      <c r="A2952" s="80" t="s">
        <v>3820</v>
      </c>
      <c r="B2952" s="80" t="s">
        <v>3956</v>
      </c>
      <c r="C2952" s="80" t="s">
        <v>3705</v>
      </c>
      <c r="D2952" s="93">
        <v>432.4785</v>
      </c>
      <c r="E2952" s="80" t="s">
        <v>3706</v>
      </c>
      <c r="F2952" s="86" t="str">
        <f>INDEX('Crosswalk Particulates'!$B:$B,MATCH('2017 EPA Data'!A2952,'Crosswalk Particulates'!$A:$A,0))</f>
        <v>industry-fuel-other</v>
      </c>
      <c r="G2952" s="91">
        <f>INDEX('Crosswalk Particulates'!$E:$E,MATCH('2017 EPA Data'!$B2952,'Crosswalk Particulates'!$D:$D,0))</f>
        <v>0</v>
      </c>
      <c r="H2952" s="103">
        <f t="shared" si="46"/>
        <v>0</v>
      </c>
    </row>
    <row r="2953" spans="1:8" hidden="1">
      <c r="A2953" s="80" t="s">
        <v>3741</v>
      </c>
      <c r="B2953" s="80" t="s">
        <v>3885</v>
      </c>
      <c r="C2953" s="80" t="s">
        <v>3705</v>
      </c>
      <c r="D2953" s="93">
        <v>429.68950999999998</v>
      </c>
      <c r="E2953" s="80" t="s">
        <v>3706</v>
      </c>
      <c r="F2953" s="86" t="str">
        <f>INDEX('Crosswalk Particulates'!$B:$B,MATCH('2017 EPA Data'!A2953,'Crosswalk Particulates'!$A:$A,0))</f>
        <v>process-other-industry</v>
      </c>
      <c r="G2953" s="91">
        <f>INDEX('Crosswalk Particulates'!$E:$E,MATCH('2017 EPA Data'!$B2953,'Crosswalk Particulates'!$D:$D,0))</f>
        <v>0</v>
      </c>
      <c r="H2953" s="103">
        <f t="shared" si="46"/>
        <v>0</v>
      </c>
    </row>
    <row r="2954" spans="1:8" hidden="1">
      <c r="A2954" s="80" t="s">
        <v>3707</v>
      </c>
      <c r="B2954" s="80" t="s">
        <v>3985</v>
      </c>
      <c r="C2954" s="80" t="s">
        <v>3705</v>
      </c>
      <c r="D2954" s="93">
        <v>429.25965400000001</v>
      </c>
      <c r="E2954" s="80" t="s">
        <v>3706</v>
      </c>
      <c r="F2954" s="86" t="str">
        <f>INDEX('Crosswalk Particulates'!$B:$B,MATCH('2017 EPA Data'!A2954,'Crosswalk Particulates'!$A:$A,0))</f>
        <v>process-other-industry</v>
      </c>
      <c r="G2954" s="91">
        <f>INDEX('Crosswalk Particulates'!$E:$E,MATCH('2017 EPA Data'!$B2954,'Crosswalk Particulates'!$D:$D,0))</f>
        <v>0</v>
      </c>
      <c r="H2954" s="103">
        <f t="shared" si="46"/>
        <v>0</v>
      </c>
    </row>
    <row r="2955" spans="1:8" hidden="1">
      <c r="A2955" s="80" t="s">
        <v>3726</v>
      </c>
      <c r="B2955" s="80" t="s">
        <v>3844</v>
      </c>
      <c r="C2955" s="80" t="s">
        <v>3705</v>
      </c>
      <c r="D2955" s="93">
        <v>424.93769932009002</v>
      </c>
      <c r="E2955" s="80" t="s">
        <v>3706</v>
      </c>
      <c r="F2955" s="86" t="str">
        <f>INDEX('Crosswalk Particulates'!$B:$B,MATCH('2017 EPA Data'!A2955,'Crosswalk Particulates'!$A:$A,0))</f>
        <v>process-other-industry</v>
      </c>
      <c r="G2955" s="91">
        <f>INDEX('Crosswalk Particulates'!$E:$E,MATCH('2017 EPA Data'!$B2955,'Crosswalk Particulates'!$D:$D,0))</f>
        <v>0</v>
      </c>
      <c r="H2955" s="103">
        <f t="shared" si="46"/>
        <v>0</v>
      </c>
    </row>
    <row r="2956" spans="1:8" hidden="1">
      <c r="A2956" s="80" t="s">
        <v>3735</v>
      </c>
      <c r="B2956" s="80" t="s">
        <v>3977</v>
      </c>
      <c r="C2956" s="80" t="s">
        <v>3705</v>
      </c>
      <c r="D2956" s="93">
        <v>420.59460587000001</v>
      </c>
      <c r="E2956" s="80" t="s">
        <v>3706</v>
      </c>
      <c r="F2956" s="86" t="str">
        <f>INDEX('Crosswalk Particulates'!$B:$B,MATCH('2017 EPA Data'!A2956,'Crosswalk Particulates'!$A:$A,0))</f>
        <v>process-other-industry</v>
      </c>
      <c r="G2956" s="91">
        <f>INDEX('Crosswalk Particulates'!$E:$E,MATCH('2017 EPA Data'!$B2956,'Crosswalk Particulates'!$D:$D,0))</f>
        <v>0</v>
      </c>
      <c r="H2956" s="103">
        <f t="shared" si="46"/>
        <v>0</v>
      </c>
    </row>
    <row r="2957" spans="1:8" hidden="1">
      <c r="A2957" s="80" t="s">
        <v>3852</v>
      </c>
      <c r="B2957" s="80" t="s">
        <v>3904</v>
      </c>
      <c r="D2957" s="93">
        <v>420.31813640008659</v>
      </c>
      <c r="E2957" s="80" t="s">
        <v>3710</v>
      </c>
      <c r="F2957" s="86" t="str">
        <f>INDEX('Crosswalk Particulates'!$B:$B,MATCH('2017 EPA Data'!A2957,'Crosswalk Particulates'!$A:$A,0))</f>
        <v>Commercial Buildings Sector</v>
      </c>
      <c r="G2957" s="91" t="str">
        <f>INDEX('Crosswalk Particulates'!$E:$E,MATCH('2017 EPA Data'!$B2957,'Crosswalk Particulates'!$D:$D,0))</f>
        <v>BC</v>
      </c>
      <c r="H2957" s="103">
        <f t="shared" si="46"/>
        <v>381306652.75656271</v>
      </c>
    </row>
    <row r="2958" spans="1:8" hidden="1">
      <c r="A2958" s="80" t="s">
        <v>3715</v>
      </c>
      <c r="B2958" s="80" t="s">
        <v>3841</v>
      </c>
      <c r="C2958" s="80" t="s">
        <v>3705</v>
      </c>
      <c r="D2958" s="93">
        <v>418.40234428917353</v>
      </c>
      <c r="E2958" s="80" t="s">
        <v>3706</v>
      </c>
      <c r="F2958" s="86" t="str">
        <f>INDEX('Crosswalk Particulates'!$B:$B,MATCH('2017 EPA Data'!A2958,'Crosswalk Particulates'!$A:$A,0))</f>
        <v>Transportation Sector</v>
      </c>
      <c r="G2958" s="91">
        <f>INDEX('Crosswalk Particulates'!$E:$E,MATCH('2017 EPA Data'!$B2958,'Crosswalk Particulates'!$D:$D,0))</f>
        <v>0</v>
      </c>
      <c r="H2958" s="103">
        <f t="shared" si="46"/>
        <v>0</v>
      </c>
    </row>
    <row r="2959" spans="1:8" hidden="1">
      <c r="A2959" s="80" t="s">
        <v>3770</v>
      </c>
      <c r="B2959" s="80" t="s">
        <v>3941</v>
      </c>
      <c r="D2959" s="93">
        <v>416.92270883585326</v>
      </c>
      <c r="E2959" s="80" t="s">
        <v>3710</v>
      </c>
      <c r="F2959" s="86" t="str">
        <f>INDEX('Crosswalk Particulates'!$B:$B,MATCH('2017 EPA Data'!A2959,'Crosswalk Particulates'!$A:$A,0))</f>
        <v>Commercial Buildings Sector</v>
      </c>
      <c r="G2959" s="91">
        <f>INDEX('Crosswalk Particulates'!$E:$E,MATCH('2017 EPA Data'!$B2959,'Crosswalk Particulates'!$D:$D,0))</f>
        <v>0</v>
      </c>
      <c r="H2959" s="103">
        <f t="shared" si="46"/>
        <v>378226369.02128553</v>
      </c>
    </row>
    <row r="2960" spans="1:8" hidden="1">
      <c r="A2960" s="80" t="s">
        <v>3757</v>
      </c>
      <c r="B2960" s="80" t="s">
        <v>3813</v>
      </c>
      <c r="C2960" s="80" t="s">
        <v>3705</v>
      </c>
      <c r="D2960" s="93">
        <v>414.93109587205197</v>
      </c>
      <c r="E2960" s="80" t="s">
        <v>3706</v>
      </c>
      <c r="F2960" s="86" t="str">
        <f>INDEX('Crosswalk Particulates'!$B:$B,MATCH('2017 EPA Data'!A2960,'Crosswalk Particulates'!$A:$A,0))</f>
        <v>Transportation Sector</v>
      </c>
      <c r="G2960" s="91">
        <f>INDEX('Crosswalk Particulates'!$E:$E,MATCH('2017 EPA Data'!$B2960,'Crosswalk Particulates'!$D:$D,0))</f>
        <v>0</v>
      </c>
      <c r="H2960" s="103">
        <f t="shared" si="46"/>
        <v>0</v>
      </c>
    </row>
    <row r="2961" spans="1:8" hidden="1">
      <c r="A2961" s="80" t="s">
        <v>3715</v>
      </c>
      <c r="B2961" s="80" t="s">
        <v>3963</v>
      </c>
      <c r="C2961" s="80" t="s">
        <v>3705</v>
      </c>
      <c r="D2961" s="93">
        <v>414.91956859858306</v>
      </c>
      <c r="E2961" s="80" t="s">
        <v>3706</v>
      </c>
      <c r="F2961" s="86" t="str">
        <f>INDEX('Crosswalk Particulates'!$B:$B,MATCH('2017 EPA Data'!A2961,'Crosswalk Particulates'!$A:$A,0))</f>
        <v>Transportation Sector</v>
      </c>
      <c r="G2961" s="91">
        <f>INDEX('Crosswalk Particulates'!$E:$E,MATCH('2017 EPA Data'!$B2961,'Crosswalk Particulates'!$D:$D,0))</f>
        <v>0</v>
      </c>
      <c r="H2961" s="103">
        <f t="shared" si="46"/>
        <v>0</v>
      </c>
    </row>
    <row r="2962" spans="1:8" hidden="1">
      <c r="A2962" s="80" t="s">
        <v>3743</v>
      </c>
      <c r="B2962" s="80" t="s">
        <v>3899</v>
      </c>
      <c r="C2962" s="80" t="s">
        <v>3705</v>
      </c>
      <c r="D2962" s="93">
        <v>414.85570000000001</v>
      </c>
      <c r="E2962" s="80" t="s">
        <v>3706</v>
      </c>
      <c r="F2962" s="86" t="str">
        <f>INDEX('Crosswalk Particulates'!$B:$B,MATCH('2017 EPA Data'!A2962,'Crosswalk Particulates'!$A:$A,0))</f>
        <v>process-other-industry</v>
      </c>
      <c r="G2962" s="91">
        <f>INDEX('Crosswalk Particulates'!$E:$E,MATCH('2017 EPA Data'!$B2962,'Crosswalk Particulates'!$D:$D,0))</f>
        <v>0</v>
      </c>
      <c r="H2962" s="103">
        <f t="shared" si="46"/>
        <v>0</v>
      </c>
    </row>
    <row r="2963" spans="1:8" hidden="1">
      <c r="A2963" s="80" t="s">
        <v>3743</v>
      </c>
      <c r="B2963" s="80" t="s">
        <v>3750</v>
      </c>
      <c r="C2963" s="80" t="s">
        <v>3705</v>
      </c>
      <c r="D2963" s="93">
        <v>414.30314585859998</v>
      </c>
      <c r="E2963" s="80" t="s">
        <v>3706</v>
      </c>
      <c r="F2963" s="86" t="str">
        <f>INDEX('Crosswalk Particulates'!$B:$B,MATCH('2017 EPA Data'!A2963,'Crosswalk Particulates'!$A:$A,0))</f>
        <v>process-other-industry</v>
      </c>
      <c r="G2963" s="91">
        <f>INDEX('Crosswalk Particulates'!$E:$E,MATCH('2017 EPA Data'!$B2963,'Crosswalk Particulates'!$D:$D,0))</f>
        <v>0</v>
      </c>
      <c r="H2963" s="103">
        <f t="shared" si="46"/>
        <v>0</v>
      </c>
    </row>
    <row r="2964" spans="1:8" hidden="1">
      <c r="A2964" s="80" t="s">
        <v>3707</v>
      </c>
      <c r="B2964" s="80" t="s">
        <v>3909</v>
      </c>
      <c r="C2964" s="80" t="s">
        <v>3705</v>
      </c>
      <c r="D2964" s="93">
        <v>411.50855999999999</v>
      </c>
      <c r="E2964" s="80" t="s">
        <v>3706</v>
      </c>
      <c r="F2964" s="86" t="str">
        <f>INDEX('Crosswalk Particulates'!$B:$B,MATCH('2017 EPA Data'!A2964,'Crosswalk Particulates'!$A:$A,0))</f>
        <v>process-other-industry</v>
      </c>
      <c r="G2964" s="91">
        <f>INDEX('Crosswalk Particulates'!$E:$E,MATCH('2017 EPA Data'!$B2964,'Crosswalk Particulates'!$D:$D,0))</f>
        <v>0</v>
      </c>
      <c r="H2964" s="103">
        <f t="shared" si="46"/>
        <v>0</v>
      </c>
    </row>
    <row r="2965" spans="1:8" hidden="1">
      <c r="A2965" s="80" t="s">
        <v>3753</v>
      </c>
      <c r="B2965" s="80" t="s">
        <v>3762</v>
      </c>
      <c r="C2965" s="80" t="s">
        <v>3705</v>
      </c>
      <c r="D2965" s="93">
        <v>410.64141899999998</v>
      </c>
      <c r="E2965" s="80" t="s">
        <v>3706</v>
      </c>
      <c r="F2965" s="86" t="str">
        <f>INDEX('Crosswalk Particulates'!$B:$B,MATCH('2017 EPA Data'!A2965,'Crosswalk Particulates'!$A:$A,0))</f>
        <v>Electricity Sector</v>
      </c>
      <c r="G2965" s="91">
        <f>INDEX('Crosswalk Particulates'!$E:$E,MATCH('2017 EPA Data'!$B2965,'Crosswalk Particulates'!$D:$D,0))</f>
        <v>0</v>
      </c>
      <c r="H2965" s="103">
        <f t="shared" si="46"/>
        <v>0</v>
      </c>
    </row>
    <row r="2966" spans="1:8" hidden="1">
      <c r="A2966" s="80" t="s">
        <v>3807</v>
      </c>
      <c r="B2966" s="80" t="s">
        <v>3945</v>
      </c>
      <c r="C2966" s="80" t="s">
        <v>3705</v>
      </c>
      <c r="D2966" s="93">
        <v>409.62580000000003</v>
      </c>
      <c r="E2966" s="80" t="s">
        <v>3706</v>
      </c>
      <c r="F2966" s="86" t="str">
        <f>INDEX('Crosswalk Particulates'!$B:$B,MATCH('2017 EPA Data'!A2966,'Crosswalk Particulates'!$A:$A,0))</f>
        <v>process-iron and steel-industry</v>
      </c>
      <c r="G2966" s="91">
        <f>INDEX('Crosswalk Particulates'!$E:$E,MATCH('2017 EPA Data'!$B2966,'Crosswalk Particulates'!$D:$D,0))</f>
        <v>0</v>
      </c>
      <c r="H2966" s="103">
        <f t="shared" si="46"/>
        <v>0</v>
      </c>
    </row>
    <row r="2967" spans="1:8" hidden="1">
      <c r="A2967" s="80" t="s">
        <v>3783</v>
      </c>
      <c r="B2967" s="80" t="s">
        <v>3910</v>
      </c>
      <c r="C2967" s="80" t="s">
        <v>3705</v>
      </c>
      <c r="D2967" s="93">
        <v>409.39325000000002</v>
      </c>
      <c r="E2967" s="80" t="s">
        <v>3706</v>
      </c>
      <c r="F2967" s="86" t="str">
        <f>INDEX('Crosswalk Particulates'!$B:$B,MATCH('2017 EPA Data'!A2967,'Crosswalk Particulates'!$A:$A,0))</f>
        <v>process-other-industry</v>
      </c>
      <c r="G2967" s="91">
        <f>INDEX('Crosswalk Particulates'!$E:$E,MATCH('2017 EPA Data'!$B2967,'Crosswalk Particulates'!$D:$D,0))</f>
        <v>0</v>
      </c>
      <c r="H2967" s="103">
        <f t="shared" si="46"/>
        <v>0</v>
      </c>
    </row>
    <row r="2968" spans="1:8" hidden="1">
      <c r="A2968" s="80" t="s">
        <v>3769</v>
      </c>
      <c r="B2968" s="80" t="s">
        <v>3877</v>
      </c>
      <c r="C2968" s="80" t="s">
        <v>3705</v>
      </c>
      <c r="D2968" s="93">
        <v>407.87939999999998</v>
      </c>
      <c r="E2968" s="80" t="s">
        <v>3706</v>
      </c>
      <c r="F2968" s="86" t="str">
        <f>INDEX('Crosswalk Particulates'!$B:$B,MATCH('2017 EPA Data'!A2968,'Crosswalk Particulates'!$A:$A,0))</f>
        <v>Electricity Sector</v>
      </c>
      <c r="G2968" s="91">
        <f>INDEX('Crosswalk Particulates'!$E:$E,MATCH('2017 EPA Data'!$B2968,'Crosswalk Particulates'!$D:$D,0))</f>
        <v>0</v>
      </c>
      <c r="H2968" s="103">
        <f t="shared" si="46"/>
        <v>0</v>
      </c>
    </row>
    <row r="2969" spans="1:8" hidden="1">
      <c r="A2969" s="80" t="s">
        <v>3837</v>
      </c>
      <c r="B2969" s="80" t="s">
        <v>3914</v>
      </c>
      <c r="C2969" s="80" t="s">
        <v>3705</v>
      </c>
      <c r="D2969" s="93">
        <v>407.34297081031207</v>
      </c>
      <c r="E2969" s="80" t="s">
        <v>3706</v>
      </c>
      <c r="F2969" s="86" t="str">
        <f>INDEX('Crosswalk Particulates'!$B:$B,MATCH('2017 EPA Data'!A2969,'Crosswalk Particulates'!$A:$A,0))</f>
        <v>Electricity Sector</v>
      </c>
      <c r="G2969" s="91">
        <f>INDEX('Crosswalk Particulates'!$E:$E,MATCH('2017 EPA Data'!$B2969,'Crosswalk Particulates'!$D:$D,0))</f>
        <v>0</v>
      </c>
      <c r="H2969" s="103">
        <f t="shared" si="46"/>
        <v>0</v>
      </c>
    </row>
    <row r="2970" spans="1:8" hidden="1">
      <c r="A2970" s="80" t="s">
        <v>3852</v>
      </c>
      <c r="B2970" s="80" t="s">
        <v>3882</v>
      </c>
      <c r="C2970" s="80" t="s">
        <v>3705</v>
      </c>
      <c r="D2970" s="93">
        <v>405.44789938971235</v>
      </c>
      <c r="E2970" s="80" t="s">
        <v>3706</v>
      </c>
      <c r="F2970" s="86" t="str">
        <f>INDEX('Crosswalk Particulates'!$B:$B,MATCH('2017 EPA Data'!A2970,'Crosswalk Particulates'!$A:$A,0))</f>
        <v>Commercial Buildings Sector</v>
      </c>
      <c r="G2970" s="91">
        <f>INDEX('Crosswalk Particulates'!$E:$E,MATCH('2017 EPA Data'!$B2970,'Crosswalk Particulates'!$D:$D,0))</f>
        <v>0</v>
      </c>
      <c r="H2970" s="103">
        <f t="shared" si="46"/>
        <v>0</v>
      </c>
    </row>
    <row r="2971" spans="1:8" hidden="1">
      <c r="A2971" s="80" t="s">
        <v>3741</v>
      </c>
      <c r="B2971" s="80" t="s">
        <v>3833</v>
      </c>
      <c r="C2971" s="80" t="s">
        <v>3705</v>
      </c>
      <c r="D2971" s="93">
        <v>405.35505999999998</v>
      </c>
      <c r="E2971" s="80" t="s">
        <v>3706</v>
      </c>
      <c r="F2971" s="86" t="str">
        <f>INDEX('Crosswalk Particulates'!$B:$B,MATCH('2017 EPA Data'!A2971,'Crosswalk Particulates'!$A:$A,0))</f>
        <v>process-other-industry</v>
      </c>
      <c r="G2971" s="91">
        <f>INDEX('Crosswalk Particulates'!$E:$E,MATCH('2017 EPA Data'!$B2971,'Crosswalk Particulates'!$D:$D,0))</f>
        <v>0</v>
      </c>
      <c r="H2971" s="103">
        <f t="shared" si="46"/>
        <v>0</v>
      </c>
    </row>
    <row r="2972" spans="1:8" hidden="1">
      <c r="A2972" s="80" t="s">
        <v>3807</v>
      </c>
      <c r="B2972" s="80" t="s">
        <v>3814</v>
      </c>
      <c r="C2972" s="80" t="s">
        <v>3705</v>
      </c>
      <c r="D2972" s="93">
        <v>403.49065202399998</v>
      </c>
      <c r="E2972" s="80" t="s">
        <v>3706</v>
      </c>
      <c r="F2972" s="86" t="str">
        <f>INDEX('Crosswalk Particulates'!$B:$B,MATCH('2017 EPA Data'!A2972,'Crosswalk Particulates'!$A:$A,0))</f>
        <v>process-iron and steel-industry</v>
      </c>
      <c r="G2972" s="91">
        <f>INDEX('Crosswalk Particulates'!$E:$E,MATCH('2017 EPA Data'!$B2972,'Crosswalk Particulates'!$D:$D,0))</f>
        <v>0</v>
      </c>
      <c r="H2972" s="103">
        <f t="shared" si="46"/>
        <v>0</v>
      </c>
    </row>
    <row r="2973" spans="1:8" hidden="1">
      <c r="A2973" s="80" t="s">
        <v>3772</v>
      </c>
      <c r="B2973" s="80" t="s">
        <v>3785</v>
      </c>
      <c r="C2973" s="80" t="s">
        <v>3709</v>
      </c>
      <c r="D2973" s="93">
        <v>401.58902039999998</v>
      </c>
      <c r="E2973" s="80" t="s">
        <v>3710</v>
      </c>
      <c r="F2973" s="86" t="str">
        <f>INDEX('Crosswalk Particulates'!$B:$B,MATCH('2017 EPA Data'!A2973,'Crosswalk Particulates'!$A:$A,0))</f>
        <v>Electricity Sector</v>
      </c>
      <c r="G2973" s="91" t="str">
        <f>INDEX('Crosswalk Particulates'!$E:$E,MATCH('2017 EPA Data'!$B2973,'Crosswalk Particulates'!$D:$D,0))</f>
        <v>CH4</v>
      </c>
      <c r="H2973" s="103">
        <f t="shared" si="46"/>
        <v>364315864.32128894</v>
      </c>
    </row>
    <row r="2974" spans="1:8" hidden="1">
      <c r="A2974" s="80" t="s">
        <v>3766</v>
      </c>
      <c r="B2974" s="80" t="s">
        <v>3904</v>
      </c>
      <c r="D2974" s="93">
        <v>400.65093085954817</v>
      </c>
      <c r="E2974" s="80" t="s">
        <v>3710</v>
      </c>
      <c r="F2974" s="86" t="str">
        <f>INDEX('Crosswalk Particulates'!$B:$B,MATCH('2017 EPA Data'!A2974,'Crosswalk Particulates'!$A:$A,0))</f>
        <v>process-chemicals-industry</v>
      </c>
      <c r="G2974" s="91" t="str">
        <f>INDEX('Crosswalk Particulates'!$E:$E,MATCH('2017 EPA Data'!$B2974,'Crosswalk Particulates'!$D:$D,0))</f>
        <v>BC</v>
      </c>
      <c r="H2974" s="103">
        <f t="shared" si="46"/>
        <v>363464842.79335958</v>
      </c>
    </row>
    <row r="2975" spans="1:8" hidden="1">
      <c r="A2975" s="80" t="s">
        <v>3707</v>
      </c>
      <c r="B2975" s="80" t="s">
        <v>3986</v>
      </c>
      <c r="C2975" s="80" t="s">
        <v>3705</v>
      </c>
      <c r="D2975" s="93">
        <v>400</v>
      </c>
      <c r="E2975" s="80" t="s">
        <v>3706</v>
      </c>
      <c r="F2975" s="86" t="str">
        <f>INDEX('Crosswalk Particulates'!$B:$B,MATCH('2017 EPA Data'!A2975,'Crosswalk Particulates'!$A:$A,0))</f>
        <v>process-other-industry</v>
      </c>
      <c r="G2975" s="91">
        <f>INDEX('Crosswalk Particulates'!$E:$E,MATCH('2017 EPA Data'!$B2975,'Crosswalk Particulates'!$D:$D,0))</f>
        <v>0</v>
      </c>
      <c r="H2975" s="103">
        <f t="shared" si="46"/>
        <v>0</v>
      </c>
    </row>
    <row r="2976" spans="1:8" hidden="1">
      <c r="A2976" s="80" t="s">
        <v>3780</v>
      </c>
      <c r="B2976" s="80" t="s">
        <v>3848</v>
      </c>
      <c r="C2976" s="80" t="s">
        <v>3705</v>
      </c>
      <c r="D2976" s="93">
        <v>398.2731</v>
      </c>
      <c r="E2976" s="80" t="s">
        <v>3706</v>
      </c>
      <c r="F2976" s="86" t="str">
        <f>INDEX('Crosswalk Particulates'!$B:$B,MATCH('2017 EPA Data'!A2976,'Crosswalk Particulates'!$A:$A,0))</f>
        <v>process-ngps-industry</v>
      </c>
      <c r="G2976" s="91">
        <f>INDEX('Crosswalk Particulates'!$E:$E,MATCH('2017 EPA Data'!$B2976,'Crosswalk Particulates'!$D:$D,0))</f>
        <v>0</v>
      </c>
      <c r="H2976" s="103">
        <f t="shared" si="46"/>
        <v>0</v>
      </c>
    </row>
    <row r="2977" spans="1:8" hidden="1">
      <c r="A2977" s="80" t="s">
        <v>3820</v>
      </c>
      <c r="B2977" s="80" t="s">
        <v>3856</v>
      </c>
      <c r="C2977" s="80" t="s">
        <v>3705</v>
      </c>
      <c r="D2977" s="93">
        <v>398.03051582294</v>
      </c>
      <c r="E2977" s="80" t="s">
        <v>3706</v>
      </c>
      <c r="F2977" s="86" t="str">
        <f>INDEX('Crosswalk Particulates'!$B:$B,MATCH('2017 EPA Data'!A2977,'Crosswalk Particulates'!$A:$A,0))</f>
        <v>industry-fuel-other</v>
      </c>
      <c r="G2977" s="91">
        <f>INDEX('Crosswalk Particulates'!$E:$E,MATCH('2017 EPA Data'!$B2977,'Crosswalk Particulates'!$D:$D,0))</f>
        <v>0</v>
      </c>
      <c r="H2977" s="103">
        <f t="shared" si="46"/>
        <v>0</v>
      </c>
    </row>
    <row r="2978" spans="1:8" hidden="1">
      <c r="A2978" s="80" t="s">
        <v>3733</v>
      </c>
      <c r="B2978" s="80" t="s">
        <v>3803</v>
      </c>
      <c r="C2978" s="80" t="s">
        <v>3745</v>
      </c>
      <c r="D2978" s="93">
        <v>397.71809649945777</v>
      </c>
      <c r="E2978" s="80" t="s">
        <v>3710</v>
      </c>
      <c r="F2978" s="86" t="str">
        <f>INDEX('Crosswalk Particulates'!$B:$B,MATCH('2017 EPA Data'!A2978,'Crosswalk Particulates'!$A:$A,0))</f>
        <v>Transportation Sector</v>
      </c>
      <c r="G2978" s="91" t="str">
        <f>INDEX('Crosswalk Particulates'!$E:$E,MATCH('2017 EPA Data'!$B2978,'Crosswalk Particulates'!$D:$D,0))</f>
        <v>SOx</v>
      </c>
      <c r="H2978" s="103">
        <f t="shared" si="46"/>
        <v>360804217.05278718</v>
      </c>
    </row>
    <row r="2979" spans="1:8" hidden="1">
      <c r="A2979" s="80" t="s">
        <v>3747</v>
      </c>
      <c r="B2979" s="80" t="s">
        <v>3979</v>
      </c>
      <c r="C2979" s="80" t="s">
        <v>3705</v>
      </c>
      <c r="D2979" s="93">
        <v>396.35168171150116</v>
      </c>
      <c r="E2979" s="80" t="s">
        <v>3706</v>
      </c>
      <c r="F2979" s="86" t="str">
        <f>INDEX('Crosswalk Particulates'!$B:$B,MATCH('2017 EPA Data'!A2979,'Crosswalk Particulates'!$A:$A,0))</f>
        <v>process-waste-industry</v>
      </c>
      <c r="G2979" s="91">
        <f>INDEX('Crosswalk Particulates'!$E:$E,MATCH('2017 EPA Data'!$B2979,'Crosswalk Particulates'!$D:$D,0))</f>
        <v>0</v>
      </c>
      <c r="H2979" s="103">
        <f t="shared" si="46"/>
        <v>0</v>
      </c>
    </row>
    <row r="2980" spans="1:8" hidden="1">
      <c r="A2980" s="80" t="s">
        <v>3753</v>
      </c>
      <c r="B2980" s="80" t="s">
        <v>3899</v>
      </c>
      <c r="C2980" s="80" t="s">
        <v>3705</v>
      </c>
      <c r="D2980" s="93">
        <v>394.24</v>
      </c>
      <c r="E2980" s="80" t="s">
        <v>3706</v>
      </c>
      <c r="F2980" s="86" t="str">
        <f>INDEX('Crosswalk Particulates'!$B:$B,MATCH('2017 EPA Data'!A2980,'Crosswalk Particulates'!$A:$A,0))</f>
        <v>Electricity Sector</v>
      </c>
      <c r="G2980" s="91">
        <f>INDEX('Crosswalk Particulates'!$E:$E,MATCH('2017 EPA Data'!$B2980,'Crosswalk Particulates'!$D:$D,0))</f>
        <v>0</v>
      </c>
      <c r="H2980" s="103">
        <f t="shared" si="46"/>
        <v>0</v>
      </c>
    </row>
    <row r="2981" spans="1:8" hidden="1">
      <c r="A2981" s="80" t="s">
        <v>3880</v>
      </c>
      <c r="B2981" s="80" t="s">
        <v>3904</v>
      </c>
      <c r="D2981" s="93">
        <v>394.08499556393127</v>
      </c>
      <c r="E2981" s="80" t="s">
        <v>3710</v>
      </c>
      <c r="F2981" s="86" t="str">
        <f>INDEX('Crosswalk Particulates'!$B:$B,MATCH('2017 EPA Data'!A2981,'Crosswalk Particulates'!$A:$A,0))</f>
        <v>Residential Buildings Sector</v>
      </c>
      <c r="G2981" s="91" t="str">
        <f>INDEX('Crosswalk Particulates'!$E:$E,MATCH('2017 EPA Data'!$B2981,'Crosswalk Particulates'!$D:$D,0))</f>
        <v>BC</v>
      </c>
      <c r="H2981" s="103">
        <f t="shared" si="46"/>
        <v>357508319.40554953</v>
      </c>
    </row>
    <row r="2982" spans="1:8" hidden="1">
      <c r="A2982" s="80" t="s">
        <v>3780</v>
      </c>
      <c r="B2982" s="80" t="s">
        <v>3858</v>
      </c>
      <c r="C2982" s="80" t="s">
        <v>3705</v>
      </c>
      <c r="D2982" s="93">
        <v>392.21452144</v>
      </c>
      <c r="E2982" s="80" t="s">
        <v>3706</v>
      </c>
      <c r="F2982" s="86" t="str">
        <f>INDEX('Crosswalk Particulates'!$B:$B,MATCH('2017 EPA Data'!A2982,'Crosswalk Particulates'!$A:$A,0))</f>
        <v>process-ngps-industry</v>
      </c>
      <c r="G2982" s="91">
        <f>INDEX('Crosswalk Particulates'!$E:$E,MATCH('2017 EPA Data'!$B2982,'Crosswalk Particulates'!$D:$D,0))</f>
        <v>0</v>
      </c>
      <c r="H2982" s="103">
        <f t="shared" si="46"/>
        <v>0</v>
      </c>
    </row>
    <row r="2983" spans="1:8" hidden="1">
      <c r="A2983" s="80" t="s">
        <v>3735</v>
      </c>
      <c r="B2983" s="80" t="s">
        <v>3793</v>
      </c>
      <c r="C2983" s="80" t="s">
        <v>3745</v>
      </c>
      <c r="D2983" s="93">
        <v>390.71803901734501</v>
      </c>
      <c r="E2983" s="80" t="s">
        <v>3710</v>
      </c>
      <c r="F2983" s="86" t="str">
        <f>INDEX('Crosswalk Particulates'!$B:$B,MATCH('2017 EPA Data'!A2983,'Crosswalk Particulates'!$A:$A,0))</f>
        <v>process-other-industry</v>
      </c>
      <c r="G2983" s="91">
        <f>INDEX('Crosswalk Particulates'!$E:$E,MATCH('2017 EPA Data'!$B2983,'Crosswalk Particulates'!$D:$D,0))</f>
        <v>0</v>
      </c>
      <c r="H2983" s="103">
        <f t="shared" si="46"/>
        <v>354453864.17373067</v>
      </c>
    </row>
    <row r="2984" spans="1:8" hidden="1">
      <c r="A2984" s="80" t="s">
        <v>3843</v>
      </c>
      <c r="B2984" s="80" t="s">
        <v>3939</v>
      </c>
      <c r="C2984" s="80" t="s">
        <v>3705</v>
      </c>
      <c r="D2984" s="93">
        <v>388.44606174660333</v>
      </c>
      <c r="E2984" s="80" t="s">
        <v>3706</v>
      </c>
      <c r="F2984" s="86" t="str">
        <f>INDEX('Crosswalk Particulates'!$B:$B,MATCH('2017 EPA Data'!A2984,'Crosswalk Particulates'!$A:$A,0))</f>
        <v>Commercial Buildings Sector</v>
      </c>
      <c r="G2984" s="91">
        <f>INDEX('Crosswalk Particulates'!$E:$E,MATCH('2017 EPA Data'!$B2984,'Crosswalk Particulates'!$D:$D,0))</f>
        <v>0</v>
      </c>
      <c r="H2984" s="103">
        <f t="shared" si="46"/>
        <v>0</v>
      </c>
    </row>
    <row r="2985" spans="1:8" hidden="1">
      <c r="A2985" s="80" t="s">
        <v>3820</v>
      </c>
      <c r="B2985" s="80" t="s">
        <v>3887</v>
      </c>
      <c r="C2985" s="80" t="s">
        <v>3705</v>
      </c>
      <c r="D2985" s="93">
        <v>384.0926</v>
      </c>
      <c r="E2985" s="80" t="s">
        <v>3706</v>
      </c>
      <c r="F2985" s="86" t="str">
        <f>INDEX('Crosswalk Particulates'!$B:$B,MATCH('2017 EPA Data'!A2985,'Crosswalk Particulates'!$A:$A,0))</f>
        <v>industry-fuel-other</v>
      </c>
      <c r="G2985" s="91">
        <f>INDEX('Crosswalk Particulates'!$E:$E,MATCH('2017 EPA Data'!$B2985,'Crosswalk Particulates'!$D:$D,0))</f>
        <v>0</v>
      </c>
      <c r="H2985" s="103">
        <f t="shared" si="46"/>
        <v>0</v>
      </c>
    </row>
    <row r="2986" spans="1:8" hidden="1">
      <c r="A2986" s="80" t="s">
        <v>3820</v>
      </c>
      <c r="B2986" s="80" t="s">
        <v>3916</v>
      </c>
      <c r="C2986" s="80" t="s">
        <v>3705</v>
      </c>
      <c r="D2986" s="93">
        <v>384.0818386528893</v>
      </c>
      <c r="E2986" s="80" t="s">
        <v>3706</v>
      </c>
      <c r="F2986" s="86" t="str">
        <f>INDEX('Crosswalk Particulates'!$B:$B,MATCH('2017 EPA Data'!A2986,'Crosswalk Particulates'!$A:$A,0))</f>
        <v>industry-fuel-other</v>
      </c>
      <c r="G2986" s="91">
        <f>INDEX('Crosswalk Particulates'!$E:$E,MATCH('2017 EPA Data'!$B2986,'Crosswalk Particulates'!$D:$D,0))</f>
        <v>0</v>
      </c>
      <c r="H2986" s="103">
        <f t="shared" si="46"/>
        <v>0</v>
      </c>
    </row>
    <row r="2987" spans="1:8" hidden="1">
      <c r="A2987" s="80" t="s">
        <v>3784</v>
      </c>
      <c r="B2987" s="80" t="s">
        <v>3838</v>
      </c>
      <c r="C2987" s="80" t="s">
        <v>3705</v>
      </c>
      <c r="D2987" s="93">
        <v>382.76782608000002</v>
      </c>
      <c r="E2987" s="80" t="s">
        <v>3706</v>
      </c>
      <c r="F2987" s="86" t="str">
        <f>INDEX('Crosswalk Particulates'!$B:$B,MATCH('2017 EPA Data'!A2987,'Crosswalk Particulates'!$A:$A,0))</f>
        <v>industry-fuel-coal</v>
      </c>
      <c r="G2987" s="91">
        <f>INDEX('Crosswalk Particulates'!$E:$E,MATCH('2017 EPA Data'!$B2987,'Crosswalk Particulates'!$D:$D,0))</f>
        <v>0</v>
      </c>
      <c r="H2987" s="103">
        <f t="shared" si="46"/>
        <v>0</v>
      </c>
    </row>
    <row r="2988" spans="1:8" hidden="1">
      <c r="A2988" s="80" t="s">
        <v>3735</v>
      </c>
      <c r="B2988" s="80" t="s">
        <v>3875</v>
      </c>
      <c r="C2988" s="80" t="s">
        <v>3705</v>
      </c>
      <c r="D2988" s="93">
        <v>382.35121475679409</v>
      </c>
      <c r="E2988" s="80" t="s">
        <v>3706</v>
      </c>
      <c r="F2988" s="86" t="str">
        <f>INDEX('Crosswalk Particulates'!$B:$B,MATCH('2017 EPA Data'!A2988,'Crosswalk Particulates'!$A:$A,0))</f>
        <v>process-other-industry</v>
      </c>
      <c r="G2988" s="91">
        <f>INDEX('Crosswalk Particulates'!$E:$E,MATCH('2017 EPA Data'!$B2988,'Crosswalk Particulates'!$D:$D,0))</f>
        <v>0</v>
      </c>
      <c r="H2988" s="103">
        <f t="shared" si="46"/>
        <v>0</v>
      </c>
    </row>
    <row r="2989" spans="1:8" hidden="1">
      <c r="A2989" s="80" t="s">
        <v>3843</v>
      </c>
      <c r="B2989" s="80" t="s">
        <v>3794</v>
      </c>
      <c r="C2989" s="80" t="s">
        <v>3705</v>
      </c>
      <c r="D2989" s="93">
        <v>381.41075840000002</v>
      </c>
      <c r="E2989" s="80" t="s">
        <v>3706</v>
      </c>
      <c r="F2989" s="86" t="str">
        <f>INDEX('Crosswalk Particulates'!$B:$B,MATCH('2017 EPA Data'!A2989,'Crosswalk Particulates'!$A:$A,0))</f>
        <v>Commercial Buildings Sector</v>
      </c>
      <c r="G2989" s="91">
        <f>INDEX('Crosswalk Particulates'!$E:$E,MATCH('2017 EPA Data'!$B2989,'Crosswalk Particulates'!$D:$D,0))</f>
        <v>0</v>
      </c>
      <c r="H2989" s="103">
        <f t="shared" si="46"/>
        <v>0</v>
      </c>
    </row>
    <row r="2990" spans="1:8" hidden="1">
      <c r="A2990" s="80" t="s">
        <v>3783</v>
      </c>
      <c r="B2990" s="80" t="s">
        <v>3906</v>
      </c>
      <c r="C2990" s="80" t="s">
        <v>3705</v>
      </c>
      <c r="D2990" s="93">
        <v>380.4</v>
      </c>
      <c r="E2990" s="80" t="s">
        <v>3706</v>
      </c>
      <c r="F2990" s="86" t="str">
        <f>INDEX('Crosswalk Particulates'!$B:$B,MATCH('2017 EPA Data'!A2990,'Crosswalk Particulates'!$A:$A,0))</f>
        <v>process-other-industry</v>
      </c>
      <c r="G2990" s="91">
        <f>INDEX('Crosswalk Particulates'!$E:$E,MATCH('2017 EPA Data'!$B2990,'Crosswalk Particulates'!$D:$D,0))</f>
        <v>0</v>
      </c>
      <c r="H2990" s="103">
        <f t="shared" si="46"/>
        <v>0</v>
      </c>
    </row>
    <row r="2991" spans="1:8" hidden="1">
      <c r="A2991" s="80" t="s">
        <v>3726</v>
      </c>
      <c r="B2991" s="80" t="s">
        <v>3854</v>
      </c>
      <c r="C2991" s="80" t="s">
        <v>3705</v>
      </c>
      <c r="D2991" s="93">
        <v>378.3846408</v>
      </c>
      <c r="E2991" s="80" t="s">
        <v>3706</v>
      </c>
      <c r="F2991" s="86" t="str">
        <f>INDEX('Crosswalk Particulates'!$B:$B,MATCH('2017 EPA Data'!A2991,'Crosswalk Particulates'!$A:$A,0))</f>
        <v>process-other-industry</v>
      </c>
      <c r="G2991" s="91">
        <f>INDEX('Crosswalk Particulates'!$E:$E,MATCH('2017 EPA Data'!$B2991,'Crosswalk Particulates'!$D:$D,0))</f>
        <v>0</v>
      </c>
      <c r="H2991" s="103">
        <f t="shared" si="46"/>
        <v>0</v>
      </c>
    </row>
    <row r="2992" spans="1:8" hidden="1">
      <c r="A2992" s="80" t="s">
        <v>3773</v>
      </c>
      <c r="B2992" s="80" t="s">
        <v>3872</v>
      </c>
      <c r="C2992" s="80" t="s">
        <v>3705</v>
      </c>
      <c r="D2992" s="93">
        <v>378.19587857200003</v>
      </c>
      <c r="E2992" s="80" t="s">
        <v>3706</v>
      </c>
      <c r="F2992" s="86" t="str">
        <f>INDEX('Crosswalk Particulates'!$B:$B,MATCH('2017 EPA Data'!A2992,'Crosswalk Particulates'!$A:$A,0))</f>
        <v>process-other-industry</v>
      </c>
      <c r="G2992" s="91">
        <f>INDEX('Crosswalk Particulates'!$E:$E,MATCH('2017 EPA Data'!$B2992,'Crosswalk Particulates'!$D:$D,0))</f>
        <v>0</v>
      </c>
      <c r="H2992" s="103">
        <f t="shared" si="46"/>
        <v>0</v>
      </c>
    </row>
    <row r="2993" spans="1:8" hidden="1">
      <c r="A2993" s="80" t="s">
        <v>3788</v>
      </c>
      <c r="B2993" s="80" t="s">
        <v>3785</v>
      </c>
      <c r="C2993" s="80" t="s">
        <v>3709</v>
      </c>
      <c r="D2993" s="93">
        <v>377.99135340999999</v>
      </c>
      <c r="E2993" s="80" t="s">
        <v>3710</v>
      </c>
      <c r="F2993" s="86" t="str">
        <f>INDEX('Crosswalk Particulates'!$B:$B,MATCH('2017 EPA Data'!A2993,'Crosswalk Particulates'!$A:$A,0))</f>
        <v>industry-fuel-biomass</v>
      </c>
      <c r="G2993" s="91" t="str">
        <f>INDEX('Crosswalk Particulates'!$E:$E,MATCH('2017 EPA Data'!$B2993,'Crosswalk Particulates'!$D:$D,0))</f>
        <v>CH4</v>
      </c>
      <c r="H2993" s="103">
        <f t="shared" si="46"/>
        <v>342908395.46951407</v>
      </c>
    </row>
    <row r="2994" spans="1:8" hidden="1">
      <c r="A2994" s="80" t="s">
        <v>3843</v>
      </c>
      <c r="B2994" s="80" t="s">
        <v>3724</v>
      </c>
      <c r="C2994" s="80" t="s">
        <v>3705</v>
      </c>
      <c r="D2994" s="93">
        <v>377.29193839999999</v>
      </c>
      <c r="E2994" s="80" t="s">
        <v>3706</v>
      </c>
      <c r="F2994" s="86" t="str">
        <f>INDEX('Crosswalk Particulates'!$B:$B,MATCH('2017 EPA Data'!A2994,'Crosswalk Particulates'!$A:$A,0))</f>
        <v>Commercial Buildings Sector</v>
      </c>
      <c r="G2994" s="91">
        <f>INDEX('Crosswalk Particulates'!$E:$E,MATCH('2017 EPA Data'!$B2994,'Crosswalk Particulates'!$D:$D,0))</f>
        <v>0</v>
      </c>
      <c r="H2994" s="103">
        <f t="shared" si="46"/>
        <v>0</v>
      </c>
    </row>
    <row r="2995" spans="1:8" hidden="1">
      <c r="A2995" s="80" t="s">
        <v>3807</v>
      </c>
      <c r="B2995" s="80" t="s">
        <v>3901</v>
      </c>
      <c r="C2995" s="80" t="s">
        <v>3705</v>
      </c>
      <c r="D2995" s="93">
        <v>376.76</v>
      </c>
      <c r="E2995" s="80" t="s">
        <v>3706</v>
      </c>
      <c r="F2995" s="86" t="str">
        <f>INDEX('Crosswalk Particulates'!$B:$B,MATCH('2017 EPA Data'!A2995,'Crosswalk Particulates'!$A:$A,0))</f>
        <v>process-iron and steel-industry</v>
      </c>
      <c r="G2995" s="91">
        <f>INDEX('Crosswalk Particulates'!$E:$E,MATCH('2017 EPA Data'!$B2995,'Crosswalk Particulates'!$D:$D,0))</f>
        <v>0</v>
      </c>
      <c r="H2995" s="103">
        <f t="shared" si="46"/>
        <v>0</v>
      </c>
    </row>
    <row r="2996" spans="1:8" hidden="1">
      <c r="A2996" s="80" t="s">
        <v>3747</v>
      </c>
      <c r="B2996" s="80" t="s">
        <v>3942</v>
      </c>
      <c r="C2996" s="80" t="s">
        <v>3705</v>
      </c>
      <c r="D2996" s="93">
        <v>376.14412089599301</v>
      </c>
      <c r="E2996" s="80" t="s">
        <v>3706</v>
      </c>
      <c r="F2996" s="86" t="str">
        <f>INDEX('Crosswalk Particulates'!$B:$B,MATCH('2017 EPA Data'!A2996,'Crosswalk Particulates'!$A:$A,0))</f>
        <v>process-waste-industry</v>
      </c>
      <c r="G2996" s="91">
        <f>INDEX('Crosswalk Particulates'!$E:$E,MATCH('2017 EPA Data'!$B2996,'Crosswalk Particulates'!$D:$D,0))</f>
        <v>0</v>
      </c>
      <c r="H2996" s="103">
        <f t="shared" si="46"/>
        <v>0</v>
      </c>
    </row>
    <row r="2997" spans="1:8" hidden="1">
      <c r="A2997" s="80" t="s">
        <v>3807</v>
      </c>
      <c r="B2997" s="80" t="s">
        <v>3929</v>
      </c>
      <c r="C2997" s="80" t="s">
        <v>3705</v>
      </c>
      <c r="D2997" s="93">
        <v>376.01</v>
      </c>
      <c r="E2997" s="80" t="s">
        <v>3706</v>
      </c>
      <c r="F2997" s="86" t="str">
        <f>INDEX('Crosswalk Particulates'!$B:$B,MATCH('2017 EPA Data'!A2997,'Crosswalk Particulates'!$A:$A,0))</f>
        <v>process-iron and steel-industry</v>
      </c>
      <c r="G2997" s="91">
        <f>INDEX('Crosswalk Particulates'!$E:$E,MATCH('2017 EPA Data'!$B2997,'Crosswalk Particulates'!$D:$D,0))</f>
        <v>0</v>
      </c>
      <c r="H2997" s="103">
        <f t="shared" si="46"/>
        <v>0</v>
      </c>
    </row>
    <row r="2998" spans="1:8" hidden="1">
      <c r="A2998" s="80" t="s">
        <v>3780</v>
      </c>
      <c r="B2998" s="80" t="s">
        <v>3938</v>
      </c>
      <c r="C2998" s="80" t="s">
        <v>3705</v>
      </c>
      <c r="D2998" s="93">
        <v>375.54676799999999</v>
      </c>
      <c r="E2998" s="80" t="s">
        <v>3706</v>
      </c>
      <c r="F2998" s="86" t="str">
        <f>INDEX('Crosswalk Particulates'!$B:$B,MATCH('2017 EPA Data'!A2998,'Crosswalk Particulates'!$A:$A,0))</f>
        <v>process-ngps-industry</v>
      </c>
      <c r="G2998" s="91">
        <f>INDEX('Crosswalk Particulates'!$E:$E,MATCH('2017 EPA Data'!$B2998,'Crosswalk Particulates'!$D:$D,0))</f>
        <v>0</v>
      </c>
      <c r="H2998" s="103">
        <f t="shared" si="46"/>
        <v>0</v>
      </c>
    </row>
    <row r="2999" spans="1:8" hidden="1">
      <c r="A2999" s="80" t="s">
        <v>3795</v>
      </c>
      <c r="B2999" s="80" t="s">
        <v>3916</v>
      </c>
      <c r="C2999" s="80" t="s">
        <v>3705</v>
      </c>
      <c r="D2999" s="93">
        <v>373.60680580107999</v>
      </c>
      <c r="E2999" s="80" t="s">
        <v>3706</v>
      </c>
      <c r="F2999" s="86" t="str">
        <f>INDEX('Crosswalk Particulates'!$B:$B,MATCH('2017 EPA Data'!A2999,'Crosswalk Particulates'!$A:$A,0))</f>
        <v>process-cement-industry</v>
      </c>
      <c r="G2999" s="91">
        <f>INDEX('Crosswalk Particulates'!$E:$E,MATCH('2017 EPA Data'!$B2999,'Crosswalk Particulates'!$D:$D,0))</f>
        <v>0</v>
      </c>
      <c r="H2999" s="103">
        <f t="shared" si="46"/>
        <v>0</v>
      </c>
    </row>
    <row r="3000" spans="1:8" hidden="1">
      <c r="A3000" s="80" t="s">
        <v>3769</v>
      </c>
      <c r="B3000" s="80" t="s">
        <v>3749</v>
      </c>
      <c r="C3000" s="80" t="s">
        <v>3705</v>
      </c>
      <c r="D3000" s="93">
        <v>373.33960000000002</v>
      </c>
      <c r="E3000" s="80" t="s">
        <v>3706</v>
      </c>
      <c r="F3000" s="86" t="str">
        <f>INDEX('Crosswalk Particulates'!$B:$B,MATCH('2017 EPA Data'!A3000,'Crosswalk Particulates'!$A:$A,0))</f>
        <v>Electricity Sector</v>
      </c>
      <c r="G3000" s="91">
        <f>INDEX('Crosswalk Particulates'!$E:$E,MATCH('2017 EPA Data'!$B3000,'Crosswalk Particulates'!$D:$D,0))</f>
        <v>0</v>
      </c>
      <c r="H3000" s="103">
        <f t="shared" si="46"/>
        <v>0</v>
      </c>
    </row>
    <row r="3001" spans="1:8" hidden="1">
      <c r="A3001" s="80" t="s">
        <v>3770</v>
      </c>
      <c r="B3001" s="80" t="s">
        <v>3759</v>
      </c>
      <c r="C3001" s="80" t="s">
        <v>3705</v>
      </c>
      <c r="D3001" s="93">
        <v>373</v>
      </c>
      <c r="E3001" s="80" t="s">
        <v>3706</v>
      </c>
      <c r="F3001" s="86" t="str">
        <f>INDEX('Crosswalk Particulates'!$B:$B,MATCH('2017 EPA Data'!A3001,'Crosswalk Particulates'!$A:$A,0))</f>
        <v>Commercial Buildings Sector</v>
      </c>
      <c r="G3001" s="91">
        <f>INDEX('Crosswalk Particulates'!$E:$E,MATCH('2017 EPA Data'!$B3001,'Crosswalk Particulates'!$D:$D,0))</f>
        <v>0</v>
      </c>
      <c r="H3001" s="103">
        <f t="shared" si="46"/>
        <v>0</v>
      </c>
    </row>
    <row r="3002" spans="1:8" hidden="1">
      <c r="A3002" s="80" t="s">
        <v>3741</v>
      </c>
      <c r="B3002" s="80" t="s">
        <v>3882</v>
      </c>
      <c r="C3002" s="80" t="s">
        <v>3705</v>
      </c>
      <c r="D3002" s="93">
        <v>372.05543840000001</v>
      </c>
      <c r="E3002" s="80" t="s">
        <v>3706</v>
      </c>
      <c r="F3002" s="86" t="str">
        <f>INDEX('Crosswalk Particulates'!$B:$B,MATCH('2017 EPA Data'!A3002,'Crosswalk Particulates'!$A:$A,0))</f>
        <v>process-other-industry</v>
      </c>
      <c r="G3002" s="91">
        <f>INDEX('Crosswalk Particulates'!$E:$E,MATCH('2017 EPA Data'!$B3002,'Crosswalk Particulates'!$D:$D,0))</f>
        <v>0</v>
      </c>
      <c r="H3002" s="103">
        <f t="shared" si="46"/>
        <v>0</v>
      </c>
    </row>
    <row r="3003" spans="1:8" hidden="1">
      <c r="A3003" s="80" t="s">
        <v>3773</v>
      </c>
      <c r="B3003" s="80" t="s">
        <v>3928</v>
      </c>
      <c r="C3003" s="80" t="s">
        <v>3705</v>
      </c>
      <c r="D3003" s="93">
        <v>371.38790048932907</v>
      </c>
      <c r="E3003" s="80" t="s">
        <v>3706</v>
      </c>
      <c r="F3003" s="86" t="str">
        <f>INDEX('Crosswalk Particulates'!$B:$B,MATCH('2017 EPA Data'!A3003,'Crosswalk Particulates'!$A:$A,0))</f>
        <v>process-other-industry</v>
      </c>
      <c r="G3003" s="91">
        <f>INDEX('Crosswalk Particulates'!$E:$E,MATCH('2017 EPA Data'!$B3003,'Crosswalk Particulates'!$D:$D,0))</f>
        <v>0</v>
      </c>
      <c r="H3003" s="103">
        <f t="shared" si="46"/>
        <v>0</v>
      </c>
    </row>
    <row r="3004" spans="1:8" hidden="1">
      <c r="A3004" s="80" t="s">
        <v>3857</v>
      </c>
      <c r="B3004" s="80" t="s">
        <v>3785</v>
      </c>
      <c r="C3004" s="80" t="s">
        <v>3709</v>
      </c>
      <c r="D3004" s="93">
        <v>371.12588382609999</v>
      </c>
      <c r="E3004" s="80" t="s">
        <v>3710</v>
      </c>
      <c r="F3004" s="86" t="str">
        <f>INDEX('Crosswalk Particulates'!$B:$B,MATCH('2017 EPA Data'!A3004,'Crosswalk Particulates'!$A:$A,0))</f>
        <v>Commercial Buildings Sector</v>
      </c>
      <c r="G3004" s="91" t="str">
        <f>INDEX('Crosswalk Particulates'!$E:$E,MATCH('2017 EPA Data'!$B3004,'Crosswalk Particulates'!$D:$D,0))</f>
        <v>CH4</v>
      </c>
      <c r="H3004" s="103">
        <f t="shared" si="46"/>
        <v>336680138.8231079</v>
      </c>
    </row>
    <row r="3005" spans="1:8" hidden="1">
      <c r="A3005" s="80" t="s">
        <v>3784</v>
      </c>
      <c r="B3005" s="80" t="s">
        <v>3822</v>
      </c>
      <c r="D3005" s="93">
        <v>371.05478903130449</v>
      </c>
      <c r="E3005" s="80" t="s">
        <v>3710</v>
      </c>
      <c r="F3005" s="86" t="str">
        <f>INDEX('Crosswalk Particulates'!$B:$B,MATCH('2017 EPA Data'!A3005,'Crosswalk Particulates'!$A:$A,0))</f>
        <v>industry-fuel-coal</v>
      </c>
      <c r="G3005" s="91" t="str">
        <f>INDEX('Crosswalk Particulates'!$E:$E,MATCH('2017 EPA Data'!$B3005,'Crosswalk Particulates'!$D:$D,0))</f>
        <v>OC</v>
      </c>
      <c r="H3005" s="103">
        <f t="shared" si="46"/>
        <v>336615642.63347381</v>
      </c>
    </row>
    <row r="3006" spans="1:8" hidden="1">
      <c r="A3006" s="80" t="s">
        <v>3726</v>
      </c>
      <c r="B3006" s="80" t="s">
        <v>3870</v>
      </c>
      <c r="C3006" s="80" t="s">
        <v>3705</v>
      </c>
      <c r="D3006" s="93">
        <v>370.67155350000002</v>
      </c>
      <c r="E3006" s="80" t="s">
        <v>3706</v>
      </c>
      <c r="F3006" s="86" t="str">
        <f>INDEX('Crosswalk Particulates'!$B:$B,MATCH('2017 EPA Data'!A3006,'Crosswalk Particulates'!$A:$A,0))</f>
        <v>process-other-industry</v>
      </c>
      <c r="G3006" s="91">
        <f>INDEX('Crosswalk Particulates'!$E:$E,MATCH('2017 EPA Data'!$B3006,'Crosswalk Particulates'!$D:$D,0))</f>
        <v>0</v>
      </c>
      <c r="H3006" s="103">
        <f t="shared" si="46"/>
        <v>0</v>
      </c>
    </row>
    <row r="3007" spans="1:8" hidden="1">
      <c r="A3007" s="80" t="s">
        <v>3843</v>
      </c>
      <c r="B3007" s="80" t="s">
        <v>3818</v>
      </c>
      <c r="D3007" s="93">
        <v>368.3642018407869</v>
      </c>
      <c r="E3007" s="80" t="s">
        <v>3710</v>
      </c>
      <c r="F3007" s="86" t="str">
        <f>INDEX('Crosswalk Particulates'!$B:$B,MATCH('2017 EPA Data'!A3007,'Crosswalk Particulates'!$A:$A,0))</f>
        <v>Commercial Buildings Sector</v>
      </c>
      <c r="G3007" s="91">
        <f>INDEX('Crosswalk Particulates'!$E:$E,MATCH('2017 EPA Data'!$B3007,'Crosswalk Particulates'!$D:$D,0))</f>
        <v>0</v>
      </c>
      <c r="H3007" s="103">
        <f t="shared" si="46"/>
        <v>334174780.08979952</v>
      </c>
    </row>
    <row r="3008" spans="1:8" hidden="1">
      <c r="A3008" s="80" t="s">
        <v>3730</v>
      </c>
      <c r="B3008" s="80" t="s">
        <v>3756</v>
      </c>
      <c r="C3008" s="80" t="s">
        <v>3705</v>
      </c>
      <c r="D3008" s="93">
        <v>367.90247299999999</v>
      </c>
      <c r="E3008" s="80" t="s">
        <v>3706</v>
      </c>
      <c r="F3008" s="86" t="str">
        <f>INDEX('Crosswalk Particulates'!$B:$B,MATCH('2017 EPA Data'!A3008,'Crosswalk Particulates'!$A:$A,0))</f>
        <v>process-ngps-industry</v>
      </c>
      <c r="G3008" s="91">
        <f>INDEX('Crosswalk Particulates'!$E:$E,MATCH('2017 EPA Data'!$B3008,'Crosswalk Particulates'!$D:$D,0))</f>
        <v>0</v>
      </c>
      <c r="H3008" s="103">
        <f t="shared" si="46"/>
        <v>0</v>
      </c>
    </row>
    <row r="3009" spans="1:8" hidden="1">
      <c r="A3009" s="80" t="s">
        <v>3820</v>
      </c>
      <c r="B3009" s="80" t="s">
        <v>3908</v>
      </c>
      <c r="C3009" s="80" t="s">
        <v>3705</v>
      </c>
      <c r="D3009" s="93">
        <v>367.17669209514952</v>
      </c>
      <c r="E3009" s="80" t="s">
        <v>3706</v>
      </c>
      <c r="F3009" s="86" t="str">
        <f>INDEX('Crosswalk Particulates'!$B:$B,MATCH('2017 EPA Data'!A3009,'Crosswalk Particulates'!$A:$A,0))</f>
        <v>industry-fuel-other</v>
      </c>
      <c r="G3009" s="91">
        <f>INDEX('Crosswalk Particulates'!$E:$E,MATCH('2017 EPA Data'!$B3009,'Crosswalk Particulates'!$D:$D,0))</f>
        <v>0</v>
      </c>
      <c r="H3009" s="103">
        <f t="shared" si="46"/>
        <v>0</v>
      </c>
    </row>
    <row r="3010" spans="1:8" hidden="1">
      <c r="A3010" s="80" t="s">
        <v>3734</v>
      </c>
      <c r="B3010" s="80" t="s">
        <v>3827</v>
      </c>
      <c r="C3010" s="80" t="s">
        <v>3705</v>
      </c>
      <c r="D3010" s="93">
        <v>367</v>
      </c>
      <c r="E3010" s="80" t="s">
        <v>3706</v>
      </c>
      <c r="F3010" s="86" t="str">
        <f>INDEX('Crosswalk Particulates'!$B:$B,MATCH('2017 EPA Data'!A3010,'Crosswalk Particulates'!$A:$A,0))</f>
        <v>process-other-industry</v>
      </c>
      <c r="G3010" s="91">
        <f>INDEX('Crosswalk Particulates'!$E:$E,MATCH('2017 EPA Data'!$B3010,'Crosswalk Particulates'!$D:$D,0))</f>
        <v>0</v>
      </c>
      <c r="H3010" s="103">
        <f t="shared" si="46"/>
        <v>0</v>
      </c>
    </row>
    <row r="3011" spans="1:8" hidden="1">
      <c r="A3011" s="80" t="s">
        <v>3730</v>
      </c>
      <c r="B3011" s="80" t="s">
        <v>3810</v>
      </c>
      <c r="C3011" s="80" t="s">
        <v>3811</v>
      </c>
      <c r="D3011" s="93">
        <v>366.97425694886402</v>
      </c>
      <c r="E3011" s="80" t="s">
        <v>3706</v>
      </c>
      <c r="F3011" s="86" t="str">
        <f>INDEX('Crosswalk Particulates'!$B:$B,MATCH('2017 EPA Data'!A3011,'Crosswalk Particulates'!$A:$A,0))</f>
        <v>process-ngps-industry</v>
      </c>
      <c r="G3011" s="91">
        <f>INDEX('Crosswalk Particulates'!$E:$E,MATCH('2017 EPA Data'!$B3011,'Crosswalk Particulates'!$D:$D,0))</f>
        <v>0</v>
      </c>
      <c r="H3011" s="103">
        <f t="shared" si="46"/>
        <v>0</v>
      </c>
    </row>
    <row r="3012" spans="1:8" hidden="1">
      <c r="A3012" s="80" t="s">
        <v>3796</v>
      </c>
      <c r="B3012" s="80" t="s">
        <v>3939</v>
      </c>
      <c r="C3012" s="80" t="s">
        <v>3705</v>
      </c>
      <c r="D3012" s="93">
        <v>365.94796496679999</v>
      </c>
      <c r="E3012" s="80" t="s">
        <v>3706</v>
      </c>
      <c r="F3012" s="86" t="str">
        <f>INDEX('Crosswalk Particulates'!$B:$B,MATCH('2017 EPA Data'!A3012,'Crosswalk Particulates'!$A:$A,0))</f>
        <v>Electricity Sector</v>
      </c>
      <c r="G3012" s="91">
        <f>INDEX('Crosswalk Particulates'!$E:$E,MATCH('2017 EPA Data'!$B3012,'Crosswalk Particulates'!$D:$D,0))</f>
        <v>0</v>
      </c>
      <c r="H3012" s="103">
        <f t="shared" ref="H3012:H3075" si="47">IF(E3012="TON",D3012/metricton_to_shortton,0)*10^6</f>
        <v>0</v>
      </c>
    </row>
    <row r="3013" spans="1:8" hidden="1">
      <c r="A3013" s="80" t="s">
        <v>3726</v>
      </c>
      <c r="B3013" s="80" t="s">
        <v>3898</v>
      </c>
      <c r="C3013" s="80" t="s">
        <v>3705</v>
      </c>
      <c r="D3013" s="93">
        <v>364.53800000000001</v>
      </c>
      <c r="E3013" s="80" t="s">
        <v>3706</v>
      </c>
      <c r="F3013" s="86" t="str">
        <f>INDEX('Crosswalk Particulates'!$B:$B,MATCH('2017 EPA Data'!A3013,'Crosswalk Particulates'!$A:$A,0))</f>
        <v>process-other-industry</v>
      </c>
      <c r="G3013" s="91">
        <f>INDEX('Crosswalk Particulates'!$E:$E,MATCH('2017 EPA Data'!$B3013,'Crosswalk Particulates'!$D:$D,0))</f>
        <v>0</v>
      </c>
      <c r="H3013" s="103">
        <f t="shared" si="47"/>
        <v>0</v>
      </c>
    </row>
    <row r="3014" spans="1:8" hidden="1">
      <c r="A3014" s="80" t="s">
        <v>3734</v>
      </c>
      <c r="B3014" s="80" t="s">
        <v>3731</v>
      </c>
      <c r="C3014" s="80" t="s">
        <v>3705</v>
      </c>
      <c r="D3014" s="93">
        <v>364.25</v>
      </c>
      <c r="E3014" s="80" t="s">
        <v>3706</v>
      </c>
      <c r="F3014" s="86" t="str">
        <f>INDEX('Crosswalk Particulates'!$B:$B,MATCH('2017 EPA Data'!A3014,'Crosswalk Particulates'!$A:$A,0))</f>
        <v>process-other-industry</v>
      </c>
      <c r="G3014" s="91">
        <f>INDEX('Crosswalk Particulates'!$E:$E,MATCH('2017 EPA Data'!$B3014,'Crosswalk Particulates'!$D:$D,0))</f>
        <v>0</v>
      </c>
      <c r="H3014" s="103">
        <f t="shared" si="47"/>
        <v>0</v>
      </c>
    </row>
    <row r="3015" spans="1:8" hidden="1">
      <c r="A3015" s="80" t="s">
        <v>3820</v>
      </c>
      <c r="B3015" s="80" t="s">
        <v>3905</v>
      </c>
      <c r="C3015" s="80" t="s">
        <v>3705</v>
      </c>
      <c r="D3015" s="93">
        <v>362.69151862808002</v>
      </c>
      <c r="E3015" s="80" t="s">
        <v>3706</v>
      </c>
      <c r="F3015" s="86" t="str">
        <f>INDEX('Crosswalk Particulates'!$B:$B,MATCH('2017 EPA Data'!A3015,'Crosswalk Particulates'!$A:$A,0))</f>
        <v>industry-fuel-other</v>
      </c>
      <c r="G3015" s="91">
        <f>INDEX('Crosswalk Particulates'!$E:$E,MATCH('2017 EPA Data'!$B3015,'Crosswalk Particulates'!$D:$D,0))</f>
        <v>0</v>
      </c>
      <c r="H3015" s="103">
        <f t="shared" si="47"/>
        <v>0</v>
      </c>
    </row>
    <row r="3016" spans="1:8" hidden="1">
      <c r="A3016" s="80" t="s">
        <v>3796</v>
      </c>
      <c r="B3016" s="80" t="s">
        <v>3893</v>
      </c>
      <c r="C3016" s="80" t="s">
        <v>3705</v>
      </c>
      <c r="D3016" s="93">
        <v>362.6524235</v>
      </c>
      <c r="E3016" s="80" t="s">
        <v>3706</v>
      </c>
      <c r="F3016" s="86" t="str">
        <f>INDEX('Crosswalk Particulates'!$B:$B,MATCH('2017 EPA Data'!A3016,'Crosswalk Particulates'!$A:$A,0))</f>
        <v>Electricity Sector</v>
      </c>
      <c r="G3016" s="91">
        <f>INDEX('Crosswalk Particulates'!$E:$E,MATCH('2017 EPA Data'!$B3016,'Crosswalk Particulates'!$D:$D,0))</f>
        <v>0</v>
      </c>
      <c r="H3016" s="103">
        <f t="shared" si="47"/>
        <v>0</v>
      </c>
    </row>
    <row r="3017" spans="1:8" hidden="1">
      <c r="A3017" s="80" t="s">
        <v>3853</v>
      </c>
      <c r="B3017" s="80" t="s">
        <v>3756</v>
      </c>
      <c r="C3017" s="80" t="s">
        <v>3705</v>
      </c>
      <c r="D3017" s="93">
        <v>361.77020740243188</v>
      </c>
      <c r="E3017" s="80" t="s">
        <v>3706</v>
      </c>
      <c r="F3017" s="86" t="str">
        <f>INDEX('Crosswalk Particulates'!$B:$B,MATCH('2017 EPA Data'!A3017,'Crosswalk Particulates'!$A:$A,0))</f>
        <v>Commercial Buildings Sector</v>
      </c>
      <c r="G3017" s="91">
        <f>INDEX('Crosswalk Particulates'!$E:$E,MATCH('2017 EPA Data'!$B3017,'Crosswalk Particulates'!$D:$D,0))</f>
        <v>0</v>
      </c>
      <c r="H3017" s="103">
        <f t="shared" si="47"/>
        <v>0</v>
      </c>
    </row>
    <row r="3018" spans="1:8" hidden="1">
      <c r="A3018" s="80" t="s">
        <v>3757</v>
      </c>
      <c r="B3018" s="80" t="s">
        <v>3793</v>
      </c>
      <c r="C3018" s="80" t="s">
        <v>3745</v>
      </c>
      <c r="D3018" s="93">
        <v>360.94290427902388</v>
      </c>
      <c r="E3018" s="80" t="s">
        <v>3710</v>
      </c>
      <c r="F3018" s="86" t="str">
        <f>INDEX('Crosswalk Particulates'!$B:$B,MATCH('2017 EPA Data'!A3018,'Crosswalk Particulates'!$A:$A,0))</f>
        <v>Transportation Sector</v>
      </c>
      <c r="G3018" s="91">
        <f>INDEX('Crosswalk Particulates'!$E:$E,MATCH('2017 EPA Data'!$B3018,'Crosswalk Particulates'!$D:$D,0))</f>
        <v>0</v>
      </c>
      <c r="H3018" s="103">
        <f t="shared" si="47"/>
        <v>327442284.18414414</v>
      </c>
    </row>
    <row r="3019" spans="1:8" hidden="1">
      <c r="A3019" s="80" t="s">
        <v>3796</v>
      </c>
      <c r="B3019" s="80" t="s">
        <v>3782</v>
      </c>
      <c r="C3019" s="80" t="s">
        <v>3705</v>
      </c>
      <c r="D3019" s="93">
        <v>360</v>
      </c>
      <c r="E3019" s="80" t="s">
        <v>3706</v>
      </c>
      <c r="F3019" s="86" t="str">
        <f>INDEX('Crosswalk Particulates'!$B:$B,MATCH('2017 EPA Data'!A3019,'Crosswalk Particulates'!$A:$A,0))</f>
        <v>Electricity Sector</v>
      </c>
      <c r="G3019" s="91">
        <f>INDEX('Crosswalk Particulates'!$E:$E,MATCH('2017 EPA Data'!$B3019,'Crosswalk Particulates'!$D:$D,0))</f>
        <v>0</v>
      </c>
      <c r="H3019" s="103">
        <f t="shared" si="47"/>
        <v>0</v>
      </c>
    </row>
    <row r="3020" spans="1:8" hidden="1">
      <c r="A3020" s="80" t="s">
        <v>3769</v>
      </c>
      <c r="B3020" s="80" t="s">
        <v>3792</v>
      </c>
      <c r="C3020" s="80" t="s">
        <v>3705</v>
      </c>
      <c r="D3020" s="93">
        <v>358.87063000000001</v>
      </c>
      <c r="E3020" s="80" t="s">
        <v>3706</v>
      </c>
      <c r="F3020" s="86" t="str">
        <f>INDEX('Crosswalk Particulates'!$B:$B,MATCH('2017 EPA Data'!A3020,'Crosswalk Particulates'!$A:$A,0))</f>
        <v>Electricity Sector</v>
      </c>
      <c r="G3020" s="91">
        <f>INDEX('Crosswalk Particulates'!$E:$E,MATCH('2017 EPA Data'!$B3020,'Crosswalk Particulates'!$D:$D,0))</f>
        <v>0</v>
      </c>
      <c r="H3020" s="103">
        <f t="shared" si="47"/>
        <v>0</v>
      </c>
    </row>
    <row r="3021" spans="1:8" hidden="1">
      <c r="A3021" s="80" t="s">
        <v>3773</v>
      </c>
      <c r="B3021" s="80" t="s">
        <v>3901</v>
      </c>
      <c r="C3021" s="80" t="s">
        <v>3705</v>
      </c>
      <c r="D3021" s="93">
        <v>358.51086575199997</v>
      </c>
      <c r="E3021" s="80" t="s">
        <v>3706</v>
      </c>
      <c r="F3021" s="86" t="str">
        <f>INDEX('Crosswalk Particulates'!$B:$B,MATCH('2017 EPA Data'!A3021,'Crosswalk Particulates'!$A:$A,0))</f>
        <v>process-other-industry</v>
      </c>
      <c r="G3021" s="91">
        <f>INDEX('Crosswalk Particulates'!$E:$E,MATCH('2017 EPA Data'!$B3021,'Crosswalk Particulates'!$D:$D,0))</f>
        <v>0</v>
      </c>
      <c r="H3021" s="103">
        <f t="shared" si="47"/>
        <v>0</v>
      </c>
    </row>
    <row r="3022" spans="1:8" hidden="1">
      <c r="A3022" s="80" t="s">
        <v>3743</v>
      </c>
      <c r="B3022" s="80" t="s">
        <v>3910</v>
      </c>
      <c r="C3022" s="80" t="s">
        <v>3705</v>
      </c>
      <c r="D3022" s="93">
        <v>356.33199999999999</v>
      </c>
      <c r="E3022" s="80" t="s">
        <v>3706</v>
      </c>
      <c r="F3022" s="86" t="str">
        <f>INDEX('Crosswalk Particulates'!$B:$B,MATCH('2017 EPA Data'!A3022,'Crosswalk Particulates'!$A:$A,0))</f>
        <v>process-other-industry</v>
      </c>
      <c r="G3022" s="91">
        <f>INDEX('Crosswalk Particulates'!$E:$E,MATCH('2017 EPA Data'!$B3022,'Crosswalk Particulates'!$D:$D,0))</f>
        <v>0</v>
      </c>
      <c r="H3022" s="103">
        <f t="shared" si="47"/>
        <v>0</v>
      </c>
    </row>
    <row r="3023" spans="1:8" hidden="1">
      <c r="A3023" s="80" t="s">
        <v>3790</v>
      </c>
      <c r="B3023" s="80" t="s">
        <v>3859</v>
      </c>
      <c r="C3023" s="80" t="s">
        <v>3705</v>
      </c>
      <c r="D3023" s="93">
        <v>355.28</v>
      </c>
      <c r="E3023" s="80" t="s">
        <v>3706</v>
      </c>
      <c r="F3023" s="86" t="str">
        <f>INDEX('Crosswalk Particulates'!$B:$B,MATCH('2017 EPA Data'!A3023,'Crosswalk Particulates'!$A:$A,0))</f>
        <v>process-other-industry</v>
      </c>
      <c r="G3023" s="91">
        <f>INDEX('Crosswalk Particulates'!$E:$E,MATCH('2017 EPA Data'!$B3023,'Crosswalk Particulates'!$D:$D,0))</f>
        <v>0</v>
      </c>
      <c r="H3023" s="103">
        <f t="shared" si="47"/>
        <v>0</v>
      </c>
    </row>
    <row r="3024" spans="1:8" hidden="1">
      <c r="A3024" s="80" t="s">
        <v>3835</v>
      </c>
      <c r="B3024" s="80" t="s">
        <v>3822</v>
      </c>
      <c r="D3024" s="93">
        <v>354.29923218265503</v>
      </c>
      <c r="E3024" s="80" t="s">
        <v>3710</v>
      </c>
      <c r="F3024" s="86" t="str">
        <f>INDEX('Crosswalk Particulates'!$B:$B,MATCH('2017 EPA Data'!A3024,'Crosswalk Particulates'!$A:$A,0))</f>
        <v>process-mining-industry</v>
      </c>
      <c r="G3024" s="91" t="str">
        <f>INDEX('Crosswalk Particulates'!$E:$E,MATCH('2017 EPA Data'!$B3024,'Crosswalk Particulates'!$D:$D,0))</f>
        <v>OC</v>
      </c>
      <c r="H3024" s="103">
        <f t="shared" si="47"/>
        <v>321415239.07308751</v>
      </c>
    </row>
    <row r="3025" spans="1:8" hidden="1">
      <c r="A3025" s="80" t="s">
        <v>3726</v>
      </c>
      <c r="B3025" s="80" t="s">
        <v>3939</v>
      </c>
      <c r="C3025" s="80" t="s">
        <v>3705</v>
      </c>
      <c r="D3025" s="93">
        <v>350.24856376000753</v>
      </c>
      <c r="E3025" s="80" t="s">
        <v>3706</v>
      </c>
      <c r="F3025" s="86" t="str">
        <f>INDEX('Crosswalk Particulates'!$B:$B,MATCH('2017 EPA Data'!A3025,'Crosswalk Particulates'!$A:$A,0))</f>
        <v>process-other-industry</v>
      </c>
      <c r="G3025" s="91">
        <f>INDEX('Crosswalk Particulates'!$E:$E,MATCH('2017 EPA Data'!$B3025,'Crosswalk Particulates'!$D:$D,0))</f>
        <v>0</v>
      </c>
      <c r="H3025" s="103">
        <f t="shared" si="47"/>
        <v>0</v>
      </c>
    </row>
    <row r="3026" spans="1:8" hidden="1">
      <c r="A3026" s="80" t="s">
        <v>3735</v>
      </c>
      <c r="B3026" s="80" t="s">
        <v>3803</v>
      </c>
      <c r="C3026" s="80" t="s">
        <v>3745</v>
      </c>
      <c r="D3026" s="93">
        <v>349.67492661569997</v>
      </c>
      <c r="E3026" s="80" t="s">
        <v>3710</v>
      </c>
      <c r="F3026" s="86" t="str">
        <f>INDEX('Crosswalk Particulates'!$B:$B,MATCH('2017 EPA Data'!A3026,'Crosswalk Particulates'!$A:$A,0))</f>
        <v>process-other-industry</v>
      </c>
      <c r="G3026" s="91" t="str">
        <f>INDEX('Crosswalk Particulates'!$E:$E,MATCH('2017 EPA Data'!$B3026,'Crosswalk Particulates'!$D:$D,0))</f>
        <v>SOx</v>
      </c>
      <c r="H3026" s="103">
        <f t="shared" si="47"/>
        <v>317220134.64061838</v>
      </c>
    </row>
    <row r="3027" spans="1:8" hidden="1">
      <c r="A3027" s="80" t="s">
        <v>3707</v>
      </c>
      <c r="B3027" s="80" t="s">
        <v>3987</v>
      </c>
      <c r="C3027" s="80" t="s">
        <v>3705</v>
      </c>
      <c r="D3027" s="93">
        <v>347.34411281119998</v>
      </c>
      <c r="E3027" s="80" t="s">
        <v>3706</v>
      </c>
      <c r="F3027" s="86" t="str">
        <f>INDEX('Crosswalk Particulates'!$B:$B,MATCH('2017 EPA Data'!A3027,'Crosswalk Particulates'!$A:$A,0))</f>
        <v>process-other-industry</v>
      </c>
      <c r="G3027" s="91">
        <f>INDEX('Crosswalk Particulates'!$E:$E,MATCH('2017 EPA Data'!$B3027,'Crosswalk Particulates'!$D:$D,0))</f>
        <v>0</v>
      </c>
      <c r="H3027" s="103">
        <f t="shared" si="47"/>
        <v>0</v>
      </c>
    </row>
    <row r="3028" spans="1:8" hidden="1">
      <c r="A3028" s="80" t="s">
        <v>3739</v>
      </c>
      <c r="B3028" s="80" t="s">
        <v>3814</v>
      </c>
      <c r="C3028" s="80" t="s">
        <v>3705</v>
      </c>
      <c r="D3028" s="93">
        <v>347.12008862745097</v>
      </c>
      <c r="E3028" s="80" t="s">
        <v>3706</v>
      </c>
      <c r="F3028" s="86" t="str">
        <f>INDEX('Crosswalk Particulates'!$B:$B,MATCH('2017 EPA Data'!A3028,'Crosswalk Particulates'!$A:$A,0))</f>
        <v>industry-fuel-natural gas</v>
      </c>
      <c r="G3028" s="91">
        <f>INDEX('Crosswalk Particulates'!$E:$E,MATCH('2017 EPA Data'!$B3028,'Crosswalk Particulates'!$D:$D,0))</f>
        <v>0</v>
      </c>
      <c r="H3028" s="103">
        <f t="shared" si="47"/>
        <v>0</v>
      </c>
    </row>
    <row r="3029" spans="1:8" hidden="1">
      <c r="A3029" s="80" t="s">
        <v>3766</v>
      </c>
      <c r="B3029" s="80" t="s">
        <v>3950</v>
      </c>
      <c r="C3029" s="80" t="s">
        <v>3705</v>
      </c>
      <c r="D3029" s="93">
        <v>346.62666999999999</v>
      </c>
      <c r="E3029" s="80" t="s">
        <v>3706</v>
      </c>
      <c r="F3029" s="86" t="str">
        <f>INDEX('Crosswalk Particulates'!$B:$B,MATCH('2017 EPA Data'!A3029,'Crosswalk Particulates'!$A:$A,0))</f>
        <v>process-chemicals-industry</v>
      </c>
      <c r="G3029" s="91">
        <f>INDEX('Crosswalk Particulates'!$E:$E,MATCH('2017 EPA Data'!$B3029,'Crosswalk Particulates'!$D:$D,0))</f>
        <v>0</v>
      </c>
      <c r="H3029" s="103">
        <f t="shared" si="47"/>
        <v>0</v>
      </c>
    </row>
    <row r="3030" spans="1:8" hidden="1">
      <c r="A3030" s="80" t="s">
        <v>3817</v>
      </c>
      <c r="B3030" s="80" t="s">
        <v>3883</v>
      </c>
      <c r="C3030" s="80" t="s">
        <v>3705</v>
      </c>
      <c r="D3030" s="93">
        <v>346.19116608485501</v>
      </c>
      <c r="E3030" s="80" t="s">
        <v>3706</v>
      </c>
      <c r="F3030" s="86" t="str">
        <f>INDEX('Crosswalk Particulates'!$B:$B,MATCH('2017 EPA Data'!A3030,'Crosswalk Particulates'!$A:$A,0))</f>
        <v>industry-fuel-oil</v>
      </c>
      <c r="G3030" s="91">
        <f>INDEX('Crosswalk Particulates'!$E:$E,MATCH('2017 EPA Data'!$B3030,'Crosswalk Particulates'!$D:$D,0))</f>
        <v>0</v>
      </c>
      <c r="H3030" s="103">
        <f t="shared" si="47"/>
        <v>0</v>
      </c>
    </row>
    <row r="3031" spans="1:8" hidden="1">
      <c r="A3031" s="80" t="s">
        <v>3747</v>
      </c>
      <c r="B3031" s="80" t="s">
        <v>3899</v>
      </c>
      <c r="C3031" s="80" t="s">
        <v>3705</v>
      </c>
      <c r="D3031" s="93">
        <v>342.47040995999998</v>
      </c>
      <c r="E3031" s="80" t="s">
        <v>3706</v>
      </c>
      <c r="F3031" s="86" t="str">
        <f>INDEX('Crosswalk Particulates'!$B:$B,MATCH('2017 EPA Data'!A3031,'Crosswalk Particulates'!$A:$A,0))</f>
        <v>process-waste-industry</v>
      </c>
      <c r="G3031" s="91">
        <f>INDEX('Crosswalk Particulates'!$E:$E,MATCH('2017 EPA Data'!$B3031,'Crosswalk Particulates'!$D:$D,0))</f>
        <v>0</v>
      </c>
      <c r="H3031" s="103">
        <f t="shared" si="47"/>
        <v>0</v>
      </c>
    </row>
    <row r="3032" spans="1:8" hidden="1">
      <c r="A3032" s="80" t="s">
        <v>3807</v>
      </c>
      <c r="B3032" s="80" t="s">
        <v>3951</v>
      </c>
      <c r="C3032" s="80" t="s">
        <v>3705</v>
      </c>
      <c r="D3032" s="93">
        <v>340.43401503054002</v>
      </c>
      <c r="E3032" s="80" t="s">
        <v>3706</v>
      </c>
      <c r="F3032" s="86" t="str">
        <f>INDEX('Crosswalk Particulates'!$B:$B,MATCH('2017 EPA Data'!A3032,'Crosswalk Particulates'!$A:$A,0))</f>
        <v>process-iron and steel-industry</v>
      </c>
      <c r="G3032" s="91">
        <f>INDEX('Crosswalk Particulates'!$E:$E,MATCH('2017 EPA Data'!$B3032,'Crosswalk Particulates'!$D:$D,0))</f>
        <v>0</v>
      </c>
      <c r="H3032" s="103">
        <f t="shared" si="47"/>
        <v>0</v>
      </c>
    </row>
    <row r="3033" spans="1:8" hidden="1">
      <c r="A3033" s="80" t="s">
        <v>3795</v>
      </c>
      <c r="B3033" s="80" t="s">
        <v>3827</v>
      </c>
      <c r="C3033" s="80" t="s">
        <v>3705</v>
      </c>
      <c r="D3033" s="93">
        <v>340.24</v>
      </c>
      <c r="E3033" s="80" t="s">
        <v>3706</v>
      </c>
      <c r="F3033" s="86" t="str">
        <f>INDEX('Crosswalk Particulates'!$B:$B,MATCH('2017 EPA Data'!A3033,'Crosswalk Particulates'!$A:$A,0))</f>
        <v>process-cement-industry</v>
      </c>
      <c r="G3033" s="91">
        <f>INDEX('Crosswalk Particulates'!$E:$E,MATCH('2017 EPA Data'!$B3033,'Crosswalk Particulates'!$D:$D,0))</f>
        <v>0</v>
      </c>
      <c r="H3033" s="103">
        <f t="shared" si="47"/>
        <v>0</v>
      </c>
    </row>
    <row r="3034" spans="1:8" hidden="1">
      <c r="A3034" s="80" t="s">
        <v>3760</v>
      </c>
      <c r="B3034" s="80" t="s">
        <v>3754</v>
      </c>
      <c r="C3034" s="80" t="s">
        <v>3705</v>
      </c>
      <c r="D3034" s="93">
        <v>340</v>
      </c>
      <c r="E3034" s="80" t="s">
        <v>3706</v>
      </c>
      <c r="F3034" s="86" t="str">
        <f>INDEX('Crosswalk Particulates'!$B:$B,MATCH('2017 EPA Data'!A3034,'Crosswalk Particulates'!$A:$A,0))</f>
        <v>process-other-industry</v>
      </c>
      <c r="G3034" s="91">
        <f>INDEX('Crosswalk Particulates'!$E:$E,MATCH('2017 EPA Data'!$B3034,'Crosswalk Particulates'!$D:$D,0))</f>
        <v>0</v>
      </c>
      <c r="H3034" s="103">
        <f t="shared" si="47"/>
        <v>0</v>
      </c>
    </row>
    <row r="3035" spans="1:8" hidden="1">
      <c r="A3035" s="80" t="s">
        <v>3774</v>
      </c>
      <c r="B3035" s="80" t="s">
        <v>3871</v>
      </c>
      <c r="C3035" s="80" t="s">
        <v>3705</v>
      </c>
      <c r="D3035" s="93">
        <v>340</v>
      </c>
      <c r="E3035" s="80" t="s">
        <v>3706</v>
      </c>
      <c r="F3035" s="86" t="str">
        <f>INDEX('Crosswalk Particulates'!$B:$B,MATCH('2017 EPA Data'!A3035,'Crosswalk Particulates'!$A:$A,0))</f>
        <v>process-other-industry</v>
      </c>
      <c r="G3035" s="91">
        <f>INDEX('Crosswalk Particulates'!$E:$E,MATCH('2017 EPA Data'!$B3035,'Crosswalk Particulates'!$D:$D,0))</f>
        <v>0</v>
      </c>
      <c r="H3035" s="103">
        <f t="shared" si="47"/>
        <v>0</v>
      </c>
    </row>
    <row r="3036" spans="1:8" hidden="1">
      <c r="A3036" s="80" t="s">
        <v>3772</v>
      </c>
      <c r="B3036" s="80" t="s">
        <v>3808</v>
      </c>
      <c r="C3036" s="80" t="s">
        <v>3705</v>
      </c>
      <c r="D3036" s="93">
        <v>339.892148075536</v>
      </c>
      <c r="E3036" s="80" t="s">
        <v>3706</v>
      </c>
      <c r="F3036" s="86" t="str">
        <f>INDEX('Crosswalk Particulates'!$B:$B,MATCH('2017 EPA Data'!A3036,'Crosswalk Particulates'!$A:$A,0))</f>
        <v>Electricity Sector</v>
      </c>
      <c r="G3036" s="91">
        <f>INDEX('Crosswalk Particulates'!$E:$E,MATCH('2017 EPA Data'!$B3036,'Crosswalk Particulates'!$D:$D,0))</f>
        <v>0</v>
      </c>
      <c r="H3036" s="103">
        <f t="shared" si="47"/>
        <v>0</v>
      </c>
    </row>
    <row r="3037" spans="1:8" hidden="1">
      <c r="A3037" s="80" t="s">
        <v>3751</v>
      </c>
      <c r="B3037" s="80" t="s">
        <v>3873</v>
      </c>
      <c r="C3037" s="80" t="s">
        <v>3705</v>
      </c>
      <c r="D3037" s="93">
        <v>339.81542877505353</v>
      </c>
      <c r="E3037" s="80" t="s">
        <v>3706</v>
      </c>
      <c r="F3037" s="86" t="str">
        <f>INDEX('Crosswalk Particulates'!$B:$B,MATCH('2017 EPA Data'!A3037,'Crosswalk Particulates'!$A:$A,0))</f>
        <v>Other-EPA</v>
      </c>
      <c r="G3037" s="91">
        <f>INDEX('Crosswalk Particulates'!$E:$E,MATCH('2017 EPA Data'!$B3037,'Crosswalk Particulates'!$D:$D,0))</f>
        <v>0</v>
      </c>
      <c r="H3037" s="103">
        <f t="shared" si="47"/>
        <v>0</v>
      </c>
    </row>
    <row r="3038" spans="1:8" hidden="1">
      <c r="A3038" s="80" t="s">
        <v>3853</v>
      </c>
      <c r="B3038" s="80" t="s">
        <v>3873</v>
      </c>
      <c r="C3038" s="80" t="s">
        <v>3705</v>
      </c>
      <c r="D3038" s="93">
        <v>338.70788978212744</v>
      </c>
      <c r="E3038" s="80" t="s">
        <v>3706</v>
      </c>
      <c r="F3038" s="86" t="str">
        <f>INDEX('Crosswalk Particulates'!$B:$B,MATCH('2017 EPA Data'!A3038,'Crosswalk Particulates'!$A:$A,0))</f>
        <v>Commercial Buildings Sector</v>
      </c>
      <c r="G3038" s="91">
        <f>INDEX('Crosswalk Particulates'!$E:$E,MATCH('2017 EPA Data'!$B3038,'Crosswalk Particulates'!$D:$D,0))</f>
        <v>0</v>
      </c>
      <c r="H3038" s="103">
        <f t="shared" si="47"/>
        <v>0</v>
      </c>
    </row>
    <row r="3039" spans="1:8" hidden="1">
      <c r="A3039" s="80" t="s">
        <v>3853</v>
      </c>
      <c r="B3039" s="80" t="s">
        <v>3786</v>
      </c>
      <c r="C3039" s="80" t="s">
        <v>3705</v>
      </c>
      <c r="D3039" s="93">
        <v>338.56180000000001</v>
      </c>
      <c r="E3039" s="80" t="s">
        <v>3706</v>
      </c>
      <c r="F3039" s="86" t="str">
        <f>INDEX('Crosswalk Particulates'!$B:$B,MATCH('2017 EPA Data'!A3039,'Crosswalk Particulates'!$A:$A,0))</f>
        <v>Commercial Buildings Sector</v>
      </c>
      <c r="G3039" s="91">
        <f>INDEX('Crosswalk Particulates'!$E:$E,MATCH('2017 EPA Data'!$B3039,'Crosswalk Particulates'!$D:$D,0))</f>
        <v>0</v>
      </c>
      <c r="H3039" s="103">
        <f t="shared" si="47"/>
        <v>0</v>
      </c>
    </row>
    <row r="3040" spans="1:8" hidden="1">
      <c r="A3040" s="80" t="s">
        <v>3783</v>
      </c>
      <c r="B3040" s="80" t="s">
        <v>3755</v>
      </c>
      <c r="C3040" s="80" t="s">
        <v>3705</v>
      </c>
      <c r="D3040" s="93">
        <v>338.2</v>
      </c>
      <c r="E3040" s="80" t="s">
        <v>3706</v>
      </c>
      <c r="F3040" s="86" t="str">
        <f>INDEX('Crosswalk Particulates'!$B:$B,MATCH('2017 EPA Data'!A3040,'Crosswalk Particulates'!$A:$A,0))</f>
        <v>process-other-industry</v>
      </c>
      <c r="G3040" s="91">
        <f>INDEX('Crosswalk Particulates'!$E:$E,MATCH('2017 EPA Data'!$B3040,'Crosswalk Particulates'!$D:$D,0))</f>
        <v>0</v>
      </c>
      <c r="H3040" s="103">
        <f t="shared" si="47"/>
        <v>0</v>
      </c>
    </row>
    <row r="3041" spans="1:8" hidden="1">
      <c r="A3041" s="80" t="s">
        <v>3790</v>
      </c>
      <c r="B3041" s="80" t="s">
        <v>3858</v>
      </c>
      <c r="C3041" s="80" t="s">
        <v>3705</v>
      </c>
      <c r="D3041" s="93">
        <v>337.62099999999998</v>
      </c>
      <c r="E3041" s="80" t="s">
        <v>3706</v>
      </c>
      <c r="F3041" s="86" t="str">
        <f>INDEX('Crosswalk Particulates'!$B:$B,MATCH('2017 EPA Data'!A3041,'Crosswalk Particulates'!$A:$A,0))</f>
        <v>process-other-industry</v>
      </c>
      <c r="G3041" s="91">
        <f>INDEX('Crosswalk Particulates'!$E:$E,MATCH('2017 EPA Data'!$B3041,'Crosswalk Particulates'!$D:$D,0))</f>
        <v>0</v>
      </c>
      <c r="H3041" s="103">
        <f t="shared" si="47"/>
        <v>0</v>
      </c>
    </row>
    <row r="3042" spans="1:8" hidden="1">
      <c r="A3042" s="80" t="s">
        <v>3780</v>
      </c>
      <c r="B3042" s="80" t="s">
        <v>3838</v>
      </c>
      <c r="C3042" s="80" t="s">
        <v>3705</v>
      </c>
      <c r="D3042" s="93">
        <v>336.10914539999999</v>
      </c>
      <c r="E3042" s="80" t="s">
        <v>3706</v>
      </c>
      <c r="F3042" s="86" t="str">
        <f>INDEX('Crosswalk Particulates'!$B:$B,MATCH('2017 EPA Data'!A3042,'Crosswalk Particulates'!$A:$A,0))</f>
        <v>process-ngps-industry</v>
      </c>
      <c r="G3042" s="91">
        <f>INDEX('Crosswalk Particulates'!$E:$E,MATCH('2017 EPA Data'!$B3042,'Crosswalk Particulates'!$D:$D,0))</f>
        <v>0</v>
      </c>
      <c r="H3042" s="103">
        <f t="shared" si="47"/>
        <v>0</v>
      </c>
    </row>
    <row r="3043" spans="1:8" hidden="1">
      <c r="A3043" s="80" t="s">
        <v>3733</v>
      </c>
      <c r="B3043" s="80" t="s">
        <v>3914</v>
      </c>
      <c r="C3043" s="80" t="s">
        <v>3705</v>
      </c>
      <c r="D3043" s="93">
        <v>335.20371617564939</v>
      </c>
      <c r="E3043" s="80" t="s">
        <v>3706</v>
      </c>
      <c r="F3043" s="86" t="str">
        <f>INDEX('Crosswalk Particulates'!$B:$B,MATCH('2017 EPA Data'!A3043,'Crosswalk Particulates'!$A:$A,0))</f>
        <v>Transportation Sector</v>
      </c>
      <c r="G3043" s="91">
        <f>INDEX('Crosswalk Particulates'!$E:$E,MATCH('2017 EPA Data'!$B3043,'Crosswalk Particulates'!$D:$D,0))</f>
        <v>0</v>
      </c>
      <c r="H3043" s="103">
        <f t="shared" si="47"/>
        <v>0</v>
      </c>
    </row>
    <row r="3044" spans="1:8" hidden="1">
      <c r="A3044" s="80" t="s">
        <v>3766</v>
      </c>
      <c r="B3044" s="80" t="s">
        <v>3951</v>
      </c>
      <c r="C3044" s="80" t="s">
        <v>3705</v>
      </c>
      <c r="D3044" s="93">
        <v>334.98264271223002</v>
      </c>
      <c r="E3044" s="80" t="s">
        <v>3706</v>
      </c>
      <c r="F3044" s="86" t="str">
        <f>INDEX('Crosswalk Particulates'!$B:$B,MATCH('2017 EPA Data'!A3044,'Crosswalk Particulates'!$A:$A,0))</f>
        <v>process-chemicals-industry</v>
      </c>
      <c r="G3044" s="91">
        <f>INDEX('Crosswalk Particulates'!$E:$E,MATCH('2017 EPA Data'!$B3044,'Crosswalk Particulates'!$D:$D,0))</f>
        <v>0</v>
      </c>
      <c r="H3044" s="103">
        <f t="shared" si="47"/>
        <v>0</v>
      </c>
    </row>
    <row r="3045" spans="1:8" hidden="1">
      <c r="A3045" s="80" t="s">
        <v>3735</v>
      </c>
      <c r="B3045" s="80" t="s">
        <v>3885</v>
      </c>
      <c r="C3045" s="80" t="s">
        <v>3705</v>
      </c>
      <c r="D3045" s="93">
        <v>334.7906504</v>
      </c>
      <c r="E3045" s="80" t="s">
        <v>3706</v>
      </c>
      <c r="F3045" s="86" t="str">
        <f>INDEX('Crosswalk Particulates'!$B:$B,MATCH('2017 EPA Data'!A3045,'Crosswalk Particulates'!$A:$A,0))</f>
        <v>process-other-industry</v>
      </c>
      <c r="G3045" s="91">
        <f>INDEX('Crosswalk Particulates'!$E:$E,MATCH('2017 EPA Data'!$B3045,'Crosswalk Particulates'!$D:$D,0))</f>
        <v>0</v>
      </c>
      <c r="H3045" s="103">
        <f t="shared" si="47"/>
        <v>0</v>
      </c>
    </row>
    <row r="3046" spans="1:8" hidden="1">
      <c r="A3046" s="80" t="s">
        <v>3739</v>
      </c>
      <c r="B3046" s="80" t="s">
        <v>3813</v>
      </c>
      <c r="C3046" s="80" t="s">
        <v>3705</v>
      </c>
      <c r="D3046" s="93">
        <v>334.76811865185039</v>
      </c>
      <c r="E3046" s="80" t="s">
        <v>3706</v>
      </c>
      <c r="F3046" s="86" t="str">
        <f>INDEX('Crosswalk Particulates'!$B:$B,MATCH('2017 EPA Data'!A3046,'Crosswalk Particulates'!$A:$A,0))</f>
        <v>industry-fuel-natural gas</v>
      </c>
      <c r="G3046" s="91">
        <f>INDEX('Crosswalk Particulates'!$E:$E,MATCH('2017 EPA Data'!$B3046,'Crosswalk Particulates'!$D:$D,0))</f>
        <v>0</v>
      </c>
      <c r="H3046" s="103">
        <f t="shared" si="47"/>
        <v>0</v>
      </c>
    </row>
    <row r="3047" spans="1:8" hidden="1">
      <c r="A3047" s="80" t="s">
        <v>3753</v>
      </c>
      <c r="B3047" s="80" t="s">
        <v>3808</v>
      </c>
      <c r="C3047" s="80" t="s">
        <v>3705</v>
      </c>
      <c r="D3047" s="93">
        <v>333.93504046610002</v>
      </c>
      <c r="E3047" s="80" t="s">
        <v>3706</v>
      </c>
      <c r="F3047" s="86" t="str">
        <f>INDEX('Crosswalk Particulates'!$B:$B,MATCH('2017 EPA Data'!A3047,'Crosswalk Particulates'!$A:$A,0))</f>
        <v>Electricity Sector</v>
      </c>
      <c r="G3047" s="91">
        <f>INDEX('Crosswalk Particulates'!$E:$E,MATCH('2017 EPA Data'!$B3047,'Crosswalk Particulates'!$D:$D,0))</f>
        <v>0</v>
      </c>
      <c r="H3047" s="103">
        <f t="shared" si="47"/>
        <v>0</v>
      </c>
    </row>
    <row r="3048" spans="1:8" hidden="1">
      <c r="A3048" s="80" t="s">
        <v>3747</v>
      </c>
      <c r="B3048" s="80" t="s">
        <v>3896</v>
      </c>
      <c r="C3048" s="80" t="s">
        <v>3705</v>
      </c>
      <c r="D3048" s="93">
        <v>333.110094</v>
      </c>
      <c r="E3048" s="80" t="s">
        <v>3706</v>
      </c>
      <c r="F3048" s="86" t="str">
        <f>INDEX('Crosswalk Particulates'!$B:$B,MATCH('2017 EPA Data'!A3048,'Crosswalk Particulates'!$A:$A,0))</f>
        <v>process-waste-industry</v>
      </c>
      <c r="G3048" s="91">
        <f>INDEX('Crosswalk Particulates'!$E:$E,MATCH('2017 EPA Data'!$B3048,'Crosswalk Particulates'!$D:$D,0))</f>
        <v>0</v>
      </c>
      <c r="H3048" s="103">
        <f t="shared" si="47"/>
        <v>0</v>
      </c>
    </row>
    <row r="3049" spans="1:8" hidden="1">
      <c r="A3049" s="80" t="s">
        <v>3741</v>
      </c>
      <c r="B3049" s="80" t="s">
        <v>3838</v>
      </c>
      <c r="C3049" s="80" t="s">
        <v>3705</v>
      </c>
      <c r="D3049" s="93">
        <v>333.09485000000001</v>
      </c>
      <c r="E3049" s="80" t="s">
        <v>3706</v>
      </c>
      <c r="F3049" s="86" t="str">
        <f>INDEX('Crosswalk Particulates'!$B:$B,MATCH('2017 EPA Data'!A3049,'Crosswalk Particulates'!$A:$A,0))</f>
        <v>process-other-industry</v>
      </c>
      <c r="G3049" s="91">
        <f>INDEX('Crosswalk Particulates'!$E:$E,MATCH('2017 EPA Data'!$B3049,'Crosswalk Particulates'!$D:$D,0))</f>
        <v>0</v>
      </c>
      <c r="H3049" s="103">
        <f t="shared" si="47"/>
        <v>0</v>
      </c>
    </row>
    <row r="3050" spans="1:8" hidden="1">
      <c r="A3050" s="80" t="s">
        <v>3766</v>
      </c>
      <c r="B3050" s="80" t="s">
        <v>3986</v>
      </c>
      <c r="C3050" s="80" t="s">
        <v>3705</v>
      </c>
      <c r="D3050" s="93">
        <v>333</v>
      </c>
      <c r="E3050" s="80" t="s">
        <v>3706</v>
      </c>
      <c r="F3050" s="86" t="str">
        <f>INDEX('Crosswalk Particulates'!$B:$B,MATCH('2017 EPA Data'!A3050,'Crosswalk Particulates'!$A:$A,0))</f>
        <v>process-chemicals-industry</v>
      </c>
      <c r="G3050" s="91">
        <f>INDEX('Crosswalk Particulates'!$E:$E,MATCH('2017 EPA Data'!$B3050,'Crosswalk Particulates'!$D:$D,0))</f>
        <v>0</v>
      </c>
      <c r="H3050" s="103">
        <f t="shared" si="47"/>
        <v>0</v>
      </c>
    </row>
    <row r="3051" spans="1:8" hidden="1">
      <c r="A3051" s="80" t="s">
        <v>3853</v>
      </c>
      <c r="B3051" s="80" t="s">
        <v>3799</v>
      </c>
      <c r="C3051" s="80" t="s">
        <v>3705</v>
      </c>
      <c r="D3051" s="93">
        <v>332.79218260037044</v>
      </c>
      <c r="E3051" s="80" t="s">
        <v>3706</v>
      </c>
      <c r="F3051" s="86" t="str">
        <f>INDEX('Crosswalk Particulates'!$B:$B,MATCH('2017 EPA Data'!A3051,'Crosswalk Particulates'!$A:$A,0))</f>
        <v>Commercial Buildings Sector</v>
      </c>
      <c r="G3051" s="91">
        <f>INDEX('Crosswalk Particulates'!$E:$E,MATCH('2017 EPA Data'!$B3051,'Crosswalk Particulates'!$D:$D,0))</f>
        <v>0</v>
      </c>
      <c r="H3051" s="103">
        <f t="shared" si="47"/>
        <v>0</v>
      </c>
    </row>
    <row r="3052" spans="1:8" hidden="1">
      <c r="A3052" s="80" t="s">
        <v>3766</v>
      </c>
      <c r="B3052" s="80" t="s">
        <v>3920</v>
      </c>
      <c r="D3052" s="93">
        <v>332.70298041497296</v>
      </c>
      <c r="E3052" s="80" t="s">
        <v>3710</v>
      </c>
      <c r="F3052" s="86" t="str">
        <f>INDEX('Crosswalk Particulates'!$B:$B,MATCH('2017 EPA Data'!A3052,'Crosswalk Particulates'!$A:$A,0))</f>
        <v>process-chemicals-industry</v>
      </c>
      <c r="G3052" s="91">
        <f>INDEX('Crosswalk Particulates'!$E:$E,MATCH('2017 EPA Data'!$B3052,'Crosswalk Particulates'!$D:$D,0))</f>
        <v>0</v>
      </c>
      <c r="H3052" s="103">
        <f t="shared" si="47"/>
        <v>301823425.7286725</v>
      </c>
    </row>
    <row r="3053" spans="1:8" hidden="1">
      <c r="A3053" s="80" t="s">
        <v>3784</v>
      </c>
      <c r="B3053" s="80" t="s">
        <v>3908</v>
      </c>
      <c r="C3053" s="80" t="s">
        <v>3705</v>
      </c>
      <c r="D3053" s="93">
        <v>332.559705915</v>
      </c>
      <c r="E3053" s="80" t="s">
        <v>3706</v>
      </c>
      <c r="F3053" s="86" t="str">
        <f>INDEX('Crosswalk Particulates'!$B:$B,MATCH('2017 EPA Data'!A3053,'Crosswalk Particulates'!$A:$A,0))</f>
        <v>industry-fuel-coal</v>
      </c>
      <c r="G3053" s="91">
        <f>INDEX('Crosswalk Particulates'!$E:$E,MATCH('2017 EPA Data'!$B3053,'Crosswalk Particulates'!$D:$D,0))</f>
        <v>0</v>
      </c>
      <c r="H3053" s="103">
        <f t="shared" si="47"/>
        <v>0</v>
      </c>
    </row>
    <row r="3054" spans="1:8" hidden="1">
      <c r="A3054" s="80" t="s">
        <v>3774</v>
      </c>
      <c r="B3054" s="80" t="s">
        <v>3928</v>
      </c>
      <c r="C3054" s="80" t="s">
        <v>3705</v>
      </c>
      <c r="D3054" s="93">
        <v>332.38336878074142</v>
      </c>
      <c r="E3054" s="80" t="s">
        <v>3706</v>
      </c>
      <c r="F3054" s="86" t="str">
        <f>INDEX('Crosswalk Particulates'!$B:$B,MATCH('2017 EPA Data'!A3054,'Crosswalk Particulates'!$A:$A,0))</f>
        <v>process-other-industry</v>
      </c>
      <c r="G3054" s="91">
        <f>INDEX('Crosswalk Particulates'!$E:$E,MATCH('2017 EPA Data'!$B3054,'Crosswalk Particulates'!$D:$D,0))</f>
        <v>0</v>
      </c>
      <c r="H3054" s="103">
        <f t="shared" si="47"/>
        <v>0</v>
      </c>
    </row>
    <row r="3055" spans="1:8" hidden="1">
      <c r="A3055" s="80" t="s">
        <v>3853</v>
      </c>
      <c r="B3055" s="80" t="s">
        <v>3910</v>
      </c>
      <c r="C3055" s="80" t="s">
        <v>3705</v>
      </c>
      <c r="D3055" s="93">
        <v>330.17579999999998</v>
      </c>
      <c r="E3055" s="80" t="s">
        <v>3706</v>
      </c>
      <c r="F3055" s="86" t="str">
        <f>INDEX('Crosswalk Particulates'!$B:$B,MATCH('2017 EPA Data'!A3055,'Crosswalk Particulates'!$A:$A,0))</f>
        <v>Commercial Buildings Sector</v>
      </c>
      <c r="G3055" s="91">
        <f>INDEX('Crosswalk Particulates'!$E:$E,MATCH('2017 EPA Data'!$B3055,'Crosswalk Particulates'!$D:$D,0))</f>
        <v>0</v>
      </c>
      <c r="H3055" s="103">
        <f t="shared" si="47"/>
        <v>0</v>
      </c>
    </row>
    <row r="3056" spans="1:8" hidden="1">
      <c r="A3056" s="80" t="s">
        <v>3790</v>
      </c>
      <c r="B3056" s="80" t="s">
        <v>3910</v>
      </c>
      <c r="C3056" s="80" t="s">
        <v>3705</v>
      </c>
      <c r="D3056" s="93">
        <v>329.11313799999999</v>
      </c>
      <c r="E3056" s="80" t="s">
        <v>3706</v>
      </c>
      <c r="F3056" s="86" t="str">
        <f>INDEX('Crosswalk Particulates'!$B:$B,MATCH('2017 EPA Data'!A3056,'Crosswalk Particulates'!$A:$A,0))</f>
        <v>process-other-industry</v>
      </c>
      <c r="G3056" s="91">
        <f>INDEX('Crosswalk Particulates'!$E:$E,MATCH('2017 EPA Data'!$B3056,'Crosswalk Particulates'!$D:$D,0))</f>
        <v>0</v>
      </c>
      <c r="H3056" s="103">
        <f t="shared" si="47"/>
        <v>0</v>
      </c>
    </row>
    <row r="3057" spans="1:8" hidden="1">
      <c r="A3057" s="80" t="s">
        <v>3817</v>
      </c>
      <c r="B3057" s="80" t="s">
        <v>3878</v>
      </c>
      <c r="C3057" s="80" t="s">
        <v>3705</v>
      </c>
      <c r="D3057" s="93">
        <v>328.56445595519</v>
      </c>
      <c r="E3057" s="80" t="s">
        <v>3706</v>
      </c>
      <c r="F3057" s="86" t="str">
        <f>INDEX('Crosswalk Particulates'!$B:$B,MATCH('2017 EPA Data'!A3057,'Crosswalk Particulates'!$A:$A,0))</f>
        <v>industry-fuel-oil</v>
      </c>
      <c r="G3057" s="91">
        <f>INDEX('Crosswalk Particulates'!$E:$E,MATCH('2017 EPA Data'!$B3057,'Crosswalk Particulates'!$D:$D,0))</f>
        <v>0</v>
      </c>
      <c r="H3057" s="103">
        <f t="shared" si="47"/>
        <v>0</v>
      </c>
    </row>
    <row r="3058" spans="1:8" hidden="1">
      <c r="A3058" s="80" t="s">
        <v>3747</v>
      </c>
      <c r="B3058" s="80" t="s">
        <v>3875</v>
      </c>
      <c r="C3058" s="80" t="s">
        <v>3705</v>
      </c>
      <c r="D3058" s="93">
        <v>327.62503286713053</v>
      </c>
      <c r="E3058" s="80" t="s">
        <v>3706</v>
      </c>
      <c r="F3058" s="86" t="str">
        <f>INDEX('Crosswalk Particulates'!$B:$B,MATCH('2017 EPA Data'!A3058,'Crosswalk Particulates'!$A:$A,0))</f>
        <v>process-waste-industry</v>
      </c>
      <c r="G3058" s="91">
        <f>INDEX('Crosswalk Particulates'!$E:$E,MATCH('2017 EPA Data'!$B3058,'Crosswalk Particulates'!$D:$D,0))</f>
        <v>0</v>
      </c>
      <c r="H3058" s="103">
        <f t="shared" si="47"/>
        <v>0</v>
      </c>
    </row>
    <row r="3059" spans="1:8" hidden="1">
      <c r="A3059" s="80" t="s">
        <v>3772</v>
      </c>
      <c r="B3059" s="80" t="s">
        <v>3719</v>
      </c>
      <c r="C3059" s="80" t="s">
        <v>3705</v>
      </c>
      <c r="D3059" s="93">
        <v>327.53772500000002</v>
      </c>
      <c r="E3059" s="80" t="s">
        <v>3706</v>
      </c>
      <c r="F3059" s="86" t="str">
        <f>INDEX('Crosswalk Particulates'!$B:$B,MATCH('2017 EPA Data'!A3059,'Crosswalk Particulates'!$A:$A,0))</f>
        <v>Electricity Sector</v>
      </c>
      <c r="G3059" s="91">
        <f>INDEX('Crosswalk Particulates'!$E:$E,MATCH('2017 EPA Data'!$B3059,'Crosswalk Particulates'!$D:$D,0))</f>
        <v>0</v>
      </c>
      <c r="H3059" s="103">
        <f t="shared" si="47"/>
        <v>0</v>
      </c>
    </row>
    <row r="3060" spans="1:8" hidden="1">
      <c r="A3060" s="80" t="s">
        <v>3726</v>
      </c>
      <c r="B3060" s="80" t="s">
        <v>3721</v>
      </c>
      <c r="C3060" s="80" t="s">
        <v>3705</v>
      </c>
      <c r="D3060" s="93">
        <v>327.16095899999999</v>
      </c>
      <c r="E3060" s="80" t="s">
        <v>3706</v>
      </c>
      <c r="F3060" s="86" t="str">
        <f>INDEX('Crosswalk Particulates'!$B:$B,MATCH('2017 EPA Data'!A3060,'Crosswalk Particulates'!$A:$A,0))</f>
        <v>process-other-industry</v>
      </c>
      <c r="G3060" s="91">
        <f>INDEX('Crosswalk Particulates'!$E:$E,MATCH('2017 EPA Data'!$B3060,'Crosswalk Particulates'!$D:$D,0))</f>
        <v>0</v>
      </c>
      <c r="H3060" s="103">
        <f t="shared" si="47"/>
        <v>0</v>
      </c>
    </row>
    <row r="3061" spans="1:8" hidden="1">
      <c r="A3061" s="80" t="s">
        <v>3734</v>
      </c>
      <c r="B3061" s="80" t="s">
        <v>3754</v>
      </c>
      <c r="C3061" s="80" t="s">
        <v>3705</v>
      </c>
      <c r="D3061" s="93">
        <v>325.9401896</v>
      </c>
      <c r="E3061" s="80" t="s">
        <v>3706</v>
      </c>
      <c r="F3061" s="86" t="str">
        <f>INDEX('Crosswalk Particulates'!$B:$B,MATCH('2017 EPA Data'!A3061,'Crosswalk Particulates'!$A:$A,0))</f>
        <v>process-other-industry</v>
      </c>
      <c r="G3061" s="91">
        <f>INDEX('Crosswalk Particulates'!$E:$E,MATCH('2017 EPA Data'!$B3061,'Crosswalk Particulates'!$D:$D,0))</f>
        <v>0</v>
      </c>
      <c r="H3061" s="103">
        <f t="shared" si="47"/>
        <v>0</v>
      </c>
    </row>
    <row r="3062" spans="1:8" hidden="1">
      <c r="A3062" s="80" t="s">
        <v>3741</v>
      </c>
      <c r="B3062" s="80" t="s">
        <v>3849</v>
      </c>
      <c r="C3062" s="80" t="s">
        <v>3705</v>
      </c>
      <c r="D3062" s="93">
        <v>325.28868</v>
      </c>
      <c r="E3062" s="80" t="s">
        <v>3706</v>
      </c>
      <c r="F3062" s="86" t="str">
        <f>INDEX('Crosswalk Particulates'!$B:$B,MATCH('2017 EPA Data'!A3062,'Crosswalk Particulates'!$A:$A,0))</f>
        <v>process-other-industry</v>
      </c>
      <c r="G3062" s="91">
        <f>INDEX('Crosswalk Particulates'!$E:$E,MATCH('2017 EPA Data'!$B3062,'Crosswalk Particulates'!$D:$D,0))</f>
        <v>0</v>
      </c>
      <c r="H3062" s="103">
        <f t="shared" si="47"/>
        <v>0</v>
      </c>
    </row>
    <row r="3063" spans="1:8" hidden="1">
      <c r="A3063" s="80" t="s">
        <v>3820</v>
      </c>
      <c r="B3063" s="80" t="s">
        <v>3721</v>
      </c>
      <c r="C3063" s="80" t="s">
        <v>3705</v>
      </c>
      <c r="D3063" s="93">
        <v>320.32130148599998</v>
      </c>
      <c r="E3063" s="80" t="s">
        <v>3706</v>
      </c>
      <c r="F3063" s="86" t="str">
        <f>INDEX('Crosswalk Particulates'!$B:$B,MATCH('2017 EPA Data'!A3063,'Crosswalk Particulates'!$A:$A,0))</f>
        <v>industry-fuel-other</v>
      </c>
      <c r="G3063" s="91">
        <f>INDEX('Crosswalk Particulates'!$E:$E,MATCH('2017 EPA Data'!$B3063,'Crosswalk Particulates'!$D:$D,0))</f>
        <v>0</v>
      </c>
      <c r="H3063" s="103">
        <f t="shared" si="47"/>
        <v>0</v>
      </c>
    </row>
    <row r="3064" spans="1:8" hidden="1">
      <c r="A3064" s="80" t="s">
        <v>3853</v>
      </c>
      <c r="B3064" s="80" t="s">
        <v>3844</v>
      </c>
      <c r="C3064" s="80" t="s">
        <v>3705</v>
      </c>
      <c r="D3064" s="93">
        <v>320.09933132850335</v>
      </c>
      <c r="E3064" s="80" t="s">
        <v>3706</v>
      </c>
      <c r="F3064" s="86" t="str">
        <f>INDEX('Crosswalk Particulates'!$B:$B,MATCH('2017 EPA Data'!A3064,'Crosswalk Particulates'!$A:$A,0))</f>
        <v>Commercial Buildings Sector</v>
      </c>
      <c r="G3064" s="91">
        <f>INDEX('Crosswalk Particulates'!$E:$E,MATCH('2017 EPA Data'!$B3064,'Crosswalk Particulates'!$D:$D,0))</f>
        <v>0</v>
      </c>
      <c r="H3064" s="103">
        <f t="shared" si="47"/>
        <v>0</v>
      </c>
    </row>
    <row r="3065" spans="1:8" hidden="1">
      <c r="A3065" s="80" t="s">
        <v>3820</v>
      </c>
      <c r="B3065" s="80" t="s">
        <v>3867</v>
      </c>
      <c r="C3065" s="80" t="s">
        <v>3705</v>
      </c>
      <c r="D3065" s="93">
        <v>319.486535</v>
      </c>
      <c r="E3065" s="80" t="s">
        <v>3706</v>
      </c>
      <c r="F3065" s="86" t="str">
        <f>INDEX('Crosswalk Particulates'!$B:$B,MATCH('2017 EPA Data'!A3065,'Crosswalk Particulates'!$A:$A,0))</f>
        <v>industry-fuel-other</v>
      </c>
      <c r="G3065" s="91">
        <f>INDEX('Crosswalk Particulates'!$E:$E,MATCH('2017 EPA Data'!$B3065,'Crosswalk Particulates'!$D:$D,0))</f>
        <v>0</v>
      </c>
      <c r="H3065" s="103">
        <f t="shared" si="47"/>
        <v>0</v>
      </c>
    </row>
    <row r="3066" spans="1:8" hidden="1">
      <c r="A3066" s="80" t="s">
        <v>3766</v>
      </c>
      <c r="B3066" s="80" t="s">
        <v>3809</v>
      </c>
      <c r="C3066" s="80" t="s">
        <v>3705</v>
      </c>
      <c r="D3066" s="93">
        <v>319.18459144239756</v>
      </c>
      <c r="E3066" s="80" t="s">
        <v>3706</v>
      </c>
      <c r="F3066" s="86" t="str">
        <f>INDEX('Crosswalk Particulates'!$B:$B,MATCH('2017 EPA Data'!A3066,'Crosswalk Particulates'!$A:$A,0))</f>
        <v>process-chemicals-industry</v>
      </c>
      <c r="G3066" s="91">
        <f>INDEX('Crosswalk Particulates'!$E:$E,MATCH('2017 EPA Data'!$B3066,'Crosswalk Particulates'!$D:$D,0))</f>
        <v>0</v>
      </c>
      <c r="H3066" s="103">
        <f t="shared" si="47"/>
        <v>0</v>
      </c>
    </row>
    <row r="3067" spans="1:8" hidden="1">
      <c r="A3067" s="80" t="s">
        <v>3783</v>
      </c>
      <c r="B3067" s="80" t="s">
        <v>3854</v>
      </c>
      <c r="C3067" s="80" t="s">
        <v>3705</v>
      </c>
      <c r="D3067" s="93">
        <v>318.73950989999997</v>
      </c>
      <c r="E3067" s="80" t="s">
        <v>3706</v>
      </c>
      <c r="F3067" s="86" t="str">
        <f>INDEX('Crosswalk Particulates'!$B:$B,MATCH('2017 EPA Data'!A3067,'Crosswalk Particulates'!$A:$A,0))</f>
        <v>process-other-industry</v>
      </c>
      <c r="G3067" s="91">
        <f>INDEX('Crosswalk Particulates'!$E:$E,MATCH('2017 EPA Data'!$B3067,'Crosswalk Particulates'!$D:$D,0))</f>
        <v>0</v>
      </c>
      <c r="H3067" s="103">
        <f t="shared" si="47"/>
        <v>0</v>
      </c>
    </row>
    <row r="3068" spans="1:8" hidden="1">
      <c r="A3068" s="80" t="s">
        <v>3817</v>
      </c>
      <c r="B3068" s="80" t="s">
        <v>3903</v>
      </c>
      <c r="C3068" s="80" t="s">
        <v>3705</v>
      </c>
      <c r="D3068" s="93">
        <v>318.15123287</v>
      </c>
      <c r="E3068" s="80" t="s">
        <v>3706</v>
      </c>
      <c r="F3068" s="86" t="str">
        <f>INDEX('Crosswalk Particulates'!$B:$B,MATCH('2017 EPA Data'!A3068,'Crosswalk Particulates'!$A:$A,0))</f>
        <v>industry-fuel-oil</v>
      </c>
      <c r="G3068" s="91">
        <f>INDEX('Crosswalk Particulates'!$E:$E,MATCH('2017 EPA Data'!$B3068,'Crosswalk Particulates'!$D:$D,0))</f>
        <v>0</v>
      </c>
      <c r="H3068" s="103">
        <f t="shared" si="47"/>
        <v>0</v>
      </c>
    </row>
    <row r="3069" spans="1:8" hidden="1">
      <c r="A3069" s="80" t="s">
        <v>3735</v>
      </c>
      <c r="B3069" s="80" t="s">
        <v>3874</v>
      </c>
      <c r="C3069" s="80" t="s">
        <v>3705</v>
      </c>
      <c r="D3069" s="93">
        <v>317.0247138158</v>
      </c>
      <c r="E3069" s="80" t="s">
        <v>3706</v>
      </c>
      <c r="F3069" s="86" t="str">
        <f>INDEX('Crosswalk Particulates'!$B:$B,MATCH('2017 EPA Data'!A3069,'Crosswalk Particulates'!$A:$A,0))</f>
        <v>process-other-industry</v>
      </c>
      <c r="G3069" s="91">
        <f>INDEX('Crosswalk Particulates'!$E:$E,MATCH('2017 EPA Data'!$B3069,'Crosswalk Particulates'!$D:$D,0))</f>
        <v>0</v>
      </c>
      <c r="H3069" s="103">
        <f t="shared" si="47"/>
        <v>0</v>
      </c>
    </row>
    <row r="3070" spans="1:8" hidden="1">
      <c r="A3070" s="80" t="s">
        <v>3726</v>
      </c>
      <c r="B3070" s="80" t="s">
        <v>3902</v>
      </c>
      <c r="C3070" s="80" t="s">
        <v>3705</v>
      </c>
      <c r="D3070" s="93">
        <v>317</v>
      </c>
      <c r="E3070" s="80" t="s">
        <v>3706</v>
      </c>
      <c r="F3070" s="86" t="str">
        <f>INDEX('Crosswalk Particulates'!$B:$B,MATCH('2017 EPA Data'!A3070,'Crosswalk Particulates'!$A:$A,0))</f>
        <v>process-other-industry</v>
      </c>
      <c r="G3070" s="91">
        <f>INDEX('Crosswalk Particulates'!$E:$E,MATCH('2017 EPA Data'!$B3070,'Crosswalk Particulates'!$D:$D,0))</f>
        <v>0</v>
      </c>
      <c r="H3070" s="103">
        <f t="shared" si="47"/>
        <v>0</v>
      </c>
    </row>
    <row r="3071" spans="1:8" hidden="1">
      <c r="A3071" s="80" t="s">
        <v>3843</v>
      </c>
      <c r="B3071" s="80" t="s">
        <v>3716</v>
      </c>
      <c r="C3071" s="80" t="s">
        <v>3705</v>
      </c>
      <c r="D3071" s="93">
        <v>316.33640589999999</v>
      </c>
      <c r="E3071" s="80" t="s">
        <v>3706</v>
      </c>
      <c r="F3071" s="86" t="str">
        <f>INDEX('Crosswalk Particulates'!$B:$B,MATCH('2017 EPA Data'!A3071,'Crosswalk Particulates'!$A:$A,0))</f>
        <v>Commercial Buildings Sector</v>
      </c>
      <c r="G3071" s="91">
        <f>INDEX('Crosswalk Particulates'!$E:$E,MATCH('2017 EPA Data'!$B3071,'Crosswalk Particulates'!$D:$D,0))</f>
        <v>0</v>
      </c>
      <c r="H3071" s="103">
        <f t="shared" si="47"/>
        <v>0</v>
      </c>
    </row>
    <row r="3072" spans="1:8" hidden="1">
      <c r="A3072" s="80" t="s">
        <v>3789</v>
      </c>
      <c r="B3072" s="80" t="s">
        <v>3896</v>
      </c>
      <c r="C3072" s="80" t="s">
        <v>3705</v>
      </c>
      <c r="D3072" s="93">
        <v>315.56206936379999</v>
      </c>
      <c r="E3072" s="80" t="s">
        <v>3706</v>
      </c>
      <c r="F3072" s="86" t="str">
        <f>INDEX('Crosswalk Particulates'!$B:$B,MATCH('2017 EPA Data'!A3072,'Crosswalk Particulates'!$A:$A,0))</f>
        <v>Commercial Buildings Sector</v>
      </c>
      <c r="G3072" s="91">
        <f>INDEX('Crosswalk Particulates'!$E:$E,MATCH('2017 EPA Data'!$B3072,'Crosswalk Particulates'!$D:$D,0))</f>
        <v>0</v>
      </c>
      <c r="H3072" s="103">
        <f t="shared" si="47"/>
        <v>0</v>
      </c>
    </row>
    <row r="3073" spans="1:8" hidden="1">
      <c r="A3073" s="80" t="s">
        <v>3707</v>
      </c>
      <c r="B3073" s="80" t="s">
        <v>3924</v>
      </c>
      <c r="C3073" s="80" t="s">
        <v>3705</v>
      </c>
      <c r="D3073" s="93">
        <v>314.5</v>
      </c>
      <c r="E3073" s="80" t="s">
        <v>3706</v>
      </c>
      <c r="F3073" s="86" t="str">
        <f>INDEX('Crosswalk Particulates'!$B:$B,MATCH('2017 EPA Data'!A3073,'Crosswalk Particulates'!$A:$A,0))</f>
        <v>process-other-industry</v>
      </c>
      <c r="G3073" s="91">
        <f>INDEX('Crosswalk Particulates'!$E:$E,MATCH('2017 EPA Data'!$B3073,'Crosswalk Particulates'!$D:$D,0))</f>
        <v>0</v>
      </c>
      <c r="H3073" s="103">
        <f t="shared" si="47"/>
        <v>0</v>
      </c>
    </row>
    <row r="3074" spans="1:8" hidden="1">
      <c r="A3074" s="80" t="s">
        <v>3751</v>
      </c>
      <c r="B3074" s="80" t="s">
        <v>3822</v>
      </c>
      <c r="D3074" s="93">
        <v>313.85983090703871</v>
      </c>
      <c r="E3074" s="80" t="s">
        <v>3710</v>
      </c>
      <c r="F3074" s="86" t="str">
        <f>INDEX('Crosswalk Particulates'!$B:$B,MATCH('2017 EPA Data'!A3074,'Crosswalk Particulates'!$A:$A,0))</f>
        <v>Other-EPA</v>
      </c>
      <c r="G3074" s="91" t="str">
        <f>INDEX('Crosswalk Particulates'!$E:$E,MATCH('2017 EPA Data'!$B3074,'Crosswalk Particulates'!$D:$D,0))</f>
        <v>OC</v>
      </c>
      <c r="H3074" s="103">
        <f t="shared" si="47"/>
        <v>284729187.7122032</v>
      </c>
    </row>
    <row r="3075" spans="1:8" hidden="1">
      <c r="A3075" s="80" t="s">
        <v>3795</v>
      </c>
      <c r="B3075" s="80" t="s">
        <v>3920</v>
      </c>
      <c r="D3075" s="93">
        <v>313.57736055654573</v>
      </c>
      <c r="E3075" s="80" t="s">
        <v>3710</v>
      </c>
      <c r="F3075" s="86" t="str">
        <f>INDEX('Crosswalk Particulates'!$B:$B,MATCH('2017 EPA Data'!A3075,'Crosswalk Particulates'!$A:$A,0))</f>
        <v>process-cement-industry</v>
      </c>
      <c r="G3075" s="91">
        <f>INDEX('Crosswalk Particulates'!$E:$E,MATCH('2017 EPA Data'!$B3075,'Crosswalk Particulates'!$D:$D,0))</f>
        <v>0</v>
      </c>
      <c r="H3075" s="103">
        <f t="shared" si="47"/>
        <v>284472934.61598438</v>
      </c>
    </row>
    <row r="3076" spans="1:8" hidden="1">
      <c r="A3076" s="80" t="s">
        <v>3747</v>
      </c>
      <c r="B3076" s="80" t="s">
        <v>3799</v>
      </c>
      <c r="C3076" s="80" t="s">
        <v>3705</v>
      </c>
      <c r="D3076" s="93">
        <v>311.07216056103999</v>
      </c>
      <c r="E3076" s="80" t="s">
        <v>3706</v>
      </c>
      <c r="F3076" s="86" t="str">
        <f>INDEX('Crosswalk Particulates'!$B:$B,MATCH('2017 EPA Data'!A3076,'Crosswalk Particulates'!$A:$A,0))</f>
        <v>process-waste-industry</v>
      </c>
      <c r="G3076" s="91">
        <f>INDEX('Crosswalk Particulates'!$E:$E,MATCH('2017 EPA Data'!$B3076,'Crosswalk Particulates'!$D:$D,0))</f>
        <v>0</v>
      </c>
      <c r="H3076" s="103">
        <f t="shared" ref="H3076:H3139" si="48">IF(E3076="TON",D3076/metricton_to_shortton,0)*10^6</f>
        <v>0</v>
      </c>
    </row>
    <row r="3077" spans="1:8" hidden="1">
      <c r="A3077" s="80" t="s">
        <v>3774</v>
      </c>
      <c r="B3077" s="80" t="s">
        <v>3934</v>
      </c>
      <c r="C3077" s="80" t="s">
        <v>3705</v>
      </c>
      <c r="D3077" s="93">
        <v>310.21109000000001</v>
      </c>
      <c r="E3077" s="80" t="s">
        <v>3706</v>
      </c>
      <c r="F3077" s="86" t="str">
        <f>INDEX('Crosswalk Particulates'!$B:$B,MATCH('2017 EPA Data'!A3077,'Crosswalk Particulates'!$A:$A,0))</f>
        <v>process-other-industry</v>
      </c>
      <c r="G3077" s="91">
        <f>INDEX('Crosswalk Particulates'!$E:$E,MATCH('2017 EPA Data'!$B3077,'Crosswalk Particulates'!$D:$D,0))</f>
        <v>0</v>
      </c>
      <c r="H3077" s="103">
        <f t="shared" si="48"/>
        <v>0</v>
      </c>
    </row>
    <row r="3078" spans="1:8" hidden="1">
      <c r="A3078" s="80" t="s">
        <v>3817</v>
      </c>
      <c r="B3078" s="80" t="s">
        <v>3939</v>
      </c>
      <c r="C3078" s="80" t="s">
        <v>3705</v>
      </c>
      <c r="D3078" s="93">
        <v>309.86860574287817</v>
      </c>
      <c r="E3078" s="80" t="s">
        <v>3706</v>
      </c>
      <c r="F3078" s="86" t="str">
        <f>INDEX('Crosswalk Particulates'!$B:$B,MATCH('2017 EPA Data'!A3078,'Crosswalk Particulates'!$A:$A,0))</f>
        <v>industry-fuel-oil</v>
      </c>
      <c r="G3078" s="91">
        <f>INDEX('Crosswalk Particulates'!$E:$E,MATCH('2017 EPA Data'!$B3078,'Crosswalk Particulates'!$D:$D,0))</f>
        <v>0</v>
      </c>
      <c r="H3078" s="103">
        <f t="shared" si="48"/>
        <v>0</v>
      </c>
    </row>
    <row r="3079" spans="1:8" hidden="1">
      <c r="A3079" s="80" t="s">
        <v>3769</v>
      </c>
      <c r="B3079" s="80" t="s">
        <v>3894</v>
      </c>
      <c r="C3079" s="80" t="s">
        <v>3705</v>
      </c>
      <c r="D3079" s="93">
        <v>308.6599291527304</v>
      </c>
      <c r="E3079" s="80" t="s">
        <v>3706</v>
      </c>
      <c r="F3079" s="86" t="str">
        <f>INDEX('Crosswalk Particulates'!$B:$B,MATCH('2017 EPA Data'!A3079,'Crosswalk Particulates'!$A:$A,0))</f>
        <v>Electricity Sector</v>
      </c>
      <c r="G3079" s="91">
        <f>INDEX('Crosswalk Particulates'!$E:$E,MATCH('2017 EPA Data'!$B3079,'Crosswalk Particulates'!$D:$D,0))</f>
        <v>0</v>
      </c>
      <c r="H3079" s="103">
        <f t="shared" si="48"/>
        <v>0</v>
      </c>
    </row>
    <row r="3080" spans="1:8" hidden="1">
      <c r="A3080" s="80" t="s">
        <v>3790</v>
      </c>
      <c r="B3080" s="80" t="s">
        <v>3951</v>
      </c>
      <c r="C3080" s="80" t="s">
        <v>3705</v>
      </c>
      <c r="D3080" s="93">
        <v>308.23205877089481</v>
      </c>
      <c r="E3080" s="80" t="s">
        <v>3706</v>
      </c>
      <c r="F3080" s="86" t="str">
        <f>INDEX('Crosswalk Particulates'!$B:$B,MATCH('2017 EPA Data'!A3080,'Crosswalk Particulates'!$A:$A,0))</f>
        <v>process-other-industry</v>
      </c>
      <c r="G3080" s="91">
        <f>INDEX('Crosswalk Particulates'!$E:$E,MATCH('2017 EPA Data'!$B3080,'Crosswalk Particulates'!$D:$D,0))</f>
        <v>0</v>
      </c>
      <c r="H3080" s="103">
        <f t="shared" si="48"/>
        <v>0</v>
      </c>
    </row>
    <row r="3081" spans="1:8" hidden="1">
      <c r="A3081" s="80" t="s">
        <v>3747</v>
      </c>
      <c r="B3081" s="80" t="s">
        <v>3908</v>
      </c>
      <c r="C3081" s="80" t="s">
        <v>3705</v>
      </c>
      <c r="D3081" s="93">
        <v>307.22701286400002</v>
      </c>
      <c r="E3081" s="80" t="s">
        <v>3706</v>
      </c>
      <c r="F3081" s="86" t="str">
        <f>INDEX('Crosswalk Particulates'!$B:$B,MATCH('2017 EPA Data'!A3081,'Crosswalk Particulates'!$A:$A,0))</f>
        <v>process-waste-industry</v>
      </c>
      <c r="G3081" s="91">
        <f>INDEX('Crosswalk Particulates'!$E:$E,MATCH('2017 EPA Data'!$B3081,'Crosswalk Particulates'!$D:$D,0))</f>
        <v>0</v>
      </c>
      <c r="H3081" s="103">
        <f t="shared" si="48"/>
        <v>0</v>
      </c>
    </row>
    <row r="3082" spans="1:8" hidden="1">
      <c r="A3082" s="80" t="s">
        <v>3807</v>
      </c>
      <c r="B3082" s="80" t="s">
        <v>3858</v>
      </c>
      <c r="C3082" s="80" t="s">
        <v>3705</v>
      </c>
      <c r="D3082" s="93">
        <v>307.05579999999998</v>
      </c>
      <c r="E3082" s="80" t="s">
        <v>3706</v>
      </c>
      <c r="F3082" s="86" t="str">
        <f>INDEX('Crosswalk Particulates'!$B:$B,MATCH('2017 EPA Data'!A3082,'Crosswalk Particulates'!$A:$A,0))</f>
        <v>process-iron and steel-industry</v>
      </c>
      <c r="G3082" s="91">
        <f>INDEX('Crosswalk Particulates'!$E:$E,MATCH('2017 EPA Data'!$B3082,'Crosswalk Particulates'!$D:$D,0))</f>
        <v>0</v>
      </c>
      <c r="H3082" s="103">
        <f t="shared" si="48"/>
        <v>0</v>
      </c>
    </row>
    <row r="3083" spans="1:8" hidden="1">
      <c r="A3083" s="80" t="s">
        <v>3739</v>
      </c>
      <c r="B3083" s="80" t="s">
        <v>3755</v>
      </c>
      <c r="C3083" s="80" t="s">
        <v>3705</v>
      </c>
      <c r="D3083" s="93">
        <v>306.27</v>
      </c>
      <c r="E3083" s="80" t="s">
        <v>3706</v>
      </c>
      <c r="F3083" s="86" t="str">
        <f>INDEX('Crosswalk Particulates'!$B:$B,MATCH('2017 EPA Data'!A3083,'Crosswalk Particulates'!$A:$A,0))</f>
        <v>industry-fuel-natural gas</v>
      </c>
      <c r="G3083" s="91">
        <f>INDEX('Crosswalk Particulates'!$E:$E,MATCH('2017 EPA Data'!$B3083,'Crosswalk Particulates'!$D:$D,0))</f>
        <v>0</v>
      </c>
      <c r="H3083" s="103">
        <f t="shared" si="48"/>
        <v>0</v>
      </c>
    </row>
    <row r="3084" spans="1:8" hidden="1">
      <c r="A3084" s="80" t="s">
        <v>3739</v>
      </c>
      <c r="B3084" s="80" t="s">
        <v>3762</v>
      </c>
      <c r="C3084" s="80" t="s">
        <v>3705</v>
      </c>
      <c r="D3084" s="93">
        <v>306.25400000000002</v>
      </c>
      <c r="E3084" s="80" t="s">
        <v>3706</v>
      </c>
      <c r="F3084" s="86" t="str">
        <f>INDEX('Crosswalk Particulates'!$B:$B,MATCH('2017 EPA Data'!A3084,'Crosswalk Particulates'!$A:$A,0))</f>
        <v>industry-fuel-natural gas</v>
      </c>
      <c r="G3084" s="91">
        <f>INDEX('Crosswalk Particulates'!$E:$E,MATCH('2017 EPA Data'!$B3084,'Crosswalk Particulates'!$D:$D,0))</f>
        <v>0</v>
      </c>
      <c r="H3084" s="103">
        <f t="shared" si="48"/>
        <v>0</v>
      </c>
    </row>
    <row r="3085" spans="1:8" hidden="1">
      <c r="A3085" s="80" t="s">
        <v>3769</v>
      </c>
      <c r="B3085" s="80" t="s">
        <v>3903</v>
      </c>
      <c r="C3085" s="80" t="s">
        <v>3705</v>
      </c>
      <c r="D3085" s="93">
        <v>304.35597903299998</v>
      </c>
      <c r="E3085" s="80" t="s">
        <v>3706</v>
      </c>
      <c r="F3085" s="86" t="str">
        <f>INDEX('Crosswalk Particulates'!$B:$B,MATCH('2017 EPA Data'!A3085,'Crosswalk Particulates'!$A:$A,0))</f>
        <v>Electricity Sector</v>
      </c>
      <c r="G3085" s="91">
        <f>INDEX('Crosswalk Particulates'!$E:$E,MATCH('2017 EPA Data'!$B3085,'Crosswalk Particulates'!$D:$D,0))</f>
        <v>0</v>
      </c>
      <c r="H3085" s="103">
        <f t="shared" si="48"/>
        <v>0</v>
      </c>
    </row>
    <row r="3086" spans="1:8" hidden="1">
      <c r="A3086" s="80" t="s">
        <v>3795</v>
      </c>
      <c r="B3086" s="80" t="s">
        <v>3879</v>
      </c>
      <c r="C3086" s="80" t="s">
        <v>3705</v>
      </c>
      <c r="D3086" s="93">
        <v>304.35000000000002</v>
      </c>
      <c r="E3086" s="80" t="s">
        <v>3706</v>
      </c>
      <c r="F3086" s="86" t="str">
        <f>INDEX('Crosswalk Particulates'!$B:$B,MATCH('2017 EPA Data'!A3086,'Crosswalk Particulates'!$A:$A,0))</f>
        <v>process-cement-industry</v>
      </c>
      <c r="G3086" s="91">
        <f>INDEX('Crosswalk Particulates'!$E:$E,MATCH('2017 EPA Data'!$B3086,'Crosswalk Particulates'!$D:$D,0))</f>
        <v>0</v>
      </c>
      <c r="H3086" s="103">
        <f t="shared" si="48"/>
        <v>0</v>
      </c>
    </row>
    <row r="3087" spans="1:8" hidden="1">
      <c r="A3087" s="80" t="s">
        <v>3707</v>
      </c>
      <c r="B3087" s="80" t="s">
        <v>3930</v>
      </c>
      <c r="C3087" s="80" t="s">
        <v>3705</v>
      </c>
      <c r="D3087" s="93">
        <v>304.15231458199997</v>
      </c>
      <c r="E3087" s="80" t="s">
        <v>3706</v>
      </c>
      <c r="F3087" s="86" t="str">
        <f>INDEX('Crosswalk Particulates'!$B:$B,MATCH('2017 EPA Data'!A3087,'Crosswalk Particulates'!$A:$A,0))</f>
        <v>process-other-industry</v>
      </c>
      <c r="G3087" s="91">
        <f>INDEX('Crosswalk Particulates'!$E:$E,MATCH('2017 EPA Data'!$B3087,'Crosswalk Particulates'!$D:$D,0))</f>
        <v>0</v>
      </c>
      <c r="H3087" s="103">
        <f t="shared" si="48"/>
        <v>0</v>
      </c>
    </row>
    <row r="3088" spans="1:8" hidden="1">
      <c r="A3088" s="80" t="s">
        <v>3707</v>
      </c>
      <c r="B3088" s="80" t="s">
        <v>3988</v>
      </c>
      <c r="C3088" s="80" t="s">
        <v>3705</v>
      </c>
      <c r="D3088" s="93">
        <v>303.35199999999998</v>
      </c>
      <c r="E3088" s="80" t="s">
        <v>3706</v>
      </c>
      <c r="F3088" s="86" t="str">
        <f>INDEX('Crosswalk Particulates'!$B:$B,MATCH('2017 EPA Data'!A3088,'Crosswalk Particulates'!$A:$A,0))</f>
        <v>process-other-industry</v>
      </c>
      <c r="G3088" s="91">
        <f>INDEX('Crosswalk Particulates'!$E:$E,MATCH('2017 EPA Data'!$B3088,'Crosswalk Particulates'!$D:$D,0))</f>
        <v>0</v>
      </c>
      <c r="H3088" s="103">
        <f t="shared" si="48"/>
        <v>0</v>
      </c>
    </row>
    <row r="3089" spans="1:8" hidden="1">
      <c r="A3089" s="80" t="s">
        <v>3707</v>
      </c>
      <c r="B3089" s="80" t="s">
        <v>3938</v>
      </c>
      <c r="C3089" s="80" t="s">
        <v>3705</v>
      </c>
      <c r="D3089" s="93">
        <v>303.10303791152</v>
      </c>
      <c r="E3089" s="80" t="s">
        <v>3706</v>
      </c>
      <c r="F3089" s="86" t="str">
        <f>INDEX('Crosswalk Particulates'!$B:$B,MATCH('2017 EPA Data'!A3089,'Crosswalk Particulates'!$A:$A,0))</f>
        <v>process-other-industry</v>
      </c>
      <c r="G3089" s="91">
        <f>INDEX('Crosswalk Particulates'!$E:$E,MATCH('2017 EPA Data'!$B3089,'Crosswalk Particulates'!$D:$D,0))</f>
        <v>0</v>
      </c>
      <c r="H3089" s="103">
        <f t="shared" si="48"/>
        <v>0</v>
      </c>
    </row>
    <row r="3090" spans="1:8" hidden="1">
      <c r="A3090" s="80" t="s">
        <v>3780</v>
      </c>
      <c r="B3090" s="80" t="s">
        <v>3827</v>
      </c>
      <c r="C3090" s="80" t="s">
        <v>3705</v>
      </c>
      <c r="D3090" s="93">
        <v>302.93117599999999</v>
      </c>
      <c r="E3090" s="80" t="s">
        <v>3706</v>
      </c>
      <c r="F3090" s="86" t="str">
        <f>INDEX('Crosswalk Particulates'!$B:$B,MATCH('2017 EPA Data'!A3090,'Crosswalk Particulates'!$A:$A,0))</f>
        <v>process-ngps-industry</v>
      </c>
      <c r="G3090" s="91">
        <f>INDEX('Crosswalk Particulates'!$E:$E,MATCH('2017 EPA Data'!$B3090,'Crosswalk Particulates'!$D:$D,0))</f>
        <v>0</v>
      </c>
      <c r="H3090" s="103">
        <f t="shared" si="48"/>
        <v>0</v>
      </c>
    </row>
    <row r="3091" spans="1:8" hidden="1">
      <c r="A3091" s="80" t="s">
        <v>3796</v>
      </c>
      <c r="B3091" s="80" t="s">
        <v>3786</v>
      </c>
      <c r="C3091" s="80" t="s">
        <v>3705</v>
      </c>
      <c r="D3091" s="93">
        <v>302.23793460000002</v>
      </c>
      <c r="E3091" s="80" t="s">
        <v>3706</v>
      </c>
      <c r="F3091" s="86" t="str">
        <f>INDEX('Crosswalk Particulates'!$B:$B,MATCH('2017 EPA Data'!A3091,'Crosswalk Particulates'!$A:$A,0))</f>
        <v>Electricity Sector</v>
      </c>
      <c r="G3091" s="91">
        <f>INDEX('Crosswalk Particulates'!$E:$E,MATCH('2017 EPA Data'!$B3091,'Crosswalk Particulates'!$D:$D,0))</f>
        <v>0</v>
      </c>
      <c r="H3091" s="103">
        <f t="shared" si="48"/>
        <v>0</v>
      </c>
    </row>
    <row r="3092" spans="1:8" hidden="1">
      <c r="A3092" s="80" t="s">
        <v>3790</v>
      </c>
      <c r="B3092" s="80" t="s">
        <v>3888</v>
      </c>
      <c r="C3092" s="80" t="s">
        <v>3705</v>
      </c>
      <c r="D3092" s="93">
        <v>301.4938363</v>
      </c>
      <c r="E3092" s="80" t="s">
        <v>3706</v>
      </c>
      <c r="F3092" s="86" t="str">
        <f>INDEX('Crosswalk Particulates'!$B:$B,MATCH('2017 EPA Data'!A3092,'Crosswalk Particulates'!$A:$A,0))</f>
        <v>process-other-industry</v>
      </c>
      <c r="G3092" s="91">
        <f>INDEX('Crosswalk Particulates'!$E:$E,MATCH('2017 EPA Data'!$B3092,'Crosswalk Particulates'!$D:$D,0))</f>
        <v>0</v>
      </c>
      <c r="H3092" s="103">
        <f t="shared" si="48"/>
        <v>0</v>
      </c>
    </row>
    <row r="3093" spans="1:8" hidden="1">
      <c r="A3093" s="80" t="s">
        <v>3789</v>
      </c>
      <c r="B3093" s="80" t="s">
        <v>3941</v>
      </c>
      <c r="D3093" s="93">
        <v>301.37103738277915</v>
      </c>
      <c r="E3093" s="80" t="s">
        <v>3710</v>
      </c>
      <c r="F3093" s="86" t="str">
        <f>INDEX('Crosswalk Particulates'!$B:$B,MATCH('2017 EPA Data'!A3093,'Crosswalk Particulates'!$A:$A,0))</f>
        <v>Commercial Buildings Sector</v>
      </c>
      <c r="G3093" s="91">
        <f>INDEX('Crosswalk Particulates'!$E:$E,MATCH('2017 EPA Data'!$B3093,'Crosswalk Particulates'!$D:$D,0))</f>
        <v>0</v>
      </c>
      <c r="H3093" s="103">
        <f t="shared" si="48"/>
        <v>273399531.33218348</v>
      </c>
    </row>
    <row r="3094" spans="1:8" hidden="1">
      <c r="A3094" s="80" t="s">
        <v>3774</v>
      </c>
      <c r="B3094" s="80" t="s">
        <v>3861</v>
      </c>
      <c r="C3094" s="80" t="s">
        <v>3705</v>
      </c>
      <c r="D3094" s="93">
        <v>301.29557684000002</v>
      </c>
      <c r="E3094" s="80" t="s">
        <v>3706</v>
      </c>
      <c r="F3094" s="86" t="str">
        <f>INDEX('Crosswalk Particulates'!$B:$B,MATCH('2017 EPA Data'!A3094,'Crosswalk Particulates'!$A:$A,0))</f>
        <v>process-other-industry</v>
      </c>
      <c r="G3094" s="91">
        <f>INDEX('Crosswalk Particulates'!$E:$E,MATCH('2017 EPA Data'!$B3094,'Crosswalk Particulates'!$D:$D,0))</f>
        <v>0</v>
      </c>
      <c r="H3094" s="103">
        <f t="shared" si="48"/>
        <v>0</v>
      </c>
    </row>
    <row r="3095" spans="1:8" hidden="1">
      <c r="A3095" s="80" t="s">
        <v>3773</v>
      </c>
      <c r="B3095" s="80" t="s">
        <v>3882</v>
      </c>
      <c r="C3095" s="80" t="s">
        <v>3705</v>
      </c>
      <c r="D3095" s="93">
        <v>300.80584858415097</v>
      </c>
      <c r="E3095" s="80" t="s">
        <v>3706</v>
      </c>
      <c r="F3095" s="86" t="str">
        <f>INDEX('Crosswalk Particulates'!$B:$B,MATCH('2017 EPA Data'!A3095,'Crosswalk Particulates'!$A:$A,0))</f>
        <v>process-other-industry</v>
      </c>
      <c r="G3095" s="91">
        <f>INDEX('Crosswalk Particulates'!$E:$E,MATCH('2017 EPA Data'!$B3095,'Crosswalk Particulates'!$D:$D,0))</f>
        <v>0</v>
      </c>
      <c r="H3095" s="103">
        <f t="shared" si="48"/>
        <v>0</v>
      </c>
    </row>
    <row r="3096" spans="1:8" hidden="1">
      <c r="A3096" s="80" t="s">
        <v>3766</v>
      </c>
      <c r="B3096" s="80" t="s">
        <v>3931</v>
      </c>
      <c r="C3096" s="80" t="s">
        <v>3705</v>
      </c>
      <c r="D3096" s="93">
        <v>300.60000000000002</v>
      </c>
      <c r="E3096" s="80" t="s">
        <v>3706</v>
      </c>
      <c r="F3096" s="86" t="str">
        <f>INDEX('Crosswalk Particulates'!$B:$B,MATCH('2017 EPA Data'!A3096,'Crosswalk Particulates'!$A:$A,0))</f>
        <v>process-chemicals-industry</v>
      </c>
      <c r="G3096" s="91">
        <f>INDEX('Crosswalk Particulates'!$E:$E,MATCH('2017 EPA Data'!$B3096,'Crosswalk Particulates'!$D:$D,0))</f>
        <v>0</v>
      </c>
      <c r="H3096" s="103">
        <f t="shared" si="48"/>
        <v>0</v>
      </c>
    </row>
    <row r="3097" spans="1:8" hidden="1">
      <c r="A3097" s="80" t="s">
        <v>3790</v>
      </c>
      <c r="B3097" s="80" t="s">
        <v>3756</v>
      </c>
      <c r="C3097" s="80" t="s">
        <v>3705</v>
      </c>
      <c r="D3097" s="93">
        <v>299.76317982</v>
      </c>
      <c r="E3097" s="80" t="s">
        <v>3706</v>
      </c>
      <c r="F3097" s="86" t="str">
        <f>INDEX('Crosswalk Particulates'!$B:$B,MATCH('2017 EPA Data'!A3097,'Crosswalk Particulates'!$A:$A,0))</f>
        <v>process-other-industry</v>
      </c>
      <c r="G3097" s="91">
        <f>INDEX('Crosswalk Particulates'!$E:$E,MATCH('2017 EPA Data'!$B3097,'Crosswalk Particulates'!$D:$D,0))</f>
        <v>0</v>
      </c>
      <c r="H3097" s="103">
        <f t="shared" si="48"/>
        <v>0</v>
      </c>
    </row>
    <row r="3098" spans="1:8" hidden="1">
      <c r="A3098" s="80" t="s">
        <v>3783</v>
      </c>
      <c r="B3098" s="80" t="s">
        <v>3899</v>
      </c>
      <c r="C3098" s="80" t="s">
        <v>3705</v>
      </c>
      <c r="D3098" s="93">
        <v>299.39999999999998</v>
      </c>
      <c r="E3098" s="80" t="s">
        <v>3706</v>
      </c>
      <c r="F3098" s="86" t="str">
        <f>INDEX('Crosswalk Particulates'!$B:$B,MATCH('2017 EPA Data'!A3098,'Crosswalk Particulates'!$A:$A,0))</f>
        <v>process-other-industry</v>
      </c>
      <c r="G3098" s="91">
        <f>INDEX('Crosswalk Particulates'!$E:$E,MATCH('2017 EPA Data'!$B3098,'Crosswalk Particulates'!$D:$D,0))</f>
        <v>0</v>
      </c>
      <c r="H3098" s="103">
        <f t="shared" si="48"/>
        <v>0</v>
      </c>
    </row>
    <row r="3099" spans="1:8" hidden="1">
      <c r="A3099" s="80" t="s">
        <v>3837</v>
      </c>
      <c r="B3099" s="80" t="s">
        <v>3879</v>
      </c>
      <c r="C3099" s="80" t="s">
        <v>3705</v>
      </c>
      <c r="D3099" s="93">
        <v>298.45999999999998</v>
      </c>
      <c r="E3099" s="80" t="s">
        <v>3706</v>
      </c>
      <c r="F3099" s="86" t="str">
        <f>INDEX('Crosswalk Particulates'!$B:$B,MATCH('2017 EPA Data'!A3099,'Crosswalk Particulates'!$A:$A,0))</f>
        <v>Electricity Sector</v>
      </c>
      <c r="G3099" s="91">
        <f>INDEX('Crosswalk Particulates'!$E:$E,MATCH('2017 EPA Data'!$B3099,'Crosswalk Particulates'!$D:$D,0))</f>
        <v>0</v>
      </c>
      <c r="H3099" s="103">
        <f t="shared" si="48"/>
        <v>0</v>
      </c>
    </row>
    <row r="3100" spans="1:8" hidden="1">
      <c r="A3100" s="80" t="s">
        <v>3806</v>
      </c>
      <c r="B3100" s="80" t="s">
        <v>3716</v>
      </c>
      <c r="C3100" s="80" t="s">
        <v>3705</v>
      </c>
      <c r="D3100" s="93">
        <v>297.39999999999998</v>
      </c>
      <c r="E3100" s="80" t="s">
        <v>3706</v>
      </c>
      <c r="F3100" s="86" t="str">
        <f>INDEX('Crosswalk Particulates'!$B:$B,MATCH('2017 EPA Data'!A3100,'Crosswalk Particulates'!$A:$A,0))</f>
        <v>Other-EPA</v>
      </c>
      <c r="G3100" s="91">
        <f>INDEX('Crosswalk Particulates'!$E:$E,MATCH('2017 EPA Data'!$B3100,'Crosswalk Particulates'!$D:$D,0))</f>
        <v>0</v>
      </c>
      <c r="H3100" s="103">
        <f t="shared" si="48"/>
        <v>0</v>
      </c>
    </row>
    <row r="3101" spans="1:8" hidden="1">
      <c r="A3101" s="80" t="s">
        <v>3730</v>
      </c>
      <c r="B3101" s="80" t="s">
        <v>3802</v>
      </c>
      <c r="C3101" s="80" t="s">
        <v>3705</v>
      </c>
      <c r="D3101" s="93">
        <v>297.21172214454305</v>
      </c>
      <c r="E3101" s="80" t="s">
        <v>3706</v>
      </c>
      <c r="F3101" s="86" t="str">
        <f>INDEX('Crosswalk Particulates'!$B:$B,MATCH('2017 EPA Data'!A3101,'Crosswalk Particulates'!$A:$A,0))</f>
        <v>process-ngps-industry</v>
      </c>
      <c r="G3101" s="91">
        <f>INDEX('Crosswalk Particulates'!$E:$E,MATCH('2017 EPA Data'!$B3101,'Crosswalk Particulates'!$D:$D,0))</f>
        <v>0</v>
      </c>
      <c r="H3101" s="103">
        <f t="shared" si="48"/>
        <v>0</v>
      </c>
    </row>
    <row r="3102" spans="1:8" hidden="1">
      <c r="A3102" s="80" t="s">
        <v>3707</v>
      </c>
      <c r="B3102" s="80" t="s">
        <v>3775</v>
      </c>
      <c r="C3102" s="80" t="s">
        <v>3705</v>
      </c>
      <c r="D3102" s="93">
        <v>297.04631999999998</v>
      </c>
      <c r="E3102" s="80" t="s">
        <v>3706</v>
      </c>
      <c r="F3102" s="86" t="str">
        <f>INDEX('Crosswalk Particulates'!$B:$B,MATCH('2017 EPA Data'!A3102,'Crosswalk Particulates'!$A:$A,0))</f>
        <v>process-other-industry</v>
      </c>
      <c r="G3102" s="91">
        <f>INDEX('Crosswalk Particulates'!$E:$E,MATCH('2017 EPA Data'!$B3102,'Crosswalk Particulates'!$D:$D,0))</f>
        <v>0</v>
      </c>
      <c r="H3102" s="103">
        <f t="shared" si="48"/>
        <v>0</v>
      </c>
    </row>
    <row r="3103" spans="1:8" hidden="1">
      <c r="A3103" s="80" t="s">
        <v>3739</v>
      </c>
      <c r="B3103" s="80" t="s">
        <v>3829</v>
      </c>
      <c r="C3103" s="80" t="s">
        <v>3705</v>
      </c>
      <c r="D3103" s="93">
        <v>296.93772580000001</v>
      </c>
      <c r="E3103" s="80" t="s">
        <v>3706</v>
      </c>
      <c r="F3103" s="86" t="str">
        <f>INDEX('Crosswalk Particulates'!$B:$B,MATCH('2017 EPA Data'!A3103,'Crosswalk Particulates'!$A:$A,0))</f>
        <v>industry-fuel-natural gas</v>
      </c>
      <c r="G3103" s="91">
        <f>INDEX('Crosswalk Particulates'!$E:$E,MATCH('2017 EPA Data'!$B3103,'Crosswalk Particulates'!$D:$D,0))</f>
        <v>0</v>
      </c>
      <c r="H3103" s="103">
        <f t="shared" si="48"/>
        <v>0</v>
      </c>
    </row>
    <row r="3104" spans="1:8" hidden="1">
      <c r="A3104" s="80" t="s">
        <v>3837</v>
      </c>
      <c r="B3104" s="80" t="s">
        <v>3875</v>
      </c>
      <c r="C3104" s="80" t="s">
        <v>3705</v>
      </c>
      <c r="D3104" s="93">
        <v>296.8</v>
      </c>
      <c r="E3104" s="80" t="s">
        <v>3706</v>
      </c>
      <c r="F3104" s="86" t="str">
        <f>INDEX('Crosswalk Particulates'!$B:$B,MATCH('2017 EPA Data'!A3104,'Crosswalk Particulates'!$A:$A,0))</f>
        <v>Electricity Sector</v>
      </c>
      <c r="G3104" s="91">
        <f>INDEX('Crosswalk Particulates'!$E:$E,MATCH('2017 EPA Data'!$B3104,'Crosswalk Particulates'!$D:$D,0))</f>
        <v>0</v>
      </c>
      <c r="H3104" s="103">
        <f t="shared" si="48"/>
        <v>0</v>
      </c>
    </row>
    <row r="3105" spans="1:8" hidden="1">
      <c r="A3105" s="80" t="s">
        <v>3757</v>
      </c>
      <c r="B3105" s="80" t="s">
        <v>3814</v>
      </c>
      <c r="C3105" s="80" t="s">
        <v>3705</v>
      </c>
      <c r="D3105" s="93">
        <v>296.61466864537857</v>
      </c>
      <c r="E3105" s="80" t="s">
        <v>3706</v>
      </c>
      <c r="F3105" s="86" t="str">
        <f>INDEX('Crosswalk Particulates'!$B:$B,MATCH('2017 EPA Data'!A3105,'Crosswalk Particulates'!$A:$A,0))</f>
        <v>Transportation Sector</v>
      </c>
      <c r="G3105" s="91">
        <f>INDEX('Crosswalk Particulates'!$E:$E,MATCH('2017 EPA Data'!$B3105,'Crosswalk Particulates'!$D:$D,0))</f>
        <v>0</v>
      </c>
      <c r="H3105" s="103">
        <f t="shared" si="48"/>
        <v>0</v>
      </c>
    </row>
    <row r="3106" spans="1:8" hidden="1">
      <c r="A3106" s="80" t="s">
        <v>3817</v>
      </c>
      <c r="B3106" s="80" t="s">
        <v>3809</v>
      </c>
      <c r="C3106" s="80" t="s">
        <v>3705</v>
      </c>
      <c r="D3106" s="93">
        <v>296.44978202440808</v>
      </c>
      <c r="E3106" s="80" t="s">
        <v>3706</v>
      </c>
      <c r="F3106" s="86" t="str">
        <f>INDEX('Crosswalk Particulates'!$B:$B,MATCH('2017 EPA Data'!A3106,'Crosswalk Particulates'!$A:$A,0))</f>
        <v>industry-fuel-oil</v>
      </c>
      <c r="G3106" s="91">
        <f>INDEX('Crosswalk Particulates'!$E:$E,MATCH('2017 EPA Data'!$B3106,'Crosswalk Particulates'!$D:$D,0))</f>
        <v>0</v>
      </c>
      <c r="H3106" s="103">
        <f t="shared" si="48"/>
        <v>0</v>
      </c>
    </row>
    <row r="3107" spans="1:8" hidden="1">
      <c r="A3107" s="80" t="s">
        <v>3730</v>
      </c>
      <c r="B3107" s="80" t="s">
        <v>3759</v>
      </c>
      <c r="C3107" s="80" t="s">
        <v>3705</v>
      </c>
      <c r="D3107" s="93">
        <v>295.8</v>
      </c>
      <c r="E3107" s="80" t="s">
        <v>3706</v>
      </c>
      <c r="F3107" s="86" t="str">
        <f>INDEX('Crosswalk Particulates'!$B:$B,MATCH('2017 EPA Data'!A3107,'Crosswalk Particulates'!$A:$A,0))</f>
        <v>process-ngps-industry</v>
      </c>
      <c r="G3107" s="91">
        <f>INDEX('Crosswalk Particulates'!$E:$E,MATCH('2017 EPA Data'!$B3107,'Crosswalk Particulates'!$D:$D,0))</f>
        <v>0</v>
      </c>
      <c r="H3107" s="103">
        <f t="shared" si="48"/>
        <v>0</v>
      </c>
    </row>
    <row r="3108" spans="1:8" hidden="1">
      <c r="A3108" s="80" t="s">
        <v>3743</v>
      </c>
      <c r="B3108" s="80" t="s">
        <v>3931</v>
      </c>
      <c r="C3108" s="80" t="s">
        <v>3705</v>
      </c>
      <c r="D3108" s="93">
        <v>294.86200000000002</v>
      </c>
      <c r="E3108" s="80" t="s">
        <v>3706</v>
      </c>
      <c r="F3108" s="86" t="str">
        <f>INDEX('Crosswalk Particulates'!$B:$B,MATCH('2017 EPA Data'!A3108,'Crosswalk Particulates'!$A:$A,0))</f>
        <v>process-other-industry</v>
      </c>
      <c r="G3108" s="91">
        <f>INDEX('Crosswalk Particulates'!$E:$E,MATCH('2017 EPA Data'!$B3108,'Crosswalk Particulates'!$D:$D,0))</f>
        <v>0</v>
      </c>
      <c r="H3108" s="103">
        <f t="shared" si="48"/>
        <v>0</v>
      </c>
    </row>
    <row r="3109" spans="1:8" hidden="1">
      <c r="A3109" s="80" t="s">
        <v>3766</v>
      </c>
      <c r="B3109" s="80" t="s">
        <v>3972</v>
      </c>
      <c r="C3109" s="80" t="s">
        <v>3705</v>
      </c>
      <c r="D3109" s="93">
        <v>294.74</v>
      </c>
      <c r="E3109" s="80" t="s">
        <v>3706</v>
      </c>
      <c r="F3109" s="86" t="str">
        <f>INDEX('Crosswalk Particulates'!$B:$B,MATCH('2017 EPA Data'!A3109,'Crosswalk Particulates'!$A:$A,0))</f>
        <v>process-chemicals-industry</v>
      </c>
      <c r="G3109" s="91">
        <f>INDEX('Crosswalk Particulates'!$E:$E,MATCH('2017 EPA Data'!$B3109,'Crosswalk Particulates'!$D:$D,0))</f>
        <v>0</v>
      </c>
      <c r="H3109" s="103">
        <f t="shared" si="48"/>
        <v>0</v>
      </c>
    </row>
    <row r="3110" spans="1:8" hidden="1">
      <c r="A3110" s="80" t="s">
        <v>3770</v>
      </c>
      <c r="B3110" s="80" t="s">
        <v>3904</v>
      </c>
      <c r="D3110" s="93">
        <v>294.45442638884231</v>
      </c>
      <c r="E3110" s="80" t="s">
        <v>3710</v>
      </c>
      <c r="F3110" s="86" t="str">
        <f>INDEX('Crosswalk Particulates'!$B:$B,MATCH('2017 EPA Data'!A3110,'Crosswalk Particulates'!$A:$A,0))</f>
        <v>Commercial Buildings Sector</v>
      </c>
      <c r="G3110" s="91" t="str">
        <f>INDEX('Crosswalk Particulates'!$E:$E,MATCH('2017 EPA Data'!$B3110,'Crosswalk Particulates'!$D:$D,0))</f>
        <v>BC</v>
      </c>
      <c r="H3110" s="103">
        <f t="shared" si="48"/>
        <v>267124879.92383477</v>
      </c>
    </row>
    <row r="3111" spans="1:8" hidden="1">
      <c r="A3111" s="80" t="s">
        <v>3753</v>
      </c>
      <c r="B3111" s="80" t="s">
        <v>3814</v>
      </c>
      <c r="C3111" s="80" t="s">
        <v>3705</v>
      </c>
      <c r="D3111" s="93">
        <v>293.18617681732701</v>
      </c>
      <c r="E3111" s="80" t="s">
        <v>3706</v>
      </c>
      <c r="F3111" s="86" t="str">
        <f>INDEX('Crosswalk Particulates'!$B:$B,MATCH('2017 EPA Data'!A3111,'Crosswalk Particulates'!$A:$A,0))</f>
        <v>Electricity Sector</v>
      </c>
      <c r="G3111" s="91">
        <f>INDEX('Crosswalk Particulates'!$E:$E,MATCH('2017 EPA Data'!$B3111,'Crosswalk Particulates'!$D:$D,0))</f>
        <v>0</v>
      </c>
      <c r="H3111" s="103">
        <f t="shared" si="48"/>
        <v>0</v>
      </c>
    </row>
    <row r="3112" spans="1:8" hidden="1">
      <c r="A3112" s="80" t="s">
        <v>3739</v>
      </c>
      <c r="B3112" s="80" t="s">
        <v>3908</v>
      </c>
      <c r="C3112" s="80" t="s">
        <v>3705</v>
      </c>
      <c r="D3112" s="93">
        <v>293.05202995441999</v>
      </c>
      <c r="E3112" s="80" t="s">
        <v>3706</v>
      </c>
      <c r="F3112" s="86" t="str">
        <f>INDEX('Crosswalk Particulates'!$B:$B,MATCH('2017 EPA Data'!A3112,'Crosswalk Particulates'!$A:$A,0))</f>
        <v>industry-fuel-natural gas</v>
      </c>
      <c r="G3112" s="91">
        <f>INDEX('Crosswalk Particulates'!$E:$E,MATCH('2017 EPA Data'!$B3112,'Crosswalk Particulates'!$D:$D,0))</f>
        <v>0</v>
      </c>
      <c r="H3112" s="103">
        <f t="shared" si="48"/>
        <v>0</v>
      </c>
    </row>
    <row r="3113" spans="1:8" hidden="1">
      <c r="A3113" s="80" t="s">
        <v>3780</v>
      </c>
      <c r="B3113" s="80" t="s">
        <v>3870</v>
      </c>
      <c r="C3113" s="80" t="s">
        <v>3705</v>
      </c>
      <c r="D3113" s="93">
        <v>290.56</v>
      </c>
      <c r="E3113" s="80" t="s">
        <v>3706</v>
      </c>
      <c r="F3113" s="86" t="str">
        <f>INDEX('Crosswalk Particulates'!$B:$B,MATCH('2017 EPA Data'!A3113,'Crosswalk Particulates'!$A:$A,0))</f>
        <v>process-ngps-industry</v>
      </c>
      <c r="G3113" s="91">
        <f>INDEX('Crosswalk Particulates'!$E:$E,MATCH('2017 EPA Data'!$B3113,'Crosswalk Particulates'!$D:$D,0))</f>
        <v>0</v>
      </c>
      <c r="H3113" s="103">
        <f t="shared" si="48"/>
        <v>0</v>
      </c>
    </row>
    <row r="3114" spans="1:8" hidden="1">
      <c r="A3114" s="80" t="s">
        <v>3707</v>
      </c>
      <c r="B3114" s="80" t="s">
        <v>3920</v>
      </c>
      <c r="D3114" s="93">
        <v>290.53913555457058</v>
      </c>
      <c r="E3114" s="80" t="s">
        <v>3710</v>
      </c>
      <c r="F3114" s="86" t="str">
        <f>INDEX('Crosswalk Particulates'!$B:$B,MATCH('2017 EPA Data'!A3114,'Crosswalk Particulates'!$A:$A,0))</f>
        <v>process-other-industry</v>
      </c>
      <c r="G3114" s="91">
        <f>INDEX('Crosswalk Particulates'!$E:$E,MATCH('2017 EPA Data'!$B3114,'Crosswalk Particulates'!$D:$D,0))</f>
        <v>0</v>
      </c>
      <c r="H3114" s="103">
        <f t="shared" si="48"/>
        <v>263572983.60222676</v>
      </c>
    </row>
    <row r="3115" spans="1:8" hidden="1">
      <c r="A3115" s="80" t="s">
        <v>3807</v>
      </c>
      <c r="B3115" s="80" t="s">
        <v>3922</v>
      </c>
      <c r="C3115" s="80" t="s">
        <v>3705</v>
      </c>
      <c r="D3115" s="93">
        <v>289.66271999999998</v>
      </c>
      <c r="E3115" s="80" t="s">
        <v>3706</v>
      </c>
      <c r="F3115" s="86" t="str">
        <f>INDEX('Crosswalk Particulates'!$B:$B,MATCH('2017 EPA Data'!A3115,'Crosswalk Particulates'!$A:$A,0))</f>
        <v>process-iron and steel-industry</v>
      </c>
      <c r="G3115" s="91">
        <f>INDEX('Crosswalk Particulates'!$E:$E,MATCH('2017 EPA Data'!$B3115,'Crosswalk Particulates'!$D:$D,0))</f>
        <v>0</v>
      </c>
      <c r="H3115" s="103">
        <f t="shared" si="48"/>
        <v>0</v>
      </c>
    </row>
    <row r="3116" spans="1:8" hidden="1">
      <c r="A3116" s="80" t="s">
        <v>3739</v>
      </c>
      <c r="B3116" s="80" t="s">
        <v>3898</v>
      </c>
      <c r="C3116" s="80" t="s">
        <v>3705</v>
      </c>
      <c r="D3116" s="93">
        <v>288.85199999999998</v>
      </c>
      <c r="E3116" s="80" t="s">
        <v>3706</v>
      </c>
      <c r="F3116" s="86" t="str">
        <f>INDEX('Crosswalk Particulates'!$B:$B,MATCH('2017 EPA Data'!A3116,'Crosswalk Particulates'!$A:$A,0))</f>
        <v>industry-fuel-natural gas</v>
      </c>
      <c r="G3116" s="91">
        <f>INDEX('Crosswalk Particulates'!$E:$E,MATCH('2017 EPA Data'!$B3116,'Crosswalk Particulates'!$D:$D,0))</f>
        <v>0</v>
      </c>
      <c r="H3116" s="103">
        <f t="shared" si="48"/>
        <v>0</v>
      </c>
    </row>
    <row r="3117" spans="1:8" hidden="1">
      <c r="A3117" s="80" t="s">
        <v>3770</v>
      </c>
      <c r="B3117" s="80" t="s">
        <v>3767</v>
      </c>
      <c r="C3117" s="80" t="s">
        <v>3705</v>
      </c>
      <c r="D3117" s="93">
        <v>288.56599999999997</v>
      </c>
      <c r="E3117" s="80" t="s">
        <v>3706</v>
      </c>
      <c r="F3117" s="86" t="str">
        <f>INDEX('Crosswalk Particulates'!$B:$B,MATCH('2017 EPA Data'!A3117,'Crosswalk Particulates'!$A:$A,0))</f>
        <v>Commercial Buildings Sector</v>
      </c>
      <c r="G3117" s="91">
        <f>INDEX('Crosswalk Particulates'!$E:$E,MATCH('2017 EPA Data'!$B3117,'Crosswalk Particulates'!$D:$D,0))</f>
        <v>0</v>
      </c>
      <c r="H3117" s="103">
        <f t="shared" si="48"/>
        <v>0</v>
      </c>
    </row>
    <row r="3118" spans="1:8" hidden="1">
      <c r="A3118" s="80" t="s">
        <v>3734</v>
      </c>
      <c r="B3118" s="80" t="s">
        <v>3746</v>
      </c>
      <c r="C3118" s="80" t="s">
        <v>3705</v>
      </c>
      <c r="D3118" s="93">
        <v>283.66478469999998</v>
      </c>
      <c r="E3118" s="80" t="s">
        <v>3706</v>
      </c>
      <c r="F3118" s="86" t="str">
        <f>INDEX('Crosswalk Particulates'!$B:$B,MATCH('2017 EPA Data'!A3118,'Crosswalk Particulates'!$A:$A,0))</f>
        <v>process-other-industry</v>
      </c>
      <c r="G3118" s="91">
        <f>INDEX('Crosswalk Particulates'!$E:$E,MATCH('2017 EPA Data'!$B3118,'Crosswalk Particulates'!$D:$D,0))</f>
        <v>0</v>
      </c>
      <c r="H3118" s="103">
        <f t="shared" si="48"/>
        <v>0</v>
      </c>
    </row>
    <row r="3119" spans="1:8" hidden="1">
      <c r="A3119" s="80" t="s">
        <v>3766</v>
      </c>
      <c r="B3119" s="80" t="s">
        <v>3883</v>
      </c>
      <c r="C3119" s="80" t="s">
        <v>3705</v>
      </c>
      <c r="D3119" s="93">
        <v>282.72367557658112</v>
      </c>
      <c r="E3119" s="80" t="s">
        <v>3706</v>
      </c>
      <c r="F3119" s="86" t="str">
        <f>INDEX('Crosswalk Particulates'!$B:$B,MATCH('2017 EPA Data'!A3119,'Crosswalk Particulates'!$A:$A,0))</f>
        <v>process-chemicals-industry</v>
      </c>
      <c r="G3119" s="91">
        <f>INDEX('Crosswalk Particulates'!$E:$E,MATCH('2017 EPA Data'!$B3119,'Crosswalk Particulates'!$D:$D,0))</f>
        <v>0</v>
      </c>
      <c r="H3119" s="103">
        <f t="shared" si="48"/>
        <v>0</v>
      </c>
    </row>
    <row r="3120" spans="1:8" hidden="1">
      <c r="A3120" s="80" t="s">
        <v>3857</v>
      </c>
      <c r="B3120" s="80" t="s">
        <v>3833</v>
      </c>
      <c r="C3120" s="80" t="s">
        <v>3705</v>
      </c>
      <c r="D3120" s="93">
        <v>282.44228116900001</v>
      </c>
      <c r="E3120" s="80" t="s">
        <v>3706</v>
      </c>
      <c r="F3120" s="86" t="str">
        <f>INDEX('Crosswalk Particulates'!$B:$B,MATCH('2017 EPA Data'!A3120,'Crosswalk Particulates'!$A:$A,0))</f>
        <v>Commercial Buildings Sector</v>
      </c>
      <c r="G3120" s="91">
        <f>INDEX('Crosswalk Particulates'!$E:$E,MATCH('2017 EPA Data'!$B3120,'Crosswalk Particulates'!$D:$D,0))</f>
        <v>0</v>
      </c>
      <c r="H3120" s="103">
        <f t="shared" si="48"/>
        <v>0</v>
      </c>
    </row>
    <row r="3121" spans="1:8" hidden="1">
      <c r="A3121" s="80" t="s">
        <v>3743</v>
      </c>
      <c r="B3121" s="80" t="s">
        <v>3981</v>
      </c>
      <c r="C3121" s="80" t="s">
        <v>3705</v>
      </c>
      <c r="D3121" s="93">
        <v>282.226</v>
      </c>
      <c r="E3121" s="80" t="s">
        <v>3706</v>
      </c>
      <c r="F3121" s="86" t="str">
        <f>INDEX('Crosswalk Particulates'!$B:$B,MATCH('2017 EPA Data'!A3121,'Crosswalk Particulates'!$A:$A,0))</f>
        <v>process-other-industry</v>
      </c>
      <c r="G3121" s="91">
        <f>INDEX('Crosswalk Particulates'!$E:$E,MATCH('2017 EPA Data'!$B3121,'Crosswalk Particulates'!$D:$D,0))</f>
        <v>0</v>
      </c>
      <c r="H3121" s="103">
        <f t="shared" si="48"/>
        <v>0</v>
      </c>
    </row>
    <row r="3122" spans="1:8" hidden="1">
      <c r="A3122" s="80" t="s">
        <v>3807</v>
      </c>
      <c r="B3122" s="80" t="s">
        <v>3872</v>
      </c>
      <c r="C3122" s="80" t="s">
        <v>3705</v>
      </c>
      <c r="D3122" s="93">
        <v>281.39940000000001</v>
      </c>
      <c r="E3122" s="80" t="s">
        <v>3706</v>
      </c>
      <c r="F3122" s="86" t="str">
        <f>INDEX('Crosswalk Particulates'!$B:$B,MATCH('2017 EPA Data'!A3122,'Crosswalk Particulates'!$A:$A,0))</f>
        <v>process-iron and steel-industry</v>
      </c>
      <c r="G3122" s="91">
        <f>INDEX('Crosswalk Particulates'!$E:$E,MATCH('2017 EPA Data'!$B3122,'Crosswalk Particulates'!$D:$D,0))</f>
        <v>0</v>
      </c>
      <c r="H3122" s="103">
        <f t="shared" si="48"/>
        <v>0</v>
      </c>
    </row>
    <row r="3123" spans="1:8" hidden="1">
      <c r="A3123" s="80" t="s">
        <v>3795</v>
      </c>
      <c r="B3123" s="80" t="s">
        <v>3918</v>
      </c>
      <c r="C3123" s="80" t="s">
        <v>3705</v>
      </c>
      <c r="D3123" s="93">
        <v>280.85129999999998</v>
      </c>
      <c r="E3123" s="80" t="s">
        <v>3706</v>
      </c>
      <c r="F3123" s="86" t="str">
        <f>INDEX('Crosswalk Particulates'!$B:$B,MATCH('2017 EPA Data'!A3123,'Crosswalk Particulates'!$A:$A,0))</f>
        <v>process-cement-industry</v>
      </c>
      <c r="G3123" s="91">
        <f>INDEX('Crosswalk Particulates'!$E:$E,MATCH('2017 EPA Data'!$B3123,'Crosswalk Particulates'!$D:$D,0))</f>
        <v>0</v>
      </c>
      <c r="H3123" s="103">
        <f t="shared" si="48"/>
        <v>0</v>
      </c>
    </row>
    <row r="3124" spans="1:8" hidden="1">
      <c r="A3124" s="80" t="s">
        <v>3730</v>
      </c>
      <c r="B3124" s="80" t="s">
        <v>3809</v>
      </c>
      <c r="C3124" s="80" t="s">
        <v>3705</v>
      </c>
      <c r="D3124" s="93">
        <v>279.76854477452292</v>
      </c>
      <c r="E3124" s="80" t="s">
        <v>3706</v>
      </c>
      <c r="F3124" s="86" t="str">
        <f>INDEX('Crosswalk Particulates'!$B:$B,MATCH('2017 EPA Data'!A3124,'Crosswalk Particulates'!$A:$A,0))</f>
        <v>process-ngps-industry</v>
      </c>
      <c r="G3124" s="91">
        <f>INDEX('Crosswalk Particulates'!$E:$E,MATCH('2017 EPA Data'!$B3124,'Crosswalk Particulates'!$D:$D,0))</f>
        <v>0</v>
      </c>
      <c r="H3124" s="103">
        <f t="shared" si="48"/>
        <v>0</v>
      </c>
    </row>
    <row r="3125" spans="1:8" hidden="1">
      <c r="A3125" s="80" t="s">
        <v>3820</v>
      </c>
      <c r="B3125" s="80" t="s">
        <v>3860</v>
      </c>
      <c r="C3125" s="80" t="s">
        <v>3705</v>
      </c>
      <c r="D3125" s="93">
        <v>279.48733476899997</v>
      </c>
      <c r="E3125" s="80" t="s">
        <v>3706</v>
      </c>
      <c r="F3125" s="86" t="str">
        <f>INDEX('Crosswalk Particulates'!$B:$B,MATCH('2017 EPA Data'!A3125,'Crosswalk Particulates'!$A:$A,0))</f>
        <v>industry-fuel-other</v>
      </c>
      <c r="G3125" s="91">
        <f>INDEX('Crosswalk Particulates'!$E:$E,MATCH('2017 EPA Data'!$B3125,'Crosswalk Particulates'!$D:$D,0))</f>
        <v>0</v>
      </c>
      <c r="H3125" s="103">
        <f t="shared" si="48"/>
        <v>0</v>
      </c>
    </row>
    <row r="3126" spans="1:8" hidden="1">
      <c r="A3126" s="80" t="s">
        <v>3790</v>
      </c>
      <c r="B3126" s="80" t="s">
        <v>3830</v>
      </c>
      <c r="C3126" s="80" t="s">
        <v>3705</v>
      </c>
      <c r="D3126" s="93">
        <v>279.10176539999998</v>
      </c>
      <c r="E3126" s="80" t="s">
        <v>3706</v>
      </c>
      <c r="F3126" s="86" t="str">
        <f>INDEX('Crosswalk Particulates'!$B:$B,MATCH('2017 EPA Data'!A3126,'Crosswalk Particulates'!$A:$A,0))</f>
        <v>process-other-industry</v>
      </c>
      <c r="G3126" s="91">
        <f>INDEX('Crosswalk Particulates'!$E:$E,MATCH('2017 EPA Data'!$B3126,'Crosswalk Particulates'!$D:$D,0))</f>
        <v>0</v>
      </c>
      <c r="H3126" s="103">
        <f t="shared" si="48"/>
        <v>0</v>
      </c>
    </row>
    <row r="3127" spans="1:8" hidden="1">
      <c r="A3127" s="80" t="s">
        <v>3790</v>
      </c>
      <c r="B3127" s="80" t="s">
        <v>3899</v>
      </c>
      <c r="C3127" s="80" t="s">
        <v>3705</v>
      </c>
      <c r="D3127" s="93">
        <v>278.83460000000002</v>
      </c>
      <c r="E3127" s="80" t="s">
        <v>3706</v>
      </c>
      <c r="F3127" s="86" t="str">
        <f>INDEX('Crosswalk Particulates'!$B:$B,MATCH('2017 EPA Data'!A3127,'Crosswalk Particulates'!$A:$A,0))</f>
        <v>process-other-industry</v>
      </c>
      <c r="G3127" s="91">
        <f>INDEX('Crosswalk Particulates'!$E:$E,MATCH('2017 EPA Data'!$B3127,'Crosswalk Particulates'!$D:$D,0))</f>
        <v>0</v>
      </c>
      <c r="H3127" s="103">
        <f t="shared" si="48"/>
        <v>0</v>
      </c>
    </row>
    <row r="3128" spans="1:8" hidden="1">
      <c r="A3128" s="80" t="s">
        <v>3817</v>
      </c>
      <c r="B3128" s="80" t="s">
        <v>3793</v>
      </c>
      <c r="C3128" s="80" t="s">
        <v>3745</v>
      </c>
      <c r="D3128" s="93">
        <v>278.30148892966827</v>
      </c>
      <c r="E3128" s="80" t="s">
        <v>3710</v>
      </c>
      <c r="F3128" s="86" t="str">
        <f>INDEX('Crosswalk Particulates'!$B:$B,MATCH('2017 EPA Data'!A3128,'Crosswalk Particulates'!$A:$A,0))</f>
        <v>industry-fuel-oil</v>
      </c>
      <c r="G3128" s="91">
        <f>INDEX('Crosswalk Particulates'!$E:$E,MATCH('2017 EPA Data'!$B3128,'Crosswalk Particulates'!$D:$D,0))</f>
        <v>0</v>
      </c>
      <c r="H3128" s="103">
        <f t="shared" si="48"/>
        <v>252471164.12775743</v>
      </c>
    </row>
    <row r="3129" spans="1:8" hidden="1">
      <c r="A3129" s="80" t="s">
        <v>3784</v>
      </c>
      <c r="B3129" s="80" t="s">
        <v>3801</v>
      </c>
      <c r="C3129" s="80" t="s">
        <v>3705</v>
      </c>
      <c r="D3129" s="93">
        <v>278.24832426821001</v>
      </c>
      <c r="E3129" s="80" t="s">
        <v>3706</v>
      </c>
      <c r="F3129" s="86" t="str">
        <f>INDEX('Crosswalk Particulates'!$B:$B,MATCH('2017 EPA Data'!A3129,'Crosswalk Particulates'!$A:$A,0))</f>
        <v>industry-fuel-coal</v>
      </c>
      <c r="G3129" s="91">
        <f>INDEX('Crosswalk Particulates'!$E:$E,MATCH('2017 EPA Data'!$B3129,'Crosswalk Particulates'!$D:$D,0))</f>
        <v>0</v>
      </c>
      <c r="H3129" s="103">
        <f t="shared" si="48"/>
        <v>0</v>
      </c>
    </row>
    <row r="3130" spans="1:8" hidden="1">
      <c r="A3130" s="80" t="s">
        <v>3772</v>
      </c>
      <c r="B3130" s="80" t="s">
        <v>3916</v>
      </c>
      <c r="C3130" s="80" t="s">
        <v>3705</v>
      </c>
      <c r="D3130" s="93">
        <v>277.42870690405601</v>
      </c>
      <c r="E3130" s="80" t="s">
        <v>3706</v>
      </c>
      <c r="F3130" s="86" t="str">
        <f>INDEX('Crosswalk Particulates'!$B:$B,MATCH('2017 EPA Data'!A3130,'Crosswalk Particulates'!$A:$A,0))</f>
        <v>Electricity Sector</v>
      </c>
      <c r="G3130" s="91">
        <f>INDEX('Crosswalk Particulates'!$E:$E,MATCH('2017 EPA Data'!$B3130,'Crosswalk Particulates'!$D:$D,0))</f>
        <v>0</v>
      </c>
      <c r="H3130" s="103">
        <f t="shared" si="48"/>
        <v>0</v>
      </c>
    </row>
    <row r="3131" spans="1:8" hidden="1">
      <c r="A3131" s="80" t="s">
        <v>3911</v>
      </c>
      <c r="B3131" s="80" t="s">
        <v>3725</v>
      </c>
      <c r="C3131" s="80" t="s">
        <v>3705</v>
      </c>
      <c r="D3131" s="93">
        <v>276.15910793787475</v>
      </c>
      <c r="E3131" s="80" t="s">
        <v>3706</v>
      </c>
      <c r="F3131" s="86" t="str">
        <f>INDEX('Crosswalk Particulates'!$B:$B,MATCH('2017 EPA Data'!A3131,'Crosswalk Particulates'!$A:$A,0))</f>
        <v>Residential Buildings Sector</v>
      </c>
      <c r="G3131" s="91">
        <f>INDEX('Crosswalk Particulates'!$E:$E,MATCH('2017 EPA Data'!$B3131,'Crosswalk Particulates'!$D:$D,0))</f>
        <v>0</v>
      </c>
      <c r="H3131" s="103">
        <f t="shared" si="48"/>
        <v>0</v>
      </c>
    </row>
    <row r="3132" spans="1:8" hidden="1">
      <c r="A3132" s="80" t="s">
        <v>3753</v>
      </c>
      <c r="B3132" s="80" t="s">
        <v>3893</v>
      </c>
      <c r="C3132" s="80" t="s">
        <v>3705</v>
      </c>
      <c r="D3132" s="93">
        <v>272.63098600000001</v>
      </c>
      <c r="E3132" s="80" t="s">
        <v>3706</v>
      </c>
      <c r="F3132" s="86" t="str">
        <f>INDEX('Crosswalk Particulates'!$B:$B,MATCH('2017 EPA Data'!A3132,'Crosswalk Particulates'!$A:$A,0))</f>
        <v>Electricity Sector</v>
      </c>
      <c r="G3132" s="91">
        <f>INDEX('Crosswalk Particulates'!$E:$E,MATCH('2017 EPA Data'!$B3132,'Crosswalk Particulates'!$D:$D,0))</f>
        <v>0</v>
      </c>
      <c r="H3132" s="103">
        <f t="shared" si="48"/>
        <v>0</v>
      </c>
    </row>
    <row r="3133" spans="1:8" hidden="1">
      <c r="A3133" s="80" t="s">
        <v>3791</v>
      </c>
      <c r="B3133" s="80" t="s">
        <v>3841</v>
      </c>
      <c r="C3133" s="80" t="s">
        <v>3705</v>
      </c>
      <c r="D3133" s="93">
        <v>271.47780930649861</v>
      </c>
      <c r="E3133" s="80" t="s">
        <v>3706</v>
      </c>
      <c r="F3133" s="86" t="str">
        <f>INDEX('Crosswalk Particulates'!$B:$B,MATCH('2017 EPA Data'!A3133,'Crosswalk Particulates'!$A:$A,0))</f>
        <v>Transportation Sector</v>
      </c>
      <c r="G3133" s="91">
        <f>INDEX('Crosswalk Particulates'!$E:$E,MATCH('2017 EPA Data'!$B3133,'Crosswalk Particulates'!$D:$D,0))</f>
        <v>0</v>
      </c>
      <c r="H3133" s="103">
        <f t="shared" si="48"/>
        <v>0</v>
      </c>
    </row>
    <row r="3134" spans="1:8" hidden="1">
      <c r="A3134" s="80" t="s">
        <v>3791</v>
      </c>
      <c r="B3134" s="80" t="s">
        <v>3863</v>
      </c>
      <c r="C3134" s="80" t="s">
        <v>3705</v>
      </c>
      <c r="D3134" s="93">
        <v>271.47780930649861</v>
      </c>
      <c r="E3134" s="80" t="s">
        <v>3706</v>
      </c>
      <c r="F3134" s="86" t="str">
        <f>INDEX('Crosswalk Particulates'!$B:$B,MATCH('2017 EPA Data'!A3134,'Crosswalk Particulates'!$A:$A,0))</f>
        <v>Transportation Sector</v>
      </c>
      <c r="G3134" s="91">
        <f>INDEX('Crosswalk Particulates'!$E:$E,MATCH('2017 EPA Data'!$B3134,'Crosswalk Particulates'!$D:$D,0))</f>
        <v>0</v>
      </c>
      <c r="H3134" s="103">
        <f t="shared" si="48"/>
        <v>0</v>
      </c>
    </row>
    <row r="3135" spans="1:8" hidden="1">
      <c r="A3135" s="80" t="s">
        <v>3796</v>
      </c>
      <c r="B3135" s="80" t="s">
        <v>3941</v>
      </c>
      <c r="D3135" s="93">
        <v>271.42073065906027</v>
      </c>
      <c r="E3135" s="80" t="s">
        <v>3710</v>
      </c>
      <c r="F3135" s="86" t="str">
        <f>INDEX('Crosswalk Particulates'!$B:$B,MATCH('2017 EPA Data'!A3135,'Crosswalk Particulates'!$A:$A,0))</f>
        <v>Electricity Sector</v>
      </c>
      <c r="G3135" s="91">
        <f>INDEX('Crosswalk Particulates'!$E:$E,MATCH('2017 EPA Data'!$B3135,'Crosswalk Particulates'!$D:$D,0))</f>
        <v>0</v>
      </c>
      <c r="H3135" s="103">
        <f t="shared" si="48"/>
        <v>246229037.80158058</v>
      </c>
    </row>
    <row r="3136" spans="1:8" hidden="1">
      <c r="A3136" s="80" t="s">
        <v>3819</v>
      </c>
      <c r="B3136" s="80" t="s">
        <v>3904</v>
      </c>
      <c r="D3136" s="93">
        <v>271.05610961462588</v>
      </c>
      <c r="E3136" s="80" t="s">
        <v>3710</v>
      </c>
      <c r="F3136" s="86" t="str">
        <f>INDEX('Crosswalk Particulates'!$B:$B,MATCH('2017 EPA Data'!A3136,'Crosswalk Particulates'!$A:$A,0))</f>
        <v>Residential Buildings Sector</v>
      </c>
      <c r="G3136" s="91" t="str">
        <f>INDEX('Crosswalk Particulates'!$E:$E,MATCH('2017 EPA Data'!$B3136,'Crosswalk Particulates'!$D:$D,0))</f>
        <v>BC</v>
      </c>
      <c r="H3136" s="103">
        <f t="shared" si="48"/>
        <v>245898258.76080766</v>
      </c>
    </row>
    <row r="3137" spans="1:8" hidden="1">
      <c r="A3137" s="80" t="s">
        <v>3735</v>
      </c>
      <c r="B3137" s="80" t="s">
        <v>3933</v>
      </c>
      <c r="C3137" s="80" t="s">
        <v>3705</v>
      </c>
      <c r="D3137" s="93">
        <v>270.77091999999999</v>
      </c>
      <c r="E3137" s="80" t="s">
        <v>3706</v>
      </c>
      <c r="F3137" s="86" t="str">
        <f>INDEX('Crosswalk Particulates'!$B:$B,MATCH('2017 EPA Data'!A3137,'Crosswalk Particulates'!$A:$A,0))</f>
        <v>process-other-industry</v>
      </c>
      <c r="G3137" s="91">
        <f>INDEX('Crosswalk Particulates'!$E:$E,MATCH('2017 EPA Data'!$B3137,'Crosswalk Particulates'!$D:$D,0))</f>
        <v>0</v>
      </c>
      <c r="H3137" s="103">
        <f t="shared" si="48"/>
        <v>0</v>
      </c>
    </row>
    <row r="3138" spans="1:8" hidden="1">
      <c r="A3138" s="80" t="s">
        <v>3807</v>
      </c>
      <c r="B3138" s="80" t="s">
        <v>3867</v>
      </c>
      <c r="C3138" s="80" t="s">
        <v>3705</v>
      </c>
      <c r="D3138" s="93">
        <v>270.18437999999998</v>
      </c>
      <c r="E3138" s="80" t="s">
        <v>3706</v>
      </c>
      <c r="F3138" s="86" t="str">
        <f>INDEX('Crosswalk Particulates'!$B:$B,MATCH('2017 EPA Data'!A3138,'Crosswalk Particulates'!$A:$A,0))</f>
        <v>process-iron and steel-industry</v>
      </c>
      <c r="G3138" s="91">
        <f>INDEX('Crosswalk Particulates'!$E:$E,MATCH('2017 EPA Data'!$B3138,'Crosswalk Particulates'!$D:$D,0))</f>
        <v>0</v>
      </c>
      <c r="H3138" s="103">
        <f t="shared" si="48"/>
        <v>0</v>
      </c>
    </row>
    <row r="3139" spans="1:8" hidden="1">
      <c r="A3139" s="80" t="s">
        <v>3741</v>
      </c>
      <c r="B3139" s="80" t="s">
        <v>3724</v>
      </c>
      <c r="C3139" s="80" t="s">
        <v>3705</v>
      </c>
      <c r="D3139" s="93">
        <v>269.73224800000003</v>
      </c>
      <c r="E3139" s="80" t="s">
        <v>3706</v>
      </c>
      <c r="F3139" s="86" t="str">
        <f>INDEX('Crosswalk Particulates'!$B:$B,MATCH('2017 EPA Data'!A3139,'Crosswalk Particulates'!$A:$A,0))</f>
        <v>process-other-industry</v>
      </c>
      <c r="G3139" s="91">
        <f>INDEX('Crosswalk Particulates'!$E:$E,MATCH('2017 EPA Data'!$B3139,'Crosswalk Particulates'!$D:$D,0))</f>
        <v>0</v>
      </c>
      <c r="H3139" s="103">
        <f t="shared" si="48"/>
        <v>0</v>
      </c>
    </row>
    <row r="3140" spans="1:8" hidden="1">
      <c r="A3140" s="80" t="s">
        <v>3730</v>
      </c>
      <c r="B3140" s="80" t="s">
        <v>3793</v>
      </c>
      <c r="C3140" s="80" t="s">
        <v>3745</v>
      </c>
      <c r="D3140" s="93">
        <v>269.08136567631198</v>
      </c>
      <c r="E3140" s="80" t="s">
        <v>3710</v>
      </c>
      <c r="F3140" s="86" t="str">
        <f>INDEX('Crosswalk Particulates'!$B:$B,MATCH('2017 EPA Data'!A3140,'Crosswalk Particulates'!$A:$A,0))</f>
        <v>process-ngps-industry</v>
      </c>
      <c r="G3140" s="91">
        <f>INDEX('Crosswalk Particulates'!$E:$E,MATCH('2017 EPA Data'!$B3140,'Crosswalk Particulates'!$D:$D,0))</f>
        <v>0</v>
      </c>
      <c r="H3140" s="103">
        <f t="shared" ref="H3140:H3203" si="49">IF(E3140="TON",D3140/metricton_to_shortton,0)*10^6</f>
        <v>244106799.06406727</v>
      </c>
    </row>
    <row r="3141" spans="1:8" hidden="1">
      <c r="A3141" s="80" t="s">
        <v>3774</v>
      </c>
      <c r="B3141" s="80" t="s">
        <v>3860</v>
      </c>
      <c r="C3141" s="80" t="s">
        <v>3705</v>
      </c>
      <c r="D3141" s="93">
        <v>267.4904204497708</v>
      </c>
      <c r="E3141" s="80" t="s">
        <v>3706</v>
      </c>
      <c r="F3141" s="86" t="str">
        <f>INDEX('Crosswalk Particulates'!$B:$B,MATCH('2017 EPA Data'!A3141,'Crosswalk Particulates'!$A:$A,0))</f>
        <v>process-other-industry</v>
      </c>
      <c r="G3141" s="91">
        <f>INDEX('Crosswalk Particulates'!$E:$E,MATCH('2017 EPA Data'!$B3141,'Crosswalk Particulates'!$D:$D,0))</f>
        <v>0</v>
      </c>
      <c r="H3141" s="103">
        <f t="shared" si="49"/>
        <v>0</v>
      </c>
    </row>
    <row r="3142" spans="1:8" hidden="1">
      <c r="A3142" s="80" t="s">
        <v>3795</v>
      </c>
      <c r="B3142" s="80" t="s">
        <v>3750</v>
      </c>
      <c r="C3142" s="80" t="s">
        <v>3705</v>
      </c>
      <c r="D3142" s="93">
        <v>267.33859999999999</v>
      </c>
      <c r="E3142" s="80" t="s">
        <v>3706</v>
      </c>
      <c r="F3142" s="86" t="str">
        <f>INDEX('Crosswalk Particulates'!$B:$B,MATCH('2017 EPA Data'!A3142,'Crosswalk Particulates'!$A:$A,0))</f>
        <v>process-cement-industry</v>
      </c>
      <c r="G3142" s="91">
        <f>INDEX('Crosswalk Particulates'!$E:$E,MATCH('2017 EPA Data'!$B3142,'Crosswalk Particulates'!$D:$D,0))</f>
        <v>0</v>
      </c>
      <c r="H3142" s="103">
        <f t="shared" si="49"/>
        <v>0</v>
      </c>
    </row>
    <row r="3143" spans="1:8" hidden="1">
      <c r="A3143" s="80" t="s">
        <v>3796</v>
      </c>
      <c r="B3143" s="80" t="s">
        <v>3750</v>
      </c>
      <c r="C3143" s="80" t="s">
        <v>3705</v>
      </c>
      <c r="D3143" s="93">
        <v>266.91987875000001</v>
      </c>
      <c r="E3143" s="80" t="s">
        <v>3706</v>
      </c>
      <c r="F3143" s="86" t="str">
        <f>INDEX('Crosswalk Particulates'!$B:$B,MATCH('2017 EPA Data'!A3143,'Crosswalk Particulates'!$A:$A,0))</f>
        <v>Electricity Sector</v>
      </c>
      <c r="G3143" s="91">
        <f>INDEX('Crosswalk Particulates'!$E:$E,MATCH('2017 EPA Data'!$B3143,'Crosswalk Particulates'!$D:$D,0))</f>
        <v>0</v>
      </c>
      <c r="H3143" s="103">
        <f t="shared" si="49"/>
        <v>0</v>
      </c>
    </row>
    <row r="3144" spans="1:8" hidden="1">
      <c r="A3144" s="80" t="s">
        <v>3760</v>
      </c>
      <c r="B3144" s="80" t="s">
        <v>3830</v>
      </c>
      <c r="C3144" s="80" t="s">
        <v>3705</v>
      </c>
      <c r="D3144" s="93">
        <v>265.89</v>
      </c>
      <c r="E3144" s="80" t="s">
        <v>3706</v>
      </c>
      <c r="F3144" s="86" t="str">
        <f>INDEX('Crosswalk Particulates'!$B:$B,MATCH('2017 EPA Data'!A3144,'Crosswalk Particulates'!$A:$A,0))</f>
        <v>process-other-industry</v>
      </c>
      <c r="G3144" s="91">
        <f>INDEX('Crosswalk Particulates'!$E:$E,MATCH('2017 EPA Data'!$B3144,'Crosswalk Particulates'!$D:$D,0))</f>
        <v>0</v>
      </c>
      <c r="H3144" s="103">
        <f t="shared" si="49"/>
        <v>0</v>
      </c>
    </row>
    <row r="3145" spans="1:8" hidden="1">
      <c r="A3145" s="80" t="s">
        <v>3820</v>
      </c>
      <c r="B3145" s="80" t="s">
        <v>3927</v>
      </c>
      <c r="C3145" s="80" t="s">
        <v>3705</v>
      </c>
      <c r="D3145" s="93">
        <v>265.82826476029999</v>
      </c>
      <c r="E3145" s="80" t="s">
        <v>3706</v>
      </c>
      <c r="F3145" s="86" t="str">
        <f>INDEX('Crosswalk Particulates'!$B:$B,MATCH('2017 EPA Data'!A3145,'Crosswalk Particulates'!$A:$A,0))</f>
        <v>industry-fuel-other</v>
      </c>
      <c r="G3145" s="91">
        <f>INDEX('Crosswalk Particulates'!$E:$E,MATCH('2017 EPA Data'!$B3145,'Crosswalk Particulates'!$D:$D,0))</f>
        <v>0</v>
      </c>
      <c r="H3145" s="103">
        <f t="shared" si="49"/>
        <v>0</v>
      </c>
    </row>
    <row r="3146" spans="1:8" hidden="1">
      <c r="A3146" s="80" t="s">
        <v>3741</v>
      </c>
      <c r="B3146" s="80" t="s">
        <v>3854</v>
      </c>
      <c r="C3146" s="80" t="s">
        <v>3705</v>
      </c>
      <c r="D3146" s="93">
        <v>264.31875000000002</v>
      </c>
      <c r="E3146" s="80" t="s">
        <v>3706</v>
      </c>
      <c r="F3146" s="86" t="str">
        <f>INDEX('Crosswalk Particulates'!$B:$B,MATCH('2017 EPA Data'!A3146,'Crosswalk Particulates'!$A:$A,0))</f>
        <v>process-other-industry</v>
      </c>
      <c r="G3146" s="91">
        <f>INDEX('Crosswalk Particulates'!$E:$E,MATCH('2017 EPA Data'!$B3146,'Crosswalk Particulates'!$D:$D,0))</f>
        <v>0</v>
      </c>
      <c r="H3146" s="103">
        <f t="shared" si="49"/>
        <v>0</v>
      </c>
    </row>
    <row r="3147" spans="1:8" hidden="1">
      <c r="A3147" s="80" t="s">
        <v>3722</v>
      </c>
      <c r="B3147" s="80" t="s">
        <v>3941</v>
      </c>
      <c r="D3147" s="93">
        <v>262.73986981297548</v>
      </c>
      <c r="E3147" s="80" t="s">
        <v>3710</v>
      </c>
      <c r="F3147" s="86" t="str">
        <f>INDEX('Crosswalk Particulates'!$B:$B,MATCH('2017 EPA Data'!A3147,'Crosswalk Particulates'!$A:$A,0))</f>
        <v>Other-EPA</v>
      </c>
      <c r="G3147" s="91">
        <f>INDEX('Crosswalk Particulates'!$E:$E,MATCH('2017 EPA Data'!$B3147,'Crosswalk Particulates'!$D:$D,0))</f>
        <v>0</v>
      </c>
      <c r="H3147" s="103">
        <f t="shared" si="49"/>
        <v>238353883.94641754</v>
      </c>
    </row>
    <row r="3148" spans="1:8" hidden="1">
      <c r="A3148" s="80" t="s">
        <v>3726</v>
      </c>
      <c r="B3148" s="80" t="s">
        <v>3801</v>
      </c>
      <c r="C3148" s="80" t="s">
        <v>3705</v>
      </c>
      <c r="D3148" s="93">
        <v>262</v>
      </c>
      <c r="E3148" s="80" t="s">
        <v>3706</v>
      </c>
      <c r="F3148" s="86" t="str">
        <f>INDEX('Crosswalk Particulates'!$B:$B,MATCH('2017 EPA Data'!A3148,'Crosswalk Particulates'!$A:$A,0))</f>
        <v>process-other-industry</v>
      </c>
      <c r="G3148" s="91">
        <f>INDEX('Crosswalk Particulates'!$E:$E,MATCH('2017 EPA Data'!$B3148,'Crosswalk Particulates'!$D:$D,0))</f>
        <v>0</v>
      </c>
      <c r="H3148" s="103">
        <f t="shared" si="49"/>
        <v>0</v>
      </c>
    </row>
    <row r="3149" spans="1:8" hidden="1">
      <c r="A3149" s="80" t="s">
        <v>3853</v>
      </c>
      <c r="B3149" s="80" t="s">
        <v>3872</v>
      </c>
      <c r="C3149" s="80" t="s">
        <v>3705</v>
      </c>
      <c r="D3149" s="93">
        <v>261.79756098127103</v>
      </c>
      <c r="E3149" s="80" t="s">
        <v>3706</v>
      </c>
      <c r="F3149" s="86" t="str">
        <f>INDEX('Crosswalk Particulates'!$B:$B,MATCH('2017 EPA Data'!A3149,'Crosswalk Particulates'!$A:$A,0))</f>
        <v>Commercial Buildings Sector</v>
      </c>
      <c r="G3149" s="91">
        <f>INDEX('Crosswalk Particulates'!$E:$E,MATCH('2017 EPA Data'!$B3149,'Crosswalk Particulates'!$D:$D,0))</f>
        <v>0</v>
      </c>
      <c r="H3149" s="103">
        <f t="shared" si="49"/>
        <v>0</v>
      </c>
    </row>
    <row r="3150" spans="1:8" hidden="1">
      <c r="A3150" s="80" t="s">
        <v>3857</v>
      </c>
      <c r="B3150" s="80" t="s">
        <v>3704</v>
      </c>
      <c r="C3150" s="80" t="s">
        <v>3705</v>
      </c>
      <c r="D3150" s="93">
        <v>261.51943080000001</v>
      </c>
      <c r="E3150" s="80" t="s">
        <v>3706</v>
      </c>
      <c r="F3150" s="86" t="str">
        <f>INDEX('Crosswalk Particulates'!$B:$B,MATCH('2017 EPA Data'!A3150,'Crosswalk Particulates'!$A:$A,0))</f>
        <v>Commercial Buildings Sector</v>
      </c>
      <c r="G3150" s="91">
        <f>INDEX('Crosswalk Particulates'!$E:$E,MATCH('2017 EPA Data'!$B3150,'Crosswalk Particulates'!$D:$D,0))</f>
        <v>0</v>
      </c>
      <c r="H3150" s="103">
        <f t="shared" si="49"/>
        <v>0</v>
      </c>
    </row>
    <row r="3151" spans="1:8" hidden="1">
      <c r="A3151" s="80" t="s">
        <v>3747</v>
      </c>
      <c r="B3151" s="80" t="s">
        <v>3924</v>
      </c>
      <c r="C3151" s="80" t="s">
        <v>3705</v>
      </c>
      <c r="D3151" s="93">
        <v>260.40001696600001</v>
      </c>
      <c r="E3151" s="80" t="s">
        <v>3706</v>
      </c>
      <c r="F3151" s="86" t="str">
        <f>INDEX('Crosswalk Particulates'!$B:$B,MATCH('2017 EPA Data'!A3151,'Crosswalk Particulates'!$A:$A,0))</f>
        <v>process-waste-industry</v>
      </c>
      <c r="G3151" s="91">
        <f>INDEX('Crosswalk Particulates'!$E:$E,MATCH('2017 EPA Data'!$B3151,'Crosswalk Particulates'!$D:$D,0))</f>
        <v>0</v>
      </c>
      <c r="H3151" s="103">
        <f t="shared" si="49"/>
        <v>0</v>
      </c>
    </row>
    <row r="3152" spans="1:8" hidden="1">
      <c r="A3152" s="80" t="s">
        <v>3735</v>
      </c>
      <c r="B3152" s="80" t="s">
        <v>3893</v>
      </c>
      <c r="C3152" s="80" t="s">
        <v>3705</v>
      </c>
      <c r="D3152" s="93">
        <v>259.8293524</v>
      </c>
      <c r="E3152" s="80" t="s">
        <v>3706</v>
      </c>
      <c r="F3152" s="86" t="str">
        <f>INDEX('Crosswalk Particulates'!$B:$B,MATCH('2017 EPA Data'!A3152,'Crosswalk Particulates'!$A:$A,0))</f>
        <v>process-other-industry</v>
      </c>
      <c r="G3152" s="91">
        <f>INDEX('Crosswalk Particulates'!$E:$E,MATCH('2017 EPA Data'!$B3152,'Crosswalk Particulates'!$D:$D,0))</f>
        <v>0</v>
      </c>
      <c r="H3152" s="103">
        <f t="shared" si="49"/>
        <v>0</v>
      </c>
    </row>
    <row r="3153" spans="1:8" hidden="1">
      <c r="A3153" s="80" t="s">
        <v>3807</v>
      </c>
      <c r="B3153" s="80" t="s">
        <v>3808</v>
      </c>
      <c r="C3153" s="80" t="s">
        <v>3705</v>
      </c>
      <c r="D3153" s="93">
        <v>258.46630479999999</v>
      </c>
      <c r="E3153" s="80" t="s">
        <v>3706</v>
      </c>
      <c r="F3153" s="86" t="str">
        <f>INDEX('Crosswalk Particulates'!$B:$B,MATCH('2017 EPA Data'!A3153,'Crosswalk Particulates'!$A:$A,0))</f>
        <v>process-iron and steel-industry</v>
      </c>
      <c r="G3153" s="91">
        <f>INDEX('Crosswalk Particulates'!$E:$E,MATCH('2017 EPA Data'!$B3153,'Crosswalk Particulates'!$D:$D,0))</f>
        <v>0</v>
      </c>
      <c r="H3153" s="103">
        <f t="shared" si="49"/>
        <v>0</v>
      </c>
    </row>
    <row r="3154" spans="1:8" hidden="1">
      <c r="A3154" s="80" t="s">
        <v>3796</v>
      </c>
      <c r="B3154" s="80" t="s">
        <v>3860</v>
      </c>
      <c r="C3154" s="80" t="s">
        <v>3705</v>
      </c>
      <c r="D3154" s="93">
        <v>257.54760099999999</v>
      </c>
      <c r="E3154" s="80" t="s">
        <v>3706</v>
      </c>
      <c r="F3154" s="86" t="str">
        <f>INDEX('Crosswalk Particulates'!$B:$B,MATCH('2017 EPA Data'!A3154,'Crosswalk Particulates'!$A:$A,0))</f>
        <v>Electricity Sector</v>
      </c>
      <c r="G3154" s="91">
        <f>INDEX('Crosswalk Particulates'!$E:$E,MATCH('2017 EPA Data'!$B3154,'Crosswalk Particulates'!$D:$D,0))</f>
        <v>0</v>
      </c>
      <c r="H3154" s="103">
        <f t="shared" si="49"/>
        <v>0</v>
      </c>
    </row>
    <row r="3155" spans="1:8" hidden="1">
      <c r="A3155" s="80" t="s">
        <v>3733</v>
      </c>
      <c r="B3155" s="80" t="s">
        <v>3941</v>
      </c>
      <c r="D3155" s="93">
        <v>255.59355868194692</v>
      </c>
      <c r="E3155" s="80" t="s">
        <v>3710</v>
      </c>
      <c r="F3155" s="86" t="str">
        <f>INDEX('Crosswalk Particulates'!$B:$B,MATCH('2017 EPA Data'!A3155,'Crosswalk Particulates'!$A:$A,0))</f>
        <v>Transportation Sector</v>
      </c>
      <c r="G3155" s="91">
        <f>INDEX('Crosswalk Particulates'!$E:$E,MATCH('2017 EPA Data'!$B3155,'Crosswalk Particulates'!$D:$D,0))</f>
        <v>0</v>
      </c>
      <c r="H3155" s="103">
        <f t="shared" si="49"/>
        <v>231870851.83110645</v>
      </c>
    </row>
    <row r="3156" spans="1:8" hidden="1">
      <c r="A3156" s="80" t="s">
        <v>3735</v>
      </c>
      <c r="B3156" s="80" t="s">
        <v>3989</v>
      </c>
      <c r="C3156" s="80" t="s">
        <v>3705</v>
      </c>
      <c r="D3156" s="93">
        <v>255.2</v>
      </c>
      <c r="E3156" s="80" t="s">
        <v>3706</v>
      </c>
      <c r="F3156" s="86" t="str">
        <f>INDEX('Crosswalk Particulates'!$B:$B,MATCH('2017 EPA Data'!A3156,'Crosswalk Particulates'!$A:$A,0))</f>
        <v>process-other-industry</v>
      </c>
      <c r="G3156" s="91">
        <f>INDEX('Crosswalk Particulates'!$E:$E,MATCH('2017 EPA Data'!$B3156,'Crosswalk Particulates'!$D:$D,0))</f>
        <v>0</v>
      </c>
      <c r="H3156" s="103">
        <f t="shared" si="49"/>
        <v>0</v>
      </c>
    </row>
    <row r="3157" spans="1:8" hidden="1">
      <c r="A3157" s="80" t="s">
        <v>3857</v>
      </c>
      <c r="B3157" s="80" t="s">
        <v>3822</v>
      </c>
      <c r="D3157" s="93">
        <v>253.2449629900388</v>
      </c>
      <c r="E3157" s="80" t="s">
        <v>3710</v>
      </c>
      <c r="F3157" s="86" t="str">
        <f>INDEX('Crosswalk Particulates'!$B:$B,MATCH('2017 EPA Data'!A3157,'Crosswalk Particulates'!$A:$A,0))</f>
        <v>Commercial Buildings Sector</v>
      </c>
      <c r="G3157" s="91" t="str">
        <f>INDEX('Crosswalk Particulates'!$E:$E,MATCH('2017 EPA Data'!$B3157,'Crosswalk Particulates'!$D:$D,0))</f>
        <v>OC</v>
      </c>
      <c r="H3157" s="103">
        <f t="shared" si="49"/>
        <v>229740239.12514523</v>
      </c>
    </row>
    <row r="3158" spans="1:8" hidden="1">
      <c r="A3158" s="80" t="s">
        <v>3739</v>
      </c>
      <c r="B3158" s="80" t="s">
        <v>3875</v>
      </c>
      <c r="C3158" s="80" t="s">
        <v>3705</v>
      </c>
      <c r="D3158" s="93">
        <v>252.85579999999999</v>
      </c>
      <c r="E3158" s="80" t="s">
        <v>3706</v>
      </c>
      <c r="F3158" s="86" t="str">
        <f>INDEX('Crosswalk Particulates'!$B:$B,MATCH('2017 EPA Data'!A3158,'Crosswalk Particulates'!$A:$A,0))</f>
        <v>industry-fuel-natural gas</v>
      </c>
      <c r="G3158" s="91">
        <f>INDEX('Crosswalk Particulates'!$E:$E,MATCH('2017 EPA Data'!$B3158,'Crosswalk Particulates'!$D:$D,0))</f>
        <v>0</v>
      </c>
      <c r="H3158" s="103">
        <f t="shared" si="49"/>
        <v>0</v>
      </c>
    </row>
    <row r="3159" spans="1:8" hidden="1">
      <c r="A3159" s="80" t="s">
        <v>3733</v>
      </c>
      <c r="B3159" s="80" t="s">
        <v>3886</v>
      </c>
      <c r="C3159" s="80" t="s">
        <v>3709</v>
      </c>
      <c r="D3159" s="93">
        <v>252.10127987226235</v>
      </c>
      <c r="E3159" s="80" t="s">
        <v>3710</v>
      </c>
      <c r="F3159" s="86" t="str">
        <f>INDEX('Crosswalk Particulates'!$B:$B,MATCH('2017 EPA Data'!A3159,'Crosswalk Particulates'!$A:$A,0))</f>
        <v>Transportation Sector</v>
      </c>
      <c r="G3159" s="91" t="str">
        <f>INDEX('Crosswalk Particulates'!$E:$E,MATCH('2017 EPA Data'!$B3159,'Crosswalk Particulates'!$D:$D,0))</f>
        <v>N2O</v>
      </c>
      <c r="H3159" s="103">
        <f t="shared" si="49"/>
        <v>228702706.01941592</v>
      </c>
    </row>
    <row r="3160" spans="1:8" hidden="1">
      <c r="A3160" s="80" t="s">
        <v>3747</v>
      </c>
      <c r="B3160" s="80" t="s">
        <v>3892</v>
      </c>
      <c r="C3160" s="80" t="s">
        <v>3705</v>
      </c>
      <c r="D3160" s="93">
        <v>251.77184643706403</v>
      </c>
      <c r="E3160" s="80" t="s">
        <v>3706</v>
      </c>
      <c r="F3160" s="86" t="str">
        <f>INDEX('Crosswalk Particulates'!$B:$B,MATCH('2017 EPA Data'!A3160,'Crosswalk Particulates'!$A:$A,0))</f>
        <v>process-waste-industry</v>
      </c>
      <c r="G3160" s="91">
        <f>INDEX('Crosswalk Particulates'!$E:$E,MATCH('2017 EPA Data'!$B3160,'Crosswalk Particulates'!$D:$D,0))</f>
        <v>0</v>
      </c>
      <c r="H3160" s="103">
        <f t="shared" si="49"/>
        <v>0</v>
      </c>
    </row>
    <row r="3161" spans="1:8" hidden="1">
      <c r="A3161" s="80" t="s">
        <v>3857</v>
      </c>
      <c r="B3161" s="80" t="s">
        <v>3763</v>
      </c>
      <c r="C3161" s="80" t="s">
        <v>3705</v>
      </c>
      <c r="D3161" s="93">
        <v>251.08964420000001</v>
      </c>
      <c r="E3161" s="80" t="s">
        <v>3706</v>
      </c>
      <c r="F3161" s="86" t="str">
        <f>INDEX('Crosswalk Particulates'!$B:$B,MATCH('2017 EPA Data'!A3161,'Crosswalk Particulates'!$A:$A,0))</f>
        <v>Commercial Buildings Sector</v>
      </c>
      <c r="G3161" s="91">
        <f>INDEX('Crosswalk Particulates'!$E:$E,MATCH('2017 EPA Data'!$B3161,'Crosswalk Particulates'!$D:$D,0))</f>
        <v>0</v>
      </c>
      <c r="H3161" s="103">
        <f t="shared" si="49"/>
        <v>0</v>
      </c>
    </row>
    <row r="3162" spans="1:8" hidden="1">
      <c r="A3162" s="80" t="s">
        <v>3770</v>
      </c>
      <c r="B3162" s="80" t="s">
        <v>3970</v>
      </c>
      <c r="C3162" s="80" t="s">
        <v>3705</v>
      </c>
      <c r="D3162" s="93">
        <v>250.4</v>
      </c>
      <c r="E3162" s="80" t="s">
        <v>3706</v>
      </c>
      <c r="F3162" s="86" t="str">
        <f>INDEX('Crosswalk Particulates'!$B:$B,MATCH('2017 EPA Data'!A3162,'Crosswalk Particulates'!$A:$A,0))</f>
        <v>Commercial Buildings Sector</v>
      </c>
      <c r="G3162" s="91">
        <f>INDEX('Crosswalk Particulates'!$E:$E,MATCH('2017 EPA Data'!$B3162,'Crosswalk Particulates'!$D:$D,0))</f>
        <v>0</v>
      </c>
      <c r="H3162" s="103">
        <f t="shared" si="49"/>
        <v>0</v>
      </c>
    </row>
    <row r="3163" spans="1:8" hidden="1">
      <c r="A3163" s="80" t="s">
        <v>3817</v>
      </c>
      <c r="B3163" s="80" t="s">
        <v>3731</v>
      </c>
      <c r="C3163" s="80" t="s">
        <v>3705</v>
      </c>
      <c r="D3163" s="93">
        <v>250</v>
      </c>
      <c r="E3163" s="80" t="s">
        <v>3706</v>
      </c>
      <c r="F3163" s="86" t="str">
        <f>INDEX('Crosswalk Particulates'!$B:$B,MATCH('2017 EPA Data'!A3163,'Crosswalk Particulates'!$A:$A,0))</f>
        <v>industry-fuel-oil</v>
      </c>
      <c r="G3163" s="91">
        <f>INDEX('Crosswalk Particulates'!$E:$E,MATCH('2017 EPA Data'!$B3163,'Crosswalk Particulates'!$D:$D,0))</f>
        <v>0</v>
      </c>
      <c r="H3163" s="103">
        <f t="shared" si="49"/>
        <v>0</v>
      </c>
    </row>
    <row r="3164" spans="1:8" hidden="1">
      <c r="A3164" s="80" t="s">
        <v>3726</v>
      </c>
      <c r="B3164" s="80" t="s">
        <v>3871</v>
      </c>
      <c r="C3164" s="80" t="s">
        <v>3705</v>
      </c>
      <c r="D3164" s="93">
        <v>250</v>
      </c>
      <c r="E3164" s="80" t="s">
        <v>3706</v>
      </c>
      <c r="F3164" s="86" t="str">
        <f>INDEX('Crosswalk Particulates'!$B:$B,MATCH('2017 EPA Data'!A3164,'Crosswalk Particulates'!$A:$A,0))</f>
        <v>process-other-industry</v>
      </c>
      <c r="G3164" s="91">
        <f>INDEX('Crosswalk Particulates'!$E:$E,MATCH('2017 EPA Data'!$B3164,'Crosswalk Particulates'!$D:$D,0))</f>
        <v>0</v>
      </c>
      <c r="H3164" s="103">
        <f t="shared" si="49"/>
        <v>0</v>
      </c>
    </row>
    <row r="3165" spans="1:8" hidden="1">
      <c r="A3165" s="80" t="s">
        <v>3741</v>
      </c>
      <c r="B3165" s="80" t="s">
        <v>3763</v>
      </c>
      <c r="C3165" s="80" t="s">
        <v>3705</v>
      </c>
      <c r="D3165" s="93">
        <v>249.2</v>
      </c>
      <c r="E3165" s="80" t="s">
        <v>3706</v>
      </c>
      <c r="F3165" s="86" t="str">
        <f>INDEX('Crosswalk Particulates'!$B:$B,MATCH('2017 EPA Data'!A3165,'Crosswalk Particulates'!$A:$A,0))</f>
        <v>process-other-industry</v>
      </c>
      <c r="G3165" s="91">
        <f>INDEX('Crosswalk Particulates'!$E:$E,MATCH('2017 EPA Data'!$B3165,'Crosswalk Particulates'!$D:$D,0))</f>
        <v>0</v>
      </c>
      <c r="H3165" s="103">
        <f t="shared" si="49"/>
        <v>0</v>
      </c>
    </row>
    <row r="3166" spans="1:8" hidden="1">
      <c r="A3166" s="80" t="s">
        <v>3741</v>
      </c>
      <c r="B3166" s="80" t="s">
        <v>3884</v>
      </c>
      <c r="C3166" s="80" t="s">
        <v>3705</v>
      </c>
      <c r="D3166" s="93">
        <v>247.73500000000001</v>
      </c>
      <c r="E3166" s="80" t="s">
        <v>3706</v>
      </c>
      <c r="F3166" s="86" t="str">
        <f>INDEX('Crosswalk Particulates'!$B:$B,MATCH('2017 EPA Data'!A3166,'Crosswalk Particulates'!$A:$A,0))</f>
        <v>process-other-industry</v>
      </c>
      <c r="G3166" s="91">
        <f>INDEX('Crosswalk Particulates'!$E:$E,MATCH('2017 EPA Data'!$B3166,'Crosswalk Particulates'!$D:$D,0))</f>
        <v>0</v>
      </c>
      <c r="H3166" s="103">
        <f t="shared" si="49"/>
        <v>0</v>
      </c>
    </row>
    <row r="3167" spans="1:8" hidden="1">
      <c r="A3167" s="80" t="s">
        <v>3774</v>
      </c>
      <c r="B3167" s="80" t="s">
        <v>3885</v>
      </c>
      <c r="C3167" s="80" t="s">
        <v>3705</v>
      </c>
      <c r="D3167" s="93">
        <v>247.50290000000001</v>
      </c>
      <c r="E3167" s="80" t="s">
        <v>3706</v>
      </c>
      <c r="F3167" s="86" t="str">
        <f>INDEX('Crosswalk Particulates'!$B:$B,MATCH('2017 EPA Data'!A3167,'Crosswalk Particulates'!$A:$A,0))</f>
        <v>process-other-industry</v>
      </c>
      <c r="G3167" s="91">
        <f>INDEX('Crosswalk Particulates'!$E:$E,MATCH('2017 EPA Data'!$B3167,'Crosswalk Particulates'!$D:$D,0))</f>
        <v>0</v>
      </c>
      <c r="H3167" s="103">
        <f t="shared" si="49"/>
        <v>0</v>
      </c>
    </row>
    <row r="3168" spans="1:8" hidden="1">
      <c r="A3168" s="80" t="s">
        <v>3790</v>
      </c>
      <c r="B3168" s="80" t="s">
        <v>3755</v>
      </c>
      <c r="C3168" s="80" t="s">
        <v>3705</v>
      </c>
      <c r="D3168" s="93">
        <v>244</v>
      </c>
      <c r="E3168" s="80" t="s">
        <v>3706</v>
      </c>
      <c r="F3168" s="86" t="str">
        <f>INDEX('Crosswalk Particulates'!$B:$B,MATCH('2017 EPA Data'!A3168,'Crosswalk Particulates'!$A:$A,0))</f>
        <v>process-other-industry</v>
      </c>
      <c r="G3168" s="91">
        <f>INDEX('Crosswalk Particulates'!$E:$E,MATCH('2017 EPA Data'!$B3168,'Crosswalk Particulates'!$D:$D,0))</f>
        <v>0</v>
      </c>
      <c r="H3168" s="103">
        <f t="shared" si="49"/>
        <v>0</v>
      </c>
    </row>
    <row r="3169" spans="1:8" hidden="1">
      <c r="A3169" s="80" t="s">
        <v>3837</v>
      </c>
      <c r="B3169" s="80" t="s">
        <v>3854</v>
      </c>
      <c r="C3169" s="80" t="s">
        <v>3705</v>
      </c>
      <c r="D3169" s="93">
        <v>243</v>
      </c>
      <c r="E3169" s="80" t="s">
        <v>3706</v>
      </c>
      <c r="F3169" s="86" t="str">
        <f>INDEX('Crosswalk Particulates'!$B:$B,MATCH('2017 EPA Data'!A3169,'Crosswalk Particulates'!$A:$A,0))</f>
        <v>Electricity Sector</v>
      </c>
      <c r="G3169" s="91">
        <f>INDEX('Crosswalk Particulates'!$E:$E,MATCH('2017 EPA Data'!$B3169,'Crosswalk Particulates'!$D:$D,0))</f>
        <v>0</v>
      </c>
      <c r="H3169" s="103">
        <f t="shared" si="49"/>
        <v>0</v>
      </c>
    </row>
    <row r="3170" spans="1:8" hidden="1">
      <c r="A3170" s="80" t="s">
        <v>3853</v>
      </c>
      <c r="B3170" s="80" t="s">
        <v>3825</v>
      </c>
      <c r="C3170" s="80" t="s">
        <v>3705</v>
      </c>
      <c r="D3170" s="93">
        <v>242.31910169614812</v>
      </c>
      <c r="E3170" s="80" t="s">
        <v>3706</v>
      </c>
      <c r="F3170" s="86" t="str">
        <f>INDEX('Crosswalk Particulates'!$B:$B,MATCH('2017 EPA Data'!A3170,'Crosswalk Particulates'!$A:$A,0))</f>
        <v>Commercial Buildings Sector</v>
      </c>
      <c r="G3170" s="91">
        <f>INDEX('Crosswalk Particulates'!$E:$E,MATCH('2017 EPA Data'!$B3170,'Crosswalk Particulates'!$D:$D,0))</f>
        <v>0</v>
      </c>
      <c r="H3170" s="103">
        <f t="shared" si="49"/>
        <v>0</v>
      </c>
    </row>
    <row r="3171" spans="1:8" hidden="1">
      <c r="A3171" s="80" t="s">
        <v>3717</v>
      </c>
      <c r="B3171" s="80" t="s">
        <v>3920</v>
      </c>
      <c r="D3171" s="93">
        <v>241.59213894269499</v>
      </c>
      <c r="E3171" s="80" t="s">
        <v>3710</v>
      </c>
      <c r="F3171" s="86" t="str">
        <f>INDEX('Crosswalk Particulates'!$B:$B,MATCH('2017 EPA Data'!A3171,'Crosswalk Particulates'!$A:$A,0))</f>
        <v>Other-EPA</v>
      </c>
      <c r="G3171" s="91">
        <f>INDEX('Crosswalk Particulates'!$E:$E,MATCH('2017 EPA Data'!$B3171,'Crosswalk Particulates'!$D:$D,0))</f>
        <v>0</v>
      </c>
      <c r="H3171" s="103">
        <f t="shared" si="49"/>
        <v>219168962.3995927</v>
      </c>
    </row>
    <row r="3172" spans="1:8" hidden="1">
      <c r="A3172" s="80" t="s">
        <v>3726</v>
      </c>
      <c r="B3172" s="80" t="s">
        <v>3908</v>
      </c>
      <c r="C3172" s="80" t="s">
        <v>3705</v>
      </c>
      <c r="D3172" s="93">
        <v>241.212225319</v>
      </c>
      <c r="E3172" s="80" t="s">
        <v>3706</v>
      </c>
      <c r="F3172" s="86" t="str">
        <f>INDEX('Crosswalk Particulates'!$B:$B,MATCH('2017 EPA Data'!A3172,'Crosswalk Particulates'!$A:$A,0))</f>
        <v>process-other-industry</v>
      </c>
      <c r="G3172" s="91">
        <f>INDEX('Crosswalk Particulates'!$E:$E,MATCH('2017 EPA Data'!$B3172,'Crosswalk Particulates'!$D:$D,0))</f>
        <v>0</v>
      </c>
      <c r="H3172" s="103">
        <f t="shared" si="49"/>
        <v>0</v>
      </c>
    </row>
    <row r="3173" spans="1:8" hidden="1">
      <c r="A3173" s="80" t="s">
        <v>3880</v>
      </c>
      <c r="B3173" s="80" t="s">
        <v>3916</v>
      </c>
      <c r="C3173" s="80" t="s">
        <v>3705</v>
      </c>
      <c r="D3173" s="93">
        <v>240.93839391114531</v>
      </c>
      <c r="E3173" s="80" t="s">
        <v>3706</v>
      </c>
      <c r="F3173" s="86" t="str">
        <f>INDEX('Crosswalk Particulates'!$B:$B,MATCH('2017 EPA Data'!A3173,'Crosswalk Particulates'!$A:$A,0))</f>
        <v>Residential Buildings Sector</v>
      </c>
      <c r="G3173" s="91">
        <f>INDEX('Crosswalk Particulates'!$E:$E,MATCH('2017 EPA Data'!$B3173,'Crosswalk Particulates'!$D:$D,0))</f>
        <v>0</v>
      </c>
      <c r="H3173" s="103">
        <f t="shared" si="49"/>
        <v>0</v>
      </c>
    </row>
    <row r="3174" spans="1:8" hidden="1">
      <c r="A3174" s="80" t="s">
        <v>3807</v>
      </c>
      <c r="B3174" s="80" t="s">
        <v>3920</v>
      </c>
      <c r="D3174" s="93">
        <v>240.52900038658095</v>
      </c>
      <c r="E3174" s="80" t="s">
        <v>3710</v>
      </c>
      <c r="F3174" s="86" t="str">
        <f>INDEX('Crosswalk Particulates'!$B:$B,MATCH('2017 EPA Data'!A3174,'Crosswalk Particulates'!$A:$A,0))</f>
        <v>process-iron and steel-industry</v>
      </c>
      <c r="G3174" s="91">
        <f>INDEX('Crosswalk Particulates'!$E:$E,MATCH('2017 EPA Data'!$B3174,'Crosswalk Particulates'!$D:$D,0))</f>
        <v>0</v>
      </c>
      <c r="H3174" s="103">
        <f t="shared" si="49"/>
        <v>218204498.17799073</v>
      </c>
    </row>
    <row r="3175" spans="1:8" hidden="1">
      <c r="A3175" s="80" t="s">
        <v>3790</v>
      </c>
      <c r="B3175" s="80" t="s">
        <v>3838</v>
      </c>
      <c r="C3175" s="80" t="s">
        <v>3705</v>
      </c>
      <c r="D3175" s="93">
        <v>240.35690550000001</v>
      </c>
      <c r="E3175" s="80" t="s">
        <v>3706</v>
      </c>
      <c r="F3175" s="86" t="str">
        <f>INDEX('Crosswalk Particulates'!$B:$B,MATCH('2017 EPA Data'!A3175,'Crosswalk Particulates'!$A:$A,0))</f>
        <v>process-other-industry</v>
      </c>
      <c r="G3175" s="91">
        <f>INDEX('Crosswalk Particulates'!$E:$E,MATCH('2017 EPA Data'!$B3175,'Crosswalk Particulates'!$D:$D,0))</f>
        <v>0</v>
      </c>
      <c r="H3175" s="103">
        <f t="shared" si="49"/>
        <v>0</v>
      </c>
    </row>
    <row r="3176" spans="1:8" hidden="1">
      <c r="A3176" s="80" t="s">
        <v>3743</v>
      </c>
      <c r="B3176" s="80" t="s">
        <v>3830</v>
      </c>
      <c r="C3176" s="80" t="s">
        <v>3705</v>
      </c>
      <c r="D3176" s="93">
        <v>240</v>
      </c>
      <c r="E3176" s="80" t="s">
        <v>3706</v>
      </c>
      <c r="F3176" s="86" t="str">
        <f>INDEX('Crosswalk Particulates'!$B:$B,MATCH('2017 EPA Data'!A3176,'Crosswalk Particulates'!$A:$A,0))</f>
        <v>process-other-industry</v>
      </c>
      <c r="G3176" s="91">
        <f>INDEX('Crosswalk Particulates'!$E:$E,MATCH('2017 EPA Data'!$B3176,'Crosswalk Particulates'!$D:$D,0))</f>
        <v>0</v>
      </c>
      <c r="H3176" s="103">
        <f t="shared" si="49"/>
        <v>0</v>
      </c>
    </row>
    <row r="3177" spans="1:8" hidden="1">
      <c r="A3177" s="80" t="s">
        <v>3817</v>
      </c>
      <c r="B3177" s="80" t="s">
        <v>3834</v>
      </c>
      <c r="C3177" s="80" t="s">
        <v>3705</v>
      </c>
      <c r="D3177" s="93">
        <v>239.6977100084286</v>
      </c>
      <c r="E3177" s="80" t="s">
        <v>3706</v>
      </c>
      <c r="F3177" s="86" t="str">
        <f>INDEX('Crosswalk Particulates'!$B:$B,MATCH('2017 EPA Data'!A3177,'Crosswalk Particulates'!$A:$A,0))</f>
        <v>industry-fuel-oil</v>
      </c>
      <c r="G3177" s="91">
        <f>INDEX('Crosswalk Particulates'!$E:$E,MATCH('2017 EPA Data'!$B3177,'Crosswalk Particulates'!$D:$D,0))</f>
        <v>0</v>
      </c>
      <c r="H3177" s="103">
        <f t="shared" si="49"/>
        <v>0</v>
      </c>
    </row>
    <row r="3178" spans="1:8" hidden="1">
      <c r="A3178" s="80" t="s">
        <v>3772</v>
      </c>
      <c r="B3178" s="80" t="s">
        <v>3882</v>
      </c>
      <c r="C3178" s="80" t="s">
        <v>3705</v>
      </c>
      <c r="D3178" s="93">
        <v>238.98367766726801</v>
      </c>
      <c r="E3178" s="80" t="s">
        <v>3706</v>
      </c>
      <c r="F3178" s="86" t="str">
        <f>INDEX('Crosswalk Particulates'!$B:$B,MATCH('2017 EPA Data'!A3178,'Crosswalk Particulates'!$A:$A,0))</f>
        <v>Electricity Sector</v>
      </c>
      <c r="G3178" s="91">
        <f>INDEX('Crosswalk Particulates'!$E:$E,MATCH('2017 EPA Data'!$B3178,'Crosswalk Particulates'!$D:$D,0))</f>
        <v>0</v>
      </c>
      <c r="H3178" s="103">
        <f t="shared" si="49"/>
        <v>0</v>
      </c>
    </row>
    <row r="3179" spans="1:8" hidden="1">
      <c r="A3179" s="80" t="s">
        <v>3772</v>
      </c>
      <c r="B3179" s="80" t="s">
        <v>3816</v>
      </c>
      <c r="C3179" s="80" t="s">
        <v>3705</v>
      </c>
      <c r="D3179" s="93">
        <v>238.68215889707199</v>
      </c>
      <c r="E3179" s="80" t="s">
        <v>3706</v>
      </c>
      <c r="F3179" s="86" t="str">
        <f>INDEX('Crosswalk Particulates'!$B:$B,MATCH('2017 EPA Data'!A3179,'Crosswalk Particulates'!$A:$A,0))</f>
        <v>Electricity Sector</v>
      </c>
      <c r="G3179" s="91">
        <f>INDEX('Crosswalk Particulates'!$E:$E,MATCH('2017 EPA Data'!$B3179,'Crosswalk Particulates'!$D:$D,0))</f>
        <v>0</v>
      </c>
      <c r="H3179" s="103">
        <f t="shared" si="49"/>
        <v>0</v>
      </c>
    </row>
    <row r="3180" spans="1:8" hidden="1">
      <c r="A3180" s="80" t="s">
        <v>3852</v>
      </c>
      <c r="B3180" s="80" t="s">
        <v>3749</v>
      </c>
      <c r="C3180" s="80" t="s">
        <v>3705</v>
      </c>
      <c r="D3180" s="93">
        <v>238</v>
      </c>
      <c r="E3180" s="80" t="s">
        <v>3706</v>
      </c>
      <c r="F3180" s="86" t="str">
        <f>INDEX('Crosswalk Particulates'!$B:$B,MATCH('2017 EPA Data'!A3180,'Crosswalk Particulates'!$A:$A,0))</f>
        <v>Commercial Buildings Sector</v>
      </c>
      <c r="G3180" s="91">
        <f>INDEX('Crosswalk Particulates'!$E:$E,MATCH('2017 EPA Data'!$B3180,'Crosswalk Particulates'!$D:$D,0))</f>
        <v>0</v>
      </c>
      <c r="H3180" s="103">
        <f t="shared" si="49"/>
        <v>0</v>
      </c>
    </row>
    <row r="3181" spans="1:8" hidden="1">
      <c r="A3181" s="80" t="s">
        <v>3770</v>
      </c>
      <c r="B3181" s="80" t="s">
        <v>3794</v>
      </c>
      <c r="C3181" s="80" t="s">
        <v>3705</v>
      </c>
      <c r="D3181" s="93">
        <v>237.07737670399999</v>
      </c>
      <c r="E3181" s="80" t="s">
        <v>3706</v>
      </c>
      <c r="F3181" s="86" t="str">
        <f>INDEX('Crosswalk Particulates'!$B:$B,MATCH('2017 EPA Data'!A3181,'Crosswalk Particulates'!$A:$A,0))</f>
        <v>Commercial Buildings Sector</v>
      </c>
      <c r="G3181" s="91">
        <f>INDEX('Crosswalk Particulates'!$E:$E,MATCH('2017 EPA Data'!$B3181,'Crosswalk Particulates'!$D:$D,0))</f>
        <v>0</v>
      </c>
      <c r="H3181" s="103">
        <f t="shared" si="49"/>
        <v>0</v>
      </c>
    </row>
    <row r="3182" spans="1:8" hidden="1">
      <c r="A3182" s="80" t="s">
        <v>3843</v>
      </c>
      <c r="B3182" s="80" t="s">
        <v>3907</v>
      </c>
      <c r="C3182" s="80" t="s">
        <v>3705</v>
      </c>
      <c r="D3182" s="93">
        <v>236.0018481085026</v>
      </c>
      <c r="E3182" s="80" t="s">
        <v>3706</v>
      </c>
      <c r="F3182" s="86" t="str">
        <f>INDEX('Crosswalk Particulates'!$B:$B,MATCH('2017 EPA Data'!A3182,'Crosswalk Particulates'!$A:$A,0))</f>
        <v>Commercial Buildings Sector</v>
      </c>
      <c r="G3182" s="91">
        <f>INDEX('Crosswalk Particulates'!$E:$E,MATCH('2017 EPA Data'!$B3182,'Crosswalk Particulates'!$D:$D,0))</f>
        <v>0</v>
      </c>
      <c r="H3182" s="103">
        <f t="shared" si="49"/>
        <v>0</v>
      </c>
    </row>
    <row r="3183" spans="1:8" hidden="1">
      <c r="A3183" s="80" t="s">
        <v>3707</v>
      </c>
      <c r="B3183" s="80" t="s">
        <v>3967</v>
      </c>
      <c r="C3183" s="80" t="s">
        <v>3705</v>
      </c>
      <c r="D3183" s="93">
        <v>235.93637980119999</v>
      </c>
      <c r="E3183" s="80" t="s">
        <v>3706</v>
      </c>
      <c r="F3183" s="86" t="str">
        <f>INDEX('Crosswalk Particulates'!$B:$B,MATCH('2017 EPA Data'!A3183,'Crosswalk Particulates'!$A:$A,0))</f>
        <v>process-other-industry</v>
      </c>
      <c r="G3183" s="91">
        <f>INDEX('Crosswalk Particulates'!$E:$E,MATCH('2017 EPA Data'!$B3183,'Crosswalk Particulates'!$D:$D,0))</f>
        <v>0</v>
      </c>
      <c r="H3183" s="103">
        <f t="shared" si="49"/>
        <v>0</v>
      </c>
    </row>
    <row r="3184" spans="1:8" hidden="1">
      <c r="A3184" s="80" t="s">
        <v>3747</v>
      </c>
      <c r="B3184" s="80" t="s">
        <v>3967</v>
      </c>
      <c r="C3184" s="80" t="s">
        <v>3705</v>
      </c>
      <c r="D3184" s="93">
        <v>234.34218606224502</v>
      </c>
      <c r="E3184" s="80" t="s">
        <v>3706</v>
      </c>
      <c r="F3184" s="86" t="str">
        <f>INDEX('Crosswalk Particulates'!$B:$B,MATCH('2017 EPA Data'!A3184,'Crosswalk Particulates'!$A:$A,0))</f>
        <v>process-waste-industry</v>
      </c>
      <c r="G3184" s="91">
        <f>INDEX('Crosswalk Particulates'!$E:$E,MATCH('2017 EPA Data'!$B3184,'Crosswalk Particulates'!$D:$D,0))</f>
        <v>0</v>
      </c>
      <c r="H3184" s="103">
        <f t="shared" si="49"/>
        <v>0</v>
      </c>
    </row>
    <row r="3185" spans="1:8" hidden="1">
      <c r="A3185" s="80" t="s">
        <v>3819</v>
      </c>
      <c r="B3185" s="80" t="s">
        <v>3810</v>
      </c>
      <c r="C3185" s="80" t="s">
        <v>3811</v>
      </c>
      <c r="D3185" s="93">
        <v>234.05757513862</v>
      </c>
      <c r="E3185" s="80" t="s">
        <v>3706</v>
      </c>
      <c r="F3185" s="86" t="str">
        <f>INDEX('Crosswalk Particulates'!$B:$B,MATCH('2017 EPA Data'!A3185,'Crosswalk Particulates'!$A:$A,0))</f>
        <v>Residential Buildings Sector</v>
      </c>
      <c r="G3185" s="91">
        <f>INDEX('Crosswalk Particulates'!$E:$E,MATCH('2017 EPA Data'!$B3185,'Crosswalk Particulates'!$D:$D,0))</f>
        <v>0</v>
      </c>
      <c r="H3185" s="103">
        <f t="shared" si="49"/>
        <v>0</v>
      </c>
    </row>
    <row r="3186" spans="1:8" hidden="1">
      <c r="A3186" s="80" t="s">
        <v>3857</v>
      </c>
      <c r="B3186" s="80" t="s">
        <v>3866</v>
      </c>
      <c r="C3186" s="80" t="s">
        <v>3705</v>
      </c>
      <c r="D3186" s="93">
        <v>234</v>
      </c>
      <c r="E3186" s="80" t="s">
        <v>3706</v>
      </c>
      <c r="F3186" s="86" t="str">
        <f>INDEX('Crosswalk Particulates'!$B:$B,MATCH('2017 EPA Data'!A3186,'Crosswalk Particulates'!$A:$A,0))</f>
        <v>Commercial Buildings Sector</v>
      </c>
      <c r="G3186" s="91">
        <f>INDEX('Crosswalk Particulates'!$E:$E,MATCH('2017 EPA Data'!$B3186,'Crosswalk Particulates'!$D:$D,0))</f>
        <v>0</v>
      </c>
      <c r="H3186" s="103">
        <f t="shared" si="49"/>
        <v>0</v>
      </c>
    </row>
    <row r="3187" spans="1:8" hidden="1">
      <c r="A3187" s="80" t="s">
        <v>3837</v>
      </c>
      <c r="B3187" s="80" t="s">
        <v>3877</v>
      </c>
      <c r="C3187" s="80" t="s">
        <v>3705</v>
      </c>
      <c r="D3187" s="93">
        <v>233.8</v>
      </c>
      <c r="E3187" s="80" t="s">
        <v>3706</v>
      </c>
      <c r="F3187" s="86" t="str">
        <f>INDEX('Crosswalk Particulates'!$B:$B,MATCH('2017 EPA Data'!A3187,'Crosswalk Particulates'!$A:$A,0))</f>
        <v>Electricity Sector</v>
      </c>
      <c r="G3187" s="91">
        <f>INDEX('Crosswalk Particulates'!$E:$E,MATCH('2017 EPA Data'!$B3187,'Crosswalk Particulates'!$D:$D,0))</f>
        <v>0</v>
      </c>
      <c r="H3187" s="103">
        <f t="shared" si="49"/>
        <v>0</v>
      </c>
    </row>
    <row r="3188" spans="1:8" hidden="1">
      <c r="A3188" s="80" t="s">
        <v>3857</v>
      </c>
      <c r="B3188" s="80" t="s">
        <v>3759</v>
      </c>
      <c r="C3188" s="80" t="s">
        <v>3705</v>
      </c>
      <c r="D3188" s="93">
        <v>233.70132000000001</v>
      </c>
      <c r="E3188" s="80" t="s">
        <v>3706</v>
      </c>
      <c r="F3188" s="86" t="str">
        <f>INDEX('Crosswalk Particulates'!$B:$B,MATCH('2017 EPA Data'!A3188,'Crosswalk Particulates'!$A:$A,0))</f>
        <v>Commercial Buildings Sector</v>
      </c>
      <c r="G3188" s="91">
        <f>INDEX('Crosswalk Particulates'!$E:$E,MATCH('2017 EPA Data'!$B3188,'Crosswalk Particulates'!$D:$D,0))</f>
        <v>0</v>
      </c>
      <c r="H3188" s="103">
        <f t="shared" si="49"/>
        <v>0</v>
      </c>
    </row>
    <row r="3189" spans="1:8" hidden="1">
      <c r="A3189" s="80" t="s">
        <v>3730</v>
      </c>
      <c r="B3189" s="80" t="s">
        <v>3825</v>
      </c>
      <c r="C3189" s="80" t="s">
        <v>3705</v>
      </c>
      <c r="D3189" s="93">
        <v>232.60445043207588</v>
      </c>
      <c r="E3189" s="80" t="s">
        <v>3706</v>
      </c>
      <c r="F3189" s="86" t="str">
        <f>INDEX('Crosswalk Particulates'!$B:$B,MATCH('2017 EPA Data'!A3189,'Crosswalk Particulates'!$A:$A,0))</f>
        <v>process-ngps-industry</v>
      </c>
      <c r="G3189" s="91">
        <f>INDEX('Crosswalk Particulates'!$E:$E,MATCH('2017 EPA Data'!$B3189,'Crosswalk Particulates'!$D:$D,0))</f>
        <v>0</v>
      </c>
      <c r="H3189" s="103">
        <f t="shared" si="49"/>
        <v>0</v>
      </c>
    </row>
    <row r="3190" spans="1:8" hidden="1">
      <c r="A3190" s="80" t="s">
        <v>3743</v>
      </c>
      <c r="B3190" s="80" t="s">
        <v>3862</v>
      </c>
      <c r="C3190" s="80" t="s">
        <v>3705</v>
      </c>
      <c r="D3190" s="93">
        <v>232.36</v>
      </c>
      <c r="E3190" s="80" t="s">
        <v>3706</v>
      </c>
      <c r="F3190" s="86" t="str">
        <f>INDEX('Crosswalk Particulates'!$B:$B,MATCH('2017 EPA Data'!A3190,'Crosswalk Particulates'!$A:$A,0))</f>
        <v>process-other-industry</v>
      </c>
      <c r="G3190" s="91">
        <f>INDEX('Crosswalk Particulates'!$E:$E,MATCH('2017 EPA Data'!$B3190,'Crosswalk Particulates'!$D:$D,0))</f>
        <v>0</v>
      </c>
      <c r="H3190" s="103">
        <f t="shared" si="49"/>
        <v>0</v>
      </c>
    </row>
    <row r="3191" spans="1:8" hidden="1">
      <c r="A3191" s="80" t="s">
        <v>3852</v>
      </c>
      <c r="B3191" s="80" t="s">
        <v>3793</v>
      </c>
      <c r="C3191" s="80" t="s">
        <v>3745</v>
      </c>
      <c r="D3191" s="93">
        <v>231.79661551812487</v>
      </c>
      <c r="E3191" s="80" t="s">
        <v>3710</v>
      </c>
      <c r="F3191" s="86" t="str">
        <f>INDEX('Crosswalk Particulates'!$B:$B,MATCH('2017 EPA Data'!A3191,'Crosswalk Particulates'!$A:$A,0))</f>
        <v>Commercial Buildings Sector</v>
      </c>
      <c r="G3191" s="91">
        <f>INDEX('Crosswalk Particulates'!$E:$E,MATCH('2017 EPA Data'!$B3191,'Crosswalk Particulates'!$D:$D,0))</f>
        <v>0</v>
      </c>
      <c r="H3191" s="103">
        <f t="shared" si="49"/>
        <v>210282602.46040124</v>
      </c>
    </row>
    <row r="3192" spans="1:8" hidden="1">
      <c r="A3192" s="80" t="s">
        <v>3788</v>
      </c>
      <c r="B3192" s="80" t="s">
        <v>3951</v>
      </c>
      <c r="C3192" s="80" t="s">
        <v>3705</v>
      </c>
      <c r="D3192" s="93">
        <v>230.45481477715879</v>
      </c>
      <c r="E3192" s="80" t="s">
        <v>3706</v>
      </c>
      <c r="F3192" s="86" t="str">
        <f>INDEX('Crosswalk Particulates'!$B:$B,MATCH('2017 EPA Data'!A3192,'Crosswalk Particulates'!$A:$A,0))</f>
        <v>industry-fuel-biomass</v>
      </c>
      <c r="G3192" s="91">
        <f>INDEX('Crosswalk Particulates'!$E:$E,MATCH('2017 EPA Data'!$B3192,'Crosswalk Particulates'!$D:$D,0))</f>
        <v>0</v>
      </c>
      <c r="H3192" s="103">
        <f t="shared" si="49"/>
        <v>0</v>
      </c>
    </row>
    <row r="3193" spans="1:8" hidden="1">
      <c r="A3193" s="80" t="s">
        <v>3853</v>
      </c>
      <c r="B3193" s="80" t="s">
        <v>3914</v>
      </c>
      <c r="C3193" s="80" t="s">
        <v>3705</v>
      </c>
      <c r="D3193" s="93">
        <v>230.16153368439129</v>
      </c>
      <c r="E3193" s="80" t="s">
        <v>3706</v>
      </c>
      <c r="F3193" s="86" t="str">
        <f>INDEX('Crosswalk Particulates'!$B:$B,MATCH('2017 EPA Data'!A3193,'Crosswalk Particulates'!$A:$A,0))</f>
        <v>Commercial Buildings Sector</v>
      </c>
      <c r="G3193" s="91">
        <f>INDEX('Crosswalk Particulates'!$E:$E,MATCH('2017 EPA Data'!$B3193,'Crosswalk Particulates'!$D:$D,0))</f>
        <v>0</v>
      </c>
      <c r="H3193" s="103">
        <f t="shared" si="49"/>
        <v>0</v>
      </c>
    </row>
    <row r="3194" spans="1:8" hidden="1">
      <c r="A3194" s="80" t="s">
        <v>3774</v>
      </c>
      <c r="B3194" s="80" t="s">
        <v>3888</v>
      </c>
      <c r="C3194" s="80" t="s">
        <v>3705</v>
      </c>
      <c r="D3194" s="93">
        <v>230.07597920000001</v>
      </c>
      <c r="E3194" s="80" t="s">
        <v>3706</v>
      </c>
      <c r="F3194" s="86" t="str">
        <f>INDEX('Crosswalk Particulates'!$B:$B,MATCH('2017 EPA Data'!A3194,'Crosswalk Particulates'!$A:$A,0))</f>
        <v>process-other-industry</v>
      </c>
      <c r="G3194" s="91">
        <f>INDEX('Crosswalk Particulates'!$E:$E,MATCH('2017 EPA Data'!$B3194,'Crosswalk Particulates'!$D:$D,0))</f>
        <v>0</v>
      </c>
      <c r="H3194" s="103">
        <f t="shared" si="49"/>
        <v>0</v>
      </c>
    </row>
    <row r="3195" spans="1:8" hidden="1">
      <c r="A3195" s="80" t="s">
        <v>3769</v>
      </c>
      <c r="B3195" s="80" t="s">
        <v>3782</v>
      </c>
      <c r="C3195" s="80" t="s">
        <v>3705</v>
      </c>
      <c r="D3195" s="93">
        <v>230</v>
      </c>
      <c r="E3195" s="80" t="s">
        <v>3706</v>
      </c>
      <c r="F3195" s="86" t="str">
        <f>INDEX('Crosswalk Particulates'!$B:$B,MATCH('2017 EPA Data'!A3195,'Crosswalk Particulates'!$A:$A,0))</f>
        <v>Electricity Sector</v>
      </c>
      <c r="G3195" s="91">
        <f>INDEX('Crosswalk Particulates'!$E:$E,MATCH('2017 EPA Data'!$B3195,'Crosswalk Particulates'!$D:$D,0))</f>
        <v>0</v>
      </c>
      <c r="H3195" s="103">
        <f t="shared" si="49"/>
        <v>0</v>
      </c>
    </row>
    <row r="3196" spans="1:8" hidden="1">
      <c r="A3196" s="80" t="s">
        <v>3780</v>
      </c>
      <c r="B3196" s="80" t="s">
        <v>3948</v>
      </c>
      <c r="C3196" s="80" t="s">
        <v>3705</v>
      </c>
      <c r="D3196" s="93">
        <v>229.7300213394</v>
      </c>
      <c r="E3196" s="80" t="s">
        <v>3706</v>
      </c>
      <c r="F3196" s="86" t="str">
        <f>INDEX('Crosswalk Particulates'!$B:$B,MATCH('2017 EPA Data'!A3196,'Crosswalk Particulates'!$A:$A,0))</f>
        <v>process-ngps-industry</v>
      </c>
      <c r="G3196" s="91">
        <f>INDEX('Crosswalk Particulates'!$E:$E,MATCH('2017 EPA Data'!$B3196,'Crosswalk Particulates'!$D:$D,0))</f>
        <v>0</v>
      </c>
      <c r="H3196" s="103">
        <f t="shared" si="49"/>
        <v>0</v>
      </c>
    </row>
    <row r="3197" spans="1:8" hidden="1">
      <c r="A3197" s="80" t="s">
        <v>3788</v>
      </c>
      <c r="B3197" s="80" t="s">
        <v>3886</v>
      </c>
      <c r="C3197" s="80" t="s">
        <v>3709</v>
      </c>
      <c r="D3197" s="93">
        <v>229.49002906000001</v>
      </c>
      <c r="E3197" s="80" t="s">
        <v>3710</v>
      </c>
      <c r="F3197" s="86" t="str">
        <f>INDEX('Crosswalk Particulates'!$B:$B,MATCH('2017 EPA Data'!A3197,'Crosswalk Particulates'!$A:$A,0))</f>
        <v>industry-fuel-biomass</v>
      </c>
      <c r="G3197" s="91" t="str">
        <f>INDEX('Crosswalk Particulates'!$E:$E,MATCH('2017 EPA Data'!$B3197,'Crosswalk Particulates'!$D:$D,0))</f>
        <v>N2O</v>
      </c>
      <c r="H3197" s="103">
        <f t="shared" si="49"/>
        <v>208190099.93558985</v>
      </c>
    </row>
    <row r="3198" spans="1:8" hidden="1">
      <c r="A3198" s="80" t="s">
        <v>3751</v>
      </c>
      <c r="B3198" s="80" t="s">
        <v>3914</v>
      </c>
      <c r="C3198" s="80" t="s">
        <v>3705</v>
      </c>
      <c r="D3198" s="93">
        <v>229.29435461234709</v>
      </c>
      <c r="E3198" s="80" t="s">
        <v>3706</v>
      </c>
      <c r="F3198" s="86" t="str">
        <f>INDEX('Crosswalk Particulates'!$B:$B,MATCH('2017 EPA Data'!A3198,'Crosswalk Particulates'!$A:$A,0))</f>
        <v>Other-EPA</v>
      </c>
      <c r="G3198" s="91">
        <f>INDEX('Crosswalk Particulates'!$E:$E,MATCH('2017 EPA Data'!$B3198,'Crosswalk Particulates'!$D:$D,0))</f>
        <v>0</v>
      </c>
      <c r="H3198" s="103">
        <f t="shared" si="49"/>
        <v>0</v>
      </c>
    </row>
    <row r="3199" spans="1:8" hidden="1">
      <c r="A3199" s="80" t="s">
        <v>3747</v>
      </c>
      <c r="B3199" s="80" t="s">
        <v>3932</v>
      </c>
      <c r="C3199" s="80" t="s">
        <v>3705</v>
      </c>
      <c r="D3199" s="93">
        <v>228.32570013</v>
      </c>
      <c r="E3199" s="80" t="s">
        <v>3706</v>
      </c>
      <c r="F3199" s="86" t="str">
        <f>INDEX('Crosswalk Particulates'!$B:$B,MATCH('2017 EPA Data'!A3199,'Crosswalk Particulates'!$A:$A,0))</f>
        <v>process-waste-industry</v>
      </c>
      <c r="G3199" s="91">
        <f>INDEX('Crosswalk Particulates'!$E:$E,MATCH('2017 EPA Data'!$B3199,'Crosswalk Particulates'!$D:$D,0))</f>
        <v>0</v>
      </c>
      <c r="H3199" s="103">
        <f t="shared" si="49"/>
        <v>0</v>
      </c>
    </row>
    <row r="3200" spans="1:8" hidden="1">
      <c r="A3200" s="80" t="s">
        <v>3852</v>
      </c>
      <c r="B3200" s="80" t="s">
        <v>3939</v>
      </c>
      <c r="C3200" s="80" t="s">
        <v>3705</v>
      </c>
      <c r="D3200" s="93">
        <v>227.70170820783162</v>
      </c>
      <c r="E3200" s="80" t="s">
        <v>3706</v>
      </c>
      <c r="F3200" s="86" t="str">
        <f>INDEX('Crosswalk Particulates'!$B:$B,MATCH('2017 EPA Data'!A3200,'Crosswalk Particulates'!$A:$A,0))</f>
        <v>Commercial Buildings Sector</v>
      </c>
      <c r="G3200" s="91">
        <f>INDEX('Crosswalk Particulates'!$E:$E,MATCH('2017 EPA Data'!$B3200,'Crosswalk Particulates'!$D:$D,0))</f>
        <v>0</v>
      </c>
      <c r="H3200" s="103">
        <f t="shared" si="49"/>
        <v>0</v>
      </c>
    </row>
    <row r="3201" spans="1:8" hidden="1">
      <c r="A3201" s="80" t="s">
        <v>3780</v>
      </c>
      <c r="B3201" s="80" t="s">
        <v>3824</v>
      </c>
      <c r="C3201" s="80" t="s">
        <v>3705</v>
      </c>
      <c r="D3201" s="93">
        <v>227.523525807467</v>
      </c>
      <c r="E3201" s="80" t="s">
        <v>3706</v>
      </c>
      <c r="F3201" s="86" t="str">
        <f>INDEX('Crosswalk Particulates'!$B:$B,MATCH('2017 EPA Data'!A3201,'Crosswalk Particulates'!$A:$A,0))</f>
        <v>process-ngps-industry</v>
      </c>
      <c r="G3201" s="91">
        <f>INDEX('Crosswalk Particulates'!$E:$E,MATCH('2017 EPA Data'!$B3201,'Crosswalk Particulates'!$D:$D,0))</f>
        <v>0</v>
      </c>
      <c r="H3201" s="103">
        <f t="shared" si="49"/>
        <v>0</v>
      </c>
    </row>
    <row r="3202" spans="1:8" hidden="1">
      <c r="A3202" s="80" t="s">
        <v>3795</v>
      </c>
      <c r="B3202" s="80" t="s">
        <v>3903</v>
      </c>
      <c r="C3202" s="80" t="s">
        <v>3705</v>
      </c>
      <c r="D3202" s="93">
        <v>225.59381999999999</v>
      </c>
      <c r="E3202" s="80" t="s">
        <v>3706</v>
      </c>
      <c r="F3202" s="86" t="str">
        <f>INDEX('Crosswalk Particulates'!$B:$B,MATCH('2017 EPA Data'!A3202,'Crosswalk Particulates'!$A:$A,0))</f>
        <v>process-cement-industry</v>
      </c>
      <c r="G3202" s="91">
        <f>INDEX('Crosswalk Particulates'!$E:$E,MATCH('2017 EPA Data'!$B3202,'Crosswalk Particulates'!$D:$D,0))</f>
        <v>0</v>
      </c>
      <c r="H3202" s="103">
        <f t="shared" si="49"/>
        <v>0</v>
      </c>
    </row>
    <row r="3203" spans="1:8" hidden="1">
      <c r="A3203" s="80" t="s">
        <v>3737</v>
      </c>
      <c r="B3203" s="80" t="s">
        <v>3928</v>
      </c>
      <c r="C3203" s="80" t="s">
        <v>3705</v>
      </c>
      <c r="D3203" s="93">
        <v>225.45292333798216</v>
      </c>
      <c r="E3203" s="80" t="s">
        <v>3706</v>
      </c>
      <c r="F3203" s="86" t="str">
        <f>INDEX('Crosswalk Particulates'!$B:$B,MATCH('2017 EPA Data'!A3203,'Crosswalk Particulates'!$A:$A,0))</f>
        <v>Residential Buildings Sector</v>
      </c>
      <c r="G3203" s="91">
        <f>INDEX('Crosswalk Particulates'!$E:$E,MATCH('2017 EPA Data'!$B3203,'Crosswalk Particulates'!$D:$D,0))</f>
        <v>0</v>
      </c>
      <c r="H3203" s="103">
        <f t="shared" si="49"/>
        <v>0</v>
      </c>
    </row>
    <row r="3204" spans="1:8" hidden="1">
      <c r="A3204" s="80" t="s">
        <v>3753</v>
      </c>
      <c r="B3204" s="80" t="s">
        <v>3864</v>
      </c>
      <c r="C3204" s="80" t="s">
        <v>3705</v>
      </c>
      <c r="D3204" s="93">
        <v>225.09216000000001</v>
      </c>
      <c r="E3204" s="80" t="s">
        <v>3706</v>
      </c>
      <c r="F3204" s="86" t="str">
        <f>INDEX('Crosswalk Particulates'!$B:$B,MATCH('2017 EPA Data'!A3204,'Crosswalk Particulates'!$A:$A,0))</f>
        <v>Electricity Sector</v>
      </c>
      <c r="G3204" s="91">
        <f>INDEX('Crosswalk Particulates'!$E:$E,MATCH('2017 EPA Data'!$B3204,'Crosswalk Particulates'!$D:$D,0))</f>
        <v>0</v>
      </c>
      <c r="H3204" s="103">
        <f t="shared" ref="H3204:H3267" si="50">IF(E3204="TON",D3204/metricton_to_shortton,0)*10^6</f>
        <v>0</v>
      </c>
    </row>
    <row r="3205" spans="1:8" hidden="1">
      <c r="A3205" s="80" t="s">
        <v>3780</v>
      </c>
      <c r="B3205" s="80" t="s">
        <v>3891</v>
      </c>
      <c r="C3205" s="80" t="s">
        <v>3705</v>
      </c>
      <c r="D3205" s="93">
        <v>222.55</v>
      </c>
      <c r="E3205" s="80" t="s">
        <v>3706</v>
      </c>
      <c r="F3205" s="86" t="str">
        <f>INDEX('Crosswalk Particulates'!$B:$B,MATCH('2017 EPA Data'!A3205,'Crosswalk Particulates'!$A:$A,0))</f>
        <v>process-ngps-industry</v>
      </c>
      <c r="G3205" s="91">
        <f>INDEX('Crosswalk Particulates'!$E:$E,MATCH('2017 EPA Data'!$B3205,'Crosswalk Particulates'!$D:$D,0))</f>
        <v>0</v>
      </c>
      <c r="H3205" s="103">
        <f t="shared" si="50"/>
        <v>0</v>
      </c>
    </row>
    <row r="3206" spans="1:8" hidden="1">
      <c r="A3206" s="80" t="s">
        <v>3739</v>
      </c>
      <c r="B3206" s="80" t="s">
        <v>3877</v>
      </c>
      <c r="C3206" s="80" t="s">
        <v>3705</v>
      </c>
      <c r="D3206" s="93">
        <v>221.95849999999999</v>
      </c>
      <c r="E3206" s="80" t="s">
        <v>3706</v>
      </c>
      <c r="F3206" s="86" t="str">
        <f>INDEX('Crosswalk Particulates'!$B:$B,MATCH('2017 EPA Data'!A3206,'Crosswalk Particulates'!$A:$A,0))</f>
        <v>industry-fuel-natural gas</v>
      </c>
      <c r="G3206" s="91">
        <f>INDEX('Crosswalk Particulates'!$E:$E,MATCH('2017 EPA Data'!$B3206,'Crosswalk Particulates'!$D:$D,0))</f>
        <v>0</v>
      </c>
      <c r="H3206" s="103">
        <f t="shared" si="50"/>
        <v>0</v>
      </c>
    </row>
    <row r="3207" spans="1:8" hidden="1">
      <c r="A3207" s="80" t="s">
        <v>3857</v>
      </c>
      <c r="B3207" s="80" t="s">
        <v>3885</v>
      </c>
      <c r="C3207" s="80" t="s">
        <v>3705</v>
      </c>
      <c r="D3207" s="93">
        <v>218.62142597299999</v>
      </c>
      <c r="E3207" s="80" t="s">
        <v>3706</v>
      </c>
      <c r="F3207" s="86" t="str">
        <f>INDEX('Crosswalk Particulates'!$B:$B,MATCH('2017 EPA Data'!A3207,'Crosswalk Particulates'!$A:$A,0))</f>
        <v>Commercial Buildings Sector</v>
      </c>
      <c r="G3207" s="91">
        <f>INDEX('Crosswalk Particulates'!$E:$E,MATCH('2017 EPA Data'!$B3207,'Crosswalk Particulates'!$D:$D,0))</f>
        <v>0</v>
      </c>
      <c r="H3207" s="103">
        <f t="shared" si="50"/>
        <v>0</v>
      </c>
    </row>
    <row r="3208" spans="1:8" hidden="1">
      <c r="A3208" s="80" t="s">
        <v>3807</v>
      </c>
      <c r="B3208" s="80" t="s">
        <v>3736</v>
      </c>
      <c r="C3208" s="80" t="s">
        <v>3705</v>
      </c>
      <c r="D3208" s="93">
        <v>217.81059999999999</v>
      </c>
      <c r="E3208" s="80" t="s">
        <v>3706</v>
      </c>
      <c r="F3208" s="86" t="str">
        <f>INDEX('Crosswalk Particulates'!$B:$B,MATCH('2017 EPA Data'!A3208,'Crosswalk Particulates'!$A:$A,0))</f>
        <v>process-iron and steel-industry</v>
      </c>
      <c r="G3208" s="91">
        <f>INDEX('Crosswalk Particulates'!$E:$E,MATCH('2017 EPA Data'!$B3208,'Crosswalk Particulates'!$D:$D,0))</f>
        <v>0</v>
      </c>
      <c r="H3208" s="103">
        <f t="shared" si="50"/>
        <v>0</v>
      </c>
    </row>
    <row r="3209" spans="1:8" hidden="1">
      <c r="A3209" s="80" t="s">
        <v>3784</v>
      </c>
      <c r="B3209" s="80" t="s">
        <v>3913</v>
      </c>
      <c r="C3209" s="80" t="s">
        <v>3705</v>
      </c>
      <c r="D3209" s="93">
        <v>217.7705</v>
      </c>
      <c r="E3209" s="80" t="s">
        <v>3706</v>
      </c>
      <c r="F3209" s="86" t="str">
        <f>INDEX('Crosswalk Particulates'!$B:$B,MATCH('2017 EPA Data'!A3209,'Crosswalk Particulates'!$A:$A,0))</f>
        <v>industry-fuel-coal</v>
      </c>
      <c r="G3209" s="91">
        <f>INDEX('Crosswalk Particulates'!$E:$E,MATCH('2017 EPA Data'!$B3209,'Crosswalk Particulates'!$D:$D,0))</f>
        <v>0</v>
      </c>
      <c r="H3209" s="103">
        <f t="shared" si="50"/>
        <v>0</v>
      </c>
    </row>
    <row r="3210" spans="1:8" hidden="1">
      <c r="A3210" s="80" t="s">
        <v>3857</v>
      </c>
      <c r="B3210" s="80" t="s">
        <v>3818</v>
      </c>
      <c r="D3210" s="93">
        <v>217.2846999344421</v>
      </c>
      <c r="E3210" s="80" t="s">
        <v>3710</v>
      </c>
      <c r="F3210" s="86" t="str">
        <f>INDEX('Crosswalk Particulates'!$B:$B,MATCH('2017 EPA Data'!A3210,'Crosswalk Particulates'!$A:$A,0))</f>
        <v>Commercial Buildings Sector</v>
      </c>
      <c r="G3210" s="91">
        <f>INDEX('Crosswalk Particulates'!$E:$E,MATCH('2017 EPA Data'!$B3210,'Crosswalk Particulates'!$D:$D,0))</f>
        <v>0</v>
      </c>
      <c r="H3210" s="103">
        <f t="shared" si="50"/>
        <v>197117598.43822712</v>
      </c>
    </row>
    <row r="3211" spans="1:8" hidden="1">
      <c r="A3211" s="80" t="s">
        <v>3784</v>
      </c>
      <c r="B3211" s="80" t="s">
        <v>3808</v>
      </c>
      <c r="C3211" s="80" t="s">
        <v>3705</v>
      </c>
      <c r="D3211" s="93">
        <v>216.99778046132499</v>
      </c>
      <c r="E3211" s="80" t="s">
        <v>3706</v>
      </c>
      <c r="F3211" s="86" t="str">
        <f>INDEX('Crosswalk Particulates'!$B:$B,MATCH('2017 EPA Data'!A3211,'Crosswalk Particulates'!$A:$A,0))</f>
        <v>industry-fuel-coal</v>
      </c>
      <c r="G3211" s="91">
        <f>INDEX('Crosswalk Particulates'!$E:$E,MATCH('2017 EPA Data'!$B3211,'Crosswalk Particulates'!$D:$D,0))</f>
        <v>0</v>
      </c>
      <c r="H3211" s="103">
        <f t="shared" si="50"/>
        <v>0</v>
      </c>
    </row>
    <row r="3212" spans="1:8" hidden="1">
      <c r="A3212" s="80" t="s">
        <v>3820</v>
      </c>
      <c r="B3212" s="80" t="s">
        <v>3951</v>
      </c>
      <c r="C3212" s="80" t="s">
        <v>3705</v>
      </c>
      <c r="D3212" s="93">
        <v>215.34032461833991</v>
      </c>
      <c r="E3212" s="80" t="s">
        <v>3706</v>
      </c>
      <c r="F3212" s="86" t="str">
        <f>INDEX('Crosswalk Particulates'!$B:$B,MATCH('2017 EPA Data'!A3212,'Crosswalk Particulates'!$A:$A,0))</f>
        <v>industry-fuel-other</v>
      </c>
      <c r="G3212" s="91">
        <f>INDEX('Crosswalk Particulates'!$E:$E,MATCH('2017 EPA Data'!$B3212,'Crosswalk Particulates'!$D:$D,0))</f>
        <v>0</v>
      </c>
      <c r="H3212" s="103">
        <f t="shared" si="50"/>
        <v>0</v>
      </c>
    </row>
    <row r="3213" spans="1:8" hidden="1">
      <c r="A3213" s="80" t="s">
        <v>3730</v>
      </c>
      <c r="B3213" s="80" t="s">
        <v>3920</v>
      </c>
      <c r="D3213" s="93">
        <v>215.22222134626875</v>
      </c>
      <c r="E3213" s="80" t="s">
        <v>3710</v>
      </c>
      <c r="F3213" s="86" t="str">
        <f>INDEX('Crosswalk Particulates'!$B:$B,MATCH('2017 EPA Data'!A3213,'Crosswalk Particulates'!$A:$A,0))</f>
        <v>process-ngps-industry</v>
      </c>
      <c r="G3213" s="91">
        <f>INDEX('Crosswalk Particulates'!$E:$E,MATCH('2017 EPA Data'!$B3213,'Crosswalk Particulates'!$D:$D,0))</f>
        <v>0</v>
      </c>
      <c r="H3213" s="103">
        <f t="shared" si="50"/>
        <v>195246547.11131057</v>
      </c>
    </row>
    <row r="3214" spans="1:8" hidden="1">
      <c r="A3214" s="80" t="s">
        <v>3742</v>
      </c>
      <c r="B3214" s="80" t="s">
        <v>3904</v>
      </c>
      <c r="D3214" s="93">
        <v>214.35764963138064</v>
      </c>
      <c r="E3214" s="80" t="s">
        <v>3710</v>
      </c>
      <c r="F3214" s="86" t="str">
        <f>INDEX('Crosswalk Particulates'!$B:$B,MATCH('2017 EPA Data'!A3214,'Crosswalk Particulates'!$A:$A,0))</f>
        <v>Transportation Sector</v>
      </c>
      <c r="G3214" s="91" t="str">
        <f>INDEX('Crosswalk Particulates'!$E:$E,MATCH('2017 EPA Data'!$B3214,'Crosswalk Particulates'!$D:$D,0))</f>
        <v>BC</v>
      </c>
      <c r="H3214" s="103">
        <f t="shared" si="50"/>
        <v>194462219.91216686</v>
      </c>
    </row>
    <row r="3215" spans="1:8" hidden="1">
      <c r="A3215" s="80" t="s">
        <v>3795</v>
      </c>
      <c r="B3215" s="80" t="s">
        <v>3860</v>
      </c>
      <c r="C3215" s="80" t="s">
        <v>3705</v>
      </c>
      <c r="D3215" s="93">
        <v>213.51669999999999</v>
      </c>
      <c r="E3215" s="80" t="s">
        <v>3706</v>
      </c>
      <c r="F3215" s="86" t="str">
        <f>INDEX('Crosswalk Particulates'!$B:$B,MATCH('2017 EPA Data'!A3215,'Crosswalk Particulates'!$A:$A,0))</f>
        <v>process-cement-industry</v>
      </c>
      <c r="G3215" s="91">
        <f>INDEX('Crosswalk Particulates'!$E:$E,MATCH('2017 EPA Data'!$B3215,'Crosswalk Particulates'!$D:$D,0))</f>
        <v>0</v>
      </c>
      <c r="H3215" s="103">
        <f t="shared" si="50"/>
        <v>0</v>
      </c>
    </row>
    <row r="3216" spans="1:8" hidden="1">
      <c r="A3216" s="80" t="s">
        <v>3817</v>
      </c>
      <c r="B3216" s="80" t="s">
        <v>3871</v>
      </c>
      <c r="C3216" s="80" t="s">
        <v>3705</v>
      </c>
      <c r="D3216" s="93">
        <v>213</v>
      </c>
      <c r="E3216" s="80" t="s">
        <v>3706</v>
      </c>
      <c r="F3216" s="86" t="str">
        <f>INDEX('Crosswalk Particulates'!$B:$B,MATCH('2017 EPA Data'!A3216,'Crosswalk Particulates'!$A:$A,0))</f>
        <v>industry-fuel-oil</v>
      </c>
      <c r="G3216" s="91">
        <f>INDEX('Crosswalk Particulates'!$E:$E,MATCH('2017 EPA Data'!$B3216,'Crosswalk Particulates'!$D:$D,0))</f>
        <v>0</v>
      </c>
      <c r="H3216" s="103">
        <f t="shared" si="50"/>
        <v>0</v>
      </c>
    </row>
    <row r="3217" spans="1:8" hidden="1">
      <c r="A3217" s="80" t="s">
        <v>3747</v>
      </c>
      <c r="B3217" s="80" t="s">
        <v>3894</v>
      </c>
      <c r="C3217" s="80" t="s">
        <v>3705</v>
      </c>
      <c r="D3217" s="93">
        <v>212.87694901634001</v>
      </c>
      <c r="E3217" s="80" t="s">
        <v>3706</v>
      </c>
      <c r="F3217" s="86" t="str">
        <f>INDEX('Crosswalk Particulates'!$B:$B,MATCH('2017 EPA Data'!A3217,'Crosswalk Particulates'!$A:$A,0))</f>
        <v>process-waste-industry</v>
      </c>
      <c r="G3217" s="91">
        <f>INDEX('Crosswalk Particulates'!$E:$E,MATCH('2017 EPA Data'!$B3217,'Crosswalk Particulates'!$D:$D,0))</f>
        <v>0</v>
      </c>
      <c r="H3217" s="103">
        <f t="shared" si="50"/>
        <v>0</v>
      </c>
    </row>
    <row r="3218" spans="1:8" hidden="1">
      <c r="A3218" s="80" t="s">
        <v>3780</v>
      </c>
      <c r="B3218" s="80" t="s">
        <v>3895</v>
      </c>
      <c r="C3218" s="80" t="s">
        <v>3705</v>
      </c>
      <c r="D3218" s="93">
        <v>212.2388</v>
      </c>
      <c r="E3218" s="80" t="s">
        <v>3706</v>
      </c>
      <c r="F3218" s="86" t="str">
        <f>INDEX('Crosswalk Particulates'!$B:$B,MATCH('2017 EPA Data'!A3218,'Crosswalk Particulates'!$A:$A,0))</f>
        <v>process-ngps-industry</v>
      </c>
      <c r="G3218" s="91">
        <f>INDEX('Crosswalk Particulates'!$E:$E,MATCH('2017 EPA Data'!$B3218,'Crosswalk Particulates'!$D:$D,0))</f>
        <v>0</v>
      </c>
      <c r="H3218" s="103">
        <f t="shared" si="50"/>
        <v>0</v>
      </c>
    </row>
    <row r="3219" spans="1:8" hidden="1">
      <c r="A3219" s="80" t="s">
        <v>3817</v>
      </c>
      <c r="B3219" s="80" t="s">
        <v>3851</v>
      </c>
      <c r="C3219" s="80" t="s">
        <v>3705</v>
      </c>
      <c r="D3219" s="93">
        <v>211.6542426176</v>
      </c>
      <c r="E3219" s="80" t="s">
        <v>3706</v>
      </c>
      <c r="F3219" s="86" t="str">
        <f>INDEX('Crosswalk Particulates'!$B:$B,MATCH('2017 EPA Data'!A3219,'Crosswalk Particulates'!$A:$A,0))</f>
        <v>industry-fuel-oil</v>
      </c>
      <c r="G3219" s="91">
        <f>INDEX('Crosswalk Particulates'!$E:$E,MATCH('2017 EPA Data'!$B3219,'Crosswalk Particulates'!$D:$D,0))</f>
        <v>0</v>
      </c>
      <c r="H3219" s="103">
        <f t="shared" si="50"/>
        <v>0</v>
      </c>
    </row>
    <row r="3220" spans="1:8" hidden="1">
      <c r="A3220" s="80" t="s">
        <v>3747</v>
      </c>
      <c r="B3220" s="80" t="s">
        <v>3865</v>
      </c>
      <c r="C3220" s="80" t="s">
        <v>3705</v>
      </c>
      <c r="D3220" s="93">
        <v>210.26682064537999</v>
      </c>
      <c r="E3220" s="80" t="s">
        <v>3706</v>
      </c>
      <c r="F3220" s="86" t="str">
        <f>INDEX('Crosswalk Particulates'!$B:$B,MATCH('2017 EPA Data'!A3220,'Crosswalk Particulates'!$A:$A,0))</f>
        <v>process-waste-industry</v>
      </c>
      <c r="G3220" s="91">
        <f>INDEX('Crosswalk Particulates'!$E:$E,MATCH('2017 EPA Data'!$B3220,'Crosswalk Particulates'!$D:$D,0))</f>
        <v>0</v>
      </c>
      <c r="H3220" s="103">
        <f t="shared" si="50"/>
        <v>0</v>
      </c>
    </row>
    <row r="3221" spans="1:8" hidden="1">
      <c r="A3221" s="80" t="s">
        <v>3820</v>
      </c>
      <c r="B3221" s="80" t="s">
        <v>3827</v>
      </c>
      <c r="C3221" s="80" t="s">
        <v>3705</v>
      </c>
      <c r="D3221" s="93">
        <v>209.71944199999999</v>
      </c>
      <c r="E3221" s="80" t="s">
        <v>3706</v>
      </c>
      <c r="F3221" s="86" t="str">
        <f>INDEX('Crosswalk Particulates'!$B:$B,MATCH('2017 EPA Data'!A3221,'Crosswalk Particulates'!$A:$A,0))</f>
        <v>industry-fuel-other</v>
      </c>
      <c r="G3221" s="91">
        <f>INDEX('Crosswalk Particulates'!$E:$E,MATCH('2017 EPA Data'!$B3221,'Crosswalk Particulates'!$D:$D,0))</f>
        <v>0</v>
      </c>
      <c r="H3221" s="103">
        <f t="shared" si="50"/>
        <v>0</v>
      </c>
    </row>
    <row r="3222" spans="1:8" hidden="1">
      <c r="A3222" s="80" t="s">
        <v>3757</v>
      </c>
      <c r="B3222" s="80" t="s">
        <v>3810</v>
      </c>
      <c r="C3222" s="80" t="s">
        <v>3811</v>
      </c>
      <c r="D3222" s="93">
        <v>209.560535002004</v>
      </c>
      <c r="E3222" s="80" t="s">
        <v>3706</v>
      </c>
      <c r="F3222" s="86" t="str">
        <f>INDEX('Crosswalk Particulates'!$B:$B,MATCH('2017 EPA Data'!A3222,'Crosswalk Particulates'!$A:$A,0))</f>
        <v>Transportation Sector</v>
      </c>
      <c r="G3222" s="91">
        <f>INDEX('Crosswalk Particulates'!$E:$E,MATCH('2017 EPA Data'!$B3222,'Crosswalk Particulates'!$D:$D,0))</f>
        <v>0</v>
      </c>
      <c r="H3222" s="103">
        <f t="shared" si="50"/>
        <v>0</v>
      </c>
    </row>
    <row r="3223" spans="1:8" hidden="1">
      <c r="A3223" s="80" t="s">
        <v>3741</v>
      </c>
      <c r="B3223" s="80" t="s">
        <v>3871</v>
      </c>
      <c r="C3223" s="80" t="s">
        <v>3705</v>
      </c>
      <c r="D3223" s="93">
        <v>209.45169000000001</v>
      </c>
      <c r="E3223" s="80" t="s">
        <v>3706</v>
      </c>
      <c r="F3223" s="86" t="str">
        <f>INDEX('Crosswalk Particulates'!$B:$B,MATCH('2017 EPA Data'!A3223,'Crosswalk Particulates'!$A:$A,0))</f>
        <v>process-other-industry</v>
      </c>
      <c r="G3223" s="91">
        <f>INDEX('Crosswalk Particulates'!$E:$E,MATCH('2017 EPA Data'!$B3223,'Crosswalk Particulates'!$D:$D,0))</f>
        <v>0</v>
      </c>
      <c r="H3223" s="103">
        <f t="shared" si="50"/>
        <v>0</v>
      </c>
    </row>
    <row r="3224" spans="1:8" hidden="1">
      <c r="A3224" s="80" t="s">
        <v>3791</v>
      </c>
      <c r="B3224" s="80" t="s">
        <v>3847</v>
      </c>
      <c r="C3224" s="80" t="s">
        <v>3705</v>
      </c>
      <c r="D3224" s="93">
        <v>209.28584990225588</v>
      </c>
      <c r="E3224" s="80" t="s">
        <v>3706</v>
      </c>
      <c r="F3224" s="86" t="str">
        <f>INDEX('Crosswalk Particulates'!$B:$B,MATCH('2017 EPA Data'!A3224,'Crosswalk Particulates'!$A:$A,0))</f>
        <v>Transportation Sector</v>
      </c>
      <c r="G3224" s="91">
        <f>INDEX('Crosswalk Particulates'!$E:$E,MATCH('2017 EPA Data'!$B3224,'Crosswalk Particulates'!$D:$D,0))</f>
        <v>0</v>
      </c>
      <c r="H3224" s="103">
        <f t="shared" si="50"/>
        <v>0</v>
      </c>
    </row>
    <row r="3225" spans="1:8" hidden="1">
      <c r="A3225" s="80" t="s">
        <v>3774</v>
      </c>
      <c r="B3225" s="80" t="s">
        <v>3904</v>
      </c>
      <c r="D3225" s="93">
        <v>208.26925780023385</v>
      </c>
      <c r="E3225" s="80" t="s">
        <v>3710</v>
      </c>
      <c r="F3225" s="86" t="str">
        <f>INDEX('Crosswalk Particulates'!$B:$B,MATCH('2017 EPA Data'!A3225,'Crosswalk Particulates'!$A:$A,0))</f>
        <v>process-other-industry</v>
      </c>
      <c r="G3225" s="91" t="str">
        <f>INDEX('Crosswalk Particulates'!$E:$E,MATCH('2017 EPA Data'!$B3225,'Crosswalk Particulates'!$D:$D,0))</f>
        <v>BC</v>
      </c>
      <c r="H3225" s="103">
        <f t="shared" si="50"/>
        <v>188938917.18321878</v>
      </c>
    </row>
    <row r="3226" spans="1:8" hidden="1">
      <c r="A3226" s="80" t="s">
        <v>3769</v>
      </c>
      <c r="B3226" s="80" t="s">
        <v>3887</v>
      </c>
      <c r="C3226" s="80" t="s">
        <v>3705</v>
      </c>
      <c r="D3226" s="93">
        <v>207.83</v>
      </c>
      <c r="E3226" s="80" t="s">
        <v>3706</v>
      </c>
      <c r="F3226" s="86" t="str">
        <f>INDEX('Crosswalk Particulates'!$B:$B,MATCH('2017 EPA Data'!A3226,'Crosswalk Particulates'!$A:$A,0))</f>
        <v>Electricity Sector</v>
      </c>
      <c r="G3226" s="91">
        <f>INDEX('Crosswalk Particulates'!$E:$E,MATCH('2017 EPA Data'!$B3226,'Crosswalk Particulates'!$D:$D,0))</f>
        <v>0</v>
      </c>
      <c r="H3226" s="103">
        <f t="shared" si="50"/>
        <v>0</v>
      </c>
    </row>
    <row r="3227" spans="1:8" hidden="1">
      <c r="A3227" s="80" t="s">
        <v>3772</v>
      </c>
      <c r="B3227" s="80" t="s">
        <v>3886</v>
      </c>
      <c r="C3227" s="80" t="s">
        <v>3709</v>
      </c>
      <c r="D3227" s="93">
        <v>206.4528612</v>
      </c>
      <c r="E3227" s="80" t="s">
        <v>3710</v>
      </c>
      <c r="F3227" s="86" t="str">
        <f>INDEX('Crosswalk Particulates'!$B:$B,MATCH('2017 EPA Data'!A3227,'Crosswalk Particulates'!$A:$A,0))</f>
        <v>Electricity Sector</v>
      </c>
      <c r="G3227" s="91" t="str">
        <f>INDEX('Crosswalk Particulates'!$E:$E,MATCH('2017 EPA Data'!$B3227,'Crosswalk Particulates'!$D:$D,0))</f>
        <v>N2O</v>
      </c>
      <c r="H3227" s="103">
        <f t="shared" si="50"/>
        <v>187291107.9460406</v>
      </c>
    </row>
    <row r="3228" spans="1:8" hidden="1">
      <c r="A3228" s="80" t="s">
        <v>3852</v>
      </c>
      <c r="B3228" s="80" t="s">
        <v>3808</v>
      </c>
      <c r="C3228" s="80" t="s">
        <v>3705</v>
      </c>
      <c r="D3228" s="93">
        <v>206.31265481372364</v>
      </c>
      <c r="E3228" s="80" t="s">
        <v>3706</v>
      </c>
      <c r="F3228" s="86" t="str">
        <f>INDEX('Crosswalk Particulates'!$B:$B,MATCH('2017 EPA Data'!A3228,'Crosswalk Particulates'!$A:$A,0))</f>
        <v>Commercial Buildings Sector</v>
      </c>
      <c r="G3228" s="91">
        <f>INDEX('Crosswalk Particulates'!$E:$E,MATCH('2017 EPA Data'!$B3228,'Crosswalk Particulates'!$D:$D,0))</f>
        <v>0</v>
      </c>
      <c r="H3228" s="103">
        <f t="shared" si="50"/>
        <v>0</v>
      </c>
    </row>
    <row r="3229" spans="1:8" hidden="1">
      <c r="A3229" s="80" t="s">
        <v>3726</v>
      </c>
      <c r="B3229" s="80" t="s">
        <v>3901</v>
      </c>
      <c r="C3229" s="80" t="s">
        <v>3705</v>
      </c>
      <c r="D3229" s="93">
        <v>206.17259092437814</v>
      </c>
      <c r="E3229" s="80" t="s">
        <v>3706</v>
      </c>
      <c r="F3229" s="86" t="str">
        <f>INDEX('Crosswalk Particulates'!$B:$B,MATCH('2017 EPA Data'!A3229,'Crosswalk Particulates'!$A:$A,0))</f>
        <v>process-other-industry</v>
      </c>
      <c r="G3229" s="91">
        <f>INDEX('Crosswalk Particulates'!$E:$E,MATCH('2017 EPA Data'!$B3229,'Crosswalk Particulates'!$D:$D,0))</f>
        <v>0</v>
      </c>
      <c r="H3229" s="103">
        <f t="shared" si="50"/>
        <v>0</v>
      </c>
    </row>
    <row r="3230" spans="1:8" hidden="1">
      <c r="A3230" s="80" t="s">
        <v>3853</v>
      </c>
      <c r="B3230" s="80" t="s">
        <v>3809</v>
      </c>
      <c r="C3230" s="80" t="s">
        <v>3705</v>
      </c>
      <c r="D3230" s="93">
        <v>205.59843030342122</v>
      </c>
      <c r="E3230" s="80" t="s">
        <v>3706</v>
      </c>
      <c r="F3230" s="86" t="str">
        <f>INDEX('Crosswalk Particulates'!$B:$B,MATCH('2017 EPA Data'!A3230,'Crosswalk Particulates'!$A:$A,0))</f>
        <v>Commercial Buildings Sector</v>
      </c>
      <c r="G3230" s="91">
        <f>INDEX('Crosswalk Particulates'!$E:$E,MATCH('2017 EPA Data'!$B3230,'Crosswalk Particulates'!$D:$D,0))</f>
        <v>0</v>
      </c>
      <c r="H3230" s="103">
        <f t="shared" si="50"/>
        <v>0</v>
      </c>
    </row>
    <row r="3231" spans="1:8" hidden="1">
      <c r="A3231" s="80" t="s">
        <v>3843</v>
      </c>
      <c r="B3231" s="80" t="s">
        <v>3799</v>
      </c>
      <c r="C3231" s="80" t="s">
        <v>3705</v>
      </c>
      <c r="D3231" s="93">
        <v>205.56565090000001</v>
      </c>
      <c r="E3231" s="80" t="s">
        <v>3706</v>
      </c>
      <c r="F3231" s="86" t="str">
        <f>INDEX('Crosswalk Particulates'!$B:$B,MATCH('2017 EPA Data'!A3231,'Crosswalk Particulates'!$A:$A,0))</f>
        <v>Commercial Buildings Sector</v>
      </c>
      <c r="G3231" s="91">
        <f>INDEX('Crosswalk Particulates'!$E:$E,MATCH('2017 EPA Data'!$B3231,'Crosswalk Particulates'!$D:$D,0))</f>
        <v>0</v>
      </c>
      <c r="H3231" s="103">
        <f t="shared" si="50"/>
        <v>0</v>
      </c>
    </row>
    <row r="3232" spans="1:8" hidden="1">
      <c r="A3232" s="80" t="s">
        <v>3766</v>
      </c>
      <c r="B3232" s="80" t="s">
        <v>3979</v>
      </c>
      <c r="C3232" s="80" t="s">
        <v>3705</v>
      </c>
      <c r="D3232" s="93">
        <v>205.08954299999999</v>
      </c>
      <c r="E3232" s="80" t="s">
        <v>3706</v>
      </c>
      <c r="F3232" s="86" t="str">
        <f>INDEX('Crosswalk Particulates'!$B:$B,MATCH('2017 EPA Data'!A3232,'Crosswalk Particulates'!$A:$A,0))</f>
        <v>process-chemicals-industry</v>
      </c>
      <c r="G3232" s="91">
        <f>INDEX('Crosswalk Particulates'!$E:$E,MATCH('2017 EPA Data'!$B3232,'Crosswalk Particulates'!$D:$D,0))</f>
        <v>0</v>
      </c>
      <c r="H3232" s="103">
        <f t="shared" si="50"/>
        <v>0</v>
      </c>
    </row>
    <row r="3233" spans="1:8" hidden="1">
      <c r="A3233" s="80" t="s">
        <v>3726</v>
      </c>
      <c r="B3233" s="80" t="s">
        <v>3919</v>
      </c>
      <c r="C3233" s="80" t="s">
        <v>3705</v>
      </c>
      <c r="D3233" s="93">
        <v>204.90600000000001</v>
      </c>
      <c r="E3233" s="80" t="s">
        <v>3706</v>
      </c>
      <c r="F3233" s="86" t="str">
        <f>INDEX('Crosswalk Particulates'!$B:$B,MATCH('2017 EPA Data'!A3233,'Crosswalk Particulates'!$A:$A,0))</f>
        <v>process-other-industry</v>
      </c>
      <c r="G3233" s="91">
        <f>INDEX('Crosswalk Particulates'!$E:$E,MATCH('2017 EPA Data'!$B3233,'Crosswalk Particulates'!$D:$D,0))</f>
        <v>0</v>
      </c>
      <c r="H3233" s="103">
        <f t="shared" si="50"/>
        <v>0</v>
      </c>
    </row>
    <row r="3234" spans="1:8" hidden="1">
      <c r="A3234" s="80" t="s">
        <v>3819</v>
      </c>
      <c r="B3234" s="80" t="s">
        <v>3808</v>
      </c>
      <c r="C3234" s="80" t="s">
        <v>3705</v>
      </c>
      <c r="D3234" s="93">
        <v>204.85245543551659</v>
      </c>
      <c r="E3234" s="80" t="s">
        <v>3706</v>
      </c>
      <c r="F3234" s="86" t="str">
        <f>INDEX('Crosswalk Particulates'!$B:$B,MATCH('2017 EPA Data'!A3234,'Crosswalk Particulates'!$A:$A,0))</f>
        <v>Residential Buildings Sector</v>
      </c>
      <c r="G3234" s="91">
        <f>INDEX('Crosswalk Particulates'!$E:$E,MATCH('2017 EPA Data'!$B3234,'Crosswalk Particulates'!$D:$D,0))</f>
        <v>0</v>
      </c>
      <c r="H3234" s="103">
        <f t="shared" si="50"/>
        <v>0</v>
      </c>
    </row>
    <row r="3235" spans="1:8" hidden="1">
      <c r="A3235" s="80" t="s">
        <v>3853</v>
      </c>
      <c r="B3235" s="80" t="s">
        <v>3878</v>
      </c>
      <c r="C3235" s="80" t="s">
        <v>3705</v>
      </c>
      <c r="D3235" s="93">
        <v>204.01390000000001</v>
      </c>
      <c r="E3235" s="80" t="s">
        <v>3706</v>
      </c>
      <c r="F3235" s="86" t="str">
        <f>INDEX('Crosswalk Particulates'!$B:$B,MATCH('2017 EPA Data'!A3235,'Crosswalk Particulates'!$A:$A,0))</f>
        <v>Commercial Buildings Sector</v>
      </c>
      <c r="G3235" s="91">
        <f>INDEX('Crosswalk Particulates'!$E:$E,MATCH('2017 EPA Data'!$B3235,'Crosswalk Particulates'!$D:$D,0))</f>
        <v>0</v>
      </c>
      <c r="H3235" s="103">
        <f t="shared" si="50"/>
        <v>0</v>
      </c>
    </row>
    <row r="3236" spans="1:8" hidden="1">
      <c r="A3236" s="80" t="s">
        <v>3790</v>
      </c>
      <c r="B3236" s="80" t="s">
        <v>3792</v>
      </c>
      <c r="C3236" s="80" t="s">
        <v>3705</v>
      </c>
      <c r="D3236" s="93">
        <v>203.77500000000001</v>
      </c>
      <c r="E3236" s="80" t="s">
        <v>3706</v>
      </c>
      <c r="F3236" s="86" t="str">
        <f>INDEX('Crosswalk Particulates'!$B:$B,MATCH('2017 EPA Data'!A3236,'Crosswalk Particulates'!$A:$A,0))</f>
        <v>process-other-industry</v>
      </c>
      <c r="G3236" s="91">
        <f>INDEX('Crosswalk Particulates'!$E:$E,MATCH('2017 EPA Data'!$B3236,'Crosswalk Particulates'!$D:$D,0))</f>
        <v>0</v>
      </c>
      <c r="H3236" s="103">
        <f t="shared" si="50"/>
        <v>0</v>
      </c>
    </row>
    <row r="3237" spans="1:8" hidden="1">
      <c r="A3237" s="80" t="s">
        <v>3807</v>
      </c>
      <c r="B3237" s="80" t="s">
        <v>3801</v>
      </c>
      <c r="C3237" s="80" t="s">
        <v>3705</v>
      </c>
      <c r="D3237" s="93">
        <v>203.44533999999999</v>
      </c>
      <c r="E3237" s="80" t="s">
        <v>3706</v>
      </c>
      <c r="F3237" s="86" t="str">
        <f>INDEX('Crosswalk Particulates'!$B:$B,MATCH('2017 EPA Data'!A3237,'Crosswalk Particulates'!$A:$A,0))</f>
        <v>process-iron and steel-industry</v>
      </c>
      <c r="G3237" s="91">
        <f>INDEX('Crosswalk Particulates'!$E:$E,MATCH('2017 EPA Data'!$B3237,'Crosswalk Particulates'!$D:$D,0))</f>
        <v>0</v>
      </c>
      <c r="H3237" s="103">
        <f t="shared" si="50"/>
        <v>0</v>
      </c>
    </row>
    <row r="3238" spans="1:8" hidden="1">
      <c r="A3238" s="80" t="s">
        <v>3807</v>
      </c>
      <c r="B3238" s="80" t="s">
        <v>3793</v>
      </c>
      <c r="C3238" s="80" t="s">
        <v>3745</v>
      </c>
      <c r="D3238" s="93">
        <v>203.42334306000001</v>
      </c>
      <c r="E3238" s="80" t="s">
        <v>3710</v>
      </c>
      <c r="F3238" s="86" t="str">
        <f>INDEX('Crosswalk Particulates'!$B:$B,MATCH('2017 EPA Data'!A3238,'Crosswalk Particulates'!$A:$A,0))</f>
        <v>process-iron and steel-industry</v>
      </c>
      <c r="G3238" s="91">
        <f>INDEX('Crosswalk Particulates'!$E:$E,MATCH('2017 EPA Data'!$B3238,'Crosswalk Particulates'!$D:$D,0))</f>
        <v>0</v>
      </c>
      <c r="H3238" s="103">
        <f t="shared" si="50"/>
        <v>184542772.05141932</v>
      </c>
    </row>
    <row r="3239" spans="1:8" hidden="1">
      <c r="A3239" s="80" t="s">
        <v>3784</v>
      </c>
      <c r="B3239" s="80" t="s">
        <v>3762</v>
      </c>
      <c r="C3239" s="80" t="s">
        <v>3705</v>
      </c>
      <c r="D3239" s="93">
        <v>203.40227999999999</v>
      </c>
      <c r="E3239" s="80" t="s">
        <v>3706</v>
      </c>
      <c r="F3239" s="86" t="str">
        <f>INDEX('Crosswalk Particulates'!$B:$B,MATCH('2017 EPA Data'!A3239,'Crosswalk Particulates'!$A:$A,0))</f>
        <v>industry-fuel-coal</v>
      </c>
      <c r="G3239" s="91">
        <f>INDEX('Crosswalk Particulates'!$E:$E,MATCH('2017 EPA Data'!$B3239,'Crosswalk Particulates'!$D:$D,0))</f>
        <v>0</v>
      </c>
      <c r="H3239" s="103">
        <f t="shared" si="50"/>
        <v>0</v>
      </c>
    </row>
    <row r="3240" spans="1:8" hidden="1">
      <c r="A3240" s="80" t="s">
        <v>3788</v>
      </c>
      <c r="B3240" s="80" t="s">
        <v>3887</v>
      </c>
      <c r="C3240" s="80" t="s">
        <v>3705</v>
      </c>
      <c r="D3240" s="93">
        <v>202.7</v>
      </c>
      <c r="E3240" s="80" t="s">
        <v>3706</v>
      </c>
      <c r="F3240" s="86" t="str">
        <f>INDEX('Crosswalk Particulates'!$B:$B,MATCH('2017 EPA Data'!A3240,'Crosswalk Particulates'!$A:$A,0))</f>
        <v>industry-fuel-biomass</v>
      </c>
      <c r="G3240" s="91">
        <f>INDEX('Crosswalk Particulates'!$E:$E,MATCH('2017 EPA Data'!$B3240,'Crosswalk Particulates'!$D:$D,0))</f>
        <v>0</v>
      </c>
      <c r="H3240" s="103">
        <f t="shared" si="50"/>
        <v>0</v>
      </c>
    </row>
    <row r="3241" spans="1:8" hidden="1">
      <c r="A3241" s="80" t="s">
        <v>3796</v>
      </c>
      <c r="B3241" s="80" t="s">
        <v>3849</v>
      </c>
      <c r="C3241" s="80" t="s">
        <v>3705</v>
      </c>
      <c r="D3241" s="93">
        <v>202.53474779999999</v>
      </c>
      <c r="E3241" s="80" t="s">
        <v>3706</v>
      </c>
      <c r="F3241" s="86" t="str">
        <f>INDEX('Crosswalk Particulates'!$B:$B,MATCH('2017 EPA Data'!A3241,'Crosswalk Particulates'!$A:$A,0))</f>
        <v>Electricity Sector</v>
      </c>
      <c r="G3241" s="91">
        <f>INDEX('Crosswalk Particulates'!$E:$E,MATCH('2017 EPA Data'!$B3241,'Crosswalk Particulates'!$D:$D,0))</f>
        <v>0</v>
      </c>
      <c r="H3241" s="103">
        <f t="shared" si="50"/>
        <v>0</v>
      </c>
    </row>
    <row r="3242" spans="1:8" hidden="1">
      <c r="A3242" s="80" t="s">
        <v>3783</v>
      </c>
      <c r="B3242" s="80" t="s">
        <v>3724</v>
      </c>
      <c r="C3242" s="80" t="s">
        <v>3705</v>
      </c>
      <c r="D3242" s="93">
        <v>200.4460067</v>
      </c>
      <c r="E3242" s="80" t="s">
        <v>3706</v>
      </c>
      <c r="F3242" s="86" t="str">
        <f>INDEX('Crosswalk Particulates'!$B:$B,MATCH('2017 EPA Data'!A3242,'Crosswalk Particulates'!$A:$A,0))</f>
        <v>process-other-industry</v>
      </c>
      <c r="G3242" s="91">
        <f>INDEX('Crosswalk Particulates'!$E:$E,MATCH('2017 EPA Data'!$B3242,'Crosswalk Particulates'!$D:$D,0))</f>
        <v>0</v>
      </c>
      <c r="H3242" s="103">
        <f t="shared" si="50"/>
        <v>0</v>
      </c>
    </row>
    <row r="3243" spans="1:8" hidden="1">
      <c r="A3243" s="80" t="s">
        <v>3857</v>
      </c>
      <c r="B3243" s="80" t="s">
        <v>3762</v>
      </c>
      <c r="C3243" s="80" t="s">
        <v>3705</v>
      </c>
      <c r="D3243" s="93">
        <v>200.24552990000001</v>
      </c>
      <c r="E3243" s="80" t="s">
        <v>3706</v>
      </c>
      <c r="F3243" s="86" t="str">
        <f>INDEX('Crosswalk Particulates'!$B:$B,MATCH('2017 EPA Data'!A3243,'Crosswalk Particulates'!$A:$A,0))</f>
        <v>Commercial Buildings Sector</v>
      </c>
      <c r="G3243" s="91">
        <f>INDEX('Crosswalk Particulates'!$E:$E,MATCH('2017 EPA Data'!$B3243,'Crosswalk Particulates'!$D:$D,0))</f>
        <v>0</v>
      </c>
      <c r="H3243" s="103">
        <f t="shared" si="50"/>
        <v>0</v>
      </c>
    </row>
    <row r="3244" spans="1:8" hidden="1">
      <c r="A3244" s="80" t="s">
        <v>3753</v>
      </c>
      <c r="B3244" s="80" t="s">
        <v>3938</v>
      </c>
      <c r="C3244" s="80" t="s">
        <v>3705</v>
      </c>
      <c r="D3244" s="93">
        <v>199.10839999999999</v>
      </c>
      <c r="E3244" s="80" t="s">
        <v>3706</v>
      </c>
      <c r="F3244" s="86" t="str">
        <f>INDEX('Crosswalk Particulates'!$B:$B,MATCH('2017 EPA Data'!A3244,'Crosswalk Particulates'!$A:$A,0))</f>
        <v>Electricity Sector</v>
      </c>
      <c r="G3244" s="91">
        <f>INDEX('Crosswalk Particulates'!$E:$E,MATCH('2017 EPA Data'!$B3244,'Crosswalk Particulates'!$D:$D,0))</f>
        <v>0</v>
      </c>
      <c r="H3244" s="103">
        <f t="shared" si="50"/>
        <v>0</v>
      </c>
    </row>
    <row r="3245" spans="1:8" hidden="1">
      <c r="A3245" s="80" t="s">
        <v>3753</v>
      </c>
      <c r="B3245" s="80" t="s">
        <v>3913</v>
      </c>
      <c r="C3245" s="80" t="s">
        <v>3705</v>
      </c>
      <c r="D3245" s="93">
        <v>198.34800000000001</v>
      </c>
      <c r="E3245" s="80" t="s">
        <v>3706</v>
      </c>
      <c r="F3245" s="86" t="str">
        <f>INDEX('Crosswalk Particulates'!$B:$B,MATCH('2017 EPA Data'!A3245,'Crosswalk Particulates'!$A:$A,0))</f>
        <v>Electricity Sector</v>
      </c>
      <c r="G3245" s="91">
        <f>INDEX('Crosswalk Particulates'!$E:$E,MATCH('2017 EPA Data'!$B3245,'Crosswalk Particulates'!$D:$D,0))</f>
        <v>0</v>
      </c>
      <c r="H3245" s="103">
        <f t="shared" si="50"/>
        <v>0</v>
      </c>
    </row>
    <row r="3246" spans="1:8" hidden="1">
      <c r="A3246" s="80" t="s">
        <v>3772</v>
      </c>
      <c r="B3246" s="80" t="s">
        <v>3908</v>
      </c>
      <c r="C3246" s="80" t="s">
        <v>3705</v>
      </c>
      <c r="D3246" s="93">
        <v>198.10546508845599</v>
      </c>
      <c r="E3246" s="80" t="s">
        <v>3706</v>
      </c>
      <c r="F3246" s="86" t="str">
        <f>INDEX('Crosswalk Particulates'!$B:$B,MATCH('2017 EPA Data'!A3246,'Crosswalk Particulates'!$A:$A,0))</f>
        <v>Electricity Sector</v>
      </c>
      <c r="G3246" s="91">
        <f>INDEX('Crosswalk Particulates'!$E:$E,MATCH('2017 EPA Data'!$B3246,'Crosswalk Particulates'!$D:$D,0))</f>
        <v>0</v>
      </c>
      <c r="H3246" s="103">
        <f t="shared" si="50"/>
        <v>0</v>
      </c>
    </row>
    <row r="3247" spans="1:8" hidden="1">
      <c r="A3247" s="80" t="s">
        <v>3790</v>
      </c>
      <c r="B3247" s="80" t="s">
        <v>3872</v>
      </c>
      <c r="C3247" s="80" t="s">
        <v>3705</v>
      </c>
      <c r="D3247" s="93">
        <v>196.39500000000001</v>
      </c>
      <c r="E3247" s="80" t="s">
        <v>3706</v>
      </c>
      <c r="F3247" s="86" t="str">
        <f>INDEX('Crosswalk Particulates'!$B:$B,MATCH('2017 EPA Data'!A3247,'Crosswalk Particulates'!$A:$A,0))</f>
        <v>process-other-industry</v>
      </c>
      <c r="G3247" s="91">
        <f>INDEX('Crosswalk Particulates'!$E:$E,MATCH('2017 EPA Data'!$B3247,'Crosswalk Particulates'!$D:$D,0))</f>
        <v>0</v>
      </c>
      <c r="H3247" s="103">
        <f t="shared" si="50"/>
        <v>0</v>
      </c>
    </row>
    <row r="3248" spans="1:8" hidden="1">
      <c r="A3248" s="80" t="s">
        <v>3852</v>
      </c>
      <c r="B3248" s="80" t="s">
        <v>3844</v>
      </c>
      <c r="C3248" s="80" t="s">
        <v>3705</v>
      </c>
      <c r="D3248" s="93">
        <v>196.3250588156607</v>
      </c>
      <c r="E3248" s="80" t="s">
        <v>3706</v>
      </c>
      <c r="F3248" s="86" t="str">
        <f>INDEX('Crosswalk Particulates'!$B:$B,MATCH('2017 EPA Data'!A3248,'Crosswalk Particulates'!$A:$A,0))</f>
        <v>Commercial Buildings Sector</v>
      </c>
      <c r="G3248" s="91">
        <f>INDEX('Crosswalk Particulates'!$E:$E,MATCH('2017 EPA Data'!$B3248,'Crosswalk Particulates'!$D:$D,0))</f>
        <v>0</v>
      </c>
      <c r="H3248" s="103">
        <f t="shared" si="50"/>
        <v>0</v>
      </c>
    </row>
    <row r="3249" spans="1:8" hidden="1">
      <c r="A3249" s="80" t="s">
        <v>3766</v>
      </c>
      <c r="B3249" s="80" t="s">
        <v>3990</v>
      </c>
      <c r="C3249" s="80" t="s">
        <v>3705</v>
      </c>
      <c r="D3249" s="93">
        <v>196</v>
      </c>
      <c r="E3249" s="80" t="s">
        <v>3706</v>
      </c>
      <c r="F3249" s="86" t="str">
        <f>INDEX('Crosswalk Particulates'!$B:$B,MATCH('2017 EPA Data'!A3249,'Crosswalk Particulates'!$A:$A,0))</f>
        <v>process-chemicals-industry</v>
      </c>
      <c r="G3249" s="91">
        <f>INDEX('Crosswalk Particulates'!$E:$E,MATCH('2017 EPA Data'!$B3249,'Crosswalk Particulates'!$D:$D,0))</f>
        <v>0</v>
      </c>
      <c r="H3249" s="103">
        <f t="shared" si="50"/>
        <v>0</v>
      </c>
    </row>
    <row r="3250" spans="1:8" hidden="1">
      <c r="A3250" s="80" t="s">
        <v>3795</v>
      </c>
      <c r="B3250" s="80" t="s">
        <v>3904</v>
      </c>
      <c r="D3250" s="93">
        <v>195.90227429225564</v>
      </c>
      <c r="E3250" s="80" t="s">
        <v>3710</v>
      </c>
      <c r="F3250" s="86" t="str">
        <f>INDEX('Crosswalk Particulates'!$B:$B,MATCH('2017 EPA Data'!A3250,'Crosswalk Particulates'!$A:$A,0))</f>
        <v>process-cement-industry</v>
      </c>
      <c r="G3250" s="91" t="str">
        <f>INDEX('Crosswalk Particulates'!$E:$E,MATCH('2017 EPA Data'!$B3250,'Crosswalk Particulates'!$D:$D,0))</f>
        <v>BC</v>
      </c>
      <c r="H3250" s="103">
        <f t="shared" si="50"/>
        <v>177719765.12256595</v>
      </c>
    </row>
    <row r="3251" spans="1:8" hidden="1">
      <c r="A3251" s="80" t="s">
        <v>3730</v>
      </c>
      <c r="B3251" s="80" t="s">
        <v>3965</v>
      </c>
      <c r="C3251" s="80" t="s">
        <v>3705</v>
      </c>
      <c r="D3251" s="93">
        <v>195.2</v>
      </c>
      <c r="E3251" s="80" t="s">
        <v>3706</v>
      </c>
      <c r="F3251" s="86" t="str">
        <f>INDEX('Crosswalk Particulates'!$B:$B,MATCH('2017 EPA Data'!A3251,'Crosswalk Particulates'!$A:$A,0))</f>
        <v>process-ngps-industry</v>
      </c>
      <c r="G3251" s="91">
        <f>INDEX('Crosswalk Particulates'!$E:$E,MATCH('2017 EPA Data'!$B3251,'Crosswalk Particulates'!$D:$D,0))</f>
        <v>0</v>
      </c>
      <c r="H3251" s="103">
        <f t="shared" si="50"/>
        <v>0</v>
      </c>
    </row>
    <row r="3252" spans="1:8" hidden="1">
      <c r="A3252" s="80" t="s">
        <v>3707</v>
      </c>
      <c r="B3252" s="80" t="s">
        <v>3940</v>
      </c>
      <c r="C3252" s="80" t="s">
        <v>3705</v>
      </c>
      <c r="D3252" s="93">
        <v>194.37856469100001</v>
      </c>
      <c r="E3252" s="80" t="s">
        <v>3706</v>
      </c>
      <c r="F3252" s="86" t="str">
        <f>INDEX('Crosswalk Particulates'!$B:$B,MATCH('2017 EPA Data'!A3252,'Crosswalk Particulates'!$A:$A,0))</f>
        <v>process-other-industry</v>
      </c>
      <c r="G3252" s="91">
        <f>INDEX('Crosswalk Particulates'!$E:$E,MATCH('2017 EPA Data'!$B3252,'Crosswalk Particulates'!$D:$D,0))</f>
        <v>0</v>
      </c>
      <c r="H3252" s="103">
        <f t="shared" si="50"/>
        <v>0</v>
      </c>
    </row>
    <row r="3253" spans="1:8" hidden="1">
      <c r="A3253" s="80" t="s">
        <v>3735</v>
      </c>
      <c r="B3253" s="80" t="s">
        <v>3950</v>
      </c>
      <c r="C3253" s="80" t="s">
        <v>3705</v>
      </c>
      <c r="D3253" s="93">
        <v>194.08</v>
      </c>
      <c r="E3253" s="80" t="s">
        <v>3706</v>
      </c>
      <c r="F3253" s="86" t="str">
        <f>INDEX('Crosswalk Particulates'!$B:$B,MATCH('2017 EPA Data'!A3253,'Crosswalk Particulates'!$A:$A,0))</f>
        <v>process-other-industry</v>
      </c>
      <c r="G3253" s="91">
        <f>INDEX('Crosswalk Particulates'!$E:$E,MATCH('2017 EPA Data'!$B3253,'Crosswalk Particulates'!$D:$D,0))</f>
        <v>0</v>
      </c>
      <c r="H3253" s="103">
        <f t="shared" si="50"/>
        <v>0</v>
      </c>
    </row>
    <row r="3254" spans="1:8" hidden="1">
      <c r="A3254" s="80" t="s">
        <v>3784</v>
      </c>
      <c r="B3254" s="80" t="s">
        <v>3951</v>
      </c>
      <c r="C3254" s="80" t="s">
        <v>3705</v>
      </c>
      <c r="D3254" s="93">
        <v>193.16821831454999</v>
      </c>
      <c r="E3254" s="80" t="s">
        <v>3706</v>
      </c>
      <c r="F3254" s="86" t="str">
        <f>INDEX('Crosswalk Particulates'!$B:$B,MATCH('2017 EPA Data'!A3254,'Crosswalk Particulates'!$A:$A,0))</f>
        <v>industry-fuel-coal</v>
      </c>
      <c r="G3254" s="91">
        <f>INDEX('Crosswalk Particulates'!$E:$E,MATCH('2017 EPA Data'!$B3254,'Crosswalk Particulates'!$D:$D,0))</f>
        <v>0</v>
      </c>
      <c r="H3254" s="103">
        <f t="shared" si="50"/>
        <v>0</v>
      </c>
    </row>
    <row r="3255" spans="1:8" hidden="1">
      <c r="A3255" s="80" t="s">
        <v>3783</v>
      </c>
      <c r="B3255" s="80" t="s">
        <v>3761</v>
      </c>
      <c r="C3255" s="80" t="s">
        <v>3705</v>
      </c>
      <c r="D3255" s="93">
        <v>192.81180000000001</v>
      </c>
      <c r="E3255" s="80" t="s">
        <v>3706</v>
      </c>
      <c r="F3255" s="86" t="str">
        <f>INDEX('Crosswalk Particulates'!$B:$B,MATCH('2017 EPA Data'!A3255,'Crosswalk Particulates'!$A:$A,0))</f>
        <v>process-other-industry</v>
      </c>
      <c r="G3255" s="91">
        <f>INDEX('Crosswalk Particulates'!$E:$E,MATCH('2017 EPA Data'!$B3255,'Crosswalk Particulates'!$D:$D,0))</f>
        <v>0</v>
      </c>
      <c r="H3255" s="103">
        <f t="shared" si="50"/>
        <v>0</v>
      </c>
    </row>
    <row r="3256" spans="1:8" hidden="1">
      <c r="A3256" s="80" t="s">
        <v>3743</v>
      </c>
      <c r="B3256" s="80" t="s">
        <v>3955</v>
      </c>
      <c r="C3256" s="80" t="s">
        <v>3705</v>
      </c>
      <c r="D3256" s="93">
        <v>192</v>
      </c>
      <c r="E3256" s="80" t="s">
        <v>3706</v>
      </c>
      <c r="F3256" s="86" t="str">
        <f>INDEX('Crosswalk Particulates'!$B:$B,MATCH('2017 EPA Data'!A3256,'Crosswalk Particulates'!$A:$A,0))</f>
        <v>process-other-industry</v>
      </c>
      <c r="G3256" s="91">
        <f>INDEX('Crosswalk Particulates'!$E:$E,MATCH('2017 EPA Data'!$B3256,'Crosswalk Particulates'!$D:$D,0))</f>
        <v>0</v>
      </c>
      <c r="H3256" s="103">
        <f t="shared" si="50"/>
        <v>0</v>
      </c>
    </row>
    <row r="3257" spans="1:8" hidden="1">
      <c r="A3257" s="80" t="s">
        <v>3788</v>
      </c>
      <c r="B3257" s="80" t="s">
        <v>3829</v>
      </c>
      <c r="C3257" s="80" t="s">
        <v>3705</v>
      </c>
      <c r="D3257" s="93">
        <v>191.29247938</v>
      </c>
      <c r="E3257" s="80" t="s">
        <v>3706</v>
      </c>
      <c r="F3257" s="86" t="str">
        <f>INDEX('Crosswalk Particulates'!$B:$B,MATCH('2017 EPA Data'!A3257,'Crosswalk Particulates'!$A:$A,0))</f>
        <v>industry-fuel-biomass</v>
      </c>
      <c r="G3257" s="91">
        <f>INDEX('Crosswalk Particulates'!$E:$E,MATCH('2017 EPA Data'!$B3257,'Crosswalk Particulates'!$D:$D,0))</f>
        <v>0</v>
      </c>
      <c r="H3257" s="103">
        <f t="shared" si="50"/>
        <v>0</v>
      </c>
    </row>
    <row r="3258" spans="1:8" hidden="1">
      <c r="A3258" s="80" t="s">
        <v>3733</v>
      </c>
      <c r="B3258" s="80" t="s">
        <v>3917</v>
      </c>
      <c r="C3258" s="80" t="s">
        <v>3705</v>
      </c>
      <c r="D3258" s="93">
        <v>190.77999504371172</v>
      </c>
      <c r="E3258" s="80" t="s">
        <v>3706</v>
      </c>
      <c r="F3258" s="86" t="str">
        <f>INDEX('Crosswalk Particulates'!$B:$B,MATCH('2017 EPA Data'!A3258,'Crosswalk Particulates'!$A:$A,0))</f>
        <v>Transportation Sector</v>
      </c>
      <c r="G3258" s="91">
        <f>INDEX('Crosswalk Particulates'!$E:$E,MATCH('2017 EPA Data'!$B3258,'Crosswalk Particulates'!$D:$D,0))</f>
        <v>0</v>
      </c>
      <c r="H3258" s="103">
        <f t="shared" si="50"/>
        <v>0</v>
      </c>
    </row>
    <row r="3259" spans="1:8" hidden="1">
      <c r="A3259" s="80" t="s">
        <v>3715</v>
      </c>
      <c r="B3259" s="80" t="s">
        <v>3920</v>
      </c>
      <c r="D3259" s="93">
        <v>190.64250665864591</v>
      </c>
      <c r="E3259" s="80" t="s">
        <v>3710</v>
      </c>
      <c r="F3259" s="86" t="str">
        <f>INDEX('Crosswalk Particulates'!$B:$B,MATCH('2017 EPA Data'!A3259,'Crosswalk Particulates'!$A:$A,0))</f>
        <v>Transportation Sector</v>
      </c>
      <c r="G3259" s="91">
        <f>INDEX('Crosswalk Particulates'!$E:$E,MATCH('2017 EPA Data'!$B3259,'Crosswalk Particulates'!$D:$D,0))</f>
        <v>0</v>
      </c>
      <c r="H3259" s="103">
        <f t="shared" si="50"/>
        <v>172948178.51479703</v>
      </c>
    </row>
    <row r="3260" spans="1:8" hidden="1">
      <c r="A3260" s="80" t="s">
        <v>3817</v>
      </c>
      <c r="B3260" s="80" t="s">
        <v>3802</v>
      </c>
      <c r="C3260" s="80" t="s">
        <v>3705</v>
      </c>
      <c r="D3260" s="93">
        <v>190.40960191740621</v>
      </c>
      <c r="E3260" s="80" t="s">
        <v>3706</v>
      </c>
      <c r="F3260" s="86" t="str">
        <f>INDEX('Crosswalk Particulates'!$B:$B,MATCH('2017 EPA Data'!A3260,'Crosswalk Particulates'!$A:$A,0))</f>
        <v>industry-fuel-oil</v>
      </c>
      <c r="G3260" s="91">
        <f>INDEX('Crosswalk Particulates'!$E:$E,MATCH('2017 EPA Data'!$B3260,'Crosswalk Particulates'!$D:$D,0))</f>
        <v>0</v>
      </c>
      <c r="H3260" s="103">
        <f t="shared" si="50"/>
        <v>0</v>
      </c>
    </row>
    <row r="3261" spans="1:8" hidden="1">
      <c r="A3261" s="80" t="s">
        <v>3773</v>
      </c>
      <c r="B3261" s="80" t="s">
        <v>3816</v>
      </c>
      <c r="C3261" s="80" t="s">
        <v>3705</v>
      </c>
      <c r="D3261" s="93">
        <v>190.35424978279647</v>
      </c>
      <c r="E3261" s="80" t="s">
        <v>3706</v>
      </c>
      <c r="F3261" s="86" t="str">
        <f>INDEX('Crosswalk Particulates'!$B:$B,MATCH('2017 EPA Data'!A3261,'Crosswalk Particulates'!$A:$A,0))</f>
        <v>process-other-industry</v>
      </c>
      <c r="G3261" s="91">
        <f>INDEX('Crosswalk Particulates'!$E:$E,MATCH('2017 EPA Data'!$B3261,'Crosswalk Particulates'!$D:$D,0))</f>
        <v>0</v>
      </c>
      <c r="H3261" s="103">
        <f t="shared" si="50"/>
        <v>0</v>
      </c>
    </row>
    <row r="3262" spans="1:8" hidden="1">
      <c r="A3262" s="80" t="s">
        <v>3807</v>
      </c>
      <c r="B3262" s="80" t="s">
        <v>3831</v>
      </c>
      <c r="C3262" s="80" t="s">
        <v>3705</v>
      </c>
      <c r="D3262" s="93">
        <v>189.20552372</v>
      </c>
      <c r="E3262" s="80" t="s">
        <v>3706</v>
      </c>
      <c r="F3262" s="86" t="str">
        <f>INDEX('Crosswalk Particulates'!$B:$B,MATCH('2017 EPA Data'!A3262,'Crosswalk Particulates'!$A:$A,0))</f>
        <v>process-iron and steel-industry</v>
      </c>
      <c r="G3262" s="91">
        <f>INDEX('Crosswalk Particulates'!$E:$E,MATCH('2017 EPA Data'!$B3262,'Crosswalk Particulates'!$D:$D,0))</f>
        <v>0</v>
      </c>
      <c r="H3262" s="103">
        <f t="shared" si="50"/>
        <v>0</v>
      </c>
    </row>
    <row r="3263" spans="1:8" hidden="1">
      <c r="A3263" s="80" t="s">
        <v>3783</v>
      </c>
      <c r="B3263" s="80" t="s">
        <v>3838</v>
      </c>
      <c r="C3263" s="80" t="s">
        <v>3705</v>
      </c>
      <c r="D3263" s="93">
        <v>188.215023</v>
      </c>
      <c r="E3263" s="80" t="s">
        <v>3706</v>
      </c>
      <c r="F3263" s="86" t="str">
        <f>INDEX('Crosswalk Particulates'!$B:$B,MATCH('2017 EPA Data'!A3263,'Crosswalk Particulates'!$A:$A,0))</f>
        <v>process-other-industry</v>
      </c>
      <c r="G3263" s="91">
        <f>INDEX('Crosswalk Particulates'!$E:$E,MATCH('2017 EPA Data'!$B3263,'Crosswalk Particulates'!$D:$D,0))</f>
        <v>0</v>
      </c>
      <c r="H3263" s="103">
        <f t="shared" si="50"/>
        <v>0</v>
      </c>
    </row>
    <row r="3264" spans="1:8" hidden="1">
      <c r="A3264" s="80" t="s">
        <v>3911</v>
      </c>
      <c r="B3264" s="80" t="s">
        <v>3778</v>
      </c>
      <c r="C3264" s="80" t="s">
        <v>3745</v>
      </c>
      <c r="D3264" s="93">
        <v>188.10962804325001</v>
      </c>
      <c r="E3264" s="80" t="s">
        <v>3710</v>
      </c>
      <c r="F3264" s="86" t="str">
        <f>INDEX('Crosswalk Particulates'!$B:$B,MATCH('2017 EPA Data'!A3264,'Crosswalk Particulates'!$A:$A,0))</f>
        <v>Residential Buildings Sector</v>
      </c>
      <c r="G3264" s="91" t="str">
        <f>INDEX('Crosswalk Particulates'!$E:$E,MATCH('2017 EPA Data'!$B3264,'Crosswalk Particulates'!$D:$D,0))</f>
        <v>PM10</v>
      </c>
      <c r="H3264" s="103">
        <f t="shared" si="50"/>
        <v>170650386.95398754</v>
      </c>
    </row>
    <row r="3265" spans="1:8" hidden="1">
      <c r="A3265" s="80" t="s">
        <v>3795</v>
      </c>
      <c r="B3265" s="80" t="s">
        <v>3765</v>
      </c>
      <c r="C3265" s="80" t="s">
        <v>3705</v>
      </c>
      <c r="D3265" s="93">
        <v>188</v>
      </c>
      <c r="E3265" s="80" t="s">
        <v>3706</v>
      </c>
      <c r="F3265" s="86" t="str">
        <f>INDEX('Crosswalk Particulates'!$B:$B,MATCH('2017 EPA Data'!A3265,'Crosswalk Particulates'!$A:$A,0))</f>
        <v>process-cement-industry</v>
      </c>
      <c r="G3265" s="91">
        <f>INDEX('Crosswalk Particulates'!$E:$E,MATCH('2017 EPA Data'!$B3265,'Crosswalk Particulates'!$D:$D,0))</f>
        <v>0</v>
      </c>
      <c r="H3265" s="103">
        <f t="shared" si="50"/>
        <v>0</v>
      </c>
    </row>
    <row r="3266" spans="1:8" hidden="1">
      <c r="A3266" s="80" t="s">
        <v>3766</v>
      </c>
      <c r="B3266" s="80" t="s">
        <v>3776</v>
      </c>
      <c r="C3266" s="80" t="s">
        <v>3705</v>
      </c>
      <c r="D3266" s="93">
        <v>187.1652</v>
      </c>
      <c r="E3266" s="80" t="s">
        <v>3706</v>
      </c>
      <c r="F3266" s="86" t="str">
        <f>INDEX('Crosswalk Particulates'!$B:$B,MATCH('2017 EPA Data'!A3266,'Crosswalk Particulates'!$A:$A,0))</f>
        <v>process-chemicals-industry</v>
      </c>
      <c r="G3266" s="91">
        <f>INDEX('Crosswalk Particulates'!$E:$E,MATCH('2017 EPA Data'!$B3266,'Crosswalk Particulates'!$D:$D,0))</f>
        <v>0</v>
      </c>
      <c r="H3266" s="103">
        <f t="shared" si="50"/>
        <v>0</v>
      </c>
    </row>
    <row r="3267" spans="1:8" hidden="1">
      <c r="A3267" s="80" t="s">
        <v>3795</v>
      </c>
      <c r="B3267" s="80" t="s">
        <v>3933</v>
      </c>
      <c r="C3267" s="80" t="s">
        <v>3705</v>
      </c>
      <c r="D3267" s="93">
        <v>186.78044600000001</v>
      </c>
      <c r="E3267" s="80" t="s">
        <v>3706</v>
      </c>
      <c r="F3267" s="86" t="str">
        <f>INDEX('Crosswalk Particulates'!$B:$B,MATCH('2017 EPA Data'!A3267,'Crosswalk Particulates'!$A:$A,0))</f>
        <v>process-cement-industry</v>
      </c>
      <c r="G3267" s="91">
        <f>INDEX('Crosswalk Particulates'!$E:$E,MATCH('2017 EPA Data'!$B3267,'Crosswalk Particulates'!$D:$D,0))</f>
        <v>0</v>
      </c>
      <c r="H3267" s="103">
        <f t="shared" si="50"/>
        <v>0</v>
      </c>
    </row>
    <row r="3268" spans="1:8" hidden="1">
      <c r="A3268" s="80" t="s">
        <v>3726</v>
      </c>
      <c r="B3268" s="80" t="s">
        <v>3862</v>
      </c>
      <c r="C3268" s="80" t="s">
        <v>3705</v>
      </c>
      <c r="D3268" s="93">
        <v>186</v>
      </c>
      <c r="E3268" s="80" t="s">
        <v>3706</v>
      </c>
      <c r="F3268" s="86" t="str">
        <f>INDEX('Crosswalk Particulates'!$B:$B,MATCH('2017 EPA Data'!A3268,'Crosswalk Particulates'!$A:$A,0))</f>
        <v>process-other-industry</v>
      </c>
      <c r="G3268" s="91">
        <f>INDEX('Crosswalk Particulates'!$E:$E,MATCH('2017 EPA Data'!$B3268,'Crosswalk Particulates'!$D:$D,0))</f>
        <v>0</v>
      </c>
      <c r="H3268" s="103">
        <f t="shared" ref="H3268:H3331" si="51">IF(E3268="TON",D3268/metricton_to_shortton,0)*10^6</f>
        <v>0</v>
      </c>
    </row>
    <row r="3269" spans="1:8" hidden="1">
      <c r="A3269" s="80" t="s">
        <v>3769</v>
      </c>
      <c r="B3269" s="80" t="s">
        <v>3858</v>
      </c>
      <c r="C3269" s="80" t="s">
        <v>3705</v>
      </c>
      <c r="D3269" s="93">
        <v>185.88358585843508</v>
      </c>
      <c r="E3269" s="80" t="s">
        <v>3706</v>
      </c>
      <c r="F3269" s="86" t="str">
        <f>INDEX('Crosswalk Particulates'!$B:$B,MATCH('2017 EPA Data'!A3269,'Crosswalk Particulates'!$A:$A,0))</f>
        <v>Electricity Sector</v>
      </c>
      <c r="G3269" s="91">
        <f>INDEX('Crosswalk Particulates'!$E:$E,MATCH('2017 EPA Data'!$B3269,'Crosswalk Particulates'!$D:$D,0))</f>
        <v>0</v>
      </c>
      <c r="H3269" s="103">
        <f t="shared" si="51"/>
        <v>0</v>
      </c>
    </row>
    <row r="3270" spans="1:8" hidden="1">
      <c r="A3270" s="80" t="s">
        <v>3780</v>
      </c>
      <c r="B3270" s="80" t="s">
        <v>3950</v>
      </c>
      <c r="C3270" s="80" t="s">
        <v>3705</v>
      </c>
      <c r="D3270" s="93">
        <v>185.686297</v>
      </c>
      <c r="E3270" s="80" t="s">
        <v>3706</v>
      </c>
      <c r="F3270" s="86" t="str">
        <f>INDEX('Crosswalk Particulates'!$B:$B,MATCH('2017 EPA Data'!A3270,'Crosswalk Particulates'!$A:$A,0))</f>
        <v>process-ngps-industry</v>
      </c>
      <c r="G3270" s="91">
        <f>INDEX('Crosswalk Particulates'!$E:$E,MATCH('2017 EPA Data'!$B3270,'Crosswalk Particulates'!$D:$D,0))</f>
        <v>0</v>
      </c>
      <c r="H3270" s="103">
        <f t="shared" si="51"/>
        <v>0</v>
      </c>
    </row>
    <row r="3271" spans="1:8" hidden="1">
      <c r="A3271" s="80" t="s">
        <v>3741</v>
      </c>
      <c r="B3271" s="80" t="s">
        <v>3958</v>
      </c>
      <c r="C3271" s="80" t="s">
        <v>3705</v>
      </c>
      <c r="D3271" s="93">
        <v>185.32488620000001</v>
      </c>
      <c r="E3271" s="80" t="s">
        <v>3706</v>
      </c>
      <c r="F3271" s="86" t="str">
        <f>INDEX('Crosswalk Particulates'!$B:$B,MATCH('2017 EPA Data'!A3271,'Crosswalk Particulates'!$A:$A,0))</f>
        <v>process-other-industry</v>
      </c>
      <c r="G3271" s="91">
        <f>INDEX('Crosswalk Particulates'!$E:$E,MATCH('2017 EPA Data'!$B3271,'Crosswalk Particulates'!$D:$D,0))</f>
        <v>0</v>
      </c>
      <c r="H3271" s="103">
        <f t="shared" si="51"/>
        <v>0</v>
      </c>
    </row>
    <row r="3272" spans="1:8" hidden="1">
      <c r="A3272" s="80" t="s">
        <v>3772</v>
      </c>
      <c r="B3272" s="80" t="s">
        <v>3894</v>
      </c>
      <c r="C3272" s="80" t="s">
        <v>3705</v>
      </c>
      <c r="D3272" s="93">
        <v>185.24821521506399</v>
      </c>
      <c r="E3272" s="80" t="s">
        <v>3706</v>
      </c>
      <c r="F3272" s="86" t="str">
        <f>INDEX('Crosswalk Particulates'!$B:$B,MATCH('2017 EPA Data'!A3272,'Crosswalk Particulates'!$A:$A,0))</f>
        <v>Electricity Sector</v>
      </c>
      <c r="G3272" s="91">
        <f>INDEX('Crosswalk Particulates'!$E:$E,MATCH('2017 EPA Data'!$B3272,'Crosswalk Particulates'!$D:$D,0))</f>
        <v>0</v>
      </c>
      <c r="H3272" s="103">
        <f t="shared" si="51"/>
        <v>0</v>
      </c>
    </row>
    <row r="3273" spans="1:8" hidden="1">
      <c r="A3273" s="80" t="s">
        <v>3796</v>
      </c>
      <c r="B3273" s="80" t="s">
        <v>3749</v>
      </c>
      <c r="C3273" s="80" t="s">
        <v>3705</v>
      </c>
      <c r="D3273" s="93">
        <v>185.072338</v>
      </c>
      <c r="E3273" s="80" t="s">
        <v>3706</v>
      </c>
      <c r="F3273" s="86" t="str">
        <f>INDEX('Crosswalk Particulates'!$B:$B,MATCH('2017 EPA Data'!A3273,'Crosswalk Particulates'!$A:$A,0))</f>
        <v>Electricity Sector</v>
      </c>
      <c r="G3273" s="91">
        <f>INDEX('Crosswalk Particulates'!$E:$E,MATCH('2017 EPA Data'!$B3273,'Crosswalk Particulates'!$D:$D,0))</f>
        <v>0</v>
      </c>
      <c r="H3273" s="103">
        <f t="shared" si="51"/>
        <v>0</v>
      </c>
    </row>
    <row r="3274" spans="1:8" hidden="1">
      <c r="A3274" s="80" t="s">
        <v>3726</v>
      </c>
      <c r="B3274" s="80" t="s">
        <v>3912</v>
      </c>
      <c r="C3274" s="80" t="s">
        <v>3705</v>
      </c>
      <c r="D3274" s="93">
        <v>185.0355734</v>
      </c>
      <c r="E3274" s="80" t="s">
        <v>3706</v>
      </c>
      <c r="F3274" s="86" t="str">
        <f>INDEX('Crosswalk Particulates'!$B:$B,MATCH('2017 EPA Data'!A3274,'Crosswalk Particulates'!$A:$A,0))</f>
        <v>process-other-industry</v>
      </c>
      <c r="G3274" s="91">
        <f>INDEX('Crosswalk Particulates'!$E:$E,MATCH('2017 EPA Data'!$B3274,'Crosswalk Particulates'!$D:$D,0))</f>
        <v>0</v>
      </c>
      <c r="H3274" s="103">
        <f t="shared" si="51"/>
        <v>0</v>
      </c>
    </row>
    <row r="3275" spans="1:8" hidden="1">
      <c r="A3275" s="80" t="s">
        <v>3737</v>
      </c>
      <c r="B3275" s="80" t="s">
        <v>3873</v>
      </c>
      <c r="C3275" s="80" t="s">
        <v>3705</v>
      </c>
      <c r="D3275" s="93">
        <v>184.95102122394724</v>
      </c>
      <c r="E3275" s="80" t="s">
        <v>3706</v>
      </c>
      <c r="F3275" s="86" t="str">
        <f>INDEX('Crosswalk Particulates'!$B:$B,MATCH('2017 EPA Data'!A3275,'Crosswalk Particulates'!$A:$A,0))</f>
        <v>Residential Buildings Sector</v>
      </c>
      <c r="G3275" s="91">
        <f>INDEX('Crosswalk Particulates'!$E:$E,MATCH('2017 EPA Data'!$B3275,'Crosswalk Particulates'!$D:$D,0))</f>
        <v>0</v>
      </c>
      <c r="H3275" s="103">
        <f t="shared" si="51"/>
        <v>0</v>
      </c>
    </row>
    <row r="3276" spans="1:8" hidden="1">
      <c r="A3276" s="80" t="s">
        <v>3857</v>
      </c>
      <c r="B3276" s="80" t="s">
        <v>3860</v>
      </c>
      <c r="C3276" s="80" t="s">
        <v>3705</v>
      </c>
      <c r="D3276" s="93">
        <v>184.851086009</v>
      </c>
      <c r="E3276" s="80" t="s">
        <v>3706</v>
      </c>
      <c r="F3276" s="86" t="str">
        <f>INDEX('Crosswalk Particulates'!$B:$B,MATCH('2017 EPA Data'!A3276,'Crosswalk Particulates'!$A:$A,0))</f>
        <v>Commercial Buildings Sector</v>
      </c>
      <c r="G3276" s="91">
        <f>INDEX('Crosswalk Particulates'!$E:$E,MATCH('2017 EPA Data'!$B3276,'Crosswalk Particulates'!$D:$D,0))</f>
        <v>0</v>
      </c>
      <c r="H3276" s="103">
        <f t="shared" si="51"/>
        <v>0</v>
      </c>
    </row>
    <row r="3277" spans="1:8" hidden="1">
      <c r="A3277" s="80" t="s">
        <v>3795</v>
      </c>
      <c r="B3277" s="80" t="s">
        <v>3830</v>
      </c>
      <c r="C3277" s="80" t="s">
        <v>3705</v>
      </c>
      <c r="D3277" s="93">
        <v>184.26186000000001</v>
      </c>
      <c r="E3277" s="80" t="s">
        <v>3706</v>
      </c>
      <c r="F3277" s="86" t="str">
        <f>INDEX('Crosswalk Particulates'!$B:$B,MATCH('2017 EPA Data'!A3277,'Crosswalk Particulates'!$A:$A,0))</f>
        <v>process-cement-industry</v>
      </c>
      <c r="G3277" s="91">
        <f>INDEX('Crosswalk Particulates'!$E:$E,MATCH('2017 EPA Data'!$B3277,'Crosswalk Particulates'!$D:$D,0))</f>
        <v>0</v>
      </c>
      <c r="H3277" s="103">
        <f t="shared" si="51"/>
        <v>0</v>
      </c>
    </row>
    <row r="3278" spans="1:8" hidden="1">
      <c r="A3278" s="80" t="s">
        <v>3739</v>
      </c>
      <c r="B3278" s="80" t="s">
        <v>3824</v>
      </c>
      <c r="C3278" s="80" t="s">
        <v>3705</v>
      </c>
      <c r="D3278" s="93">
        <v>182.81693901182072</v>
      </c>
      <c r="E3278" s="80" t="s">
        <v>3706</v>
      </c>
      <c r="F3278" s="86" t="str">
        <f>INDEX('Crosswalk Particulates'!$B:$B,MATCH('2017 EPA Data'!A3278,'Crosswalk Particulates'!$A:$A,0))</f>
        <v>industry-fuel-natural gas</v>
      </c>
      <c r="G3278" s="91">
        <f>INDEX('Crosswalk Particulates'!$E:$E,MATCH('2017 EPA Data'!$B3278,'Crosswalk Particulates'!$D:$D,0))</f>
        <v>0</v>
      </c>
      <c r="H3278" s="103">
        <f t="shared" si="51"/>
        <v>0</v>
      </c>
    </row>
    <row r="3279" spans="1:8" hidden="1">
      <c r="A3279" s="80" t="s">
        <v>3788</v>
      </c>
      <c r="B3279" s="80" t="s">
        <v>3863</v>
      </c>
      <c r="C3279" s="80" t="s">
        <v>3705</v>
      </c>
      <c r="D3279" s="93">
        <v>182.61516251500879</v>
      </c>
      <c r="E3279" s="80" t="s">
        <v>3706</v>
      </c>
      <c r="F3279" s="86" t="str">
        <f>INDEX('Crosswalk Particulates'!$B:$B,MATCH('2017 EPA Data'!A3279,'Crosswalk Particulates'!$A:$A,0))</f>
        <v>industry-fuel-biomass</v>
      </c>
      <c r="G3279" s="91">
        <f>INDEX('Crosswalk Particulates'!$E:$E,MATCH('2017 EPA Data'!$B3279,'Crosswalk Particulates'!$D:$D,0))</f>
        <v>0</v>
      </c>
      <c r="H3279" s="103">
        <f t="shared" si="51"/>
        <v>0</v>
      </c>
    </row>
    <row r="3280" spans="1:8" hidden="1">
      <c r="A3280" s="80" t="s">
        <v>3743</v>
      </c>
      <c r="B3280" s="80" t="s">
        <v>3721</v>
      </c>
      <c r="C3280" s="80" t="s">
        <v>3705</v>
      </c>
      <c r="D3280" s="93">
        <v>182.4</v>
      </c>
      <c r="E3280" s="80" t="s">
        <v>3706</v>
      </c>
      <c r="F3280" s="86" t="str">
        <f>INDEX('Crosswalk Particulates'!$B:$B,MATCH('2017 EPA Data'!A3280,'Crosswalk Particulates'!$A:$A,0))</f>
        <v>process-other-industry</v>
      </c>
      <c r="G3280" s="91">
        <f>INDEX('Crosswalk Particulates'!$E:$E,MATCH('2017 EPA Data'!$B3280,'Crosswalk Particulates'!$D:$D,0))</f>
        <v>0</v>
      </c>
      <c r="H3280" s="103">
        <f t="shared" si="51"/>
        <v>0</v>
      </c>
    </row>
    <row r="3281" spans="1:8" hidden="1">
      <c r="A3281" s="80" t="s">
        <v>3747</v>
      </c>
      <c r="B3281" s="80" t="s">
        <v>3926</v>
      </c>
      <c r="C3281" s="80" t="s">
        <v>3705</v>
      </c>
      <c r="D3281" s="93">
        <v>182.30578830330137</v>
      </c>
      <c r="E3281" s="80" t="s">
        <v>3706</v>
      </c>
      <c r="F3281" s="86" t="str">
        <f>INDEX('Crosswalk Particulates'!$B:$B,MATCH('2017 EPA Data'!A3281,'Crosswalk Particulates'!$A:$A,0))</f>
        <v>process-waste-industry</v>
      </c>
      <c r="G3281" s="91">
        <f>INDEX('Crosswalk Particulates'!$E:$E,MATCH('2017 EPA Data'!$B3281,'Crosswalk Particulates'!$D:$D,0))</f>
        <v>0</v>
      </c>
      <c r="H3281" s="103">
        <f t="shared" si="51"/>
        <v>0</v>
      </c>
    </row>
    <row r="3282" spans="1:8" hidden="1">
      <c r="A3282" s="80" t="s">
        <v>3739</v>
      </c>
      <c r="B3282" s="80" t="s">
        <v>3839</v>
      </c>
      <c r="C3282" s="80" t="s">
        <v>3705</v>
      </c>
      <c r="D3282" s="93">
        <v>180.8346831397146</v>
      </c>
      <c r="E3282" s="80" t="s">
        <v>3706</v>
      </c>
      <c r="F3282" s="86" t="str">
        <f>INDEX('Crosswalk Particulates'!$B:$B,MATCH('2017 EPA Data'!A3282,'Crosswalk Particulates'!$A:$A,0))</f>
        <v>industry-fuel-natural gas</v>
      </c>
      <c r="G3282" s="91">
        <f>INDEX('Crosswalk Particulates'!$E:$E,MATCH('2017 EPA Data'!$B3282,'Crosswalk Particulates'!$D:$D,0))</f>
        <v>0</v>
      </c>
      <c r="H3282" s="103">
        <f t="shared" si="51"/>
        <v>0</v>
      </c>
    </row>
    <row r="3283" spans="1:8" hidden="1">
      <c r="A3283" s="80" t="s">
        <v>3747</v>
      </c>
      <c r="B3283" s="80" t="s">
        <v>3879</v>
      </c>
      <c r="C3283" s="80" t="s">
        <v>3705</v>
      </c>
      <c r="D3283" s="93">
        <v>180.34577999999999</v>
      </c>
      <c r="E3283" s="80" t="s">
        <v>3706</v>
      </c>
      <c r="F3283" s="86" t="str">
        <f>INDEX('Crosswalk Particulates'!$B:$B,MATCH('2017 EPA Data'!A3283,'Crosswalk Particulates'!$A:$A,0))</f>
        <v>process-waste-industry</v>
      </c>
      <c r="G3283" s="91">
        <f>INDEX('Crosswalk Particulates'!$E:$E,MATCH('2017 EPA Data'!$B3283,'Crosswalk Particulates'!$D:$D,0))</f>
        <v>0</v>
      </c>
      <c r="H3283" s="103">
        <f t="shared" si="51"/>
        <v>0</v>
      </c>
    </row>
    <row r="3284" spans="1:8" hidden="1">
      <c r="A3284" s="80" t="s">
        <v>3747</v>
      </c>
      <c r="B3284" s="80" t="s">
        <v>3929</v>
      </c>
      <c r="C3284" s="80" t="s">
        <v>3705</v>
      </c>
      <c r="D3284" s="93">
        <v>179.06034600000001</v>
      </c>
      <c r="E3284" s="80" t="s">
        <v>3706</v>
      </c>
      <c r="F3284" s="86" t="str">
        <f>INDEX('Crosswalk Particulates'!$B:$B,MATCH('2017 EPA Data'!A3284,'Crosswalk Particulates'!$A:$A,0))</f>
        <v>process-waste-industry</v>
      </c>
      <c r="G3284" s="91">
        <f>INDEX('Crosswalk Particulates'!$E:$E,MATCH('2017 EPA Data'!$B3284,'Crosswalk Particulates'!$D:$D,0))</f>
        <v>0</v>
      </c>
      <c r="H3284" s="103">
        <f t="shared" si="51"/>
        <v>0</v>
      </c>
    </row>
    <row r="3285" spans="1:8" hidden="1">
      <c r="A3285" s="80" t="s">
        <v>3820</v>
      </c>
      <c r="B3285" s="80" t="s">
        <v>3731</v>
      </c>
      <c r="C3285" s="80" t="s">
        <v>3705</v>
      </c>
      <c r="D3285" s="93">
        <v>179.059</v>
      </c>
      <c r="E3285" s="80" t="s">
        <v>3706</v>
      </c>
      <c r="F3285" s="86" t="str">
        <f>INDEX('Crosswalk Particulates'!$B:$B,MATCH('2017 EPA Data'!A3285,'Crosswalk Particulates'!$A:$A,0))</f>
        <v>industry-fuel-other</v>
      </c>
      <c r="G3285" s="91">
        <f>INDEX('Crosswalk Particulates'!$E:$E,MATCH('2017 EPA Data'!$B3285,'Crosswalk Particulates'!$D:$D,0))</f>
        <v>0</v>
      </c>
      <c r="H3285" s="103">
        <f t="shared" si="51"/>
        <v>0</v>
      </c>
    </row>
    <row r="3286" spans="1:8" hidden="1">
      <c r="A3286" s="80" t="s">
        <v>3790</v>
      </c>
      <c r="B3286" s="80" t="s">
        <v>3877</v>
      </c>
      <c r="C3286" s="80" t="s">
        <v>3705</v>
      </c>
      <c r="D3286" s="93">
        <v>178.71299999999999</v>
      </c>
      <c r="E3286" s="80" t="s">
        <v>3706</v>
      </c>
      <c r="F3286" s="86" t="str">
        <f>INDEX('Crosswalk Particulates'!$B:$B,MATCH('2017 EPA Data'!A3286,'Crosswalk Particulates'!$A:$A,0))</f>
        <v>process-other-industry</v>
      </c>
      <c r="G3286" s="91">
        <f>INDEX('Crosswalk Particulates'!$E:$E,MATCH('2017 EPA Data'!$B3286,'Crosswalk Particulates'!$D:$D,0))</f>
        <v>0</v>
      </c>
      <c r="H3286" s="103">
        <f t="shared" si="51"/>
        <v>0</v>
      </c>
    </row>
    <row r="3287" spans="1:8" hidden="1">
      <c r="A3287" s="80" t="s">
        <v>3753</v>
      </c>
      <c r="B3287" s="80" t="s">
        <v>3962</v>
      </c>
      <c r="C3287" s="80" t="s">
        <v>3705</v>
      </c>
      <c r="D3287" s="93">
        <v>178.36549744000001</v>
      </c>
      <c r="E3287" s="80" t="s">
        <v>3706</v>
      </c>
      <c r="F3287" s="86" t="str">
        <f>INDEX('Crosswalk Particulates'!$B:$B,MATCH('2017 EPA Data'!A3287,'Crosswalk Particulates'!$A:$A,0))</f>
        <v>Electricity Sector</v>
      </c>
      <c r="G3287" s="91">
        <f>INDEX('Crosswalk Particulates'!$E:$E,MATCH('2017 EPA Data'!$B3287,'Crosswalk Particulates'!$D:$D,0))</f>
        <v>0</v>
      </c>
      <c r="H3287" s="103">
        <f t="shared" si="51"/>
        <v>0</v>
      </c>
    </row>
    <row r="3288" spans="1:8" hidden="1">
      <c r="A3288" s="80" t="s">
        <v>3739</v>
      </c>
      <c r="B3288" s="80" t="s">
        <v>3903</v>
      </c>
      <c r="C3288" s="80" t="s">
        <v>3705</v>
      </c>
      <c r="D3288" s="93">
        <v>177.51141963750001</v>
      </c>
      <c r="E3288" s="80" t="s">
        <v>3706</v>
      </c>
      <c r="F3288" s="86" t="str">
        <f>INDEX('Crosswalk Particulates'!$B:$B,MATCH('2017 EPA Data'!A3288,'Crosswalk Particulates'!$A:$A,0))</f>
        <v>industry-fuel-natural gas</v>
      </c>
      <c r="G3288" s="91">
        <f>INDEX('Crosswalk Particulates'!$E:$E,MATCH('2017 EPA Data'!$B3288,'Crosswalk Particulates'!$D:$D,0))</f>
        <v>0</v>
      </c>
      <c r="H3288" s="103">
        <f t="shared" si="51"/>
        <v>0</v>
      </c>
    </row>
    <row r="3289" spans="1:8" hidden="1">
      <c r="A3289" s="80" t="s">
        <v>3753</v>
      </c>
      <c r="B3289" s="80" t="s">
        <v>3945</v>
      </c>
      <c r="C3289" s="80" t="s">
        <v>3705</v>
      </c>
      <c r="D3289" s="93">
        <v>177.107596</v>
      </c>
      <c r="E3289" s="80" t="s">
        <v>3706</v>
      </c>
      <c r="F3289" s="86" t="str">
        <f>INDEX('Crosswalk Particulates'!$B:$B,MATCH('2017 EPA Data'!A3289,'Crosswalk Particulates'!$A:$A,0))</f>
        <v>Electricity Sector</v>
      </c>
      <c r="G3289" s="91">
        <f>INDEX('Crosswalk Particulates'!$E:$E,MATCH('2017 EPA Data'!$B3289,'Crosswalk Particulates'!$D:$D,0))</f>
        <v>0</v>
      </c>
      <c r="H3289" s="103">
        <f t="shared" si="51"/>
        <v>0</v>
      </c>
    </row>
    <row r="3290" spans="1:8" hidden="1">
      <c r="A3290" s="80" t="s">
        <v>3741</v>
      </c>
      <c r="B3290" s="80" t="s">
        <v>3916</v>
      </c>
      <c r="C3290" s="80" t="s">
        <v>3705</v>
      </c>
      <c r="D3290" s="93">
        <v>177.06106310000001</v>
      </c>
      <c r="E3290" s="80" t="s">
        <v>3706</v>
      </c>
      <c r="F3290" s="86" t="str">
        <f>INDEX('Crosswalk Particulates'!$B:$B,MATCH('2017 EPA Data'!A3290,'Crosswalk Particulates'!$A:$A,0))</f>
        <v>process-other-industry</v>
      </c>
      <c r="G3290" s="91">
        <f>INDEX('Crosswalk Particulates'!$E:$E,MATCH('2017 EPA Data'!$B3290,'Crosswalk Particulates'!$D:$D,0))</f>
        <v>0</v>
      </c>
      <c r="H3290" s="103">
        <f t="shared" si="51"/>
        <v>0</v>
      </c>
    </row>
    <row r="3291" spans="1:8" hidden="1">
      <c r="A3291" s="80" t="s">
        <v>3774</v>
      </c>
      <c r="B3291" s="80" t="s">
        <v>3848</v>
      </c>
      <c r="C3291" s="80" t="s">
        <v>3705</v>
      </c>
      <c r="D3291" s="93">
        <v>175.766052</v>
      </c>
      <c r="E3291" s="80" t="s">
        <v>3706</v>
      </c>
      <c r="F3291" s="86" t="str">
        <f>INDEX('Crosswalk Particulates'!$B:$B,MATCH('2017 EPA Data'!A3291,'Crosswalk Particulates'!$A:$A,0))</f>
        <v>process-other-industry</v>
      </c>
      <c r="G3291" s="91">
        <f>INDEX('Crosswalk Particulates'!$E:$E,MATCH('2017 EPA Data'!$B3291,'Crosswalk Particulates'!$D:$D,0))</f>
        <v>0</v>
      </c>
      <c r="H3291" s="103">
        <f t="shared" si="51"/>
        <v>0</v>
      </c>
    </row>
    <row r="3292" spans="1:8" hidden="1">
      <c r="A3292" s="80" t="s">
        <v>3747</v>
      </c>
      <c r="B3292" s="80" t="s">
        <v>3922</v>
      </c>
      <c r="C3292" s="80" t="s">
        <v>3705</v>
      </c>
      <c r="D3292" s="93">
        <v>175.453313757258</v>
      </c>
      <c r="E3292" s="80" t="s">
        <v>3706</v>
      </c>
      <c r="F3292" s="86" t="str">
        <f>INDEX('Crosswalk Particulates'!$B:$B,MATCH('2017 EPA Data'!A3292,'Crosswalk Particulates'!$A:$A,0))</f>
        <v>process-waste-industry</v>
      </c>
      <c r="G3292" s="91">
        <f>INDEX('Crosswalk Particulates'!$E:$E,MATCH('2017 EPA Data'!$B3292,'Crosswalk Particulates'!$D:$D,0))</f>
        <v>0</v>
      </c>
      <c r="H3292" s="103">
        <f t="shared" si="51"/>
        <v>0</v>
      </c>
    </row>
    <row r="3293" spans="1:8" hidden="1">
      <c r="A3293" s="80" t="s">
        <v>3796</v>
      </c>
      <c r="B3293" s="80" t="s">
        <v>3746</v>
      </c>
      <c r="C3293" s="80" t="s">
        <v>3705</v>
      </c>
      <c r="D3293" s="93">
        <v>175.02915411000001</v>
      </c>
      <c r="E3293" s="80" t="s">
        <v>3706</v>
      </c>
      <c r="F3293" s="86" t="str">
        <f>INDEX('Crosswalk Particulates'!$B:$B,MATCH('2017 EPA Data'!A3293,'Crosswalk Particulates'!$A:$A,0))</f>
        <v>Electricity Sector</v>
      </c>
      <c r="G3293" s="91">
        <f>INDEX('Crosswalk Particulates'!$E:$E,MATCH('2017 EPA Data'!$B3293,'Crosswalk Particulates'!$D:$D,0))</f>
        <v>0</v>
      </c>
      <c r="H3293" s="103">
        <f t="shared" si="51"/>
        <v>0</v>
      </c>
    </row>
    <row r="3294" spans="1:8" hidden="1">
      <c r="A3294" s="80" t="s">
        <v>3817</v>
      </c>
      <c r="B3294" s="80" t="s">
        <v>3750</v>
      </c>
      <c r="C3294" s="80" t="s">
        <v>3705</v>
      </c>
      <c r="D3294" s="93">
        <v>174.87311304191999</v>
      </c>
      <c r="E3294" s="80" t="s">
        <v>3706</v>
      </c>
      <c r="F3294" s="86" t="str">
        <f>INDEX('Crosswalk Particulates'!$B:$B,MATCH('2017 EPA Data'!A3294,'Crosswalk Particulates'!$A:$A,0))</f>
        <v>industry-fuel-oil</v>
      </c>
      <c r="G3294" s="91">
        <f>INDEX('Crosswalk Particulates'!$E:$E,MATCH('2017 EPA Data'!$B3294,'Crosswalk Particulates'!$D:$D,0))</f>
        <v>0</v>
      </c>
      <c r="H3294" s="103">
        <f t="shared" si="51"/>
        <v>0</v>
      </c>
    </row>
    <row r="3295" spans="1:8" hidden="1">
      <c r="A3295" s="80" t="s">
        <v>3795</v>
      </c>
      <c r="B3295" s="80" t="s">
        <v>3834</v>
      </c>
      <c r="C3295" s="80" t="s">
        <v>3705</v>
      </c>
      <c r="D3295" s="93">
        <v>174.62</v>
      </c>
      <c r="E3295" s="80" t="s">
        <v>3706</v>
      </c>
      <c r="F3295" s="86" t="str">
        <f>INDEX('Crosswalk Particulates'!$B:$B,MATCH('2017 EPA Data'!A3295,'Crosswalk Particulates'!$A:$A,0))</f>
        <v>process-cement-industry</v>
      </c>
      <c r="G3295" s="91">
        <f>INDEX('Crosswalk Particulates'!$E:$E,MATCH('2017 EPA Data'!$B3295,'Crosswalk Particulates'!$D:$D,0))</f>
        <v>0</v>
      </c>
      <c r="H3295" s="103">
        <f t="shared" si="51"/>
        <v>0</v>
      </c>
    </row>
    <row r="3296" spans="1:8" hidden="1">
      <c r="A3296" s="80" t="s">
        <v>3730</v>
      </c>
      <c r="B3296" s="80" t="s">
        <v>3928</v>
      </c>
      <c r="C3296" s="80" t="s">
        <v>3705</v>
      </c>
      <c r="D3296" s="93">
        <v>173.82920339600199</v>
      </c>
      <c r="E3296" s="80" t="s">
        <v>3706</v>
      </c>
      <c r="F3296" s="86" t="str">
        <f>INDEX('Crosswalk Particulates'!$B:$B,MATCH('2017 EPA Data'!A3296,'Crosswalk Particulates'!$A:$A,0))</f>
        <v>process-ngps-industry</v>
      </c>
      <c r="G3296" s="91">
        <f>INDEX('Crosswalk Particulates'!$E:$E,MATCH('2017 EPA Data'!$B3296,'Crosswalk Particulates'!$D:$D,0))</f>
        <v>0</v>
      </c>
      <c r="H3296" s="103">
        <f t="shared" si="51"/>
        <v>0</v>
      </c>
    </row>
    <row r="3297" spans="1:8" hidden="1">
      <c r="A3297" s="80" t="s">
        <v>3819</v>
      </c>
      <c r="B3297" s="80" t="s">
        <v>3847</v>
      </c>
      <c r="C3297" s="80" t="s">
        <v>3705</v>
      </c>
      <c r="D3297" s="93">
        <v>173.70600411397999</v>
      </c>
      <c r="E3297" s="80" t="s">
        <v>3706</v>
      </c>
      <c r="F3297" s="86" t="str">
        <f>INDEX('Crosswalk Particulates'!$B:$B,MATCH('2017 EPA Data'!A3297,'Crosswalk Particulates'!$A:$A,0))</f>
        <v>Residential Buildings Sector</v>
      </c>
      <c r="G3297" s="91">
        <f>INDEX('Crosswalk Particulates'!$E:$E,MATCH('2017 EPA Data'!$B3297,'Crosswalk Particulates'!$D:$D,0))</f>
        <v>0</v>
      </c>
      <c r="H3297" s="103">
        <f t="shared" si="51"/>
        <v>0</v>
      </c>
    </row>
    <row r="3298" spans="1:8" hidden="1">
      <c r="A3298" s="80" t="s">
        <v>3707</v>
      </c>
      <c r="B3298" s="80" t="s">
        <v>3917</v>
      </c>
      <c r="C3298" s="80" t="s">
        <v>3705</v>
      </c>
      <c r="D3298" s="93">
        <v>173.4442170640927</v>
      </c>
      <c r="E3298" s="80" t="s">
        <v>3706</v>
      </c>
      <c r="F3298" s="86" t="str">
        <f>INDEX('Crosswalk Particulates'!$B:$B,MATCH('2017 EPA Data'!A3298,'Crosswalk Particulates'!$A:$A,0))</f>
        <v>process-other-industry</v>
      </c>
      <c r="G3298" s="91">
        <f>INDEX('Crosswalk Particulates'!$E:$E,MATCH('2017 EPA Data'!$B3298,'Crosswalk Particulates'!$D:$D,0))</f>
        <v>0</v>
      </c>
      <c r="H3298" s="103">
        <f t="shared" si="51"/>
        <v>0</v>
      </c>
    </row>
    <row r="3299" spans="1:8" hidden="1">
      <c r="A3299" s="80" t="s">
        <v>3770</v>
      </c>
      <c r="B3299" s="80" t="s">
        <v>3746</v>
      </c>
      <c r="C3299" s="80" t="s">
        <v>3705</v>
      </c>
      <c r="D3299" s="93">
        <v>172.65208576800001</v>
      </c>
      <c r="E3299" s="80" t="s">
        <v>3706</v>
      </c>
      <c r="F3299" s="86" t="str">
        <f>INDEX('Crosswalk Particulates'!$B:$B,MATCH('2017 EPA Data'!A3299,'Crosswalk Particulates'!$A:$A,0))</f>
        <v>Commercial Buildings Sector</v>
      </c>
      <c r="G3299" s="91">
        <f>INDEX('Crosswalk Particulates'!$E:$E,MATCH('2017 EPA Data'!$B3299,'Crosswalk Particulates'!$D:$D,0))</f>
        <v>0</v>
      </c>
      <c r="H3299" s="103">
        <f t="shared" si="51"/>
        <v>0</v>
      </c>
    </row>
    <row r="3300" spans="1:8" hidden="1">
      <c r="A3300" s="80" t="s">
        <v>3726</v>
      </c>
      <c r="B3300" s="80" t="s">
        <v>3755</v>
      </c>
      <c r="C3300" s="80" t="s">
        <v>3705</v>
      </c>
      <c r="D3300" s="93">
        <v>171.67</v>
      </c>
      <c r="E3300" s="80" t="s">
        <v>3706</v>
      </c>
      <c r="F3300" s="86" t="str">
        <f>INDEX('Crosswalk Particulates'!$B:$B,MATCH('2017 EPA Data'!A3300,'Crosswalk Particulates'!$A:$A,0))</f>
        <v>process-other-industry</v>
      </c>
      <c r="G3300" s="91">
        <f>INDEX('Crosswalk Particulates'!$E:$E,MATCH('2017 EPA Data'!$B3300,'Crosswalk Particulates'!$D:$D,0))</f>
        <v>0</v>
      </c>
      <c r="H3300" s="103">
        <f t="shared" si="51"/>
        <v>0</v>
      </c>
    </row>
    <row r="3301" spans="1:8" hidden="1">
      <c r="A3301" s="80" t="s">
        <v>3796</v>
      </c>
      <c r="B3301" s="80" t="s">
        <v>3882</v>
      </c>
      <c r="C3301" s="80" t="s">
        <v>3705</v>
      </c>
      <c r="D3301" s="93">
        <v>171.3523873476</v>
      </c>
      <c r="E3301" s="80" t="s">
        <v>3706</v>
      </c>
      <c r="F3301" s="86" t="str">
        <f>INDEX('Crosswalk Particulates'!$B:$B,MATCH('2017 EPA Data'!A3301,'Crosswalk Particulates'!$A:$A,0))</f>
        <v>Electricity Sector</v>
      </c>
      <c r="G3301" s="91">
        <f>INDEX('Crosswalk Particulates'!$E:$E,MATCH('2017 EPA Data'!$B3301,'Crosswalk Particulates'!$D:$D,0))</f>
        <v>0</v>
      </c>
      <c r="H3301" s="103">
        <f t="shared" si="51"/>
        <v>0</v>
      </c>
    </row>
    <row r="3302" spans="1:8" hidden="1">
      <c r="A3302" s="80" t="s">
        <v>3795</v>
      </c>
      <c r="B3302" s="80" t="s">
        <v>3867</v>
      </c>
      <c r="C3302" s="80" t="s">
        <v>3705</v>
      </c>
      <c r="D3302" s="93">
        <v>171.35220000000001</v>
      </c>
      <c r="E3302" s="80" t="s">
        <v>3706</v>
      </c>
      <c r="F3302" s="86" t="str">
        <f>INDEX('Crosswalk Particulates'!$B:$B,MATCH('2017 EPA Data'!A3302,'Crosswalk Particulates'!$A:$A,0))</f>
        <v>process-cement-industry</v>
      </c>
      <c r="G3302" s="91">
        <f>INDEX('Crosswalk Particulates'!$E:$E,MATCH('2017 EPA Data'!$B3302,'Crosswalk Particulates'!$D:$D,0))</f>
        <v>0</v>
      </c>
      <c r="H3302" s="103">
        <f t="shared" si="51"/>
        <v>0</v>
      </c>
    </row>
    <row r="3303" spans="1:8" hidden="1">
      <c r="A3303" s="80" t="s">
        <v>3817</v>
      </c>
      <c r="B3303" s="80" t="s">
        <v>3785</v>
      </c>
      <c r="C3303" s="80" t="s">
        <v>3709</v>
      </c>
      <c r="D3303" s="93">
        <v>171.1014275696302</v>
      </c>
      <c r="E3303" s="80" t="s">
        <v>3710</v>
      </c>
      <c r="F3303" s="86" t="str">
        <f>INDEX('Crosswalk Particulates'!$B:$B,MATCH('2017 EPA Data'!A3303,'Crosswalk Particulates'!$A:$A,0))</f>
        <v>industry-fuel-oil</v>
      </c>
      <c r="G3303" s="91" t="str">
        <f>INDEX('Crosswalk Particulates'!$E:$E,MATCH('2017 EPA Data'!$B3303,'Crosswalk Particulates'!$D:$D,0))</f>
        <v>CH4</v>
      </c>
      <c r="H3303" s="103">
        <f t="shared" si="51"/>
        <v>155220788.67979988</v>
      </c>
    </row>
    <row r="3304" spans="1:8" hidden="1">
      <c r="A3304" s="80" t="s">
        <v>3795</v>
      </c>
      <c r="B3304" s="80" t="s">
        <v>3849</v>
      </c>
      <c r="C3304" s="80" t="s">
        <v>3705</v>
      </c>
      <c r="D3304" s="93">
        <v>170.53408999999999</v>
      </c>
      <c r="E3304" s="80" t="s">
        <v>3706</v>
      </c>
      <c r="F3304" s="86" t="str">
        <f>INDEX('Crosswalk Particulates'!$B:$B,MATCH('2017 EPA Data'!A3304,'Crosswalk Particulates'!$A:$A,0))</f>
        <v>process-cement-industry</v>
      </c>
      <c r="G3304" s="91">
        <f>INDEX('Crosswalk Particulates'!$E:$E,MATCH('2017 EPA Data'!$B3304,'Crosswalk Particulates'!$D:$D,0))</f>
        <v>0</v>
      </c>
      <c r="H3304" s="103">
        <f t="shared" si="51"/>
        <v>0</v>
      </c>
    </row>
    <row r="3305" spans="1:8" hidden="1">
      <c r="A3305" s="80" t="s">
        <v>3795</v>
      </c>
      <c r="B3305" s="80" t="s">
        <v>3844</v>
      </c>
      <c r="C3305" s="80" t="s">
        <v>3705</v>
      </c>
      <c r="D3305" s="93">
        <v>170.48456587699999</v>
      </c>
      <c r="E3305" s="80" t="s">
        <v>3706</v>
      </c>
      <c r="F3305" s="86" t="str">
        <f>INDEX('Crosswalk Particulates'!$B:$B,MATCH('2017 EPA Data'!A3305,'Crosswalk Particulates'!$A:$A,0))</f>
        <v>process-cement-industry</v>
      </c>
      <c r="G3305" s="91">
        <f>INDEX('Crosswalk Particulates'!$E:$E,MATCH('2017 EPA Data'!$B3305,'Crosswalk Particulates'!$D:$D,0))</f>
        <v>0</v>
      </c>
      <c r="H3305" s="103">
        <f t="shared" si="51"/>
        <v>0</v>
      </c>
    </row>
    <row r="3306" spans="1:8" hidden="1">
      <c r="A3306" s="80" t="s">
        <v>3843</v>
      </c>
      <c r="B3306" s="80" t="s">
        <v>3887</v>
      </c>
      <c r="C3306" s="80" t="s">
        <v>3705</v>
      </c>
      <c r="D3306" s="93">
        <v>170</v>
      </c>
      <c r="E3306" s="80" t="s">
        <v>3706</v>
      </c>
      <c r="F3306" s="86" t="str">
        <f>INDEX('Crosswalk Particulates'!$B:$B,MATCH('2017 EPA Data'!A3306,'Crosswalk Particulates'!$A:$A,0))</f>
        <v>Commercial Buildings Sector</v>
      </c>
      <c r="G3306" s="91">
        <f>INDEX('Crosswalk Particulates'!$E:$E,MATCH('2017 EPA Data'!$B3306,'Crosswalk Particulates'!$D:$D,0))</f>
        <v>0</v>
      </c>
      <c r="H3306" s="103">
        <f t="shared" si="51"/>
        <v>0</v>
      </c>
    </row>
    <row r="3307" spans="1:8" hidden="1">
      <c r="A3307" s="80" t="s">
        <v>3780</v>
      </c>
      <c r="B3307" s="80" t="s">
        <v>3920</v>
      </c>
      <c r="D3307" s="93">
        <v>169.68143844769475</v>
      </c>
      <c r="E3307" s="80" t="s">
        <v>3710</v>
      </c>
      <c r="F3307" s="86" t="str">
        <f>INDEX('Crosswalk Particulates'!$B:$B,MATCH('2017 EPA Data'!A3307,'Crosswalk Particulates'!$A:$A,0))</f>
        <v>process-ngps-industry</v>
      </c>
      <c r="G3307" s="91">
        <f>INDEX('Crosswalk Particulates'!$E:$E,MATCH('2017 EPA Data'!$B3307,'Crosswalk Particulates'!$D:$D,0))</f>
        <v>0</v>
      </c>
      <c r="H3307" s="103">
        <f t="shared" si="51"/>
        <v>153932594.68542856</v>
      </c>
    </row>
    <row r="3308" spans="1:8" hidden="1">
      <c r="A3308" s="80" t="s">
        <v>3769</v>
      </c>
      <c r="B3308" s="80" t="s">
        <v>3824</v>
      </c>
      <c r="C3308" s="80" t="s">
        <v>3705</v>
      </c>
      <c r="D3308" s="93">
        <v>169.16724933886758</v>
      </c>
      <c r="E3308" s="80" t="s">
        <v>3706</v>
      </c>
      <c r="F3308" s="86" t="str">
        <f>INDEX('Crosswalk Particulates'!$B:$B,MATCH('2017 EPA Data'!A3308,'Crosswalk Particulates'!$A:$A,0))</f>
        <v>Electricity Sector</v>
      </c>
      <c r="G3308" s="91">
        <f>INDEX('Crosswalk Particulates'!$E:$E,MATCH('2017 EPA Data'!$B3308,'Crosswalk Particulates'!$D:$D,0))</f>
        <v>0</v>
      </c>
      <c r="H3308" s="103">
        <f t="shared" si="51"/>
        <v>0</v>
      </c>
    </row>
    <row r="3309" spans="1:8" hidden="1">
      <c r="A3309" s="80" t="s">
        <v>3911</v>
      </c>
      <c r="B3309" s="80" t="s">
        <v>3798</v>
      </c>
      <c r="C3309" s="80" t="s">
        <v>3745</v>
      </c>
      <c r="D3309" s="93">
        <v>169.05986680345001</v>
      </c>
      <c r="E3309" s="80" t="s">
        <v>3710</v>
      </c>
      <c r="F3309" s="86" t="str">
        <f>INDEX('Crosswalk Particulates'!$B:$B,MATCH('2017 EPA Data'!A3309,'Crosswalk Particulates'!$A:$A,0))</f>
        <v>Residential Buildings Sector</v>
      </c>
      <c r="G3309" s="91" t="str">
        <f>INDEX('Crosswalk Particulates'!$E:$E,MATCH('2017 EPA Data'!$B3309,'Crosswalk Particulates'!$D:$D,0))</f>
        <v>PM25</v>
      </c>
      <c r="H3309" s="103">
        <f t="shared" si="51"/>
        <v>153368713.70435721</v>
      </c>
    </row>
    <row r="3310" spans="1:8" hidden="1">
      <c r="A3310" s="80" t="s">
        <v>3753</v>
      </c>
      <c r="B3310" s="80" t="s">
        <v>3979</v>
      </c>
      <c r="C3310" s="80" t="s">
        <v>3705</v>
      </c>
      <c r="D3310" s="93">
        <v>167.9549744</v>
      </c>
      <c r="E3310" s="80" t="s">
        <v>3706</v>
      </c>
      <c r="F3310" s="86" t="str">
        <f>INDEX('Crosswalk Particulates'!$B:$B,MATCH('2017 EPA Data'!A3310,'Crosswalk Particulates'!$A:$A,0))</f>
        <v>Electricity Sector</v>
      </c>
      <c r="G3310" s="91">
        <f>INDEX('Crosswalk Particulates'!$E:$E,MATCH('2017 EPA Data'!$B3310,'Crosswalk Particulates'!$D:$D,0))</f>
        <v>0</v>
      </c>
      <c r="H3310" s="103">
        <f t="shared" si="51"/>
        <v>0</v>
      </c>
    </row>
    <row r="3311" spans="1:8" hidden="1">
      <c r="A3311" s="80" t="s">
        <v>3730</v>
      </c>
      <c r="B3311" s="80" t="s">
        <v>3873</v>
      </c>
      <c r="C3311" s="80" t="s">
        <v>3705</v>
      </c>
      <c r="D3311" s="93">
        <v>167.66366063335278</v>
      </c>
      <c r="E3311" s="80" t="s">
        <v>3706</v>
      </c>
      <c r="F3311" s="86" t="str">
        <f>INDEX('Crosswalk Particulates'!$B:$B,MATCH('2017 EPA Data'!A3311,'Crosswalk Particulates'!$A:$A,0))</f>
        <v>process-ngps-industry</v>
      </c>
      <c r="G3311" s="91">
        <f>INDEX('Crosswalk Particulates'!$E:$E,MATCH('2017 EPA Data'!$B3311,'Crosswalk Particulates'!$D:$D,0))</f>
        <v>0</v>
      </c>
      <c r="H3311" s="103">
        <f t="shared" si="51"/>
        <v>0</v>
      </c>
    </row>
    <row r="3312" spans="1:8" hidden="1">
      <c r="A3312" s="80" t="s">
        <v>3770</v>
      </c>
      <c r="B3312" s="80" t="s">
        <v>3939</v>
      </c>
      <c r="C3312" s="80" t="s">
        <v>3705</v>
      </c>
      <c r="D3312" s="93">
        <v>167.36459127970437</v>
      </c>
      <c r="E3312" s="80" t="s">
        <v>3706</v>
      </c>
      <c r="F3312" s="86" t="str">
        <f>INDEX('Crosswalk Particulates'!$B:$B,MATCH('2017 EPA Data'!A3312,'Crosswalk Particulates'!$A:$A,0))</f>
        <v>Commercial Buildings Sector</v>
      </c>
      <c r="G3312" s="91">
        <f>INDEX('Crosswalk Particulates'!$E:$E,MATCH('2017 EPA Data'!$B3312,'Crosswalk Particulates'!$D:$D,0))</f>
        <v>0</v>
      </c>
      <c r="H3312" s="103">
        <f t="shared" si="51"/>
        <v>0</v>
      </c>
    </row>
    <row r="3313" spans="1:8" hidden="1">
      <c r="A3313" s="80" t="s">
        <v>3843</v>
      </c>
      <c r="B3313" s="80" t="s">
        <v>3786</v>
      </c>
      <c r="C3313" s="80" t="s">
        <v>3705</v>
      </c>
      <c r="D3313" s="93">
        <v>167.02573061999999</v>
      </c>
      <c r="E3313" s="80" t="s">
        <v>3706</v>
      </c>
      <c r="F3313" s="86" t="str">
        <f>INDEX('Crosswalk Particulates'!$B:$B,MATCH('2017 EPA Data'!A3313,'Crosswalk Particulates'!$A:$A,0))</f>
        <v>Commercial Buildings Sector</v>
      </c>
      <c r="G3313" s="91">
        <f>INDEX('Crosswalk Particulates'!$E:$E,MATCH('2017 EPA Data'!$B3313,'Crosswalk Particulates'!$D:$D,0))</f>
        <v>0</v>
      </c>
      <c r="H3313" s="103">
        <f t="shared" si="51"/>
        <v>0</v>
      </c>
    </row>
    <row r="3314" spans="1:8" hidden="1">
      <c r="A3314" s="80" t="s">
        <v>3739</v>
      </c>
      <c r="B3314" s="80" t="s">
        <v>3756</v>
      </c>
      <c r="C3314" s="80" t="s">
        <v>3705</v>
      </c>
      <c r="D3314" s="93">
        <v>166.97925499999999</v>
      </c>
      <c r="E3314" s="80" t="s">
        <v>3706</v>
      </c>
      <c r="F3314" s="86" t="str">
        <f>INDEX('Crosswalk Particulates'!$B:$B,MATCH('2017 EPA Data'!A3314,'Crosswalk Particulates'!$A:$A,0))</f>
        <v>industry-fuel-natural gas</v>
      </c>
      <c r="G3314" s="91">
        <f>INDEX('Crosswalk Particulates'!$E:$E,MATCH('2017 EPA Data'!$B3314,'Crosswalk Particulates'!$D:$D,0))</f>
        <v>0</v>
      </c>
      <c r="H3314" s="103">
        <f t="shared" si="51"/>
        <v>0</v>
      </c>
    </row>
    <row r="3315" spans="1:8" hidden="1">
      <c r="A3315" s="80" t="s">
        <v>3783</v>
      </c>
      <c r="B3315" s="80" t="s">
        <v>3877</v>
      </c>
      <c r="C3315" s="80" t="s">
        <v>3705</v>
      </c>
      <c r="D3315" s="93">
        <v>166.46</v>
      </c>
      <c r="E3315" s="80" t="s">
        <v>3706</v>
      </c>
      <c r="F3315" s="86" t="str">
        <f>INDEX('Crosswalk Particulates'!$B:$B,MATCH('2017 EPA Data'!A3315,'Crosswalk Particulates'!$A:$A,0))</f>
        <v>process-other-industry</v>
      </c>
      <c r="G3315" s="91">
        <f>INDEX('Crosswalk Particulates'!$E:$E,MATCH('2017 EPA Data'!$B3315,'Crosswalk Particulates'!$D:$D,0))</f>
        <v>0</v>
      </c>
      <c r="H3315" s="103">
        <f t="shared" si="51"/>
        <v>0</v>
      </c>
    </row>
    <row r="3316" spans="1:8" hidden="1">
      <c r="A3316" s="80" t="s">
        <v>3837</v>
      </c>
      <c r="B3316" s="80" t="s">
        <v>3878</v>
      </c>
      <c r="C3316" s="80" t="s">
        <v>3705</v>
      </c>
      <c r="D3316" s="93">
        <v>166.15755767904</v>
      </c>
      <c r="E3316" s="80" t="s">
        <v>3706</v>
      </c>
      <c r="F3316" s="86" t="str">
        <f>INDEX('Crosswalk Particulates'!$B:$B,MATCH('2017 EPA Data'!A3316,'Crosswalk Particulates'!$A:$A,0))</f>
        <v>Electricity Sector</v>
      </c>
      <c r="G3316" s="91">
        <f>INDEX('Crosswalk Particulates'!$E:$E,MATCH('2017 EPA Data'!$B3316,'Crosswalk Particulates'!$D:$D,0))</f>
        <v>0</v>
      </c>
      <c r="H3316" s="103">
        <f t="shared" si="51"/>
        <v>0</v>
      </c>
    </row>
    <row r="3317" spans="1:8" hidden="1">
      <c r="A3317" s="80" t="s">
        <v>3784</v>
      </c>
      <c r="B3317" s="80" t="s">
        <v>3833</v>
      </c>
      <c r="C3317" s="80" t="s">
        <v>3705</v>
      </c>
      <c r="D3317" s="93">
        <v>166.09917999999999</v>
      </c>
      <c r="E3317" s="80" t="s">
        <v>3706</v>
      </c>
      <c r="F3317" s="86" t="str">
        <f>INDEX('Crosswalk Particulates'!$B:$B,MATCH('2017 EPA Data'!A3317,'Crosswalk Particulates'!$A:$A,0))</f>
        <v>industry-fuel-coal</v>
      </c>
      <c r="G3317" s="91">
        <f>INDEX('Crosswalk Particulates'!$E:$E,MATCH('2017 EPA Data'!$B3317,'Crosswalk Particulates'!$D:$D,0))</f>
        <v>0</v>
      </c>
      <c r="H3317" s="103">
        <f t="shared" si="51"/>
        <v>0</v>
      </c>
    </row>
    <row r="3318" spans="1:8" hidden="1">
      <c r="A3318" s="80" t="s">
        <v>3772</v>
      </c>
      <c r="B3318" s="80" t="s">
        <v>3844</v>
      </c>
      <c r="C3318" s="80" t="s">
        <v>3705</v>
      </c>
      <c r="D3318" s="93">
        <v>165.29644500073601</v>
      </c>
      <c r="E3318" s="80" t="s">
        <v>3706</v>
      </c>
      <c r="F3318" s="86" t="str">
        <f>INDEX('Crosswalk Particulates'!$B:$B,MATCH('2017 EPA Data'!A3318,'Crosswalk Particulates'!$A:$A,0))</f>
        <v>Electricity Sector</v>
      </c>
      <c r="G3318" s="91">
        <f>INDEX('Crosswalk Particulates'!$E:$E,MATCH('2017 EPA Data'!$B3318,'Crosswalk Particulates'!$D:$D,0))</f>
        <v>0</v>
      </c>
      <c r="H3318" s="103">
        <f t="shared" si="51"/>
        <v>0</v>
      </c>
    </row>
    <row r="3319" spans="1:8" hidden="1">
      <c r="A3319" s="80" t="s">
        <v>3795</v>
      </c>
      <c r="B3319" s="80" t="s">
        <v>3756</v>
      </c>
      <c r="C3319" s="80" t="s">
        <v>3705</v>
      </c>
      <c r="D3319" s="93">
        <v>165.1352</v>
      </c>
      <c r="E3319" s="80" t="s">
        <v>3706</v>
      </c>
      <c r="F3319" s="86" t="str">
        <f>INDEX('Crosswalk Particulates'!$B:$B,MATCH('2017 EPA Data'!A3319,'Crosswalk Particulates'!$A:$A,0))</f>
        <v>process-cement-industry</v>
      </c>
      <c r="G3319" s="91">
        <f>INDEX('Crosswalk Particulates'!$E:$E,MATCH('2017 EPA Data'!$B3319,'Crosswalk Particulates'!$D:$D,0))</f>
        <v>0</v>
      </c>
      <c r="H3319" s="103">
        <f t="shared" si="51"/>
        <v>0</v>
      </c>
    </row>
    <row r="3320" spans="1:8" hidden="1">
      <c r="A3320" s="80" t="s">
        <v>3820</v>
      </c>
      <c r="B3320" s="80" t="s">
        <v>3838</v>
      </c>
      <c r="C3320" s="80" t="s">
        <v>3705</v>
      </c>
      <c r="D3320" s="93">
        <v>164.33877478996001</v>
      </c>
      <c r="E3320" s="80" t="s">
        <v>3706</v>
      </c>
      <c r="F3320" s="86" t="str">
        <f>INDEX('Crosswalk Particulates'!$B:$B,MATCH('2017 EPA Data'!A3320,'Crosswalk Particulates'!$A:$A,0))</f>
        <v>industry-fuel-other</v>
      </c>
      <c r="G3320" s="91">
        <f>INDEX('Crosswalk Particulates'!$E:$E,MATCH('2017 EPA Data'!$B3320,'Crosswalk Particulates'!$D:$D,0))</f>
        <v>0</v>
      </c>
      <c r="H3320" s="103">
        <f t="shared" si="51"/>
        <v>0</v>
      </c>
    </row>
    <row r="3321" spans="1:8" hidden="1">
      <c r="A3321" s="80" t="s">
        <v>3774</v>
      </c>
      <c r="B3321" s="80" t="s">
        <v>3844</v>
      </c>
      <c r="C3321" s="80" t="s">
        <v>3705</v>
      </c>
      <c r="D3321" s="93">
        <v>163.73360543202</v>
      </c>
      <c r="E3321" s="80" t="s">
        <v>3706</v>
      </c>
      <c r="F3321" s="86" t="str">
        <f>INDEX('Crosswalk Particulates'!$B:$B,MATCH('2017 EPA Data'!A3321,'Crosswalk Particulates'!$A:$A,0))</f>
        <v>process-other-industry</v>
      </c>
      <c r="G3321" s="91">
        <f>INDEX('Crosswalk Particulates'!$E:$E,MATCH('2017 EPA Data'!$B3321,'Crosswalk Particulates'!$D:$D,0))</f>
        <v>0</v>
      </c>
      <c r="H3321" s="103">
        <f t="shared" si="51"/>
        <v>0</v>
      </c>
    </row>
    <row r="3322" spans="1:8" hidden="1">
      <c r="A3322" s="80" t="s">
        <v>3739</v>
      </c>
      <c r="B3322" s="80" t="s">
        <v>3863</v>
      </c>
      <c r="C3322" s="80" t="s">
        <v>3705</v>
      </c>
      <c r="D3322" s="93">
        <v>163.42593304587535</v>
      </c>
      <c r="E3322" s="80" t="s">
        <v>3706</v>
      </c>
      <c r="F3322" s="86" t="str">
        <f>INDEX('Crosswalk Particulates'!$B:$B,MATCH('2017 EPA Data'!A3322,'Crosswalk Particulates'!$A:$A,0))</f>
        <v>industry-fuel-natural gas</v>
      </c>
      <c r="G3322" s="91">
        <f>INDEX('Crosswalk Particulates'!$E:$E,MATCH('2017 EPA Data'!$B3322,'Crosswalk Particulates'!$D:$D,0))</f>
        <v>0</v>
      </c>
      <c r="H3322" s="103">
        <f t="shared" si="51"/>
        <v>0</v>
      </c>
    </row>
    <row r="3323" spans="1:8" hidden="1">
      <c r="A3323" s="80" t="s">
        <v>3707</v>
      </c>
      <c r="B3323" s="80" t="s">
        <v>3946</v>
      </c>
      <c r="C3323" s="80" t="s">
        <v>3705</v>
      </c>
      <c r="D3323" s="93">
        <v>163.00441000000001</v>
      </c>
      <c r="E3323" s="80" t="s">
        <v>3706</v>
      </c>
      <c r="F3323" s="86" t="str">
        <f>INDEX('Crosswalk Particulates'!$B:$B,MATCH('2017 EPA Data'!A3323,'Crosswalk Particulates'!$A:$A,0))</f>
        <v>process-other-industry</v>
      </c>
      <c r="G3323" s="91">
        <f>INDEX('Crosswalk Particulates'!$E:$E,MATCH('2017 EPA Data'!$B3323,'Crosswalk Particulates'!$D:$D,0))</f>
        <v>0</v>
      </c>
      <c r="H3323" s="103">
        <f t="shared" si="51"/>
        <v>0</v>
      </c>
    </row>
    <row r="3324" spans="1:8" hidden="1">
      <c r="A3324" s="80" t="s">
        <v>3774</v>
      </c>
      <c r="B3324" s="80" t="s">
        <v>3887</v>
      </c>
      <c r="C3324" s="80" t="s">
        <v>3705</v>
      </c>
      <c r="D3324" s="93">
        <v>162.65</v>
      </c>
      <c r="E3324" s="80" t="s">
        <v>3706</v>
      </c>
      <c r="F3324" s="86" t="str">
        <f>INDEX('Crosswalk Particulates'!$B:$B,MATCH('2017 EPA Data'!A3324,'Crosswalk Particulates'!$A:$A,0))</f>
        <v>process-other-industry</v>
      </c>
      <c r="G3324" s="91">
        <f>INDEX('Crosswalk Particulates'!$E:$E,MATCH('2017 EPA Data'!$B3324,'Crosswalk Particulates'!$D:$D,0))</f>
        <v>0</v>
      </c>
      <c r="H3324" s="103">
        <f t="shared" si="51"/>
        <v>0</v>
      </c>
    </row>
    <row r="3325" spans="1:8" hidden="1">
      <c r="A3325" s="80" t="s">
        <v>3769</v>
      </c>
      <c r="B3325" s="80" t="s">
        <v>3771</v>
      </c>
      <c r="D3325" s="93">
        <v>162.53540000000001</v>
      </c>
      <c r="E3325" s="80" t="s">
        <v>3706</v>
      </c>
      <c r="F3325" s="86" t="str">
        <f>INDEX('Crosswalk Particulates'!$B:$B,MATCH('2017 EPA Data'!A3325,'Crosswalk Particulates'!$A:$A,0))</f>
        <v>Electricity Sector</v>
      </c>
      <c r="G3325" s="91">
        <f>INDEX('Crosswalk Particulates'!$E:$E,MATCH('2017 EPA Data'!$B3325,'Crosswalk Particulates'!$D:$D,0))</f>
        <v>0</v>
      </c>
      <c r="H3325" s="103">
        <f t="shared" si="51"/>
        <v>0</v>
      </c>
    </row>
    <row r="3326" spans="1:8" hidden="1">
      <c r="A3326" s="80" t="s">
        <v>3795</v>
      </c>
      <c r="B3326" s="80" t="s">
        <v>3762</v>
      </c>
      <c r="C3326" s="80" t="s">
        <v>3705</v>
      </c>
      <c r="D3326" s="93">
        <v>162.50094000000001</v>
      </c>
      <c r="E3326" s="80" t="s">
        <v>3706</v>
      </c>
      <c r="F3326" s="86" t="str">
        <f>INDEX('Crosswalk Particulates'!$B:$B,MATCH('2017 EPA Data'!A3326,'Crosswalk Particulates'!$A:$A,0))</f>
        <v>process-cement-industry</v>
      </c>
      <c r="G3326" s="91">
        <f>INDEX('Crosswalk Particulates'!$E:$E,MATCH('2017 EPA Data'!$B3326,'Crosswalk Particulates'!$D:$D,0))</f>
        <v>0</v>
      </c>
      <c r="H3326" s="103">
        <f t="shared" si="51"/>
        <v>0</v>
      </c>
    </row>
    <row r="3327" spans="1:8" hidden="1">
      <c r="A3327" s="80" t="s">
        <v>3766</v>
      </c>
      <c r="B3327" s="80" t="s">
        <v>3991</v>
      </c>
      <c r="C3327" s="80" t="s">
        <v>3705</v>
      </c>
      <c r="D3327" s="93">
        <v>162.00021820000001</v>
      </c>
      <c r="E3327" s="80" t="s">
        <v>3706</v>
      </c>
      <c r="F3327" s="86" t="str">
        <f>INDEX('Crosswalk Particulates'!$B:$B,MATCH('2017 EPA Data'!A3327,'Crosswalk Particulates'!$A:$A,0))</f>
        <v>process-chemicals-industry</v>
      </c>
      <c r="G3327" s="91">
        <f>INDEX('Crosswalk Particulates'!$E:$E,MATCH('2017 EPA Data'!$B3327,'Crosswalk Particulates'!$D:$D,0))</f>
        <v>0</v>
      </c>
      <c r="H3327" s="103">
        <f t="shared" si="51"/>
        <v>0</v>
      </c>
    </row>
    <row r="3328" spans="1:8" hidden="1">
      <c r="A3328" s="80" t="s">
        <v>3790</v>
      </c>
      <c r="B3328" s="80" t="s">
        <v>3904</v>
      </c>
      <c r="D3328" s="93">
        <v>161.88289367592617</v>
      </c>
      <c r="E3328" s="80" t="s">
        <v>3710</v>
      </c>
      <c r="F3328" s="86" t="str">
        <f>INDEX('Crosswalk Particulates'!$B:$B,MATCH('2017 EPA Data'!A3328,'Crosswalk Particulates'!$A:$A,0))</f>
        <v>process-other-industry</v>
      </c>
      <c r="G3328" s="91" t="str">
        <f>INDEX('Crosswalk Particulates'!$E:$E,MATCH('2017 EPA Data'!$B3328,'Crosswalk Particulates'!$D:$D,0))</f>
        <v>BC</v>
      </c>
      <c r="H3328" s="103">
        <f t="shared" si="51"/>
        <v>146857865.46064737</v>
      </c>
    </row>
    <row r="3329" spans="1:8" hidden="1">
      <c r="A3329" s="80" t="s">
        <v>3766</v>
      </c>
      <c r="B3329" s="80" t="s">
        <v>3992</v>
      </c>
      <c r="C3329" s="80" t="s">
        <v>3705</v>
      </c>
      <c r="D3329" s="93">
        <v>160.81979999999999</v>
      </c>
      <c r="E3329" s="80" t="s">
        <v>3706</v>
      </c>
      <c r="F3329" s="86" t="str">
        <f>INDEX('Crosswalk Particulates'!$B:$B,MATCH('2017 EPA Data'!A3329,'Crosswalk Particulates'!$A:$A,0))</f>
        <v>process-chemicals-industry</v>
      </c>
      <c r="G3329" s="91">
        <f>INDEX('Crosswalk Particulates'!$E:$E,MATCH('2017 EPA Data'!$B3329,'Crosswalk Particulates'!$D:$D,0))</f>
        <v>0</v>
      </c>
      <c r="H3329" s="103">
        <f t="shared" si="51"/>
        <v>0</v>
      </c>
    </row>
    <row r="3330" spans="1:8" hidden="1">
      <c r="A3330" s="80" t="s">
        <v>3751</v>
      </c>
      <c r="B3330" s="80" t="s">
        <v>3808</v>
      </c>
      <c r="C3330" s="80" t="s">
        <v>3705</v>
      </c>
      <c r="D3330" s="93">
        <v>160.75571502478135</v>
      </c>
      <c r="E3330" s="80" t="s">
        <v>3706</v>
      </c>
      <c r="F3330" s="86" t="str">
        <f>INDEX('Crosswalk Particulates'!$B:$B,MATCH('2017 EPA Data'!A3330,'Crosswalk Particulates'!$A:$A,0))</f>
        <v>Other-EPA</v>
      </c>
      <c r="G3330" s="91">
        <f>INDEX('Crosswalk Particulates'!$E:$E,MATCH('2017 EPA Data'!$B3330,'Crosswalk Particulates'!$D:$D,0))</f>
        <v>0</v>
      </c>
      <c r="H3330" s="103">
        <f t="shared" si="51"/>
        <v>0</v>
      </c>
    </row>
    <row r="3331" spans="1:8" hidden="1">
      <c r="A3331" s="80" t="s">
        <v>3796</v>
      </c>
      <c r="B3331" s="80" t="s">
        <v>3904</v>
      </c>
      <c r="D3331" s="93">
        <v>160.56445302339992</v>
      </c>
      <c r="E3331" s="80" t="s">
        <v>3710</v>
      </c>
      <c r="F3331" s="86" t="str">
        <f>INDEX('Crosswalk Particulates'!$B:$B,MATCH('2017 EPA Data'!A3331,'Crosswalk Particulates'!$A:$A,0))</f>
        <v>Electricity Sector</v>
      </c>
      <c r="G3331" s="91" t="str">
        <f>INDEX('Crosswalk Particulates'!$E:$E,MATCH('2017 EPA Data'!$B3331,'Crosswalk Particulates'!$D:$D,0))</f>
        <v>BC</v>
      </c>
      <c r="H3331" s="103">
        <f t="shared" si="51"/>
        <v>145661794.79765213</v>
      </c>
    </row>
    <row r="3332" spans="1:8" hidden="1">
      <c r="A3332" s="80" t="s">
        <v>3795</v>
      </c>
      <c r="B3332" s="80" t="s">
        <v>3761</v>
      </c>
      <c r="C3332" s="80" t="s">
        <v>3705</v>
      </c>
      <c r="D3332" s="93">
        <v>160.09079</v>
      </c>
      <c r="E3332" s="80" t="s">
        <v>3706</v>
      </c>
      <c r="F3332" s="86" t="str">
        <f>INDEX('Crosswalk Particulates'!$B:$B,MATCH('2017 EPA Data'!A3332,'Crosswalk Particulates'!$A:$A,0))</f>
        <v>process-cement-industry</v>
      </c>
      <c r="G3332" s="91">
        <f>INDEX('Crosswalk Particulates'!$E:$E,MATCH('2017 EPA Data'!$B3332,'Crosswalk Particulates'!$D:$D,0))</f>
        <v>0</v>
      </c>
      <c r="H3332" s="103">
        <f t="shared" ref="H3332:H3395" si="52">IF(E3332="TON",D3332/metricton_to_shortton,0)*10^6</f>
        <v>0</v>
      </c>
    </row>
    <row r="3333" spans="1:8" hidden="1">
      <c r="A3333" s="80" t="s">
        <v>3769</v>
      </c>
      <c r="B3333" s="80" t="s">
        <v>3762</v>
      </c>
      <c r="C3333" s="80" t="s">
        <v>3705</v>
      </c>
      <c r="D3333" s="93">
        <v>160</v>
      </c>
      <c r="E3333" s="80" t="s">
        <v>3706</v>
      </c>
      <c r="F3333" s="86" t="str">
        <f>INDEX('Crosswalk Particulates'!$B:$B,MATCH('2017 EPA Data'!A3333,'Crosswalk Particulates'!$A:$A,0))</f>
        <v>Electricity Sector</v>
      </c>
      <c r="G3333" s="91">
        <f>INDEX('Crosswalk Particulates'!$E:$E,MATCH('2017 EPA Data'!$B3333,'Crosswalk Particulates'!$D:$D,0))</f>
        <v>0</v>
      </c>
      <c r="H3333" s="103">
        <f t="shared" si="52"/>
        <v>0</v>
      </c>
    </row>
    <row r="3334" spans="1:8" hidden="1">
      <c r="A3334" s="80" t="s">
        <v>3796</v>
      </c>
      <c r="B3334" s="80" t="s">
        <v>3847</v>
      </c>
      <c r="C3334" s="80" t="s">
        <v>3705</v>
      </c>
      <c r="D3334" s="93">
        <v>159.86115699999999</v>
      </c>
      <c r="E3334" s="80" t="s">
        <v>3706</v>
      </c>
      <c r="F3334" s="86" t="str">
        <f>INDEX('Crosswalk Particulates'!$B:$B,MATCH('2017 EPA Data'!A3334,'Crosswalk Particulates'!$A:$A,0))</f>
        <v>Electricity Sector</v>
      </c>
      <c r="G3334" s="91">
        <f>INDEX('Crosswalk Particulates'!$E:$E,MATCH('2017 EPA Data'!$B3334,'Crosswalk Particulates'!$D:$D,0))</f>
        <v>0</v>
      </c>
      <c r="H3334" s="103">
        <f t="shared" si="52"/>
        <v>0</v>
      </c>
    </row>
    <row r="3335" spans="1:8" hidden="1">
      <c r="A3335" s="80" t="s">
        <v>3743</v>
      </c>
      <c r="B3335" s="80" t="s">
        <v>3882</v>
      </c>
      <c r="C3335" s="80" t="s">
        <v>3705</v>
      </c>
      <c r="D3335" s="93">
        <v>159.74763487999999</v>
      </c>
      <c r="E3335" s="80" t="s">
        <v>3706</v>
      </c>
      <c r="F3335" s="86" t="str">
        <f>INDEX('Crosswalk Particulates'!$B:$B,MATCH('2017 EPA Data'!A3335,'Crosswalk Particulates'!$A:$A,0))</f>
        <v>process-other-industry</v>
      </c>
      <c r="G3335" s="91">
        <f>INDEX('Crosswalk Particulates'!$E:$E,MATCH('2017 EPA Data'!$B3335,'Crosswalk Particulates'!$D:$D,0))</f>
        <v>0</v>
      </c>
      <c r="H3335" s="103">
        <f t="shared" si="52"/>
        <v>0</v>
      </c>
    </row>
    <row r="3336" spans="1:8" hidden="1">
      <c r="A3336" s="80" t="s">
        <v>3769</v>
      </c>
      <c r="B3336" s="80" t="s">
        <v>3830</v>
      </c>
      <c r="C3336" s="80" t="s">
        <v>3705</v>
      </c>
      <c r="D3336" s="93">
        <v>159.24373393926834</v>
      </c>
      <c r="E3336" s="80" t="s">
        <v>3706</v>
      </c>
      <c r="F3336" s="86" t="str">
        <f>INDEX('Crosswalk Particulates'!$B:$B,MATCH('2017 EPA Data'!A3336,'Crosswalk Particulates'!$A:$A,0))</f>
        <v>Electricity Sector</v>
      </c>
      <c r="G3336" s="91">
        <f>INDEX('Crosswalk Particulates'!$E:$E,MATCH('2017 EPA Data'!$B3336,'Crosswalk Particulates'!$D:$D,0))</f>
        <v>0</v>
      </c>
      <c r="H3336" s="103">
        <f t="shared" si="52"/>
        <v>0</v>
      </c>
    </row>
    <row r="3337" spans="1:8" hidden="1">
      <c r="A3337" s="80" t="s">
        <v>3783</v>
      </c>
      <c r="B3337" s="80" t="s">
        <v>3965</v>
      </c>
      <c r="C3337" s="80" t="s">
        <v>3705</v>
      </c>
      <c r="D3337" s="93">
        <v>159</v>
      </c>
      <c r="E3337" s="80" t="s">
        <v>3706</v>
      </c>
      <c r="F3337" s="86" t="str">
        <f>INDEX('Crosswalk Particulates'!$B:$B,MATCH('2017 EPA Data'!A3337,'Crosswalk Particulates'!$A:$A,0))</f>
        <v>process-other-industry</v>
      </c>
      <c r="G3337" s="91">
        <f>INDEX('Crosswalk Particulates'!$E:$E,MATCH('2017 EPA Data'!$B3337,'Crosswalk Particulates'!$D:$D,0))</f>
        <v>0</v>
      </c>
      <c r="H3337" s="103">
        <f t="shared" si="52"/>
        <v>0</v>
      </c>
    </row>
    <row r="3338" spans="1:8" hidden="1">
      <c r="A3338" s="80" t="s">
        <v>3796</v>
      </c>
      <c r="B3338" s="80" t="s">
        <v>3756</v>
      </c>
      <c r="C3338" s="80" t="s">
        <v>3705</v>
      </c>
      <c r="D3338" s="93">
        <v>158.83256220000001</v>
      </c>
      <c r="E3338" s="80" t="s">
        <v>3706</v>
      </c>
      <c r="F3338" s="86" t="str">
        <f>INDEX('Crosswalk Particulates'!$B:$B,MATCH('2017 EPA Data'!A3338,'Crosswalk Particulates'!$A:$A,0))</f>
        <v>Electricity Sector</v>
      </c>
      <c r="G3338" s="91">
        <f>INDEX('Crosswalk Particulates'!$E:$E,MATCH('2017 EPA Data'!$B3338,'Crosswalk Particulates'!$D:$D,0))</f>
        <v>0</v>
      </c>
      <c r="H3338" s="103">
        <f t="shared" si="52"/>
        <v>0</v>
      </c>
    </row>
    <row r="3339" spans="1:8" hidden="1">
      <c r="A3339" s="80" t="s">
        <v>3817</v>
      </c>
      <c r="B3339" s="80" t="s">
        <v>3870</v>
      </c>
      <c r="C3339" s="80" t="s">
        <v>3705</v>
      </c>
      <c r="D3339" s="93">
        <v>158.088852</v>
      </c>
      <c r="E3339" s="80" t="s">
        <v>3706</v>
      </c>
      <c r="F3339" s="86" t="str">
        <f>INDEX('Crosswalk Particulates'!$B:$B,MATCH('2017 EPA Data'!A3339,'Crosswalk Particulates'!$A:$A,0))</f>
        <v>industry-fuel-oil</v>
      </c>
      <c r="G3339" s="91">
        <f>INDEX('Crosswalk Particulates'!$E:$E,MATCH('2017 EPA Data'!$B3339,'Crosswalk Particulates'!$D:$D,0))</f>
        <v>0</v>
      </c>
      <c r="H3339" s="103">
        <f t="shared" si="52"/>
        <v>0</v>
      </c>
    </row>
    <row r="3340" spans="1:8" hidden="1">
      <c r="A3340" s="80" t="s">
        <v>3853</v>
      </c>
      <c r="B3340" s="80" t="s">
        <v>3802</v>
      </c>
      <c r="C3340" s="80" t="s">
        <v>3705</v>
      </c>
      <c r="D3340" s="93">
        <v>157.86788714711344</v>
      </c>
      <c r="E3340" s="80" t="s">
        <v>3706</v>
      </c>
      <c r="F3340" s="86" t="str">
        <f>INDEX('Crosswalk Particulates'!$B:$B,MATCH('2017 EPA Data'!A3340,'Crosswalk Particulates'!$A:$A,0))</f>
        <v>Commercial Buildings Sector</v>
      </c>
      <c r="G3340" s="91">
        <f>INDEX('Crosswalk Particulates'!$E:$E,MATCH('2017 EPA Data'!$B3340,'Crosswalk Particulates'!$D:$D,0))</f>
        <v>0</v>
      </c>
      <c r="H3340" s="103">
        <f t="shared" si="52"/>
        <v>0</v>
      </c>
    </row>
    <row r="3341" spans="1:8" hidden="1">
      <c r="A3341" s="80" t="s">
        <v>3852</v>
      </c>
      <c r="B3341" s="80" t="s">
        <v>3762</v>
      </c>
      <c r="C3341" s="80" t="s">
        <v>3705</v>
      </c>
      <c r="D3341" s="93">
        <v>157.75653</v>
      </c>
      <c r="E3341" s="80" t="s">
        <v>3706</v>
      </c>
      <c r="F3341" s="86" t="str">
        <f>INDEX('Crosswalk Particulates'!$B:$B,MATCH('2017 EPA Data'!A3341,'Crosswalk Particulates'!$A:$A,0))</f>
        <v>Commercial Buildings Sector</v>
      </c>
      <c r="G3341" s="91">
        <f>INDEX('Crosswalk Particulates'!$E:$E,MATCH('2017 EPA Data'!$B3341,'Crosswalk Particulates'!$D:$D,0))</f>
        <v>0</v>
      </c>
      <c r="H3341" s="103">
        <f t="shared" si="52"/>
        <v>0</v>
      </c>
    </row>
    <row r="3342" spans="1:8" hidden="1">
      <c r="A3342" s="80" t="s">
        <v>3753</v>
      </c>
      <c r="B3342" s="80" t="s">
        <v>3993</v>
      </c>
      <c r="C3342" s="80" t="s">
        <v>3705</v>
      </c>
      <c r="D3342" s="93">
        <v>157.696</v>
      </c>
      <c r="E3342" s="80" t="s">
        <v>3706</v>
      </c>
      <c r="F3342" s="86" t="str">
        <f>INDEX('Crosswalk Particulates'!$B:$B,MATCH('2017 EPA Data'!A3342,'Crosswalk Particulates'!$A:$A,0))</f>
        <v>Electricity Sector</v>
      </c>
      <c r="G3342" s="91">
        <f>INDEX('Crosswalk Particulates'!$E:$E,MATCH('2017 EPA Data'!$B3342,'Crosswalk Particulates'!$D:$D,0))</f>
        <v>0</v>
      </c>
      <c r="H3342" s="103">
        <f t="shared" si="52"/>
        <v>0</v>
      </c>
    </row>
    <row r="3343" spans="1:8" hidden="1">
      <c r="A3343" s="80" t="s">
        <v>3843</v>
      </c>
      <c r="B3343" s="80" t="s">
        <v>3851</v>
      </c>
      <c r="C3343" s="80" t="s">
        <v>3705</v>
      </c>
      <c r="D3343" s="93">
        <v>157.2206601291</v>
      </c>
      <c r="E3343" s="80" t="s">
        <v>3706</v>
      </c>
      <c r="F3343" s="86" t="str">
        <f>INDEX('Crosswalk Particulates'!$B:$B,MATCH('2017 EPA Data'!A3343,'Crosswalk Particulates'!$A:$A,0))</f>
        <v>Commercial Buildings Sector</v>
      </c>
      <c r="G3343" s="91">
        <f>INDEX('Crosswalk Particulates'!$E:$E,MATCH('2017 EPA Data'!$B3343,'Crosswalk Particulates'!$D:$D,0))</f>
        <v>0</v>
      </c>
      <c r="H3343" s="103">
        <f t="shared" si="52"/>
        <v>0</v>
      </c>
    </row>
    <row r="3344" spans="1:8" hidden="1">
      <c r="A3344" s="80" t="s">
        <v>3766</v>
      </c>
      <c r="B3344" s="80" t="s">
        <v>3802</v>
      </c>
      <c r="C3344" s="80" t="s">
        <v>3705</v>
      </c>
      <c r="D3344" s="93">
        <v>157.17012688684949</v>
      </c>
      <c r="E3344" s="80" t="s">
        <v>3706</v>
      </c>
      <c r="F3344" s="86" t="str">
        <f>INDEX('Crosswalk Particulates'!$B:$B,MATCH('2017 EPA Data'!A3344,'Crosswalk Particulates'!$A:$A,0))</f>
        <v>process-chemicals-industry</v>
      </c>
      <c r="G3344" s="91">
        <f>INDEX('Crosswalk Particulates'!$E:$E,MATCH('2017 EPA Data'!$B3344,'Crosswalk Particulates'!$D:$D,0))</f>
        <v>0</v>
      </c>
      <c r="H3344" s="103">
        <f t="shared" si="52"/>
        <v>0</v>
      </c>
    </row>
    <row r="3345" spans="1:8" hidden="1">
      <c r="A3345" s="80" t="s">
        <v>3707</v>
      </c>
      <c r="B3345" s="80" t="s">
        <v>3961</v>
      </c>
      <c r="C3345" s="80" t="s">
        <v>3705</v>
      </c>
      <c r="D3345" s="93">
        <v>155.989</v>
      </c>
      <c r="E3345" s="80" t="s">
        <v>3706</v>
      </c>
      <c r="F3345" s="86" t="str">
        <f>INDEX('Crosswalk Particulates'!$B:$B,MATCH('2017 EPA Data'!A3345,'Crosswalk Particulates'!$A:$A,0))</f>
        <v>process-other-industry</v>
      </c>
      <c r="G3345" s="91">
        <f>INDEX('Crosswalk Particulates'!$E:$E,MATCH('2017 EPA Data'!$B3345,'Crosswalk Particulates'!$D:$D,0))</f>
        <v>0</v>
      </c>
      <c r="H3345" s="103">
        <f t="shared" si="52"/>
        <v>0</v>
      </c>
    </row>
    <row r="3346" spans="1:8" hidden="1">
      <c r="A3346" s="80" t="s">
        <v>3726</v>
      </c>
      <c r="B3346" s="80" t="s">
        <v>3920</v>
      </c>
      <c r="D3346" s="93">
        <v>155.69462114678666</v>
      </c>
      <c r="E3346" s="80" t="s">
        <v>3710</v>
      </c>
      <c r="F3346" s="86" t="str">
        <f>INDEX('Crosswalk Particulates'!$B:$B,MATCH('2017 EPA Data'!A3346,'Crosswalk Particulates'!$A:$A,0))</f>
        <v>process-other-industry</v>
      </c>
      <c r="G3346" s="91">
        <f>INDEX('Crosswalk Particulates'!$E:$E,MATCH('2017 EPA Data'!$B3346,'Crosswalk Particulates'!$D:$D,0))</f>
        <v>0</v>
      </c>
      <c r="H3346" s="103">
        <f t="shared" si="52"/>
        <v>141243952.37890127</v>
      </c>
    </row>
    <row r="3347" spans="1:8" hidden="1">
      <c r="A3347" s="80" t="s">
        <v>3770</v>
      </c>
      <c r="B3347" s="80" t="s">
        <v>3918</v>
      </c>
      <c r="C3347" s="80" t="s">
        <v>3705</v>
      </c>
      <c r="D3347" s="93">
        <v>155.31641009800001</v>
      </c>
      <c r="E3347" s="80" t="s">
        <v>3706</v>
      </c>
      <c r="F3347" s="86" t="str">
        <f>INDEX('Crosswalk Particulates'!$B:$B,MATCH('2017 EPA Data'!A3347,'Crosswalk Particulates'!$A:$A,0))</f>
        <v>Commercial Buildings Sector</v>
      </c>
      <c r="G3347" s="91">
        <f>INDEX('Crosswalk Particulates'!$E:$E,MATCH('2017 EPA Data'!$B3347,'Crosswalk Particulates'!$D:$D,0))</f>
        <v>0</v>
      </c>
      <c r="H3347" s="103">
        <f t="shared" si="52"/>
        <v>0</v>
      </c>
    </row>
    <row r="3348" spans="1:8" hidden="1">
      <c r="A3348" s="80" t="s">
        <v>3837</v>
      </c>
      <c r="B3348" s="80" t="s">
        <v>3785</v>
      </c>
      <c r="C3348" s="80" t="s">
        <v>3709</v>
      </c>
      <c r="D3348" s="93">
        <v>154.77540024003</v>
      </c>
      <c r="E3348" s="80" t="s">
        <v>3710</v>
      </c>
      <c r="F3348" s="86" t="str">
        <f>INDEX('Crosswalk Particulates'!$B:$B,MATCH('2017 EPA Data'!A3348,'Crosswalk Particulates'!$A:$A,0))</f>
        <v>Electricity Sector</v>
      </c>
      <c r="G3348" s="91" t="str">
        <f>INDEX('Crosswalk Particulates'!$E:$E,MATCH('2017 EPA Data'!$B3348,'Crosswalk Particulates'!$D:$D,0))</f>
        <v>CH4</v>
      </c>
      <c r="H3348" s="103">
        <f t="shared" si="52"/>
        <v>140410048.20788163</v>
      </c>
    </row>
    <row r="3349" spans="1:8" hidden="1">
      <c r="A3349" s="80" t="s">
        <v>3817</v>
      </c>
      <c r="B3349" s="80" t="s">
        <v>3816</v>
      </c>
      <c r="C3349" s="80" t="s">
        <v>3705</v>
      </c>
      <c r="D3349" s="93">
        <v>154.25500993379057</v>
      </c>
      <c r="E3349" s="80" t="s">
        <v>3706</v>
      </c>
      <c r="F3349" s="86" t="str">
        <f>INDEX('Crosswalk Particulates'!$B:$B,MATCH('2017 EPA Data'!A3349,'Crosswalk Particulates'!$A:$A,0))</f>
        <v>industry-fuel-oil</v>
      </c>
      <c r="G3349" s="91">
        <f>INDEX('Crosswalk Particulates'!$E:$E,MATCH('2017 EPA Data'!$B3349,'Crosswalk Particulates'!$D:$D,0))</f>
        <v>0</v>
      </c>
      <c r="H3349" s="103">
        <f t="shared" si="52"/>
        <v>0</v>
      </c>
    </row>
    <row r="3350" spans="1:8" hidden="1">
      <c r="A3350" s="80" t="s">
        <v>3722</v>
      </c>
      <c r="B3350" s="80" t="s">
        <v>3963</v>
      </c>
      <c r="C3350" s="80" t="s">
        <v>3705</v>
      </c>
      <c r="D3350" s="93">
        <v>154.20388767952454</v>
      </c>
      <c r="E3350" s="80" t="s">
        <v>3706</v>
      </c>
      <c r="F3350" s="86" t="str">
        <f>INDEX('Crosswalk Particulates'!$B:$B,MATCH('2017 EPA Data'!A3350,'Crosswalk Particulates'!$A:$A,0))</f>
        <v>Other-EPA</v>
      </c>
      <c r="G3350" s="91">
        <f>INDEX('Crosswalk Particulates'!$E:$E,MATCH('2017 EPA Data'!$B3350,'Crosswalk Particulates'!$D:$D,0))</f>
        <v>0</v>
      </c>
      <c r="H3350" s="103">
        <f t="shared" si="52"/>
        <v>0</v>
      </c>
    </row>
    <row r="3351" spans="1:8" hidden="1">
      <c r="A3351" s="80" t="s">
        <v>3757</v>
      </c>
      <c r="B3351" s="80" t="s">
        <v>3916</v>
      </c>
      <c r="C3351" s="80" t="s">
        <v>3705</v>
      </c>
      <c r="D3351" s="93">
        <v>153.41699692820484</v>
      </c>
      <c r="E3351" s="80" t="s">
        <v>3706</v>
      </c>
      <c r="F3351" s="86" t="str">
        <f>INDEX('Crosswalk Particulates'!$B:$B,MATCH('2017 EPA Data'!A3351,'Crosswalk Particulates'!$A:$A,0))</f>
        <v>Transportation Sector</v>
      </c>
      <c r="G3351" s="91">
        <f>INDEX('Crosswalk Particulates'!$E:$E,MATCH('2017 EPA Data'!$B3351,'Crosswalk Particulates'!$D:$D,0))</f>
        <v>0</v>
      </c>
      <c r="H3351" s="103">
        <f t="shared" si="52"/>
        <v>0</v>
      </c>
    </row>
    <row r="3352" spans="1:8" hidden="1">
      <c r="A3352" s="80" t="s">
        <v>3780</v>
      </c>
      <c r="B3352" s="80" t="s">
        <v>3951</v>
      </c>
      <c r="C3352" s="80" t="s">
        <v>3705</v>
      </c>
      <c r="D3352" s="93">
        <v>152.10214877870001</v>
      </c>
      <c r="E3352" s="80" t="s">
        <v>3706</v>
      </c>
      <c r="F3352" s="86" t="str">
        <f>INDEX('Crosswalk Particulates'!$B:$B,MATCH('2017 EPA Data'!A3352,'Crosswalk Particulates'!$A:$A,0))</f>
        <v>process-ngps-industry</v>
      </c>
      <c r="G3352" s="91">
        <f>INDEX('Crosswalk Particulates'!$E:$E,MATCH('2017 EPA Data'!$B3352,'Crosswalk Particulates'!$D:$D,0))</f>
        <v>0</v>
      </c>
      <c r="H3352" s="103">
        <f t="shared" si="52"/>
        <v>0</v>
      </c>
    </row>
    <row r="3353" spans="1:8" hidden="1">
      <c r="A3353" s="80" t="s">
        <v>3853</v>
      </c>
      <c r="B3353" s="80" t="s">
        <v>3882</v>
      </c>
      <c r="C3353" s="80" t="s">
        <v>3705</v>
      </c>
      <c r="D3353" s="93">
        <v>151.35305342608163</v>
      </c>
      <c r="E3353" s="80" t="s">
        <v>3706</v>
      </c>
      <c r="F3353" s="86" t="str">
        <f>INDEX('Crosswalk Particulates'!$B:$B,MATCH('2017 EPA Data'!A3353,'Crosswalk Particulates'!$A:$A,0))</f>
        <v>Commercial Buildings Sector</v>
      </c>
      <c r="G3353" s="91">
        <f>INDEX('Crosswalk Particulates'!$E:$E,MATCH('2017 EPA Data'!$B3353,'Crosswalk Particulates'!$D:$D,0))</f>
        <v>0</v>
      </c>
      <c r="H3353" s="103">
        <f t="shared" si="52"/>
        <v>0</v>
      </c>
    </row>
    <row r="3354" spans="1:8" hidden="1">
      <c r="A3354" s="80" t="s">
        <v>3760</v>
      </c>
      <c r="B3354" s="80" t="s">
        <v>3794</v>
      </c>
      <c r="C3354" s="80" t="s">
        <v>3705</v>
      </c>
      <c r="D3354" s="93">
        <v>150.76</v>
      </c>
      <c r="E3354" s="80" t="s">
        <v>3706</v>
      </c>
      <c r="F3354" s="86" t="str">
        <f>INDEX('Crosswalk Particulates'!$B:$B,MATCH('2017 EPA Data'!A3354,'Crosswalk Particulates'!$A:$A,0))</f>
        <v>process-other-industry</v>
      </c>
      <c r="G3354" s="91">
        <f>INDEX('Crosswalk Particulates'!$E:$E,MATCH('2017 EPA Data'!$B3354,'Crosswalk Particulates'!$D:$D,0))</f>
        <v>0</v>
      </c>
      <c r="H3354" s="103">
        <f t="shared" si="52"/>
        <v>0</v>
      </c>
    </row>
    <row r="3355" spans="1:8" hidden="1">
      <c r="A3355" s="80" t="s">
        <v>3853</v>
      </c>
      <c r="B3355" s="80" t="s">
        <v>3883</v>
      </c>
      <c r="C3355" s="80" t="s">
        <v>3705</v>
      </c>
      <c r="D3355" s="93">
        <v>150.47490245619849</v>
      </c>
      <c r="E3355" s="80" t="s">
        <v>3706</v>
      </c>
      <c r="F3355" s="86" t="str">
        <f>INDEX('Crosswalk Particulates'!$B:$B,MATCH('2017 EPA Data'!A3355,'Crosswalk Particulates'!$A:$A,0))</f>
        <v>Commercial Buildings Sector</v>
      </c>
      <c r="G3355" s="91">
        <f>INDEX('Crosswalk Particulates'!$E:$E,MATCH('2017 EPA Data'!$B3355,'Crosswalk Particulates'!$D:$D,0))</f>
        <v>0</v>
      </c>
      <c r="H3355" s="103">
        <f t="shared" si="52"/>
        <v>0</v>
      </c>
    </row>
    <row r="3356" spans="1:8" hidden="1">
      <c r="A3356" s="80" t="s">
        <v>3735</v>
      </c>
      <c r="B3356" s="80" t="s">
        <v>3851</v>
      </c>
      <c r="C3356" s="80" t="s">
        <v>3705</v>
      </c>
      <c r="D3356" s="93">
        <v>150.414807416</v>
      </c>
      <c r="E3356" s="80" t="s">
        <v>3706</v>
      </c>
      <c r="F3356" s="86" t="str">
        <f>INDEX('Crosswalk Particulates'!$B:$B,MATCH('2017 EPA Data'!A3356,'Crosswalk Particulates'!$A:$A,0))</f>
        <v>process-other-industry</v>
      </c>
      <c r="G3356" s="91">
        <f>INDEX('Crosswalk Particulates'!$E:$E,MATCH('2017 EPA Data'!$B3356,'Crosswalk Particulates'!$D:$D,0))</f>
        <v>0</v>
      </c>
      <c r="H3356" s="103">
        <f t="shared" si="52"/>
        <v>0</v>
      </c>
    </row>
    <row r="3357" spans="1:8" hidden="1">
      <c r="A3357" s="80" t="s">
        <v>3726</v>
      </c>
      <c r="B3357" s="80" t="s">
        <v>3782</v>
      </c>
      <c r="C3357" s="80" t="s">
        <v>3705</v>
      </c>
      <c r="D3357" s="93">
        <v>150.4063214</v>
      </c>
      <c r="E3357" s="80" t="s">
        <v>3706</v>
      </c>
      <c r="F3357" s="86" t="str">
        <f>INDEX('Crosswalk Particulates'!$B:$B,MATCH('2017 EPA Data'!A3357,'Crosswalk Particulates'!$A:$A,0))</f>
        <v>process-other-industry</v>
      </c>
      <c r="G3357" s="91">
        <f>INDEX('Crosswalk Particulates'!$E:$E,MATCH('2017 EPA Data'!$B3357,'Crosswalk Particulates'!$D:$D,0))</f>
        <v>0</v>
      </c>
      <c r="H3357" s="103">
        <f t="shared" si="52"/>
        <v>0</v>
      </c>
    </row>
    <row r="3358" spans="1:8" hidden="1">
      <c r="A3358" s="80" t="s">
        <v>3722</v>
      </c>
      <c r="B3358" s="80" t="s">
        <v>3810</v>
      </c>
      <c r="C3358" s="80" t="s">
        <v>3811</v>
      </c>
      <c r="D3358" s="93">
        <v>150.38690478149999</v>
      </c>
      <c r="E3358" s="80" t="s">
        <v>3706</v>
      </c>
      <c r="F3358" s="86" t="str">
        <f>INDEX('Crosswalk Particulates'!$B:$B,MATCH('2017 EPA Data'!A3358,'Crosswalk Particulates'!$A:$A,0))</f>
        <v>Other-EPA</v>
      </c>
      <c r="G3358" s="91">
        <f>INDEX('Crosswalk Particulates'!$E:$E,MATCH('2017 EPA Data'!$B3358,'Crosswalk Particulates'!$D:$D,0))</f>
        <v>0</v>
      </c>
      <c r="H3358" s="103">
        <f t="shared" si="52"/>
        <v>0</v>
      </c>
    </row>
    <row r="3359" spans="1:8" hidden="1">
      <c r="A3359" s="80" t="s">
        <v>3783</v>
      </c>
      <c r="B3359" s="80" t="s">
        <v>3927</v>
      </c>
      <c r="C3359" s="80" t="s">
        <v>3705</v>
      </c>
      <c r="D3359" s="93">
        <v>150.0325923</v>
      </c>
      <c r="E3359" s="80" t="s">
        <v>3706</v>
      </c>
      <c r="F3359" s="86" t="str">
        <f>INDEX('Crosswalk Particulates'!$B:$B,MATCH('2017 EPA Data'!A3359,'Crosswalk Particulates'!$A:$A,0))</f>
        <v>process-other-industry</v>
      </c>
      <c r="G3359" s="91">
        <f>INDEX('Crosswalk Particulates'!$E:$E,MATCH('2017 EPA Data'!$B3359,'Crosswalk Particulates'!$D:$D,0))</f>
        <v>0</v>
      </c>
      <c r="H3359" s="103">
        <f t="shared" si="52"/>
        <v>0</v>
      </c>
    </row>
    <row r="3360" spans="1:8" hidden="1">
      <c r="A3360" s="80" t="s">
        <v>3783</v>
      </c>
      <c r="B3360" s="80" t="s">
        <v>3858</v>
      </c>
      <c r="C3360" s="80" t="s">
        <v>3705</v>
      </c>
      <c r="D3360" s="93">
        <v>149.89639027000001</v>
      </c>
      <c r="E3360" s="80" t="s">
        <v>3706</v>
      </c>
      <c r="F3360" s="86" t="str">
        <f>INDEX('Crosswalk Particulates'!$B:$B,MATCH('2017 EPA Data'!A3360,'Crosswalk Particulates'!$A:$A,0))</f>
        <v>process-other-industry</v>
      </c>
      <c r="G3360" s="91">
        <f>INDEX('Crosswalk Particulates'!$E:$E,MATCH('2017 EPA Data'!$B3360,'Crosswalk Particulates'!$D:$D,0))</f>
        <v>0</v>
      </c>
      <c r="H3360" s="103">
        <f t="shared" si="52"/>
        <v>0</v>
      </c>
    </row>
    <row r="3361" spans="1:8" hidden="1">
      <c r="A3361" s="80" t="s">
        <v>3783</v>
      </c>
      <c r="B3361" s="80" t="s">
        <v>3901</v>
      </c>
      <c r="C3361" s="80" t="s">
        <v>3705</v>
      </c>
      <c r="D3361" s="93">
        <v>149.81344799999999</v>
      </c>
      <c r="E3361" s="80" t="s">
        <v>3706</v>
      </c>
      <c r="F3361" s="86" t="str">
        <f>INDEX('Crosswalk Particulates'!$B:$B,MATCH('2017 EPA Data'!A3361,'Crosswalk Particulates'!$A:$A,0))</f>
        <v>process-other-industry</v>
      </c>
      <c r="G3361" s="91">
        <f>INDEX('Crosswalk Particulates'!$E:$E,MATCH('2017 EPA Data'!$B3361,'Crosswalk Particulates'!$D:$D,0))</f>
        <v>0</v>
      </c>
      <c r="H3361" s="103">
        <f t="shared" si="52"/>
        <v>0</v>
      </c>
    </row>
    <row r="3362" spans="1:8" hidden="1">
      <c r="A3362" s="80" t="s">
        <v>3783</v>
      </c>
      <c r="B3362" s="80" t="s">
        <v>3728</v>
      </c>
      <c r="C3362" s="80" t="s">
        <v>3705</v>
      </c>
      <c r="D3362" s="93">
        <v>149.80000000000001</v>
      </c>
      <c r="E3362" s="80" t="s">
        <v>3706</v>
      </c>
      <c r="F3362" s="86" t="str">
        <f>INDEX('Crosswalk Particulates'!$B:$B,MATCH('2017 EPA Data'!A3362,'Crosswalk Particulates'!$A:$A,0))</f>
        <v>process-other-industry</v>
      </c>
      <c r="G3362" s="91">
        <f>INDEX('Crosswalk Particulates'!$E:$E,MATCH('2017 EPA Data'!$B3362,'Crosswalk Particulates'!$D:$D,0))</f>
        <v>0</v>
      </c>
      <c r="H3362" s="103">
        <f t="shared" si="52"/>
        <v>0</v>
      </c>
    </row>
    <row r="3363" spans="1:8" hidden="1">
      <c r="A3363" s="80" t="s">
        <v>3751</v>
      </c>
      <c r="B3363" s="80" t="s">
        <v>3802</v>
      </c>
      <c r="C3363" s="80" t="s">
        <v>3705</v>
      </c>
      <c r="D3363" s="93">
        <v>149.70685871927222</v>
      </c>
      <c r="E3363" s="80" t="s">
        <v>3706</v>
      </c>
      <c r="F3363" s="86" t="str">
        <f>INDEX('Crosswalk Particulates'!$B:$B,MATCH('2017 EPA Data'!A3363,'Crosswalk Particulates'!$A:$A,0))</f>
        <v>Other-EPA</v>
      </c>
      <c r="G3363" s="91">
        <f>INDEX('Crosswalk Particulates'!$E:$E,MATCH('2017 EPA Data'!$B3363,'Crosswalk Particulates'!$D:$D,0))</f>
        <v>0</v>
      </c>
      <c r="H3363" s="103">
        <f t="shared" si="52"/>
        <v>0</v>
      </c>
    </row>
    <row r="3364" spans="1:8" hidden="1">
      <c r="A3364" s="80" t="s">
        <v>3807</v>
      </c>
      <c r="B3364" s="80" t="s">
        <v>3875</v>
      </c>
      <c r="C3364" s="80" t="s">
        <v>3705</v>
      </c>
      <c r="D3364" s="93">
        <v>149.6086</v>
      </c>
      <c r="E3364" s="80" t="s">
        <v>3706</v>
      </c>
      <c r="F3364" s="86" t="str">
        <f>INDEX('Crosswalk Particulates'!$B:$B,MATCH('2017 EPA Data'!A3364,'Crosswalk Particulates'!$A:$A,0))</f>
        <v>process-iron and steel-industry</v>
      </c>
      <c r="G3364" s="91">
        <f>INDEX('Crosswalk Particulates'!$E:$E,MATCH('2017 EPA Data'!$B3364,'Crosswalk Particulates'!$D:$D,0))</f>
        <v>0</v>
      </c>
      <c r="H3364" s="103">
        <f t="shared" si="52"/>
        <v>0</v>
      </c>
    </row>
    <row r="3365" spans="1:8" hidden="1">
      <c r="A3365" s="80" t="s">
        <v>3796</v>
      </c>
      <c r="B3365" s="80" t="s">
        <v>3767</v>
      </c>
      <c r="C3365" s="80" t="s">
        <v>3705</v>
      </c>
      <c r="D3365" s="93">
        <v>149.31360000000001</v>
      </c>
      <c r="E3365" s="80" t="s">
        <v>3706</v>
      </c>
      <c r="F3365" s="86" t="str">
        <f>INDEX('Crosswalk Particulates'!$B:$B,MATCH('2017 EPA Data'!A3365,'Crosswalk Particulates'!$A:$A,0))</f>
        <v>Electricity Sector</v>
      </c>
      <c r="G3365" s="91">
        <f>INDEX('Crosswalk Particulates'!$E:$E,MATCH('2017 EPA Data'!$B3365,'Crosswalk Particulates'!$D:$D,0))</f>
        <v>0</v>
      </c>
      <c r="H3365" s="103">
        <f t="shared" si="52"/>
        <v>0</v>
      </c>
    </row>
    <row r="3366" spans="1:8" hidden="1">
      <c r="A3366" s="80" t="s">
        <v>3747</v>
      </c>
      <c r="B3366" s="80" t="s">
        <v>3840</v>
      </c>
      <c r="C3366" s="80" t="s">
        <v>3705</v>
      </c>
      <c r="D3366" s="93">
        <v>149.29746100002313</v>
      </c>
      <c r="E3366" s="80" t="s">
        <v>3706</v>
      </c>
      <c r="F3366" s="86" t="str">
        <f>INDEX('Crosswalk Particulates'!$B:$B,MATCH('2017 EPA Data'!A3366,'Crosswalk Particulates'!$A:$A,0))</f>
        <v>process-waste-industry</v>
      </c>
      <c r="G3366" s="91">
        <f>INDEX('Crosswalk Particulates'!$E:$E,MATCH('2017 EPA Data'!$B3366,'Crosswalk Particulates'!$D:$D,0))</f>
        <v>0</v>
      </c>
      <c r="H3366" s="103">
        <f t="shared" si="52"/>
        <v>0</v>
      </c>
    </row>
    <row r="3367" spans="1:8" hidden="1">
      <c r="A3367" s="80" t="s">
        <v>3857</v>
      </c>
      <c r="B3367" s="80" t="s">
        <v>3854</v>
      </c>
      <c r="C3367" s="80" t="s">
        <v>3705</v>
      </c>
      <c r="D3367" s="93">
        <v>149.0542749</v>
      </c>
      <c r="E3367" s="80" t="s">
        <v>3706</v>
      </c>
      <c r="F3367" s="86" t="str">
        <f>INDEX('Crosswalk Particulates'!$B:$B,MATCH('2017 EPA Data'!A3367,'Crosswalk Particulates'!$A:$A,0))</f>
        <v>Commercial Buildings Sector</v>
      </c>
      <c r="G3367" s="91">
        <f>INDEX('Crosswalk Particulates'!$E:$E,MATCH('2017 EPA Data'!$B3367,'Crosswalk Particulates'!$D:$D,0))</f>
        <v>0</v>
      </c>
      <c r="H3367" s="103">
        <f t="shared" si="52"/>
        <v>0</v>
      </c>
    </row>
    <row r="3368" spans="1:8" hidden="1">
      <c r="A3368" s="80" t="s">
        <v>3747</v>
      </c>
      <c r="B3368" s="80" t="s">
        <v>3886</v>
      </c>
      <c r="C3368" s="80" t="s">
        <v>3709</v>
      </c>
      <c r="D3368" s="93">
        <v>148.47837998259999</v>
      </c>
      <c r="E3368" s="80" t="s">
        <v>3710</v>
      </c>
      <c r="F3368" s="86" t="str">
        <f>INDEX('Crosswalk Particulates'!$B:$B,MATCH('2017 EPA Data'!A3368,'Crosswalk Particulates'!$A:$A,0))</f>
        <v>process-waste-industry</v>
      </c>
      <c r="G3368" s="91" t="str">
        <f>INDEX('Crosswalk Particulates'!$E:$E,MATCH('2017 EPA Data'!$B3368,'Crosswalk Particulates'!$D:$D,0))</f>
        <v>N2O</v>
      </c>
      <c r="H3368" s="103">
        <f t="shared" si="52"/>
        <v>134697480.72919598</v>
      </c>
    </row>
    <row r="3369" spans="1:8" hidden="1">
      <c r="A3369" s="80" t="s">
        <v>3795</v>
      </c>
      <c r="B3369" s="80" t="s">
        <v>3967</v>
      </c>
      <c r="C3369" s="80" t="s">
        <v>3705</v>
      </c>
      <c r="D3369" s="93">
        <v>148.31549999999999</v>
      </c>
      <c r="E3369" s="80" t="s">
        <v>3706</v>
      </c>
      <c r="F3369" s="86" t="str">
        <f>INDEX('Crosswalk Particulates'!$B:$B,MATCH('2017 EPA Data'!A3369,'Crosswalk Particulates'!$A:$A,0))</f>
        <v>process-cement-industry</v>
      </c>
      <c r="G3369" s="91">
        <f>INDEX('Crosswalk Particulates'!$E:$E,MATCH('2017 EPA Data'!$B3369,'Crosswalk Particulates'!$D:$D,0))</f>
        <v>0</v>
      </c>
      <c r="H3369" s="103">
        <f t="shared" si="52"/>
        <v>0</v>
      </c>
    </row>
    <row r="3370" spans="1:8" hidden="1">
      <c r="A3370" s="80" t="s">
        <v>3817</v>
      </c>
      <c r="B3370" s="80" t="s">
        <v>3721</v>
      </c>
      <c r="C3370" s="80" t="s">
        <v>3705</v>
      </c>
      <c r="D3370" s="93">
        <v>148.2914318484286</v>
      </c>
      <c r="E3370" s="80" t="s">
        <v>3706</v>
      </c>
      <c r="F3370" s="86" t="str">
        <f>INDEX('Crosswalk Particulates'!$B:$B,MATCH('2017 EPA Data'!A3370,'Crosswalk Particulates'!$A:$A,0))</f>
        <v>industry-fuel-oil</v>
      </c>
      <c r="G3370" s="91">
        <f>INDEX('Crosswalk Particulates'!$E:$E,MATCH('2017 EPA Data'!$B3370,'Crosswalk Particulates'!$D:$D,0))</f>
        <v>0</v>
      </c>
      <c r="H3370" s="103">
        <f t="shared" si="52"/>
        <v>0</v>
      </c>
    </row>
    <row r="3371" spans="1:8" hidden="1">
      <c r="A3371" s="80" t="s">
        <v>3730</v>
      </c>
      <c r="B3371" s="80" t="s">
        <v>3860</v>
      </c>
      <c r="C3371" s="80" t="s">
        <v>3705</v>
      </c>
      <c r="D3371" s="93">
        <v>148.2057438278149</v>
      </c>
      <c r="E3371" s="80" t="s">
        <v>3706</v>
      </c>
      <c r="F3371" s="86" t="str">
        <f>INDEX('Crosswalk Particulates'!$B:$B,MATCH('2017 EPA Data'!A3371,'Crosswalk Particulates'!$A:$A,0))</f>
        <v>process-ngps-industry</v>
      </c>
      <c r="G3371" s="91">
        <f>INDEX('Crosswalk Particulates'!$E:$E,MATCH('2017 EPA Data'!$B3371,'Crosswalk Particulates'!$D:$D,0))</f>
        <v>0</v>
      </c>
      <c r="H3371" s="103">
        <f t="shared" si="52"/>
        <v>0</v>
      </c>
    </row>
    <row r="3372" spans="1:8" hidden="1">
      <c r="A3372" s="80" t="s">
        <v>3796</v>
      </c>
      <c r="B3372" s="80" t="s">
        <v>3878</v>
      </c>
      <c r="C3372" s="80" t="s">
        <v>3705</v>
      </c>
      <c r="D3372" s="93">
        <v>147.8000001764</v>
      </c>
      <c r="E3372" s="80" t="s">
        <v>3706</v>
      </c>
      <c r="F3372" s="86" t="str">
        <f>INDEX('Crosswalk Particulates'!$B:$B,MATCH('2017 EPA Data'!A3372,'Crosswalk Particulates'!$A:$A,0))</f>
        <v>Electricity Sector</v>
      </c>
      <c r="G3372" s="91">
        <f>INDEX('Crosswalk Particulates'!$E:$E,MATCH('2017 EPA Data'!$B3372,'Crosswalk Particulates'!$D:$D,0))</f>
        <v>0</v>
      </c>
      <c r="H3372" s="103">
        <f t="shared" si="52"/>
        <v>0</v>
      </c>
    </row>
    <row r="3373" spans="1:8" hidden="1">
      <c r="A3373" s="80" t="s">
        <v>3739</v>
      </c>
      <c r="B3373" s="80" t="s">
        <v>3910</v>
      </c>
      <c r="C3373" s="80" t="s">
        <v>3705</v>
      </c>
      <c r="D3373" s="93">
        <v>147.69200000000001</v>
      </c>
      <c r="E3373" s="80" t="s">
        <v>3706</v>
      </c>
      <c r="F3373" s="86" t="str">
        <f>INDEX('Crosswalk Particulates'!$B:$B,MATCH('2017 EPA Data'!A3373,'Crosswalk Particulates'!$A:$A,0))</f>
        <v>industry-fuel-natural gas</v>
      </c>
      <c r="G3373" s="91">
        <f>INDEX('Crosswalk Particulates'!$E:$E,MATCH('2017 EPA Data'!$B3373,'Crosswalk Particulates'!$D:$D,0))</f>
        <v>0</v>
      </c>
      <c r="H3373" s="103">
        <f t="shared" si="52"/>
        <v>0</v>
      </c>
    </row>
    <row r="3374" spans="1:8" hidden="1">
      <c r="A3374" s="80" t="s">
        <v>3773</v>
      </c>
      <c r="B3374" s="80" t="s">
        <v>3803</v>
      </c>
      <c r="C3374" s="80" t="s">
        <v>3745</v>
      </c>
      <c r="D3374" s="93">
        <v>146.76909757330782</v>
      </c>
      <c r="E3374" s="80" t="s">
        <v>3710</v>
      </c>
      <c r="F3374" s="86" t="str">
        <f>INDEX('Crosswalk Particulates'!$B:$B,MATCH('2017 EPA Data'!A3374,'Crosswalk Particulates'!$A:$A,0))</f>
        <v>process-other-industry</v>
      </c>
      <c r="G3374" s="91" t="str">
        <f>INDEX('Crosswalk Particulates'!$E:$E,MATCH('2017 EPA Data'!$B3374,'Crosswalk Particulates'!$D:$D,0))</f>
        <v>SOx</v>
      </c>
      <c r="H3374" s="103">
        <f t="shared" si="52"/>
        <v>133146843.96703999</v>
      </c>
    </row>
    <row r="3375" spans="1:8" hidden="1">
      <c r="A3375" s="80" t="s">
        <v>3843</v>
      </c>
      <c r="B3375" s="80" t="s">
        <v>3744</v>
      </c>
      <c r="C3375" s="80" t="s">
        <v>3745</v>
      </c>
      <c r="D3375" s="93">
        <v>146.119947820692</v>
      </c>
      <c r="E3375" s="80" t="s">
        <v>3710</v>
      </c>
      <c r="F3375" s="86" t="str">
        <f>INDEX('Crosswalk Particulates'!$B:$B,MATCH('2017 EPA Data'!A3375,'Crosswalk Particulates'!$A:$A,0))</f>
        <v>Commercial Buildings Sector</v>
      </c>
      <c r="G3375" s="91" t="str">
        <f>INDEX('Crosswalk Particulates'!$E:$E,MATCH('2017 EPA Data'!$B3375,'Crosswalk Particulates'!$D:$D,0))</f>
        <v>VOC</v>
      </c>
      <c r="H3375" s="103">
        <f t="shared" si="52"/>
        <v>132557944.51714312</v>
      </c>
    </row>
    <row r="3376" spans="1:8" hidden="1">
      <c r="A3376" s="80" t="s">
        <v>3730</v>
      </c>
      <c r="B3376" s="80" t="s">
        <v>3728</v>
      </c>
      <c r="C3376" s="80" t="s">
        <v>3705</v>
      </c>
      <c r="D3376" s="93">
        <v>146</v>
      </c>
      <c r="E3376" s="80" t="s">
        <v>3706</v>
      </c>
      <c r="F3376" s="86" t="str">
        <f>INDEX('Crosswalk Particulates'!$B:$B,MATCH('2017 EPA Data'!A3376,'Crosswalk Particulates'!$A:$A,0))</f>
        <v>process-ngps-industry</v>
      </c>
      <c r="G3376" s="91">
        <f>INDEX('Crosswalk Particulates'!$E:$E,MATCH('2017 EPA Data'!$B3376,'Crosswalk Particulates'!$D:$D,0))</f>
        <v>0</v>
      </c>
      <c r="H3376" s="103">
        <f t="shared" si="52"/>
        <v>0</v>
      </c>
    </row>
    <row r="3377" spans="1:8" hidden="1">
      <c r="A3377" s="80" t="s">
        <v>3780</v>
      </c>
      <c r="B3377" s="80" t="s">
        <v>3930</v>
      </c>
      <c r="C3377" s="80" t="s">
        <v>3705</v>
      </c>
      <c r="D3377" s="93">
        <v>145.56</v>
      </c>
      <c r="E3377" s="80" t="s">
        <v>3706</v>
      </c>
      <c r="F3377" s="86" t="str">
        <f>INDEX('Crosswalk Particulates'!$B:$B,MATCH('2017 EPA Data'!A3377,'Crosswalk Particulates'!$A:$A,0))</f>
        <v>process-ngps-industry</v>
      </c>
      <c r="G3377" s="91">
        <f>INDEX('Crosswalk Particulates'!$E:$E,MATCH('2017 EPA Data'!$B3377,'Crosswalk Particulates'!$D:$D,0))</f>
        <v>0</v>
      </c>
      <c r="H3377" s="103">
        <f t="shared" si="52"/>
        <v>0</v>
      </c>
    </row>
    <row r="3378" spans="1:8" hidden="1">
      <c r="A3378" s="80" t="s">
        <v>3772</v>
      </c>
      <c r="B3378" s="80" t="s">
        <v>3825</v>
      </c>
      <c r="C3378" s="80" t="s">
        <v>3705</v>
      </c>
      <c r="D3378" s="93">
        <v>145.17721684660799</v>
      </c>
      <c r="E3378" s="80" t="s">
        <v>3706</v>
      </c>
      <c r="F3378" s="86" t="str">
        <f>INDEX('Crosswalk Particulates'!$B:$B,MATCH('2017 EPA Data'!A3378,'Crosswalk Particulates'!$A:$A,0))</f>
        <v>Electricity Sector</v>
      </c>
      <c r="G3378" s="91">
        <f>INDEX('Crosswalk Particulates'!$E:$E,MATCH('2017 EPA Data'!$B3378,'Crosswalk Particulates'!$D:$D,0))</f>
        <v>0</v>
      </c>
      <c r="H3378" s="103">
        <f t="shared" si="52"/>
        <v>0</v>
      </c>
    </row>
    <row r="3379" spans="1:8" hidden="1">
      <c r="A3379" s="80" t="s">
        <v>3707</v>
      </c>
      <c r="B3379" s="80" t="s">
        <v>3949</v>
      </c>
      <c r="C3379" s="80" t="s">
        <v>3705</v>
      </c>
      <c r="D3379" s="93">
        <v>145.14357602000001</v>
      </c>
      <c r="E3379" s="80" t="s">
        <v>3706</v>
      </c>
      <c r="F3379" s="86" t="str">
        <f>INDEX('Crosswalk Particulates'!$B:$B,MATCH('2017 EPA Data'!A3379,'Crosswalk Particulates'!$A:$A,0))</f>
        <v>process-other-industry</v>
      </c>
      <c r="G3379" s="91">
        <f>INDEX('Crosswalk Particulates'!$E:$E,MATCH('2017 EPA Data'!$B3379,'Crosswalk Particulates'!$D:$D,0))</f>
        <v>0</v>
      </c>
      <c r="H3379" s="103">
        <f t="shared" si="52"/>
        <v>0</v>
      </c>
    </row>
    <row r="3380" spans="1:8" hidden="1">
      <c r="A3380" s="80" t="s">
        <v>3707</v>
      </c>
      <c r="B3380" s="80" t="s">
        <v>3841</v>
      </c>
      <c r="C3380" s="80" t="s">
        <v>3705</v>
      </c>
      <c r="D3380" s="93">
        <v>144.88478415253476</v>
      </c>
      <c r="E3380" s="80" t="s">
        <v>3706</v>
      </c>
      <c r="F3380" s="86" t="str">
        <f>INDEX('Crosswalk Particulates'!$B:$B,MATCH('2017 EPA Data'!A3380,'Crosswalk Particulates'!$A:$A,0))</f>
        <v>process-other-industry</v>
      </c>
      <c r="G3380" s="91">
        <f>INDEX('Crosswalk Particulates'!$E:$E,MATCH('2017 EPA Data'!$B3380,'Crosswalk Particulates'!$D:$D,0))</f>
        <v>0</v>
      </c>
      <c r="H3380" s="103">
        <f t="shared" si="52"/>
        <v>0</v>
      </c>
    </row>
    <row r="3381" spans="1:8" hidden="1">
      <c r="A3381" s="80" t="s">
        <v>3741</v>
      </c>
      <c r="B3381" s="80" t="s">
        <v>3756</v>
      </c>
      <c r="C3381" s="80" t="s">
        <v>3705</v>
      </c>
      <c r="D3381" s="93">
        <v>144.61770000000001</v>
      </c>
      <c r="E3381" s="80" t="s">
        <v>3706</v>
      </c>
      <c r="F3381" s="86" t="str">
        <f>INDEX('Crosswalk Particulates'!$B:$B,MATCH('2017 EPA Data'!A3381,'Crosswalk Particulates'!$A:$A,0))</f>
        <v>process-other-industry</v>
      </c>
      <c r="G3381" s="91">
        <f>INDEX('Crosswalk Particulates'!$E:$E,MATCH('2017 EPA Data'!$B3381,'Crosswalk Particulates'!$D:$D,0))</f>
        <v>0</v>
      </c>
      <c r="H3381" s="103">
        <f t="shared" si="52"/>
        <v>0</v>
      </c>
    </row>
    <row r="3382" spans="1:8" hidden="1">
      <c r="A3382" s="80" t="s">
        <v>3853</v>
      </c>
      <c r="B3382" s="80" t="s">
        <v>3974</v>
      </c>
      <c r="C3382" s="80" t="s">
        <v>3705</v>
      </c>
      <c r="D3382" s="93">
        <v>143.32095007628322</v>
      </c>
      <c r="E3382" s="80" t="s">
        <v>3706</v>
      </c>
      <c r="F3382" s="86" t="str">
        <f>INDEX('Crosswalk Particulates'!$B:$B,MATCH('2017 EPA Data'!A3382,'Crosswalk Particulates'!$A:$A,0))</f>
        <v>Commercial Buildings Sector</v>
      </c>
      <c r="G3382" s="91">
        <f>INDEX('Crosswalk Particulates'!$E:$E,MATCH('2017 EPA Data'!$B3382,'Crosswalk Particulates'!$D:$D,0))</f>
        <v>0</v>
      </c>
      <c r="H3382" s="103">
        <f t="shared" si="52"/>
        <v>0</v>
      </c>
    </row>
    <row r="3383" spans="1:8" hidden="1">
      <c r="A3383" s="80" t="s">
        <v>3747</v>
      </c>
      <c r="B3383" s="80" t="s">
        <v>3921</v>
      </c>
      <c r="C3383" s="80" t="s">
        <v>3705</v>
      </c>
      <c r="D3383" s="93">
        <v>143.08320000000001</v>
      </c>
      <c r="E3383" s="80" t="s">
        <v>3706</v>
      </c>
      <c r="F3383" s="86" t="str">
        <f>INDEX('Crosswalk Particulates'!$B:$B,MATCH('2017 EPA Data'!A3383,'Crosswalk Particulates'!$A:$A,0))</f>
        <v>process-waste-industry</v>
      </c>
      <c r="G3383" s="91">
        <f>INDEX('Crosswalk Particulates'!$E:$E,MATCH('2017 EPA Data'!$B3383,'Crosswalk Particulates'!$D:$D,0))</f>
        <v>0</v>
      </c>
      <c r="H3383" s="103">
        <f t="shared" si="52"/>
        <v>0</v>
      </c>
    </row>
    <row r="3384" spans="1:8" hidden="1">
      <c r="A3384" s="80" t="s">
        <v>3741</v>
      </c>
      <c r="B3384" s="80" t="s">
        <v>3894</v>
      </c>
      <c r="C3384" s="80" t="s">
        <v>3705</v>
      </c>
      <c r="D3384" s="93">
        <v>142.52934999999999</v>
      </c>
      <c r="E3384" s="80" t="s">
        <v>3706</v>
      </c>
      <c r="F3384" s="86" t="str">
        <f>INDEX('Crosswalk Particulates'!$B:$B,MATCH('2017 EPA Data'!A3384,'Crosswalk Particulates'!$A:$A,0))</f>
        <v>process-other-industry</v>
      </c>
      <c r="G3384" s="91">
        <f>INDEX('Crosswalk Particulates'!$E:$E,MATCH('2017 EPA Data'!$B3384,'Crosswalk Particulates'!$D:$D,0))</f>
        <v>0</v>
      </c>
      <c r="H3384" s="103">
        <f t="shared" si="52"/>
        <v>0</v>
      </c>
    </row>
    <row r="3385" spans="1:8" hidden="1">
      <c r="A3385" s="80" t="s">
        <v>3730</v>
      </c>
      <c r="B3385" s="80" t="s">
        <v>3908</v>
      </c>
      <c r="C3385" s="80" t="s">
        <v>3705</v>
      </c>
      <c r="D3385" s="93">
        <v>141.52779923395229</v>
      </c>
      <c r="E3385" s="80" t="s">
        <v>3706</v>
      </c>
      <c r="F3385" s="86" t="str">
        <f>INDEX('Crosswalk Particulates'!$B:$B,MATCH('2017 EPA Data'!A3385,'Crosswalk Particulates'!$A:$A,0))</f>
        <v>process-ngps-industry</v>
      </c>
      <c r="G3385" s="91">
        <f>INDEX('Crosswalk Particulates'!$E:$E,MATCH('2017 EPA Data'!$B3385,'Crosswalk Particulates'!$D:$D,0))</f>
        <v>0</v>
      </c>
      <c r="H3385" s="103">
        <f t="shared" si="52"/>
        <v>0</v>
      </c>
    </row>
    <row r="3386" spans="1:8" hidden="1">
      <c r="A3386" s="80" t="s">
        <v>3770</v>
      </c>
      <c r="B3386" s="80" t="s">
        <v>3914</v>
      </c>
      <c r="C3386" s="80" t="s">
        <v>3705</v>
      </c>
      <c r="D3386" s="93">
        <v>141.49227101674313</v>
      </c>
      <c r="E3386" s="80" t="s">
        <v>3706</v>
      </c>
      <c r="F3386" s="86" t="str">
        <f>INDEX('Crosswalk Particulates'!$B:$B,MATCH('2017 EPA Data'!A3386,'Crosswalk Particulates'!$A:$A,0))</f>
        <v>Commercial Buildings Sector</v>
      </c>
      <c r="G3386" s="91">
        <f>INDEX('Crosswalk Particulates'!$E:$E,MATCH('2017 EPA Data'!$B3386,'Crosswalk Particulates'!$D:$D,0))</f>
        <v>0</v>
      </c>
      <c r="H3386" s="103">
        <f t="shared" si="52"/>
        <v>0</v>
      </c>
    </row>
    <row r="3387" spans="1:8" hidden="1">
      <c r="A3387" s="80" t="s">
        <v>3852</v>
      </c>
      <c r="B3387" s="80" t="s">
        <v>3867</v>
      </c>
      <c r="C3387" s="80" t="s">
        <v>3705</v>
      </c>
      <c r="D3387" s="93">
        <v>141.1</v>
      </c>
      <c r="E3387" s="80" t="s">
        <v>3706</v>
      </c>
      <c r="F3387" s="86" t="str">
        <f>INDEX('Crosswalk Particulates'!$B:$B,MATCH('2017 EPA Data'!A3387,'Crosswalk Particulates'!$A:$A,0))</f>
        <v>Commercial Buildings Sector</v>
      </c>
      <c r="G3387" s="91">
        <f>INDEX('Crosswalk Particulates'!$E:$E,MATCH('2017 EPA Data'!$B3387,'Crosswalk Particulates'!$D:$D,0))</f>
        <v>0</v>
      </c>
      <c r="H3387" s="103">
        <f t="shared" si="52"/>
        <v>0</v>
      </c>
    </row>
    <row r="3388" spans="1:8" hidden="1">
      <c r="A3388" s="80" t="s">
        <v>3857</v>
      </c>
      <c r="B3388" s="80" t="s">
        <v>3856</v>
      </c>
      <c r="C3388" s="80" t="s">
        <v>3705</v>
      </c>
      <c r="D3388" s="93">
        <v>140.621117</v>
      </c>
      <c r="E3388" s="80" t="s">
        <v>3706</v>
      </c>
      <c r="F3388" s="86" t="str">
        <f>INDEX('Crosswalk Particulates'!$B:$B,MATCH('2017 EPA Data'!A3388,'Crosswalk Particulates'!$A:$A,0))</f>
        <v>Commercial Buildings Sector</v>
      </c>
      <c r="G3388" s="91">
        <f>INDEX('Crosswalk Particulates'!$E:$E,MATCH('2017 EPA Data'!$B3388,'Crosswalk Particulates'!$D:$D,0))</f>
        <v>0</v>
      </c>
      <c r="H3388" s="103">
        <f t="shared" si="52"/>
        <v>0</v>
      </c>
    </row>
    <row r="3389" spans="1:8" hidden="1">
      <c r="A3389" s="80" t="s">
        <v>3790</v>
      </c>
      <c r="B3389" s="80" t="s">
        <v>3896</v>
      </c>
      <c r="C3389" s="80" t="s">
        <v>3705</v>
      </c>
      <c r="D3389" s="93">
        <v>139.6944</v>
      </c>
      <c r="E3389" s="80" t="s">
        <v>3706</v>
      </c>
      <c r="F3389" s="86" t="str">
        <f>INDEX('Crosswalk Particulates'!$B:$B,MATCH('2017 EPA Data'!A3389,'Crosswalk Particulates'!$A:$A,0))</f>
        <v>process-other-industry</v>
      </c>
      <c r="G3389" s="91">
        <f>INDEX('Crosswalk Particulates'!$E:$E,MATCH('2017 EPA Data'!$B3389,'Crosswalk Particulates'!$D:$D,0))</f>
        <v>0</v>
      </c>
      <c r="H3389" s="103">
        <f t="shared" si="52"/>
        <v>0</v>
      </c>
    </row>
    <row r="3390" spans="1:8" hidden="1">
      <c r="A3390" s="80" t="s">
        <v>3853</v>
      </c>
      <c r="B3390" s="80" t="s">
        <v>3793</v>
      </c>
      <c r="C3390" s="80" t="s">
        <v>3745</v>
      </c>
      <c r="D3390" s="93">
        <v>139.641073411501</v>
      </c>
      <c r="E3390" s="80" t="s">
        <v>3710</v>
      </c>
      <c r="F3390" s="86" t="str">
        <f>INDEX('Crosswalk Particulates'!$B:$B,MATCH('2017 EPA Data'!A3390,'Crosswalk Particulates'!$A:$A,0))</f>
        <v>Commercial Buildings Sector</v>
      </c>
      <c r="G3390" s="91">
        <f>INDEX('Crosswalk Particulates'!$E:$E,MATCH('2017 EPA Data'!$B3390,'Crosswalk Particulates'!$D:$D,0))</f>
        <v>0</v>
      </c>
      <c r="H3390" s="103">
        <f t="shared" si="52"/>
        <v>126680401.53087699</v>
      </c>
    </row>
    <row r="3391" spans="1:8" hidden="1">
      <c r="A3391" s="80" t="s">
        <v>3735</v>
      </c>
      <c r="B3391" s="80" t="s">
        <v>3972</v>
      </c>
      <c r="C3391" s="80" t="s">
        <v>3705</v>
      </c>
      <c r="D3391" s="93">
        <v>139.48480000000001</v>
      </c>
      <c r="E3391" s="80" t="s">
        <v>3706</v>
      </c>
      <c r="F3391" s="86" t="str">
        <f>INDEX('Crosswalk Particulates'!$B:$B,MATCH('2017 EPA Data'!A3391,'Crosswalk Particulates'!$A:$A,0))</f>
        <v>process-other-industry</v>
      </c>
      <c r="G3391" s="91">
        <f>INDEX('Crosswalk Particulates'!$E:$E,MATCH('2017 EPA Data'!$B3391,'Crosswalk Particulates'!$D:$D,0))</f>
        <v>0</v>
      </c>
      <c r="H3391" s="103">
        <f t="shared" si="52"/>
        <v>0</v>
      </c>
    </row>
    <row r="3392" spans="1:8" hidden="1">
      <c r="A3392" s="80" t="s">
        <v>3784</v>
      </c>
      <c r="B3392" s="80" t="s">
        <v>3858</v>
      </c>
      <c r="C3392" s="80" t="s">
        <v>3705</v>
      </c>
      <c r="D3392" s="93">
        <v>139.30888999999999</v>
      </c>
      <c r="E3392" s="80" t="s">
        <v>3706</v>
      </c>
      <c r="F3392" s="86" t="str">
        <f>INDEX('Crosswalk Particulates'!$B:$B,MATCH('2017 EPA Data'!A3392,'Crosswalk Particulates'!$A:$A,0))</f>
        <v>industry-fuel-coal</v>
      </c>
      <c r="G3392" s="91">
        <f>INDEX('Crosswalk Particulates'!$E:$E,MATCH('2017 EPA Data'!$B3392,'Crosswalk Particulates'!$D:$D,0))</f>
        <v>0</v>
      </c>
      <c r="H3392" s="103">
        <f t="shared" si="52"/>
        <v>0</v>
      </c>
    </row>
    <row r="3393" spans="1:8" hidden="1">
      <c r="A3393" s="80" t="s">
        <v>3769</v>
      </c>
      <c r="B3393" s="80" t="s">
        <v>3827</v>
      </c>
      <c r="C3393" s="80" t="s">
        <v>3705</v>
      </c>
      <c r="D3393" s="93">
        <v>139.30742000000001</v>
      </c>
      <c r="E3393" s="80" t="s">
        <v>3706</v>
      </c>
      <c r="F3393" s="86" t="str">
        <f>INDEX('Crosswalk Particulates'!$B:$B,MATCH('2017 EPA Data'!A3393,'Crosswalk Particulates'!$A:$A,0))</f>
        <v>Electricity Sector</v>
      </c>
      <c r="G3393" s="91">
        <f>INDEX('Crosswalk Particulates'!$E:$E,MATCH('2017 EPA Data'!$B3393,'Crosswalk Particulates'!$D:$D,0))</f>
        <v>0</v>
      </c>
      <c r="H3393" s="103">
        <f t="shared" si="52"/>
        <v>0</v>
      </c>
    </row>
    <row r="3394" spans="1:8" hidden="1">
      <c r="A3394" s="80" t="s">
        <v>3774</v>
      </c>
      <c r="B3394" s="80" t="s">
        <v>3920</v>
      </c>
      <c r="D3394" s="93">
        <v>139.13190232848001</v>
      </c>
      <c r="E3394" s="80" t="s">
        <v>3710</v>
      </c>
      <c r="F3394" s="86" t="str">
        <f>INDEX('Crosswalk Particulates'!$B:$B,MATCH('2017 EPA Data'!A3394,'Crosswalk Particulates'!$A:$A,0))</f>
        <v>process-other-industry</v>
      </c>
      <c r="G3394" s="91">
        <f>INDEX('Crosswalk Particulates'!$E:$E,MATCH('2017 EPA Data'!$B3394,'Crosswalk Particulates'!$D:$D,0))</f>
        <v>0</v>
      </c>
      <c r="H3394" s="103">
        <f t="shared" si="52"/>
        <v>126218488.74498102</v>
      </c>
    </row>
    <row r="3395" spans="1:8" hidden="1">
      <c r="A3395" s="80" t="s">
        <v>3780</v>
      </c>
      <c r="B3395" s="80" t="s">
        <v>3809</v>
      </c>
      <c r="C3395" s="80" t="s">
        <v>3705</v>
      </c>
      <c r="D3395" s="93">
        <v>138.79065849500719</v>
      </c>
      <c r="E3395" s="80" t="s">
        <v>3706</v>
      </c>
      <c r="F3395" s="86" t="str">
        <f>INDEX('Crosswalk Particulates'!$B:$B,MATCH('2017 EPA Data'!A3395,'Crosswalk Particulates'!$A:$A,0))</f>
        <v>process-ngps-industry</v>
      </c>
      <c r="G3395" s="91">
        <f>INDEX('Crosswalk Particulates'!$E:$E,MATCH('2017 EPA Data'!$B3395,'Crosswalk Particulates'!$D:$D,0))</f>
        <v>0</v>
      </c>
      <c r="H3395" s="103">
        <f t="shared" si="52"/>
        <v>0</v>
      </c>
    </row>
    <row r="3396" spans="1:8" hidden="1">
      <c r="A3396" s="80" t="s">
        <v>3772</v>
      </c>
      <c r="B3396" s="80" t="s">
        <v>3928</v>
      </c>
      <c r="C3396" s="80" t="s">
        <v>3705</v>
      </c>
      <c r="D3396" s="93">
        <v>138.341962062492</v>
      </c>
      <c r="E3396" s="80" t="s">
        <v>3706</v>
      </c>
      <c r="F3396" s="86" t="str">
        <f>INDEX('Crosswalk Particulates'!$B:$B,MATCH('2017 EPA Data'!A3396,'Crosswalk Particulates'!$A:$A,0))</f>
        <v>Electricity Sector</v>
      </c>
      <c r="G3396" s="91">
        <f>INDEX('Crosswalk Particulates'!$E:$E,MATCH('2017 EPA Data'!$B3396,'Crosswalk Particulates'!$D:$D,0))</f>
        <v>0</v>
      </c>
      <c r="H3396" s="103">
        <f t="shared" ref="H3396:H3459" si="53">IF(E3396="TON",D3396/metricton_to_shortton,0)*10^6</f>
        <v>0</v>
      </c>
    </row>
    <row r="3397" spans="1:8" hidden="1">
      <c r="A3397" s="80" t="s">
        <v>3820</v>
      </c>
      <c r="B3397" s="80" t="s">
        <v>3862</v>
      </c>
      <c r="C3397" s="80" t="s">
        <v>3705</v>
      </c>
      <c r="D3397" s="93">
        <v>138.22200000000001</v>
      </c>
      <c r="E3397" s="80" t="s">
        <v>3706</v>
      </c>
      <c r="F3397" s="86" t="str">
        <f>INDEX('Crosswalk Particulates'!$B:$B,MATCH('2017 EPA Data'!A3397,'Crosswalk Particulates'!$A:$A,0))</f>
        <v>industry-fuel-other</v>
      </c>
      <c r="G3397" s="91">
        <f>INDEX('Crosswalk Particulates'!$E:$E,MATCH('2017 EPA Data'!$B3397,'Crosswalk Particulates'!$D:$D,0))</f>
        <v>0</v>
      </c>
      <c r="H3397" s="103">
        <f t="shared" si="53"/>
        <v>0</v>
      </c>
    </row>
    <row r="3398" spans="1:8" hidden="1">
      <c r="A3398" s="80" t="s">
        <v>3795</v>
      </c>
      <c r="B3398" s="80" t="s">
        <v>3894</v>
      </c>
      <c r="C3398" s="80" t="s">
        <v>3705</v>
      </c>
      <c r="D3398" s="93">
        <v>138.092520933</v>
      </c>
      <c r="E3398" s="80" t="s">
        <v>3706</v>
      </c>
      <c r="F3398" s="86" t="str">
        <f>INDEX('Crosswalk Particulates'!$B:$B,MATCH('2017 EPA Data'!A3398,'Crosswalk Particulates'!$A:$A,0))</f>
        <v>process-cement-industry</v>
      </c>
      <c r="G3398" s="91">
        <f>INDEX('Crosswalk Particulates'!$E:$E,MATCH('2017 EPA Data'!$B3398,'Crosswalk Particulates'!$D:$D,0))</f>
        <v>0</v>
      </c>
      <c r="H3398" s="103">
        <f t="shared" si="53"/>
        <v>0</v>
      </c>
    </row>
    <row r="3399" spans="1:8" hidden="1">
      <c r="A3399" s="80" t="s">
        <v>3807</v>
      </c>
      <c r="B3399" s="80" t="s">
        <v>3950</v>
      </c>
      <c r="C3399" s="80" t="s">
        <v>3705</v>
      </c>
      <c r="D3399" s="93">
        <v>138</v>
      </c>
      <c r="E3399" s="80" t="s">
        <v>3706</v>
      </c>
      <c r="F3399" s="86" t="str">
        <f>INDEX('Crosswalk Particulates'!$B:$B,MATCH('2017 EPA Data'!A3399,'Crosswalk Particulates'!$A:$A,0))</f>
        <v>process-iron and steel-industry</v>
      </c>
      <c r="G3399" s="91">
        <f>INDEX('Crosswalk Particulates'!$E:$E,MATCH('2017 EPA Data'!$B3399,'Crosswalk Particulates'!$D:$D,0))</f>
        <v>0</v>
      </c>
      <c r="H3399" s="103">
        <f t="shared" si="53"/>
        <v>0</v>
      </c>
    </row>
    <row r="3400" spans="1:8" hidden="1">
      <c r="A3400" s="80" t="s">
        <v>3819</v>
      </c>
      <c r="B3400" s="80" t="s">
        <v>3920</v>
      </c>
      <c r="D3400" s="93">
        <v>137.95542295311557</v>
      </c>
      <c r="E3400" s="80" t="s">
        <v>3710</v>
      </c>
      <c r="F3400" s="86" t="str">
        <f>INDEX('Crosswalk Particulates'!$B:$B,MATCH('2017 EPA Data'!A3400,'Crosswalk Particulates'!$A:$A,0))</f>
        <v>Residential Buildings Sector</v>
      </c>
      <c r="G3400" s="91">
        <f>INDEX('Crosswalk Particulates'!$E:$E,MATCH('2017 EPA Data'!$B3400,'Crosswalk Particulates'!$D:$D,0))</f>
        <v>0</v>
      </c>
      <c r="H3400" s="103">
        <f t="shared" si="53"/>
        <v>125151203.33945586</v>
      </c>
    </row>
    <row r="3401" spans="1:8" hidden="1">
      <c r="A3401" s="80" t="s">
        <v>3770</v>
      </c>
      <c r="B3401" s="80" t="s">
        <v>3808</v>
      </c>
      <c r="C3401" s="80" t="s">
        <v>3705</v>
      </c>
      <c r="D3401" s="93">
        <v>135.60211642508494</v>
      </c>
      <c r="E3401" s="80" t="s">
        <v>3706</v>
      </c>
      <c r="F3401" s="86" t="str">
        <f>INDEX('Crosswalk Particulates'!$B:$B,MATCH('2017 EPA Data'!A3401,'Crosswalk Particulates'!$A:$A,0))</f>
        <v>Commercial Buildings Sector</v>
      </c>
      <c r="G3401" s="91">
        <f>INDEX('Crosswalk Particulates'!$E:$E,MATCH('2017 EPA Data'!$B3401,'Crosswalk Particulates'!$D:$D,0))</f>
        <v>0</v>
      </c>
      <c r="H3401" s="103">
        <f t="shared" si="53"/>
        <v>0</v>
      </c>
    </row>
    <row r="3402" spans="1:8" hidden="1">
      <c r="A3402" s="80" t="s">
        <v>3726</v>
      </c>
      <c r="B3402" s="80" t="s">
        <v>3814</v>
      </c>
      <c r="C3402" s="80" t="s">
        <v>3705</v>
      </c>
      <c r="D3402" s="93">
        <v>134.90021031581077</v>
      </c>
      <c r="E3402" s="80" t="s">
        <v>3706</v>
      </c>
      <c r="F3402" s="86" t="str">
        <f>INDEX('Crosswalk Particulates'!$B:$B,MATCH('2017 EPA Data'!A3402,'Crosswalk Particulates'!$A:$A,0))</f>
        <v>process-other-industry</v>
      </c>
      <c r="G3402" s="91">
        <f>INDEX('Crosswalk Particulates'!$E:$E,MATCH('2017 EPA Data'!$B3402,'Crosswalk Particulates'!$D:$D,0))</f>
        <v>0</v>
      </c>
      <c r="H3402" s="103">
        <f t="shared" si="53"/>
        <v>0</v>
      </c>
    </row>
    <row r="3403" spans="1:8" hidden="1">
      <c r="A3403" s="80" t="s">
        <v>3735</v>
      </c>
      <c r="B3403" s="80" t="s">
        <v>3980</v>
      </c>
      <c r="C3403" s="80" t="s">
        <v>3705</v>
      </c>
      <c r="D3403" s="93">
        <v>134.417577577</v>
      </c>
      <c r="E3403" s="80" t="s">
        <v>3706</v>
      </c>
      <c r="F3403" s="86" t="str">
        <f>INDEX('Crosswalk Particulates'!$B:$B,MATCH('2017 EPA Data'!A3403,'Crosswalk Particulates'!$A:$A,0))</f>
        <v>process-other-industry</v>
      </c>
      <c r="G3403" s="91">
        <f>INDEX('Crosswalk Particulates'!$E:$E,MATCH('2017 EPA Data'!$B3403,'Crosswalk Particulates'!$D:$D,0))</f>
        <v>0</v>
      </c>
      <c r="H3403" s="103">
        <f t="shared" si="53"/>
        <v>0</v>
      </c>
    </row>
    <row r="3404" spans="1:8" hidden="1">
      <c r="A3404" s="80" t="s">
        <v>3817</v>
      </c>
      <c r="B3404" s="80" t="s">
        <v>3891</v>
      </c>
      <c r="C3404" s="80" t="s">
        <v>3705</v>
      </c>
      <c r="D3404" s="93">
        <v>134.33000000000001</v>
      </c>
      <c r="E3404" s="80" t="s">
        <v>3706</v>
      </c>
      <c r="F3404" s="86" t="str">
        <f>INDEX('Crosswalk Particulates'!$B:$B,MATCH('2017 EPA Data'!A3404,'Crosswalk Particulates'!$A:$A,0))</f>
        <v>industry-fuel-oil</v>
      </c>
      <c r="G3404" s="91">
        <f>INDEX('Crosswalk Particulates'!$E:$E,MATCH('2017 EPA Data'!$B3404,'Crosswalk Particulates'!$D:$D,0))</f>
        <v>0</v>
      </c>
      <c r="H3404" s="103">
        <f t="shared" si="53"/>
        <v>0</v>
      </c>
    </row>
    <row r="3405" spans="1:8" hidden="1">
      <c r="A3405" s="80" t="s">
        <v>3774</v>
      </c>
      <c r="B3405" s="80" t="s">
        <v>3902</v>
      </c>
      <c r="C3405" s="80" t="s">
        <v>3705</v>
      </c>
      <c r="D3405" s="93">
        <v>133.99</v>
      </c>
      <c r="E3405" s="80" t="s">
        <v>3706</v>
      </c>
      <c r="F3405" s="86" t="str">
        <f>INDEX('Crosswalk Particulates'!$B:$B,MATCH('2017 EPA Data'!A3405,'Crosswalk Particulates'!$A:$A,0))</f>
        <v>process-other-industry</v>
      </c>
      <c r="G3405" s="91">
        <f>INDEX('Crosswalk Particulates'!$E:$E,MATCH('2017 EPA Data'!$B3405,'Crosswalk Particulates'!$D:$D,0))</f>
        <v>0</v>
      </c>
      <c r="H3405" s="103">
        <f t="shared" si="53"/>
        <v>0</v>
      </c>
    </row>
    <row r="3406" spans="1:8" hidden="1">
      <c r="A3406" s="80" t="s">
        <v>3735</v>
      </c>
      <c r="B3406" s="80" t="s">
        <v>3928</v>
      </c>
      <c r="C3406" s="80" t="s">
        <v>3705</v>
      </c>
      <c r="D3406" s="93">
        <v>133.95398738540001</v>
      </c>
      <c r="E3406" s="80" t="s">
        <v>3706</v>
      </c>
      <c r="F3406" s="86" t="str">
        <f>INDEX('Crosswalk Particulates'!$B:$B,MATCH('2017 EPA Data'!A3406,'Crosswalk Particulates'!$A:$A,0))</f>
        <v>process-other-industry</v>
      </c>
      <c r="G3406" s="91">
        <f>INDEX('Crosswalk Particulates'!$E:$E,MATCH('2017 EPA Data'!$B3406,'Crosswalk Particulates'!$D:$D,0))</f>
        <v>0</v>
      </c>
      <c r="H3406" s="103">
        <f t="shared" si="53"/>
        <v>0</v>
      </c>
    </row>
    <row r="3407" spans="1:8" hidden="1">
      <c r="A3407" s="80" t="s">
        <v>3837</v>
      </c>
      <c r="B3407" s="80" t="s">
        <v>3928</v>
      </c>
      <c r="C3407" s="80" t="s">
        <v>3705</v>
      </c>
      <c r="D3407" s="93">
        <v>133.33402674207886</v>
      </c>
      <c r="E3407" s="80" t="s">
        <v>3706</v>
      </c>
      <c r="F3407" s="86" t="str">
        <f>INDEX('Crosswalk Particulates'!$B:$B,MATCH('2017 EPA Data'!A3407,'Crosswalk Particulates'!$A:$A,0))</f>
        <v>Electricity Sector</v>
      </c>
      <c r="G3407" s="91">
        <f>INDEX('Crosswalk Particulates'!$E:$E,MATCH('2017 EPA Data'!$B3407,'Crosswalk Particulates'!$D:$D,0))</f>
        <v>0</v>
      </c>
      <c r="H3407" s="103">
        <f t="shared" si="53"/>
        <v>0</v>
      </c>
    </row>
    <row r="3408" spans="1:8" hidden="1">
      <c r="A3408" s="80" t="s">
        <v>3820</v>
      </c>
      <c r="B3408" s="80" t="s">
        <v>3889</v>
      </c>
      <c r="C3408" s="80" t="s">
        <v>3705</v>
      </c>
      <c r="D3408" s="93">
        <v>133.07538314799999</v>
      </c>
      <c r="E3408" s="80" t="s">
        <v>3706</v>
      </c>
      <c r="F3408" s="86" t="str">
        <f>INDEX('Crosswalk Particulates'!$B:$B,MATCH('2017 EPA Data'!A3408,'Crosswalk Particulates'!$A:$A,0))</f>
        <v>industry-fuel-other</v>
      </c>
      <c r="G3408" s="91">
        <f>INDEX('Crosswalk Particulates'!$E:$E,MATCH('2017 EPA Data'!$B3408,'Crosswalk Particulates'!$D:$D,0))</f>
        <v>0</v>
      </c>
      <c r="H3408" s="103">
        <f t="shared" si="53"/>
        <v>0</v>
      </c>
    </row>
    <row r="3409" spans="1:8" hidden="1">
      <c r="A3409" s="80" t="s">
        <v>3735</v>
      </c>
      <c r="B3409" s="80" t="s">
        <v>3856</v>
      </c>
      <c r="C3409" s="80" t="s">
        <v>3705</v>
      </c>
      <c r="D3409" s="93">
        <v>132.80872358920001</v>
      </c>
      <c r="E3409" s="80" t="s">
        <v>3706</v>
      </c>
      <c r="F3409" s="86" t="str">
        <f>INDEX('Crosswalk Particulates'!$B:$B,MATCH('2017 EPA Data'!A3409,'Crosswalk Particulates'!$A:$A,0))</f>
        <v>process-other-industry</v>
      </c>
      <c r="G3409" s="91">
        <f>INDEX('Crosswalk Particulates'!$E:$E,MATCH('2017 EPA Data'!$B3409,'Crosswalk Particulates'!$D:$D,0))</f>
        <v>0</v>
      </c>
      <c r="H3409" s="103">
        <f t="shared" si="53"/>
        <v>0</v>
      </c>
    </row>
    <row r="3410" spans="1:8" hidden="1">
      <c r="A3410" s="80" t="s">
        <v>3769</v>
      </c>
      <c r="B3410" s="80" t="s">
        <v>3838</v>
      </c>
      <c r="C3410" s="80" t="s">
        <v>3705</v>
      </c>
      <c r="D3410" s="93">
        <v>132.67595177575222</v>
      </c>
      <c r="E3410" s="80" t="s">
        <v>3706</v>
      </c>
      <c r="F3410" s="86" t="str">
        <f>INDEX('Crosswalk Particulates'!$B:$B,MATCH('2017 EPA Data'!A3410,'Crosswalk Particulates'!$A:$A,0))</f>
        <v>Electricity Sector</v>
      </c>
      <c r="G3410" s="91">
        <f>INDEX('Crosswalk Particulates'!$E:$E,MATCH('2017 EPA Data'!$B3410,'Crosswalk Particulates'!$D:$D,0))</f>
        <v>0</v>
      </c>
      <c r="H3410" s="103">
        <f t="shared" si="53"/>
        <v>0</v>
      </c>
    </row>
    <row r="3411" spans="1:8" hidden="1">
      <c r="A3411" s="80" t="s">
        <v>3807</v>
      </c>
      <c r="B3411" s="80" t="s">
        <v>3924</v>
      </c>
      <c r="C3411" s="80" t="s">
        <v>3705</v>
      </c>
      <c r="D3411" s="93">
        <v>132.24</v>
      </c>
      <c r="E3411" s="80" t="s">
        <v>3706</v>
      </c>
      <c r="F3411" s="86" t="str">
        <f>INDEX('Crosswalk Particulates'!$B:$B,MATCH('2017 EPA Data'!A3411,'Crosswalk Particulates'!$A:$A,0))</f>
        <v>process-iron and steel-industry</v>
      </c>
      <c r="G3411" s="91">
        <f>INDEX('Crosswalk Particulates'!$E:$E,MATCH('2017 EPA Data'!$B3411,'Crosswalk Particulates'!$D:$D,0))</f>
        <v>0</v>
      </c>
      <c r="H3411" s="103">
        <f t="shared" si="53"/>
        <v>0</v>
      </c>
    </row>
    <row r="3412" spans="1:8" hidden="1">
      <c r="A3412" s="80" t="s">
        <v>3770</v>
      </c>
      <c r="B3412" s="80" t="s">
        <v>3858</v>
      </c>
      <c r="C3412" s="80" t="s">
        <v>3705</v>
      </c>
      <c r="D3412" s="93">
        <v>130.42055406599999</v>
      </c>
      <c r="E3412" s="80" t="s">
        <v>3706</v>
      </c>
      <c r="F3412" s="86" t="str">
        <f>INDEX('Crosswalk Particulates'!$B:$B,MATCH('2017 EPA Data'!A3412,'Crosswalk Particulates'!$A:$A,0))</f>
        <v>Commercial Buildings Sector</v>
      </c>
      <c r="G3412" s="91">
        <f>INDEX('Crosswalk Particulates'!$E:$E,MATCH('2017 EPA Data'!$B3412,'Crosswalk Particulates'!$D:$D,0))</f>
        <v>0</v>
      </c>
      <c r="H3412" s="103">
        <f t="shared" si="53"/>
        <v>0</v>
      </c>
    </row>
    <row r="3413" spans="1:8" hidden="1">
      <c r="A3413" s="80" t="s">
        <v>3742</v>
      </c>
      <c r="B3413" s="80" t="s">
        <v>3914</v>
      </c>
      <c r="C3413" s="80" t="s">
        <v>3705</v>
      </c>
      <c r="D3413" s="93">
        <v>128.30665151343609</v>
      </c>
      <c r="E3413" s="80" t="s">
        <v>3706</v>
      </c>
      <c r="F3413" s="86" t="str">
        <f>INDEX('Crosswalk Particulates'!$B:$B,MATCH('2017 EPA Data'!A3413,'Crosswalk Particulates'!$A:$A,0))</f>
        <v>Transportation Sector</v>
      </c>
      <c r="G3413" s="91">
        <f>INDEX('Crosswalk Particulates'!$E:$E,MATCH('2017 EPA Data'!$B3413,'Crosswalk Particulates'!$D:$D,0))</f>
        <v>0</v>
      </c>
      <c r="H3413" s="103">
        <f t="shared" si="53"/>
        <v>0</v>
      </c>
    </row>
    <row r="3414" spans="1:8" hidden="1">
      <c r="A3414" s="80" t="s">
        <v>3820</v>
      </c>
      <c r="B3414" s="80" t="s">
        <v>3920</v>
      </c>
      <c r="D3414" s="93">
        <v>128.28273270549303</v>
      </c>
      <c r="E3414" s="80" t="s">
        <v>3710</v>
      </c>
      <c r="F3414" s="86" t="str">
        <f>INDEX('Crosswalk Particulates'!$B:$B,MATCH('2017 EPA Data'!A3414,'Crosswalk Particulates'!$A:$A,0))</f>
        <v>industry-fuel-other</v>
      </c>
      <c r="G3414" s="91">
        <f>INDEX('Crosswalk Particulates'!$E:$E,MATCH('2017 EPA Data'!$B3414,'Crosswalk Particulates'!$D:$D,0))</f>
        <v>0</v>
      </c>
      <c r="H3414" s="103">
        <f t="shared" si="53"/>
        <v>116376275.91647816</v>
      </c>
    </row>
    <row r="3415" spans="1:8" hidden="1">
      <c r="A3415" s="80" t="s">
        <v>3760</v>
      </c>
      <c r="B3415" s="80" t="s">
        <v>3759</v>
      </c>
      <c r="C3415" s="80" t="s">
        <v>3705</v>
      </c>
      <c r="D3415" s="93">
        <v>127.15</v>
      </c>
      <c r="E3415" s="80" t="s">
        <v>3706</v>
      </c>
      <c r="F3415" s="86" t="str">
        <f>INDEX('Crosswalk Particulates'!$B:$B,MATCH('2017 EPA Data'!A3415,'Crosswalk Particulates'!$A:$A,0))</f>
        <v>process-other-industry</v>
      </c>
      <c r="G3415" s="91">
        <f>INDEX('Crosswalk Particulates'!$E:$E,MATCH('2017 EPA Data'!$B3415,'Crosswalk Particulates'!$D:$D,0))</f>
        <v>0</v>
      </c>
      <c r="H3415" s="103">
        <f t="shared" si="53"/>
        <v>0</v>
      </c>
    </row>
    <row r="3416" spans="1:8" hidden="1">
      <c r="A3416" s="80" t="s">
        <v>3770</v>
      </c>
      <c r="B3416" s="80" t="s">
        <v>3894</v>
      </c>
      <c r="C3416" s="80" t="s">
        <v>3705</v>
      </c>
      <c r="D3416" s="93">
        <v>126.91770200808165</v>
      </c>
      <c r="E3416" s="80" t="s">
        <v>3706</v>
      </c>
      <c r="F3416" s="86" t="str">
        <f>INDEX('Crosswalk Particulates'!$B:$B,MATCH('2017 EPA Data'!A3416,'Crosswalk Particulates'!$A:$A,0))</f>
        <v>Commercial Buildings Sector</v>
      </c>
      <c r="G3416" s="91">
        <f>INDEX('Crosswalk Particulates'!$E:$E,MATCH('2017 EPA Data'!$B3416,'Crosswalk Particulates'!$D:$D,0))</f>
        <v>0</v>
      </c>
      <c r="H3416" s="103">
        <f t="shared" si="53"/>
        <v>0</v>
      </c>
    </row>
    <row r="3417" spans="1:8" hidden="1">
      <c r="A3417" s="80" t="s">
        <v>3774</v>
      </c>
      <c r="B3417" s="80" t="s">
        <v>3965</v>
      </c>
      <c r="C3417" s="80" t="s">
        <v>3705</v>
      </c>
      <c r="D3417" s="93">
        <v>126.4</v>
      </c>
      <c r="E3417" s="80" t="s">
        <v>3706</v>
      </c>
      <c r="F3417" s="86" t="str">
        <f>INDEX('Crosswalk Particulates'!$B:$B,MATCH('2017 EPA Data'!A3417,'Crosswalk Particulates'!$A:$A,0))</f>
        <v>process-other-industry</v>
      </c>
      <c r="G3417" s="91">
        <f>INDEX('Crosswalk Particulates'!$E:$E,MATCH('2017 EPA Data'!$B3417,'Crosswalk Particulates'!$D:$D,0))</f>
        <v>0</v>
      </c>
      <c r="H3417" s="103">
        <f t="shared" si="53"/>
        <v>0</v>
      </c>
    </row>
    <row r="3418" spans="1:8" hidden="1">
      <c r="A3418" s="80" t="s">
        <v>3770</v>
      </c>
      <c r="B3418" s="80" t="s">
        <v>3893</v>
      </c>
      <c r="C3418" s="80" t="s">
        <v>3705</v>
      </c>
      <c r="D3418" s="93">
        <v>126.199912398</v>
      </c>
      <c r="E3418" s="80" t="s">
        <v>3706</v>
      </c>
      <c r="F3418" s="86" t="str">
        <f>INDEX('Crosswalk Particulates'!$B:$B,MATCH('2017 EPA Data'!A3418,'Crosswalk Particulates'!$A:$A,0))</f>
        <v>Commercial Buildings Sector</v>
      </c>
      <c r="G3418" s="91">
        <f>INDEX('Crosswalk Particulates'!$E:$E,MATCH('2017 EPA Data'!$B3418,'Crosswalk Particulates'!$D:$D,0))</f>
        <v>0</v>
      </c>
      <c r="H3418" s="103">
        <f t="shared" si="53"/>
        <v>0</v>
      </c>
    </row>
    <row r="3419" spans="1:8" hidden="1">
      <c r="A3419" s="80" t="s">
        <v>3726</v>
      </c>
      <c r="B3419" s="80" t="s">
        <v>3876</v>
      </c>
      <c r="C3419" s="80" t="s">
        <v>3705</v>
      </c>
      <c r="D3419" s="93">
        <v>125.39014400000001</v>
      </c>
      <c r="E3419" s="80" t="s">
        <v>3706</v>
      </c>
      <c r="F3419" s="86" t="str">
        <f>INDEX('Crosswalk Particulates'!$B:$B,MATCH('2017 EPA Data'!A3419,'Crosswalk Particulates'!$A:$A,0))</f>
        <v>process-other-industry</v>
      </c>
      <c r="G3419" s="91">
        <f>INDEX('Crosswalk Particulates'!$E:$E,MATCH('2017 EPA Data'!$B3419,'Crosswalk Particulates'!$D:$D,0))</f>
        <v>0</v>
      </c>
      <c r="H3419" s="103">
        <f t="shared" si="53"/>
        <v>0</v>
      </c>
    </row>
    <row r="3420" spans="1:8" hidden="1">
      <c r="A3420" s="80" t="s">
        <v>3796</v>
      </c>
      <c r="B3420" s="80" t="s">
        <v>3858</v>
      </c>
      <c r="C3420" s="80" t="s">
        <v>3705</v>
      </c>
      <c r="D3420" s="93">
        <v>125.115491701</v>
      </c>
      <c r="E3420" s="80" t="s">
        <v>3706</v>
      </c>
      <c r="F3420" s="86" t="str">
        <f>INDEX('Crosswalk Particulates'!$B:$B,MATCH('2017 EPA Data'!A3420,'Crosswalk Particulates'!$A:$A,0))</f>
        <v>Electricity Sector</v>
      </c>
      <c r="G3420" s="91">
        <f>INDEX('Crosswalk Particulates'!$E:$E,MATCH('2017 EPA Data'!$B3420,'Crosswalk Particulates'!$D:$D,0))</f>
        <v>0</v>
      </c>
      <c r="H3420" s="103">
        <f t="shared" si="53"/>
        <v>0</v>
      </c>
    </row>
    <row r="3421" spans="1:8" hidden="1">
      <c r="A3421" s="80" t="s">
        <v>3817</v>
      </c>
      <c r="B3421" s="80" t="s">
        <v>3916</v>
      </c>
      <c r="C3421" s="80" t="s">
        <v>3705</v>
      </c>
      <c r="D3421" s="93">
        <v>124.97610581460073</v>
      </c>
      <c r="E3421" s="80" t="s">
        <v>3706</v>
      </c>
      <c r="F3421" s="86" t="str">
        <f>INDEX('Crosswalk Particulates'!$B:$B,MATCH('2017 EPA Data'!A3421,'Crosswalk Particulates'!$A:$A,0))</f>
        <v>industry-fuel-oil</v>
      </c>
      <c r="G3421" s="91">
        <f>INDEX('Crosswalk Particulates'!$E:$E,MATCH('2017 EPA Data'!$B3421,'Crosswalk Particulates'!$D:$D,0))</f>
        <v>0</v>
      </c>
      <c r="H3421" s="103">
        <f t="shared" si="53"/>
        <v>0</v>
      </c>
    </row>
    <row r="3422" spans="1:8" hidden="1">
      <c r="A3422" s="80" t="s">
        <v>3769</v>
      </c>
      <c r="B3422" s="80" t="s">
        <v>3908</v>
      </c>
      <c r="C3422" s="80" t="s">
        <v>3705</v>
      </c>
      <c r="D3422" s="93">
        <v>124.50490803958</v>
      </c>
      <c r="E3422" s="80" t="s">
        <v>3706</v>
      </c>
      <c r="F3422" s="86" t="str">
        <f>INDEX('Crosswalk Particulates'!$B:$B,MATCH('2017 EPA Data'!A3422,'Crosswalk Particulates'!$A:$A,0))</f>
        <v>Electricity Sector</v>
      </c>
      <c r="G3422" s="91">
        <f>INDEX('Crosswalk Particulates'!$E:$E,MATCH('2017 EPA Data'!$B3422,'Crosswalk Particulates'!$D:$D,0))</f>
        <v>0</v>
      </c>
      <c r="H3422" s="103">
        <f t="shared" si="53"/>
        <v>0</v>
      </c>
    </row>
    <row r="3423" spans="1:8" hidden="1">
      <c r="A3423" s="80" t="s">
        <v>3757</v>
      </c>
      <c r="B3423" s="80" t="s">
        <v>3824</v>
      </c>
      <c r="C3423" s="80" t="s">
        <v>3705</v>
      </c>
      <c r="D3423" s="93">
        <v>123.90274035130813</v>
      </c>
      <c r="E3423" s="80" t="s">
        <v>3706</v>
      </c>
      <c r="F3423" s="86" t="str">
        <f>INDEX('Crosswalk Particulates'!$B:$B,MATCH('2017 EPA Data'!A3423,'Crosswalk Particulates'!$A:$A,0))</f>
        <v>Transportation Sector</v>
      </c>
      <c r="G3423" s="91">
        <f>INDEX('Crosswalk Particulates'!$E:$E,MATCH('2017 EPA Data'!$B3423,'Crosswalk Particulates'!$D:$D,0))</f>
        <v>0</v>
      </c>
      <c r="H3423" s="103">
        <f t="shared" si="53"/>
        <v>0</v>
      </c>
    </row>
    <row r="3424" spans="1:8" hidden="1">
      <c r="A3424" s="80" t="s">
        <v>3843</v>
      </c>
      <c r="B3424" s="80" t="s">
        <v>3916</v>
      </c>
      <c r="C3424" s="80" t="s">
        <v>3705</v>
      </c>
      <c r="D3424" s="93">
        <v>123.74164334186263</v>
      </c>
      <c r="E3424" s="80" t="s">
        <v>3706</v>
      </c>
      <c r="F3424" s="86" t="str">
        <f>INDEX('Crosswalk Particulates'!$B:$B,MATCH('2017 EPA Data'!A3424,'Crosswalk Particulates'!$A:$A,0))</f>
        <v>Commercial Buildings Sector</v>
      </c>
      <c r="G3424" s="91">
        <f>INDEX('Crosswalk Particulates'!$E:$E,MATCH('2017 EPA Data'!$B3424,'Crosswalk Particulates'!$D:$D,0))</f>
        <v>0</v>
      </c>
      <c r="H3424" s="103">
        <f t="shared" si="53"/>
        <v>0</v>
      </c>
    </row>
    <row r="3425" spans="1:8" hidden="1">
      <c r="A3425" s="80" t="s">
        <v>3780</v>
      </c>
      <c r="B3425" s="80" t="s">
        <v>3856</v>
      </c>
      <c r="C3425" s="80" t="s">
        <v>3705</v>
      </c>
      <c r="D3425" s="93">
        <v>122.92347013424001</v>
      </c>
      <c r="E3425" s="80" t="s">
        <v>3706</v>
      </c>
      <c r="F3425" s="86" t="str">
        <f>INDEX('Crosswalk Particulates'!$B:$B,MATCH('2017 EPA Data'!A3425,'Crosswalk Particulates'!$A:$A,0))</f>
        <v>process-ngps-industry</v>
      </c>
      <c r="G3425" s="91">
        <f>INDEX('Crosswalk Particulates'!$E:$E,MATCH('2017 EPA Data'!$B3425,'Crosswalk Particulates'!$D:$D,0))</f>
        <v>0</v>
      </c>
      <c r="H3425" s="103">
        <f t="shared" si="53"/>
        <v>0</v>
      </c>
    </row>
    <row r="3426" spans="1:8" hidden="1">
      <c r="A3426" s="80" t="s">
        <v>3857</v>
      </c>
      <c r="B3426" s="80" t="s">
        <v>3750</v>
      </c>
      <c r="C3426" s="80" t="s">
        <v>3705</v>
      </c>
      <c r="D3426" s="93">
        <v>121.96328737499999</v>
      </c>
      <c r="E3426" s="80" t="s">
        <v>3706</v>
      </c>
      <c r="F3426" s="86" t="str">
        <f>INDEX('Crosswalk Particulates'!$B:$B,MATCH('2017 EPA Data'!A3426,'Crosswalk Particulates'!$A:$A,0))</f>
        <v>Commercial Buildings Sector</v>
      </c>
      <c r="G3426" s="91">
        <f>INDEX('Crosswalk Particulates'!$E:$E,MATCH('2017 EPA Data'!$B3426,'Crosswalk Particulates'!$D:$D,0))</f>
        <v>0</v>
      </c>
      <c r="H3426" s="103">
        <f t="shared" si="53"/>
        <v>0</v>
      </c>
    </row>
    <row r="3427" spans="1:8" hidden="1">
      <c r="A3427" s="80" t="s">
        <v>3739</v>
      </c>
      <c r="B3427" s="80" t="s">
        <v>3866</v>
      </c>
      <c r="C3427" s="80" t="s">
        <v>3705</v>
      </c>
      <c r="D3427" s="93">
        <v>121.30045</v>
      </c>
      <c r="E3427" s="80" t="s">
        <v>3706</v>
      </c>
      <c r="F3427" s="86" t="str">
        <f>INDEX('Crosswalk Particulates'!$B:$B,MATCH('2017 EPA Data'!A3427,'Crosswalk Particulates'!$A:$A,0))</f>
        <v>industry-fuel-natural gas</v>
      </c>
      <c r="G3427" s="91">
        <f>INDEX('Crosswalk Particulates'!$E:$E,MATCH('2017 EPA Data'!$B3427,'Crosswalk Particulates'!$D:$D,0))</f>
        <v>0</v>
      </c>
      <c r="H3427" s="103">
        <f t="shared" si="53"/>
        <v>0</v>
      </c>
    </row>
    <row r="3428" spans="1:8" hidden="1">
      <c r="A3428" s="80" t="s">
        <v>3780</v>
      </c>
      <c r="B3428" s="80" t="s">
        <v>3901</v>
      </c>
      <c r="C3428" s="80" t="s">
        <v>3705</v>
      </c>
      <c r="D3428" s="93">
        <v>121.2871146</v>
      </c>
      <c r="E3428" s="80" t="s">
        <v>3706</v>
      </c>
      <c r="F3428" s="86" t="str">
        <f>INDEX('Crosswalk Particulates'!$B:$B,MATCH('2017 EPA Data'!A3428,'Crosswalk Particulates'!$A:$A,0))</f>
        <v>process-ngps-industry</v>
      </c>
      <c r="G3428" s="91">
        <f>INDEX('Crosswalk Particulates'!$E:$E,MATCH('2017 EPA Data'!$B3428,'Crosswalk Particulates'!$D:$D,0))</f>
        <v>0</v>
      </c>
      <c r="H3428" s="103">
        <f t="shared" si="53"/>
        <v>0</v>
      </c>
    </row>
    <row r="3429" spans="1:8" hidden="1">
      <c r="A3429" s="80" t="s">
        <v>3790</v>
      </c>
      <c r="B3429" s="80" t="s">
        <v>3956</v>
      </c>
      <c r="C3429" s="80" t="s">
        <v>3705</v>
      </c>
      <c r="D3429" s="93">
        <v>121</v>
      </c>
      <c r="E3429" s="80" t="s">
        <v>3706</v>
      </c>
      <c r="F3429" s="86" t="str">
        <f>INDEX('Crosswalk Particulates'!$B:$B,MATCH('2017 EPA Data'!A3429,'Crosswalk Particulates'!$A:$A,0))</f>
        <v>process-other-industry</v>
      </c>
      <c r="G3429" s="91">
        <f>INDEX('Crosswalk Particulates'!$E:$E,MATCH('2017 EPA Data'!$B3429,'Crosswalk Particulates'!$D:$D,0))</f>
        <v>0</v>
      </c>
      <c r="H3429" s="103">
        <f t="shared" si="53"/>
        <v>0</v>
      </c>
    </row>
    <row r="3430" spans="1:8" hidden="1">
      <c r="A3430" s="80" t="s">
        <v>3843</v>
      </c>
      <c r="B3430" s="80" t="s">
        <v>3732</v>
      </c>
      <c r="C3430" s="80" t="s">
        <v>3705</v>
      </c>
      <c r="D3430" s="93">
        <v>120.74844432</v>
      </c>
      <c r="E3430" s="80" t="s">
        <v>3706</v>
      </c>
      <c r="F3430" s="86" t="str">
        <f>INDEX('Crosswalk Particulates'!$B:$B,MATCH('2017 EPA Data'!A3430,'Crosswalk Particulates'!$A:$A,0))</f>
        <v>Commercial Buildings Sector</v>
      </c>
      <c r="G3430" s="91">
        <f>INDEX('Crosswalk Particulates'!$E:$E,MATCH('2017 EPA Data'!$B3430,'Crosswalk Particulates'!$D:$D,0))</f>
        <v>0</v>
      </c>
      <c r="H3430" s="103">
        <f t="shared" si="53"/>
        <v>0</v>
      </c>
    </row>
    <row r="3431" spans="1:8" hidden="1">
      <c r="A3431" s="80" t="s">
        <v>3711</v>
      </c>
      <c r="B3431" s="80" t="s">
        <v>3920</v>
      </c>
      <c r="D3431" s="93">
        <v>120.68358163100551</v>
      </c>
      <c r="E3431" s="80" t="s">
        <v>3710</v>
      </c>
      <c r="F3431" s="86" t="str">
        <f>INDEX('Crosswalk Particulates'!$B:$B,MATCH('2017 EPA Data'!A3431,'Crosswalk Particulates'!$A:$A,0))</f>
        <v>Transportation Sector</v>
      </c>
      <c r="G3431" s="91">
        <f>INDEX('Crosswalk Particulates'!$E:$E,MATCH('2017 EPA Data'!$B3431,'Crosswalk Particulates'!$D:$D,0))</f>
        <v>0</v>
      </c>
      <c r="H3431" s="103">
        <f t="shared" si="53"/>
        <v>109482433.82624264</v>
      </c>
    </row>
    <row r="3432" spans="1:8" hidden="1">
      <c r="A3432" s="80" t="s">
        <v>3817</v>
      </c>
      <c r="B3432" s="80" t="s">
        <v>3814</v>
      </c>
      <c r="C3432" s="80" t="s">
        <v>3705</v>
      </c>
      <c r="D3432" s="93">
        <v>120.4370226571618</v>
      </c>
      <c r="E3432" s="80" t="s">
        <v>3706</v>
      </c>
      <c r="F3432" s="86" t="str">
        <f>INDEX('Crosswalk Particulates'!$B:$B,MATCH('2017 EPA Data'!A3432,'Crosswalk Particulates'!$A:$A,0))</f>
        <v>industry-fuel-oil</v>
      </c>
      <c r="G3432" s="91">
        <f>INDEX('Crosswalk Particulates'!$E:$E,MATCH('2017 EPA Data'!$B3432,'Crosswalk Particulates'!$D:$D,0))</f>
        <v>0</v>
      </c>
      <c r="H3432" s="103">
        <f t="shared" si="53"/>
        <v>0</v>
      </c>
    </row>
    <row r="3433" spans="1:8" hidden="1">
      <c r="A3433" s="80" t="s">
        <v>3753</v>
      </c>
      <c r="B3433" s="80" t="s">
        <v>3765</v>
      </c>
      <c r="C3433" s="80" t="s">
        <v>3705</v>
      </c>
      <c r="D3433" s="93">
        <v>119.4102</v>
      </c>
      <c r="E3433" s="80" t="s">
        <v>3706</v>
      </c>
      <c r="F3433" s="86" t="str">
        <f>INDEX('Crosswalk Particulates'!$B:$B,MATCH('2017 EPA Data'!A3433,'Crosswalk Particulates'!$A:$A,0))</f>
        <v>Electricity Sector</v>
      </c>
      <c r="G3433" s="91">
        <f>INDEX('Crosswalk Particulates'!$E:$E,MATCH('2017 EPA Data'!$B3433,'Crosswalk Particulates'!$D:$D,0))</f>
        <v>0</v>
      </c>
      <c r="H3433" s="103">
        <f t="shared" si="53"/>
        <v>0</v>
      </c>
    </row>
    <row r="3434" spans="1:8" hidden="1">
      <c r="A3434" s="80" t="s">
        <v>3817</v>
      </c>
      <c r="B3434" s="80" t="s">
        <v>3908</v>
      </c>
      <c r="C3434" s="80" t="s">
        <v>3705</v>
      </c>
      <c r="D3434" s="93">
        <v>119.39446997756161</v>
      </c>
      <c r="E3434" s="80" t="s">
        <v>3706</v>
      </c>
      <c r="F3434" s="86" t="str">
        <f>INDEX('Crosswalk Particulates'!$B:$B,MATCH('2017 EPA Data'!A3434,'Crosswalk Particulates'!$A:$A,0))</f>
        <v>industry-fuel-oil</v>
      </c>
      <c r="G3434" s="91">
        <f>INDEX('Crosswalk Particulates'!$E:$E,MATCH('2017 EPA Data'!$B3434,'Crosswalk Particulates'!$D:$D,0))</f>
        <v>0</v>
      </c>
      <c r="H3434" s="103">
        <f t="shared" si="53"/>
        <v>0</v>
      </c>
    </row>
    <row r="3435" spans="1:8" hidden="1">
      <c r="A3435" s="80" t="s">
        <v>3784</v>
      </c>
      <c r="B3435" s="80" t="s">
        <v>3927</v>
      </c>
      <c r="C3435" s="80" t="s">
        <v>3705</v>
      </c>
      <c r="D3435" s="93">
        <v>119.35599999999999</v>
      </c>
      <c r="E3435" s="80" t="s">
        <v>3706</v>
      </c>
      <c r="F3435" s="86" t="str">
        <f>INDEX('Crosswalk Particulates'!$B:$B,MATCH('2017 EPA Data'!A3435,'Crosswalk Particulates'!$A:$A,0))</f>
        <v>industry-fuel-coal</v>
      </c>
      <c r="G3435" s="91">
        <f>INDEX('Crosswalk Particulates'!$E:$E,MATCH('2017 EPA Data'!$B3435,'Crosswalk Particulates'!$D:$D,0))</f>
        <v>0</v>
      </c>
      <c r="H3435" s="103">
        <f t="shared" si="53"/>
        <v>0</v>
      </c>
    </row>
    <row r="3436" spans="1:8" hidden="1">
      <c r="A3436" s="80" t="s">
        <v>3806</v>
      </c>
      <c r="B3436" s="80" t="s">
        <v>3748</v>
      </c>
      <c r="C3436" s="80" t="s">
        <v>3745</v>
      </c>
      <c r="D3436" s="93">
        <v>119.3477046</v>
      </c>
      <c r="E3436" s="80" t="s">
        <v>3710</v>
      </c>
      <c r="F3436" s="86" t="str">
        <f>INDEX('Crosswalk Particulates'!$B:$B,MATCH('2017 EPA Data'!A3436,'Crosswalk Particulates'!$A:$A,0))</f>
        <v>Other-EPA</v>
      </c>
      <c r="G3436" s="91" t="str">
        <f>INDEX('Crosswalk Particulates'!$E:$E,MATCH('2017 EPA Data'!$B3436,'Crosswalk Particulates'!$D:$D,0))</f>
        <v>CO</v>
      </c>
      <c r="H3436" s="103">
        <f t="shared" si="53"/>
        <v>108270545.12795857</v>
      </c>
    </row>
    <row r="3437" spans="1:8" hidden="1">
      <c r="A3437" s="80" t="s">
        <v>3790</v>
      </c>
      <c r="B3437" s="80" t="s">
        <v>3728</v>
      </c>
      <c r="C3437" s="80" t="s">
        <v>3705</v>
      </c>
      <c r="D3437" s="93">
        <v>119.0495312</v>
      </c>
      <c r="E3437" s="80" t="s">
        <v>3706</v>
      </c>
      <c r="F3437" s="86" t="str">
        <f>INDEX('Crosswalk Particulates'!$B:$B,MATCH('2017 EPA Data'!A3437,'Crosswalk Particulates'!$A:$A,0))</f>
        <v>process-other-industry</v>
      </c>
      <c r="G3437" s="91">
        <f>INDEX('Crosswalk Particulates'!$E:$E,MATCH('2017 EPA Data'!$B3437,'Crosswalk Particulates'!$D:$D,0))</f>
        <v>0</v>
      </c>
      <c r="H3437" s="103">
        <f t="shared" si="53"/>
        <v>0</v>
      </c>
    </row>
    <row r="3438" spans="1:8" hidden="1">
      <c r="A3438" s="80" t="s">
        <v>3819</v>
      </c>
      <c r="B3438" s="80" t="s">
        <v>3939</v>
      </c>
      <c r="C3438" s="80" t="s">
        <v>3705</v>
      </c>
      <c r="D3438" s="93">
        <v>118.85148775858001</v>
      </c>
      <c r="E3438" s="80" t="s">
        <v>3706</v>
      </c>
      <c r="F3438" s="86" t="str">
        <f>INDEX('Crosswalk Particulates'!$B:$B,MATCH('2017 EPA Data'!A3438,'Crosswalk Particulates'!$A:$A,0))</f>
        <v>Residential Buildings Sector</v>
      </c>
      <c r="G3438" s="91">
        <f>INDEX('Crosswalk Particulates'!$E:$E,MATCH('2017 EPA Data'!$B3438,'Crosswalk Particulates'!$D:$D,0))</f>
        <v>0</v>
      </c>
      <c r="H3438" s="103">
        <f t="shared" si="53"/>
        <v>0</v>
      </c>
    </row>
    <row r="3439" spans="1:8" hidden="1">
      <c r="A3439" s="80" t="s">
        <v>3774</v>
      </c>
      <c r="B3439" s="80" t="s">
        <v>3875</v>
      </c>
      <c r="C3439" s="80" t="s">
        <v>3705</v>
      </c>
      <c r="D3439" s="93">
        <v>118.7</v>
      </c>
      <c r="E3439" s="80" t="s">
        <v>3706</v>
      </c>
      <c r="F3439" s="86" t="str">
        <f>INDEX('Crosswalk Particulates'!$B:$B,MATCH('2017 EPA Data'!A3439,'Crosswalk Particulates'!$A:$A,0))</f>
        <v>process-other-industry</v>
      </c>
      <c r="G3439" s="91">
        <f>INDEX('Crosswalk Particulates'!$E:$E,MATCH('2017 EPA Data'!$B3439,'Crosswalk Particulates'!$D:$D,0))</f>
        <v>0</v>
      </c>
      <c r="H3439" s="103">
        <f t="shared" si="53"/>
        <v>0</v>
      </c>
    </row>
    <row r="3440" spans="1:8" hidden="1">
      <c r="A3440" s="80" t="s">
        <v>3835</v>
      </c>
      <c r="B3440" s="80" t="s">
        <v>3732</v>
      </c>
      <c r="C3440" s="80" t="s">
        <v>3705</v>
      </c>
      <c r="D3440" s="93">
        <v>118.676313096</v>
      </c>
      <c r="E3440" s="80" t="s">
        <v>3706</v>
      </c>
      <c r="F3440" s="86" t="str">
        <f>INDEX('Crosswalk Particulates'!$B:$B,MATCH('2017 EPA Data'!A3440,'Crosswalk Particulates'!$A:$A,0))</f>
        <v>process-mining-industry</v>
      </c>
      <c r="G3440" s="91">
        <f>INDEX('Crosswalk Particulates'!$E:$E,MATCH('2017 EPA Data'!$B3440,'Crosswalk Particulates'!$D:$D,0))</f>
        <v>0</v>
      </c>
      <c r="H3440" s="103">
        <f t="shared" si="53"/>
        <v>0</v>
      </c>
    </row>
    <row r="3441" spans="1:8" hidden="1">
      <c r="A3441" s="80" t="s">
        <v>3734</v>
      </c>
      <c r="B3441" s="80" t="s">
        <v>3756</v>
      </c>
      <c r="C3441" s="80" t="s">
        <v>3705</v>
      </c>
      <c r="D3441" s="93">
        <v>118.48701663200001</v>
      </c>
      <c r="E3441" s="80" t="s">
        <v>3706</v>
      </c>
      <c r="F3441" s="86" t="str">
        <f>INDEX('Crosswalk Particulates'!$B:$B,MATCH('2017 EPA Data'!A3441,'Crosswalk Particulates'!$A:$A,0))</f>
        <v>process-other-industry</v>
      </c>
      <c r="G3441" s="91">
        <f>INDEX('Crosswalk Particulates'!$E:$E,MATCH('2017 EPA Data'!$B3441,'Crosswalk Particulates'!$D:$D,0))</f>
        <v>0</v>
      </c>
      <c r="H3441" s="103">
        <f t="shared" si="53"/>
        <v>0</v>
      </c>
    </row>
    <row r="3442" spans="1:8" hidden="1">
      <c r="A3442" s="80" t="s">
        <v>3753</v>
      </c>
      <c r="B3442" s="80" t="s">
        <v>3919</v>
      </c>
      <c r="C3442" s="80" t="s">
        <v>3705</v>
      </c>
      <c r="D3442" s="93">
        <v>117.97</v>
      </c>
      <c r="E3442" s="80" t="s">
        <v>3706</v>
      </c>
      <c r="F3442" s="86" t="str">
        <f>INDEX('Crosswalk Particulates'!$B:$B,MATCH('2017 EPA Data'!A3442,'Crosswalk Particulates'!$A:$A,0))</f>
        <v>Electricity Sector</v>
      </c>
      <c r="G3442" s="91">
        <f>INDEX('Crosswalk Particulates'!$E:$E,MATCH('2017 EPA Data'!$B3442,'Crosswalk Particulates'!$D:$D,0))</f>
        <v>0</v>
      </c>
      <c r="H3442" s="103">
        <f t="shared" si="53"/>
        <v>0</v>
      </c>
    </row>
    <row r="3443" spans="1:8" hidden="1">
      <c r="A3443" s="80" t="s">
        <v>3753</v>
      </c>
      <c r="B3443" s="80" t="s">
        <v>3967</v>
      </c>
      <c r="C3443" s="80" t="s">
        <v>3705</v>
      </c>
      <c r="D3443" s="93">
        <v>117.97</v>
      </c>
      <c r="E3443" s="80" t="s">
        <v>3706</v>
      </c>
      <c r="F3443" s="86" t="str">
        <f>INDEX('Crosswalk Particulates'!$B:$B,MATCH('2017 EPA Data'!A3443,'Crosswalk Particulates'!$A:$A,0))</f>
        <v>Electricity Sector</v>
      </c>
      <c r="G3443" s="91">
        <f>INDEX('Crosswalk Particulates'!$E:$E,MATCH('2017 EPA Data'!$B3443,'Crosswalk Particulates'!$D:$D,0))</f>
        <v>0</v>
      </c>
      <c r="H3443" s="103">
        <f t="shared" si="53"/>
        <v>0</v>
      </c>
    </row>
    <row r="3444" spans="1:8" hidden="1">
      <c r="A3444" s="80" t="s">
        <v>3753</v>
      </c>
      <c r="B3444" s="80" t="s">
        <v>3895</v>
      </c>
      <c r="C3444" s="80" t="s">
        <v>3705</v>
      </c>
      <c r="D3444" s="93">
        <v>117.97</v>
      </c>
      <c r="E3444" s="80" t="s">
        <v>3706</v>
      </c>
      <c r="F3444" s="86" t="str">
        <f>INDEX('Crosswalk Particulates'!$B:$B,MATCH('2017 EPA Data'!A3444,'Crosswalk Particulates'!$A:$A,0))</f>
        <v>Electricity Sector</v>
      </c>
      <c r="G3444" s="91">
        <f>INDEX('Crosswalk Particulates'!$E:$E,MATCH('2017 EPA Data'!$B3444,'Crosswalk Particulates'!$D:$D,0))</f>
        <v>0</v>
      </c>
      <c r="H3444" s="103">
        <f t="shared" si="53"/>
        <v>0</v>
      </c>
    </row>
    <row r="3445" spans="1:8" hidden="1">
      <c r="A3445" s="80" t="s">
        <v>3753</v>
      </c>
      <c r="B3445" s="80" t="s">
        <v>3935</v>
      </c>
      <c r="C3445" s="80" t="s">
        <v>3705</v>
      </c>
      <c r="D3445" s="93">
        <v>117.97</v>
      </c>
      <c r="E3445" s="80" t="s">
        <v>3706</v>
      </c>
      <c r="F3445" s="86" t="str">
        <f>INDEX('Crosswalk Particulates'!$B:$B,MATCH('2017 EPA Data'!A3445,'Crosswalk Particulates'!$A:$A,0))</f>
        <v>Electricity Sector</v>
      </c>
      <c r="G3445" s="91">
        <f>INDEX('Crosswalk Particulates'!$E:$E,MATCH('2017 EPA Data'!$B3445,'Crosswalk Particulates'!$D:$D,0))</f>
        <v>0</v>
      </c>
      <c r="H3445" s="103">
        <f t="shared" si="53"/>
        <v>0</v>
      </c>
    </row>
    <row r="3446" spans="1:8" hidden="1">
      <c r="A3446" s="80" t="s">
        <v>3783</v>
      </c>
      <c r="B3446" s="80" t="s">
        <v>3889</v>
      </c>
      <c r="C3446" s="80" t="s">
        <v>3705</v>
      </c>
      <c r="D3446" s="93">
        <v>116.7730579614</v>
      </c>
      <c r="E3446" s="80" t="s">
        <v>3706</v>
      </c>
      <c r="F3446" s="86" t="str">
        <f>INDEX('Crosswalk Particulates'!$B:$B,MATCH('2017 EPA Data'!A3446,'Crosswalk Particulates'!$A:$A,0))</f>
        <v>process-other-industry</v>
      </c>
      <c r="G3446" s="91">
        <f>INDEX('Crosswalk Particulates'!$E:$E,MATCH('2017 EPA Data'!$B3446,'Crosswalk Particulates'!$D:$D,0))</f>
        <v>0</v>
      </c>
      <c r="H3446" s="103">
        <f t="shared" si="53"/>
        <v>0</v>
      </c>
    </row>
    <row r="3447" spans="1:8" hidden="1">
      <c r="A3447" s="80" t="s">
        <v>3707</v>
      </c>
      <c r="B3447" s="80" t="s">
        <v>3883</v>
      </c>
      <c r="C3447" s="80" t="s">
        <v>3705</v>
      </c>
      <c r="D3447" s="93">
        <v>116.7035412215949</v>
      </c>
      <c r="E3447" s="80" t="s">
        <v>3706</v>
      </c>
      <c r="F3447" s="86" t="str">
        <f>INDEX('Crosswalk Particulates'!$B:$B,MATCH('2017 EPA Data'!A3447,'Crosswalk Particulates'!$A:$A,0))</f>
        <v>process-other-industry</v>
      </c>
      <c r="G3447" s="91">
        <f>INDEX('Crosswalk Particulates'!$E:$E,MATCH('2017 EPA Data'!$B3447,'Crosswalk Particulates'!$D:$D,0))</f>
        <v>0</v>
      </c>
      <c r="H3447" s="103">
        <f t="shared" si="53"/>
        <v>0</v>
      </c>
    </row>
    <row r="3448" spans="1:8" hidden="1">
      <c r="A3448" s="80" t="s">
        <v>3773</v>
      </c>
      <c r="B3448" s="80" t="s">
        <v>3844</v>
      </c>
      <c r="C3448" s="80" t="s">
        <v>3705</v>
      </c>
      <c r="D3448" s="93">
        <v>116.32129313238362</v>
      </c>
      <c r="E3448" s="80" t="s">
        <v>3706</v>
      </c>
      <c r="F3448" s="86" t="str">
        <f>INDEX('Crosswalk Particulates'!$B:$B,MATCH('2017 EPA Data'!A3448,'Crosswalk Particulates'!$A:$A,0))</f>
        <v>process-other-industry</v>
      </c>
      <c r="G3448" s="91">
        <f>INDEX('Crosswalk Particulates'!$E:$E,MATCH('2017 EPA Data'!$B3448,'Crosswalk Particulates'!$D:$D,0))</f>
        <v>0</v>
      </c>
      <c r="H3448" s="103">
        <f t="shared" si="53"/>
        <v>0</v>
      </c>
    </row>
    <row r="3449" spans="1:8" hidden="1">
      <c r="A3449" s="80" t="s">
        <v>3837</v>
      </c>
      <c r="B3449" s="80" t="s">
        <v>3863</v>
      </c>
      <c r="C3449" s="80" t="s">
        <v>3705</v>
      </c>
      <c r="D3449" s="93">
        <v>115.94179629116496</v>
      </c>
      <c r="E3449" s="80" t="s">
        <v>3706</v>
      </c>
      <c r="F3449" s="86" t="str">
        <f>INDEX('Crosswalk Particulates'!$B:$B,MATCH('2017 EPA Data'!A3449,'Crosswalk Particulates'!$A:$A,0))</f>
        <v>Electricity Sector</v>
      </c>
      <c r="G3449" s="91">
        <f>INDEX('Crosswalk Particulates'!$E:$E,MATCH('2017 EPA Data'!$B3449,'Crosswalk Particulates'!$D:$D,0))</f>
        <v>0</v>
      </c>
      <c r="H3449" s="103">
        <f t="shared" si="53"/>
        <v>0</v>
      </c>
    </row>
    <row r="3450" spans="1:8" hidden="1">
      <c r="A3450" s="80" t="s">
        <v>3769</v>
      </c>
      <c r="B3450" s="80" t="s">
        <v>3907</v>
      </c>
      <c r="C3450" s="80" t="s">
        <v>3705</v>
      </c>
      <c r="D3450" s="93">
        <v>115.83467</v>
      </c>
      <c r="E3450" s="80" t="s">
        <v>3706</v>
      </c>
      <c r="F3450" s="86" t="str">
        <f>INDEX('Crosswalk Particulates'!$B:$B,MATCH('2017 EPA Data'!A3450,'Crosswalk Particulates'!$A:$A,0))</f>
        <v>Electricity Sector</v>
      </c>
      <c r="G3450" s="91">
        <f>INDEX('Crosswalk Particulates'!$E:$E,MATCH('2017 EPA Data'!$B3450,'Crosswalk Particulates'!$D:$D,0))</f>
        <v>0</v>
      </c>
      <c r="H3450" s="103">
        <f t="shared" si="53"/>
        <v>0</v>
      </c>
    </row>
    <row r="3451" spans="1:8" hidden="1">
      <c r="A3451" s="80" t="s">
        <v>3796</v>
      </c>
      <c r="B3451" s="80" t="s">
        <v>3838</v>
      </c>
      <c r="C3451" s="80" t="s">
        <v>3705</v>
      </c>
      <c r="D3451" s="93">
        <v>115.62460710000001</v>
      </c>
      <c r="E3451" s="80" t="s">
        <v>3706</v>
      </c>
      <c r="F3451" s="86" t="str">
        <f>INDEX('Crosswalk Particulates'!$B:$B,MATCH('2017 EPA Data'!A3451,'Crosswalk Particulates'!$A:$A,0))</f>
        <v>Electricity Sector</v>
      </c>
      <c r="G3451" s="91">
        <f>INDEX('Crosswalk Particulates'!$E:$E,MATCH('2017 EPA Data'!$B3451,'Crosswalk Particulates'!$D:$D,0))</f>
        <v>0</v>
      </c>
      <c r="H3451" s="103">
        <f t="shared" si="53"/>
        <v>0</v>
      </c>
    </row>
    <row r="3452" spans="1:8" hidden="1">
      <c r="A3452" s="80" t="s">
        <v>3780</v>
      </c>
      <c r="B3452" s="80" t="s">
        <v>3833</v>
      </c>
      <c r="C3452" s="80" t="s">
        <v>3705</v>
      </c>
      <c r="D3452" s="93">
        <v>115.223706842</v>
      </c>
      <c r="E3452" s="80" t="s">
        <v>3706</v>
      </c>
      <c r="F3452" s="86" t="str">
        <f>INDEX('Crosswalk Particulates'!$B:$B,MATCH('2017 EPA Data'!A3452,'Crosswalk Particulates'!$A:$A,0))</f>
        <v>process-ngps-industry</v>
      </c>
      <c r="G3452" s="91">
        <f>INDEX('Crosswalk Particulates'!$E:$E,MATCH('2017 EPA Data'!$B3452,'Crosswalk Particulates'!$D:$D,0))</f>
        <v>0</v>
      </c>
      <c r="H3452" s="103">
        <f t="shared" si="53"/>
        <v>0</v>
      </c>
    </row>
    <row r="3453" spans="1:8" hidden="1">
      <c r="A3453" s="80" t="s">
        <v>3772</v>
      </c>
      <c r="B3453" s="80" t="s">
        <v>3802</v>
      </c>
      <c r="C3453" s="80" t="s">
        <v>3705</v>
      </c>
      <c r="D3453" s="93">
        <v>114.72936109132</v>
      </c>
      <c r="E3453" s="80" t="s">
        <v>3706</v>
      </c>
      <c r="F3453" s="86" t="str">
        <f>INDEX('Crosswalk Particulates'!$B:$B,MATCH('2017 EPA Data'!A3453,'Crosswalk Particulates'!$A:$A,0))</f>
        <v>Electricity Sector</v>
      </c>
      <c r="G3453" s="91">
        <f>INDEX('Crosswalk Particulates'!$E:$E,MATCH('2017 EPA Data'!$B3453,'Crosswalk Particulates'!$D:$D,0))</f>
        <v>0</v>
      </c>
      <c r="H3453" s="103">
        <f t="shared" si="53"/>
        <v>0</v>
      </c>
    </row>
    <row r="3454" spans="1:8" hidden="1">
      <c r="A3454" s="80" t="s">
        <v>3740</v>
      </c>
      <c r="B3454" s="80" t="s">
        <v>3778</v>
      </c>
      <c r="C3454" s="80" t="s">
        <v>3745</v>
      </c>
      <c r="D3454" s="93">
        <v>114.67909667000001</v>
      </c>
      <c r="E3454" s="80" t="s">
        <v>3710</v>
      </c>
      <c r="F3454" s="86" t="str">
        <f>INDEX('Crosswalk Particulates'!$B:$B,MATCH('2017 EPA Data'!A3454,'Crosswalk Particulates'!$A:$A,0))</f>
        <v>process-agriculture-industry</v>
      </c>
      <c r="G3454" s="91" t="str">
        <f>INDEX('Crosswalk Particulates'!$E:$E,MATCH('2017 EPA Data'!$B3454,'Crosswalk Particulates'!$D:$D,0))</f>
        <v>PM10</v>
      </c>
      <c r="H3454" s="103">
        <f t="shared" si="53"/>
        <v>104035250.21999258</v>
      </c>
    </row>
    <row r="3455" spans="1:8" hidden="1">
      <c r="A3455" s="80" t="s">
        <v>3852</v>
      </c>
      <c r="B3455" s="80" t="s">
        <v>3851</v>
      </c>
      <c r="C3455" s="80" t="s">
        <v>3705</v>
      </c>
      <c r="D3455" s="93">
        <v>114.433375665</v>
      </c>
      <c r="E3455" s="80" t="s">
        <v>3706</v>
      </c>
      <c r="F3455" s="86" t="str">
        <f>INDEX('Crosswalk Particulates'!$B:$B,MATCH('2017 EPA Data'!A3455,'Crosswalk Particulates'!$A:$A,0))</f>
        <v>Commercial Buildings Sector</v>
      </c>
      <c r="G3455" s="91">
        <f>INDEX('Crosswalk Particulates'!$E:$E,MATCH('2017 EPA Data'!$B3455,'Crosswalk Particulates'!$D:$D,0))</f>
        <v>0</v>
      </c>
      <c r="H3455" s="103">
        <f t="shared" si="53"/>
        <v>0</v>
      </c>
    </row>
    <row r="3456" spans="1:8" hidden="1">
      <c r="A3456" s="80" t="s">
        <v>3766</v>
      </c>
      <c r="B3456" s="80" t="s">
        <v>3844</v>
      </c>
      <c r="C3456" s="80" t="s">
        <v>3705</v>
      </c>
      <c r="D3456" s="93">
        <v>113.9720681645702</v>
      </c>
      <c r="E3456" s="80" t="s">
        <v>3706</v>
      </c>
      <c r="F3456" s="86" t="str">
        <f>INDEX('Crosswalk Particulates'!$B:$B,MATCH('2017 EPA Data'!A3456,'Crosswalk Particulates'!$A:$A,0))</f>
        <v>process-chemicals-industry</v>
      </c>
      <c r="G3456" s="91">
        <f>INDEX('Crosswalk Particulates'!$E:$E,MATCH('2017 EPA Data'!$B3456,'Crosswalk Particulates'!$D:$D,0))</f>
        <v>0</v>
      </c>
      <c r="H3456" s="103">
        <f t="shared" si="53"/>
        <v>0</v>
      </c>
    </row>
    <row r="3457" spans="1:8" hidden="1">
      <c r="A3457" s="80" t="s">
        <v>3774</v>
      </c>
      <c r="B3457" s="80" t="s">
        <v>3883</v>
      </c>
      <c r="C3457" s="80" t="s">
        <v>3705</v>
      </c>
      <c r="D3457" s="93">
        <v>113.50472059825999</v>
      </c>
      <c r="E3457" s="80" t="s">
        <v>3706</v>
      </c>
      <c r="F3457" s="86" t="str">
        <f>INDEX('Crosswalk Particulates'!$B:$B,MATCH('2017 EPA Data'!A3457,'Crosswalk Particulates'!$A:$A,0))</f>
        <v>process-other-industry</v>
      </c>
      <c r="G3457" s="91">
        <f>INDEX('Crosswalk Particulates'!$E:$E,MATCH('2017 EPA Data'!$B3457,'Crosswalk Particulates'!$D:$D,0))</f>
        <v>0</v>
      </c>
      <c r="H3457" s="103">
        <f t="shared" si="53"/>
        <v>0</v>
      </c>
    </row>
    <row r="3458" spans="1:8" hidden="1">
      <c r="A3458" s="80" t="s">
        <v>3820</v>
      </c>
      <c r="B3458" s="80" t="s">
        <v>3858</v>
      </c>
      <c r="C3458" s="80" t="s">
        <v>3705</v>
      </c>
      <c r="D3458" s="93">
        <v>113.48255604942</v>
      </c>
      <c r="E3458" s="80" t="s">
        <v>3706</v>
      </c>
      <c r="F3458" s="86" t="str">
        <f>INDEX('Crosswalk Particulates'!$B:$B,MATCH('2017 EPA Data'!A3458,'Crosswalk Particulates'!$A:$A,0))</f>
        <v>industry-fuel-other</v>
      </c>
      <c r="G3458" s="91">
        <f>INDEX('Crosswalk Particulates'!$E:$E,MATCH('2017 EPA Data'!$B3458,'Crosswalk Particulates'!$D:$D,0))</f>
        <v>0</v>
      </c>
      <c r="H3458" s="103">
        <f t="shared" si="53"/>
        <v>0</v>
      </c>
    </row>
    <row r="3459" spans="1:8" hidden="1">
      <c r="A3459" s="80" t="s">
        <v>3743</v>
      </c>
      <c r="B3459" s="80" t="s">
        <v>3797</v>
      </c>
      <c r="C3459" s="80" t="s">
        <v>3745</v>
      </c>
      <c r="D3459" s="93">
        <v>113.2363672</v>
      </c>
      <c r="E3459" s="80" t="s">
        <v>3710</v>
      </c>
      <c r="F3459" s="86" t="str">
        <f>INDEX('Crosswalk Particulates'!$B:$B,MATCH('2017 EPA Data'!A3459,'Crosswalk Particulates'!$A:$A,0))</f>
        <v>process-other-industry</v>
      </c>
      <c r="G3459" s="91" t="str">
        <f>INDEX('Crosswalk Particulates'!$E:$E,MATCH('2017 EPA Data'!$B3459,'Crosswalk Particulates'!$D:$D,0))</f>
        <v>NOX</v>
      </c>
      <c r="H3459" s="103">
        <f t="shared" si="53"/>
        <v>102726426.50434089</v>
      </c>
    </row>
    <row r="3460" spans="1:8" hidden="1">
      <c r="A3460" s="80" t="s">
        <v>3739</v>
      </c>
      <c r="B3460" s="80" t="s">
        <v>3854</v>
      </c>
      <c r="C3460" s="80" t="s">
        <v>3705</v>
      </c>
      <c r="D3460" s="93">
        <v>113.215581</v>
      </c>
      <c r="E3460" s="80" t="s">
        <v>3706</v>
      </c>
      <c r="F3460" s="86" t="str">
        <f>INDEX('Crosswalk Particulates'!$B:$B,MATCH('2017 EPA Data'!A3460,'Crosswalk Particulates'!$A:$A,0))</f>
        <v>industry-fuel-natural gas</v>
      </c>
      <c r="G3460" s="91">
        <f>INDEX('Crosswalk Particulates'!$E:$E,MATCH('2017 EPA Data'!$B3460,'Crosswalk Particulates'!$D:$D,0))</f>
        <v>0</v>
      </c>
      <c r="H3460" s="103">
        <f t="shared" ref="H3460:H3523" si="54">IF(E3460="TON",D3460/metricton_to_shortton,0)*10^6</f>
        <v>0</v>
      </c>
    </row>
    <row r="3461" spans="1:8" hidden="1">
      <c r="A3461" s="80" t="s">
        <v>3853</v>
      </c>
      <c r="B3461" s="80" t="s">
        <v>3916</v>
      </c>
      <c r="C3461" s="80" t="s">
        <v>3705</v>
      </c>
      <c r="D3461" s="93">
        <v>112.75554081544348</v>
      </c>
      <c r="E3461" s="80" t="s">
        <v>3706</v>
      </c>
      <c r="F3461" s="86" t="str">
        <f>INDEX('Crosswalk Particulates'!$B:$B,MATCH('2017 EPA Data'!A3461,'Crosswalk Particulates'!$A:$A,0))</f>
        <v>Commercial Buildings Sector</v>
      </c>
      <c r="G3461" s="91">
        <f>INDEX('Crosswalk Particulates'!$E:$E,MATCH('2017 EPA Data'!$B3461,'Crosswalk Particulates'!$D:$D,0))</f>
        <v>0</v>
      </c>
      <c r="H3461" s="103">
        <f t="shared" si="54"/>
        <v>0</v>
      </c>
    </row>
    <row r="3462" spans="1:8" hidden="1">
      <c r="A3462" s="80" t="s">
        <v>3770</v>
      </c>
      <c r="B3462" s="80" t="s">
        <v>3886</v>
      </c>
      <c r="C3462" s="80" t="s">
        <v>3709</v>
      </c>
      <c r="D3462" s="93">
        <v>112.30026400486</v>
      </c>
      <c r="E3462" s="80" t="s">
        <v>3710</v>
      </c>
      <c r="F3462" s="86" t="str">
        <f>INDEX('Crosswalk Particulates'!$B:$B,MATCH('2017 EPA Data'!A3462,'Crosswalk Particulates'!$A:$A,0))</f>
        <v>Commercial Buildings Sector</v>
      </c>
      <c r="G3462" s="91" t="str">
        <f>INDEX('Crosswalk Particulates'!$E:$E,MATCH('2017 EPA Data'!$B3462,'Crosswalk Particulates'!$D:$D,0))</f>
        <v>N2O</v>
      </c>
      <c r="H3462" s="103">
        <f t="shared" si="54"/>
        <v>101877206.96070978</v>
      </c>
    </row>
    <row r="3463" spans="1:8" hidden="1">
      <c r="A3463" s="80" t="s">
        <v>3807</v>
      </c>
      <c r="B3463" s="80" t="s">
        <v>3975</v>
      </c>
      <c r="C3463" s="80" t="s">
        <v>3705</v>
      </c>
      <c r="D3463" s="93">
        <v>112.20059999999999</v>
      </c>
      <c r="E3463" s="80" t="s">
        <v>3706</v>
      </c>
      <c r="F3463" s="86" t="str">
        <f>INDEX('Crosswalk Particulates'!$B:$B,MATCH('2017 EPA Data'!A3463,'Crosswalk Particulates'!$A:$A,0))</f>
        <v>process-iron and steel-industry</v>
      </c>
      <c r="G3463" s="91">
        <f>INDEX('Crosswalk Particulates'!$E:$E,MATCH('2017 EPA Data'!$B3463,'Crosswalk Particulates'!$D:$D,0))</f>
        <v>0</v>
      </c>
      <c r="H3463" s="103">
        <f t="shared" si="54"/>
        <v>0</v>
      </c>
    </row>
    <row r="3464" spans="1:8" hidden="1">
      <c r="A3464" s="80" t="s">
        <v>3774</v>
      </c>
      <c r="B3464" s="80" t="s">
        <v>3752</v>
      </c>
      <c r="C3464" s="80" t="s">
        <v>3705</v>
      </c>
      <c r="D3464" s="93">
        <v>112.2</v>
      </c>
      <c r="E3464" s="80" t="s">
        <v>3706</v>
      </c>
      <c r="F3464" s="86" t="str">
        <f>INDEX('Crosswalk Particulates'!$B:$B,MATCH('2017 EPA Data'!A3464,'Crosswalk Particulates'!$A:$A,0))</f>
        <v>process-other-industry</v>
      </c>
      <c r="G3464" s="91">
        <f>INDEX('Crosswalk Particulates'!$E:$E,MATCH('2017 EPA Data'!$B3464,'Crosswalk Particulates'!$D:$D,0))</f>
        <v>0</v>
      </c>
      <c r="H3464" s="103">
        <f t="shared" si="54"/>
        <v>0</v>
      </c>
    </row>
    <row r="3465" spans="1:8" hidden="1">
      <c r="A3465" s="80" t="s">
        <v>3807</v>
      </c>
      <c r="B3465" s="80" t="s">
        <v>3750</v>
      </c>
      <c r="C3465" s="80" t="s">
        <v>3705</v>
      </c>
      <c r="D3465" s="93">
        <v>112.11320000000001</v>
      </c>
      <c r="E3465" s="80" t="s">
        <v>3706</v>
      </c>
      <c r="F3465" s="86" t="str">
        <f>INDEX('Crosswalk Particulates'!$B:$B,MATCH('2017 EPA Data'!A3465,'Crosswalk Particulates'!$A:$A,0))</f>
        <v>process-iron and steel-industry</v>
      </c>
      <c r="G3465" s="91">
        <f>INDEX('Crosswalk Particulates'!$E:$E,MATCH('2017 EPA Data'!$B3465,'Crosswalk Particulates'!$D:$D,0))</f>
        <v>0</v>
      </c>
      <c r="H3465" s="103">
        <f t="shared" si="54"/>
        <v>0</v>
      </c>
    </row>
    <row r="3466" spans="1:8" hidden="1">
      <c r="A3466" s="80" t="s">
        <v>3784</v>
      </c>
      <c r="B3466" s="80" t="s">
        <v>3863</v>
      </c>
      <c r="C3466" s="80" t="s">
        <v>3705</v>
      </c>
      <c r="D3466" s="93">
        <v>110.59010215611862</v>
      </c>
      <c r="E3466" s="80" t="s">
        <v>3706</v>
      </c>
      <c r="F3466" s="86" t="str">
        <f>INDEX('Crosswalk Particulates'!$B:$B,MATCH('2017 EPA Data'!A3466,'Crosswalk Particulates'!$A:$A,0))</f>
        <v>industry-fuel-coal</v>
      </c>
      <c r="G3466" s="91">
        <f>INDEX('Crosswalk Particulates'!$E:$E,MATCH('2017 EPA Data'!$B3466,'Crosswalk Particulates'!$D:$D,0))</f>
        <v>0</v>
      </c>
      <c r="H3466" s="103">
        <f t="shared" si="54"/>
        <v>0</v>
      </c>
    </row>
    <row r="3467" spans="1:8" hidden="1">
      <c r="A3467" s="80" t="s">
        <v>3795</v>
      </c>
      <c r="B3467" s="80" t="s">
        <v>3928</v>
      </c>
      <c r="C3467" s="80" t="s">
        <v>3705</v>
      </c>
      <c r="D3467" s="93">
        <v>110.526468556</v>
      </c>
      <c r="E3467" s="80" t="s">
        <v>3706</v>
      </c>
      <c r="F3467" s="86" t="str">
        <f>INDEX('Crosswalk Particulates'!$B:$B,MATCH('2017 EPA Data'!A3467,'Crosswalk Particulates'!$A:$A,0))</f>
        <v>process-cement-industry</v>
      </c>
      <c r="G3467" s="91">
        <f>INDEX('Crosswalk Particulates'!$E:$E,MATCH('2017 EPA Data'!$B3467,'Crosswalk Particulates'!$D:$D,0))</f>
        <v>0</v>
      </c>
      <c r="H3467" s="103">
        <f t="shared" si="54"/>
        <v>0</v>
      </c>
    </row>
    <row r="3468" spans="1:8" hidden="1">
      <c r="A3468" s="80" t="s">
        <v>3772</v>
      </c>
      <c r="B3468" s="80" t="s">
        <v>3939</v>
      </c>
      <c r="C3468" s="80" t="s">
        <v>3705</v>
      </c>
      <c r="D3468" s="93">
        <v>110.41948148799599</v>
      </c>
      <c r="E3468" s="80" t="s">
        <v>3706</v>
      </c>
      <c r="F3468" s="86" t="str">
        <f>INDEX('Crosswalk Particulates'!$B:$B,MATCH('2017 EPA Data'!A3468,'Crosswalk Particulates'!$A:$A,0))</f>
        <v>Electricity Sector</v>
      </c>
      <c r="G3468" s="91">
        <f>INDEX('Crosswalk Particulates'!$E:$E,MATCH('2017 EPA Data'!$B3468,'Crosswalk Particulates'!$D:$D,0))</f>
        <v>0</v>
      </c>
      <c r="H3468" s="103">
        <f t="shared" si="54"/>
        <v>0</v>
      </c>
    </row>
    <row r="3469" spans="1:8" hidden="1">
      <c r="A3469" s="80" t="s">
        <v>3760</v>
      </c>
      <c r="B3469" s="80" t="s">
        <v>3762</v>
      </c>
      <c r="C3469" s="80" t="s">
        <v>3705</v>
      </c>
      <c r="D3469" s="93">
        <v>110.26</v>
      </c>
      <c r="E3469" s="80" t="s">
        <v>3706</v>
      </c>
      <c r="F3469" s="86" t="str">
        <f>INDEX('Crosswalk Particulates'!$B:$B,MATCH('2017 EPA Data'!A3469,'Crosswalk Particulates'!$A:$A,0))</f>
        <v>process-other-industry</v>
      </c>
      <c r="G3469" s="91">
        <f>INDEX('Crosswalk Particulates'!$E:$E,MATCH('2017 EPA Data'!$B3469,'Crosswalk Particulates'!$D:$D,0))</f>
        <v>0</v>
      </c>
      <c r="H3469" s="103">
        <f t="shared" si="54"/>
        <v>0</v>
      </c>
    </row>
    <row r="3470" spans="1:8" hidden="1">
      <c r="A3470" s="80" t="s">
        <v>3837</v>
      </c>
      <c r="B3470" s="80" t="s">
        <v>3916</v>
      </c>
      <c r="C3470" s="80" t="s">
        <v>3705</v>
      </c>
      <c r="D3470" s="93">
        <v>110.04161891131841</v>
      </c>
      <c r="E3470" s="80" t="s">
        <v>3706</v>
      </c>
      <c r="F3470" s="86" t="str">
        <f>INDEX('Crosswalk Particulates'!$B:$B,MATCH('2017 EPA Data'!A3470,'Crosswalk Particulates'!$A:$A,0))</f>
        <v>Electricity Sector</v>
      </c>
      <c r="G3470" s="91">
        <f>INDEX('Crosswalk Particulates'!$E:$E,MATCH('2017 EPA Data'!$B3470,'Crosswalk Particulates'!$D:$D,0))</f>
        <v>0</v>
      </c>
      <c r="H3470" s="103">
        <f t="shared" si="54"/>
        <v>0</v>
      </c>
    </row>
    <row r="3471" spans="1:8" hidden="1">
      <c r="A3471" s="80" t="s">
        <v>3707</v>
      </c>
      <c r="B3471" s="80" t="s">
        <v>3994</v>
      </c>
      <c r="C3471" s="80" t="s">
        <v>3705</v>
      </c>
      <c r="D3471" s="93">
        <v>110</v>
      </c>
      <c r="E3471" s="80" t="s">
        <v>3706</v>
      </c>
      <c r="F3471" s="86" t="str">
        <f>INDEX('Crosswalk Particulates'!$B:$B,MATCH('2017 EPA Data'!A3471,'Crosswalk Particulates'!$A:$A,0))</f>
        <v>process-other-industry</v>
      </c>
      <c r="G3471" s="91">
        <f>INDEX('Crosswalk Particulates'!$E:$E,MATCH('2017 EPA Data'!$B3471,'Crosswalk Particulates'!$D:$D,0))</f>
        <v>0</v>
      </c>
      <c r="H3471" s="103">
        <f t="shared" si="54"/>
        <v>0</v>
      </c>
    </row>
    <row r="3472" spans="1:8" hidden="1">
      <c r="A3472" s="80" t="s">
        <v>3807</v>
      </c>
      <c r="B3472" s="80" t="s">
        <v>3913</v>
      </c>
      <c r="C3472" s="80" t="s">
        <v>3705</v>
      </c>
      <c r="D3472" s="93">
        <v>109.8</v>
      </c>
      <c r="E3472" s="80" t="s">
        <v>3706</v>
      </c>
      <c r="F3472" s="86" t="str">
        <f>INDEX('Crosswalk Particulates'!$B:$B,MATCH('2017 EPA Data'!A3472,'Crosswalk Particulates'!$A:$A,0))</f>
        <v>process-iron and steel-industry</v>
      </c>
      <c r="G3472" s="91">
        <f>INDEX('Crosswalk Particulates'!$E:$E,MATCH('2017 EPA Data'!$B3472,'Crosswalk Particulates'!$D:$D,0))</f>
        <v>0</v>
      </c>
      <c r="H3472" s="103">
        <f t="shared" si="54"/>
        <v>0</v>
      </c>
    </row>
    <row r="3473" spans="1:8" hidden="1">
      <c r="A3473" s="80" t="s">
        <v>3817</v>
      </c>
      <c r="B3473" s="80" t="s">
        <v>3849</v>
      </c>
      <c r="C3473" s="80" t="s">
        <v>3705</v>
      </c>
      <c r="D3473" s="93">
        <v>109.73530332</v>
      </c>
      <c r="E3473" s="80" t="s">
        <v>3706</v>
      </c>
      <c r="F3473" s="86" t="str">
        <f>INDEX('Crosswalk Particulates'!$B:$B,MATCH('2017 EPA Data'!A3473,'Crosswalk Particulates'!$A:$A,0))</f>
        <v>industry-fuel-oil</v>
      </c>
      <c r="G3473" s="91">
        <f>INDEX('Crosswalk Particulates'!$E:$E,MATCH('2017 EPA Data'!$B3473,'Crosswalk Particulates'!$D:$D,0))</f>
        <v>0</v>
      </c>
      <c r="H3473" s="103">
        <f t="shared" si="54"/>
        <v>0</v>
      </c>
    </row>
    <row r="3474" spans="1:8" hidden="1">
      <c r="A3474" s="80" t="s">
        <v>3795</v>
      </c>
      <c r="B3474" s="80" t="s">
        <v>3858</v>
      </c>
      <c r="C3474" s="80" t="s">
        <v>3705</v>
      </c>
      <c r="D3474" s="93">
        <v>109.71569</v>
      </c>
      <c r="E3474" s="80" t="s">
        <v>3706</v>
      </c>
      <c r="F3474" s="86" t="str">
        <f>INDEX('Crosswalk Particulates'!$B:$B,MATCH('2017 EPA Data'!A3474,'Crosswalk Particulates'!$A:$A,0))</f>
        <v>process-cement-industry</v>
      </c>
      <c r="G3474" s="91">
        <f>INDEX('Crosswalk Particulates'!$E:$E,MATCH('2017 EPA Data'!$B3474,'Crosswalk Particulates'!$D:$D,0))</f>
        <v>0</v>
      </c>
      <c r="H3474" s="103">
        <f t="shared" si="54"/>
        <v>0</v>
      </c>
    </row>
    <row r="3475" spans="1:8" hidden="1">
      <c r="A3475" s="80" t="s">
        <v>3739</v>
      </c>
      <c r="B3475" s="80" t="s">
        <v>3979</v>
      </c>
      <c r="C3475" s="80" t="s">
        <v>3705</v>
      </c>
      <c r="D3475" s="93">
        <v>109.48099999999999</v>
      </c>
      <c r="E3475" s="80" t="s">
        <v>3706</v>
      </c>
      <c r="F3475" s="86" t="str">
        <f>INDEX('Crosswalk Particulates'!$B:$B,MATCH('2017 EPA Data'!A3475,'Crosswalk Particulates'!$A:$A,0))</f>
        <v>industry-fuel-natural gas</v>
      </c>
      <c r="G3475" s="91">
        <f>INDEX('Crosswalk Particulates'!$E:$E,MATCH('2017 EPA Data'!$B3475,'Crosswalk Particulates'!$D:$D,0))</f>
        <v>0</v>
      </c>
      <c r="H3475" s="103">
        <f t="shared" si="54"/>
        <v>0</v>
      </c>
    </row>
    <row r="3476" spans="1:8" hidden="1">
      <c r="A3476" s="80" t="s">
        <v>3769</v>
      </c>
      <c r="B3476" s="80" t="s">
        <v>3799</v>
      </c>
      <c r="C3476" s="80" t="s">
        <v>3705</v>
      </c>
      <c r="D3476" s="93">
        <v>109.20671</v>
      </c>
      <c r="E3476" s="80" t="s">
        <v>3706</v>
      </c>
      <c r="F3476" s="86" t="str">
        <f>INDEX('Crosswalk Particulates'!$B:$B,MATCH('2017 EPA Data'!A3476,'Crosswalk Particulates'!$A:$A,0))</f>
        <v>Electricity Sector</v>
      </c>
      <c r="G3476" s="91">
        <f>INDEX('Crosswalk Particulates'!$E:$E,MATCH('2017 EPA Data'!$B3476,'Crosswalk Particulates'!$D:$D,0))</f>
        <v>0</v>
      </c>
      <c r="H3476" s="103">
        <f t="shared" si="54"/>
        <v>0</v>
      </c>
    </row>
    <row r="3477" spans="1:8" hidden="1">
      <c r="A3477" s="80" t="s">
        <v>3817</v>
      </c>
      <c r="B3477" s="80" t="s">
        <v>3749</v>
      </c>
      <c r="C3477" s="80" t="s">
        <v>3705</v>
      </c>
      <c r="D3477" s="93">
        <v>107.9103602</v>
      </c>
      <c r="E3477" s="80" t="s">
        <v>3706</v>
      </c>
      <c r="F3477" s="86" t="str">
        <f>INDEX('Crosswalk Particulates'!$B:$B,MATCH('2017 EPA Data'!A3477,'Crosswalk Particulates'!$A:$A,0))</f>
        <v>industry-fuel-oil</v>
      </c>
      <c r="G3477" s="91">
        <f>INDEX('Crosswalk Particulates'!$E:$E,MATCH('2017 EPA Data'!$B3477,'Crosswalk Particulates'!$D:$D,0))</f>
        <v>0</v>
      </c>
      <c r="H3477" s="103">
        <f t="shared" si="54"/>
        <v>0</v>
      </c>
    </row>
    <row r="3478" spans="1:8" hidden="1">
      <c r="A3478" s="80" t="s">
        <v>3753</v>
      </c>
      <c r="B3478" s="80" t="s">
        <v>3995</v>
      </c>
      <c r="C3478" s="80" t="s">
        <v>3705</v>
      </c>
      <c r="D3478" s="93">
        <v>107.7602</v>
      </c>
      <c r="E3478" s="80" t="s">
        <v>3706</v>
      </c>
      <c r="F3478" s="86" t="str">
        <f>INDEX('Crosswalk Particulates'!$B:$B,MATCH('2017 EPA Data'!A3478,'Crosswalk Particulates'!$A:$A,0))</f>
        <v>Electricity Sector</v>
      </c>
      <c r="G3478" s="91">
        <f>INDEX('Crosswalk Particulates'!$E:$E,MATCH('2017 EPA Data'!$B3478,'Crosswalk Particulates'!$D:$D,0))</f>
        <v>0</v>
      </c>
      <c r="H3478" s="103">
        <f t="shared" si="54"/>
        <v>0</v>
      </c>
    </row>
    <row r="3479" spans="1:8" hidden="1">
      <c r="A3479" s="80" t="s">
        <v>3779</v>
      </c>
      <c r="B3479" s="80" t="s">
        <v>3920</v>
      </c>
      <c r="D3479" s="93">
        <v>107.71640332103416</v>
      </c>
      <c r="E3479" s="80" t="s">
        <v>3710</v>
      </c>
      <c r="F3479" s="86" t="str">
        <f>INDEX('Crosswalk Particulates'!$B:$B,MATCH('2017 EPA Data'!A3479,'Crosswalk Particulates'!$A:$A,0))</f>
        <v>Other-EPA</v>
      </c>
      <c r="G3479" s="91">
        <f>INDEX('Crosswalk Particulates'!$E:$E,MATCH('2017 EPA Data'!$B3479,'Crosswalk Particulates'!$D:$D,0))</f>
        <v>0</v>
      </c>
      <c r="H3479" s="103">
        <f t="shared" si="54"/>
        <v>97718793.552661374</v>
      </c>
    </row>
    <row r="3480" spans="1:8" hidden="1">
      <c r="A3480" s="80" t="s">
        <v>3773</v>
      </c>
      <c r="B3480" s="80" t="s">
        <v>3825</v>
      </c>
      <c r="C3480" s="80" t="s">
        <v>3705</v>
      </c>
      <c r="D3480" s="93">
        <v>107.13868739834014</v>
      </c>
      <c r="E3480" s="80" t="s">
        <v>3706</v>
      </c>
      <c r="F3480" s="86" t="str">
        <f>INDEX('Crosswalk Particulates'!$B:$B,MATCH('2017 EPA Data'!A3480,'Crosswalk Particulates'!$A:$A,0))</f>
        <v>process-other-industry</v>
      </c>
      <c r="G3480" s="91">
        <f>INDEX('Crosswalk Particulates'!$E:$E,MATCH('2017 EPA Data'!$B3480,'Crosswalk Particulates'!$D:$D,0))</f>
        <v>0</v>
      </c>
      <c r="H3480" s="103">
        <f t="shared" si="54"/>
        <v>0</v>
      </c>
    </row>
    <row r="3481" spans="1:8" hidden="1">
      <c r="A3481" s="80" t="s">
        <v>3707</v>
      </c>
      <c r="B3481" s="80" t="s">
        <v>3918</v>
      </c>
      <c r="C3481" s="80" t="s">
        <v>3705</v>
      </c>
      <c r="D3481" s="93">
        <v>106.802805593074</v>
      </c>
      <c r="E3481" s="80" t="s">
        <v>3706</v>
      </c>
      <c r="F3481" s="86" t="str">
        <f>INDEX('Crosswalk Particulates'!$B:$B,MATCH('2017 EPA Data'!A3481,'Crosswalk Particulates'!$A:$A,0))</f>
        <v>process-other-industry</v>
      </c>
      <c r="G3481" s="91">
        <f>INDEX('Crosswalk Particulates'!$E:$E,MATCH('2017 EPA Data'!$B3481,'Crosswalk Particulates'!$D:$D,0))</f>
        <v>0</v>
      </c>
      <c r="H3481" s="103">
        <f t="shared" si="54"/>
        <v>0</v>
      </c>
    </row>
    <row r="3482" spans="1:8" hidden="1">
      <c r="A3482" s="80" t="s">
        <v>3817</v>
      </c>
      <c r="B3482" s="80" t="s">
        <v>3910</v>
      </c>
      <c r="C3482" s="80" t="s">
        <v>3705</v>
      </c>
      <c r="D3482" s="93">
        <v>106.6003052996</v>
      </c>
      <c r="E3482" s="80" t="s">
        <v>3706</v>
      </c>
      <c r="F3482" s="86" t="str">
        <f>INDEX('Crosswalk Particulates'!$B:$B,MATCH('2017 EPA Data'!A3482,'Crosswalk Particulates'!$A:$A,0))</f>
        <v>industry-fuel-oil</v>
      </c>
      <c r="G3482" s="91">
        <f>INDEX('Crosswalk Particulates'!$E:$E,MATCH('2017 EPA Data'!$B3482,'Crosswalk Particulates'!$D:$D,0))</f>
        <v>0</v>
      </c>
      <c r="H3482" s="103">
        <f t="shared" si="54"/>
        <v>0</v>
      </c>
    </row>
    <row r="3483" spans="1:8" hidden="1">
      <c r="A3483" s="80" t="s">
        <v>3852</v>
      </c>
      <c r="B3483" s="80" t="s">
        <v>3908</v>
      </c>
      <c r="C3483" s="80" t="s">
        <v>3705</v>
      </c>
      <c r="D3483" s="93">
        <v>106.52853927</v>
      </c>
      <c r="E3483" s="80" t="s">
        <v>3706</v>
      </c>
      <c r="F3483" s="86" t="str">
        <f>INDEX('Crosswalk Particulates'!$B:$B,MATCH('2017 EPA Data'!A3483,'Crosswalk Particulates'!$A:$A,0))</f>
        <v>Commercial Buildings Sector</v>
      </c>
      <c r="G3483" s="91">
        <f>INDEX('Crosswalk Particulates'!$E:$E,MATCH('2017 EPA Data'!$B3483,'Crosswalk Particulates'!$D:$D,0))</f>
        <v>0</v>
      </c>
      <c r="H3483" s="103">
        <f t="shared" si="54"/>
        <v>0</v>
      </c>
    </row>
    <row r="3484" spans="1:8" hidden="1">
      <c r="A3484" s="80" t="s">
        <v>3853</v>
      </c>
      <c r="B3484" s="80" t="s">
        <v>3851</v>
      </c>
      <c r="C3484" s="80" t="s">
        <v>3705</v>
      </c>
      <c r="D3484" s="93">
        <v>106.42</v>
      </c>
      <c r="E3484" s="80" t="s">
        <v>3706</v>
      </c>
      <c r="F3484" s="86" t="str">
        <f>INDEX('Crosswalk Particulates'!$B:$B,MATCH('2017 EPA Data'!A3484,'Crosswalk Particulates'!$A:$A,0))</f>
        <v>Commercial Buildings Sector</v>
      </c>
      <c r="G3484" s="91">
        <f>INDEX('Crosswalk Particulates'!$E:$E,MATCH('2017 EPA Data'!$B3484,'Crosswalk Particulates'!$D:$D,0))</f>
        <v>0</v>
      </c>
      <c r="H3484" s="103">
        <f t="shared" si="54"/>
        <v>0</v>
      </c>
    </row>
    <row r="3485" spans="1:8" hidden="1">
      <c r="A3485" s="80" t="s">
        <v>3817</v>
      </c>
      <c r="B3485" s="80" t="s">
        <v>3894</v>
      </c>
      <c r="C3485" s="80" t="s">
        <v>3705</v>
      </c>
      <c r="D3485" s="93">
        <v>106.36271820854</v>
      </c>
      <c r="E3485" s="80" t="s">
        <v>3706</v>
      </c>
      <c r="F3485" s="86" t="str">
        <f>INDEX('Crosswalk Particulates'!$B:$B,MATCH('2017 EPA Data'!A3485,'Crosswalk Particulates'!$A:$A,0))</f>
        <v>industry-fuel-oil</v>
      </c>
      <c r="G3485" s="91">
        <f>INDEX('Crosswalk Particulates'!$E:$E,MATCH('2017 EPA Data'!$B3485,'Crosswalk Particulates'!$D:$D,0))</f>
        <v>0</v>
      </c>
      <c r="H3485" s="103">
        <f t="shared" si="54"/>
        <v>0</v>
      </c>
    </row>
    <row r="3486" spans="1:8" hidden="1">
      <c r="A3486" s="80" t="s">
        <v>3911</v>
      </c>
      <c r="B3486" s="80" t="s">
        <v>3781</v>
      </c>
      <c r="C3486" s="80" t="s">
        <v>3705</v>
      </c>
      <c r="D3486" s="93">
        <v>106.1943496</v>
      </c>
      <c r="E3486" s="80" t="s">
        <v>3706</v>
      </c>
      <c r="F3486" s="86" t="str">
        <f>INDEX('Crosswalk Particulates'!$B:$B,MATCH('2017 EPA Data'!A3486,'Crosswalk Particulates'!$A:$A,0))</f>
        <v>Residential Buildings Sector</v>
      </c>
      <c r="G3486" s="91">
        <f>INDEX('Crosswalk Particulates'!$E:$E,MATCH('2017 EPA Data'!$B3486,'Crosswalk Particulates'!$D:$D,0))</f>
        <v>0</v>
      </c>
      <c r="H3486" s="103">
        <f t="shared" si="54"/>
        <v>0</v>
      </c>
    </row>
    <row r="3487" spans="1:8" hidden="1">
      <c r="A3487" s="80" t="s">
        <v>3770</v>
      </c>
      <c r="B3487" s="80" t="s">
        <v>3920</v>
      </c>
      <c r="D3487" s="93">
        <v>105.22545567649318</v>
      </c>
      <c r="E3487" s="80" t="s">
        <v>3710</v>
      </c>
      <c r="F3487" s="86" t="str">
        <f>INDEX('Crosswalk Particulates'!$B:$B,MATCH('2017 EPA Data'!A3487,'Crosswalk Particulates'!$A:$A,0))</f>
        <v>Commercial Buildings Sector</v>
      </c>
      <c r="G3487" s="91">
        <f>INDEX('Crosswalk Particulates'!$E:$E,MATCH('2017 EPA Data'!$B3487,'Crosswalk Particulates'!$D:$D,0))</f>
        <v>0</v>
      </c>
      <c r="H3487" s="103">
        <f t="shared" si="54"/>
        <v>95459041.173982993</v>
      </c>
    </row>
    <row r="3488" spans="1:8" hidden="1">
      <c r="A3488" s="80" t="s">
        <v>3772</v>
      </c>
      <c r="B3488" s="80" t="s">
        <v>3941</v>
      </c>
      <c r="D3488" s="93">
        <v>105.20502190024099</v>
      </c>
      <c r="E3488" s="80" t="s">
        <v>3710</v>
      </c>
      <c r="F3488" s="86" t="str">
        <f>INDEX('Crosswalk Particulates'!$B:$B,MATCH('2017 EPA Data'!A3488,'Crosswalk Particulates'!$A:$A,0))</f>
        <v>Electricity Sector</v>
      </c>
      <c r="G3488" s="91">
        <f>INDEX('Crosswalk Particulates'!$E:$E,MATCH('2017 EPA Data'!$B3488,'Crosswalk Particulates'!$D:$D,0))</f>
        <v>0</v>
      </c>
      <c r="H3488" s="103">
        <f t="shared" si="54"/>
        <v>95440503.941941023</v>
      </c>
    </row>
    <row r="3489" spans="1:8" hidden="1">
      <c r="A3489" s="80" t="s">
        <v>3773</v>
      </c>
      <c r="B3489" s="80" t="s">
        <v>3941</v>
      </c>
      <c r="D3489" s="93">
        <v>105.17671466053228</v>
      </c>
      <c r="E3489" s="80" t="s">
        <v>3710</v>
      </c>
      <c r="F3489" s="86" t="str">
        <f>INDEX('Crosswalk Particulates'!$B:$B,MATCH('2017 EPA Data'!A3489,'Crosswalk Particulates'!$A:$A,0))</f>
        <v>process-other-industry</v>
      </c>
      <c r="G3489" s="91">
        <f>INDEX('Crosswalk Particulates'!$E:$E,MATCH('2017 EPA Data'!$B3489,'Crosswalk Particulates'!$D:$D,0))</f>
        <v>0</v>
      </c>
      <c r="H3489" s="103">
        <f t="shared" si="54"/>
        <v>95414824.01550588</v>
      </c>
    </row>
    <row r="3490" spans="1:8" hidden="1">
      <c r="A3490" s="80" t="s">
        <v>3753</v>
      </c>
      <c r="B3490" s="80" t="s">
        <v>3851</v>
      </c>
      <c r="C3490" s="80" t="s">
        <v>3705</v>
      </c>
      <c r="D3490" s="93">
        <v>105.032442</v>
      </c>
      <c r="E3490" s="80" t="s">
        <v>3706</v>
      </c>
      <c r="F3490" s="86" t="str">
        <f>INDEX('Crosswalk Particulates'!$B:$B,MATCH('2017 EPA Data'!A3490,'Crosswalk Particulates'!$A:$A,0))</f>
        <v>Electricity Sector</v>
      </c>
      <c r="G3490" s="91">
        <f>INDEX('Crosswalk Particulates'!$E:$E,MATCH('2017 EPA Data'!$B3490,'Crosswalk Particulates'!$D:$D,0))</f>
        <v>0</v>
      </c>
      <c r="H3490" s="103">
        <f t="shared" si="54"/>
        <v>0</v>
      </c>
    </row>
    <row r="3491" spans="1:8" hidden="1">
      <c r="A3491" s="80" t="s">
        <v>3796</v>
      </c>
      <c r="B3491" s="80" t="s">
        <v>3874</v>
      </c>
      <c r="C3491" s="80" t="s">
        <v>3705</v>
      </c>
      <c r="D3491" s="93">
        <v>104.910390568</v>
      </c>
      <c r="E3491" s="80" t="s">
        <v>3706</v>
      </c>
      <c r="F3491" s="86" t="str">
        <f>INDEX('Crosswalk Particulates'!$B:$B,MATCH('2017 EPA Data'!A3491,'Crosswalk Particulates'!$A:$A,0))</f>
        <v>Electricity Sector</v>
      </c>
      <c r="G3491" s="91">
        <f>INDEX('Crosswalk Particulates'!$E:$E,MATCH('2017 EPA Data'!$B3491,'Crosswalk Particulates'!$D:$D,0))</f>
        <v>0</v>
      </c>
      <c r="H3491" s="103">
        <f t="shared" si="54"/>
        <v>0</v>
      </c>
    </row>
    <row r="3492" spans="1:8" hidden="1">
      <c r="A3492" s="80" t="s">
        <v>3784</v>
      </c>
      <c r="B3492" s="80" t="s">
        <v>3809</v>
      </c>
      <c r="C3492" s="80" t="s">
        <v>3705</v>
      </c>
      <c r="D3492" s="93">
        <v>104.1733056316414</v>
      </c>
      <c r="E3492" s="80" t="s">
        <v>3706</v>
      </c>
      <c r="F3492" s="86" t="str">
        <f>INDEX('Crosswalk Particulates'!$B:$B,MATCH('2017 EPA Data'!A3492,'Crosswalk Particulates'!$A:$A,0))</f>
        <v>industry-fuel-coal</v>
      </c>
      <c r="G3492" s="91">
        <f>INDEX('Crosswalk Particulates'!$E:$E,MATCH('2017 EPA Data'!$B3492,'Crosswalk Particulates'!$D:$D,0))</f>
        <v>0</v>
      </c>
      <c r="H3492" s="103">
        <f t="shared" si="54"/>
        <v>0</v>
      </c>
    </row>
    <row r="3493" spans="1:8" hidden="1">
      <c r="A3493" s="80" t="s">
        <v>3795</v>
      </c>
      <c r="B3493" s="80" t="s">
        <v>3801</v>
      </c>
      <c r="C3493" s="80" t="s">
        <v>3705</v>
      </c>
      <c r="D3493" s="93">
        <v>104.00394</v>
      </c>
      <c r="E3493" s="80" t="s">
        <v>3706</v>
      </c>
      <c r="F3493" s="86" t="str">
        <f>INDEX('Crosswalk Particulates'!$B:$B,MATCH('2017 EPA Data'!A3493,'Crosswalk Particulates'!$A:$A,0))</f>
        <v>process-cement-industry</v>
      </c>
      <c r="G3493" s="91">
        <f>INDEX('Crosswalk Particulates'!$E:$E,MATCH('2017 EPA Data'!$B3493,'Crosswalk Particulates'!$D:$D,0))</f>
        <v>0</v>
      </c>
      <c r="H3493" s="103">
        <f t="shared" si="54"/>
        <v>0</v>
      </c>
    </row>
    <row r="3494" spans="1:8" hidden="1">
      <c r="A3494" s="80" t="s">
        <v>3726</v>
      </c>
      <c r="B3494" s="80" t="s">
        <v>3813</v>
      </c>
      <c r="C3494" s="80" t="s">
        <v>3705</v>
      </c>
      <c r="D3494" s="93">
        <v>103.64611041996535</v>
      </c>
      <c r="E3494" s="80" t="s">
        <v>3706</v>
      </c>
      <c r="F3494" s="86" t="str">
        <f>INDEX('Crosswalk Particulates'!$B:$B,MATCH('2017 EPA Data'!A3494,'Crosswalk Particulates'!$A:$A,0))</f>
        <v>process-other-industry</v>
      </c>
      <c r="G3494" s="91">
        <f>INDEX('Crosswalk Particulates'!$E:$E,MATCH('2017 EPA Data'!$B3494,'Crosswalk Particulates'!$D:$D,0))</f>
        <v>0</v>
      </c>
      <c r="H3494" s="103">
        <f t="shared" si="54"/>
        <v>0</v>
      </c>
    </row>
    <row r="3495" spans="1:8" hidden="1">
      <c r="A3495" s="80" t="s">
        <v>3783</v>
      </c>
      <c r="B3495" s="80" t="s">
        <v>3712</v>
      </c>
      <c r="C3495" s="80" t="s">
        <v>3705</v>
      </c>
      <c r="D3495" s="93">
        <v>103.63792447</v>
      </c>
      <c r="E3495" s="80" t="s">
        <v>3706</v>
      </c>
      <c r="F3495" s="86" t="str">
        <f>INDEX('Crosswalk Particulates'!$B:$B,MATCH('2017 EPA Data'!A3495,'Crosswalk Particulates'!$A:$A,0))</f>
        <v>process-other-industry</v>
      </c>
      <c r="G3495" s="91">
        <f>INDEX('Crosswalk Particulates'!$E:$E,MATCH('2017 EPA Data'!$B3495,'Crosswalk Particulates'!$D:$D,0))</f>
        <v>0</v>
      </c>
      <c r="H3495" s="103">
        <f t="shared" si="54"/>
        <v>0</v>
      </c>
    </row>
    <row r="3496" spans="1:8" hidden="1">
      <c r="A3496" s="80" t="s">
        <v>3747</v>
      </c>
      <c r="B3496" s="80" t="s">
        <v>3906</v>
      </c>
      <c r="C3496" s="80" t="s">
        <v>3705</v>
      </c>
      <c r="D3496" s="93">
        <v>103.06273805569963</v>
      </c>
      <c r="E3496" s="80" t="s">
        <v>3706</v>
      </c>
      <c r="F3496" s="86" t="str">
        <f>INDEX('Crosswalk Particulates'!$B:$B,MATCH('2017 EPA Data'!A3496,'Crosswalk Particulates'!$A:$A,0))</f>
        <v>process-waste-industry</v>
      </c>
      <c r="G3496" s="91">
        <f>INDEX('Crosswalk Particulates'!$E:$E,MATCH('2017 EPA Data'!$B3496,'Crosswalk Particulates'!$D:$D,0))</f>
        <v>0</v>
      </c>
      <c r="H3496" s="103">
        <f t="shared" si="54"/>
        <v>0</v>
      </c>
    </row>
    <row r="3497" spans="1:8" hidden="1">
      <c r="A3497" s="80" t="s">
        <v>3795</v>
      </c>
      <c r="B3497" s="80" t="s">
        <v>3893</v>
      </c>
      <c r="C3497" s="80" t="s">
        <v>3705</v>
      </c>
      <c r="D3497" s="93">
        <v>103.04998999999999</v>
      </c>
      <c r="E3497" s="80" t="s">
        <v>3706</v>
      </c>
      <c r="F3497" s="86" t="str">
        <f>INDEX('Crosswalk Particulates'!$B:$B,MATCH('2017 EPA Data'!A3497,'Crosswalk Particulates'!$A:$A,0))</f>
        <v>process-cement-industry</v>
      </c>
      <c r="G3497" s="91">
        <f>INDEX('Crosswalk Particulates'!$E:$E,MATCH('2017 EPA Data'!$B3497,'Crosswalk Particulates'!$D:$D,0))</f>
        <v>0</v>
      </c>
      <c r="H3497" s="103">
        <f t="shared" si="54"/>
        <v>0</v>
      </c>
    </row>
    <row r="3498" spans="1:8" hidden="1">
      <c r="A3498" s="80" t="s">
        <v>3774</v>
      </c>
      <c r="B3498" s="80" t="s">
        <v>3948</v>
      </c>
      <c r="C3498" s="80" t="s">
        <v>3705</v>
      </c>
      <c r="D3498" s="93">
        <v>102.343411364</v>
      </c>
      <c r="E3498" s="80" t="s">
        <v>3706</v>
      </c>
      <c r="F3498" s="86" t="str">
        <f>INDEX('Crosswalk Particulates'!$B:$B,MATCH('2017 EPA Data'!A3498,'Crosswalk Particulates'!$A:$A,0))</f>
        <v>process-other-industry</v>
      </c>
      <c r="G3498" s="91">
        <f>INDEX('Crosswalk Particulates'!$E:$E,MATCH('2017 EPA Data'!$B3498,'Crosswalk Particulates'!$D:$D,0))</f>
        <v>0</v>
      </c>
      <c r="H3498" s="103">
        <f t="shared" si="54"/>
        <v>0</v>
      </c>
    </row>
    <row r="3499" spans="1:8" hidden="1">
      <c r="A3499" s="80" t="s">
        <v>3780</v>
      </c>
      <c r="B3499" s="80" t="s">
        <v>3955</v>
      </c>
      <c r="C3499" s="80" t="s">
        <v>3705</v>
      </c>
      <c r="D3499" s="93">
        <v>102</v>
      </c>
      <c r="E3499" s="80" t="s">
        <v>3706</v>
      </c>
      <c r="F3499" s="86" t="str">
        <f>INDEX('Crosswalk Particulates'!$B:$B,MATCH('2017 EPA Data'!A3499,'Crosswalk Particulates'!$A:$A,0))</f>
        <v>process-ngps-industry</v>
      </c>
      <c r="G3499" s="91">
        <f>INDEX('Crosswalk Particulates'!$E:$E,MATCH('2017 EPA Data'!$B3499,'Crosswalk Particulates'!$D:$D,0))</f>
        <v>0</v>
      </c>
      <c r="H3499" s="103">
        <f t="shared" si="54"/>
        <v>0</v>
      </c>
    </row>
    <row r="3500" spans="1:8" hidden="1">
      <c r="A3500" s="80" t="s">
        <v>3726</v>
      </c>
      <c r="B3500" s="80" t="s">
        <v>3824</v>
      </c>
      <c r="C3500" s="80" t="s">
        <v>3705</v>
      </c>
      <c r="D3500" s="93">
        <v>101.94000704323859</v>
      </c>
      <c r="E3500" s="80" t="s">
        <v>3706</v>
      </c>
      <c r="F3500" s="86" t="str">
        <f>INDEX('Crosswalk Particulates'!$B:$B,MATCH('2017 EPA Data'!A3500,'Crosswalk Particulates'!$A:$A,0))</f>
        <v>process-other-industry</v>
      </c>
      <c r="G3500" s="91">
        <f>INDEX('Crosswalk Particulates'!$E:$E,MATCH('2017 EPA Data'!$B3500,'Crosswalk Particulates'!$D:$D,0))</f>
        <v>0</v>
      </c>
      <c r="H3500" s="103">
        <f t="shared" si="54"/>
        <v>0</v>
      </c>
    </row>
    <row r="3501" spans="1:8" hidden="1">
      <c r="A3501" s="80" t="s">
        <v>3795</v>
      </c>
      <c r="B3501" s="80" t="s">
        <v>3996</v>
      </c>
      <c r="C3501" s="80" t="s">
        <v>3705</v>
      </c>
      <c r="D3501" s="93">
        <v>101.837</v>
      </c>
      <c r="E3501" s="80" t="s">
        <v>3706</v>
      </c>
      <c r="F3501" s="86" t="str">
        <f>INDEX('Crosswalk Particulates'!$B:$B,MATCH('2017 EPA Data'!A3501,'Crosswalk Particulates'!$A:$A,0))</f>
        <v>process-cement-industry</v>
      </c>
      <c r="G3501" s="91">
        <f>INDEX('Crosswalk Particulates'!$E:$E,MATCH('2017 EPA Data'!$B3501,'Crosswalk Particulates'!$D:$D,0))</f>
        <v>0</v>
      </c>
      <c r="H3501" s="103">
        <f t="shared" si="54"/>
        <v>0</v>
      </c>
    </row>
    <row r="3502" spans="1:8" hidden="1">
      <c r="A3502" s="80" t="s">
        <v>3735</v>
      </c>
      <c r="B3502" s="80" t="s">
        <v>3997</v>
      </c>
      <c r="C3502" s="80" t="s">
        <v>3705</v>
      </c>
      <c r="D3502" s="93">
        <v>101.52200000000001</v>
      </c>
      <c r="E3502" s="80" t="s">
        <v>3706</v>
      </c>
      <c r="F3502" s="86" t="str">
        <f>INDEX('Crosswalk Particulates'!$B:$B,MATCH('2017 EPA Data'!A3502,'Crosswalk Particulates'!$A:$A,0))</f>
        <v>process-other-industry</v>
      </c>
      <c r="G3502" s="91">
        <f>INDEX('Crosswalk Particulates'!$E:$E,MATCH('2017 EPA Data'!$B3502,'Crosswalk Particulates'!$D:$D,0))</f>
        <v>0</v>
      </c>
      <c r="H3502" s="103">
        <f t="shared" si="54"/>
        <v>0</v>
      </c>
    </row>
    <row r="3503" spans="1:8" hidden="1">
      <c r="A3503" s="80" t="s">
        <v>3739</v>
      </c>
      <c r="B3503" s="80" t="s">
        <v>3884</v>
      </c>
      <c r="C3503" s="80" t="s">
        <v>3705</v>
      </c>
      <c r="D3503" s="93">
        <v>101.5</v>
      </c>
      <c r="E3503" s="80" t="s">
        <v>3706</v>
      </c>
      <c r="F3503" s="86" t="str">
        <f>INDEX('Crosswalk Particulates'!$B:$B,MATCH('2017 EPA Data'!A3503,'Crosswalk Particulates'!$A:$A,0))</f>
        <v>industry-fuel-natural gas</v>
      </c>
      <c r="G3503" s="91">
        <f>INDEX('Crosswalk Particulates'!$E:$E,MATCH('2017 EPA Data'!$B3503,'Crosswalk Particulates'!$D:$D,0))</f>
        <v>0</v>
      </c>
      <c r="H3503" s="103">
        <f t="shared" si="54"/>
        <v>0</v>
      </c>
    </row>
    <row r="3504" spans="1:8" hidden="1">
      <c r="A3504" s="80" t="s">
        <v>3730</v>
      </c>
      <c r="B3504" s="80" t="s">
        <v>3847</v>
      </c>
      <c r="C3504" s="80" t="s">
        <v>3705</v>
      </c>
      <c r="D3504" s="93">
        <v>101.28285459165538</v>
      </c>
      <c r="E3504" s="80" t="s">
        <v>3706</v>
      </c>
      <c r="F3504" s="86" t="str">
        <f>INDEX('Crosswalk Particulates'!$B:$B,MATCH('2017 EPA Data'!A3504,'Crosswalk Particulates'!$A:$A,0))</f>
        <v>process-ngps-industry</v>
      </c>
      <c r="G3504" s="91">
        <f>INDEX('Crosswalk Particulates'!$E:$E,MATCH('2017 EPA Data'!$B3504,'Crosswalk Particulates'!$D:$D,0))</f>
        <v>0</v>
      </c>
      <c r="H3504" s="103">
        <f t="shared" si="54"/>
        <v>0</v>
      </c>
    </row>
    <row r="3505" spans="1:8" hidden="1">
      <c r="A3505" s="80" t="s">
        <v>3795</v>
      </c>
      <c r="B3505" s="80" t="s">
        <v>3875</v>
      </c>
      <c r="C3505" s="80" t="s">
        <v>3705</v>
      </c>
      <c r="D3505" s="93">
        <v>100.99637</v>
      </c>
      <c r="E3505" s="80" t="s">
        <v>3706</v>
      </c>
      <c r="F3505" s="86" t="str">
        <f>INDEX('Crosswalk Particulates'!$B:$B,MATCH('2017 EPA Data'!A3505,'Crosswalk Particulates'!$A:$A,0))</f>
        <v>process-cement-industry</v>
      </c>
      <c r="G3505" s="91">
        <f>INDEX('Crosswalk Particulates'!$E:$E,MATCH('2017 EPA Data'!$B3505,'Crosswalk Particulates'!$D:$D,0))</f>
        <v>0</v>
      </c>
      <c r="H3505" s="103">
        <f t="shared" si="54"/>
        <v>0</v>
      </c>
    </row>
    <row r="3506" spans="1:8" hidden="1">
      <c r="A3506" s="80" t="s">
        <v>3790</v>
      </c>
      <c r="B3506" s="80" t="s">
        <v>3998</v>
      </c>
      <c r="C3506" s="80" t="s">
        <v>3705</v>
      </c>
      <c r="D3506" s="93">
        <v>100.8824</v>
      </c>
      <c r="E3506" s="80" t="s">
        <v>3706</v>
      </c>
      <c r="F3506" s="86" t="str">
        <f>INDEX('Crosswalk Particulates'!$B:$B,MATCH('2017 EPA Data'!A3506,'Crosswalk Particulates'!$A:$A,0))</f>
        <v>process-other-industry</v>
      </c>
      <c r="G3506" s="91">
        <f>INDEX('Crosswalk Particulates'!$E:$E,MATCH('2017 EPA Data'!$B3506,'Crosswalk Particulates'!$D:$D,0))</f>
        <v>0</v>
      </c>
      <c r="H3506" s="103">
        <f t="shared" si="54"/>
        <v>0</v>
      </c>
    </row>
    <row r="3507" spans="1:8" hidden="1">
      <c r="A3507" s="80" t="s">
        <v>3806</v>
      </c>
      <c r="B3507" s="80" t="s">
        <v>3797</v>
      </c>
      <c r="C3507" s="80" t="s">
        <v>3745</v>
      </c>
      <c r="D3507" s="93">
        <v>100.1199737</v>
      </c>
      <c r="E3507" s="80" t="s">
        <v>3710</v>
      </c>
      <c r="F3507" s="86" t="str">
        <f>INDEX('Crosswalk Particulates'!$B:$B,MATCH('2017 EPA Data'!A3507,'Crosswalk Particulates'!$A:$A,0))</f>
        <v>Other-EPA</v>
      </c>
      <c r="G3507" s="91" t="str">
        <f>INDEX('Crosswalk Particulates'!$E:$E,MATCH('2017 EPA Data'!$B3507,'Crosswalk Particulates'!$D:$D,0))</f>
        <v>NOX</v>
      </c>
      <c r="H3507" s="103">
        <f t="shared" si="54"/>
        <v>90827420.326405481</v>
      </c>
    </row>
    <row r="3508" spans="1:8" hidden="1">
      <c r="A3508" s="80" t="s">
        <v>3753</v>
      </c>
      <c r="B3508" s="80" t="s">
        <v>3756</v>
      </c>
      <c r="C3508" s="80" t="s">
        <v>3705</v>
      </c>
      <c r="D3508" s="93">
        <v>99.709680000000006</v>
      </c>
      <c r="E3508" s="80" t="s">
        <v>3706</v>
      </c>
      <c r="F3508" s="86" t="str">
        <f>INDEX('Crosswalk Particulates'!$B:$B,MATCH('2017 EPA Data'!A3508,'Crosswalk Particulates'!$A:$A,0))</f>
        <v>Electricity Sector</v>
      </c>
      <c r="G3508" s="91">
        <f>INDEX('Crosswalk Particulates'!$E:$E,MATCH('2017 EPA Data'!$B3508,'Crosswalk Particulates'!$D:$D,0))</f>
        <v>0</v>
      </c>
      <c r="H3508" s="103">
        <f t="shared" si="54"/>
        <v>0</v>
      </c>
    </row>
    <row r="3509" spans="1:8" hidden="1">
      <c r="A3509" s="80" t="s">
        <v>3772</v>
      </c>
      <c r="B3509" s="80" t="s">
        <v>3893</v>
      </c>
      <c r="C3509" s="80" t="s">
        <v>3705</v>
      </c>
      <c r="D3509" s="93">
        <v>99.196100000000001</v>
      </c>
      <c r="E3509" s="80" t="s">
        <v>3706</v>
      </c>
      <c r="F3509" s="86" t="str">
        <f>INDEX('Crosswalk Particulates'!$B:$B,MATCH('2017 EPA Data'!A3509,'Crosswalk Particulates'!$A:$A,0))</f>
        <v>Electricity Sector</v>
      </c>
      <c r="G3509" s="91">
        <f>INDEX('Crosswalk Particulates'!$E:$E,MATCH('2017 EPA Data'!$B3509,'Crosswalk Particulates'!$D:$D,0))</f>
        <v>0</v>
      </c>
      <c r="H3509" s="103">
        <f t="shared" si="54"/>
        <v>0</v>
      </c>
    </row>
    <row r="3510" spans="1:8" hidden="1">
      <c r="A3510" s="80" t="s">
        <v>3769</v>
      </c>
      <c r="B3510" s="80" t="s">
        <v>3889</v>
      </c>
      <c r="C3510" s="80" t="s">
        <v>3705</v>
      </c>
      <c r="D3510" s="93">
        <v>99.078733395052595</v>
      </c>
      <c r="E3510" s="80" t="s">
        <v>3706</v>
      </c>
      <c r="F3510" s="86" t="str">
        <f>INDEX('Crosswalk Particulates'!$B:$B,MATCH('2017 EPA Data'!A3510,'Crosswalk Particulates'!$A:$A,0))</f>
        <v>Electricity Sector</v>
      </c>
      <c r="G3510" s="91">
        <f>INDEX('Crosswalk Particulates'!$E:$E,MATCH('2017 EPA Data'!$B3510,'Crosswalk Particulates'!$D:$D,0))</f>
        <v>0</v>
      </c>
      <c r="H3510" s="103">
        <f t="shared" si="54"/>
        <v>0</v>
      </c>
    </row>
    <row r="3511" spans="1:8" hidden="1">
      <c r="A3511" s="80" t="s">
        <v>3774</v>
      </c>
      <c r="B3511" s="80" t="s">
        <v>3840</v>
      </c>
      <c r="C3511" s="80" t="s">
        <v>3705</v>
      </c>
      <c r="D3511" s="93">
        <v>99.007360000000006</v>
      </c>
      <c r="E3511" s="80" t="s">
        <v>3706</v>
      </c>
      <c r="F3511" s="86" t="str">
        <f>INDEX('Crosswalk Particulates'!$B:$B,MATCH('2017 EPA Data'!A3511,'Crosswalk Particulates'!$A:$A,0))</f>
        <v>process-other-industry</v>
      </c>
      <c r="G3511" s="91">
        <f>INDEX('Crosswalk Particulates'!$E:$E,MATCH('2017 EPA Data'!$B3511,'Crosswalk Particulates'!$D:$D,0))</f>
        <v>0</v>
      </c>
      <c r="H3511" s="103">
        <f t="shared" si="54"/>
        <v>0</v>
      </c>
    </row>
    <row r="3512" spans="1:8" hidden="1">
      <c r="A3512" s="80" t="s">
        <v>3911</v>
      </c>
      <c r="B3512" s="80" t="s">
        <v>3793</v>
      </c>
      <c r="C3512" s="80" t="s">
        <v>3745</v>
      </c>
      <c r="D3512" s="93">
        <v>98.923736262709994</v>
      </c>
      <c r="E3512" s="80" t="s">
        <v>3710</v>
      </c>
      <c r="F3512" s="86" t="str">
        <f>INDEX('Crosswalk Particulates'!$B:$B,MATCH('2017 EPA Data'!A3512,'Crosswalk Particulates'!$A:$A,0))</f>
        <v>Residential Buildings Sector</v>
      </c>
      <c r="G3512" s="91">
        <f>INDEX('Crosswalk Particulates'!$E:$E,MATCH('2017 EPA Data'!$B3512,'Crosswalk Particulates'!$D:$D,0))</f>
        <v>0</v>
      </c>
      <c r="H3512" s="103">
        <f t="shared" si="54"/>
        <v>89742210.687293053</v>
      </c>
    </row>
    <row r="3513" spans="1:8" hidden="1">
      <c r="A3513" s="80" t="s">
        <v>3817</v>
      </c>
      <c r="B3513" s="80" t="s">
        <v>3786</v>
      </c>
      <c r="C3513" s="80" t="s">
        <v>3705</v>
      </c>
      <c r="D3513" s="93">
        <v>98.743073850000002</v>
      </c>
      <c r="E3513" s="80" t="s">
        <v>3706</v>
      </c>
      <c r="F3513" s="86" t="str">
        <f>INDEX('Crosswalk Particulates'!$B:$B,MATCH('2017 EPA Data'!A3513,'Crosswalk Particulates'!$A:$A,0))</f>
        <v>industry-fuel-oil</v>
      </c>
      <c r="G3513" s="91">
        <f>INDEX('Crosswalk Particulates'!$E:$E,MATCH('2017 EPA Data'!$B3513,'Crosswalk Particulates'!$D:$D,0))</f>
        <v>0</v>
      </c>
      <c r="H3513" s="103">
        <f t="shared" si="54"/>
        <v>0</v>
      </c>
    </row>
    <row r="3514" spans="1:8" hidden="1">
      <c r="A3514" s="80" t="s">
        <v>3753</v>
      </c>
      <c r="B3514" s="80" t="s">
        <v>3968</v>
      </c>
      <c r="C3514" s="80" t="s">
        <v>3705</v>
      </c>
      <c r="D3514" s="93">
        <v>98.550799999999995</v>
      </c>
      <c r="E3514" s="80" t="s">
        <v>3706</v>
      </c>
      <c r="F3514" s="86" t="str">
        <f>INDEX('Crosswalk Particulates'!$B:$B,MATCH('2017 EPA Data'!A3514,'Crosswalk Particulates'!$A:$A,0))</f>
        <v>Electricity Sector</v>
      </c>
      <c r="G3514" s="91">
        <f>INDEX('Crosswalk Particulates'!$E:$E,MATCH('2017 EPA Data'!$B3514,'Crosswalk Particulates'!$D:$D,0))</f>
        <v>0</v>
      </c>
      <c r="H3514" s="103">
        <f t="shared" si="54"/>
        <v>0</v>
      </c>
    </row>
    <row r="3515" spans="1:8" hidden="1">
      <c r="A3515" s="80" t="s">
        <v>3751</v>
      </c>
      <c r="B3515" s="80" t="s">
        <v>3847</v>
      </c>
      <c r="C3515" s="80" t="s">
        <v>3705</v>
      </c>
      <c r="D3515" s="93">
        <v>98.503614616029168</v>
      </c>
      <c r="E3515" s="80" t="s">
        <v>3706</v>
      </c>
      <c r="F3515" s="86" t="str">
        <f>INDEX('Crosswalk Particulates'!$B:$B,MATCH('2017 EPA Data'!A3515,'Crosswalk Particulates'!$A:$A,0))</f>
        <v>Other-EPA</v>
      </c>
      <c r="G3515" s="91">
        <f>INDEX('Crosswalk Particulates'!$E:$E,MATCH('2017 EPA Data'!$B3515,'Crosswalk Particulates'!$D:$D,0))</f>
        <v>0</v>
      </c>
      <c r="H3515" s="103">
        <f t="shared" si="54"/>
        <v>0</v>
      </c>
    </row>
    <row r="3516" spans="1:8" hidden="1">
      <c r="A3516" s="80" t="s">
        <v>3795</v>
      </c>
      <c r="B3516" s="80" t="s">
        <v>3908</v>
      </c>
      <c r="C3516" s="80" t="s">
        <v>3705</v>
      </c>
      <c r="D3516" s="93">
        <v>98.373518240999999</v>
      </c>
      <c r="E3516" s="80" t="s">
        <v>3706</v>
      </c>
      <c r="F3516" s="86" t="str">
        <f>INDEX('Crosswalk Particulates'!$B:$B,MATCH('2017 EPA Data'!A3516,'Crosswalk Particulates'!$A:$A,0))</f>
        <v>process-cement-industry</v>
      </c>
      <c r="G3516" s="91">
        <f>INDEX('Crosswalk Particulates'!$E:$E,MATCH('2017 EPA Data'!$B3516,'Crosswalk Particulates'!$D:$D,0))</f>
        <v>0</v>
      </c>
      <c r="H3516" s="103">
        <f t="shared" si="54"/>
        <v>0</v>
      </c>
    </row>
    <row r="3517" spans="1:8" hidden="1">
      <c r="A3517" s="80" t="s">
        <v>3770</v>
      </c>
      <c r="B3517" s="80" t="s">
        <v>3764</v>
      </c>
      <c r="C3517" s="80" t="s">
        <v>3705</v>
      </c>
      <c r="D3517" s="93">
        <v>97.796378774000004</v>
      </c>
      <c r="E3517" s="80" t="s">
        <v>3706</v>
      </c>
      <c r="F3517" s="86" t="str">
        <f>INDEX('Crosswalk Particulates'!$B:$B,MATCH('2017 EPA Data'!A3517,'Crosswalk Particulates'!$A:$A,0))</f>
        <v>Commercial Buildings Sector</v>
      </c>
      <c r="G3517" s="91">
        <f>INDEX('Crosswalk Particulates'!$E:$E,MATCH('2017 EPA Data'!$B3517,'Crosswalk Particulates'!$D:$D,0))</f>
        <v>0</v>
      </c>
      <c r="H3517" s="103">
        <f t="shared" si="54"/>
        <v>0</v>
      </c>
    </row>
    <row r="3518" spans="1:8" hidden="1">
      <c r="A3518" s="80" t="s">
        <v>3743</v>
      </c>
      <c r="B3518" s="80" t="s">
        <v>3937</v>
      </c>
      <c r="C3518" s="80" t="s">
        <v>3705</v>
      </c>
      <c r="D3518" s="93">
        <v>97.65</v>
      </c>
      <c r="E3518" s="80" t="s">
        <v>3706</v>
      </c>
      <c r="F3518" s="86" t="str">
        <f>INDEX('Crosswalk Particulates'!$B:$B,MATCH('2017 EPA Data'!A3518,'Crosswalk Particulates'!$A:$A,0))</f>
        <v>process-other-industry</v>
      </c>
      <c r="G3518" s="91">
        <f>INDEX('Crosswalk Particulates'!$E:$E,MATCH('2017 EPA Data'!$B3518,'Crosswalk Particulates'!$D:$D,0))</f>
        <v>0</v>
      </c>
      <c r="H3518" s="103">
        <f t="shared" si="54"/>
        <v>0</v>
      </c>
    </row>
    <row r="3519" spans="1:8" hidden="1">
      <c r="A3519" s="80" t="s">
        <v>3766</v>
      </c>
      <c r="B3519" s="80" t="s">
        <v>3999</v>
      </c>
      <c r="C3519" s="80" t="s">
        <v>3705</v>
      </c>
      <c r="D3519" s="93">
        <v>97.547799999999995</v>
      </c>
      <c r="E3519" s="80" t="s">
        <v>3706</v>
      </c>
      <c r="F3519" s="86" t="str">
        <f>INDEX('Crosswalk Particulates'!$B:$B,MATCH('2017 EPA Data'!A3519,'Crosswalk Particulates'!$A:$A,0))</f>
        <v>process-chemicals-industry</v>
      </c>
      <c r="G3519" s="91">
        <f>INDEX('Crosswalk Particulates'!$E:$E,MATCH('2017 EPA Data'!$B3519,'Crosswalk Particulates'!$D:$D,0))</f>
        <v>0</v>
      </c>
      <c r="H3519" s="103">
        <f t="shared" si="54"/>
        <v>0</v>
      </c>
    </row>
    <row r="3520" spans="1:8" hidden="1">
      <c r="A3520" s="80" t="s">
        <v>3843</v>
      </c>
      <c r="B3520" s="80" t="s">
        <v>3830</v>
      </c>
      <c r="C3520" s="80" t="s">
        <v>3705</v>
      </c>
      <c r="D3520" s="93">
        <v>97.303087942188782</v>
      </c>
      <c r="E3520" s="80" t="s">
        <v>3706</v>
      </c>
      <c r="F3520" s="86" t="str">
        <f>INDEX('Crosswalk Particulates'!$B:$B,MATCH('2017 EPA Data'!A3520,'Crosswalk Particulates'!$A:$A,0))</f>
        <v>Commercial Buildings Sector</v>
      </c>
      <c r="G3520" s="91">
        <f>INDEX('Crosswalk Particulates'!$E:$E,MATCH('2017 EPA Data'!$B3520,'Crosswalk Particulates'!$D:$D,0))</f>
        <v>0</v>
      </c>
      <c r="H3520" s="103">
        <f t="shared" si="54"/>
        <v>0</v>
      </c>
    </row>
    <row r="3521" spans="1:8" hidden="1">
      <c r="A3521" s="80" t="s">
        <v>3751</v>
      </c>
      <c r="B3521" s="80" t="s">
        <v>3844</v>
      </c>
      <c r="C3521" s="80" t="s">
        <v>3705</v>
      </c>
      <c r="D3521" s="93">
        <v>96.064679767592054</v>
      </c>
      <c r="E3521" s="80" t="s">
        <v>3706</v>
      </c>
      <c r="F3521" s="86" t="str">
        <f>INDEX('Crosswalk Particulates'!$B:$B,MATCH('2017 EPA Data'!A3521,'Crosswalk Particulates'!$A:$A,0))</f>
        <v>Other-EPA</v>
      </c>
      <c r="G3521" s="91">
        <f>INDEX('Crosswalk Particulates'!$E:$E,MATCH('2017 EPA Data'!$B3521,'Crosswalk Particulates'!$D:$D,0))</f>
        <v>0</v>
      </c>
      <c r="H3521" s="103">
        <f t="shared" si="54"/>
        <v>0</v>
      </c>
    </row>
    <row r="3522" spans="1:8" hidden="1">
      <c r="A3522" s="80" t="s">
        <v>3747</v>
      </c>
      <c r="B3522" s="80" t="s">
        <v>4000</v>
      </c>
      <c r="C3522" s="80" t="s">
        <v>3705</v>
      </c>
      <c r="D3522" s="93">
        <v>95.853078004712842</v>
      </c>
      <c r="E3522" s="80" t="s">
        <v>3706</v>
      </c>
      <c r="F3522" s="86" t="str">
        <f>INDEX('Crosswalk Particulates'!$B:$B,MATCH('2017 EPA Data'!A3522,'Crosswalk Particulates'!$A:$A,0))</f>
        <v>process-waste-industry</v>
      </c>
      <c r="G3522" s="91">
        <f>INDEX('Crosswalk Particulates'!$E:$E,MATCH('2017 EPA Data'!$B3522,'Crosswalk Particulates'!$D:$D,0))</f>
        <v>0</v>
      </c>
      <c r="H3522" s="103">
        <f t="shared" si="54"/>
        <v>0</v>
      </c>
    </row>
    <row r="3523" spans="1:8" hidden="1">
      <c r="A3523" s="80" t="s">
        <v>3788</v>
      </c>
      <c r="B3523" s="80" t="s">
        <v>3938</v>
      </c>
      <c r="C3523" s="80" t="s">
        <v>3705</v>
      </c>
      <c r="D3523" s="93">
        <v>95.162662284419994</v>
      </c>
      <c r="E3523" s="80" t="s">
        <v>3706</v>
      </c>
      <c r="F3523" s="86" t="str">
        <f>INDEX('Crosswalk Particulates'!$B:$B,MATCH('2017 EPA Data'!A3523,'Crosswalk Particulates'!$A:$A,0))</f>
        <v>industry-fuel-biomass</v>
      </c>
      <c r="G3523" s="91">
        <f>INDEX('Crosswalk Particulates'!$E:$E,MATCH('2017 EPA Data'!$B3523,'Crosswalk Particulates'!$D:$D,0))</f>
        <v>0</v>
      </c>
      <c r="H3523" s="103">
        <f t="shared" si="54"/>
        <v>0</v>
      </c>
    </row>
    <row r="3524" spans="1:8" hidden="1">
      <c r="A3524" s="80" t="s">
        <v>3739</v>
      </c>
      <c r="B3524" s="80" t="s">
        <v>3887</v>
      </c>
      <c r="C3524" s="80" t="s">
        <v>3705</v>
      </c>
      <c r="D3524" s="93">
        <v>94.743369999999999</v>
      </c>
      <c r="E3524" s="80" t="s">
        <v>3706</v>
      </c>
      <c r="F3524" s="86" t="str">
        <f>INDEX('Crosswalk Particulates'!$B:$B,MATCH('2017 EPA Data'!A3524,'Crosswalk Particulates'!$A:$A,0))</f>
        <v>industry-fuel-natural gas</v>
      </c>
      <c r="G3524" s="91">
        <f>INDEX('Crosswalk Particulates'!$E:$E,MATCH('2017 EPA Data'!$B3524,'Crosswalk Particulates'!$D:$D,0))</f>
        <v>0</v>
      </c>
      <c r="H3524" s="103">
        <f t="shared" ref="H3524:H3587" si="55">IF(E3524="TON",D3524/metricton_to_shortton,0)*10^6</f>
        <v>0</v>
      </c>
    </row>
    <row r="3525" spans="1:8" hidden="1">
      <c r="A3525" s="80" t="s">
        <v>3769</v>
      </c>
      <c r="B3525" s="80" t="s">
        <v>3785</v>
      </c>
      <c r="C3525" s="80" t="s">
        <v>3709</v>
      </c>
      <c r="D3525" s="93">
        <v>94.455094965445468</v>
      </c>
      <c r="E3525" s="80" t="s">
        <v>3710</v>
      </c>
      <c r="F3525" s="86" t="str">
        <f>INDEX('Crosswalk Particulates'!$B:$B,MATCH('2017 EPA Data'!A3525,'Crosswalk Particulates'!$A:$A,0))</f>
        <v>Electricity Sector</v>
      </c>
      <c r="G3525" s="91" t="str">
        <f>INDEX('Crosswalk Particulates'!$E:$E,MATCH('2017 EPA Data'!$B3525,'Crosswalk Particulates'!$D:$D,0))</f>
        <v>CH4</v>
      </c>
      <c r="H3525" s="103">
        <f t="shared" si="55"/>
        <v>85688322.672792107</v>
      </c>
    </row>
    <row r="3526" spans="1:8" hidden="1">
      <c r="A3526" s="80" t="s">
        <v>3835</v>
      </c>
      <c r="B3526" s="80" t="s">
        <v>3951</v>
      </c>
      <c r="C3526" s="80" t="s">
        <v>3705</v>
      </c>
      <c r="D3526" s="93">
        <v>94.386939353754002</v>
      </c>
      <c r="E3526" s="80" t="s">
        <v>3706</v>
      </c>
      <c r="F3526" s="86" t="str">
        <f>INDEX('Crosswalk Particulates'!$B:$B,MATCH('2017 EPA Data'!A3526,'Crosswalk Particulates'!$A:$A,0))</f>
        <v>process-mining-industry</v>
      </c>
      <c r="G3526" s="91">
        <f>INDEX('Crosswalk Particulates'!$E:$E,MATCH('2017 EPA Data'!$B3526,'Crosswalk Particulates'!$D:$D,0))</f>
        <v>0</v>
      </c>
      <c r="H3526" s="103">
        <f t="shared" si="55"/>
        <v>0</v>
      </c>
    </row>
    <row r="3527" spans="1:8" hidden="1">
      <c r="A3527" s="80" t="s">
        <v>3747</v>
      </c>
      <c r="B3527" s="80" t="s">
        <v>3940</v>
      </c>
      <c r="C3527" s="80" t="s">
        <v>3705</v>
      </c>
      <c r="D3527" s="93">
        <v>94.351475834840898</v>
      </c>
      <c r="E3527" s="80" t="s">
        <v>3706</v>
      </c>
      <c r="F3527" s="86" t="str">
        <f>INDEX('Crosswalk Particulates'!$B:$B,MATCH('2017 EPA Data'!A3527,'Crosswalk Particulates'!$A:$A,0))</f>
        <v>process-waste-industry</v>
      </c>
      <c r="G3527" s="91">
        <f>INDEX('Crosswalk Particulates'!$E:$E,MATCH('2017 EPA Data'!$B3527,'Crosswalk Particulates'!$D:$D,0))</f>
        <v>0</v>
      </c>
      <c r="H3527" s="103">
        <f t="shared" si="55"/>
        <v>0</v>
      </c>
    </row>
    <row r="3528" spans="1:8" hidden="1">
      <c r="A3528" s="80" t="s">
        <v>3820</v>
      </c>
      <c r="B3528" s="80" t="s">
        <v>3833</v>
      </c>
      <c r="C3528" s="80" t="s">
        <v>3705</v>
      </c>
      <c r="D3528" s="93">
        <v>93.877075519480002</v>
      </c>
      <c r="E3528" s="80" t="s">
        <v>3706</v>
      </c>
      <c r="F3528" s="86" t="str">
        <f>INDEX('Crosswalk Particulates'!$B:$B,MATCH('2017 EPA Data'!A3528,'Crosswalk Particulates'!$A:$A,0))</f>
        <v>industry-fuel-other</v>
      </c>
      <c r="G3528" s="91">
        <f>INDEX('Crosswalk Particulates'!$E:$E,MATCH('2017 EPA Data'!$B3528,'Crosswalk Particulates'!$D:$D,0))</f>
        <v>0</v>
      </c>
      <c r="H3528" s="103">
        <f t="shared" si="55"/>
        <v>0</v>
      </c>
    </row>
    <row r="3529" spans="1:8" hidden="1">
      <c r="A3529" s="80" t="s">
        <v>3726</v>
      </c>
      <c r="B3529" s="80" t="s">
        <v>3933</v>
      </c>
      <c r="C3529" s="80" t="s">
        <v>3705</v>
      </c>
      <c r="D3529" s="93">
        <v>93.079679999999996</v>
      </c>
      <c r="E3529" s="80" t="s">
        <v>3706</v>
      </c>
      <c r="F3529" s="86" t="str">
        <f>INDEX('Crosswalk Particulates'!$B:$B,MATCH('2017 EPA Data'!A3529,'Crosswalk Particulates'!$A:$A,0))</f>
        <v>process-other-industry</v>
      </c>
      <c r="G3529" s="91">
        <f>INDEX('Crosswalk Particulates'!$E:$E,MATCH('2017 EPA Data'!$B3529,'Crosswalk Particulates'!$D:$D,0))</f>
        <v>0</v>
      </c>
      <c r="H3529" s="103">
        <f t="shared" si="55"/>
        <v>0</v>
      </c>
    </row>
    <row r="3530" spans="1:8" hidden="1">
      <c r="A3530" s="80" t="s">
        <v>3807</v>
      </c>
      <c r="B3530" s="80" t="s">
        <v>3927</v>
      </c>
      <c r="C3530" s="80" t="s">
        <v>3705</v>
      </c>
      <c r="D3530" s="93">
        <v>93.071600000000004</v>
      </c>
      <c r="E3530" s="80" t="s">
        <v>3706</v>
      </c>
      <c r="F3530" s="86" t="str">
        <f>INDEX('Crosswalk Particulates'!$B:$B,MATCH('2017 EPA Data'!A3530,'Crosswalk Particulates'!$A:$A,0))</f>
        <v>process-iron and steel-industry</v>
      </c>
      <c r="G3530" s="91">
        <f>INDEX('Crosswalk Particulates'!$E:$E,MATCH('2017 EPA Data'!$B3530,'Crosswalk Particulates'!$D:$D,0))</f>
        <v>0</v>
      </c>
      <c r="H3530" s="103">
        <f t="shared" si="55"/>
        <v>0</v>
      </c>
    </row>
    <row r="3531" spans="1:8" hidden="1">
      <c r="A3531" s="80" t="s">
        <v>3795</v>
      </c>
      <c r="B3531" s="80" t="s">
        <v>3840</v>
      </c>
      <c r="C3531" s="80" t="s">
        <v>3705</v>
      </c>
      <c r="D3531" s="93">
        <v>92.672520000000006</v>
      </c>
      <c r="E3531" s="80" t="s">
        <v>3706</v>
      </c>
      <c r="F3531" s="86" t="str">
        <f>INDEX('Crosswalk Particulates'!$B:$B,MATCH('2017 EPA Data'!A3531,'Crosswalk Particulates'!$A:$A,0))</f>
        <v>process-cement-industry</v>
      </c>
      <c r="G3531" s="91">
        <f>INDEX('Crosswalk Particulates'!$E:$E,MATCH('2017 EPA Data'!$B3531,'Crosswalk Particulates'!$D:$D,0))</f>
        <v>0</v>
      </c>
      <c r="H3531" s="103">
        <f t="shared" si="55"/>
        <v>0</v>
      </c>
    </row>
    <row r="3532" spans="1:8" hidden="1">
      <c r="A3532" s="80" t="s">
        <v>3733</v>
      </c>
      <c r="B3532" s="80" t="s">
        <v>3824</v>
      </c>
      <c r="C3532" s="80" t="s">
        <v>3705</v>
      </c>
      <c r="D3532" s="93">
        <v>92.499859936934541</v>
      </c>
      <c r="E3532" s="80" t="s">
        <v>3706</v>
      </c>
      <c r="F3532" s="86" t="str">
        <f>INDEX('Crosswalk Particulates'!$B:$B,MATCH('2017 EPA Data'!A3532,'Crosswalk Particulates'!$A:$A,0))</f>
        <v>Transportation Sector</v>
      </c>
      <c r="G3532" s="91">
        <f>INDEX('Crosswalk Particulates'!$E:$E,MATCH('2017 EPA Data'!$B3532,'Crosswalk Particulates'!$D:$D,0))</f>
        <v>0</v>
      </c>
      <c r="H3532" s="103">
        <f t="shared" si="55"/>
        <v>0</v>
      </c>
    </row>
    <row r="3533" spans="1:8" hidden="1">
      <c r="A3533" s="80" t="s">
        <v>3820</v>
      </c>
      <c r="B3533" s="80" t="s">
        <v>3809</v>
      </c>
      <c r="C3533" s="80" t="s">
        <v>3705</v>
      </c>
      <c r="D3533" s="93">
        <v>92.398630322450714</v>
      </c>
      <c r="E3533" s="80" t="s">
        <v>3706</v>
      </c>
      <c r="F3533" s="86" t="str">
        <f>INDEX('Crosswalk Particulates'!$B:$B,MATCH('2017 EPA Data'!A3533,'Crosswalk Particulates'!$A:$A,0))</f>
        <v>industry-fuel-other</v>
      </c>
      <c r="G3533" s="91">
        <f>INDEX('Crosswalk Particulates'!$E:$E,MATCH('2017 EPA Data'!$B3533,'Crosswalk Particulates'!$D:$D,0))</f>
        <v>0</v>
      </c>
      <c r="H3533" s="103">
        <f t="shared" si="55"/>
        <v>0</v>
      </c>
    </row>
    <row r="3534" spans="1:8" hidden="1">
      <c r="A3534" s="80" t="s">
        <v>3807</v>
      </c>
      <c r="B3534" s="80" t="s">
        <v>3918</v>
      </c>
      <c r="C3534" s="80" t="s">
        <v>3705</v>
      </c>
      <c r="D3534" s="93">
        <v>91.6982</v>
      </c>
      <c r="E3534" s="80" t="s">
        <v>3706</v>
      </c>
      <c r="F3534" s="86" t="str">
        <f>INDEX('Crosswalk Particulates'!$B:$B,MATCH('2017 EPA Data'!A3534,'Crosswalk Particulates'!$A:$A,0))</f>
        <v>process-iron and steel-industry</v>
      </c>
      <c r="G3534" s="91">
        <f>INDEX('Crosswalk Particulates'!$E:$E,MATCH('2017 EPA Data'!$B3534,'Crosswalk Particulates'!$D:$D,0))</f>
        <v>0</v>
      </c>
      <c r="H3534" s="103">
        <f t="shared" si="55"/>
        <v>0</v>
      </c>
    </row>
    <row r="3535" spans="1:8" hidden="1">
      <c r="A3535" s="80" t="s">
        <v>3819</v>
      </c>
      <c r="B3535" s="80" t="s">
        <v>3914</v>
      </c>
      <c r="C3535" s="80" t="s">
        <v>3705</v>
      </c>
      <c r="D3535" s="93">
        <v>91.424212229559998</v>
      </c>
      <c r="E3535" s="80" t="s">
        <v>3706</v>
      </c>
      <c r="F3535" s="86" t="str">
        <f>INDEX('Crosswalk Particulates'!$B:$B,MATCH('2017 EPA Data'!A3535,'Crosswalk Particulates'!$A:$A,0))</f>
        <v>Residential Buildings Sector</v>
      </c>
      <c r="G3535" s="91">
        <f>INDEX('Crosswalk Particulates'!$E:$E,MATCH('2017 EPA Data'!$B3535,'Crosswalk Particulates'!$D:$D,0))</f>
        <v>0</v>
      </c>
      <c r="H3535" s="103">
        <f t="shared" si="55"/>
        <v>0</v>
      </c>
    </row>
    <row r="3536" spans="1:8" hidden="1">
      <c r="A3536" s="80" t="s">
        <v>3757</v>
      </c>
      <c r="B3536" s="80" t="s">
        <v>3917</v>
      </c>
      <c r="C3536" s="80" t="s">
        <v>3705</v>
      </c>
      <c r="D3536" s="93">
        <v>90.881545103607593</v>
      </c>
      <c r="E3536" s="80" t="s">
        <v>3706</v>
      </c>
      <c r="F3536" s="86" t="str">
        <f>INDEX('Crosswalk Particulates'!$B:$B,MATCH('2017 EPA Data'!A3536,'Crosswalk Particulates'!$A:$A,0))</f>
        <v>Transportation Sector</v>
      </c>
      <c r="G3536" s="91">
        <f>INDEX('Crosswalk Particulates'!$E:$E,MATCH('2017 EPA Data'!$B3536,'Crosswalk Particulates'!$D:$D,0))</f>
        <v>0</v>
      </c>
      <c r="H3536" s="103">
        <f t="shared" si="55"/>
        <v>0</v>
      </c>
    </row>
    <row r="3537" spans="1:8" hidden="1">
      <c r="A3537" s="80" t="s">
        <v>3770</v>
      </c>
      <c r="B3537" s="80" t="s">
        <v>3905</v>
      </c>
      <c r="C3537" s="80" t="s">
        <v>3705</v>
      </c>
      <c r="D3537" s="93">
        <v>90.671859007999998</v>
      </c>
      <c r="E3537" s="80" t="s">
        <v>3706</v>
      </c>
      <c r="F3537" s="86" t="str">
        <f>INDEX('Crosswalk Particulates'!$B:$B,MATCH('2017 EPA Data'!A3537,'Crosswalk Particulates'!$A:$A,0))</f>
        <v>Commercial Buildings Sector</v>
      </c>
      <c r="G3537" s="91">
        <f>INDEX('Crosswalk Particulates'!$E:$E,MATCH('2017 EPA Data'!$B3537,'Crosswalk Particulates'!$D:$D,0))</f>
        <v>0</v>
      </c>
      <c r="H3537" s="103">
        <f t="shared" si="55"/>
        <v>0</v>
      </c>
    </row>
    <row r="3538" spans="1:8" hidden="1">
      <c r="A3538" s="80" t="s">
        <v>3739</v>
      </c>
      <c r="B3538" s="80" t="s">
        <v>3867</v>
      </c>
      <c r="C3538" s="80" t="s">
        <v>3705</v>
      </c>
      <c r="D3538" s="93">
        <v>90.630290000000002</v>
      </c>
      <c r="E3538" s="80" t="s">
        <v>3706</v>
      </c>
      <c r="F3538" s="86" t="str">
        <f>INDEX('Crosswalk Particulates'!$B:$B,MATCH('2017 EPA Data'!A3538,'Crosswalk Particulates'!$A:$A,0))</f>
        <v>industry-fuel-natural gas</v>
      </c>
      <c r="G3538" s="91">
        <f>INDEX('Crosswalk Particulates'!$E:$E,MATCH('2017 EPA Data'!$B3538,'Crosswalk Particulates'!$D:$D,0))</f>
        <v>0</v>
      </c>
      <c r="H3538" s="103">
        <f t="shared" si="55"/>
        <v>0</v>
      </c>
    </row>
    <row r="3539" spans="1:8" hidden="1">
      <c r="A3539" s="80" t="s">
        <v>3852</v>
      </c>
      <c r="B3539" s="80" t="s">
        <v>3916</v>
      </c>
      <c r="C3539" s="80" t="s">
        <v>3705</v>
      </c>
      <c r="D3539" s="93">
        <v>90.270959997649172</v>
      </c>
      <c r="E3539" s="80" t="s">
        <v>3706</v>
      </c>
      <c r="F3539" s="86" t="str">
        <f>INDEX('Crosswalk Particulates'!$B:$B,MATCH('2017 EPA Data'!A3539,'Crosswalk Particulates'!$A:$A,0))</f>
        <v>Commercial Buildings Sector</v>
      </c>
      <c r="G3539" s="91">
        <f>INDEX('Crosswalk Particulates'!$E:$E,MATCH('2017 EPA Data'!$B3539,'Crosswalk Particulates'!$D:$D,0))</f>
        <v>0</v>
      </c>
      <c r="H3539" s="103">
        <f t="shared" si="55"/>
        <v>0</v>
      </c>
    </row>
    <row r="3540" spans="1:8" hidden="1">
      <c r="A3540" s="80" t="s">
        <v>3707</v>
      </c>
      <c r="B3540" s="80" t="s">
        <v>3968</v>
      </c>
      <c r="C3540" s="80" t="s">
        <v>3705</v>
      </c>
      <c r="D3540" s="93">
        <v>89.782089066400005</v>
      </c>
      <c r="E3540" s="80" t="s">
        <v>3706</v>
      </c>
      <c r="F3540" s="86" t="str">
        <f>INDEX('Crosswalk Particulates'!$B:$B,MATCH('2017 EPA Data'!A3540,'Crosswalk Particulates'!$A:$A,0))</f>
        <v>process-other-industry</v>
      </c>
      <c r="G3540" s="91">
        <f>INDEX('Crosswalk Particulates'!$E:$E,MATCH('2017 EPA Data'!$B3540,'Crosswalk Particulates'!$D:$D,0))</f>
        <v>0</v>
      </c>
      <c r="H3540" s="103">
        <f t="shared" si="55"/>
        <v>0</v>
      </c>
    </row>
    <row r="3541" spans="1:8" hidden="1">
      <c r="A3541" s="80" t="s">
        <v>3857</v>
      </c>
      <c r="B3541" s="80" t="s">
        <v>3847</v>
      </c>
      <c r="C3541" s="80" t="s">
        <v>3705</v>
      </c>
      <c r="D3541" s="93">
        <v>89.402816916772295</v>
      </c>
      <c r="E3541" s="80" t="s">
        <v>3706</v>
      </c>
      <c r="F3541" s="86" t="str">
        <f>INDEX('Crosswalk Particulates'!$B:$B,MATCH('2017 EPA Data'!A3541,'Crosswalk Particulates'!$A:$A,0))</f>
        <v>Commercial Buildings Sector</v>
      </c>
      <c r="G3541" s="91">
        <f>INDEX('Crosswalk Particulates'!$E:$E,MATCH('2017 EPA Data'!$B3541,'Crosswalk Particulates'!$D:$D,0))</f>
        <v>0</v>
      </c>
      <c r="H3541" s="103">
        <f t="shared" si="55"/>
        <v>0</v>
      </c>
    </row>
    <row r="3542" spans="1:8" hidden="1">
      <c r="A3542" s="80" t="s">
        <v>3807</v>
      </c>
      <c r="B3542" s="80" t="s">
        <v>3860</v>
      </c>
      <c r="C3542" s="80" t="s">
        <v>3705</v>
      </c>
      <c r="D3542" s="93">
        <v>89.353319999999997</v>
      </c>
      <c r="E3542" s="80" t="s">
        <v>3706</v>
      </c>
      <c r="F3542" s="86" t="str">
        <f>INDEX('Crosswalk Particulates'!$B:$B,MATCH('2017 EPA Data'!A3542,'Crosswalk Particulates'!$A:$A,0))</f>
        <v>process-iron and steel-industry</v>
      </c>
      <c r="G3542" s="91">
        <f>INDEX('Crosswalk Particulates'!$E:$E,MATCH('2017 EPA Data'!$B3542,'Crosswalk Particulates'!$D:$D,0))</f>
        <v>0</v>
      </c>
      <c r="H3542" s="103">
        <f t="shared" si="55"/>
        <v>0</v>
      </c>
    </row>
    <row r="3543" spans="1:8" hidden="1">
      <c r="A3543" s="80" t="s">
        <v>3788</v>
      </c>
      <c r="B3543" s="80" t="s">
        <v>3976</v>
      </c>
      <c r="C3543" s="80" t="s">
        <v>3705</v>
      </c>
      <c r="D3543" s="93">
        <v>89.288374000000005</v>
      </c>
      <c r="E3543" s="80" t="s">
        <v>3706</v>
      </c>
      <c r="F3543" s="86" t="str">
        <f>INDEX('Crosswalk Particulates'!$B:$B,MATCH('2017 EPA Data'!A3543,'Crosswalk Particulates'!$A:$A,0))</f>
        <v>industry-fuel-biomass</v>
      </c>
      <c r="G3543" s="91">
        <f>INDEX('Crosswalk Particulates'!$E:$E,MATCH('2017 EPA Data'!$B3543,'Crosswalk Particulates'!$D:$D,0))</f>
        <v>0</v>
      </c>
      <c r="H3543" s="103">
        <f t="shared" si="55"/>
        <v>0</v>
      </c>
    </row>
    <row r="3544" spans="1:8" hidden="1">
      <c r="A3544" s="80" t="s">
        <v>3747</v>
      </c>
      <c r="B3544" s="80" t="s">
        <v>3878</v>
      </c>
      <c r="C3544" s="80" t="s">
        <v>3705</v>
      </c>
      <c r="D3544" s="93">
        <v>88.822335658292005</v>
      </c>
      <c r="E3544" s="80" t="s">
        <v>3706</v>
      </c>
      <c r="F3544" s="86" t="str">
        <f>INDEX('Crosswalk Particulates'!$B:$B,MATCH('2017 EPA Data'!A3544,'Crosswalk Particulates'!$A:$A,0))</f>
        <v>process-waste-industry</v>
      </c>
      <c r="G3544" s="91">
        <f>INDEX('Crosswalk Particulates'!$E:$E,MATCH('2017 EPA Data'!$B3544,'Crosswalk Particulates'!$D:$D,0))</f>
        <v>0</v>
      </c>
      <c r="H3544" s="103">
        <f t="shared" si="55"/>
        <v>0</v>
      </c>
    </row>
    <row r="3545" spans="1:8" hidden="1">
      <c r="A3545" s="80" t="s">
        <v>3770</v>
      </c>
      <c r="B3545" s="80" t="s">
        <v>3850</v>
      </c>
      <c r="C3545" s="80" t="s">
        <v>3705</v>
      </c>
      <c r="D3545" s="93">
        <v>88.748186008904639</v>
      </c>
      <c r="E3545" s="80" t="s">
        <v>3706</v>
      </c>
      <c r="F3545" s="86" t="str">
        <f>INDEX('Crosswalk Particulates'!$B:$B,MATCH('2017 EPA Data'!A3545,'Crosswalk Particulates'!$A:$A,0))</f>
        <v>Commercial Buildings Sector</v>
      </c>
      <c r="G3545" s="91">
        <f>INDEX('Crosswalk Particulates'!$E:$E,MATCH('2017 EPA Data'!$B3545,'Crosswalk Particulates'!$D:$D,0))</f>
        <v>0</v>
      </c>
      <c r="H3545" s="103">
        <f t="shared" si="55"/>
        <v>0</v>
      </c>
    </row>
    <row r="3546" spans="1:8" hidden="1">
      <c r="A3546" s="80" t="s">
        <v>3769</v>
      </c>
      <c r="B3546" s="80" t="s">
        <v>3786</v>
      </c>
      <c r="C3546" s="80" t="s">
        <v>3705</v>
      </c>
      <c r="D3546" s="93">
        <v>88.532989999999998</v>
      </c>
      <c r="E3546" s="80" t="s">
        <v>3706</v>
      </c>
      <c r="F3546" s="86" t="str">
        <f>INDEX('Crosswalk Particulates'!$B:$B,MATCH('2017 EPA Data'!A3546,'Crosswalk Particulates'!$A:$A,0))</f>
        <v>Electricity Sector</v>
      </c>
      <c r="G3546" s="91">
        <f>INDEX('Crosswalk Particulates'!$E:$E,MATCH('2017 EPA Data'!$B3546,'Crosswalk Particulates'!$D:$D,0))</f>
        <v>0</v>
      </c>
      <c r="H3546" s="103">
        <f t="shared" si="55"/>
        <v>0</v>
      </c>
    </row>
    <row r="3547" spans="1:8" hidden="1">
      <c r="A3547" s="80" t="s">
        <v>3741</v>
      </c>
      <c r="B3547" s="80" t="s">
        <v>3945</v>
      </c>
      <c r="C3547" s="80" t="s">
        <v>3705</v>
      </c>
      <c r="D3547" s="93">
        <v>88.391999999999996</v>
      </c>
      <c r="E3547" s="80" t="s">
        <v>3706</v>
      </c>
      <c r="F3547" s="86" t="str">
        <f>INDEX('Crosswalk Particulates'!$B:$B,MATCH('2017 EPA Data'!A3547,'Crosswalk Particulates'!$A:$A,0))</f>
        <v>process-other-industry</v>
      </c>
      <c r="G3547" s="91">
        <f>INDEX('Crosswalk Particulates'!$E:$E,MATCH('2017 EPA Data'!$B3547,'Crosswalk Particulates'!$D:$D,0))</f>
        <v>0</v>
      </c>
      <c r="H3547" s="103">
        <f t="shared" si="55"/>
        <v>0</v>
      </c>
    </row>
    <row r="3548" spans="1:8" hidden="1">
      <c r="A3548" s="80" t="s">
        <v>3770</v>
      </c>
      <c r="B3548" s="80" t="s">
        <v>3830</v>
      </c>
      <c r="C3548" s="80" t="s">
        <v>3705</v>
      </c>
      <c r="D3548" s="93">
        <v>88.083994701999998</v>
      </c>
      <c r="E3548" s="80" t="s">
        <v>3706</v>
      </c>
      <c r="F3548" s="86" t="str">
        <f>INDEX('Crosswalk Particulates'!$B:$B,MATCH('2017 EPA Data'!A3548,'Crosswalk Particulates'!$A:$A,0))</f>
        <v>Commercial Buildings Sector</v>
      </c>
      <c r="G3548" s="91">
        <f>INDEX('Crosswalk Particulates'!$E:$E,MATCH('2017 EPA Data'!$B3548,'Crosswalk Particulates'!$D:$D,0))</f>
        <v>0</v>
      </c>
      <c r="H3548" s="103">
        <f t="shared" si="55"/>
        <v>0</v>
      </c>
    </row>
    <row r="3549" spans="1:8" hidden="1">
      <c r="A3549" s="80" t="s">
        <v>3857</v>
      </c>
      <c r="B3549" s="80" t="s">
        <v>3746</v>
      </c>
      <c r="C3549" s="80" t="s">
        <v>3705</v>
      </c>
      <c r="D3549" s="93">
        <v>87.657803917999999</v>
      </c>
      <c r="E3549" s="80" t="s">
        <v>3706</v>
      </c>
      <c r="F3549" s="86" t="str">
        <f>INDEX('Crosswalk Particulates'!$B:$B,MATCH('2017 EPA Data'!A3549,'Crosswalk Particulates'!$A:$A,0))</f>
        <v>Commercial Buildings Sector</v>
      </c>
      <c r="G3549" s="91">
        <f>INDEX('Crosswalk Particulates'!$E:$E,MATCH('2017 EPA Data'!$B3549,'Crosswalk Particulates'!$D:$D,0))</f>
        <v>0</v>
      </c>
      <c r="H3549" s="103">
        <f t="shared" si="55"/>
        <v>0</v>
      </c>
    </row>
    <row r="3550" spans="1:8" hidden="1">
      <c r="A3550" s="80" t="s">
        <v>3770</v>
      </c>
      <c r="B3550" s="80" t="s">
        <v>3854</v>
      </c>
      <c r="C3550" s="80" t="s">
        <v>3705</v>
      </c>
      <c r="D3550" s="93">
        <v>87.444000000000003</v>
      </c>
      <c r="E3550" s="80" t="s">
        <v>3706</v>
      </c>
      <c r="F3550" s="86" t="str">
        <f>INDEX('Crosswalk Particulates'!$B:$B,MATCH('2017 EPA Data'!A3550,'Crosswalk Particulates'!$A:$A,0))</f>
        <v>Commercial Buildings Sector</v>
      </c>
      <c r="G3550" s="91">
        <f>INDEX('Crosswalk Particulates'!$E:$E,MATCH('2017 EPA Data'!$B3550,'Crosswalk Particulates'!$D:$D,0))</f>
        <v>0</v>
      </c>
      <c r="H3550" s="103">
        <f t="shared" si="55"/>
        <v>0</v>
      </c>
    </row>
    <row r="3551" spans="1:8" hidden="1">
      <c r="A3551" s="80" t="s">
        <v>3784</v>
      </c>
      <c r="B3551" s="80" t="s">
        <v>3975</v>
      </c>
      <c r="C3551" s="80" t="s">
        <v>3705</v>
      </c>
      <c r="D3551" s="93">
        <v>87.061112126937999</v>
      </c>
      <c r="E3551" s="80" t="s">
        <v>3706</v>
      </c>
      <c r="F3551" s="86" t="str">
        <f>INDEX('Crosswalk Particulates'!$B:$B,MATCH('2017 EPA Data'!A3551,'Crosswalk Particulates'!$A:$A,0))</f>
        <v>industry-fuel-coal</v>
      </c>
      <c r="G3551" s="91">
        <f>INDEX('Crosswalk Particulates'!$E:$E,MATCH('2017 EPA Data'!$B3551,'Crosswalk Particulates'!$D:$D,0))</f>
        <v>0</v>
      </c>
      <c r="H3551" s="103">
        <f t="shared" si="55"/>
        <v>0</v>
      </c>
    </row>
    <row r="3552" spans="1:8" hidden="1">
      <c r="A3552" s="80" t="s">
        <v>3795</v>
      </c>
      <c r="B3552" s="80" t="s">
        <v>3866</v>
      </c>
      <c r="C3552" s="80" t="s">
        <v>3705</v>
      </c>
      <c r="D3552" s="93">
        <v>87.033929999999998</v>
      </c>
      <c r="E3552" s="80" t="s">
        <v>3706</v>
      </c>
      <c r="F3552" s="86" t="str">
        <f>INDEX('Crosswalk Particulates'!$B:$B,MATCH('2017 EPA Data'!A3552,'Crosswalk Particulates'!$A:$A,0))</f>
        <v>process-cement-industry</v>
      </c>
      <c r="G3552" s="91">
        <f>INDEX('Crosswalk Particulates'!$E:$E,MATCH('2017 EPA Data'!$B3552,'Crosswalk Particulates'!$D:$D,0))</f>
        <v>0</v>
      </c>
      <c r="H3552" s="103">
        <f t="shared" si="55"/>
        <v>0</v>
      </c>
    </row>
    <row r="3553" spans="1:8" hidden="1">
      <c r="A3553" s="80" t="s">
        <v>3743</v>
      </c>
      <c r="B3553" s="80" t="s">
        <v>3778</v>
      </c>
      <c r="C3553" s="80" t="s">
        <v>3745</v>
      </c>
      <c r="D3553" s="93">
        <v>86.826892426000001</v>
      </c>
      <c r="E3553" s="80" t="s">
        <v>3710</v>
      </c>
      <c r="F3553" s="86" t="str">
        <f>INDEX('Crosswalk Particulates'!$B:$B,MATCH('2017 EPA Data'!A3553,'Crosswalk Particulates'!$A:$A,0))</f>
        <v>process-other-industry</v>
      </c>
      <c r="G3553" s="91" t="str">
        <f>INDEX('Crosswalk Particulates'!$E:$E,MATCH('2017 EPA Data'!$B3553,'Crosswalk Particulates'!$D:$D,0))</f>
        <v>PM10</v>
      </c>
      <c r="H3553" s="103">
        <f t="shared" si="55"/>
        <v>78768125.505529314</v>
      </c>
    </row>
    <row r="3554" spans="1:8" hidden="1">
      <c r="A3554" s="80" t="s">
        <v>3843</v>
      </c>
      <c r="B3554" s="80" t="s">
        <v>3808</v>
      </c>
      <c r="C3554" s="80" t="s">
        <v>3705</v>
      </c>
      <c r="D3554" s="93">
        <v>86.420625581560444</v>
      </c>
      <c r="E3554" s="80" t="s">
        <v>3706</v>
      </c>
      <c r="F3554" s="86" t="str">
        <f>INDEX('Crosswalk Particulates'!$B:$B,MATCH('2017 EPA Data'!A3554,'Crosswalk Particulates'!$A:$A,0))</f>
        <v>Commercial Buildings Sector</v>
      </c>
      <c r="G3554" s="91">
        <f>INDEX('Crosswalk Particulates'!$E:$E,MATCH('2017 EPA Data'!$B3554,'Crosswalk Particulates'!$D:$D,0))</f>
        <v>0</v>
      </c>
      <c r="H3554" s="103">
        <f t="shared" si="55"/>
        <v>0</v>
      </c>
    </row>
    <row r="3555" spans="1:8" hidden="1">
      <c r="A3555" s="80" t="s">
        <v>3707</v>
      </c>
      <c r="B3555" s="80" t="s">
        <v>4001</v>
      </c>
      <c r="C3555" s="80" t="s">
        <v>3705</v>
      </c>
      <c r="D3555" s="93">
        <v>85.820779999999999</v>
      </c>
      <c r="E3555" s="80" t="s">
        <v>3706</v>
      </c>
      <c r="F3555" s="86" t="str">
        <f>INDEX('Crosswalk Particulates'!$B:$B,MATCH('2017 EPA Data'!A3555,'Crosswalk Particulates'!$A:$A,0))</f>
        <v>process-other-industry</v>
      </c>
      <c r="G3555" s="91">
        <f>INDEX('Crosswalk Particulates'!$E:$E,MATCH('2017 EPA Data'!$B3555,'Crosswalk Particulates'!$D:$D,0))</f>
        <v>0</v>
      </c>
      <c r="H3555" s="103">
        <f t="shared" si="55"/>
        <v>0</v>
      </c>
    </row>
    <row r="3556" spans="1:8" hidden="1">
      <c r="A3556" s="80" t="s">
        <v>3707</v>
      </c>
      <c r="B3556" s="80" t="s">
        <v>3907</v>
      </c>
      <c r="C3556" s="80" t="s">
        <v>3705</v>
      </c>
      <c r="D3556" s="93">
        <v>85.617418697999994</v>
      </c>
      <c r="E3556" s="80" t="s">
        <v>3706</v>
      </c>
      <c r="F3556" s="86" t="str">
        <f>INDEX('Crosswalk Particulates'!$B:$B,MATCH('2017 EPA Data'!A3556,'Crosswalk Particulates'!$A:$A,0))</f>
        <v>process-other-industry</v>
      </c>
      <c r="G3556" s="91">
        <f>INDEX('Crosswalk Particulates'!$E:$E,MATCH('2017 EPA Data'!$B3556,'Crosswalk Particulates'!$D:$D,0))</f>
        <v>0</v>
      </c>
      <c r="H3556" s="103">
        <f t="shared" si="55"/>
        <v>0</v>
      </c>
    </row>
    <row r="3557" spans="1:8" hidden="1">
      <c r="A3557" s="80" t="s">
        <v>3790</v>
      </c>
      <c r="B3557" s="80" t="s">
        <v>3920</v>
      </c>
      <c r="D3557" s="93">
        <v>85.477153614116247</v>
      </c>
      <c r="E3557" s="80" t="s">
        <v>3710</v>
      </c>
      <c r="F3557" s="86" t="str">
        <f>INDEX('Crosswalk Particulates'!$B:$B,MATCH('2017 EPA Data'!A3557,'Crosswalk Particulates'!$A:$A,0))</f>
        <v>process-other-industry</v>
      </c>
      <c r="G3557" s="91">
        <f>INDEX('Crosswalk Particulates'!$E:$E,MATCH('2017 EPA Data'!$B3557,'Crosswalk Particulates'!$D:$D,0))</f>
        <v>0</v>
      </c>
      <c r="H3557" s="103">
        <f t="shared" si="55"/>
        <v>77543661.5962082</v>
      </c>
    </row>
    <row r="3558" spans="1:8" hidden="1">
      <c r="A3558" s="80" t="s">
        <v>3726</v>
      </c>
      <c r="B3558" s="80" t="s">
        <v>3867</v>
      </c>
      <c r="C3558" s="80" t="s">
        <v>3705</v>
      </c>
      <c r="D3558" s="93">
        <v>85.38</v>
      </c>
      <c r="E3558" s="80" t="s">
        <v>3706</v>
      </c>
      <c r="F3558" s="86" t="str">
        <f>INDEX('Crosswalk Particulates'!$B:$B,MATCH('2017 EPA Data'!A3558,'Crosswalk Particulates'!$A:$A,0))</f>
        <v>process-other-industry</v>
      </c>
      <c r="G3558" s="91">
        <f>INDEX('Crosswalk Particulates'!$E:$E,MATCH('2017 EPA Data'!$B3558,'Crosswalk Particulates'!$D:$D,0))</f>
        <v>0</v>
      </c>
      <c r="H3558" s="103">
        <f t="shared" si="55"/>
        <v>0</v>
      </c>
    </row>
    <row r="3559" spans="1:8" hidden="1">
      <c r="A3559" s="80" t="s">
        <v>3707</v>
      </c>
      <c r="B3559" s="80" t="s">
        <v>3821</v>
      </c>
      <c r="C3559" s="80" t="s">
        <v>3705</v>
      </c>
      <c r="D3559" s="93">
        <v>85.22</v>
      </c>
      <c r="E3559" s="80" t="s">
        <v>3706</v>
      </c>
      <c r="F3559" s="86" t="str">
        <f>INDEX('Crosswalk Particulates'!$B:$B,MATCH('2017 EPA Data'!A3559,'Crosswalk Particulates'!$A:$A,0))</f>
        <v>process-other-industry</v>
      </c>
      <c r="G3559" s="91">
        <f>INDEX('Crosswalk Particulates'!$E:$E,MATCH('2017 EPA Data'!$B3559,'Crosswalk Particulates'!$D:$D,0))</f>
        <v>0</v>
      </c>
      <c r="H3559" s="103">
        <f t="shared" si="55"/>
        <v>0</v>
      </c>
    </row>
    <row r="3560" spans="1:8" hidden="1">
      <c r="A3560" s="80" t="s">
        <v>3743</v>
      </c>
      <c r="B3560" s="80" t="s">
        <v>3798</v>
      </c>
      <c r="C3560" s="80" t="s">
        <v>3745</v>
      </c>
      <c r="D3560" s="93">
        <v>85.207439691489995</v>
      </c>
      <c r="E3560" s="80" t="s">
        <v>3710</v>
      </c>
      <c r="F3560" s="86" t="str">
        <f>INDEX('Crosswalk Particulates'!$B:$B,MATCH('2017 EPA Data'!A3560,'Crosswalk Particulates'!$A:$A,0))</f>
        <v>process-other-industry</v>
      </c>
      <c r="G3560" s="91" t="str">
        <f>INDEX('Crosswalk Particulates'!$E:$E,MATCH('2017 EPA Data'!$B3560,'Crosswalk Particulates'!$D:$D,0))</f>
        <v>PM25</v>
      </c>
      <c r="H3560" s="103">
        <f t="shared" si="55"/>
        <v>77298980.950449511</v>
      </c>
    </row>
    <row r="3561" spans="1:8" hidden="1">
      <c r="A3561" s="80" t="s">
        <v>3734</v>
      </c>
      <c r="B3561" s="80" t="s">
        <v>3855</v>
      </c>
      <c r="C3561" s="80" t="s">
        <v>3705</v>
      </c>
      <c r="D3561" s="93">
        <v>85.193016631999996</v>
      </c>
      <c r="E3561" s="80" t="s">
        <v>3706</v>
      </c>
      <c r="F3561" s="86" t="str">
        <f>INDEX('Crosswalk Particulates'!$B:$B,MATCH('2017 EPA Data'!A3561,'Crosswalk Particulates'!$A:$A,0))</f>
        <v>process-other-industry</v>
      </c>
      <c r="G3561" s="91">
        <f>INDEX('Crosswalk Particulates'!$E:$E,MATCH('2017 EPA Data'!$B3561,'Crosswalk Particulates'!$D:$D,0))</f>
        <v>0</v>
      </c>
      <c r="H3561" s="103">
        <f t="shared" si="55"/>
        <v>0</v>
      </c>
    </row>
    <row r="3562" spans="1:8" hidden="1">
      <c r="A3562" s="80" t="s">
        <v>3747</v>
      </c>
      <c r="B3562" s="80" t="s">
        <v>3864</v>
      </c>
      <c r="C3562" s="80" t="s">
        <v>3705</v>
      </c>
      <c r="D3562" s="93">
        <v>85.124000312000007</v>
      </c>
      <c r="E3562" s="80" t="s">
        <v>3706</v>
      </c>
      <c r="F3562" s="86" t="str">
        <f>INDEX('Crosswalk Particulates'!$B:$B,MATCH('2017 EPA Data'!A3562,'Crosswalk Particulates'!$A:$A,0))</f>
        <v>process-waste-industry</v>
      </c>
      <c r="G3562" s="91">
        <f>INDEX('Crosswalk Particulates'!$E:$E,MATCH('2017 EPA Data'!$B3562,'Crosswalk Particulates'!$D:$D,0))</f>
        <v>0</v>
      </c>
      <c r="H3562" s="103">
        <f t="shared" si="55"/>
        <v>0</v>
      </c>
    </row>
    <row r="3563" spans="1:8" hidden="1">
      <c r="A3563" s="80" t="s">
        <v>3796</v>
      </c>
      <c r="B3563" s="80" t="s">
        <v>3861</v>
      </c>
      <c r="C3563" s="80" t="s">
        <v>3705</v>
      </c>
      <c r="D3563" s="93">
        <v>84.525242579999997</v>
      </c>
      <c r="E3563" s="80" t="s">
        <v>3706</v>
      </c>
      <c r="F3563" s="86" t="str">
        <f>INDEX('Crosswalk Particulates'!$B:$B,MATCH('2017 EPA Data'!A3563,'Crosswalk Particulates'!$A:$A,0))</f>
        <v>Electricity Sector</v>
      </c>
      <c r="G3563" s="91">
        <f>INDEX('Crosswalk Particulates'!$E:$E,MATCH('2017 EPA Data'!$B3563,'Crosswalk Particulates'!$D:$D,0))</f>
        <v>0</v>
      </c>
      <c r="H3563" s="103">
        <f t="shared" si="55"/>
        <v>0</v>
      </c>
    </row>
    <row r="3564" spans="1:8" hidden="1">
      <c r="A3564" s="80" t="s">
        <v>3747</v>
      </c>
      <c r="B3564" s="80" t="s">
        <v>3848</v>
      </c>
      <c r="C3564" s="80" t="s">
        <v>3705</v>
      </c>
      <c r="D3564" s="93">
        <v>84.325429999999997</v>
      </c>
      <c r="E3564" s="80" t="s">
        <v>3706</v>
      </c>
      <c r="F3564" s="86" t="str">
        <f>INDEX('Crosswalk Particulates'!$B:$B,MATCH('2017 EPA Data'!A3564,'Crosswalk Particulates'!$A:$A,0))</f>
        <v>process-waste-industry</v>
      </c>
      <c r="G3564" s="91">
        <f>INDEX('Crosswalk Particulates'!$E:$E,MATCH('2017 EPA Data'!$B3564,'Crosswalk Particulates'!$D:$D,0))</f>
        <v>0</v>
      </c>
      <c r="H3564" s="103">
        <f t="shared" si="55"/>
        <v>0</v>
      </c>
    </row>
    <row r="3565" spans="1:8" hidden="1">
      <c r="A3565" s="80" t="s">
        <v>3795</v>
      </c>
      <c r="B3565" s="80" t="s">
        <v>3809</v>
      </c>
      <c r="C3565" s="80" t="s">
        <v>3705</v>
      </c>
      <c r="D3565" s="93">
        <v>84.236596096</v>
      </c>
      <c r="E3565" s="80" t="s">
        <v>3706</v>
      </c>
      <c r="F3565" s="86" t="str">
        <f>INDEX('Crosswalk Particulates'!$B:$B,MATCH('2017 EPA Data'!A3565,'Crosswalk Particulates'!$A:$A,0))</f>
        <v>process-cement-industry</v>
      </c>
      <c r="G3565" s="91">
        <f>INDEX('Crosswalk Particulates'!$E:$E,MATCH('2017 EPA Data'!$B3565,'Crosswalk Particulates'!$D:$D,0))</f>
        <v>0</v>
      </c>
      <c r="H3565" s="103">
        <f t="shared" si="55"/>
        <v>0</v>
      </c>
    </row>
    <row r="3566" spans="1:8" hidden="1">
      <c r="A3566" s="80" t="s">
        <v>3807</v>
      </c>
      <c r="B3566" s="80" t="s">
        <v>3861</v>
      </c>
      <c r="C3566" s="80" t="s">
        <v>3705</v>
      </c>
      <c r="D3566" s="93">
        <v>84</v>
      </c>
      <c r="E3566" s="80" t="s">
        <v>3706</v>
      </c>
      <c r="F3566" s="86" t="str">
        <f>INDEX('Crosswalk Particulates'!$B:$B,MATCH('2017 EPA Data'!A3566,'Crosswalk Particulates'!$A:$A,0))</f>
        <v>process-iron and steel-industry</v>
      </c>
      <c r="G3566" s="91">
        <f>INDEX('Crosswalk Particulates'!$E:$E,MATCH('2017 EPA Data'!$B3566,'Crosswalk Particulates'!$D:$D,0))</f>
        <v>0</v>
      </c>
      <c r="H3566" s="103">
        <f t="shared" si="55"/>
        <v>0</v>
      </c>
    </row>
    <row r="3567" spans="1:8" hidden="1">
      <c r="A3567" s="80" t="s">
        <v>3815</v>
      </c>
      <c r="B3567" s="80" t="s">
        <v>3920</v>
      </c>
      <c r="D3567" s="93">
        <v>83.574703163807996</v>
      </c>
      <c r="E3567" s="80" t="s">
        <v>3710</v>
      </c>
      <c r="F3567" s="86" t="str">
        <f>INDEX('Crosswalk Particulates'!$B:$B,MATCH('2017 EPA Data'!A3567,'Crosswalk Particulates'!$A:$A,0))</f>
        <v>Other-EPA</v>
      </c>
      <c r="G3567" s="91">
        <f>INDEX('Crosswalk Particulates'!$E:$E,MATCH('2017 EPA Data'!$B3567,'Crosswalk Particulates'!$D:$D,0))</f>
        <v>0</v>
      </c>
      <c r="H3567" s="103">
        <f t="shared" si="55"/>
        <v>75817785.526583269</v>
      </c>
    </row>
    <row r="3568" spans="1:8" hidden="1">
      <c r="A3568" s="80" t="s">
        <v>3743</v>
      </c>
      <c r="B3568" s="80" t="s">
        <v>3748</v>
      </c>
      <c r="C3568" s="80" t="s">
        <v>3745</v>
      </c>
      <c r="D3568" s="93">
        <v>83.492778599999994</v>
      </c>
      <c r="E3568" s="80" t="s">
        <v>3710</v>
      </c>
      <c r="F3568" s="86" t="str">
        <f>INDEX('Crosswalk Particulates'!$B:$B,MATCH('2017 EPA Data'!A3568,'Crosswalk Particulates'!$A:$A,0))</f>
        <v>process-other-industry</v>
      </c>
      <c r="G3568" s="91" t="str">
        <f>INDEX('Crosswalk Particulates'!$E:$E,MATCH('2017 EPA Data'!$B3568,'Crosswalk Particulates'!$D:$D,0))</f>
        <v>CO</v>
      </c>
      <c r="H3568" s="103">
        <f t="shared" si="55"/>
        <v>75743464.72407943</v>
      </c>
    </row>
    <row r="3569" spans="1:8" hidden="1">
      <c r="A3569" s="80" t="s">
        <v>3780</v>
      </c>
      <c r="B3569" s="80" t="s">
        <v>4002</v>
      </c>
      <c r="C3569" s="80" t="s">
        <v>3705</v>
      </c>
      <c r="D3569" s="93">
        <v>83.38</v>
      </c>
      <c r="E3569" s="80" t="s">
        <v>3706</v>
      </c>
      <c r="F3569" s="86" t="str">
        <f>INDEX('Crosswalk Particulates'!$B:$B,MATCH('2017 EPA Data'!A3569,'Crosswalk Particulates'!$A:$A,0))</f>
        <v>process-ngps-industry</v>
      </c>
      <c r="G3569" s="91">
        <f>INDEX('Crosswalk Particulates'!$E:$E,MATCH('2017 EPA Data'!$B3569,'Crosswalk Particulates'!$D:$D,0))</f>
        <v>0</v>
      </c>
      <c r="H3569" s="103">
        <f t="shared" si="55"/>
        <v>0</v>
      </c>
    </row>
    <row r="3570" spans="1:8" hidden="1">
      <c r="A3570" s="80" t="s">
        <v>3807</v>
      </c>
      <c r="B3570" s="80" t="s">
        <v>3885</v>
      </c>
      <c r="C3570" s="80" t="s">
        <v>3705</v>
      </c>
      <c r="D3570" s="93">
        <v>83.028019999999998</v>
      </c>
      <c r="E3570" s="80" t="s">
        <v>3706</v>
      </c>
      <c r="F3570" s="86" t="str">
        <f>INDEX('Crosswalk Particulates'!$B:$B,MATCH('2017 EPA Data'!A3570,'Crosswalk Particulates'!$A:$A,0))</f>
        <v>process-iron and steel-industry</v>
      </c>
      <c r="G3570" s="91">
        <f>INDEX('Crosswalk Particulates'!$E:$E,MATCH('2017 EPA Data'!$B3570,'Crosswalk Particulates'!$D:$D,0))</f>
        <v>0</v>
      </c>
      <c r="H3570" s="103">
        <f t="shared" si="55"/>
        <v>0</v>
      </c>
    </row>
    <row r="3571" spans="1:8" hidden="1">
      <c r="A3571" s="80" t="s">
        <v>3911</v>
      </c>
      <c r="B3571" s="80" t="s">
        <v>3822</v>
      </c>
      <c r="D3571" s="93">
        <v>82.745193320753813</v>
      </c>
      <c r="E3571" s="80" t="s">
        <v>3710</v>
      </c>
      <c r="F3571" s="86" t="str">
        <f>INDEX('Crosswalk Particulates'!$B:$B,MATCH('2017 EPA Data'!A3571,'Crosswalk Particulates'!$A:$A,0))</f>
        <v>Residential Buildings Sector</v>
      </c>
      <c r="G3571" s="91" t="str">
        <f>INDEX('Crosswalk Particulates'!$E:$E,MATCH('2017 EPA Data'!$B3571,'Crosswalk Particulates'!$D:$D,0))</f>
        <v>OC</v>
      </c>
      <c r="H3571" s="103">
        <f t="shared" si="55"/>
        <v>75065265.960350379</v>
      </c>
    </row>
    <row r="3572" spans="1:8" hidden="1">
      <c r="A3572" s="80" t="s">
        <v>3780</v>
      </c>
      <c r="B3572" s="80" t="s">
        <v>4003</v>
      </c>
      <c r="C3572" s="80" t="s">
        <v>3705</v>
      </c>
      <c r="D3572" s="93">
        <v>82.38</v>
      </c>
      <c r="E3572" s="80" t="s">
        <v>3706</v>
      </c>
      <c r="F3572" s="86" t="str">
        <f>INDEX('Crosswalk Particulates'!$B:$B,MATCH('2017 EPA Data'!A3572,'Crosswalk Particulates'!$A:$A,0))</f>
        <v>process-ngps-industry</v>
      </c>
      <c r="G3572" s="91">
        <f>INDEX('Crosswalk Particulates'!$E:$E,MATCH('2017 EPA Data'!$B3572,'Crosswalk Particulates'!$D:$D,0))</f>
        <v>0</v>
      </c>
      <c r="H3572" s="103">
        <f t="shared" si="55"/>
        <v>0</v>
      </c>
    </row>
    <row r="3573" spans="1:8" hidden="1">
      <c r="A3573" s="80" t="s">
        <v>3796</v>
      </c>
      <c r="B3573" s="80" t="s">
        <v>3889</v>
      </c>
      <c r="C3573" s="80" t="s">
        <v>3705</v>
      </c>
      <c r="D3573" s="93">
        <v>82.356774000000001</v>
      </c>
      <c r="E3573" s="80" t="s">
        <v>3706</v>
      </c>
      <c r="F3573" s="86" t="str">
        <f>INDEX('Crosswalk Particulates'!$B:$B,MATCH('2017 EPA Data'!A3573,'Crosswalk Particulates'!$A:$A,0))</f>
        <v>Electricity Sector</v>
      </c>
      <c r="G3573" s="91">
        <f>INDEX('Crosswalk Particulates'!$E:$E,MATCH('2017 EPA Data'!$B3573,'Crosswalk Particulates'!$D:$D,0))</f>
        <v>0</v>
      </c>
      <c r="H3573" s="103">
        <f t="shared" si="55"/>
        <v>0</v>
      </c>
    </row>
    <row r="3574" spans="1:8" hidden="1">
      <c r="A3574" s="80" t="s">
        <v>3820</v>
      </c>
      <c r="B3574" s="80" t="s">
        <v>3930</v>
      </c>
      <c r="C3574" s="80" t="s">
        <v>3705</v>
      </c>
      <c r="D3574" s="93">
        <v>82</v>
      </c>
      <c r="E3574" s="80" t="s">
        <v>3706</v>
      </c>
      <c r="F3574" s="86" t="str">
        <f>INDEX('Crosswalk Particulates'!$B:$B,MATCH('2017 EPA Data'!A3574,'Crosswalk Particulates'!$A:$A,0))</f>
        <v>industry-fuel-other</v>
      </c>
      <c r="G3574" s="91">
        <f>INDEX('Crosswalk Particulates'!$E:$E,MATCH('2017 EPA Data'!$B3574,'Crosswalk Particulates'!$D:$D,0))</f>
        <v>0</v>
      </c>
      <c r="H3574" s="103">
        <f t="shared" si="55"/>
        <v>0</v>
      </c>
    </row>
    <row r="3575" spans="1:8" hidden="1">
      <c r="A3575" s="80" t="s">
        <v>3817</v>
      </c>
      <c r="B3575" s="80" t="s">
        <v>3799</v>
      </c>
      <c r="C3575" s="80" t="s">
        <v>3705</v>
      </c>
      <c r="D3575" s="93">
        <v>81.532290000000003</v>
      </c>
      <c r="E3575" s="80" t="s">
        <v>3706</v>
      </c>
      <c r="F3575" s="86" t="str">
        <f>INDEX('Crosswalk Particulates'!$B:$B,MATCH('2017 EPA Data'!A3575,'Crosswalk Particulates'!$A:$A,0))</f>
        <v>industry-fuel-oil</v>
      </c>
      <c r="G3575" s="91">
        <f>INDEX('Crosswalk Particulates'!$E:$E,MATCH('2017 EPA Data'!$B3575,'Crosswalk Particulates'!$D:$D,0))</f>
        <v>0</v>
      </c>
      <c r="H3575" s="103">
        <f t="shared" si="55"/>
        <v>0</v>
      </c>
    </row>
    <row r="3576" spans="1:8" hidden="1">
      <c r="A3576" s="80" t="s">
        <v>3774</v>
      </c>
      <c r="B3576" s="80" t="s">
        <v>3895</v>
      </c>
      <c r="C3576" s="80" t="s">
        <v>3705</v>
      </c>
      <c r="D3576" s="93">
        <v>81.400000000000006</v>
      </c>
      <c r="E3576" s="80" t="s">
        <v>3706</v>
      </c>
      <c r="F3576" s="86" t="str">
        <f>INDEX('Crosswalk Particulates'!$B:$B,MATCH('2017 EPA Data'!A3576,'Crosswalk Particulates'!$A:$A,0))</f>
        <v>process-other-industry</v>
      </c>
      <c r="G3576" s="91">
        <f>INDEX('Crosswalk Particulates'!$E:$E,MATCH('2017 EPA Data'!$B3576,'Crosswalk Particulates'!$D:$D,0))</f>
        <v>0</v>
      </c>
      <c r="H3576" s="103">
        <f t="shared" si="55"/>
        <v>0</v>
      </c>
    </row>
    <row r="3577" spans="1:8" hidden="1">
      <c r="A3577" s="80" t="s">
        <v>3817</v>
      </c>
      <c r="B3577" s="80" t="s">
        <v>3954</v>
      </c>
      <c r="C3577" s="80" t="s">
        <v>3705</v>
      </c>
      <c r="D3577" s="93">
        <v>80.733320000000006</v>
      </c>
      <c r="E3577" s="80" t="s">
        <v>3706</v>
      </c>
      <c r="F3577" s="86" t="str">
        <f>INDEX('Crosswalk Particulates'!$B:$B,MATCH('2017 EPA Data'!A3577,'Crosswalk Particulates'!$A:$A,0))</f>
        <v>industry-fuel-oil</v>
      </c>
      <c r="G3577" s="91">
        <f>INDEX('Crosswalk Particulates'!$E:$E,MATCH('2017 EPA Data'!$B3577,'Crosswalk Particulates'!$D:$D,0))</f>
        <v>0</v>
      </c>
      <c r="H3577" s="103">
        <f t="shared" si="55"/>
        <v>0</v>
      </c>
    </row>
    <row r="3578" spans="1:8" hidden="1">
      <c r="A3578" s="80" t="s">
        <v>3726</v>
      </c>
      <c r="B3578" s="80" t="s">
        <v>3931</v>
      </c>
      <c r="C3578" s="80" t="s">
        <v>3705</v>
      </c>
      <c r="D3578" s="93">
        <v>80.477999999999994</v>
      </c>
      <c r="E3578" s="80" t="s">
        <v>3706</v>
      </c>
      <c r="F3578" s="86" t="str">
        <f>INDEX('Crosswalk Particulates'!$B:$B,MATCH('2017 EPA Data'!A3578,'Crosswalk Particulates'!$A:$A,0))</f>
        <v>process-other-industry</v>
      </c>
      <c r="G3578" s="91">
        <f>INDEX('Crosswalk Particulates'!$E:$E,MATCH('2017 EPA Data'!$B3578,'Crosswalk Particulates'!$D:$D,0))</f>
        <v>0</v>
      </c>
      <c r="H3578" s="103">
        <f t="shared" si="55"/>
        <v>0</v>
      </c>
    </row>
    <row r="3579" spans="1:8" hidden="1">
      <c r="A3579" s="80" t="s">
        <v>3780</v>
      </c>
      <c r="B3579" s="80" t="s">
        <v>3924</v>
      </c>
      <c r="C3579" s="80" t="s">
        <v>3705</v>
      </c>
      <c r="D3579" s="93">
        <v>80.285692999999995</v>
      </c>
      <c r="E3579" s="80" t="s">
        <v>3706</v>
      </c>
      <c r="F3579" s="86" t="str">
        <f>INDEX('Crosswalk Particulates'!$B:$B,MATCH('2017 EPA Data'!A3579,'Crosswalk Particulates'!$A:$A,0))</f>
        <v>process-ngps-industry</v>
      </c>
      <c r="G3579" s="91">
        <f>INDEX('Crosswalk Particulates'!$E:$E,MATCH('2017 EPA Data'!$B3579,'Crosswalk Particulates'!$D:$D,0))</f>
        <v>0</v>
      </c>
      <c r="H3579" s="103">
        <f t="shared" si="55"/>
        <v>0</v>
      </c>
    </row>
    <row r="3580" spans="1:8" hidden="1">
      <c r="A3580" s="80" t="s">
        <v>3796</v>
      </c>
      <c r="B3580" s="80" t="s">
        <v>3830</v>
      </c>
      <c r="C3580" s="80" t="s">
        <v>3705</v>
      </c>
      <c r="D3580" s="93">
        <v>80.026813942999993</v>
      </c>
      <c r="E3580" s="80" t="s">
        <v>3706</v>
      </c>
      <c r="F3580" s="86" t="str">
        <f>INDEX('Crosswalk Particulates'!$B:$B,MATCH('2017 EPA Data'!A3580,'Crosswalk Particulates'!$A:$A,0))</f>
        <v>Electricity Sector</v>
      </c>
      <c r="G3580" s="91">
        <f>INDEX('Crosswalk Particulates'!$E:$E,MATCH('2017 EPA Data'!$B3580,'Crosswalk Particulates'!$D:$D,0))</f>
        <v>0</v>
      </c>
      <c r="H3580" s="103">
        <f t="shared" si="55"/>
        <v>0</v>
      </c>
    </row>
    <row r="3581" spans="1:8" hidden="1">
      <c r="A3581" s="80" t="s">
        <v>3783</v>
      </c>
      <c r="B3581" s="80" t="s">
        <v>3765</v>
      </c>
      <c r="C3581" s="80" t="s">
        <v>3705</v>
      </c>
      <c r="D3581" s="93">
        <v>79.825218968399994</v>
      </c>
      <c r="E3581" s="80" t="s">
        <v>3706</v>
      </c>
      <c r="F3581" s="86" t="str">
        <f>INDEX('Crosswalk Particulates'!$B:$B,MATCH('2017 EPA Data'!A3581,'Crosswalk Particulates'!$A:$A,0))</f>
        <v>process-other-industry</v>
      </c>
      <c r="G3581" s="91">
        <f>INDEX('Crosswalk Particulates'!$E:$E,MATCH('2017 EPA Data'!$B3581,'Crosswalk Particulates'!$D:$D,0))</f>
        <v>0</v>
      </c>
      <c r="H3581" s="103">
        <f t="shared" si="55"/>
        <v>0</v>
      </c>
    </row>
    <row r="3582" spans="1:8" hidden="1">
      <c r="A3582" s="80" t="s">
        <v>3707</v>
      </c>
      <c r="B3582" s="80" t="s">
        <v>3991</v>
      </c>
      <c r="C3582" s="80" t="s">
        <v>3705</v>
      </c>
      <c r="D3582" s="93">
        <v>79</v>
      </c>
      <c r="E3582" s="80" t="s">
        <v>3706</v>
      </c>
      <c r="F3582" s="86" t="str">
        <f>INDEX('Crosswalk Particulates'!$B:$B,MATCH('2017 EPA Data'!A3582,'Crosswalk Particulates'!$A:$A,0))</f>
        <v>process-other-industry</v>
      </c>
      <c r="G3582" s="91">
        <f>INDEX('Crosswalk Particulates'!$E:$E,MATCH('2017 EPA Data'!$B3582,'Crosswalk Particulates'!$D:$D,0))</f>
        <v>0</v>
      </c>
      <c r="H3582" s="103">
        <f t="shared" si="55"/>
        <v>0</v>
      </c>
    </row>
    <row r="3583" spans="1:8" hidden="1">
      <c r="A3583" s="80" t="s">
        <v>3857</v>
      </c>
      <c r="B3583" s="80" t="s">
        <v>3849</v>
      </c>
      <c r="C3583" s="80" t="s">
        <v>3705</v>
      </c>
      <c r="D3583" s="93">
        <v>78.899879396000003</v>
      </c>
      <c r="E3583" s="80" t="s">
        <v>3706</v>
      </c>
      <c r="F3583" s="86" t="str">
        <f>INDEX('Crosswalk Particulates'!$B:$B,MATCH('2017 EPA Data'!A3583,'Crosswalk Particulates'!$A:$A,0))</f>
        <v>Commercial Buildings Sector</v>
      </c>
      <c r="G3583" s="91">
        <f>INDEX('Crosswalk Particulates'!$E:$E,MATCH('2017 EPA Data'!$B3583,'Crosswalk Particulates'!$D:$D,0))</f>
        <v>0</v>
      </c>
      <c r="H3583" s="103">
        <f t="shared" si="55"/>
        <v>0</v>
      </c>
    </row>
    <row r="3584" spans="1:8" hidden="1">
      <c r="A3584" s="80" t="s">
        <v>3837</v>
      </c>
      <c r="B3584" s="80" t="s">
        <v>3861</v>
      </c>
      <c r="C3584" s="80" t="s">
        <v>3705</v>
      </c>
      <c r="D3584" s="93">
        <v>78.81</v>
      </c>
      <c r="E3584" s="80" t="s">
        <v>3706</v>
      </c>
      <c r="F3584" s="86" t="str">
        <f>INDEX('Crosswalk Particulates'!$B:$B,MATCH('2017 EPA Data'!A3584,'Crosswalk Particulates'!$A:$A,0))</f>
        <v>Electricity Sector</v>
      </c>
      <c r="G3584" s="91">
        <f>INDEX('Crosswalk Particulates'!$E:$E,MATCH('2017 EPA Data'!$B3584,'Crosswalk Particulates'!$D:$D,0))</f>
        <v>0</v>
      </c>
      <c r="H3584" s="103">
        <f t="shared" si="55"/>
        <v>0</v>
      </c>
    </row>
    <row r="3585" spans="1:8" hidden="1">
      <c r="A3585" s="80" t="s">
        <v>3742</v>
      </c>
      <c r="B3585" s="80" t="s">
        <v>3873</v>
      </c>
      <c r="C3585" s="80" t="s">
        <v>3705</v>
      </c>
      <c r="D3585" s="93">
        <v>78.654151737183966</v>
      </c>
      <c r="E3585" s="80" t="s">
        <v>3706</v>
      </c>
      <c r="F3585" s="86" t="str">
        <f>INDEX('Crosswalk Particulates'!$B:$B,MATCH('2017 EPA Data'!A3585,'Crosswalk Particulates'!$A:$A,0))</f>
        <v>Transportation Sector</v>
      </c>
      <c r="G3585" s="91">
        <f>INDEX('Crosswalk Particulates'!$E:$E,MATCH('2017 EPA Data'!$B3585,'Crosswalk Particulates'!$D:$D,0))</f>
        <v>0</v>
      </c>
      <c r="H3585" s="103">
        <f t="shared" si="55"/>
        <v>0</v>
      </c>
    </row>
    <row r="3586" spans="1:8" hidden="1">
      <c r="A3586" s="80" t="s">
        <v>3751</v>
      </c>
      <c r="B3586" s="80" t="s">
        <v>3809</v>
      </c>
      <c r="C3586" s="80" t="s">
        <v>3705</v>
      </c>
      <c r="D3586" s="93">
        <v>77.809000384333103</v>
      </c>
      <c r="E3586" s="80" t="s">
        <v>3706</v>
      </c>
      <c r="F3586" s="86" t="str">
        <f>INDEX('Crosswalk Particulates'!$B:$B,MATCH('2017 EPA Data'!A3586,'Crosswalk Particulates'!$A:$A,0))</f>
        <v>Other-EPA</v>
      </c>
      <c r="G3586" s="91">
        <f>INDEX('Crosswalk Particulates'!$E:$E,MATCH('2017 EPA Data'!$B3586,'Crosswalk Particulates'!$D:$D,0))</f>
        <v>0</v>
      </c>
      <c r="H3586" s="103">
        <f t="shared" si="55"/>
        <v>0</v>
      </c>
    </row>
    <row r="3587" spans="1:8" hidden="1">
      <c r="A3587" s="80" t="s">
        <v>3807</v>
      </c>
      <c r="B3587" s="80" t="s">
        <v>3799</v>
      </c>
      <c r="C3587" s="80" t="s">
        <v>3705</v>
      </c>
      <c r="D3587" s="93">
        <v>77.760599999999997</v>
      </c>
      <c r="E3587" s="80" t="s">
        <v>3706</v>
      </c>
      <c r="F3587" s="86" t="str">
        <f>INDEX('Crosswalk Particulates'!$B:$B,MATCH('2017 EPA Data'!A3587,'Crosswalk Particulates'!$A:$A,0))</f>
        <v>process-iron and steel-industry</v>
      </c>
      <c r="G3587" s="91">
        <f>INDEX('Crosswalk Particulates'!$E:$E,MATCH('2017 EPA Data'!$B3587,'Crosswalk Particulates'!$D:$D,0))</f>
        <v>0</v>
      </c>
      <c r="H3587" s="103">
        <f t="shared" si="55"/>
        <v>0</v>
      </c>
    </row>
    <row r="3588" spans="1:8" hidden="1">
      <c r="A3588" s="80" t="s">
        <v>3741</v>
      </c>
      <c r="B3588" s="80" t="s">
        <v>3901</v>
      </c>
      <c r="C3588" s="80" t="s">
        <v>3705</v>
      </c>
      <c r="D3588" s="93">
        <v>77.705820000000003</v>
      </c>
      <c r="E3588" s="80" t="s">
        <v>3706</v>
      </c>
      <c r="F3588" s="86" t="str">
        <f>INDEX('Crosswalk Particulates'!$B:$B,MATCH('2017 EPA Data'!A3588,'Crosswalk Particulates'!$A:$A,0))</f>
        <v>process-other-industry</v>
      </c>
      <c r="G3588" s="91">
        <f>INDEX('Crosswalk Particulates'!$E:$E,MATCH('2017 EPA Data'!$B3588,'Crosswalk Particulates'!$D:$D,0))</f>
        <v>0</v>
      </c>
      <c r="H3588" s="103">
        <f t="shared" ref="H3588:H3651" si="56">IF(E3588="TON",D3588/metricton_to_shortton,0)*10^6</f>
        <v>0</v>
      </c>
    </row>
    <row r="3589" spans="1:8" hidden="1">
      <c r="A3589" s="80" t="s">
        <v>3780</v>
      </c>
      <c r="B3589" s="80" t="s">
        <v>3814</v>
      </c>
      <c r="C3589" s="80" t="s">
        <v>3705</v>
      </c>
      <c r="D3589" s="93">
        <v>77.6659813307364</v>
      </c>
      <c r="E3589" s="80" t="s">
        <v>3706</v>
      </c>
      <c r="F3589" s="86" t="str">
        <f>INDEX('Crosswalk Particulates'!$B:$B,MATCH('2017 EPA Data'!A3589,'Crosswalk Particulates'!$A:$A,0))</f>
        <v>process-ngps-industry</v>
      </c>
      <c r="G3589" s="91">
        <f>INDEX('Crosswalk Particulates'!$E:$E,MATCH('2017 EPA Data'!$B3589,'Crosswalk Particulates'!$D:$D,0))</f>
        <v>0</v>
      </c>
      <c r="H3589" s="103">
        <f t="shared" si="56"/>
        <v>0</v>
      </c>
    </row>
    <row r="3590" spans="1:8" hidden="1">
      <c r="A3590" s="80" t="s">
        <v>3747</v>
      </c>
      <c r="B3590" s="80" t="s">
        <v>3965</v>
      </c>
      <c r="C3590" s="80" t="s">
        <v>3705</v>
      </c>
      <c r="D3590" s="93">
        <v>77.521500055699619</v>
      </c>
      <c r="E3590" s="80" t="s">
        <v>3706</v>
      </c>
      <c r="F3590" s="86" t="str">
        <f>INDEX('Crosswalk Particulates'!$B:$B,MATCH('2017 EPA Data'!A3590,'Crosswalk Particulates'!$A:$A,0))</f>
        <v>process-waste-industry</v>
      </c>
      <c r="G3590" s="91">
        <f>INDEX('Crosswalk Particulates'!$E:$E,MATCH('2017 EPA Data'!$B3590,'Crosswalk Particulates'!$D:$D,0))</f>
        <v>0</v>
      </c>
      <c r="H3590" s="103">
        <f t="shared" si="56"/>
        <v>0</v>
      </c>
    </row>
    <row r="3591" spans="1:8" hidden="1">
      <c r="A3591" s="80" t="s">
        <v>3747</v>
      </c>
      <c r="B3591" s="80" t="s">
        <v>3937</v>
      </c>
      <c r="C3591" s="80" t="s">
        <v>3705</v>
      </c>
      <c r="D3591" s="93">
        <v>77.478532000000001</v>
      </c>
      <c r="E3591" s="80" t="s">
        <v>3706</v>
      </c>
      <c r="F3591" s="86" t="str">
        <f>INDEX('Crosswalk Particulates'!$B:$B,MATCH('2017 EPA Data'!A3591,'Crosswalk Particulates'!$A:$A,0))</f>
        <v>process-waste-industry</v>
      </c>
      <c r="G3591" s="91">
        <f>INDEX('Crosswalk Particulates'!$E:$E,MATCH('2017 EPA Data'!$B3591,'Crosswalk Particulates'!$D:$D,0))</f>
        <v>0</v>
      </c>
      <c r="H3591" s="103">
        <f t="shared" si="56"/>
        <v>0</v>
      </c>
    </row>
    <row r="3592" spans="1:8" hidden="1">
      <c r="A3592" s="80" t="s">
        <v>3770</v>
      </c>
      <c r="B3592" s="80" t="s">
        <v>3849</v>
      </c>
      <c r="C3592" s="80" t="s">
        <v>3705</v>
      </c>
      <c r="D3592" s="93">
        <v>77.407373108000002</v>
      </c>
      <c r="E3592" s="80" t="s">
        <v>3706</v>
      </c>
      <c r="F3592" s="86" t="str">
        <f>INDEX('Crosswalk Particulates'!$B:$B,MATCH('2017 EPA Data'!A3592,'Crosswalk Particulates'!$A:$A,0))</f>
        <v>Commercial Buildings Sector</v>
      </c>
      <c r="G3592" s="91">
        <f>INDEX('Crosswalk Particulates'!$E:$E,MATCH('2017 EPA Data'!$B3592,'Crosswalk Particulates'!$D:$D,0))</f>
        <v>0</v>
      </c>
      <c r="H3592" s="103">
        <f t="shared" si="56"/>
        <v>0</v>
      </c>
    </row>
    <row r="3593" spans="1:8" hidden="1">
      <c r="A3593" s="80" t="s">
        <v>3795</v>
      </c>
      <c r="B3593" s="80" t="s">
        <v>3905</v>
      </c>
      <c r="C3593" s="80" t="s">
        <v>3705</v>
      </c>
      <c r="D3593" s="93">
        <v>76.875460000000004</v>
      </c>
      <c r="E3593" s="80" t="s">
        <v>3706</v>
      </c>
      <c r="F3593" s="86" t="str">
        <f>INDEX('Crosswalk Particulates'!$B:$B,MATCH('2017 EPA Data'!A3593,'Crosswalk Particulates'!$A:$A,0))</f>
        <v>process-cement-industry</v>
      </c>
      <c r="G3593" s="91">
        <f>INDEX('Crosswalk Particulates'!$E:$E,MATCH('2017 EPA Data'!$B3593,'Crosswalk Particulates'!$D:$D,0))</f>
        <v>0</v>
      </c>
      <c r="H3593" s="103">
        <f t="shared" si="56"/>
        <v>0</v>
      </c>
    </row>
    <row r="3594" spans="1:8" hidden="1">
      <c r="A3594" s="80" t="s">
        <v>3757</v>
      </c>
      <c r="B3594" s="80" t="s">
        <v>3863</v>
      </c>
      <c r="C3594" s="80" t="s">
        <v>3705</v>
      </c>
      <c r="D3594" s="93">
        <v>76.398118286045843</v>
      </c>
      <c r="E3594" s="80" t="s">
        <v>3706</v>
      </c>
      <c r="F3594" s="86" t="str">
        <f>INDEX('Crosswalk Particulates'!$B:$B,MATCH('2017 EPA Data'!A3594,'Crosswalk Particulates'!$A:$A,0))</f>
        <v>Transportation Sector</v>
      </c>
      <c r="G3594" s="91">
        <f>INDEX('Crosswalk Particulates'!$E:$E,MATCH('2017 EPA Data'!$B3594,'Crosswalk Particulates'!$D:$D,0))</f>
        <v>0</v>
      </c>
      <c r="H3594" s="103">
        <f t="shared" si="56"/>
        <v>0</v>
      </c>
    </row>
    <row r="3595" spans="1:8" hidden="1">
      <c r="A3595" s="80" t="s">
        <v>3795</v>
      </c>
      <c r="B3595" s="80" t="s">
        <v>3850</v>
      </c>
      <c r="C3595" s="80" t="s">
        <v>3705</v>
      </c>
      <c r="D3595" s="93">
        <v>76.301220999999998</v>
      </c>
      <c r="E3595" s="80" t="s">
        <v>3706</v>
      </c>
      <c r="F3595" s="86" t="str">
        <f>INDEX('Crosswalk Particulates'!$B:$B,MATCH('2017 EPA Data'!A3595,'Crosswalk Particulates'!$A:$A,0))</f>
        <v>process-cement-industry</v>
      </c>
      <c r="G3595" s="91">
        <f>INDEX('Crosswalk Particulates'!$E:$E,MATCH('2017 EPA Data'!$B3595,'Crosswalk Particulates'!$D:$D,0))</f>
        <v>0</v>
      </c>
      <c r="H3595" s="103">
        <f t="shared" si="56"/>
        <v>0</v>
      </c>
    </row>
    <row r="3596" spans="1:8" hidden="1">
      <c r="A3596" s="80" t="s">
        <v>3770</v>
      </c>
      <c r="B3596" s="80" t="s">
        <v>3802</v>
      </c>
      <c r="C3596" s="80" t="s">
        <v>3705</v>
      </c>
      <c r="D3596" s="93">
        <v>76.292474608624033</v>
      </c>
      <c r="E3596" s="80" t="s">
        <v>3706</v>
      </c>
      <c r="F3596" s="86" t="str">
        <f>INDEX('Crosswalk Particulates'!$B:$B,MATCH('2017 EPA Data'!A3596,'Crosswalk Particulates'!$A:$A,0))</f>
        <v>Commercial Buildings Sector</v>
      </c>
      <c r="G3596" s="91">
        <f>INDEX('Crosswalk Particulates'!$E:$E,MATCH('2017 EPA Data'!$B3596,'Crosswalk Particulates'!$D:$D,0))</f>
        <v>0</v>
      </c>
      <c r="H3596" s="103">
        <f t="shared" si="56"/>
        <v>0</v>
      </c>
    </row>
    <row r="3597" spans="1:8" hidden="1">
      <c r="A3597" s="80" t="s">
        <v>3784</v>
      </c>
      <c r="B3597" s="80" t="s">
        <v>3785</v>
      </c>
      <c r="C3597" s="80" t="s">
        <v>3709</v>
      </c>
      <c r="D3597" s="93">
        <v>76.114918404999997</v>
      </c>
      <c r="E3597" s="80" t="s">
        <v>3710</v>
      </c>
      <c r="F3597" s="86" t="str">
        <f>INDEX('Crosswalk Particulates'!$B:$B,MATCH('2017 EPA Data'!A3597,'Crosswalk Particulates'!$A:$A,0))</f>
        <v>industry-fuel-coal</v>
      </c>
      <c r="G3597" s="91" t="str">
        <f>INDEX('Crosswalk Particulates'!$E:$E,MATCH('2017 EPA Data'!$B3597,'Crosswalk Particulates'!$D:$D,0))</f>
        <v>CH4</v>
      </c>
      <c r="H3597" s="103">
        <f t="shared" si="56"/>
        <v>69050374.581560552</v>
      </c>
    </row>
    <row r="3598" spans="1:8" hidden="1">
      <c r="A3598" s="80" t="s">
        <v>3837</v>
      </c>
      <c r="B3598" s="80" t="s">
        <v>3886</v>
      </c>
      <c r="C3598" s="80" t="s">
        <v>3709</v>
      </c>
      <c r="D3598" s="93">
        <v>75.636524166330005</v>
      </c>
      <c r="E3598" s="80" t="s">
        <v>3710</v>
      </c>
      <c r="F3598" s="86" t="str">
        <f>INDEX('Crosswalk Particulates'!$B:$B,MATCH('2017 EPA Data'!A3598,'Crosswalk Particulates'!$A:$A,0))</f>
        <v>Electricity Sector</v>
      </c>
      <c r="G3598" s="91" t="str">
        <f>INDEX('Crosswalk Particulates'!$E:$E,MATCH('2017 EPA Data'!$B3598,'Crosswalk Particulates'!$D:$D,0))</f>
        <v>N2O</v>
      </c>
      <c r="H3598" s="103">
        <f t="shared" si="56"/>
        <v>68616382.112409413</v>
      </c>
    </row>
    <row r="3599" spans="1:8" hidden="1">
      <c r="A3599" s="80" t="s">
        <v>3741</v>
      </c>
      <c r="B3599" s="80" t="s">
        <v>3778</v>
      </c>
      <c r="C3599" s="80" t="s">
        <v>3745</v>
      </c>
      <c r="D3599" s="93">
        <v>75.393472245228807</v>
      </c>
      <c r="E3599" s="80" t="s">
        <v>3710</v>
      </c>
      <c r="F3599" s="86" t="str">
        <f>INDEX('Crosswalk Particulates'!$B:$B,MATCH('2017 EPA Data'!A3599,'Crosswalk Particulates'!$A:$A,0))</f>
        <v>process-other-industry</v>
      </c>
      <c r="G3599" s="91" t="str">
        <f>INDEX('Crosswalk Particulates'!$E:$E,MATCH('2017 EPA Data'!$B3599,'Crosswalk Particulates'!$D:$D,0))</f>
        <v>PM10</v>
      </c>
      <c r="H3599" s="103">
        <f t="shared" si="56"/>
        <v>68395888.856336981</v>
      </c>
    </row>
    <row r="3600" spans="1:8" hidden="1">
      <c r="A3600" s="80" t="s">
        <v>3770</v>
      </c>
      <c r="B3600" s="80" t="s">
        <v>3840</v>
      </c>
      <c r="C3600" s="80" t="s">
        <v>3705</v>
      </c>
      <c r="D3600" s="93">
        <v>74.869060386000001</v>
      </c>
      <c r="E3600" s="80" t="s">
        <v>3706</v>
      </c>
      <c r="F3600" s="86" t="str">
        <f>INDEX('Crosswalk Particulates'!$B:$B,MATCH('2017 EPA Data'!A3600,'Crosswalk Particulates'!$A:$A,0))</f>
        <v>Commercial Buildings Sector</v>
      </c>
      <c r="G3600" s="91">
        <f>INDEX('Crosswalk Particulates'!$E:$E,MATCH('2017 EPA Data'!$B3600,'Crosswalk Particulates'!$D:$D,0))</f>
        <v>0</v>
      </c>
      <c r="H3600" s="103">
        <f t="shared" si="56"/>
        <v>0</v>
      </c>
    </row>
    <row r="3601" spans="1:8" hidden="1">
      <c r="A3601" s="80" t="s">
        <v>3853</v>
      </c>
      <c r="B3601" s="80" t="s">
        <v>3908</v>
      </c>
      <c r="C3601" s="80" t="s">
        <v>3705</v>
      </c>
      <c r="D3601" s="93">
        <v>74.566098478894233</v>
      </c>
      <c r="E3601" s="80" t="s">
        <v>3706</v>
      </c>
      <c r="F3601" s="86" t="str">
        <f>INDEX('Crosswalk Particulates'!$B:$B,MATCH('2017 EPA Data'!A3601,'Crosswalk Particulates'!$A:$A,0))</f>
        <v>Commercial Buildings Sector</v>
      </c>
      <c r="G3601" s="91">
        <f>INDEX('Crosswalk Particulates'!$E:$E,MATCH('2017 EPA Data'!$B3601,'Crosswalk Particulates'!$D:$D,0))</f>
        <v>0</v>
      </c>
      <c r="H3601" s="103">
        <f t="shared" si="56"/>
        <v>0</v>
      </c>
    </row>
    <row r="3602" spans="1:8" hidden="1">
      <c r="A3602" s="80" t="s">
        <v>3734</v>
      </c>
      <c r="B3602" s="80" t="s">
        <v>3794</v>
      </c>
      <c r="C3602" s="80" t="s">
        <v>3705</v>
      </c>
      <c r="D3602" s="93">
        <v>74.243792999999997</v>
      </c>
      <c r="E3602" s="80" t="s">
        <v>3706</v>
      </c>
      <c r="F3602" s="86" t="str">
        <f>INDEX('Crosswalk Particulates'!$B:$B,MATCH('2017 EPA Data'!A3602,'Crosswalk Particulates'!$A:$A,0))</f>
        <v>process-other-industry</v>
      </c>
      <c r="G3602" s="91">
        <f>INDEX('Crosswalk Particulates'!$E:$E,MATCH('2017 EPA Data'!$B3602,'Crosswalk Particulates'!$D:$D,0))</f>
        <v>0</v>
      </c>
      <c r="H3602" s="103">
        <f t="shared" si="56"/>
        <v>0</v>
      </c>
    </row>
    <row r="3603" spans="1:8" hidden="1">
      <c r="A3603" s="80" t="s">
        <v>3788</v>
      </c>
      <c r="B3603" s="80" t="s">
        <v>3800</v>
      </c>
      <c r="C3603" s="80" t="s">
        <v>3705</v>
      </c>
      <c r="D3603" s="93">
        <v>74.168700000000001</v>
      </c>
      <c r="E3603" s="80" t="s">
        <v>3706</v>
      </c>
      <c r="F3603" s="86" t="str">
        <f>INDEX('Crosswalk Particulates'!$B:$B,MATCH('2017 EPA Data'!A3603,'Crosswalk Particulates'!$A:$A,0))</f>
        <v>industry-fuel-biomass</v>
      </c>
      <c r="G3603" s="91">
        <f>INDEX('Crosswalk Particulates'!$E:$E,MATCH('2017 EPA Data'!$B3603,'Crosswalk Particulates'!$D:$D,0))</f>
        <v>0</v>
      </c>
      <c r="H3603" s="103">
        <f t="shared" si="56"/>
        <v>0</v>
      </c>
    </row>
    <row r="3604" spans="1:8" hidden="1">
      <c r="A3604" s="80" t="s">
        <v>3788</v>
      </c>
      <c r="B3604" s="80" t="s">
        <v>3875</v>
      </c>
      <c r="C3604" s="80" t="s">
        <v>3705</v>
      </c>
      <c r="D3604" s="93">
        <v>74.167240000000007</v>
      </c>
      <c r="E3604" s="80" t="s">
        <v>3706</v>
      </c>
      <c r="F3604" s="86" t="str">
        <f>INDEX('Crosswalk Particulates'!$B:$B,MATCH('2017 EPA Data'!A3604,'Crosswalk Particulates'!$A:$A,0))</f>
        <v>industry-fuel-biomass</v>
      </c>
      <c r="G3604" s="91">
        <f>INDEX('Crosswalk Particulates'!$E:$E,MATCH('2017 EPA Data'!$B3604,'Crosswalk Particulates'!$D:$D,0))</f>
        <v>0</v>
      </c>
      <c r="H3604" s="103">
        <f t="shared" si="56"/>
        <v>0</v>
      </c>
    </row>
    <row r="3605" spans="1:8" hidden="1">
      <c r="A3605" s="80" t="s">
        <v>3780</v>
      </c>
      <c r="B3605" s="80" t="s">
        <v>3945</v>
      </c>
      <c r="C3605" s="80" t="s">
        <v>3705</v>
      </c>
      <c r="D3605" s="93">
        <v>74.157820884239996</v>
      </c>
      <c r="E3605" s="80" t="s">
        <v>3706</v>
      </c>
      <c r="F3605" s="86" t="str">
        <f>INDEX('Crosswalk Particulates'!$B:$B,MATCH('2017 EPA Data'!A3605,'Crosswalk Particulates'!$A:$A,0))</f>
        <v>process-ngps-industry</v>
      </c>
      <c r="G3605" s="91">
        <f>INDEX('Crosswalk Particulates'!$E:$E,MATCH('2017 EPA Data'!$B3605,'Crosswalk Particulates'!$D:$D,0))</f>
        <v>0</v>
      </c>
      <c r="H3605" s="103">
        <f t="shared" si="56"/>
        <v>0</v>
      </c>
    </row>
    <row r="3606" spans="1:8" hidden="1">
      <c r="A3606" s="80" t="s">
        <v>3780</v>
      </c>
      <c r="B3606" s="80" t="s">
        <v>3813</v>
      </c>
      <c r="C3606" s="80" t="s">
        <v>3705</v>
      </c>
      <c r="D3606" s="93">
        <v>74.148258796984194</v>
      </c>
      <c r="E3606" s="80" t="s">
        <v>3706</v>
      </c>
      <c r="F3606" s="86" t="str">
        <f>INDEX('Crosswalk Particulates'!$B:$B,MATCH('2017 EPA Data'!A3606,'Crosswalk Particulates'!$A:$A,0))</f>
        <v>process-ngps-industry</v>
      </c>
      <c r="G3606" s="91">
        <f>INDEX('Crosswalk Particulates'!$E:$E,MATCH('2017 EPA Data'!$B3606,'Crosswalk Particulates'!$D:$D,0))</f>
        <v>0</v>
      </c>
      <c r="H3606" s="103">
        <f t="shared" si="56"/>
        <v>0</v>
      </c>
    </row>
    <row r="3607" spans="1:8" hidden="1">
      <c r="A3607" s="80" t="s">
        <v>3843</v>
      </c>
      <c r="B3607" s="80" t="s">
        <v>3928</v>
      </c>
      <c r="C3607" s="80" t="s">
        <v>3705</v>
      </c>
      <c r="D3607" s="93">
        <v>73.990856218721348</v>
      </c>
      <c r="E3607" s="80" t="s">
        <v>3706</v>
      </c>
      <c r="F3607" s="86" t="str">
        <f>INDEX('Crosswalk Particulates'!$B:$B,MATCH('2017 EPA Data'!A3607,'Crosswalk Particulates'!$A:$A,0))</f>
        <v>Commercial Buildings Sector</v>
      </c>
      <c r="G3607" s="91">
        <f>INDEX('Crosswalk Particulates'!$E:$E,MATCH('2017 EPA Data'!$B3607,'Crosswalk Particulates'!$D:$D,0))</f>
        <v>0</v>
      </c>
      <c r="H3607" s="103">
        <f t="shared" si="56"/>
        <v>0</v>
      </c>
    </row>
    <row r="3608" spans="1:8" hidden="1">
      <c r="A3608" s="80" t="s">
        <v>3741</v>
      </c>
      <c r="B3608" s="80" t="s">
        <v>3952</v>
      </c>
      <c r="C3608" s="80" t="s">
        <v>3705</v>
      </c>
      <c r="D3608" s="93">
        <v>73.900000000000006</v>
      </c>
      <c r="E3608" s="80" t="s">
        <v>3706</v>
      </c>
      <c r="F3608" s="86" t="str">
        <f>INDEX('Crosswalk Particulates'!$B:$B,MATCH('2017 EPA Data'!A3608,'Crosswalk Particulates'!$A:$A,0))</f>
        <v>process-other-industry</v>
      </c>
      <c r="G3608" s="91">
        <f>INDEX('Crosswalk Particulates'!$E:$E,MATCH('2017 EPA Data'!$B3608,'Crosswalk Particulates'!$D:$D,0))</f>
        <v>0</v>
      </c>
      <c r="H3608" s="103">
        <f t="shared" si="56"/>
        <v>0</v>
      </c>
    </row>
    <row r="3609" spans="1:8" hidden="1">
      <c r="A3609" s="80" t="s">
        <v>3770</v>
      </c>
      <c r="B3609" s="80" t="s">
        <v>3927</v>
      </c>
      <c r="C3609" s="80" t="s">
        <v>3705</v>
      </c>
      <c r="D3609" s="93">
        <v>73.651028531999998</v>
      </c>
      <c r="E3609" s="80" t="s">
        <v>3706</v>
      </c>
      <c r="F3609" s="86" t="str">
        <f>INDEX('Crosswalk Particulates'!$B:$B,MATCH('2017 EPA Data'!A3609,'Crosswalk Particulates'!$A:$A,0))</f>
        <v>Commercial Buildings Sector</v>
      </c>
      <c r="G3609" s="91">
        <f>INDEX('Crosswalk Particulates'!$E:$E,MATCH('2017 EPA Data'!$B3609,'Crosswalk Particulates'!$D:$D,0))</f>
        <v>0</v>
      </c>
      <c r="H3609" s="103">
        <f t="shared" si="56"/>
        <v>0</v>
      </c>
    </row>
    <row r="3610" spans="1:8" hidden="1">
      <c r="A3610" s="80" t="s">
        <v>3783</v>
      </c>
      <c r="B3610" s="80" t="s">
        <v>3955</v>
      </c>
      <c r="C3610" s="80" t="s">
        <v>3705</v>
      </c>
      <c r="D3610" s="93">
        <v>73.599999999999994</v>
      </c>
      <c r="E3610" s="80" t="s">
        <v>3706</v>
      </c>
      <c r="F3610" s="86" t="str">
        <f>INDEX('Crosswalk Particulates'!$B:$B,MATCH('2017 EPA Data'!A3610,'Crosswalk Particulates'!$A:$A,0))</f>
        <v>process-other-industry</v>
      </c>
      <c r="G3610" s="91">
        <f>INDEX('Crosswalk Particulates'!$E:$E,MATCH('2017 EPA Data'!$B3610,'Crosswalk Particulates'!$D:$D,0))</f>
        <v>0</v>
      </c>
      <c r="H3610" s="103">
        <f t="shared" si="56"/>
        <v>0</v>
      </c>
    </row>
    <row r="3611" spans="1:8" hidden="1">
      <c r="A3611" s="80" t="s">
        <v>3743</v>
      </c>
      <c r="B3611" s="80" t="s">
        <v>3793</v>
      </c>
      <c r="C3611" s="80" t="s">
        <v>3745</v>
      </c>
      <c r="D3611" s="93">
        <v>73.550158043525002</v>
      </c>
      <c r="E3611" s="80" t="s">
        <v>3710</v>
      </c>
      <c r="F3611" s="86" t="str">
        <f>INDEX('Crosswalk Particulates'!$B:$B,MATCH('2017 EPA Data'!A3611,'Crosswalk Particulates'!$A:$A,0))</f>
        <v>process-other-industry</v>
      </c>
      <c r="G3611" s="91">
        <f>INDEX('Crosswalk Particulates'!$E:$E,MATCH('2017 EPA Data'!$B3611,'Crosswalk Particulates'!$D:$D,0))</f>
        <v>0</v>
      </c>
      <c r="H3611" s="103">
        <f t="shared" si="56"/>
        <v>66723660.352827251</v>
      </c>
    </row>
    <row r="3612" spans="1:8" hidden="1">
      <c r="A3612" s="80" t="s">
        <v>3757</v>
      </c>
      <c r="B3612" s="80" t="s">
        <v>3841</v>
      </c>
      <c r="C3612" s="80" t="s">
        <v>3705</v>
      </c>
      <c r="D3612" s="93">
        <v>73.332136373549346</v>
      </c>
      <c r="E3612" s="80" t="s">
        <v>3706</v>
      </c>
      <c r="F3612" s="86" t="str">
        <f>INDEX('Crosswalk Particulates'!$B:$B,MATCH('2017 EPA Data'!A3612,'Crosswalk Particulates'!$A:$A,0))</f>
        <v>Transportation Sector</v>
      </c>
      <c r="G3612" s="91">
        <f>INDEX('Crosswalk Particulates'!$E:$E,MATCH('2017 EPA Data'!$B3612,'Crosswalk Particulates'!$D:$D,0))</f>
        <v>0</v>
      </c>
      <c r="H3612" s="103">
        <f t="shared" si="56"/>
        <v>0</v>
      </c>
    </row>
    <row r="3613" spans="1:8" hidden="1">
      <c r="A3613" s="80" t="s">
        <v>3739</v>
      </c>
      <c r="B3613" s="80" t="s">
        <v>3917</v>
      </c>
      <c r="C3613" s="80" t="s">
        <v>3705</v>
      </c>
      <c r="D3613" s="93">
        <v>73.038265562168078</v>
      </c>
      <c r="E3613" s="80" t="s">
        <v>3706</v>
      </c>
      <c r="F3613" s="86" t="str">
        <f>INDEX('Crosswalk Particulates'!$B:$B,MATCH('2017 EPA Data'!A3613,'Crosswalk Particulates'!$A:$A,0))</f>
        <v>industry-fuel-natural gas</v>
      </c>
      <c r="G3613" s="91">
        <f>INDEX('Crosswalk Particulates'!$E:$E,MATCH('2017 EPA Data'!$B3613,'Crosswalk Particulates'!$D:$D,0))</f>
        <v>0</v>
      </c>
      <c r="H3613" s="103">
        <f t="shared" si="56"/>
        <v>0</v>
      </c>
    </row>
    <row r="3614" spans="1:8" hidden="1">
      <c r="A3614" s="80" t="s">
        <v>3796</v>
      </c>
      <c r="B3614" s="80" t="s">
        <v>3851</v>
      </c>
      <c r="C3614" s="80" t="s">
        <v>3705</v>
      </c>
      <c r="D3614" s="93">
        <v>72.928381990000005</v>
      </c>
      <c r="E3614" s="80" t="s">
        <v>3706</v>
      </c>
      <c r="F3614" s="86" t="str">
        <f>INDEX('Crosswalk Particulates'!$B:$B,MATCH('2017 EPA Data'!A3614,'Crosswalk Particulates'!$A:$A,0))</f>
        <v>Electricity Sector</v>
      </c>
      <c r="G3614" s="91">
        <f>INDEX('Crosswalk Particulates'!$E:$E,MATCH('2017 EPA Data'!$B3614,'Crosswalk Particulates'!$D:$D,0))</f>
        <v>0</v>
      </c>
      <c r="H3614" s="103">
        <f t="shared" si="56"/>
        <v>0</v>
      </c>
    </row>
    <row r="3615" spans="1:8" hidden="1">
      <c r="A3615" s="80" t="s">
        <v>3857</v>
      </c>
      <c r="B3615" s="80" t="s">
        <v>3786</v>
      </c>
      <c r="C3615" s="80" t="s">
        <v>3705</v>
      </c>
      <c r="D3615" s="93">
        <v>72.712400000000002</v>
      </c>
      <c r="E3615" s="80" t="s">
        <v>3706</v>
      </c>
      <c r="F3615" s="86" t="str">
        <f>INDEX('Crosswalk Particulates'!$B:$B,MATCH('2017 EPA Data'!A3615,'Crosswalk Particulates'!$A:$A,0))</f>
        <v>Commercial Buildings Sector</v>
      </c>
      <c r="G3615" s="91">
        <f>INDEX('Crosswalk Particulates'!$E:$E,MATCH('2017 EPA Data'!$B3615,'Crosswalk Particulates'!$D:$D,0))</f>
        <v>0</v>
      </c>
      <c r="H3615" s="103">
        <f t="shared" si="56"/>
        <v>0</v>
      </c>
    </row>
    <row r="3616" spans="1:8" hidden="1">
      <c r="A3616" s="80" t="s">
        <v>3772</v>
      </c>
      <c r="B3616" s="80" t="s">
        <v>3863</v>
      </c>
      <c r="C3616" s="80" t="s">
        <v>3705</v>
      </c>
      <c r="D3616" s="93">
        <v>72.452928845695993</v>
      </c>
      <c r="E3616" s="80" t="s">
        <v>3706</v>
      </c>
      <c r="F3616" s="86" t="str">
        <f>INDEX('Crosswalk Particulates'!$B:$B,MATCH('2017 EPA Data'!A3616,'Crosswalk Particulates'!$A:$A,0))</f>
        <v>Electricity Sector</v>
      </c>
      <c r="G3616" s="91">
        <f>INDEX('Crosswalk Particulates'!$E:$E,MATCH('2017 EPA Data'!$B3616,'Crosswalk Particulates'!$D:$D,0))</f>
        <v>0</v>
      </c>
      <c r="H3616" s="103">
        <f t="shared" si="56"/>
        <v>0</v>
      </c>
    </row>
    <row r="3617" spans="1:8" hidden="1">
      <c r="A3617" s="80" t="s">
        <v>3753</v>
      </c>
      <c r="B3617" s="80" t="s">
        <v>3920</v>
      </c>
      <c r="D3617" s="93">
        <v>72.44148056757308</v>
      </c>
      <c r="E3617" s="80" t="s">
        <v>3710</v>
      </c>
      <c r="F3617" s="86" t="str">
        <f>INDEX('Crosswalk Particulates'!$B:$B,MATCH('2017 EPA Data'!A3617,'Crosswalk Particulates'!$A:$A,0))</f>
        <v>Electricity Sector</v>
      </c>
      <c r="G3617" s="91">
        <f>INDEX('Crosswalk Particulates'!$E:$E,MATCH('2017 EPA Data'!$B3617,'Crosswalk Particulates'!$D:$D,0))</f>
        <v>0</v>
      </c>
      <c r="H3617" s="103">
        <f t="shared" si="56"/>
        <v>65717883.868941672</v>
      </c>
    </row>
    <row r="3618" spans="1:8" hidden="1">
      <c r="A3618" s="80" t="s">
        <v>3766</v>
      </c>
      <c r="B3618" s="80" t="s">
        <v>3816</v>
      </c>
      <c r="C3618" s="80" t="s">
        <v>3705</v>
      </c>
      <c r="D3618" s="93">
        <v>72.088945336581105</v>
      </c>
      <c r="E3618" s="80" t="s">
        <v>3706</v>
      </c>
      <c r="F3618" s="86" t="str">
        <f>INDEX('Crosswalk Particulates'!$B:$B,MATCH('2017 EPA Data'!A3618,'Crosswalk Particulates'!$A:$A,0))</f>
        <v>process-chemicals-industry</v>
      </c>
      <c r="G3618" s="91">
        <f>INDEX('Crosswalk Particulates'!$E:$E,MATCH('2017 EPA Data'!$B3618,'Crosswalk Particulates'!$D:$D,0))</f>
        <v>0</v>
      </c>
      <c r="H3618" s="103">
        <f t="shared" si="56"/>
        <v>0</v>
      </c>
    </row>
    <row r="3619" spans="1:8" hidden="1">
      <c r="A3619" s="80" t="s">
        <v>3741</v>
      </c>
      <c r="B3619" s="80" t="s">
        <v>3798</v>
      </c>
      <c r="C3619" s="80" t="s">
        <v>3745</v>
      </c>
      <c r="D3619" s="93">
        <v>71.768927682865254</v>
      </c>
      <c r="E3619" s="80" t="s">
        <v>3710</v>
      </c>
      <c r="F3619" s="86" t="str">
        <f>INDEX('Crosswalk Particulates'!$B:$B,MATCH('2017 EPA Data'!A3619,'Crosswalk Particulates'!$A:$A,0))</f>
        <v>process-other-industry</v>
      </c>
      <c r="G3619" s="91" t="str">
        <f>INDEX('Crosswalk Particulates'!$E:$E,MATCH('2017 EPA Data'!$B3619,'Crosswalk Particulates'!$D:$D,0))</f>
        <v>PM25</v>
      </c>
      <c r="H3619" s="103">
        <f t="shared" si="56"/>
        <v>65107753.429493755</v>
      </c>
    </row>
    <row r="3620" spans="1:8" hidden="1">
      <c r="A3620" s="80" t="s">
        <v>3735</v>
      </c>
      <c r="B3620" s="80" t="s">
        <v>3752</v>
      </c>
      <c r="C3620" s="80" t="s">
        <v>3705</v>
      </c>
      <c r="D3620" s="93">
        <v>71.402100000000004</v>
      </c>
      <c r="E3620" s="80" t="s">
        <v>3706</v>
      </c>
      <c r="F3620" s="86" t="str">
        <f>INDEX('Crosswalk Particulates'!$B:$B,MATCH('2017 EPA Data'!A3620,'Crosswalk Particulates'!$A:$A,0))</f>
        <v>process-other-industry</v>
      </c>
      <c r="G3620" s="91">
        <f>INDEX('Crosswalk Particulates'!$E:$E,MATCH('2017 EPA Data'!$B3620,'Crosswalk Particulates'!$D:$D,0))</f>
        <v>0</v>
      </c>
      <c r="H3620" s="103">
        <f t="shared" si="56"/>
        <v>0</v>
      </c>
    </row>
    <row r="3621" spans="1:8" hidden="1">
      <c r="A3621" s="80" t="s">
        <v>3783</v>
      </c>
      <c r="B3621" s="80" t="s">
        <v>3887</v>
      </c>
      <c r="C3621" s="80" t="s">
        <v>3705</v>
      </c>
      <c r="D3621" s="93">
        <v>71.287980000000005</v>
      </c>
      <c r="E3621" s="80" t="s">
        <v>3706</v>
      </c>
      <c r="F3621" s="86" t="str">
        <f>INDEX('Crosswalk Particulates'!$B:$B,MATCH('2017 EPA Data'!A3621,'Crosswalk Particulates'!$A:$A,0))</f>
        <v>process-other-industry</v>
      </c>
      <c r="G3621" s="91">
        <f>INDEX('Crosswalk Particulates'!$E:$E,MATCH('2017 EPA Data'!$B3621,'Crosswalk Particulates'!$D:$D,0))</f>
        <v>0</v>
      </c>
      <c r="H3621" s="103">
        <f t="shared" si="56"/>
        <v>0</v>
      </c>
    </row>
    <row r="3622" spans="1:8" hidden="1">
      <c r="A3622" s="80" t="s">
        <v>3726</v>
      </c>
      <c r="B3622" s="80" t="s">
        <v>3951</v>
      </c>
      <c r="C3622" s="80" t="s">
        <v>3705</v>
      </c>
      <c r="D3622" s="93">
        <v>71.230586173909998</v>
      </c>
      <c r="E3622" s="80" t="s">
        <v>3706</v>
      </c>
      <c r="F3622" s="86" t="str">
        <f>INDEX('Crosswalk Particulates'!$B:$B,MATCH('2017 EPA Data'!A3622,'Crosswalk Particulates'!$A:$A,0))</f>
        <v>process-other-industry</v>
      </c>
      <c r="G3622" s="91">
        <f>INDEX('Crosswalk Particulates'!$E:$E,MATCH('2017 EPA Data'!$B3622,'Crosswalk Particulates'!$D:$D,0))</f>
        <v>0</v>
      </c>
      <c r="H3622" s="103">
        <f t="shared" si="56"/>
        <v>0</v>
      </c>
    </row>
    <row r="3623" spans="1:8" hidden="1">
      <c r="A3623" s="80" t="s">
        <v>3788</v>
      </c>
      <c r="B3623" s="80" t="s">
        <v>3944</v>
      </c>
      <c r="C3623" s="80" t="s">
        <v>3705</v>
      </c>
      <c r="D3623" s="93">
        <v>71.126462164000003</v>
      </c>
      <c r="E3623" s="80" t="s">
        <v>3706</v>
      </c>
      <c r="F3623" s="86" t="str">
        <f>INDEX('Crosswalk Particulates'!$B:$B,MATCH('2017 EPA Data'!A3623,'Crosswalk Particulates'!$A:$A,0))</f>
        <v>industry-fuel-biomass</v>
      </c>
      <c r="G3623" s="91">
        <f>INDEX('Crosswalk Particulates'!$E:$E,MATCH('2017 EPA Data'!$B3623,'Crosswalk Particulates'!$D:$D,0))</f>
        <v>0</v>
      </c>
      <c r="H3623" s="103">
        <f t="shared" si="56"/>
        <v>0</v>
      </c>
    </row>
    <row r="3624" spans="1:8" hidden="1">
      <c r="A3624" s="80" t="s">
        <v>3743</v>
      </c>
      <c r="B3624" s="80" t="s">
        <v>3906</v>
      </c>
      <c r="C3624" s="80" t="s">
        <v>3705</v>
      </c>
      <c r="D3624" s="93">
        <v>71.120720000000006</v>
      </c>
      <c r="E3624" s="80" t="s">
        <v>3706</v>
      </c>
      <c r="F3624" s="86" t="str">
        <f>INDEX('Crosswalk Particulates'!$B:$B,MATCH('2017 EPA Data'!A3624,'Crosswalk Particulates'!$A:$A,0))</f>
        <v>process-other-industry</v>
      </c>
      <c r="G3624" s="91">
        <f>INDEX('Crosswalk Particulates'!$E:$E,MATCH('2017 EPA Data'!$B3624,'Crosswalk Particulates'!$D:$D,0))</f>
        <v>0</v>
      </c>
      <c r="H3624" s="103">
        <f t="shared" si="56"/>
        <v>0</v>
      </c>
    </row>
    <row r="3625" spans="1:8" hidden="1">
      <c r="A3625" s="80" t="s">
        <v>3843</v>
      </c>
      <c r="B3625" s="80" t="s">
        <v>3894</v>
      </c>
      <c r="C3625" s="80" t="s">
        <v>3705</v>
      </c>
      <c r="D3625" s="93">
        <v>71.061028559999997</v>
      </c>
      <c r="E3625" s="80" t="s">
        <v>3706</v>
      </c>
      <c r="F3625" s="86" t="str">
        <f>INDEX('Crosswalk Particulates'!$B:$B,MATCH('2017 EPA Data'!A3625,'Crosswalk Particulates'!$A:$A,0))</f>
        <v>Commercial Buildings Sector</v>
      </c>
      <c r="G3625" s="91">
        <f>INDEX('Crosswalk Particulates'!$E:$E,MATCH('2017 EPA Data'!$B3625,'Crosswalk Particulates'!$D:$D,0))</f>
        <v>0</v>
      </c>
      <c r="H3625" s="103">
        <f t="shared" si="56"/>
        <v>0</v>
      </c>
    </row>
    <row r="3626" spans="1:8" hidden="1">
      <c r="A3626" s="80" t="s">
        <v>3773</v>
      </c>
      <c r="B3626" s="80" t="s">
        <v>3916</v>
      </c>
      <c r="C3626" s="80" t="s">
        <v>3705</v>
      </c>
      <c r="D3626" s="93">
        <v>70.589475579715355</v>
      </c>
      <c r="E3626" s="80" t="s">
        <v>3706</v>
      </c>
      <c r="F3626" s="86" t="str">
        <f>INDEX('Crosswalk Particulates'!$B:$B,MATCH('2017 EPA Data'!A3626,'Crosswalk Particulates'!$A:$A,0))</f>
        <v>process-other-industry</v>
      </c>
      <c r="G3626" s="91">
        <f>INDEX('Crosswalk Particulates'!$E:$E,MATCH('2017 EPA Data'!$B3626,'Crosswalk Particulates'!$D:$D,0))</f>
        <v>0</v>
      </c>
      <c r="H3626" s="103">
        <f t="shared" si="56"/>
        <v>0</v>
      </c>
    </row>
    <row r="3627" spans="1:8" hidden="1">
      <c r="A3627" s="80" t="s">
        <v>3817</v>
      </c>
      <c r="B3627" s="80" t="s">
        <v>3825</v>
      </c>
      <c r="C3627" s="80" t="s">
        <v>3705</v>
      </c>
      <c r="D3627" s="93">
        <v>70.524443026953435</v>
      </c>
      <c r="E3627" s="80" t="s">
        <v>3706</v>
      </c>
      <c r="F3627" s="86" t="str">
        <f>INDEX('Crosswalk Particulates'!$B:$B,MATCH('2017 EPA Data'!A3627,'Crosswalk Particulates'!$A:$A,0))</f>
        <v>industry-fuel-oil</v>
      </c>
      <c r="G3627" s="91">
        <f>INDEX('Crosswalk Particulates'!$E:$E,MATCH('2017 EPA Data'!$B3627,'Crosswalk Particulates'!$D:$D,0))</f>
        <v>0</v>
      </c>
      <c r="H3627" s="103">
        <f t="shared" si="56"/>
        <v>0</v>
      </c>
    </row>
    <row r="3628" spans="1:8" hidden="1">
      <c r="A3628" s="80" t="s">
        <v>3766</v>
      </c>
      <c r="B3628" s="80" t="s">
        <v>3958</v>
      </c>
      <c r="C3628" s="80" t="s">
        <v>3705</v>
      </c>
      <c r="D3628" s="93">
        <v>70.41</v>
      </c>
      <c r="E3628" s="80" t="s">
        <v>3706</v>
      </c>
      <c r="F3628" s="86" t="str">
        <f>INDEX('Crosswalk Particulates'!$B:$B,MATCH('2017 EPA Data'!A3628,'Crosswalk Particulates'!$A:$A,0))</f>
        <v>process-chemicals-industry</v>
      </c>
      <c r="G3628" s="91">
        <f>INDEX('Crosswalk Particulates'!$E:$E,MATCH('2017 EPA Data'!$B3628,'Crosswalk Particulates'!$D:$D,0))</f>
        <v>0</v>
      </c>
      <c r="H3628" s="103">
        <f t="shared" si="56"/>
        <v>0</v>
      </c>
    </row>
    <row r="3629" spans="1:8" hidden="1">
      <c r="A3629" s="80" t="s">
        <v>3820</v>
      </c>
      <c r="B3629" s="80" t="s">
        <v>3850</v>
      </c>
      <c r="C3629" s="80" t="s">
        <v>3705</v>
      </c>
      <c r="D3629" s="93">
        <v>70.246525074696606</v>
      </c>
      <c r="E3629" s="80" t="s">
        <v>3706</v>
      </c>
      <c r="F3629" s="86" t="str">
        <f>INDEX('Crosswalk Particulates'!$B:$B,MATCH('2017 EPA Data'!A3629,'Crosswalk Particulates'!$A:$A,0))</f>
        <v>industry-fuel-other</v>
      </c>
      <c r="G3629" s="91">
        <f>INDEX('Crosswalk Particulates'!$E:$E,MATCH('2017 EPA Data'!$B3629,'Crosswalk Particulates'!$D:$D,0))</f>
        <v>0</v>
      </c>
      <c r="H3629" s="103">
        <f t="shared" si="56"/>
        <v>0</v>
      </c>
    </row>
    <row r="3630" spans="1:8" hidden="1">
      <c r="A3630" s="80" t="s">
        <v>3757</v>
      </c>
      <c r="B3630" s="80" t="s">
        <v>3928</v>
      </c>
      <c r="C3630" s="80" t="s">
        <v>3705</v>
      </c>
      <c r="D3630" s="93">
        <v>69.867746615106</v>
      </c>
      <c r="E3630" s="80" t="s">
        <v>3706</v>
      </c>
      <c r="F3630" s="86" t="str">
        <f>INDEX('Crosswalk Particulates'!$B:$B,MATCH('2017 EPA Data'!A3630,'Crosswalk Particulates'!$A:$A,0))</f>
        <v>Transportation Sector</v>
      </c>
      <c r="G3630" s="91">
        <f>INDEX('Crosswalk Particulates'!$E:$E,MATCH('2017 EPA Data'!$B3630,'Crosswalk Particulates'!$D:$D,0))</f>
        <v>0</v>
      </c>
      <c r="H3630" s="103">
        <f t="shared" si="56"/>
        <v>0</v>
      </c>
    </row>
    <row r="3631" spans="1:8" hidden="1">
      <c r="A3631" s="80" t="s">
        <v>3757</v>
      </c>
      <c r="B3631" s="80" t="s">
        <v>3951</v>
      </c>
      <c r="C3631" s="80" t="s">
        <v>3705</v>
      </c>
      <c r="D3631" s="93">
        <v>69.845026615105994</v>
      </c>
      <c r="E3631" s="80" t="s">
        <v>3706</v>
      </c>
      <c r="F3631" s="86" t="str">
        <f>INDEX('Crosswalk Particulates'!$B:$B,MATCH('2017 EPA Data'!A3631,'Crosswalk Particulates'!$A:$A,0))</f>
        <v>Transportation Sector</v>
      </c>
      <c r="G3631" s="91">
        <f>INDEX('Crosswalk Particulates'!$E:$E,MATCH('2017 EPA Data'!$B3631,'Crosswalk Particulates'!$D:$D,0))</f>
        <v>0</v>
      </c>
      <c r="H3631" s="103">
        <f t="shared" si="56"/>
        <v>0</v>
      </c>
    </row>
    <row r="3632" spans="1:8" hidden="1">
      <c r="A3632" s="80" t="s">
        <v>3843</v>
      </c>
      <c r="B3632" s="80" t="s">
        <v>3782</v>
      </c>
      <c r="C3632" s="80" t="s">
        <v>3705</v>
      </c>
      <c r="D3632" s="93">
        <v>69.562399999999997</v>
      </c>
      <c r="E3632" s="80" t="s">
        <v>3706</v>
      </c>
      <c r="F3632" s="86" t="str">
        <f>INDEX('Crosswalk Particulates'!$B:$B,MATCH('2017 EPA Data'!A3632,'Crosswalk Particulates'!$A:$A,0))</f>
        <v>Commercial Buildings Sector</v>
      </c>
      <c r="G3632" s="91">
        <f>INDEX('Crosswalk Particulates'!$E:$E,MATCH('2017 EPA Data'!$B3632,'Crosswalk Particulates'!$D:$D,0))</f>
        <v>0</v>
      </c>
      <c r="H3632" s="103">
        <f t="shared" si="56"/>
        <v>0</v>
      </c>
    </row>
    <row r="3633" spans="1:8" hidden="1">
      <c r="A3633" s="80" t="s">
        <v>3795</v>
      </c>
      <c r="B3633" s="80" t="s">
        <v>3898</v>
      </c>
      <c r="C3633" s="80" t="s">
        <v>3705</v>
      </c>
      <c r="D3633" s="93">
        <v>69.41</v>
      </c>
      <c r="E3633" s="80" t="s">
        <v>3706</v>
      </c>
      <c r="F3633" s="86" t="str">
        <f>INDEX('Crosswalk Particulates'!$B:$B,MATCH('2017 EPA Data'!A3633,'Crosswalk Particulates'!$A:$A,0))</f>
        <v>process-cement-industry</v>
      </c>
      <c r="G3633" s="91">
        <f>INDEX('Crosswalk Particulates'!$E:$E,MATCH('2017 EPA Data'!$B3633,'Crosswalk Particulates'!$D:$D,0))</f>
        <v>0</v>
      </c>
      <c r="H3633" s="103">
        <f t="shared" si="56"/>
        <v>0</v>
      </c>
    </row>
    <row r="3634" spans="1:8" hidden="1">
      <c r="A3634" s="80" t="s">
        <v>3769</v>
      </c>
      <c r="B3634" s="80" t="s">
        <v>3808</v>
      </c>
      <c r="C3634" s="80" t="s">
        <v>3705</v>
      </c>
      <c r="D3634" s="93">
        <v>69.115855263996295</v>
      </c>
      <c r="E3634" s="80" t="s">
        <v>3706</v>
      </c>
      <c r="F3634" s="86" t="str">
        <f>INDEX('Crosswalk Particulates'!$B:$B,MATCH('2017 EPA Data'!A3634,'Crosswalk Particulates'!$A:$A,0))</f>
        <v>Electricity Sector</v>
      </c>
      <c r="G3634" s="91">
        <f>INDEX('Crosswalk Particulates'!$E:$E,MATCH('2017 EPA Data'!$B3634,'Crosswalk Particulates'!$D:$D,0))</f>
        <v>0</v>
      </c>
      <c r="H3634" s="103">
        <f t="shared" si="56"/>
        <v>0</v>
      </c>
    </row>
    <row r="3635" spans="1:8" hidden="1">
      <c r="A3635" s="80" t="s">
        <v>3852</v>
      </c>
      <c r="B3635" s="80" t="s">
        <v>3830</v>
      </c>
      <c r="C3635" s="80" t="s">
        <v>3705</v>
      </c>
      <c r="D3635" s="93">
        <v>68.841499999999996</v>
      </c>
      <c r="E3635" s="80" t="s">
        <v>3706</v>
      </c>
      <c r="F3635" s="86" t="str">
        <f>INDEX('Crosswalk Particulates'!$B:$B,MATCH('2017 EPA Data'!A3635,'Crosswalk Particulates'!$A:$A,0))</f>
        <v>Commercial Buildings Sector</v>
      </c>
      <c r="G3635" s="91">
        <f>INDEX('Crosswalk Particulates'!$E:$E,MATCH('2017 EPA Data'!$B3635,'Crosswalk Particulates'!$D:$D,0))</f>
        <v>0</v>
      </c>
      <c r="H3635" s="103">
        <f t="shared" si="56"/>
        <v>0</v>
      </c>
    </row>
    <row r="3636" spans="1:8" hidden="1">
      <c r="A3636" s="80" t="s">
        <v>3722</v>
      </c>
      <c r="B3636" s="80" t="s">
        <v>3920</v>
      </c>
      <c r="D3636" s="93">
        <v>68.733295907926006</v>
      </c>
      <c r="E3636" s="80" t="s">
        <v>3710</v>
      </c>
      <c r="F3636" s="86" t="str">
        <f>INDEX('Crosswalk Particulates'!$B:$B,MATCH('2017 EPA Data'!A3636,'Crosswalk Particulates'!$A:$A,0))</f>
        <v>Other-EPA</v>
      </c>
      <c r="G3636" s="91">
        <f>INDEX('Crosswalk Particulates'!$E:$E,MATCH('2017 EPA Data'!$B3636,'Crosswalk Particulates'!$D:$D,0))</f>
        <v>0</v>
      </c>
      <c r="H3636" s="103">
        <f t="shared" si="56"/>
        <v>62353871.331953816</v>
      </c>
    </row>
    <row r="3637" spans="1:8" hidden="1">
      <c r="A3637" s="80" t="s">
        <v>3751</v>
      </c>
      <c r="B3637" s="80" t="s">
        <v>3941</v>
      </c>
      <c r="D3637" s="93">
        <v>68.307135202227343</v>
      </c>
      <c r="E3637" s="80" t="s">
        <v>3710</v>
      </c>
      <c r="F3637" s="86" t="str">
        <f>INDEX('Crosswalk Particulates'!$B:$B,MATCH('2017 EPA Data'!A3637,'Crosswalk Particulates'!$A:$A,0))</f>
        <v>Other-EPA</v>
      </c>
      <c r="G3637" s="91">
        <f>INDEX('Crosswalk Particulates'!$E:$E,MATCH('2017 EPA Data'!$B3637,'Crosswalk Particulates'!$D:$D,0))</f>
        <v>0</v>
      </c>
      <c r="H3637" s="103">
        <f t="shared" si="56"/>
        <v>61967264.383183807</v>
      </c>
    </row>
    <row r="3638" spans="1:8" hidden="1">
      <c r="A3638" s="80" t="s">
        <v>3880</v>
      </c>
      <c r="B3638" s="80" t="s">
        <v>3883</v>
      </c>
      <c r="C3638" s="80" t="s">
        <v>3705</v>
      </c>
      <c r="D3638" s="93">
        <v>68.228398138244131</v>
      </c>
      <c r="E3638" s="80" t="s">
        <v>3706</v>
      </c>
      <c r="F3638" s="86" t="str">
        <f>INDEX('Crosswalk Particulates'!$B:$B,MATCH('2017 EPA Data'!A3638,'Crosswalk Particulates'!$A:$A,0))</f>
        <v>Residential Buildings Sector</v>
      </c>
      <c r="G3638" s="91">
        <f>INDEX('Crosswalk Particulates'!$E:$E,MATCH('2017 EPA Data'!$B3638,'Crosswalk Particulates'!$D:$D,0))</f>
        <v>0</v>
      </c>
      <c r="H3638" s="103">
        <f t="shared" si="56"/>
        <v>0</v>
      </c>
    </row>
    <row r="3639" spans="1:8" hidden="1">
      <c r="A3639" s="80" t="s">
        <v>3711</v>
      </c>
      <c r="B3639" s="80" t="s">
        <v>3916</v>
      </c>
      <c r="C3639" s="80" t="s">
        <v>3705</v>
      </c>
      <c r="D3639" s="93">
        <v>68.123535920760105</v>
      </c>
      <c r="E3639" s="80" t="s">
        <v>3706</v>
      </c>
      <c r="F3639" s="86" t="str">
        <f>INDEX('Crosswalk Particulates'!$B:$B,MATCH('2017 EPA Data'!A3639,'Crosswalk Particulates'!$A:$A,0))</f>
        <v>Transportation Sector</v>
      </c>
      <c r="G3639" s="91">
        <f>INDEX('Crosswalk Particulates'!$E:$E,MATCH('2017 EPA Data'!$B3639,'Crosswalk Particulates'!$D:$D,0))</f>
        <v>0</v>
      </c>
      <c r="H3639" s="103">
        <f t="shared" si="56"/>
        <v>0</v>
      </c>
    </row>
    <row r="3640" spans="1:8" hidden="1">
      <c r="A3640" s="80" t="s">
        <v>3795</v>
      </c>
      <c r="B3640" s="80" t="s">
        <v>3728</v>
      </c>
      <c r="C3640" s="80" t="s">
        <v>3705</v>
      </c>
      <c r="D3640" s="93">
        <v>67.86</v>
      </c>
      <c r="E3640" s="80" t="s">
        <v>3706</v>
      </c>
      <c r="F3640" s="86" t="str">
        <f>INDEX('Crosswalk Particulates'!$B:$B,MATCH('2017 EPA Data'!A3640,'Crosswalk Particulates'!$A:$A,0))</f>
        <v>process-cement-industry</v>
      </c>
      <c r="G3640" s="91">
        <f>INDEX('Crosswalk Particulates'!$E:$E,MATCH('2017 EPA Data'!$B3640,'Crosswalk Particulates'!$D:$D,0))</f>
        <v>0</v>
      </c>
      <c r="H3640" s="103">
        <f t="shared" si="56"/>
        <v>0</v>
      </c>
    </row>
    <row r="3641" spans="1:8" hidden="1">
      <c r="A3641" s="80" t="s">
        <v>3783</v>
      </c>
      <c r="B3641" s="80" t="s">
        <v>3861</v>
      </c>
      <c r="C3641" s="80" t="s">
        <v>3705</v>
      </c>
      <c r="D3641" s="93">
        <v>67.86</v>
      </c>
      <c r="E3641" s="80" t="s">
        <v>3706</v>
      </c>
      <c r="F3641" s="86" t="str">
        <f>INDEX('Crosswalk Particulates'!$B:$B,MATCH('2017 EPA Data'!A3641,'Crosswalk Particulates'!$A:$A,0))</f>
        <v>process-other-industry</v>
      </c>
      <c r="G3641" s="91">
        <f>INDEX('Crosswalk Particulates'!$E:$E,MATCH('2017 EPA Data'!$B3641,'Crosswalk Particulates'!$D:$D,0))</f>
        <v>0</v>
      </c>
      <c r="H3641" s="103">
        <f t="shared" si="56"/>
        <v>0</v>
      </c>
    </row>
    <row r="3642" spans="1:8" hidden="1">
      <c r="A3642" s="80" t="s">
        <v>3753</v>
      </c>
      <c r="B3642" s="80" t="s">
        <v>3844</v>
      </c>
      <c r="C3642" s="80" t="s">
        <v>3705</v>
      </c>
      <c r="D3642" s="93">
        <v>67.815759105929999</v>
      </c>
      <c r="E3642" s="80" t="s">
        <v>3706</v>
      </c>
      <c r="F3642" s="86" t="str">
        <f>INDEX('Crosswalk Particulates'!$B:$B,MATCH('2017 EPA Data'!A3642,'Crosswalk Particulates'!$A:$A,0))</f>
        <v>Electricity Sector</v>
      </c>
      <c r="G3642" s="91">
        <f>INDEX('Crosswalk Particulates'!$E:$E,MATCH('2017 EPA Data'!$B3642,'Crosswalk Particulates'!$D:$D,0))</f>
        <v>0</v>
      </c>
      <c r="H3642" s="103">
        <f t="shared" si="56"/>
        <v>0</v>
      </c>
    </row>
    <row r="3643" spans="1:8" hidden="1">
      <c r="A3643" s="80" t="s">
        <v>3770</v>
      </c>
      <c r="B3643" s="80" t="s">
        <v>3851</v>
      </c>
      <c r="C3643" s="80" t="s">
        <v>3705</v>
      </c>
      <c r="D3643" s="93">
        <v>67.386305942000007</v>
      </c>
      <c r="E3643" s="80" t="s">
        <v>3706</v>
      </c>
      <c r="F3643" s="86" t="str">
        <f>INDEX('Crosswalk Particulates'!$B:$B,MATCH('2017 EPA Data'!A3643,'Crosswalk Particulates'!$A:$A,0))</f>
        <v>Commercial Buildings Sector</v>
      </c>
      <c r="G3643" s="91">
        <f>INDEX('Crosswalk Particulates'!$E:$E,MATCH('2017 EPA Data'!$B3643,'Crosswalk Particulates'!$D:$D,0))</f>
        <v>0</v>
      </c>
      <c r="H3643" s="103">
        <f t="shared" si="56"/>
        <v>0</v>
      </c>
    </row>
    <row r="3644" spans="1:8" hidden="1">
      <c r="A3644" s="80" t="s">
        <v>3853</v>
      </c>
      <c r="B3644" s="80" t="s">
        <v>3894</v>
      </c>
      <c r="C3644" s="80" t="s">
        <v>3705</v>
      </c>
      <c r="D3644" s="93">
        <v>67.185023479114079</v>
      </c>
      <c r="E3644" s="80" t="s">
        <v>3706</v>
      </c>
      <c r="F3644" s="86" t="str">
        <f>INDEX('Crosswalk Particulates'!$B:$B,MATCH('2017 EPA Data'!A3644,'Crosswalk Particulates'!$A:$A,0))</f>
        <v>Commercial Buildings Sector</v>
      </c>
      <c r="G3644" s="91">
        <f>INDEX('Crosswalk Particulates'!$E:$E,MATCH('2017 EPA Data'!$B3644,'Crosswalk Particulates'!$D:$D,0))</f>
        <v>0</v>
      </c>
      <c r="H3644" s="103">
        <f t="shared" si="56"/>
        <v>0</v>
      </c>
    </row>
    <row r="3645" spans="1:8" hidden="1">
      <c r="A3645" s="80" t="s">
        <v>3743</v>
      </c>
      <c r="B3645" s="80" t="s">
        <v>3818</v>
      </c>
      <c r="D3645" s="93">
        <v>67.096040586247099</v>
      </c>
      <c r="E3645" s="80" t="s">
        <v>3710</v>
      </c>
      <c r="F3645" s="86" t="str">
        <f>INDEX('Crosswalk Particulates'!$B:$B,MATCH('2017 EPA Data'!A3645,'Crosswalk Particulates'!$A:$A,0))</f>
        <v>process-other-industry</v>
      </c>
      <c r="G3645" s="91">
        <f>INDEX('Crosswalk Particulates'!$E:$E,MATCH('2017 EPA Data'!$B3645,'Crosswalk Particulates'!$D:$D,0))</f>
        <v>0</v>
      </c>
      <c r="H3645" s="103">
        <f t="shared" si="56"/>
        <v>60868576.522255175</v>
      </c>
    </row>
    <row r="3646" spans="1:8" hidden="1">
      <c r="A3646" s="80" t="s">
        <v>3796</v>
      </c>
      <c r="B3646" s="80" t="s">
        <v>3914</v>
      </c>
      <c r="C3646" s="80" t="s">
        <v>3705</v>
      </c>
      <c r="D3646" s="93">
        <v>67.057798399999996</v>
      </c>
      <c r="E3646" s="80" t="s">
        <v>3706</v>
      </c>
      <c r="F3646" s="86" t="str">
        <f>INDEX('Crosswalk Particulates'!$B:$B,MATCH('2017 EPA Data'!A3646,'Crosswalk Particulates'!$A:$A,0))</f>
        <v>Electricity Sector</v>
      </c>
      <c r="G3646" s="91">
        <f>INDEX('Crosswalk Particulates'!$E:$E,MATCH('2017 EPA Data'!$B3646,'Crosswalk Particulates'!$D:$D,0))</f>
        <v>0</v>
      </c>
      <c r="H3646" s="103">
        <f t="shared" si="56"/>
        <v>0</v>
      </c>
    </row>
    <row r="3647" spans="1:8" hidden="1">
      <c r="A3647" s="80" t="s">
        <v>3788</v>
      </c>
      <c r="B3647" s="80" t="s">
        <v>3979</v>
      </c>
      <c r="C3647" s="80" t="s">
        <v>3705</v>
      </c>
      <c r="D3647" s="93">
        <v>66.853185879999998</v>
      </c>
      <c r="E3647" s="80" t="s">
        <v>3706</v>
      </c>
      <c r="F3647" s="86" t="str">
        <f>INDEX('Crosswalk Particulates'!$B:$B,MATCH('2017 EPA Data'!A3647,'Crosswalk Particulates'!$A:$A,0))</f>
        <v>industry-fuel-biomass</v>
      </c>
      <c r="G3647" s="91">
        <f>INDEX('Crosswalk Particulates'!$E:$E,MATCH('2017 EPA Data'!$B3647,'Crosswalk Particulates'!$D:$D,0))</f>
        <v>0</v>
      </c>
      <c r="H3647" s="103">
        <f t="shared" si="56"/>
        <v>0</v>
      </c>
    </row>
    <row r="3648" spans="1:8" hidden="1">
      <c r="A3648" s="80" t="s">
        <v>3807</v>
      </c>
      <c r="B3648" s="80" t="s">
        <v>3910</v>
      </c>
      <c r="C3648" s="80" t="s">
        <v>3705</v>
      </c>
      <c r="D3648" s="93">
        <v>66.651600000000002</v>
      </c>
      <c r="E3648" s="80" t="s">
        <v>3706</v>
      </c>
      <c r="F3648" s="86" t="str">
        <f>INDEX('Crosswalk Particulates'!$B:$B,MATCH('2017 EPA Data'!A3648,'Crosswalk Particulates'!$A:$A,0))</f>
        <v>process-iron and steel-industry</v>
      </c>
      <c r="G3648" s="91">
        <f>INDEX('Crosswalk Particulates'!$E:$E,MATCH('2017 EPA Data'!$B3648,'Crosswalk Particulates'!$D:$D,0))</f>
        <v>0</v>
      </c>
      <c r="H3648" s="103">
        <f t="shared" si="56"/>
        <v>0</v>
      </c>
    </row>
    <row r="3649" spans="1:8" hidden="1">
      <c r="A3649" s="80" t="s">
        <v>3739</v>
      </c>
      <c r="B3649" s="80" t="s">
        <v>3855</v>
      </c>
      <c r="C3649" s="80" t="s">
        <v>3705</v>
      </c>
      <c r="D3649" s="93">
        <v>66.332575000000006</v>
      </c>
      <c r="E3649" s="80" t="s">
        <v>3706</v>
      </c>
      <c r="F3649" s="86" t="str">
        <f>INDEX('Crosswalk Particulates'!$B:$B,MATCH('2017 EPA Data'!A3649,'Crosswalk Particulates'!$A:$A,0))</f>
        <v>industry-fuel-natural gas</v>
      </c>
      <c r="G3649" s="91">
        <f>INDEX('Crosswalk Particulates'!$E:$E,MATCH('2017 EPA Data'!$B3649,'Crosswalk Particulates'!$D:$D,0))</f>
        <v>0</v>
      </c>
      <c r="H3649" s="103">
        <f t="shared" si="56"/>
        <v>0</v>
      </c>
    </row>
    <row r="3650" spans="1:8" hidden="1">
      <c r="A3650" s="80" t="s">
        <v>3770</v>
      </c>
      <c r="B3650" s="80" t="s">
        <v>3908</v>
      </c>
      <c r="C3650" s="80" t="s">
        <v>3705</v>
      </c>
      <c r="D3650" s="93">
        <v>66.011925000000005</v>
      </c>
      <c r="E3650" s="80" t="s">
        <v>3706</v>
      </c>
      <c r="F3650" s="86" t="str">
        <f>INDEX('Crosswalk Particulates'!$B:$B,MATCH('2017 EPA Data'!A3650,'Crosswalk Particulates'!$A:$A,0))</f>
        <v>Commercial Buildings Sector</v>
      </c>
      <c r="G3650" s="91">
        <f>INDEX('Crosswalk Particulates'!$E:$E,MATCH('2017 EPA Data'!$B3650,'Crosswalk Particulates'!$D:$D,0))</f>
        <v>0</v>
      </c>
      <c r="H3650" s="103">
        <f t="shared" si="56"/>
        <v>0</v>
      </c>
    </row>
    <row r="3651" spans="1:8" hidden="1">
      <c r="A3651" s="80" t="s">
        <v>3774</v>
      </c>
      <c r="B3651" s="80" t="s">
        <v>3758</v>
      </c>
      <c r="C3651" s="80" t="s">
        <v>3705</v>
      </c>
      <c r="D3651" s="93">
        <v>65.898526000000004</v>
      </c>
      <c r="E3651" s="80" t="s">
        <v>3706</v>
      </c>
      <c r="F3651" s="86" t="str">
        <f>INDEX('Crosswalk Particulates'!$B:$B,MATCH('2017 EPA Data'!A3651,'Crosswalk Particulates'!$A:$A,0))</f>
        <v>process-other-industry</v>
      </c>
      <c r="G3651" s="91">
        <f>INDEX('Crosswalk Particulates'!$E:$E,MATCH('2017 EPA Data'!$B3651,'Crosswalk Particulates'!$D:$D,0))</f>
        <v>0</v>
      </c>
      <c r="H3651" s="103">
        <f t="shared" si="56"/>
        <v>0</v>
      </c>
    </row>
    <row r="3652" spans="1:8" hidden="1">
      <c r="A3652" s="80" t="s">
        <v>3726</v>
      </c>
      <c r="B3652" s="80" t="s">
        <v>3971</v>
      </c>
      <c r="C3652" s="80" t="s">
        <v>3705</v>
      </c>
      <c r="D3652" s="93">
        <v>65.815590560000004</v>
      </c>
      <c r="E3652" s="80" t="s">
        <v>3706</v>
      </c>
      <c r="F3652" s="86" t="str">
        <f>INDEX('Crosswalk Particulates'!$B:$B,MATCH('2017 EPA Data'!A3652,'Crosswalk Particulates'!$A:$A,0))</f>
        <v>process-other-industry</v>
      </c>
      <c r="G3652" s="91">
        <f>INDEX('Crosswalk Particulates'!$E:$E,MATCH('2017 EPA Data'!$B3652,'Crosswalk Particulates'!$D:$D,0))</f>
        <v>0</v>
      </c>
      <c r="H3652" s="103">
        <f t="shared" ref="H3652:H3715" si="57">IF(E3652="TON",D3652/metricton_to_shortton,0)*10^6</f>
        <v>0</v>
      </c>
    </row>
    <row r="3653" spans="1:8" hidden="1">
      <c r="A3653" s="80" t="s">
        <v>3790</v>
      </c>
      <c r="B3653" s="80" t="s">
        <v>3945</v>
      </c>
      <c r="C3653" s="80" t="s">
        <v>3705</v>
      </c>
      <c r="D3653" s="93">
        <v>65.333699999999993</v>
      </c>
      <c r="E3653" s="80" t="s">
        <v>3706</v>
      </c>
      <c r="F3653" s="86" t="str">
        <f>INDEX('Crosswalk Particulates'!$B:$B,MATCH('2017 EPA Data'!A3653,'Crosswalk Particulates'!$A:$A,0))</f>
        <v>process-other-industry</v>
      </c>
      <c r="G3653" s="91">
        <f>INDEX('Crosswalk Particulates'!$E:$E,MATCH('2017 EPA Data'!$B3653,'Crosswalk Particulates'!$D:$D,0))</f>
        <v>0</v>
      </c>
      <c r="H3653" s="103">
        <f t="shared" si="57"/>
        <v>0</v>
      </c>
    </row>
    <row r="3654" spans="1:8" hidden="1">
      <c r="A3654" s="80" t="s">
        <v>3774</v>
      </c>
      <c r="B3654" s="80" t="s">
        <v>3966</v>
      </c>
      <c r="C3654" s="80" t="s">
        <v>3705</v>
      </c>
      <c r="D3654" s="93">
        <v>65</v>
      </c>
      <c r="E3654" s="80" t="s">
        <v>3706</v>
      </c>
      <c r="F3654" s="86" t="str">
        <f>INDEX('Crosswalk Particulates'!$B:$B,MATCH('2017 EPA Data'!A3654,'Crosswalk Particulates'!$A:$A,0))</f>
        <v>process-other-industry</v>
      </c>
      <c r="G3654" s="91">
        <f>INDEX('Crosswalk Particulates'!$E:$E,MATCH('2017 EPA Data'!$B3654,'Crosswalk Particulates'!$D:$D,0))</f>
        <v>0</v>
      </c>
      <c r="H3654" s="103">
        <f t="shared" si="57"/>
        <v>0</v>
      </c>
    </row>
    <row r="3655" spans="1:8" hidden="1">
      <c r="A3655" s="80" t="s">
        <v>3784</v>
      </c>
      <c r="B3655" s="80" t="s">
        <v>3899</v>
      </c>
      <c r="C3655" s="80" t="s">
        <v>3705</v>
      </c>
      <c r="D3655" s="93">
        <v>65</v>
      </c>
      <c r="E3655" s="80" t="s">
        <v>3706</v>
      </c>
      <c r="F3655" s="86" t="str">
        <f>INDEX('Crosswalk Particulates'!$B:$B,MATCH('2017 EPA Data'!A3655,'Crosswalk Particulates'!$A:$A,0))</f>
        <v>industry-fuel-coal</v>
      </c>
      <c r="G3655" s="91">
        <f>INDEX('Crosswalk Particulates'!$E:$E,MATCH('2017 EPA Data'!$B3655,'Crosswalk Particulates'!$D:$D,0))</f>
        <v>0</v>
      </c>
      <c r="H3655" s="103">
        <f t="shared" si="57"/>
        <v>0</v>
      </c>
    </row>
    <row r="3656" spans="1:8" hidden="1">
      <c r="A3656" s="80" t="s">
        <v>3835</v>
      </c>
      <c r="B3656" s="80" t="s">
        <v>3928</v>
      </c>
      <c r="C3656" s="80" t="s">
        <v>3705</v>
      </c>
      <c r="D3656" s="93">
        <v>64.957561311955217</v>
      </c>
      <c r="E3656" s="80" t="s">
        <v>3706</v>
      </c>
      <c r="F3656" s="86" t="str">
        <f>INDEX('Crosswalk Particulates'!$B:$B,MATCH('2017 EPA Data'!A3656,'Crosswalk Particulates'!$A:$A,0))</f>
        <v>process-mining-industry</v>
      </c>
      <c r="G3656" s="91">
        <f>INDEX('Crosswalk Particulates'!$E:$E,MATCH('2017 EPA Data'!$B3656,'Crosswalk Particulates'!$D:$D,0))</f>
        <v>0</v>
      </c>
      <c r="H3656" s="103">
        <f t="shared" si="57"/>
        <v>0</v>
      </c>
    </row>
    <row r="3657" spans="1:8" hidden="1">
      <c r="A3657" s="80" t="s">
        <v>3795</v>
      </c>
      <c r="B3657" s="80" t="s">
        <v>3927</v>
      </c>
      <c r="C3657" s="80" t="s">
        <v>3705</v>
      </c>
      <c r="D3657" s="93">
        <v>64.266630000000006</v>
      </c>
      <c r="E3657" s="80" t="s">
        <v>3706</v>
      </c>
      <c r="F3657" s="86" t="str">
        <f>INDEX('Crosswalk Particulates'!$B:$B,MATCH('2017 EPA Data'!A3657,'Crosswalk Particulates'!$A:$A,0))</f>
        <v>process-cement-industry</v>
      </c>
      <c r="G3657" s="91">
        <f>INDEX('Crosswalk Particulates'!$E:$E,MATCH('2017 EPA Data'!$B3657,'Crosswalk Particulates'!$D:$D,0))</f>
        <v>0</v>
      </c>
      <c r="H3657" s="103">
        <f t="shared" si="57"/>
        <v>0</v>
      </c>
    </row>
    <row r="3658" spans="1:8" hidden="1">
      <c r="A3658" s="80" t="s">
        <v>3751</v>
      </c>
      <c r="B3658" s="80" t="s">
        <v>3816</v>
      </c>
      <c r="C3658" s="80" t="s">
        <v>3705</v>
      </c>
      <c r="D3658" s="93">
        <v>64.083834733758493</v>
      </c>
      <c r="E3658" s="80" t="s">
        <v>3706</v>
      </c>
      <c r="F3658" s="86" t="str">
        <f>INDEX('Crosswalk Particulates'!$B:$B,MATCH('2017 EPA Data'!A3658,'Crosswalk Particulates'!$A:$A,0))</f>
        <v>Other-EPA</v>
      </c>
      <c r="G3658" s="91">
        <f>INDEX('Crosswalk Particulates'!$E:$E,MATCH('2017 EPA Data'!$B3658,'Crosswalk Particulates'!$D:$D,0))</f>
        <v>0</v>
      </c>
      <c r="H3658" s="103">
        <f t="shared" si="57"/>
        <v>0</v>
      </c>
    </row>
    <row r="3659" spans="1:8" hidden="1">
      <c r="A3659" s="80" t="s">
        <v>3843</v>
      </c>
      <c r="B3659" s="80" t="s">
        <v>3940</v>
      </c>
      <c r="C3659" s="80" t="s">
        <v>3705</v>
      </c>
      <c r="D3659" s="93">
        <v>63.330285762123232</v>
      </c>
      <c r="E3659" s="80" t="s">
        <v>3706</v>
      </c>
      <c r="F3659" s="86" t="str">
        <f>INDEX('Crosswalk Particulates'!$B:$B,MATCH('2017 EPA Data'!A3659,'Crosswalk Particulates'!$A:$A,0))</f>
        <v>Commercial Buildings Sector</v>
      </c>
      <c r="G3659" s="91">
        <f>INDEX('Crosswalk Particulates'!$E:$E,MATCH('2017 EPA Data'!$B3659,'Crosswalk Particulates'!$D:$D,0))</f>
        <v>0</v>
      </c>
      <c r="H3659" s="103">
        <f t="shared" si="57"/>
        <v>0</v>
      </c>
    </row>
    <row r="3660" spans="1:8" hidden="1">
      <c r="A3660" s="80" t="s">
        <v>3770</v>
      </c>
      <c r="B3660" s="80" t="s">
        <v>3889</v>
      </c>
      <c r="C3660" s="80" t="s">
        <v>3705</v>
      </c>
      <c r="D3660" s="93">
        <v>63.169731935000001</v>
      </c>
      <c r="E3660" s="80" t="s">
        <v>3706</v>
      </c>
      <c r="F3660" s="86" t="str">
        <f>INDEX('Crosswalk Particulates'!$B:$B,MATCH('2017 EPA Data'!A3660,'Crosswalk Particulates'!$A:$A,0))</f>
        <v>Commercial Buildings Sector</v>
      </c>
      <c r="G3660" s="91">
        <f>INDEX('Crosswalk Particulates'!$E:$E,MATCH('2017 EPA Data'!$B3660,'Crosswalk Particulates'!$D:$D,0))</f>
        <v>0</v>
      </c>
      <c r="H3660" s="103">
        <f t="shared" si="57"/>
        <v>0</v>
      </c>
    </row>
    <row r="3661" spans="1:8" hidden="1">
      <c r="A3661" s="80" t="s">
        <v>3795</v>
      </c>
      <c r="B3661" s="80" t="s">
        <v>3951</v>
      </c>
      <c r="C3661" s="80" t="s">
        <v>3705</v>
      </c>
      <c r="D3661" s="93">
        <v>62.863018877999998</v>
      </c>
      <c r="E3661" s="80" t="s">
        <v>3706</v>
      </c>
      <c r="F3661" s="86" t="str">
        <f>INDEX('Crosswalk Particulates'!$B:$B,MATCH('2017 EPA Data'!A3661,'Crosswalk Particulates'!$A:$A,0))</f>
        <v>process-cement-industry</v>
      </c>
      <c r="G3661" s="91">
        <f>INDEX('Crosswalk Particulates'!$E:$E,MATCH('2017 EPA Data'!$B3661,'Crosswalk Particulates'!$D:$D,0))</f>
        <v>0</v>
      </c>
      <c r="H3661" s="103">
        <f t="shared" si="57"/>
        <v>0</v>
      </c>
    </row>
    <row r="3662" spans="1:8" hidden="1">
      <c r="A3662" s="80" t="s">
        <v>3837</v>
      </c>
      <c r="B3662" s="80" t="s">
        <v>3939</v>
      </c>
      <c r="C3662" s="80" t="s">
        <v>3705</v>
      </c>
      <c r="D3662" s="93">
        <v>62.761312399570961</v>
      </c>
      <c r="E3662" s="80" t="s">
        <v>3706</v>
      </c>
      <c r="F3662" s="86" t="str">
        <f>INDEX('Crosswalk Particulates'!$B:$B,MATCH('2017 EPA Data'!A3662,'Crosswalk Particulates'!$A:$A,0))</f>
        <v>Electricity Sector</v>
      </c>
      <c r="G3662" s="91">
        <f>INDEX('Crosswalk Particulates'!$E:$E,MATCH('2017 EPA Data'!$B3662,'Crosswalk Particulates'!$D:$D,0))</f>
        <v>0</v>
      </c>
      <c r="H3662" s="103">
        <f t="shared" si="57"/>
        <v>0</v>
      </c>
    </row>
    <row r="3663" spans="1:8" hidden="1">
      <c r="A3663" s="80" t="s">
        <v>3773</v>
      </c>
      <c r="B3663" s="80" t="s">
        <v>3914</v>
      </c>
      <c r="C3663" s="80" t="s">
        <v>3705</v>
      </c>
      <c r="D3663" s="93">
        <v>62.628776663271033</v>
      </c>
      <c r="E3663" s="80" t="s">
        <v>3706</v>
      </c>
      <c r="F3663" s="86" t="str">
        <f>INDEX('Crosswalk Particulates'!$B:$B,MATCH('2017 EPA Data'!A3663,'Crosswalk Particulates'!$A:$A,0))</f>
        <v>process-other-industry</v>
      </c>
      <c r="G3663" s="91">
        <f>INDEX('Crosswalk Particulates'!$E:$E,MATCH('2017 EPA Data'!$B3663,'Crosswalk Particulates'!$D:$D,0))</f>
        <v>0</v>
      </c>
      <c r="H3663" s="103">
        <f t="shared" si="57"/>
        <v>0</v>
      </c>
    </row>
    <row r="3664" spans="1:8" hidden="1">
      <c r="A3664" s="80" t="s">
        <v>3796</v>
      </c>
      <c r="B3664" s="80" t="s">
        <v>3792</v>
      </c>
      <c r="C3664" s="80" t="s">
        <v>3705</v>
      </c>
      <c r="D3664" s="93">
        <v>62.531199999999998</v>
      </c>
      <c r="E3664" s="80" t="s">
        <v>3706</v>
      </c>
      <c r="F3664" s="86" t="str">
        <f>INDEX('Crosswalk Particulates'!$B:$B,MATCH('2017 EPA Data'!A3664,'Crosswalk Particulates'!$A:$A,0))</f>
        <v>Electricity Sector</v>
      </c>
      <c r="G3664" s="91">
        <f>INDEX('Crosswalk Particulates'!$E:$E,MATCH('2017 EPA Data'!$B3664,'Crosswalk Particulates'!$D:$D,0))</f>
        <v>0</v>
      </c>
      <c r="H3664" s="103">
        <f t="shared" si="57"/>
        <v>0</v>
      </c>
    </row>
    <row r="3665" spans="1:8" hidden="1">
      <c r="A3665" s="80" t="s">
        <v>3772</v>
      </c>
      <c r="B3665" s="80" t="s">
        <v>3904</v>
      </c>
      <c r="D3665" s="93">
        <v>62.495277274286998</v>
      </c>
      <c r="E3665" s="80" t="s">
        <v>3710</v>
      </c>
      <c r="F3665" s="86" t="str">
        <f>INDEX('Crosswalk Particulates'!$B:$B,MATCH('2017 EPA Data'!A3665,'Crosswalk Particulates'!$A:$A,0))</f>
        <v>Electricity Sector</v>
      </c>
      <c r="G3665" s="91" t="str">
        <f>INDEX('Crosswalk Particulates'!$E:$E,MATCH('2017 EPA Data'!$B3665,'Crosswalk Particulates'!$D:$D,0))</f>
        <v>BC</v>
      </c>
      <c r="H3665" s="103">
        <f t="shared" si="57"/>
        <v>56694829.289661713</v>
      </c>
    </row>
    <row r="3666" spans="1:8" hidden="1">
      <c r="A3666" s="80" t="s">
        <v>3747</v>
      </c>
      <c r="B3666" s="80" t="s">
        <v>3938</v>
      </c>
      <c r="C3666" s="80" t="s">
        <v>3705</v>
      </c>
      <c r="D3666" s="93">
        <v>62.409301839999998</v>
      </c>
      <c r="E3666" s="80" t="s">
        <v>3706</v>
      </c>
      <c r="F3666" s="86" t="str">
        <f>INDEX('Crosswalk Particulates'!$B:$B,MATCH('2017 EPA Data'!A3666,'Crosswalk Particulates'!$A:$A,0))</f>
        <v>process-waste-industry</v>
      </c>
      <c r="G3666" s="91">
        <f>INDEX('Crosswalk Particulates'!$E:$E,MATCH('2017 EPA Data'!$B3666,'Crosswalk Particulates'!$D:$D,0))</f>
        <v>0</v>
      </c>
      <c r="H3666" s="103">
        <f t="shared" si="57"/>
        <v>0</v>
      </c>
    </row>
    <row r="3667" spans="1:8" hidden="1">
      <c r="A3667" s="80" t="s">
        <v>3747</v>
      </c>
      <c r="B3667" s="80" t="s">
        <v>3895</v>
      </c>
      <c r="C3667" s="80" t="s">
        <v>3705</v>
      </c>
      <c r="D3667" s="93">
        <v>62.393259999999998</v>
      </c>
      <c r="E3667" s="80" t="s">
        <v>3706</v>
      </c>
      <c r="F3667" s="86" t="str">
        <f>INDEX('Crosswalk Particulates'!$B:$B,MATCH('2017 EPA Data'!A3667,'Crosswalk Particulates'!$A:$A,0))</f>
        <v>process-waste-industry</v>
      </c>
      <c r="G3667" s="91">
        <f>INDEX('Crosswalk Particulates'!$E:$E,MATCH('2017 EPA Data'!$B3667,'Crosswalk Particulates'!$D:$D,0))</f>
        <v>0</v>
      </c>
      <c r="H3667" s="103">
        <f t="shared" si="57"/>
        <v>0</v>
      </c>
    </row>
    <row r="3668" spans="1:8" hidden="1">
      <c r="A3668" s="80" t="s">
        <v>3739</v>
      </c>
      <c r="B3668" s="80" t="s">
        <v>3971</v>
      </c>
      <c r="C3668" s="80" t="s">
        <v>3705</v>
      </c>
      <c r="D3668" s="93">
        <v>62.334760000000003</v>
      </c>
      <c r="E3668" s="80" t="s">
        <v>3706</v>
      </c>
      <c r="F3668" s="86" t="str">
        <f>INDEX('Crosswalk Particulates'!$B:$B,MATCH('2017 EPA Data'!A3668,'Crosswalk Particulates'!$A:$A,0))</f>
        <v>industry-fuel-natural gas</v>
      </c>
      <c r="G3668" s="91">
        <f>INDEX('Crosswalk Particulates'!$E:$E,MATCH('2017 EPA Data'!$B3668,'Crosswalk Particulates'!$D:$D,0))</f>
        <v>0</v>
      </c>
      <c r="H3668" s="103">
        <f t="shared" si="57"/>
        <v>0</v>
      </c>
    </row>
    <row r="3669" spans="1:8" hidden="1">
      <c r="A3669" s="80" t="s">
        <v>3739</v>
      </c>
      <c r="B3669" s="80" t="s">
        <v>3996</v>
      </c>
      <c r="C3669" s="80" t="s">
        <v>3705</v>
      </c>
      <c r="D3669" s="93">
        <v>62.304000000000002</v>
      </c>
      <c r="E3669" s="80" t="s">
        <v>3706</v>
      </c>
      <c r="F3669" s="86" t="str">
        <f>INDEX('Crosswalk Particulates'!$B:$B,MATCH('2017 EPA Data'!A3669,'Crosswalk Particulates'!$A:$A,0))</f>
        <v>industry-fuel-natural gas</v>
      </c>
      <c r="G3669" s="91">
        <f>INDEX('Crosswalk Particulates'!$E:$E,MATCH('2017 EPA Data'!$B3669,'Crosswalk Particulates'!$D:$D,0))</f>
        <v>0</v>
      </c>
      <c r="H3669" s="103">
        <f t="shared" si="57"/>
        <v>0</v>
      </c>
    </row>
    <row r="3670" spans="1:8" hidden="1">
      <c r="A3670" s="80" t="s">
        <v>3837</v>
      </c>
      <c r="B3670" s="80" t="s">
        <v>3833</v>
      </c>
      <c r="C3670" s="80" t="s">
        <v>3705</v>
      </c>
      <c r="D3670" s="93">
        <v>62.222041599000001</v>
      </c>
      <c r="E3670" s="80" t="s">
        <v>3706</v>
      </c>
      <c r="F3670" s="86" t="str">
        <f>INDEX('Crosswalk Particulates'!$B:$B,MATCH('2017 EPA Data'!A3670,'Crosswalk Particulates'!$A:$A,0))</f>
        <v>Electricity Sector</v>
      </c>
      <c r="G3670" s="91">
        <f>INDEX('Crosswalk Particulates'!$E:$E,MATCH('2017 EPA Data'!$B3670,'Crosswalk Particulates'!$D:$D,0))</f>
        <v>0</v>
      </c>
      <c r="H3670" s="103">
        <f t="shared" si="57"/>
        <v>0</v>
      </c>
    </row>
    <row r="3671" spans="1:8" hidden="1">
      <c r="A3671" s="80" t="s">
        <v>3806</v>
      </c>
      <c r="B3671" s="80" t="s">
        <v>3719</v>
      </c>
      <c r="C3671" s="80" t="s">
        <v>3705</v>
      </c>
      <c r="D3671" s="93">
        <v>62.2</v>
      </c>
      <c r="E3671" s="80" t="s">
        <v>3706</v>
      </c>
      <c r="F3671" s="86" t="str">
        <f>INDEX('Crosswalk Particulates'!$B:$B,MATCH('2017 EPA Data'!A3671,'Crosswalk Particulates'!$A:$A,0))</f>
        <v>Other-EPA</v>
      </c>
      <c r="G3671" s="91">
        <f>INDEX('Crosswalk Particulates'!$E:$E,MATCH('2017 EPA Data'!$B3671,'Crosswalk Particulates'!$D:$D,0))</f>
        <v>0</v>
      </c>
      <c r="H3671" s="103">
        <f t="shared" si="57"/>
        <v>0</v>
      </c>
    </row>
    <row r="3672" spans="1:8" hidden="1">
      <c r="A3672" s="80" t="s">
        <v>3773</v>
      </c>
      <c r="B3672" s="80" t="s">
        <v>3874</v>
      </c>
      <c r="C3672" s="80" t="s">
        <v>3705</v>
      </c>
      <c r="D3672" s="93">
        <v>61.969500911872252</v>
      </c>
      <c r="E3672" s="80" t="s">
        <v>3706</v>
      </c>
      <c r="F3672" s="86" t="str">
        <f>INDEX('Crosswalk Particulates'!$B:$B,MATCH('2017 EPA Data'!A3672,'Crosswalk Particulates'!$A:$A,0))</f>
        <v>process-other-industry</v>
      </c>
      <c r="G3672" s="91">
        <f>INDEX('Crosswalk Particulates'!$E:$E,MATCH('2017 EPA Data'!$B3672,'Crosswalk Particulates'!$D:$D,0))</f>
        <v>0</v>
      </c>
      <c r="H3672" s="103">
        <f t="shared" si="57"/>
        <v>0</v>
      </c>
    </row>
    <row r="3673" spans="1:8" hidden="1">
      <c r="A3673" s="80" t="s">
        <v>3774</v>
      </c>
      <c r="B3673" s="80" t="s">
        <v>3825</v>
      </c>
      <c r="C3673" s="80" t="s">
        <v>3705</v>
      </c>
      <c r="D3673" s="93">
        <v>61.797196347990003</v>
      </c>
      <c r="E3673" s="80" t="s">
        <v>3706</v>
      </c>
      <c r="F3673" s="86" t="str">
        <f>INDEX('Crosswalk Particulates'!$B:$B,MATCH('2017 EPA Data'!A3673,'Crosswalk Particulates'!$A:$A,0))</f>
        <v>process-other-industry</v>
      </c>
      <c r="G3673" s="91">
        <f>INDEX('Crosswalk Particulates'!$E:$E,MATCH('2017 EPA Data'!$B3673,'Crosswalk Particulates'!$D:$D,0))</f>
        <v>0</v>
      </c>
      <c r="H3673" s="103">
        <f t="shared" si="57"/>
        <v>0</v>
      </c>
    </row>
    <row r="3674" spans="1:8" hidden="1">
      <c r="A3674" s="80" t="s">
        <v>3788</v>
      </c>
      <c r="B3674" s="80" t="s">
        <v>3877</v>
      </c>
      <c r="C3674" s="80" t="s">
        <v>3705</v>
      </c>
      <c r="D3674" s="93">
        <v>61.607137999999999</v>
      </c>
      <c r="E3674" s="80" t="s">
        <v>3706</v>
      </c>
      <c r="F3674" s="86" t="str">
        <f>INDEX('Crosswalk Particulates'!$B:$B,MATCH('2017 EPA Data'!A3674,'Crosswalk Particulates'!$A:$A,0))</f>
        <v>industry-fuel-biomass</v>
      </c>
      <c r="G3674" s="91">
        <f>INDEX('Crosswalk Particulates'!$E:$E,MATCH('2017 EPA Data'!$B3674,'Crosswalk Particulates'!$D:$D,0))</f>
        <v>0</v>
      </c>
      <c r="H3674" s="103">
        <f t="shared" si="57"/>
        <v>0</v>
      </c>
    </row>
    <row r="3675" spans="1:8" hidden="1">
      <c r="A3675" s="80" t="s">
        <v>3726</v>
      </c>
      <c r="B3675" s="80" t="s">
        <v>3860</v>
      </c>
      <c r="C3675" s="80" t="s">
        <v>3705</v>
      </c>
      <c r="D3675" s="93">
        <v>61.446107859999998</v>
      </c>
      <c r="E3675" s="80" t="s">
        <v>3706</v>
      </c>
      <c r="F3675" s="86" t="str">
        <f>INDEX('Crosswalk Particulates'!$B:$B,MATCH('2017 EPA Data'!A3675,'Crosswalk Particulates'!$A:$A,0))</f>
        <v>process-other-industry</v>
      </c>
      <c r="G3675" s="91">
        <f>INDEX('Crosswalk Particulates'!$E:$E,MATCH('2017 EPA Data'!$B3675,'Crosswalk Particulates'!$D:$D,0))</f>
        <v>0</v>
      </c>
      <c r="H3675" s="103">
        <f t="shared" si="57"/>
        <v>0</v>
      </c>
    </row>
    <row r="3676" spans="1:8" hidden="1">
      <c r="A3676" s="80" t="s">
        <v>3747</v>
      </c>
      <c r="B3676" s="80" t="s">
        <v>4004</v>
      </c>
      <c r="C3676" s="80" t="s">
        <v>3705</v>
      </c>
      <c r="D3676" s="93">
        <v>61.381999999999998</v>
      </c>
      <c r="E3676" s="80" t="s">
        <v>3706</v>
      </c>
      <c r="F3676" s="86" t="str">
        <f>INDEX('Crosswalk Particulates'!$B:$B,MATCH('2017 EPA Data'!A3676,'Crosswalk Particulates'!$A:$A,0))</f>
        <v>process-waste-industry</v>
      </c>
      <c r="G3676" s="91">
        <f>INDEX('Crosswalk Particulates'!$E:$E,MATCH('2017 EPA Data'!$B3676,'Crosswalk Particulates'!$D:$D,0))</f>
        <v>0</v>
      </c>
      <c r="H3676" s="103">
        <f t="shared" si="57"/>
        <v>0</v>
      </c>
    </row>
    <row r="3677" spans="1:8" hidden="1">
      <c r="A3677" s="80" t="s">
        <v>3739</v>
      </c>
      <c r="B3677" s="80" t="s">
        <v>3907</v>
      </c>
      <c r="C3677" s="80" t="s">
        <v>3705</v>
      </c>
      <c r="D3677" s="93">
        <v>61.308860000000003</v>
      </c>
      <c r="E3677" s="80" t="s">
        <v>3706</v>
      </c>
      <c r="F3677" s="86" t="str">
        <f>INDEX('Crosswalk Particulates'!$B:$B,MATCH('2017 EPA Data'!A3677,'Crosswalk Particulates'!$A:$A,0))</f>
        <v>industry-fuel-natural gas</v>
      </c>
      <c r="G3677" s="91">
        <f>INDEX('Crosswalk Particulates'!$E:$E,MATCH('2017 EPA Data'!$B3677,'Crosswalk Particulates'!$D:$D,0))</f>
        <v>0</v>
      </c>
      <c r="H3677" s="103">
        <f t="shared" si="57"/>
        <v>0</v>
      </c>
    </row>
    <row r="3678" spans="1:8" hidden="1">
      <c r="A3678" s="80" t="s">
        <v>3753</v>
      </c>
      <c r="B3678" s="80" t="s">
        <v>3850</v>
      </c>
      <c r="C3678" s="80" t="s">
        <v>3705</v>
      </c>
      <c r="D3678" s="93">
        <v>61.206428747499999</v>
      </c>
      <c r="E3678" s="80" t="s">
        <v>3706</v>
      </c>
      <c r="F3678" s="86" t="str">
        <f>INDEX('Crosswalk Particulates'!$B:$B,MATCH('2017 EPA Data'!A3678,'Crosswalk Particulates'!$A:$A,0))</f>
        <v>Electricity Sector</v>
      </c>
      <c r="G3678" s="91">
        <f>INDEX('Crosswalk Particulates'!$E:$E,MATCH('2017 EPA Data'!$B3678,'Crosswalk Particulates'!$D:$D,0))</f>
        <v>0</v>
      </c>
      <c r="H3678" s="103">
        <f t="shared" si="57"/>
        <v>0</v>
      </c>
    </row>
    <row r="3679" spans="1:8" hidden="1">
      <c r="A3679" s="80" t="s">
        <v>3772</v>
      </c>
      <c r="B3679" s="80" t="s">
        <v>3874</v>
      </c>
      <c r="C3679" s="80" t="s">
        <v>3705</v>
      </c>
      <c r="D3679" s="93">
        <v>61.129731994099998</v>
      </c>
      <c r="E3679" s="80" t="s">
        <v>3706</v>
      </c>
      <c r="F3679" s="86" t="str">
        <f>INDEX('Crosswalk Particulates'!$B:$B,MATCH('2017 EPA Data'!A3679,'Crosswalk Particulates'!$A:$A,0))</f>
        <v>Electricity Sector</v>
      </c>
      <c r="G3679" s="91">
        <f>INDEX('Crosswalk Particulates'!$E:$E,MATCH('2017 EPA Data'!$B3679,'Crosswalk Particulates'!$D:$D,0))</f>
        <v>0</v>
      </c>
      <c r="H3679" s="103">
        <f t="shared" si="57"/>
        <v>0</v>
      </c>
    </row>
    <row r="3680" spans="1:8" hidden="1">
      <c r="A3680" s="80" t="s">
        <v>3766</v>
      </c>
      <c r="B3680" s="80" t="s">
        <v>3850</v>
      </c>
      <c r="C3680" s="80" t="s">
        <v>3705</v>
      </c>
      <c r="D3680" s="93">
        <v>61.089399284339997</v>
      </c>
      <c r="E3680" s="80" t="s">
        <v>3706</v>
      </c>
      <c r="F3680" s="86" t="str">
        <f>INDEX('Crosswalk Particulates'!$B:$B,MATCH('2017 EPA Data'!A3680,'Crosswalk Particulates'!$A:$A,0))</f>
        <v>process-chemicals-industry</v>
      </c>
      <c r="G3680" s="91">
        <f>INDEX('Crosswalk Particulates'!$E:$E,MATCH('2017 EPA Data'!$B3680,'Crosswalk Particulates'!$D:$D,0))</f>
        <v>0</v>
      </c>
      <c r="H3680" s="103">
        <f t="shared" si="57"/>
        <v>0</v>
      </c>
    </row>
    <row r="3681" spans="1:8" hidden="1">
      <c r="A3681" s="80" t="s">
        <v>3795</v>
      </c>
      <c r="B3681" s="80" t="s">
        <v>3878</v>
      </c>
      <c r="C3681" s="80" t="s">
        <v>3705</v>
      </c>
      <c r="D3681" s="93">
        <v>60.912579999999998</v>
      </c>
      <c r="E3681" s="80" t="s">
        <v>3706</v>
      </c>
      <c r="F3681" s="86" t="str">
        <f>INDEX('Crosswalk Particulates'!$B:$B,MATCH('2017 EPA Data'!A3681,'Crosswalk Particulates'!$A:$A,0))</f>
        <v>process-cement-industry</v>
      </c>
      <c r="G3681" s="91">
        <f>INDEX('Crosswalk Particulates'!$E:$E,MATCH('2017 EPA Data'!$B3681,'Crosswalk Particulates'!$D:$D,0))</f>
        <v>0</v>
      </c>
      <c r="H3681" s="103">
        <f t="shared" si="57"/>
        <v>0</v>
      </c>
    </row>
    <row r="3682" spans="1:8" hidden="1">
      <c r="A3682" s="80" t="s">
        <v>3790</v>
      </c>
      <c r="B3682" s="80" t="s">
        <v>3844</v>
      </c>
      <c r="C3682" s="80" t="s">
        <v>3705</v>
      </c>
      <c r="D3682" s="93">
        <v>60.824601934176002</v>
      </c>
      <c r="E3682" s="80" t="s">
        <v>3706</v>
      </c>
      <c r="F3682" s="86" t="str">
        <f>INDEX('Crosswalk Particulates'!$B:$B,MATCH('2017 EPA Data'!A3682,'Crosswalk Particulates'!$A:$A,0))</f>
        <v>process-other-industry</v>
      </c>
      <c r="G3682" s="91">
        <f>INDEX('Crosswalk Particulates'!$E:$E,MATCH('2017 EPA Data'!$B3682,'Crosswalk Particulates'!$D:$D,0))</f>
        <v>0</v>
      </c>
      <c r="H3682" s="103">
        <f t="shared" si="57"/>
        <v>0</v>
      </c>
    </row>
    <row r="3683" spans="1:8" hidden="1">
      <c r="A3683" s="80" t="s">
        <v>3735</v>
      </c>
      <c r="B3683" s="80" t="s">
        <v>3904</v>
      </c>
      <c r="D3683" s="93">
        <v>60.703494968007561</v>
      </c>
      <c r="E3683" s="80" t="s">
        <v>3710</v>
      </c>
      <c r="F3683" s="86" t="str">
        <f>INDEX('Crosswalk Particulates'!$B:$B,MATCH('2017 EPA Data'!A3683,'Crosswalk Particulates'!$A:$A,0))</f>
        <v>process-other-industry</v>
      </c>
      <c r="G3683" s="91" t="str">
        <f>INDEX('Crosswalk Particulates'!$E:$E,MATCH('2017 EPA Data'!$B3683,'Crosswalk Particulates'!$D:$D,0))</f>
        <v>BC</v>
      </c>
      <c r="H3683" s="103">
        <f t="shared" si="57"/>
        <v>55069349.790900528</v>
      </c>
    </row>
    <row r="3684" spans="1:8" hidden="1">
      <c r="A3684" s="80" t="s">
        <v>3817</v>
      </c>
      <c r="B3684" s="80" t="s">
        <v>3833</v>
      </c>
      <c r="C3684" s="80" t="s">
        <v>3705</v>
      </c>
      <c r="D3684" s="93">
        <v>60.484140800000404</v>
      </c>
      <c r="E3684" s="80" t="s">
        <v>3706</v>
      </c>
      <c r="F3684" s="86" t="str">
        <f>INDEX('Crosswalk Particulates'!$B:$B,MATCH('2017 EPA Data'!A3684,'Crosswalk Particulates'!$A:$A,0))</f>
        <v>industry-fuel-oil</v>
      </c>
      <c r="G3684" s="91">
        <f>INDEX('Crosswalk Particulates'!$E:$E,MATCH('2017 EPA Data'!$B3684,'Crosswalk Particulates'!$D:$D,0))</f>
        <v>0</v>
      </c>
      <c r="H3684" s="103">
        <f t="shared" si="57"/>
        <v>0</v>
      </c>
    </row>
    <row r="3685" spans="1:8" hidden="1">
      <c r="A3685" s="80" t="s">
        <v>3707</v>
      </c>
      <c r="B3685" s="80" t="s">
        <v>3895</v>
      </c>
      <c r="C3685" s="80" t="s">
        <v>3705</v>
      </c>
      <c r="D3685" s="93">
        <v>60.328677990000003</v>
      </c>
      <c r="E3685" s="80" t="s">
        <v>3706</v>
      </c>
      <c r="F3685" s="86" t="str">
        <f>INDEX('Crosswalk Particulates'!$B:$B,MATCH('2017 EPA Data'!A3685,'Crosswalk Particulates'!$A:$A,0))</f>
        <v>process-other-industry</v>
      </c>
      <c r="G3685" s="91">
        <f>INDEX('Crosswalk Particulates'!$E:$E,MATCH('2017 EPA Data'!$B3685,'Crosswalk Particulates'!$D:$D,0))</f>
        <v>0</v>
      </c>
      <c r="H3685" s="103">
        <f t="shared" si="57"/>
        <v>0</v>
      </c>
    </row>
    <row r="3686" spans="1:8" hidden="1">
      <c r="A3686" s="80" t="s">
        <v>3819</v>
      </c>
      <c r="B3686" s="80" t="s">
        <v>3713</v>
      </c>
      <c r="C3686" s="80" t="s">
        <v>3705</v>
      </c>
      <c r="D3686" s="93">
        <v>60.264327954126564</v>
      </c>
      <c r="E3686" s="80" t="s">
        <v>3706</v>
      </c>
      <c r="F3686" s="86" t="str">
        <f>INDEX('Crosswalk Particulates'!$B:$B,MATCH('2017 EPA Data'!A3686,'Crosswalk Particulates'!$A:$A,0))</f>
        <v>Residential Buildings Sector</v>
      </c>
      <c r="G3686" s="91">
        <f>INDEX('Crosswalk Particulates'!$E:$E,MATCH('2017 EPA Data'!$B3686,'Crosswalk Particulates'!$D:$D,0))</f>
        <v>0</v>
      </c>
      <c r="H3686" s="103">
        <f t="shared" si="57"/>
        <v>0</v>
      </c>
    </row>
    <row r="3687" spans="1:8" hidden="1">
      <c r="A3687" s="80" t="s">
        <v>3820</v>
      </c>
      <c r="B3687" s="80" t="s">
        <v>3816</v>
      </c>
      <c r="C3687" s="80" t="s">
        <v>3705</v>
      </c>
      <c r="D3687" s="93">
        <v>60.256475347439817</v>
      </c>
      <c r="E3687" s="80" t="s">
        <v>3706</v>
      </c>
      <c r="F3687" s="86" t="str">
        <f>INDEX('Crosswalk Particulates'!$B:$B,MATCH('2017 EPA Data'!A3687,'Crosswalk Particulates'!$A:$A,0))</f>
        <v>industry-fuel-other</v>
      </c>
      <c r="G3687" s="91">
        <f>INDEX('Crosswalk Particulates'!$E:$E,MATCH('2017 EPA Data'!$B3687,'Crosswalk Particulates'!$D:$D,0))</f>
        <v>0</v>
      </c>
      <c r="H3687" s="103">
        <f t="shared" si="57"/>
        <v>0</v>
      </c>
    </row>
    <row r="3688" spans="1:8" hidden="1">
      <c r="A3688" s="80" t="s">
        <v>3819</v>
      </c>
      <c r="B3688" s="80" t="s">
        <v>3802</v>
      </c>
      <c r="C3688" s="80" t="s">
        <v>3705</v>
      </c>
      <c r="D3688" s="93">
        <v>60.250723934614292</v>
      </c>
      <c r="E3688" s="80" t="s">
        <v>3706</v>
      </c>
      <c r="F3688" s="86" t="str">
        <f>INDEX('Crosswalk Particulates'!$B:$B,MATCH('2017 EPA Data'!A3688,'Crosswalk Particulates'!$A:$A,0))</f>
        <v>Residential Buildings Sector</v>
      </c>
      <c r="G3688" s="91">
        <f>INDEX('Crosswalk Particulates'!$E:$E,MATCH('2017 EPA Data'!$B3688,'Crosswalk Particulates'!$D:$D,0))</f>
        <v>0</v>
      </c>
      <c r="H3688" s="103">
        <f t="shared" si="57"/>
        <v>0</v>
      </c>
    </row>
    <row r="3689" spans="1:8" hidden="1">
      <c r="A3689" s="80" t="s">
        <v>3743</v>
      </c>
      <c r="B3689" s="80" t="s">
        <v>3978</v>
      </c>
      <c r="C3689" s="80" t="s">
        <v>3705</v>
      </c>
      <c r="D3689" s="93">
        <v>60</v>
      </c>
      <c r="E3689" s="80" t="s">
        <v>3706</v>
      </c>
      <c r="F3689" s="86" t="str">
        <f>INDEX('Crosswalk Particulates'!$B:$B,MATCH('2017 EPA Data'!A3689,'Crosswalk Particulates'!$A:$A,0))</f>
        <v>process-other-industry</v>
      </c>
      <c r="G3689" s="91">
        <f>INDEX('Crosswalk Particulates'!$E:$E,MATCH('2017 EPA Data'!$B3689,'Crosswalk Particulates'!$D:$D,0))</f>
        <v>0</v>
      </c>
      <c r="H3689" s="103">
        <f t="shared" si="57"/>
        <v>0</v>
      </c>
    </row>
    <row r="3690" spans="1:8" hidden="1">
      <c r="A3690" s="80" t="s">
        <v>3835</v>
      </c>
      <c r="B3690" s="80" t="s">
        <v>3894</v>
      </c>
      <c r="C3690" s="80" t="s">
        <v>3705</v>
      </c>
      <c r="D3690" s="93">
        <v>59.813310095200002</v>
      </c>
      <c r="E3690" s="80" t="s">
        <v>3706</v>
      </c>
      <c r="F3690" s="86" t="str">
        <f>INDEX('Crosswalk Particulates'!$B:$B,MATCH('2017 EPA Data'!A3690,'Crosswalk Particulates'!$A:$A,0))</f>
        <v>process-mining-industry</v>
      </c>
      <c r="G3690" s="91">
        <f>INDEX('Crosswalk Particulates'!$E:$E,MATCH('2017 EPA Data'!$B3690,'Crosswalk Particulates'!$D:$D,0))</f>
        <v>0</v>
      </c>
      <c r="H3690" s="103">
        <f t="shared" si="57"/>
        <v>0</v>
      </c>
    </row>
    <row r="3691" spans="1:8" hidden="1">
      <c r="A3691" s="80" t="s">
        <v>3790</v>
      </c>
      <c r="B3691" s="80" t="s">
        <v>3929</v>
      </c>
      <c r="C3691" s="80" t="s">
        <v>3705</v>
      </c>
      <c r="D3691" s="93">
        <v>59.8</v>
      </c>
      <c r="E3691" s="80" t="s">
        <v>3706</v>
      </c>
      <c r="F3691" s="86" t="str">
        <f>INDEX('Crosswalk Particulates'!$B:$B,MATCH('2017 EPA Data'!A3691,'Crosswalk Particulates'!$A:$A,0))</f>
        <v>process-other-industry</v>
      </c>
      <c r="G3691" s="91">
        <f>INDEX('Crosswalk Particulates'!$E:$E,MATCH('2017 EPA Data'!$B3691,'Crosswalk Particulates'!$D:$D,0))</f>
        <v>0</v>
      </c>
      <c r="H3691" s="103">
        <f t="shared" si="57"/>
        <v>0</v>
      </c>
    </row>
    <row r="3692" spans="1:8" hidden="1">
      <c r="A3692" s="80" t="s">
        <v>3788</v>
      </c>
      <c r="B3692" s="80" t="s">
        <v>3913</v>
      </c>
      <c r="C3692" s="80" t="s">
        <v>3705</v>
      </c>
      <c r="D3692" s="93">
        <v>59.480062085405997</v>
      </c>
      <c r="E3692" s="80" t="s">
        <v>3706</v>
      </c>
      <c r="F3692" s="86" t="str">
        <f>INDEX('Crosswalk Particulates'!$B:$B,MATCH('2017 EPA Data'!A3692,'Crosswalk Particulates'!$A:$A,0))</f>
        <v>industry-fuel-biomass</v>
      </c>
      <c r="G3692" s="91">
        <f>INDEX('Crosswalk Particulates'!$E:$E,MATCH('2017 EPA Data'!$B3692,'Crosswalk Particulates'!$D:$D,0))</f>
        <v>0</v>
      </c>
      <c r="H3692" s="103">
        <f t="shared" si="57"/>
        <v>0</v>
      </c>
    </row>
    <row r="3693" spans="1:8" hidden="1">
      <c r="A3693" s="80" t="s">
        <v>3853</v>
      </c>
      <c r="B3693" s="80" t="s">
        <v>3918</v>
      </c>
      <c r="C3693" s="80" t="s">
        <v>3705</v>
      </c>
      <c r="D3693" s="93">
        <v>59.001202431999999</v>
      </c>
      <c r="E3693" s="80" t="s">
        <v>3706</v>
      </c>
      <c r="F3693" s="86" t="str">
        <f>INDEX('Crosswalk Particulates'!$B:$B,MATCH('2017 EPA Data'!A3693,'Crosswalk Particulates'!$A:$A,0))</f>
        <v>Commercial Buildings Sector</v>
      </c>
      <c r="G3693" s="91">
        <f>INDEX('Crosswalk Particulates'!$E:$E,MATCH('2017 EPA Data'!$B3693,'Crosswalk Particulates'!$D:$D,0))</f>
        <v>0</v>
      </c>
      <c r="H3693" s="103">
        <f t="shared" si="57"/>
        <v>0</v>
      </c>
    </row>
    <row r="3694" spans="1:8" hidden="1">
      <c r="A3694" s="80" t="s">
        <v>3753</v>
      </c>
      <c r="B3694" s="80" t="s">
        <v>3825</v>
      </c>
      <c r="C3694" s="80" t="s">
        <v>3705</v>
      </c>
      <c r="D3694" s="93">
        <v>58.758684689671</v>
      </c>
      <c r="E3694" s="80" t="s">
        <v>3706</v>
      </c>
      <c r="F3694" s="86" t="str">
        <f>INDEX('Crosswalk Particulates'!$B:$B,MATCH('2017 EPA Data'!A3694,'Crosswalk Particulates'!$A:$A,0))</f>
        <v>Electricity Sector</v>
      </c>
      <c r="G3694" s="91">
        <f>INDEX('Crosswalk Particulates'!$E:$E,MATCH('2017 EPA Data'!$B3694,'Crosswalk Particulates'!$D:$D,0))</f>
        <v>0</v>
      </c>
      <c r="H3694" s="103">
        <f t="shared" si="57"/>
        <v>0</v>
      </c>
    </row>
    <row r="3695" spans="1:8" hidden="1">
      <c r="A3695" s="80" t="s">
        <v>3726</v>
      </c>
      <c r="B3695" s="80" t="s">
        <v>3885</v>
      </c>
      <c r="C3695" s="80" t="s">
        <v>3705</v>
      </c>
      <c r="D3695" s="93">
        <v>58.3787606</v>
      </c>
      <c r="E3695" s="80" t="s">
        <v>3706</v>
      </c>
      <c r="F3695" s="86" t="str">
        <f>INDEX('Crosswalk Particulates'!$B:$B,MATCH('2017 EPA Data'!A3695,'Crosswalk Particulates'!$A:$A,0))</f>
        <v>process-other-industry</v>
      </c>
      <c r="G3695" s="91">
        <f>INDEX('Crosswalk Particulates'!$E:$E,MATCH('2017 EPA Data'!$B3695,'Crosswalk Particulates'!$D:$D,0))</f>
        <v>0</v>
      </c>
      <c r="H3695" s="103">
        <f t="shared" si="57"/>
        <v>0</v>
      </c>
    </row>
    <row r="3696" spans="1:8" hidden="1">
      <c r="A3696" s="80" t="s">
        <v>3817</v>
      </c>
      <c r="B3696" s="80" t="s">
        <v>3838</v>
      </c>
      <c r="C3696" s="80" t="s">
        <v>3705</v>
      </c>
      <c r="D3696" s="93">
        <v>58.032901461999998</v>
      </c>
      <c r="E3696" s="80" t="s">
        <v>3706</v>
      </c>
      <c r="F3696" s="86" t="str">
        <f>INDEX('Crosswalk Particulates'!$B:$B,MATCH('2017 EPA Data'!A3696,'Crosswalk Particulates'!$A:$A,0))</f>
        <v>industry-fuel-oil</v>
      </c>
      <c r="G3696" s="91">
        <f>INDEX('Crosswalk Particulates'!$E:$E,MATCH('2017 EPA Data'!$B3696,'Crosswalk Particulates'!$D:$D,0))</f>
        <v>0</v>
      </c>
      <c r="H3696" s="103">
        <f t="shared" si="57"/>
        <v>0</v>
      </c>
    </row>
    <row r="3697" spans="1:8" hidden="1">
      <c r="A3697" s="80" t="s">
        <v>3843</v>
      </c>
      <c r="B3697" s="80" t="s">
        <v>3860</v>
      </c>
      <c r="C3697" s="80" t="s">
        <v>3705</v>
      </c>
      <c r="D3697" s="93">
        <v>57.990063336884553</v>
      </c>
      <c r="E3697" s="80" t="s">
        <v>3706</v>
      </c>
      <c r="F3697" s="86" t="str">
        <f>INDEX('Crosswalk Particulates'!$B:$B,MATCH('2017 EPA Data'!A3697,'Crosswalk Particulates'!$A:$A,0))</f>
        <v>Commercial Buildings Sector</v>
      </c>
      <c r="G3697" s="91">
        <f>INDEX('Crosswalk Particulates'!$E:$E,MATCH('2017 EPA Data'!$B3697,'Crosswalk Particulates'!$D:$D,0))</f>
        <v>0</v>
      </c>
      <c r="H3697" s="103">
        <f t="shared" si="57"/>
        <v>0</v>
      </c>
    </row>
    <row r="3698" spans="1:8" hidden="1">
      <c r="A3698" s="80" t="s">
        <v>3783</v>
      </c>
      <c r="B3698" s="80" t="s">
        <v>3850</v>
      </c>
      <c r="C3698" s="80" t="s">
        <v>3705</v>
      </c>
      <c r="D3698" s="93">
        <v>57.605768585600003</v>
      </c>
      <c r="E3698" s="80" t="s">
        <v>3706</v>
      </c>
      <c r="F3698" s="86" t="str">
        <f>INDEX('Crosswalk Particulates'!$B:$B,MATCH('2017 EPA Data'!A3698,'Crosswalk Particulates'!$A:$A,0))</f>
        <v>process-other-industry</v>
      </c>
      <c r="G3698" s="91">
        <f>INDEX('Crosswalk Particulates'!$E:$E,MATCH('2017 EPA Data'!$B3698,'Crosswalk Particulates'!$D:$D,0))</f>
        <v>0</v>
      </c>
      <c r="H3698" s="103">
        <f t="shared" si="57"/>
        <v>0</v>
      </c>
    </row>
    <row r="3699" spans="1:8" hidden="1">
      <c r="A3699" s="80" t="s">
        <v>3807</v>
      </c>
      <c r="B3699" s="80" t="s">
        <v>3982</v>
      </c>
      <c r="C3699" s="80" t="s">
        <v>3705</v>
      </c>
      <c r="D3699" s="93">
        <v>57.6</v>
      </c>
      <c r="E3699" s="80" t="s">
        <v>3706</v>
      </c>
      <c r="F3699" s="86" t="str">
        <f>INDEX('Crosswalk Particulates'!$B:$B,MATCH('2017 EPA Data'!A3699,'Crosswalk Particulates'!$A:$A,0))</f>
        <v>process-iron and steel-industry</v>
      </c>
      <c r="G3699" s="91">
        <f>INDEX('Crosswalk Particulates'!$E:$E,MATCH('2017 EPA Data'!$B3699,'Crosswalk Particulates'!$D:$D,0))</f>
        <v>0</v>
      </c>
      <c r="H3699" s="103">
        <f t="shared" si="57"/>
        <v>0</v>
      </c>
    </row>
    <row r="3700" spans="1:8" hidden="1">
      <c r="A3700" s="80" t="s">
        <v>3747</v>
      </c>
      <c r="B3700" s="80" t="s">
        <v>3752</v>
      </c>
      <c r="C3700" s="80" t="s">
        <v>3705</v>
      </c>
      <c r="D3700" s="93">
        <v>57.48</v>
      </c>
      <c r="E3700" s="80" t="s">
        <v>3706</v>
      </c>
      <c r="F3700" s="86" t="str">
        <f>INDEX('Crosswalk Particulates'!$B:$B,MATCH('2017 EPA Data'!A3700,'Crosswalk Particulates'!$A:$A,0))</f>
        <v>process-waste-industry</v>
      </c>
      <c r="G3700" s="91">
        <f>INDEX('Crosswalk Particulates'!$E:$E,MATCH('2017 EPA Data'!$B3700,'Crosswalk Particulates'!$D:$D,0))</f>
        <v>0</v>
      </c>
      <c r="H3700" s="103">
        <f t="shared" si="57"/>
        <v>0</v>
      </c>
    </row>
    <row r="3701" spans="1:8" hidden="1">
      <c r="A3701" s="80" t="s">
        <v>3730</v>
      </c>
      <c r="B3701" s="80" t="s">
        <v>3761</v>
      </c>
      <c r="C3701" s="80" t="s">
        <v>3705</v>
      </c>
      <c r="D3701" s="93">
        <v>57.427956000000002</v>
      </c>
      <c r="E3701" s="80" t="s">
        <v>3706</v>
      </c>
      <c r="F3701" s="86" t="str">
        <f>INDEX('Crosswalk Particulates'!$B:$B,MATCH('2017 EPA Data'!A3701,'Crosswalk Particulates'!$A:$A,0))</f>
        <v>process-ngps-industry</v>
      </c>
      <c r="G3701" s="91">
        <f>INDEX('Crosswalk Particulates'!$E:$E,MATCH('2017 EPA Data'!$B3701,'Crosswalk Particulates'!$D:$D,0))</f>
        <v>0</v>
      </c>
      <c r="H3701" s="103">
        <f t="shared" si="57"/>
        <v>0</v>
      </c>
    </row>
    <row r="3702" spans="1:8" hidden="1">
      <c r="A3702" s="80" t="s">
        <v>3835</v>
      </c>
      <c r="B3702" s="80" t="s">
        <v>3793</v>
      </c>
      <c r="C3702" s="80" t="s">
        <v>3745</v>
      </c>
      <c r="D3702" s="93">
        <v>57.400297020410001</v>
      </c>
      <c r="E3702" s="80" t="s">
        <v>3710</v>
      </c>
      <c r="F3702" s="86" t="str">
        <f>INDEX('Crosswalk Particulates'!$B:$B,MATCH('2017 EPA Data'!A3702,'Crosswalk Particulates'!$A:$A,0))</f>
        <v>process-mining-industry</v>
      </c>
      <c r="G3702" s="91">
        <f>INDEX('Crosswalk Particulates'!$E:$E,MATCH('2017 EPA Data'!$B3702,'Crosswalk Particulates'!$D:$D,0))</f>
        <v>0</v>
      </c>
      <c r="H3702" s="103">
        <f t="shared" si="57"/>
        <v>52072735.455915317</v>
      </c>
    </row>
    <row r="3703" spans="1:8" hidden="1">
      <c r="A3703" s="80" t="s">
        <v>3726</v>
      </c>
      <c r="B3703" s="80" t="s">
        <v>3948</v>
      </c>
      <c r="C3703" s="80" t="s">
        <v>3705</v>
      </c>
      <c r="D3703" s="93">
        <v>57.37068</v>
      </c>
      <c r="E3703" s="80" t="s">
        <v>3706</v>
      </c>
      <c r="F3703" s="86" t="str">
        <f>INDEX('Crosswalk Particulates'!$B:$B,MATCH('2017 EPA Data'!A3703,'Crosswalk Particulates'!$A:$A,0))</f>
        <v>process-other-industry</v>
      </c>
      <c r="G3703" s="91">
        <f>INDEX('Crosswalk Particulates'!$E:$E,MATCH('2017 EPA Data'!$B3703,'Crosswalk Particulates'!$D:$D,0))</f>
        <v>0</v>
      </c>
      <c r="H3703" s="103">
        <f t="shared" si="57"/>
        <v>0</v>
      </c>
    </row>
    <row r="3704" spans="1:8" hidden="1">
      <c r="A3704" s="80" t="s">
        <v>3770</v>
      </c>
      <c r="B3704" s="80" t="s">
        <v>3833</v>
      </c>
      <c r="C3704" s="80" t="s">
        <v>3705</v>
      </c>
      <c r="D3704" s="93">
        <v>57.286387565040002</v>
      </c>
      <c r="E3704" s="80" t="s">
        <v>3706</v>
      </c>
      <c r="F3704" s="86" t="str">
        <f>INDEX('Crosswalk Particulates'!$B:$B,MATCH('2017 EPA Data'!A3704,'Crosswalk Particulates'!$A:$A,0))</f>
        <v>Commercial Buildings Sector</v>
      </c>
      <c r="G3704" s="91">
        <f>INDEX('Crosswalk Particulates'!$E:$E,MATCH('2017 EPA Data'!$B3704,'Crosswalk Particulates'!$D:$D,0))</f>
        <v>0</v>
      </c>
      <c r="H3704" s="103">
        <f t="shared" si="57"/>
        <v>0</v>
      </c>
    </row>
    <row r="3705" spans="1:8" hidden="1">
      <c r="A3705" s="80" t="s">
        <v>3857</v>
      </c>
      <c r="B3705" s="80" t="s">
        <v>3829</v>
      </c>
      <c r="C3705" s="80" t="s">
        <v>3705</v>
      </c>
      <c r="D3705" s="93">
        <v>57.239199999999997</v>
      </c>
      <c r="E3705" s="80" t="s">
        <v>3706</v>
      </c>
      <c r="F3705" s="86" t="str">
        <f>INDEX('Crosswalk Particulates'!$B:$B,MATCH('2017 EPA Data'!A3705,'Crosswalk Particulates'!$A:$A,0))</f>
        <v>Commercial Buildings Sector</v>
      </c>
      <c r="G3705" s="91">
        <f>INDEX('Crosswalk Particulates'!$E:$E,MATCH('2017 EPA Data'!$B3705,'Crosswalk Particulates'!$D:$D,0))</f>
        <v>0</v>
      </c>
      <c r="H3705" s="103">
        <f t="shared" si="57"/>
        <v>0</v>
      </c>
    </row>
    <row r="3706" spans="1:8" hidden="1">
      <c r="A3706" s="80" t="s">
        <v>3857</v>
      </c>
      <c r="B3706" s="80" t="s">
        <v>3941</v>
      </c>
      <c r="D3706" s="93">
        <v>57.148284374601168</v>
      </c>
      <c r="E3706" s="80" t="s">
        <v>3710</v>
      </c>
      <c r="F3706" s="86" t="str">
        <f>INDEX('Crosswalk Particulates'!$B:$B,MATCH('2017 EPA Data'!A3706,'Crosswalk Particulates'!$A:$A,0))</f>
        <v>Commercial Buildings Sector</v>
      </c>
      <c r="G3706" s="91">
        <f>INDEX('Crosswalk Particulates'!$E:$E,MATCH('2017 EPA Data'!$B3706,'Crosswalk Particulates'!$D:$D,0))</f>
        <v>0</v>
      </c>
      <c r="H3706" s="103">
        <f t="shared" si="57"/>
        <v>51844113.157461308</v>
      </c>
    </row>
    <row r="3707" spans="1:8" hidden="1">
      <c r="A3707" s="80" t="s">
        <v>3852</v>
      </c>
      <c r="B3707" s="80" t="s">
        <v>3732</v>
      </c>
      <c r="C3707" s="80" t="s">
        <v>3705</v>
      </c>
      <c r="D3707" s="93">
        <v>57.059357978960001</v>
      </c>
      <c r="E3707" s="80" t="s">
        <v>3706</v>
      </c>
      <c r="F3707" s="86" t="str">
        <f>INDEX('Crosswalk Particulates'!$B:$B,MATCH('2017 EPA Data'!A3707,'Crosswalk Particulates'!$A:$A,0))</f>
        <v>Commercial Buildings Sector</v>
      </c>
      <c r="G3707" s="91">
        <f>INDEX('Crosswalk Particulates'!$E:$E,MATCH('2017 EPA Data'!$B3707,'Crosswalk Particulates'!$D:$D,0))</f>
        <v>0</v>
      </c>
      <c r="H3707" s="103">
        <f t="shared" si="57"/>
        <v>0</v>
      </c>
    </row>
    <row r="3708" spans="1:8" hidden="1">
      <c r="A3708" s="80" t="s">
        <v>3835</v>
      </c>
      <c r="B3708" s="80" t="s">
        <v>3904</v>
      </c>
      <c r="D3708" s="93">
        <v>56.823100845570458</v>
      </c>
      <c r="E3708" s="80" t="s">
        <v>3710</v>
      </c>
      <c r="F3708" s="86" t="str">
        <f>INDEX('Crosswalk Particulates'!$B:$B,MATCH('2017 EPA Data'!A3708,'Crosswalk Particulates'!$A:$A,0))</f>
        <v>process-mining-industry</v>
      </c>
      <c r="G3708" s="91" t="str">
        <f>INDEX('Crosswalk Particulates'!$E:$E,MATCH('2017 EPA Data'!$B3708,'Crosswalk Particulates'!$D:$D,0))</f>
        <v>BC</v>
      </c>
      <c r="H3708" s="103">
        <f t="shared" si="57"/>
        <v>51549111.271394134</v>
      </c>
    </row>
    <row r="3709" spans="1:8" hidden="1">
      <c r="A3709" s="80" t="s">
        <v>3820</v>
      </c>
      <c r="B3709" s="80" t="s">
        <v>3950</v>
      </c>
      <c r="C3709" s="80" t="s">
        <v>3705</v>
      </c>
      <c r="D3709" s="93">
        <v>56.292999999999999</v>
      </c>
      <c r="E3709" s="80" t="s">
        <v>3706</v>
      </c>
      <c r="F3709" s="86" t="str">
        <f>INDEX('Crosswalk Particulates'!$B:$B,MATCH('2017 EPA Data'!A3709,'Crosswalk Particulates'!$A:$A,0))</f>
        <v>industry-fuel-other</v>
      </c>
      <c r="G3709" s="91">
        <f>INDEX('Crosswalk Particulates'!$E:$E,MATCH('2017 EPA Data'!$B3709,'Crosswalk Particulates'!$D:$D,0))</f>
        <v>0</v>
      </c>
      <c r="H3709" s="103">
        <f t="shared" si="57"/>
        <v>0</v>
      </c>
    </row>
    <row r="3710" spans="1:8" hidden="1">
      <c r="A3710" s="80" t="s">
        <v>3795</v>
      </c>
      <c r="B3710" s="80" t="s">
        <v>3885</v>
      </c>
      <c r="C3710" s="80" t="s">
        <v>3705</v>
      </c>
      <c r="D3710" s="93">
        <v>56.286630000000002</v>
      </c>
      <c r="E3710" s="80" t="s">
        <v>3706</v>
      </c>
      <c r="F3710" s="86" t="str">
        <f>INDEX('Crosswalk Particulates'!$B:$B,MATCH('2017 EPA Data'!A3710,'Crosswalk Particulates'!$A:$A,0))</f>
        <v>process-cement-industry</v>
      </c>
      <c r="G3710" s="91">
        <f>INDEX('Crosswalk Particulates'!$E:$E,MATCH('2017 EPA Data'!$B3710,'Crosswalk Particulates'!$D:$D,0))</f>
        <v>0</v>
      </c>
      <c r="H3710" s="103">
        <f t="shared" si="57"/>
        <v>0</v>
      </c>
    </row>
    <row r="3711" spans="1:8" hidden="1">
      <c r="A3711" s="80" t="s">
        <v>3837</v>
      </c>
      <c r="B3711" s="80" t="s">
        <v>3851</v>
      </c>
      <c r="C3711" s="80" t="s">
        <v>3705</v>
      </c>
      <c r="D3711" s="93">
        <v>56.146992232432041</v>
      </c>
      <c r="E3711" s="80" t="s">
        <v>3706</v>
      </c>
      <c r="F3711" s="86" t="str">
        <f>INDEX('Crosswalk Particulates'!$B:$B,MATCH('2017 EPA Data'!A3711,'Crosswalk Particulates'!$A:$A,0))</f>
        <v>Electricity Sector</v>
      </c>
      <c r="G3711" s="91">
        <f>INDEX('Crosswalk Particulates'!$E:$E,MATCH('2017 EPA Data'!$B3711,'Crosswalk Particulates'!$D:$D,0))</f>
        <v>0</v>
      </c>
      <c r="H3711" s="103">
        <f t="shared" si="57"/>
        <v>0</v>
      </c>
    </row>
    <row r="3712" spans="1:8" hidden="1">
      <c r="A3712" s="80" t="s">
        <v>3741</v>
      </c>
      <c r="B3712" s="80" t="s">
        <v>3818</v>
      </c>
      <c r="D3712" s="93">
        <v>56.132765827354078</v>
      </c>
      <c r="E3712" s="80" t="s">
        <v>3710</v>
      </c>
      <c r="F3712" s="86" t="str">
        <f>INDEX('Crosswalk Particulates'!$B:$B,MATCH('2017 EPA Data'!A3712,'Crosswalk Particulates'!$A:$A,0))</f>
        <v>process-other-industry</v>
      </c>
      <c r="G3712" s="91">
        <f>INDEX('Crosswalk Particulates'!$E:$E,MATCH('2017 EPA Data'!$B3712,'Crosswalk Particulates'!$D:$D,0))</f>
        <v>0</v>
      </c>
      <c r="H3712" s="103">
        <f t="shared" si="57"/>
        <v>50922849.132597983</v>
      </c>
    </row>
    <row r="3713" spans="1:8" hidden="1">
      <c r="A3713" s="80" t="s">
        <v>3852</v>
      </c>
      <c r="B3713" s="80" t="s">
        <v>3809</v>
      </c>
      <c r="C3713" s="80" t="s">
        <v>3705</v>
      </c>
      <c r="D3713" s="93">
        <v>56.094085373041729</v>
      </c>
      <c r="E3713" s="80" t="s">
        <v>3706</v>
      </c>
      <c r="F3713" s="86" t="str">
        <f>INDEX('Crosswalk Particulates'!$B:$B,MATCH('2017 EPA Data'!A3713,'Crosswalk Particulates'!$A:$A,0))</f>
        <v>Commercial Buildings Sector</v>
      </c>
      <c r="G3713" s="91">
        <f>INDEX('Crosswalk Particulates'!$E:$E,MATCH('2017 EPA Data'!$B3713,'Crosswalk Particulates'!$D:$D,0))</f>
        <v>0</v>
      </c>
      <c r="H3713" s="103">
        <f t="shared" si="57"/>
        <v>0</v>
      </c>
    </row>
    <row r="3714" spans="1:8" hidden="1">
      <c r="A3714" s="80" t="s">
        <v>3837</v>
      </c>
      <c r="B3714" s="80" t="s">
        <v>3750</v>
      </c>
      <c r="C3714" s="80" t="s">
        <v>3705</v>
      </c>
      <c r="D3714" s="93">
        <v>55.925053423999998</v>
      </c>
      <c r="E3714" s="80" t="s">
        <v>3706</v>
      </c>
      <c r="F3714" s="86" t="str">
        <f>INDEX('Crosswalk Particulates'!$B:$B,MATCH('2017 EPA Data'!A3714,'Crosswalk Particulates'!$A:$A,0))</f>
        <v>Electricity Sector</v>
      </c>
      <c r="G3714" s="91">
        <f>INDEX('Crosswalk Particulates'!$E:$E,MATCH('2017 EPA Data'!$B3714,'Crosswalk Particulates'!$D:$D,0))</f>
        <v>0</v>
      </c>
      <c r="H3714" s="103">
        <f t="shared" si="57"/>
        <v>0</v>
      </c>
    </row>
    <row r="3715" spans="1:8" hidden="1">
      <c r="A3715" s="80" t="s">
        <v>3772</v>
      </c>
      <c r="B3715" s="80" t="s">
        <v>3872</v>
      </c>
      <c r="C3715" s="80" t="s">
        <v>3705</v>
      </c>
      <c r="D3715" s="93">
        <v>55.889677682829998</v>
      </c>
      <c r="E3715" s="80" t="s">
        <v>3706</v>
      </c>
      <c r="F3715" s="86" t="str">
        <f>INDEX('Crosswalk Particulates'!$B:$B,MATCH('2017 EPA Data'!A3715,'Crosswalk Particulates'!$A:$A,0))</f>
        <v>Electricity Sector</v>
      </c>
      <c r="G3715" s="91">
        <f>INDEX('Crosswalk Particulates'!$E:$E,MATCH('2017 EPA Data'!$B3715,'Crosswalk Particulates'!$D:$D,0))</f>
        <v>0</v>
      </c>
      <c r="H3715" s="103">
        <f t="shared" si="57"/>
        <v>0</v>
      </c>
    </row>
    <row r="3716" spans="1:8" hidden="1">
      <c r="A3716" s="80" t="s">
        <v>3820</v>
      </c>
      <c r="B3716" s="80" t="s">
        <v>3863</v>
      </c>
      <c r="C3716" s="80" t="s">
        <v>3705</v>
      </c>
      <c r="D3716" s="93">
        <v>55.65178646141554</v>
      </c>
      <c r="E3716" s="80" t="s">
        <v>3706</v>
      </c>
      <c r="F3716" s="86" t="str">
        <f>INDEX('Crosswalk Particulates'!$B:$B,MATCH('2017 EPA Data'!A3716,'Crosswalk Particulates'!$A:$A,0))</f>
        <v>industry-fuel-other</v>
      </c>
      <c r="G3716" s="91">
        <f>INDEX('Crosswalk Particulates'!$E:$E,MATCH('2017 EPA Data'!$B3716,'Crosswalk Particulates'!$D:$D,0))</f>
        <v>0</v>
      </c>
      <c r="H3716" s="103">
        <f t="shared" ref="H3716:H3779" si="58">IF(E3716="TON",D3716/metricton_to_shortton,0)*10^6</f>
        <v>0</v>
      </c>
    </row>
    <row r="3717" spans="1:8" hidden="1">
      <c r="A3717" s="80" t="s">
        <v>3835</v>
      </c>
      <c r="B3717" s="80" t="s">
        <v>3908</v>
      </c>
      <c r="C3717" s="80" t="s">
        <v>3705</v>
      </c>
      <c r="D3717" s="93">
        <v>55.607655674867999</v>
      </c>
      <c r="E3717" s="80" t="s">
        <v>3706</v>
      </c>
      <c r="F3717" s="86" t="str">
        <f>INDEX('Crosswalk Particulates'!$B:$B,MATCH('2017 EPA Data'!A3717,'Crosswalk Particulates'!$A:$A,0))</f>
        <v>process-mining-industry</v>
      </c>
      <c r="G3717" s="91">
        <f>INDEX('Crosswalk Particulates'!$E:$E,MATCH('2017 EPA Data'!$B3717,'Crosswalk Particulates'!$D:$D,0))</f>
        <v>0</v>
      </c>
      <c r="H3717" s="103">
        <f t="shared" si="58"/>
        <v>0</v>
      </c>
    </row>
    <row r="3718" spans="1:8" hidden="1">
      <c r="A3718" s="80" t="s">
        <v>3730</v>
      </c>
      <c r="B3718" s="80" t="s">
        <v>3856</v>
      </c>
      <c r="C3718" s="80" t="s">
        <v>3705</v>
      </c>
      <c r="D3718" s="93">
        <v>55.482489999999999</v>
      </c>
      <c r="E3718" s="80" t="s">
        <v>3706</v>
      </c>
      <c r="F3718" s="86" t="str">
        <f>INDEX('Crosswalk Particulates'!$B:$B,MATCH('2017 EPA Data'!A3718,'Crosswalk Particulates'!$A:$A,0))</f>
        <v>process-ngps-industry</v>
      </c>
      <c r="G3718" s="91">
        <f>INDEX('Crosswalk Particulates'!$E:$E,MATCH('2017 EPA Data'!$B3718,'Crosswalk Particulates'!$D:$D,0))</f>
        <v>0</v>
      </c>
      <c r="H3718" s="103">
        <f t="shared" si="58"/>
        <v>0</v>
      </c>
    </row>
    <row r="3719" spans="1:8" hidden="1">
      <c r="A3719" s="80" t="s">
        <v>3743</v>
      </c>
      <c r="B3719" s="80" t="s">
        <v>3723</v>
      </c>
      <c r="C3719" s="80" t="s">
        <v>3705</v>
      </c>
      <c r="D3719" s="93">
        <v>55.30645950848178</v>
      </c>
      <c r="E3719" s="80" t="s">
        <v>3706</v>
      </c>
      <c r="F3719" s="86" t="str">
        <f>INDEX('Crosswalk Particulates'!$B:$B,MATCH('2017 EPA Data'!A3719,'Crosswalk Particulates'!$A:$A,0))</f>
        <v>process-other-industry</v>
      </c>
      <c r="G3719" s="91">
        <f>INDEX('Crosswalk Particulates'!$E:$E,MATCH('2017 EPA Data'!$B3719,'Crosswalk Particulates'!$D:$D,0))</f>
        <v>0</v>
      </c>
      <c r="H3719" s="103">
        <f t="shared" si="58"/>
        <v>0</v>
      </c>
    </row>
    <row r="3720" spans="1:8" hidden="1">
      <c r="A3720" s="80" t="s">
        <v>3757</v>
      </c>
      <c r="B3720" s="80" t="s">
        <v>3831</v>
      </c>
      <c r="C3720" s="80" t="s">
        <v>3705</v>
      </c>
      <c r="D3720" s="93">
        <v>55.278941253620246</v>
      </c>
      <c r="E3720" s="80" t="s">
        <v>3706</v>
      </c>
      <c r="F3720" s="86" t="str">
        <f>INDEX('Crosswalk Particulates'!$B:$B,MATCH('2017 EPA Data'!A3720,'Crosswalk Particulates'!$A:$A,0))</f>
        <v>Transportation Sector</v>
      </c>
      <c r="G3720" s="91">
        <f>INDEX('Crosswalk Particulates'!$E:$E,MATCH('2017 EPA Data'!$B3720,'Crosswalk Particulates'!$D:$D,0))</f>
        <v>0</v>
      </c>
      <c r="H3720" s="103">
        <f t="shared" si="58"/>
        <v>0</v>
      </c>
    </row>
    <row r="3721" spans="1:8" hidden="1">
      <c r="A3721" s="80" t="s">
        <v>3790</v>
      </c>
      <c r="B3721" s="80" t="s">
        <v>3871</v>
      </c>
      <c r="C3721" s="80" t="s">
        <v>3705</v>
      </c>
      <c r="D3721" s="93">
        <v>55.101599999999998</v>
      </c>
      <c r="E3721" s="80" t="s">
        <v>3706</v>
      </c>
      <c r="F3721" s="86" t="str">
        <f>INDEX('Crosswalk Particulates'!$B:$B,MATCH('2017 EPA Data'!A3721,'Crosswalk Particulates'!$A:$A,0))</f>
        <v>process-other-industry</v>
      </c>
      <c r="G3721" s="91">
        <f>INDEX('Crosswalk Particulates'!$E:$E,MATCH('2017 EPA Data'!$B3721,'Crosswalk Particulates'!$D:$D,0))</f>
        <v>0</v>
      </c>
      <c r="H3721" s="103">
        <f t="shared" si="58"/>
        <v>0</v>
      </c>
    </row>
    <row r="3722" spans="1:8" hidden="1">
      <c r="A3722" s="80" t="s">
        <v>3747</v>
      </c>
      <c r="B3722" s="80" t="s">
        <v>4005</v>
      </c>
      <c r="C3722" s="80" t="s">
        <v>3705</v>
      </c>
      <c r="D3722" s="93">
        <v>54.607700078000001</v>
      </c>
      <c r="E3722" s="80" t="s">
        <v>3706</v>
      </c>
      <c r="F3722" s="86" t="str">
        <f>INDEX('Crosswalk Particulates'!$B:$B,MATCH('2017 EPA Data'!A3722,'Crosswalk Particulates'!$A:$A,0))</f>
        <v>process-waste-industry</v>
      </c>
      <c r="G3722" s="91">
        <f>INDEX('Crosswalk Particulates'!$E:$E,MATCH('2017 EPA Data'!$B3722,'Crosswalk Particulates'!$D:$D,0))</f>
        <v>0</v>
      </c>
      <c r="H3722" s="103">
        <f t="shared" si="58"/>
        <v>0</v>
      </c>
    </row>
    <row r="3723" spans="1:8" hidden="1">
      <c r="A3723" s="80" t="s">
        <v>3770</v>
      </c>
      <c r="B3723" s="80" t="s">
        <v>3844</v>
      </c>
      <c r="C3723" s="80" t="s">
        <v>3705</v>
      </c>
      <c r="D3723" s="93">
        <v>54.345356749791605</v>
      </c>
      <c r="E3723" s="80" t="s">
        <v>3706</v>
      </c>
      <c r="F3723" s="86" t="str">
        <f>INDEX('Crosswalk Particulates'!$B:$B,MATCH('2017 EPA Data'!A3723,'Crosswalk Particulates'!$A:$A,0))</f>
        <v>Commercial Buildings Sector</v>
      </c>
      <c r="G3723" s="91">
        <f>INDEX('Crosswalk Particulates'!$E:$E,MATCH('2017 EPA Data'!$B3723,'Crosswalk Particulates'!$D:$D,0))</f>
        <v>0</v>
      </c>
      <c r="H3723" s="103">
        <f t="shared" si="58"/>
        <v>0</v>
      </c>
    </row>
    <row r="3724" spans="1:8" hidden="1">
      <c r="A3724" s="80" t="s">
        <v>3743</v>
      </c>
      <c r="B3724" s="80" t="s">
        <v>3801</v>
      </c>
      <c r="C3724" s="80" t="s">
        <v>3705</v>
      </c>
      <c r="D3724" s="93">
        <v>54.081000000000003</v>
      </c>
      <c r="E3724" s="80" t="s">
        <v>3706</v>
      </c>
      <c r="F3724" s="86" t="str">
        <f>INDEX('Crosswalk Particulates'!$B:$B,MATCH('2017 EPA Data'!A3724,'Crosswalk Particulates'!$A:$A,0))</f>
        <v>process-other-industry</v>
      </c>
      <c r="G3724" s="91">
        <f>INDEX('Crosswalk Particulates'!$E:$E,MATCH('2017 EPA Data'!$B3724,'Crosswalk Particulates'!$D:$D,0))</f>
        <v>0</v>
      </c>
      <c r="H3724" s="103">
        <f t="shared" si="58"/>
        <v>0</v>
      </c>
    </row>
    <row r="3725" spans="1:8" hidden="1">
      <c r="A3725" s="80" t="s">
        <v>3843</v>
      </c>
      <c r="B3725" s="80" t="s">
        <v>3922</v>
      </c>
      <c r="C3725" s="80" t="s">
        <v>3705</v>
      </c>
      <c r="D3725" s="93">
        <v>53.850751613569088</v>
      </c>
      <c r="E3725" s="80" t="s">
        <v>3706</v>
      </c>
      <c r="F3725" s="86" t="str">
        <f>INDEX('Crosswalk Particulates'!$B:$B,MATCH('2017 EPA Data'!A3725,'Crosswalk Particulates'!$A:$A,0))</f>
        <v>Commercial Buildings Sector</v>
      </c>
      <c r="G3725" s="91">
        <f>INDEX('Crosswalk Particulates'!$E:$E,MATCH('2017 EPA Data'!$B3725,'Crosswalk Particulates'!$D:$D,0))</f>
        <v>0</v>
      </c>
      <c r="H3725" s="103">
        <f t="shared" si="58"/>
        <v>0</v>
      </c>
    </row>
    <row r="3726" spans="1:8" hidden="1">
      <c r="A3726" s="80" t="s">
        <v>3747</v>
      </c>
      <c r="B3726" s="80" t="s">
        <v>3993</v>
      </c>
      <c r="C3726" s="80" t="s">
        <v>3705</v>
      </c>
      <c r="D3726" s="93">
        <v>53.484000000000002</v>
      </c>
      <c r="E3726" s="80" t="s">
        <v>3706</v>
      </c>
      <c r="F3726" s="86" t="str">
        <f>INDEX('Crosswalk Particulates'!$B:$B,MATCH('2017 EPA Data'!A3726,'Crosswalk Particulates'!$A:$A,0))</f>
        <v>process-waste-industry</v>
      </c>
      <c r="G3726" s="91">
        <f>INDEX('Crosswalk Particulates'!$E:$E,MATCH('2017 EPA Data'!$B3726,'Crosswalk Particulates'!$D:$D,0))</f>
        <v>0</v>
      </c>
      <c r="H3726" s="103">
        <f t="shared" si="58"/>
        <v>0</v>
      </c>
    </row>
    <row r="3727" spans="1:8" hidden="1">
      <c r="A3727" s="80" t="s">
        <v>3784</v>
      </c>
      <c r="B3727" s="80" t="s">
        <v>3901</v>
      </c>
      <c r="C3727" s="80" t="s">
        <v>3705</v>
      </c>
      <c r="D3727" s="93">
        <v>53.467730000000003</v>
      </c>
      <c r="E3727" s="80" t="s">
        <v>3706</v>
      </c>
      <c r="F3727" s="86" t="str">
        <f>INDEX('Crosswalk Particulates'!$B:$B,MATCH('2017 EPA Data'!A3727,'Crosswalk Particulates'!$A:$A,0))</f>
        <v>industry-fuel-coal</v>
      </c>
      <c r="G3727" s="91">
        <f>INDEX('Crosswalk Particulates'!$E:$E,MATCH('2017 EPA Data'!$B3727,'Crosswalk Particulates'!$D:$D,0))</f>
        <v>0</v>
      </c>
      <c r="H3727" s="103">
        <f t="shared" si="58"/>
        <v>0</v>
      </c>
    </row>
    <row r="3728" spans="1:8" hidden="1">
      <c r="A3728" s="80" t="s">
        <v>3735</v>
      </c>
      <c r="B3728" s="80" t="s">
        <v>3866</v>
      </c>
      <c r="C3728" s="80" t="s">
        <v>3705</v>
      </c>
      <c r="D3728" s="93">
        <v>53.436579999999999</v>
      </c>
      <c r="E3728" s="80" t="s">
        <v>3706</v>
      </c>
      <c r="F3728" s="86" t="str">
        <f>INDEX('Crosswalk Particulates'!$B:$B,MATCH('2017 EPA Data'!A3728,'Crosswalk Particulates'!$A:$A,0))</f>
        <v>process-other-industry</v>
      </c>
      <c r="G3728" s="91">
        <f>INDEX('Crosswalk Particulates'!$E:$E,MATCH('2017 EPA Data'!$B3728,'Crosswalk Particulates'!$D:$D,0))</f>
        <v>0</v>
      </c>
      <c r="H3728" s="103">
        <f t="shared" si="58"/>
        <v>0</v>
      </c>
    </row>
    <row r="3729" spans="1:8" hidden="1">
      <c r="A3729" s="80" t="s">
        <v>3770</v>
      </c>
      <c r="B3729" s="80" t="s">
        <v>3809</v>
      </c>
      <c r="C3729" s="80" t="s">
        <v>3705</v>
      </c>
      <c r="D3729" s="93">
        <v>53.418737129872355</v>
      </c>
      <c r="E3729" s="80" t="s">
        <v>3706</v>
      </c>
      <c r="F3729" s="86" t="str">
        <f>INDEX('Crosswalk Particulates'!$B:$B,MATCH('2017 EPA Data'!A3729,'Crosswalk Particulates'!$A:$A,0))</f>
        <v>Commercial Buildings Sector</v>
      </c>
      <c r="G3729" s="91">
        <f>INDEX('Crosswalk Particulates'!$E:$E,MATCH('2017 EPA Data'!$B3729,'Crosswalk Particulates'!$D:$D,0))</f>
        <v>0</v>
      </c>
      <c r="H3729" s="103">
        <f t="shared" si="58"/>
        <v>0</v>
      </c>
    </row>
    <row r="3730" spans="1:8" hidden="1">
      <c r="A3730" s="80" t="s">
        <v>3760</v>
      </c>
      <c r="B3730" s="80" t="s">
        <v>3728</v>
      </c>
      <c r="C3730" s="80" t="s">
        <v>3705</v>
      </c>
      <c r="D3730" s="93">
        <v>53.4</v>
      </c>
      <c r="E3730" s="80" t="s">
        <v>3706</v>
      </c>
      <c r="F3730" s="86" t="str">
        <f>INDEX('Crosswalk Particulates'!$B:$B,MATCH('2017 EPA Data'!A3730,'Crosswalk Particulates'!$A:$A,0))</f>
        <v>process-other-industry</v>
      </c>
      <c r="G3730" s="91">
        <f>INDEX('Crosswalk Particulates'!$E:$E,MATCH('2017 EPA Data'!$B3730,'Crosswalk Particulates'!$D:$D,0))</f>
        <v>0</v>
      </c>
      <c r="H3730" s="103">
        <f t="shared" si="58"/>
        <v>0</v>
      </c>
    </row>
    <row r="3731" spans="1:8" hidden="1">
      <c r="A3731" s="80" t="s">
        <v>3796</v>
      </c>
      <c r="B3731" s="80" t="s">
        <v>3927</v>
      </c>
      <c r="C3731" s="80" t="s">
        <v>3705</v>
      </c>
      <c r="D3731" s="93">
        <v>53.308291820000001</v>
      </c>
      <c r="E3731" s="80" t="s">
        <v>3706</v>
      </c>
      <c r="F3731" s="86" t="str">
        <f>INDEX('Crosswalk Particulates'!$B:$B,MATCH('2017 EPA Data'!A3731,'Crosswalk Particulates'!$A:$A,0))</f>
        <v>Electricity Sector</v>
      </c>
      <c r="G3731" s="91">
        <f>INDEX('Crosswalk Particulates'!$E:$E,MATCH('2017 EPA Data'!$B3731,'Crosswalk Particulates'!$D:$D,0))</f>
        <v>0</v>
      </c>
      <c r="H3731" s="103">
        <f t="shared" si="58"/>
        <v>0</v>
      </c>
    </row>
    <row r="3732" spans="1:8" hidden="1">
      <c r="A3732" s="80" t="s">
        <v>3747</v>
      </c>
      <c r="B3732" s="80" t="s">
        <v>4006</v>
      </c>
      <c r="C3732" s="80" t="s">
        <v>3705</v>
      </c>
      <c r="D3732" s="93">
        <v>53.274000000000001</v>
      </c>
      <c r="E3732" s="80" t="s">
        <v>3706</v>
      </c>
      <c r="F3732" s="86" t="str">
        <f>INDEX('Crosswalk Particulates'!$B:$B,MATCH('2017 EPA Data'!A3732,'Crosswalk Particulates'!$A:$A,0))</f>
        <v>process-waste-industry</v>
      </c>
      <c r="G3732" s="91">
        <f>INDEX('Crosswalk Particulates'!$E:$E,MATCH('2017 EPA Data'!$B3732,'Crosswalk Particulates'!$D:$D,0))</f>
        <v>0</v>
      </c>
      <c r="H3732" s="103">
        <f t="shared" si="58"/>
        <v>0</v>
      </c>
    </row>
    <row r="3733" spans="1:8" hidden="1">
      <c r="A3733" s="80" t="s">
        <v>3790</v>
      </c>
      <c r="B3733" s="80" t="s">
        <v>3840</v>
      </c>
      <c r="C3733" s="80" t="s">
        <v>3705</v>
      </c>
      <c r="D3733" s="93">
        <v>53.2</v>
      </c>
      <c r="E3733" s="80" t="s">
        <v>3706</v>
      </c>
      <c r="F3733" s="86" t="str">
        <f>INDEX('Crosswalk Particulates'!$B:$B,MATCH('2017 EPA Data'!A3733,'Crosswalk Particulates'!$A:$A,0))</f>
        <v>process-other-industry</v>
      </c>
      <c r="G3733" s="91">
        <f>INDEX('Crosswalk Particulates'!$E:$E,MATCH('2017 EPA Data'!$B3733,'Crosswalk Particulates'!$D:$D,0))</f>
        <v>0</v>
      </c>
      <c r="H3733" s="103">
        <f t="shared" si="58"/>
        <v>0</v>
      </c>
    </row>
    <row r="3734" spans="1:8" hidden="1">
      <c r="A3734" s="80" t="s">
        <v>3735</v>
      </c>
      <c r="B3734" s="80" t="s">
        <v>4007</v>
      </c>
      <c r="C3734" s="80" t="s">
        <v>3705</v>
      </c>
      <c r="D3734" s="93">
        <v>53.114995</v>
      </c>
      <c r="E3734" s="80" t="s">
        <v>3706</v>
      </c>
      <c r="F3734" s="86" t="str">
        <f>INDEX('Crosswalk Particulates'!$B:$B,MATCH('2017 EPA Data'!A3734,'Crosswalk Particulates'!$A:$A,0))</f>
        <v>process-other-industry</v>
      </c>
      <c r="G3734" s="91">
        <f>INDEX('Crosswalk Particulates'!$E:$E,MATCH('2017 EPA Data'!$B3734,'Crosswalk Particulates'!$D:$D,0))</f>
        <v>0</v>
      </c>
      <c r="H3734" s="103">
        <f t="shared" si="58"/>
        <v>0</v>
      </c>
    </row>
    <row r="3735" spans="1:8" hidden="1">
      <c r="A3735" s="80" t="s">
        <v>3843</v>
      </c>
      <c r="B3735" s="80" t="s">
        <v>3761</v>
      </c>
      <c r="C3735" s="80" t="s">
        <v>3705</v>
      </c>
      <c r="D3735" s="93">
        <v>53.11301323</v>
      </c>
      <c r="E3735" s="80" t="s">
        <v>3706</v>
      </c>
      <c r="F3735" s="86" t="str">
        <f>INDEX('Crosswalk Particulates'!$B:$B,MATCH('2017 EPA Data'!A3735,'Crosswalk Particulates'!$A:$A,0))</f>
        <v>Commercial Buildings Sector</v>
      </c>
      <c r="G3735" s="91">
        <f>INDEX('Crosswalk Particulates'!$E:$E,MATCH('2017 EPA Data'!$B3735,'Crosswalk Particulates'!$D:$D,0))</f>
        <v>0</v>
      </c>
      <c r="H3735" s="103">
        <f t="shared" si="58"/>
        <v>0</v>
      </c>
    </row>
    <row r="3736" spans="1:8" hidden="1">
      <c r="A3736" s="80" t="s">
        <v>3741</v>
      </c>
      <c r="B3736" s="80" t="s">
        <v>3890</v>
      </c>
      <c r="C3736" s="80" t="s">
        <v>3705</v>
      </c>
      <c r="D3736" s="93">
        <v>53.08</v>
      </c>
      <c r="E3736" s="80" t="s">
        <v>3706</v>
      </c>
      <c r="F3736" s="86" t="str">
        <f>INDEX('Crosswalk Particulates'!$B:$B,MATCH('2017 EPA Data'!A3736,'Crosswalk Particulates'!$A:$A,0))</f>
        <v>process-other-industry</v>
      </c>
      <c r="G3736" s="91">
        <f>INDEX('Crosswalk Particulates'!$E:$E,MATCH('2017 EPA Data'!$B3736,'Crosswalk Particulates'!$D:$D,0))</f>
        <v>0</v>
      </c>
      <c r="H3736" s="103">
        <f t="shared" si="58"/>
        <v>0</v>
      </c>
    </row>
    <row r="3737" spans="1:8" hidden="1">
      <c r="A3737" s="80" t="s">
        <v>3769</v>
      </c>
      <c r="B3737" s="80" t="s">
        <v>3918</v>
      </c>
      <c r="C3737" s="80" t="s">
        <v>3705</v>
      </c>
      <c r="D3737" s="93">
        <v>52.935674265496182</v>
      </c>
      <c r="E3737" s="80" t="s">
        <v>3706</v>
      </c>
      <c r="F3737" s="86" t="str">
        <f>INDEX('Crosswalk Particulates'!$B:$B,MATCH('2017 EPA Data'!A3737,'Crosswalk Particulates'!$A:$A,0))</f>
        <v>Electricity Sector</v>
      </c>
      <c r="G3737" s="91">
        <f>INDEX('Crosswalk Particulates'!$E:$E,MATCH('2017 EPA Data'!$B3737,'Crosswalk Particulates'!$D:$D,0))</f>
        <v>0</v>
      </c>
      <c r="H3737" s="103">
        <f t="shared" si="58"/>
        <v>0</v>
      </c>
    </row>
    <row r="3738" spans="1:8" hidden="1">
      <c r="A3738" s="80" t="s">
        <v>3773</v>
      </c>
      <c r="B3738" s="80" t="s">
        <v>3873</v>
      </c>
      <c r="C3738" s="80" t="s">
        <v>3705</v>
      </c>
      <c r="D3738" s="93">
        <v>52.891345844999172</v>
      </c>
      <c r="E3738" s="80" t="s">
        <v>3706</v>
      </c>
      <c r="F3738" s="86" t="str">
        <f>INDEX('Crosswalk Particulates'!$B:$B,MATCH('2017 EPA Data'!A3738,'Crosswalk Particulates'!$A:$A,0))</f>
        <v>process-other-industry</v>
      </c>
      <c r="G3738" s="91">
        <f>INDEX('Crosswalk Particulates'!$E:$E,MATCH('2017 EPA Data'!$B3738,'Crosswalk Particulates'!$D:$D,0))</f>
        <v>0</v>
      </c>
      <c r="H3738" s="103">
        <f t="shared" si="58"/>
        <v>0</v>
      </c>
    </row>
    <row r="3739" spans="1:8" hidden="1">
      <c r="A3739" s="80" t="s">
        <v>3753</v>
      </c>
      <c r="B3739" s="80" t="s">
        <v>3971</v>
      </c>
      <c r="C3739" s="80" t="s">
        <v>3705</v>
      </c>
      <c r="D3739" s="93">
        <v>52.863520000000001</v>
      </c>
      <c r="E3739" s="80" t="s">
        <v>3706</v>
      </c>
      <c r="F3739" s="86" t="str">
        <f>INDEX('Crosswalk Particulates'!$B:$B,MATCH('2017 EPA Data'!A3739,'Crosswalk Particulates'!$A:$A,0))</f>
        <v>Electricity Sector</v>
      </c>
      <c r="G3739" s="91">
        <f>INDEX('Crosswalk Particulates'!$E:$E,MATCH('2017 EPA Data'!$B3739,'Crosswalk Particulates'!$D:$D,0))</f>
        <v>0</v>
      </c>
      <c r="H3739" s="103">
        <f t="shared" si="58"/>
        <v>0</v>
      </c>
    </row>
    <row r="3740" spans="1:8" hidden="1">
      <c r="A3740" s="80" t="s">
        <v>3853</v>
      </c>
      <c r="B3740" s="80" t="s">
        <v>3928</v>
      </c>
      <c r="C3740" s="80" t="s">
        <v>3705</v>
      </c>
      <c r="D3740" s="93">
        <v>52.82290160975672</v>
      </c>
      <c r="E3740" s="80" t="s">
        <v>3706</v>
      </c>
      <c r="F3740" s="86" t="str">
        <f>INDEX('Crosswalk Particulates'!$B:$B,MATCH('2017 EPA Data'!A3740,'Crosswalk Particulates'!$A:$A,0))</f>
        <v>Commercial Buildings Sector</v>
      </c>
      <c r="G3740" s="91">
        <f>INDEX('Crosswalk Particulates'!$E:$E,MATCH('2017 EPA Data'!$B3740,'Crosswalk Particulates'!$D:$D,0))</f>
        <v>0</v>
      </c>
      <c r="H3740" s="103">
        <f t="shared" si="58"/>
        <v>0</v>
      </c>
    </row>
    <row r="3741" spans="1:8" hidden="1">
      <c r="A3741" s="80" t="s">
        <v>3741</v>
      </c>
      <c r="B3741" s="80" t="s">
        <v>3860</v>
      </c>
      <c r="C3741" s="80" t="s">
        <v>3705</v>
      </c>
      <c r="D3741" s="93">
        <v>52.34375</v>
      </c>
      <c r="E3741" s="80" t="s">
        <v>3706</v>
      </c>
      <c r="F3741" s="86" t="str">
        <f>INDEX('Crosswalk Particulates'!$B:$B,MATCH('2017 EPA Data'!A3741,'Crosswalk Particulates'!$A:$A,0))</f>
        <v>process-other-industry</v>
      </c>
      <c r="G3741" s="91">
        <f>INDEX('Crosswalk Particulates'!$E:$E,MATCH('2017 EPA Data'!$B3741,'Crosswalk Particulates'!$D:$D,0))</f>
        <v>0</v>
      </c>
      <c r="H3741" s="103">
        <f t="shared" si="58"/>
        <v>0</v>
      </c>
    </row>
    <row r="3742" spans="1:8" hidden="1">
      <c r="A3742" s="80" t="s">
        <v>3807</v>
      </c>
      <c r="B3742" s="80" t="s">
        <v>4004</v>
      </c>
      <c r="C3742" s="80" t="s">
        <v>3705</v>
      </c>
      <c r="D3742" s="93">
        <v>52.332000000000001</v>
      </c>
      <c r="E3742" s="80" t="s">
        <v>3706</v>
      </c>
      <c r="F3742" s="86" t="str">
        <f>INDEX('Crosswalk Particulates'!$B:$B,MATCH('2017 EPA Data'!A3742,'Crosswalk Particulates'!$A:$A,0))</f>
        <v>process-iron and steel-industry</v>
      </c>
      <c r="G3742" s="91">
        <f>INDEX('Crosswalk Particulates'!$E:$E,MATCH('2017 EPA Data'!$B3742,'Crosswalk Particulates'!$D:$D,0))</f>
        <v>0</v>
      </c>
      <c r="H3742" s="103">
        <f t="shared" si="58"/>
        <v>0</v>
      </c>
    </row>
    <row r="3743" spans="1:8" hidden="1">
      <c r="A3743" s="80" t="s">
        <v>3780</v>
      </c>
      <c r="B3743" s="80" t="s">
        <v>3890</v>
      </c>
      <c r="C3743" s="80" t="s">
        <v>3705</v>
      </c>
      <c r="D3743" s="93">
        <v>52.144120000000001</v>
      </c>
      <c r="E3743" s="80" t="s">
        <v>3706</v>
      </c>
      <c r="F3743" s="86" t="str">
        <f>INDEX('Crosswalk Particulates'!$B:$B,MATCH('2017 EPA Data'!A3743,'Crosswalk Particulates'!$A:$A,0))</f>
        <v>process-ngps-industry</v>
      </c>
      <c r="G3743" s="91">
        <f>INDEX('Crosswalk Particulates'!$E:$E,MATCH('2017 EPA Data'!$B3743,'Crosswalk Particulates'!$D:$D,0))</f>
        <v>0</v>
      </c>
      <c r="H3743" s="103">
        <f t="shared" si="58"/>
        <v>0</v>
      </c>
    </row>
    <row r="3744" spans="1:8" hidden="1">
      <c r="A3744" s="80" t="s">
        <v>3707</v>
      </c>
      <c r="B3744" s="80" t="s">
        <v>4008</v>
      </c>
      <c r="C3744" s="80" t="s">
        <v>3709</v>
      </c>
      <c r="D3744" s="93">
        <v>51.767645247700003</v>
      </c>
      <c r="E3744" s="80" t="s">
        <v>3710</v>
      </c>
      <c r="F3744" s="86" t="str">
        <f>INDEX('Crosswalk Particulates'!$B:$B,MATCH('2017 EPA Data'!A3744,'Crosswalk Particulates'!$A:$A,0))</f>
        <v>process-other-industry</v>
      </c>
      <c r="G3744" s="91">
        <f>INDEX('Crosswalk Particulates'!$E:$E,MATCH('2017 EPA Data'!$B3744,'Crosswalk Particulates'!$D:$D,0))</f>
        <v>0</v>
      </c>
      <c r="H3744" s="103">
        <f t="shared" si="58"/>
        <v>46962873.645072624</v>
      </c>
    </row>
    <row r="3745" spans="1:8" hidden="1">
      <c r="A3745" s="80" t="s">
        <v>3734</v>
      </c>
      <c r="B3745" s="80" t="s">
        <v>3736</v>
      </c>
      <c r="C3745" s="80" t="s">
        <v>3705</v>
      </c>
      <c r="D3745" s="93">
        <v>51.652105708000001</v>
      </c>
      <c r="E3745" s="80" t="s">
        <v>3706</v>
      </c>
      <c r="F3745" s="86" t="str">
        <f>INDEX('Crosswalk Particulates'!$B:$B,MATCH('2017 EPA Data'!A3745,'Crosswalk Particulates'!$A:$A,0))</f>
        <v>process-other-industry</v>
      </c>
      <c r="G3745" s="91">
        <f>INDEX('Crosswalk Particulates'!$E:$E,MATCH('2017 EPA Data'!$B3745,'Crosswalk Particulates'!$D:$D,0))</f>
        <v>0</v>
      </c>
      <c r="H3745" s="103">
        <f t="shared" si="58"/>
        <v>0</v>
      </c>
    </row>
    <row r="3746" spans="1:8" hidden="1">
      <c r="A3746" s="80" t="s">
        <v>3796</v>
      </c>
      <c r="B3746" s="80" t="s">
        <v>3933</v>
      </c>
      <c r="C3746" s="80" t="s">
        <v>3705</v>
      </c>
      <c r="D3746" s="93">
        <v>51.524708807000003</v>
      </c>
      <c r="E3746" s="80" t="s">
        <v>3706</v>
      </c>
      <c r="F3746" s="86" t="str">
        <f>INDEX('Crosswalk Particulates'!$B:$B,MATCH('2017 EPA Data'!A3746,'Crosswalk Particulates'!$A:$A,0))</f>
        <v>Electricity Sector</v>
      </c>
      <c r="G3746" s="91">
        <f>INDEX('Crosswalk Particulates'!$E:$E,MATCH('2017 EPA Data'!$B3746,'Crosswalk Particulates'!$D:$D,0))</f>
        <v>0</v>
      </c>
      <c r="H3746" s="103">
        <f t="shared" si="58"/>
        <v>0</v>
      </c>
    </row>
    <row r="3747" spans="1:8" hidden="1">
      <c r="A3747" s="80" t="s">
        <v>3784</v>
      </c>
      <c r="B3747" s="80" t="s">
        <v>3851</v>
      </c>
      <c r="C3747" s="80" t="s">
        <v>3705</v>
      </c>
      <c r="D3747" s="93">
        <v>51.433080330000003</v>
      </c>
      <c r="E3747" s="80" t="s">
        <v>3706</v>
      </c>
      <c r="F3747" s="86" t="str">
        <f>INDEX('Crosswalk Particulates'!$B:$B,MATCH('2017 EPA Data'!A3747,'Crosswalk Particulates'!$A:$A,0))</f>
        <v>industry-fuel-coal</v>
      </c>
      <c r="G3747" s="91">
        <f>INDEX('Crosswalk Particulates'!$E:$E,MATCH('2017 EPA Data'!$B3747,'Crosswalk Particulates'!$D:$D,0))</f>
        <v>0</v>
      </c>
      <c r="H3747" s="103">
        <f t="shared" si="58"/>
        <v>0</v>
      </c>
    </row>
    <row r="3748" spans="1:8" hidden="1">
      <c r="A3748" s="80" t="s">
        <v>3835</v>
      </c>
      <c r="B3748" s="80" t="s">
        <v>3916</v>
      </c>
      <c r="C3748" s="80" t="s">
        <v>3705</v>
      </c>
      <c r="D3748" s="93">
        <v>51.23519563861602</v>
      </c>
      <c r="E3748" s="80" t="s">
        <v>3706</v>
      </c>
      <c r="F3748" s="86" t="str">
        <f>INDEX('Crosswalk Particulates'!$B:$B,MATCH('2017 EPA Data'!A3748,'Crosswalk Particulates'!$A:$A,0))</f>
        <v>process-mining-industry</v>
      </c>
      <c r="G3748" s="91">
        <f>INDEX('Crosswalk Particulates'!$E:$E,MATCH('2017 EPA Data'!$B3748,'Crosswalk Particulates'!$D:$D,0))</f>
        <v>0</v>
      </c>
      <c r="H3748" s="103">
        <f t="shared" si="58"/>
        <v>0</v>
      </c>
    </row>
    <row r="3749" spans="1:8" hidden="1">
      <c r="A3749" s="80" t="s">
        <v>3853</v>
      </c>
      <c r="B3749" s="80" t="s">
        <v>3834</v>
      </c>
      <c r="C3749" s="80" t="s">
        <v>3705</v>
      </c>
      <c r="D3749" s="93">
        <v>51.104840000000003</v>
      </c>
      <c r="E3749" s="80" t="s">
        <v>3706</v>
      </c>
      <c r="F3749" s="86" t="str">
        <f>INDEX('Crosswalk Particulates'!$B:$B,MATCH('2017 EPA Data'!A3749,'Crosswalk Particulates'!$A:$A,0))</f>
        <v>Commercial Buildings Sector</v>
      </c>
      <c r="G3749" s="91">
        <f>INDEX('Crosswalk Particulates'!$E:$E,MATCH('2017 EPA Data'!$B3749,'Crosswalk Particulates'!$D:$D,0))</f>
        <v>0</v>
      </c>
      <c r="H3749" s="103">
        <f t="shared" si="58"/>
        <v>0</v>
      </c>
    </row>
    <row r="3750" spans="1:8" hidden="1">
      <c r="A3750" s="80" t="s">
        <v>3774</v>
      </c>
      <c r="B3750" s="80" t="s">
        <v>3802</v>
      </c>
      <c r="C3750" s="80" t="s">
        <v>3705</v>
      </c>
      <c r="D3750" s="93">
        <v>50.561800666992163</v>
      </c>
      <c r="E3750" s="80" t="s">
        <v>3706</v>
      </c>
      <c r="F3750" s="86" t="str">
        <f>INDEX('Crosswalk Particulates'!$B:$B,MATCH('2017 EPA Data'!A3750,'Crosswalk Particulates'!$A:$A,0))</f>
        <v>process-other-industry</v>
      </c>
      <c r="G3750" s="91">
        <f>INDEX('Crosswalk Particulates'!$E:$E,MATCH('2017 EPA Data'!$B3750,'Crosswalk Particulates'!$D:$D,0))</f>
        <v>0</v>
      </c>
      <c r="H3750" s="103">
        <f t="shared" si="58"/>
        <v>0</v>
      </c>
    </row>
    <row r="3751" spans="1:8" hidden="1">
      <c r="A3751" s="80" t="s">
        <v>3783</v>
      </c>
      <c r="B3751" s="80" t="s">
        <v>3778</v>
      </c>
      <c r="C3751" s="80" t="s">
        <v>3745</v>
      </c>
      <c r="D3751" s="93">
        <v>50.252047175000001</v>
      </c>
      <c r="E3751" s="80" t="s">
        <v>3710</v>
      </c>
      <c r="F3751" s="86" t="str">
        <f>INDEX('Crosswalk Particulates'!$B:$B,MATCH('2017 EPA Data'!A3751,'Crosswalk Particulates'!$A:$A,0))</f>
        <v>process-other-industry</v>
      </c>
      <c r="G3751" s="91" t="str">
        <f>INDEX('Crosswalk Particulates'!$E:$E,MATCH('2017 EPA Data'!$B3751,'Crosswalk Particulates'!$D:$D,0))</f>
        <v>PM10</v>
      </c>
      <c r="H3751" s="103">
        <f t="shared" si="58"/>
        <v>45587944.566410542</v>
      </c>
    </row>
    <row r="3752" spans="1:8" hidden="1">
      <c r="A3752" s="80" t="s">
        <v>3795</v>
      </c>
      <c r="B3752" s="80" t="s">
        <v>4009</v>
      </c>
      <c r="C3752" s="80" t="s">
        <v>3705</v>
      </c>
      <c r="D3752" s="93">
        <v>50</v>
      </c>
      <c r="E3752" s="80" t="s">
        <v>3706</v>
      </c>
      <c r="F3752" s="86" t="str">
        <f>INDEX('Crosswalk Particulates'!$B:$B,MATCH('2017 EPA Data'!A3752,'Crosswalk Particulates'!$A:$A,0))</f>
        <v>process-cement-industry</v>
      </c>
      <c r="G3752" s="91">
        <f>INDEX('Crosswalk Particulates'!$E:$E,MATCH('2017 EPA Data'!$B3752,'Crosswalk Particulates'!$D:$D,0))</f>
        <v>0</v>
      </c>
      <c r="H3752" s="103">
        <f t="shared" si="58"/>
        <v>0</v>
      </c>
    </row>
    <row r="3753" spans="1:8" hidden="1">
      <c r="A3753" s="80" t="s">
        <v>3741</v>
      </c>
      <c r="B3753" s="80" t="s">
        <v>3934</v>
      </c>
      <c r="C3753" s="80" t="s">
        <v>3705</v>
      </c>
      <c r="D3753" s="93">
        <v>49.980200000000004</v>
      </c>
      <c r="E3753" s="80" t="s">
        <v>3706</v>
      </c>
      <c r="F3753" s="86" t="str">
        <f>INDEX('Crosswalk Particulates'!$B:$B,MATCH('2017 EPA Data'!A3753,'Crosswalk Particulates'!$A:$A,0))</f>
        <v>process-other-industry</v>
      </c>
      <c r="G3753" s="91">
        <f>INDEX('Crosswalk Particulates'!$E:$E,MATCH('2017 EPA Data'!$B3753,'Crosswalk Particulates'!$D:$D,0))</f>
        <v>0</v>
      </c>
      <c r="H3753" s="103">
        <f t="shared" si="58"/>
        <v>0</v>
      </c>
    </row>
    <row r="3754" spans="1:8" hidden="1">
      <c r="A3754" s="80" t="s">
        <v>3843</v>
      </c>
      <c r="B3754" s="80" t="s">
        <v>3849</v>
      </c>
      <c r="C3754" s="80" t="s">
        <v>3705</v>
      </c>
      <c r="D3754" s="93">
        <v>49.923282620000002</v>
      </c>
      <c r="E3754" s="80" t="s">
        <v>3706</v>
      </c>
      <c r="F3754" s="86" t="str">
        <f>INDEX('Crosswalk Particulates'!$B:$B,MATCH('2017 EPA Data'!A3754,'Crosswalk Particulates'!$A:$A,0))</f>
        <v>Commercial Buildings Sector</v>
      </c>
      <c r="G3754" s="91">
        <f>INDEX('Crosswalk Particulates'!$E:$E,MATCH('2017 EPA Data'!$B3754,'Crosswalk Particulates'!$D:$D,0))</f>
        <v>0</v>
      </c>
      <c r="H3754" s="103">
        <f t="shared" si="58"/>
        <v>0</v>
      </c>
    </row>
    <row r="3755" spans="1:8" hidden="1">
      <c r="A3755" s="80" t="s">
        <v>3796</v>
      </c>
      <c r="B3755" s="80" t="s">
        <v>3920</v>
      </c>
      <c r="D3755" s="93">
        <v>49.919695824259442</v>
      </c>
      <c r="E3755" s="80" t="s">
        <v>3710</v>
      </c>
      <c r="F3755" s="86" t="str">
        <f>INDEX('Crosswalk Particulates'!$B:$B,MATCH('2017 EPA Data'!A3755,'Crosswalk Particulates'!$A:$A,0))</f>
        <v>Electricity Sector</v>
      </c>
      <c r="G3755" s="91">
        <f>INDEX('Crosswalk Particulates'!$E:$E,MATCH('2017 EPA Data'!$B3755,'Crosswalk Particulates'!$D:$D,0))</f>
        <v>0</v>
      </c>
      <c r="H3755" s="103">
        <f t="shared" si="58"/>
        <v>45286440.134135991</v>
      </c>
    </row>
    <row r="3756" spans="1:8" hidden="1">
      <c r="A3756" s="80" t="s">
        <v>3852</v>
      </c>
      <c r="B3756" s="80" t="s">
        <v>3878</v>
      </c>
      <c r="C3756" s="80" t="s">
        <v>3705</v>
      </c>
      <c r="D3756" s="93">
        <v>49.8561729364732</v>
      </c>
      <c r="E3756" s="80" t="s">
        <v>3706</v>
      </c>
      <c r="F3756" s="86" t="str">
        <f>INDEX('Crosswalk Particulates'!$B:$B,MATCH('2017 EPA Data'!A3756,'Crosswalk Particulates'!$A:$A,0))</f>
        <v>Commercial Buildings Sector</v>
      </c>
      <c r="G3756" s="91">
        <f>INDEX('Crosswalk Particulates'!$E:$E,MATCH('2017 EPA Data'!$B3756,'Crosswalk Particulates'!$D:$D,0))</f>
        <v>0</v>
      </c>
      <c r="H3756" s="103">
        <f t="shared" si="58"/>
        <v>0</v>
      </c>
    </row>
    <row r="3757" spans="1:8" hidden="1">
      <c r="A3757" s="80" t="s">
        <v>3739</v>
      </c>
      <c r="B3757" s="80" t="s">
        <v>3933</v>
      </c>
      <c r="C3757" s="80" t="s">
        <v>3705</v>
      </c>
      <c r="D3757" s="93">
        <v>49.603999999999999</v>
      </c>
      <c r="E3757" s="80" t="s">
        <v>3706</v>
      </c>
      <c r="F3757" s="86" t="str">
        <f>INDEX('Crosswalk Particulates'!$B:$B,MATCH('2017 EPA Data'!A3757,'Crosswalk Particulates'!$A:$A,0))</f>
        <v>industry-fuel-natural gas</v>
      </c>
      <c r="G3757" s="91">
        <f>INDEX('Crosswalk Particulates'!$E:$E,MATCH('2017 EPA Data'!$B3757,'Crosswalk Particulates'!$D:$D,0))</f>
        <v>0</v>
      </c>
      <c r="H3757" s="103">
        <f t="shared" si="58"/>
        <v>0</v>
      </c>
    </row>
    <row r="3758" spans="1:8" hidden="1">
      <c r="A3758" s="80" t="s">
        <v>3747</v>
      </c>
      <c r="B3758" s="80" t="s">
        <v>4010</v>
      </c>
      <c r="C3758" s="80" t="s">
        <v>3705</v>
      </c>
      <c r="D3758" s="93">
        <v>49.268999999999998</v>
      </c>
      <c r="E3758" s="80" t="s">
        <v>3706</v>
      </c>
      <c r="F3758" s="86" t="str">
        <f>INDEX('Crosswalk Particulates'!$B:$B,MATCH('2017 EPA Data'!A3758,'Crosswalk Particulates'!$A:$A,0))</f>
        <v>process-waste-industry</v>
      </c>
      <c r="G3758" s="91">
        <f>INDEX('Crosswalk Particulates'!$E:$E,MATCH('2017 EPA Data'!$B3758,'Crosswalk Particulates'!$D:$D,0))</f>
        <v>0</v>
      </c>
      <c r="H3758" s="103">
        <f t="shared" si="58"/>
        <v>0</v>
      </c>
    </row>
    <row r="3759" spans="1:8" hidden="1">
      <c r="A3759" s="80" t="s">
        <v>3780</v>
      </c>
      <c r="B3759" s="80" t="s">
        <v>3968</v>
      </c>
      <c r="C3759" s="80" t="s">
        <v>3705</v>
      </c>
      <c r="D3759" s="93">
        <v>49.216000000000001</v>
      </c>
      <c r="E3759" s="80" t="s">
        <v>3706</v>
      </c>
      <c r="F3759" s="86" t="str">
        <f>INDEX('Crosswalk Particulates'!$B:$B,MATCH('2017 EPA Data'!A3759,'Crosswalk Particulates'!$A:$A,0))</f>
        <v>process-ngps-industry</v>
      </c>
      <c r="G3759" s="91">
        <f>INDEX('Crosswalk Particulates'!$E:$E,MATCH('2017 EPA Data'!$B3759,'Crosswalk Particulates'!$D:$D,0))</f>
        <v>0</v>
      </c>
      <c r="H3759" s="103">
        <f t="shared" si="58"/>
        <v>0</v>
      </c>
    </row>
    <row r="3760" spans="1:8" hidden="1">
      <c r="A3760" s="80" t="s">
        <v>3769</v>
      </c>
      <c r="B3760" s="80" t="s">
        <v>3861</v>
      </c>
      <c r="C3760" s="80" t="s">
        <v>3705</v>
      </c>
      <c r="D3760" s="93">
        <v>49.124809999999997</v>
      </c>
      <c r="E3760" s="80" t="s">
        <v>3706</v>
      </c>
      <c r="F3760" s="86" t="str">
        <f>INDEX('Crosswalk Particulates'!$B:$B,MATCH('2017 EPA Data'!A3760,'Crosswalk Particulates'!$A:$A,0))</f>
        <v>Electricity Sector</v>
      </c>
      <c r="G3760" s="91">
        <f>INDEX('Crosswalk Particulates'!$E:$E,MATCH('2017 EPA Data'!$B3760,'Crosswalk Particulates'!$D:$D,0))</f>
        <v>0</v>
      </c>
      <c r="H3760" s="103">
        <f t="shared" si="58"/>
        <v>0</v>
      </c>
    </row>
    <row r="3761" spans="1:8" hidden="1">
      <c r="A3761" s="80" t="s">
        <v>3770</v>
      </c>
      <c r="B3761" s="80" t="s">
        <v>3874</v>
      </c>
      <c r="C3761" s="80" t="s">
        <v>3705</v>
      </c>
      <c r="D3761" s="93">
        <v>49.000722660020202</v>
      </c>
      <c r="E3761" s="80" t="s">
        <v>3706</v>
      </c>
      <c r="F3761" s="86" t="str">
        <f>INDEX('Crosswalk Particulates'!$B:$B,MATCH('2017 EPA Data'!A3761,'Crosswalk Particulates'!$A:$A,0))</f>
        <v>Commercial Buildings Sector</v>
      </c>
      <c r="G3761" s="91">
        <f>INDEX('Crosswalk Particulates'!$E:$E,MATCH('2017 EPA Data'!$B3761,'Crosswalk Particulates'!$D:$D,0))</f>
        <v>0</v>
      </c>
      <c r="H3761" s="103">
        <f t="shared" si="58"/>
        <v>0</v>
      </c>
    </row>
    <row r="3762" spans="1:8" hidden="1">
      <c r="A3762" s="80" t="s">
        <v>3730</v>
      </c>
      <c r="B3762" s="80" t="s">
        <v>3874</v>
      </c>
      <c r="C3762" s="80" t="s">
        <v>3705</v>
      </c>
      <c r="D3762" s="93">
        <v>48.99990435417476</v>
      </c>
      <c r="E3762" s="80" t="s">
        <v>3706</v>
      </c>
      <c r="F3762" s="86" t="str">
        <f>INDEX('Crosswalk Particulates'!$B:$B,MATCH('2017 EPA Data'!A3762,'Crosswalk Particulates'!$A:$A,0))</f>
        <v>process-ngps-industry</v>
      </c>
      <c r="G3762" s="91">
        <f>INDEX('Crosswalk Particulates'!$E:$E,MATCH('2017 EPA Data'!$B3762,'Crosswalk Particulates'!$D:$D,0))</f>
        <v>0</v>
      </c>
      <c r="H3762" s="103">
        <f t="shared" si="58"/>
        <v>0</v>
      </c>
    </row>
    <row r="3763" spans="1:8" hidden="1">
      <c r="A3763" s="80" t="s">
        <v>3857</v>
      </c>
      <c r="B3763" s="80" t="s">
        <v>3793</v>
      </c>
      <c r="C3763" s="80" t="s">
        <v>3745</v>
      </c>
      <c r="D3763" s="93">
        <v>48.913376630960542</v>
      </c>
      <c r="E3763" s="80" t="s">
        <v>3710</v>
      </c>
      <c r="F3763" s="86" t="str">
        <f>INDEX('Crosswalk Particulates'!$B:$B,MATCH('2017 EPA Data'!A3763,'Crosswalk Particulates'!$A:$A,0))</f>
        <v>Commercial Buildings Sector</v>
      </c>
      <c r="G3763" s="91">
        <f>INDEX('Crosswalk Particulates'!$E:$E,MATCH('2017 EPA Data'!$B3763,'Crosswalk Particulates'!$D:$D,0))</f>
        <v>0</v>
      </c>
      <c r="H3763" s="103">
        <f t="shared" si="58"/>
        <v>44373521.632717244</v>
      </c>
    </row>
    <row r="3764" spans="1:8" hidden="1">
      <c r="A3764" s="80" t="s">
        <v>3757</v>
      </c>
      <c r="B3764" s="80" t="s">
        <v>3941</v>
      </c>
      <c r="D3764" s="93">
        <v>48.77604084871421</v>
      </c>
      <c r="E3764" s="80" t="s">
        <v>3710</v>
      </c>
      <c r="F3764" s="86" t="str">
        <f>INDEX('Crosswalk Particulates'!$B:$B,MATCH('2017 EPA Data'!A3764,'Crosswalk Particulates'!$A:$A,0))</f>
        <v>Transportation Sector</v>
      </c>
      <c r="G3764" s="91">
        <f>INDEX('Crosswalk Particulates'!$E:$E,MATCH('2017 EPA Data'!$B3764,'Crosswalk Particulates'!$D:$D,0))</f>
        <v>0</v>
      </c>
      <c r="H3764" s="103">
        <f t="shared" si="58"/>
        <v>44248932.55863978</v>
      </c>
    </row>
    <row r="3765" spans="1:8" hidden="1">
      <c r="A3765" s="80" t="s">
        <v>3817</v>
      </c>
      <c r="B3765" s="80" t="s">
        <v>3927</v>
      </c>
      <c r="C3765" s="80" t="s">
        <v>3705</v>
      </c>
      <c r="D3765" s="93">
        <v>48.726931700000002</v>
      </c>
      <c r="E3765" s="80" t="s">
        <v>3706</v>
      </c>
      <c r="F3765" s="86" t="str">
        <f>INDEX('Crosswalk Particulates'!$B:$B,MATCH('2017 EPA Data'!A3765,'Crosswalk Particulates'!$A:$A,0))</f>
        <v>industry-fuel-oil</v>
      </c>
      <c r="G3765" s="91">
        <f>INDEX('Crosswalk Particulates'!$E:$E,MATCH('2017 EPA Data'!$B3765,'Crosswalk Particulates'!$D:$D,0))</f>
        <v>0</v>
      </c>
      <c r="H3765" s="103">
        <f t="shared" si="58"/>
        <v>0</v>
      </c>
    </row>
    <row r="3766" spans="1:8" hidden="1">
      <c r="A3766" s="80" t="s">
        <v>3853</v>
      </c>
      <c r="B3766" s="80" t="s">
        <v>3785</v>
      </c>
      <c r="C3766" s="80" t="s">
        <v>3709</v>
      </c>
      <c r="D3766" s="93">
        <v>48.636617999999999</v>
      </c>
      <c r="E3766" s="80" t="s">
        <v>3710</v>
      </c>
      <c r="F3766" s="86" t="str">
        <f>INDEX('Crosswalk Particulates'!$B:$B,MATCH('2017 EPA Data'!A3766,'Crosswalk Particulates'!$A:$A,0))</f>
        <v>Commercial Buildings Sector</v>
      </c>
      <c r="G3766" s="91" t="str">
        <f>INDEX('Crosswalk Particulates'!$E:$E,MATCH('2017 EPA Data'!$B3766,'Crosswalk Particulates'!$D:$D,0))</f>
        <v>CH4</v>
      </c>
      <c r="H3766" s="103">
        <f t="shared" si="58"/>
        <v>44122450.127459608</v>
      </c>
    </row>
    <row r="3767" spans="1:8" hidden="1">
      <c r="A3767" s="80" t="s">
        <v>3843</v>
      </c>
      <c r="B3767" s="80" t="s">
        <v>3719</v>
      </c>
      <c r="C3767" s="80" t="s">
        <v>3705</v>
      </c>
      <c r="D3767" s="93">
        <v>48.609653274500687</v>
      </c>
      <c r="E3767" s="80" t="s">
        <v>3706</v>
      </c>
      <c r="F3767" s="86" t="str">
        <f>INDEX('Crosswalk Particulates'!$B:$B,MATCH('2017 EPA Data'!A3767,'Crosswalk Particulates'!$A:$A,0))</f>
        <v>Commercial Buildings Sector</v>
      </c>
      <c r="G3767" s="91">
        <f>INDEX('Crosswalk Particulates'!$E:$E,MATCH('2017 EPA Data'!$B3767,'Crosswalk Particulates'!$D:$D,0))</f>
        <v>0</v>
      </c>
      <c r="H3767" s="103">
        <f t="shared" si="58"/>
        <v>0</v>
      </c>
    </row>
    <row r="3768" spans="1:8" hidden="1">
      <c r="A3768" s="80" t="s">
        <v>3733</v>
      </c>
      <c r="B3768" s="80" t="s">
        <v>3831</v>
      </c>
      <c r="C3768" s="80" t="s">
        <v>3705</v>
      </c>
      <c r="D3768" s="93">
        <v>48.605921377516673</v>
      </c>
      <c r="E3768" s="80" t="s">
        <v>3706</v>
      </c>
      <c r="F3768" s="86" t="str">
        <f>INDEX('Crosswalk Particulates'!$B:$B,MATCH('2017 EPA Data'!A3768,'Crosswalk Particulates'!$A:$A,0))</f>
        <v>Transportation Sector</v>
      </c>
      <c r="G3768" s="91">
        <f>INDEX('Crosswalk Particulates'!$E:$E,MATCH('2017 EPA Data'!$B3768,'Crosswalk Particulates'!$D:$D,0))</f>
        <v>0</v>
      </c>
      <c r="H3768" s="103">
        <f t="shared" si="58"/>
        <v>0</v>
      </c>
    </row>
    <row r="3769" spans="1:8" hidden="1">
      <c r="A3769" s="80" t="s">
        <v>3766</v>
      </c>
      <c r="B3769" s="80" t="s">
        <v>3824</v>
      </c>
      <c r="C3769" s="80" t="s">
        <v>3705</v>
      </c>
      <c r="D3769" s="93">
        <v>48.515093262434</v>
      </c>
      <c r="E3769" s="80" t="s">
        <v>3706</v>
      </c>
      <c r="F3769" s="86" t="str">
        <f>INDEX('Crosswalk Particulates'!$B:$B,MATCH('2017 EPA Data'!A3769,'Crosswalk Particulates'!$A:$A,0))</f>
        <v>process-chemicals-industry</v>
      </c>
      <c r="G3769" s="91">
        <f>INDEX('Crosswalk Particulates'!$E:$E,MATCH('2017 EPA Data'!$B3769,'Crosswalk Particulates'!$D:$D,0))</f>
        <v>0</v>
      </c>
      <c r="H3769" s="103">
        <f t="shared" si="58"/>
        <v>0</v>
      </c>
    </row>
    <row r="3770" spans="1:8" hidden="1">
      <c r="A3770" s="80" t="s">
        <v>3837</v>
      </c>
      <c r="B3770" s="80" t="s">
        <v>3830</v>
      </c>
      <c r="C3770" s="80" t="s">
        <v>3705</v>
      </c>
      <c r="D3770" s="93">
        <v>48.500348787</v>
      </c>
      <c r="E3770" s="80" t="s">
        <v>3706</v>
      </c>
      <c r="F3770" s="86" t="str">
        <f>INDEX('Crosswalk Particulates'!$B:$B,MATCH('2017 EPA Data'!A3770,'Crosswalk Particulates'!$A:$A,0))</f>
        <v>Electricity Sector</v>
      </c>
      <c r="G3770" s="91">
        <f>INDEX('Crosswalk Particulates'!$E:$E,MATCH('2017 EPA Data'!$B3770,'Crosswalk Particulates'!$D:$D,0))</f>
        <v>0</v>
      </c>
      <c r="H3770" s="103">
        <f t="shared" si="58"/>
        <v>0</v>
      </c>
    </row>
    <row r="3771" spans="1:8" hidden="1">
      <c r="A3771" s="80" t="s">
        <v>3843</v>
      </c>
      <c r="B3771" s="80" t="s">
        <v>3867</v>
      </c>
      <c r="C3771" s="80" t="s">
        <v>3705</v>
      </c>
      <c r="D3771" s="93">
        <v>48.322413887478788</v>
      </c>
      <c r="E3771" s="80" t="s">
        <v>3706</v>
      </c>
      <c r="F3771" s="86" t="str">
        <f>INDEX('Crosswalk Particulates'!$B:$B,MATCH('2017 EPA Data'!A3771,'Crosswalk Particulates'!$A:$A,0))</f>
        <v>Commercial Buildings Sector</v>
      </c>
      <c r="G3771" s="91">
        <f>INDEX('Crosswalk Particulates'!$E:$E,MATCH('2017 EPA Data'!$B3771,'Crosswalk Particulates'!$D:$D,0))</f>
        <v>0</v>
      </c>
      <c r="H3771" s="103">
        <f t="shared" si="58"/>
        <v>0</v>
      </c>
    </row>
    <row r="3772" spans="1:8" hidden="1">
      <c r="A3772" s="80" t="s">
        <v>3747</v>
      </c>
      <c r="B3772" s="80" t="s">
        <v>3988</v>
      </c>
      <c r="C3772" s="80" t="s">
        <v>3705</v>
      </c>
      <c r="D3772" s="93">
        <v>48.278032119999999</v>
      </c>
      <c r="E3772" s="80" t="s">
        <v>3706</v>
      </c>
      <c r="F3772" s="86" t="str">
        <f>INDEX('Crosswalk Particulates'!$B:$B,MATCH('2017 EPA Data'!A3772,'Crosswalk Particulates'!$A:$A,0))</f>
        <v>process-waste-industry</v>
      </c>
      <c r="G3772" s="91">
        <f>INDEX('Crosswalk Particulates'!$E:$E,MATCH('2017 EPA Data'!$B3772,'Crosswalk Particulates'!$D:$D,0))</f>
        <v>0</v>
      </c>
      <c r="H3772" s="103">
        <f t="shared" si="58"/>
        <v>0</v>
      </c>
    </row>
    <row r="3773" spans="1:8" hidden="1">
      <c r="A3773" s="80" t="s">
        <v>3857</v>
      </c>
      <c r="B3773" s="80" t="s">
        <v>3893</v>
      </c>
      <c r="C3773" s="80" t="s">
        <v>3705</v>
      </c>
      <c r="D3773" s="93">
        <v>48.274053819000002</v>
      </c>
      <c r="E3773" s="80" t="s">
        <v>3706</v>
      </c>
      <c r="F3773" s="86" t="str">
        <f>INDEX('Crosswalk Particulates'!$B:$B,MATCH('2017 EPA Data'!A3773,'Crosswalk Particulates'!$A:$A,0))</f>
        <v>Commercial Buildings Sector</v>
      </c>
      <c r="G3773" s="91">
        <f>INDEX('Crosswalk Particulates'!$E:$E,MATCH('2017 EPA Data'!$B3773,'Crosswalk Particulates'!$D:$D,0))</f>
        <v>0</v>
      </c>
      <c r="H3773" s="103">
        <f t="shared" si="58"/>
        <v>0</v>
      </c>
    </row>
    <row r="3774" spans="1:8" hidden="1">
      <c r="A3774" s="80" t="s">
        <v>3747</v>
      </c>
      <c r="B3774" s="80" t="s">
        <v>4003</v>
      </c>
      <c r="C3774" s="80" t="s">
        <v>3705</v>
      </c>
      <c r="D3774" s="93">
        <v>48.27</v>
      </c>
      <c r="E3774" s="80" t="s">
        <v>3706</v>
      </c>
      <c r="F3774" s="86" t="str">
        <f>INDEX('Crosswalk Particulates'!$B:$B,MATCH('2017 EPA Data'!A3774,'Crosswalk Particulates'!$A:$A,0))</f>
        <v>process-waste-industry</v>
      </c>
      <c r="G3774" s="91">
        <f>INDEX('Crosswalk Particulates'!$E:$E,MATCH('2017 EPA Data'!$B3774,'Crosswalk Particulates'!$D:$D,0))</f>
        <v>0</v>
      </c>
      <c r="H3774" s="103">
        <f t="shared" si="58"/>
        <v>0</v>
      </c>
    </row>
    <row r="3775" spans="1:8" hidden="1">
      <c r="A3775" s="80" t="s">
        <v>3747</v>
      </c>
      <c r="B3775" s="80" t="s">
        <v>4002</v>
      </c>
      <c r="C3775" s="80" t="s">
        <v>3705</v>
      </c>
      <c r="D3775" s="93">
        <v>48.268999999999998</v>
      </c>
      <c r="E3775" s="80" t="s">
        <v>3706</v>
      </c>
      <c r="F3775" s="86" t="str">
        <f>INDEX('Crosswalk Particulates'!$B:$B,MATCH('2017 EPA Data'!A3775,'Crosswalk Particulates'!$A:$A,0))</f>
        <v>process-waste-industry</v>
      </c>
      <c r="G3775" s="91">
        <f>INDEX('Crosswalk Particulates'!$E:$E,MATCH('2017 EPA Data'!$B3775,'Crosswalk Particulates'!$D:$D,0))</f>
        <v>0</v>
      </c>
      <c r="H3775" s="103">
        <f t="shared" si="58"/>
        <v>0</v>
      </c>
    </row>
    <row r="3776" spans="1:8" hidden="1">
      <c r="A3776" s="80" t="s">
        <v>3774</v>
      </c>
      <c r="B3776" s="80" t="s">
        <v>3991</v>
      </c>
      <c r="C3776" s="80" t="s">
        <v>3705</v>
      </c>
      <c r="D3776" s="93">
        <v>48.2</v>
      </c>
      <c r="E3776" s="80" t="s">
        <v>3706</v>
      </c>
      <c r="F3776" s="86" t="str">
        <f>INDEX('Crosswalk Particulates'!$B:$B,MATCH('2017 EPA Data'!A3776,'Crosswalk Particulates'!$A:$A,0))</f>
        <v>process-other-industry</v>
      </c>
      <c r="G3776" s="91">
        <f>INDEX('Crosswalk Particulates'!$E:$E,MATCH('2017 EPA Data'!$B3776,'Crosswalk Particulates'!$D:$D,0))</f>
        <v>0</v>
      </c>
      <c r="H3776" s="103">
        <f t="shared" si="58"/>
        <v>0</v>
      </c>
    </row>
    <row r="3777" spans="1:8" hidden="1">
      <c r="A3777" s="80" t="s">
        <v>3747</v>
      </c>
      <c r="B3777" s="80" t="s">
        <v>3983</v>
      </c>
      <c r="C3777" s="80" t="s">
        <v>3705</v>
      </c>
      <c r="D3777" s="93">
        <v>48.097200000000001</v>
      </c>
      <c r="E3777" s="80" t="s">
        <v>3706</v>
      </c>
      <c r="F3777" s="86" t="str">
        <f>INDEX('Crosswalk Particulates'!$B:$B,MATCH('2017 EPA Data'!A3777,'Crosswalk Particulates'!$A:$A,0))</f>
        <v>process-waste-industry</v>
      </c>
      <c r="G3777" s="91">
        <f>INDEX('Crosswalk Particulates'!$E:$E,MATCH('2017 EPA Data'!$B3777,'Crosswalk Particulates'!$D:$D,0))</f>
        <v>0</v>
      </c>
      <c r="H3777" s="103">
        <f t="shared" si="58"/>
        <v>0</v>
      </c>
    </row>
    <row r="3778" spans="1:8" hidden="1">
      <c r="A3778" s="80" t="s">
        <v>3747</v>
      </c>
      <c r="B3778" s="80" t="s">
        <v>4011</v>
      </c>
      <c r="C3778" s="80" t="s">
        <v>3705</v>
      </c>
      <c r="D3778" s="93">
        <v>48.09</v>
      </c>
      <c r="E3778" s="80" t="s">
        <v>3706</v>
      </c>
      <c r="F3778" s="86" t="str">
        <f>INDEX('Crosswalk Particulates'!$B:$B,MATCH('2017 EPA Data'!A3778,'Crosswalk Particulates'!$A:$A,0))</f>
        <v>process-waste-industry</v>
      </c>
      <c r="G3778" s="91">
        <f>INDEX('Crosswalk Particulates'!$E:$E,MATCH('2017 EPA Data'!$B3778,'Crosswalk Particulates'!$D:$D,0))</f>
        <v>0</v>
      </c>
      <c r="H3778" s="103">
        <f t="shared" si="58"/>
        <v>0</v>
      </c>
    </row>
    <row r="3779" spans="1:8" hidden="1">
      <c r="A3779" s="80" t="s">
        <v>3747</v>
      </c>
      <c r="B3779" s="80" t="s">
        <v>4012</v>
      </c>
      <c r="C3779" s="80" t="s">
        <v>3705</v>
      </c>
      <c r="D3779" s="93">
        <v>48.062399999999997</v>
      </c>
      <c r="E3779" s="80" t="s">
        <v>3706</v>
      </c>
      <c r="F3779" s="86" t="str">
        <f>INDEX('Crosswalk Particulates'!$B:$B,MATCH('2017 EPA Data'!A3779,'Crosswalk Particulates'!$A:$A,0))</f>
        <v>process-waste-industry</v>
      </c>
      <c r="G3779" s="91">
        <f>INDEX('Crosswalk Particulates'!$E:$E,MATCH('2017 EPA Data'!$B3779,'Crosswalk Particulates'!$D:$D,0))</f>
        <v>0</v>
      </c>
      <c r="H3779" s="103">
        <f t="shared" si="58"/>
        <v>0</v>
      </c>
    </row>
    <row r="3780" spans="1:8" hidden="1">
      <c r="A3780" s="80" t="s">
        <v>3766</v>
      </c>
      <c r="B3780" s="80" t="s">
        <v>3814</v>
      </c>
      <c r="C3780" s="80" t="s">
        <v>3705</v>
      </c>
      <c r="D3780" s="93">
        <v>48.030261312406601</v>
      </c>
      <c r="E3780" s="80" t="s">
        <v>3706</v>
      </c>
      <c r="F3780" s="86" t="str">
        <f>INDEX('Crosswalk Particulates'!$B:$B,MATCH('2017 EPA Data'!A3780,'Crosswalk Particulates'!$A:$A,0))</f>
        <v>process-chemicals-industry</v>
      </c>
      <c r="G3780" s="91">
        <f>INDEX('Crosswalk Particulates'!$E:$E,MATCH('2017 EPA Data'!$B3780,'Crosswalk Particulates'!$D:$D,0))</f>
        <v>0</v>
      </c>
      <c r="H3780" s="103">
        <f t="shared" ref="H3780:H3843" si="59">IF(E3780="TON",D3780/metricton_to_shortton,0)*10^6</f>
        <v>0</v>
      </c>
    </row>
    <row r="3781" spans="1:8" hidden="1">
      <c r="A3781" s="80" t="s">
        <v>3788</v>
      </c>
      <c r="B3781" s="80" t="s">
        <v>3925</v>
      </c>
      <c r="C3781" s="80" t="s">
        <v>3705</v>
      </c>
      <c r="D3781" s="93">
        <v>48.014788374474534</v>
      </c>
      <c r="E3781" s="80" t="s">
        <v>3706</v>
      </c>
      <c r="F3781" s="86" t="str">
        <f>INDEX('Crosswalk Particulates'!$B:$B,MATCH('2017 EPA Data'!A3781,'Crosswalk Particulates'!$A:$A,0))</f>
        <v>industry-fuel-biomass</v>
      </c>
      <c r="G3781" s="91">
        <f>INDEX('Crosswalk Particulates'!$E:$E,MATCH('2017 EPA Data'!$B3781,'Crosswalk Particulates'!$D:$D,0))</f>
        <v>0</v>
      </c>
      <c r="H3781" s="103">
        <f t="shared" si="59"/>
        <v>0</v>
      </c>
    </row>
    <row r="3782" spans="1:8" hidden="1">
      <c r="A3782" s="80" t="s">
        <v>3747</v>
      </c>
      <c r="B3782" s="80" t="s">
        <v>4013</v>
      </c>
      <c r="C3782" s="80" t="s">
        <v>3705</v>
      </c>
      <c r="D3782" s="93">
        <v>48.014000000000003</v>
      </c>
      <c r="E3782" s="80" t="s">
        <v>3706</v>
      </c>
      <c r="F3782" s="86" t="str">
        <f>INDEX('Crosswalk Particulates'!$B:$B,MATCH('2017 EPA Data'!A3782,'Crosswalk Particulates'!$A:$A,0))</f>
        <v>process-waste-industry</v>
      </c>
      <c r="G3782" s="91">
        <f>INDEX('Crosswalk Particulates'!$E:$E,MATCH('2017 EPA Data'!$B3782,'Crosswalk Particulates'!$D:$D,0))</f>
        <v>0</v>
      </c>
      <c r="H3782" s="103">
        <f t="shared" si="59"/>
        <v>0</v>
      </c>
    </row>
    <row r="3783" spans="1:8" hidden="1">
      <c r="A3783" s="80" t="s">
        <v>3747</v>
      </c>
      <c r="B3783" s="80" t="s">
        <v>4014</v>
      </c>
      <c r="C3783" s="80" t="s">
        <v>3705</v>
      </c>
      <c r="D3783" s="93">
        <v>48.000494000000003</v>
      </c>
      <c r="E3783" s="80" t="s">
        <v>3706</v>
      </c>
      <c r="F3783" s="86" t="str">
        <f>INDEX('Crosswalk Particulates'!$B:$B,MATCH('2017 EPA Data'!A3783,'Crosswalk Particulates'!$A:$A,0))</f>
        <v>process-waste-industry</v>
      </c>
      <c r="G3783" s="91">
        <f>INDEX('Crosswalk Particulates'!$E:$E,MATCH('2017 EPA Data'!$B3783,'Crosswalk Particulates'!$D:$D,0))</f>
        <v>0</v>
      </c>
      <c r="H3783" s="103">
        <f t="shared" si="59"/>
        <v>0</v>
      </c>
    </row>
    <row r="3784" spans="1:8" hidden="1">
      <c r="A3784" s="80" t="s">
        <v>3735</v>
      </c>
      <c r="B3784" s="80" t="s">
        <v>3941</v>
      </c>
      <c r="D3784" s="93">
        <v>47.876200291956195</v>
      </c>
      <c r="E3784" s="80" t="s">
        <v>3710</v>
      </c>
      <c r="F3784" s="86" t="str">
        <f>INDEX('Crosswalk Particulates'!$B:$B,MATCH('2017 EPA Data'!A3784,'Crosswalk Particulates'!$A:$A,0))</f>
        <v>process-other-industry</v>
      </c>
      <c r="G3784" s="91">
        <f>INDEX('Crosswalk Particulates'!$E:$E,MATCH('2017 EPA Data'!$B3784,'Crosswalk Particulates'!$D:$D,0))</f>
        <v>0</v>
      </c>
      <c r="H3784" s="103">
        <f t="shared" si="59"/>
        <v>43432609.966303676</v>
      </c>
    </row>
    <row r="3785" spans="1:8" hidden="1">
      <c r="A3785" s="80" t="s">
        <v>3751</v>
      </c>
      <c r="B3785" s="80" t="s">
        <v>3883</v>
      </c>
      <c r="C3785" s="80" t="s">
        <v>3705</v>
      </c>
      <c r="D3785" s="93">
        <v>47.870341083037033</v>
      </c>
      <c r="E3785" s="80" t="s">
        <v>3706</v>
      </c>
      <c r="F3785" s="86" t="str">
        <f>INDEX('Crosswalk Particulates'!$B:$B,MATCH('2017 EPA Data'!A3785,'Crosswalk Particulates'!$A:$A,0))</f>
        <v>Other-EPA</v>
      </c>
      <c r="G3785" s="91">
        <f>INDEX('Crosswalk Particulates'!$E:$E,MATCH('2017 EPA Data'!$B3785,'Crosswalk Particulates'!$D:$D,0))</f>
        <v>0</v>
      </c>
      <c r="H3785" s="103">
        <f t="shared" si="59"/>
        <v>0</v>
      </c>
    </row>
    <row r="3786" spans="1:8" hidden="1">
      <c r="A3786" s="80" t="s">
        <v>3911</v>
      </c>
      <c r="B3786" s="80" t="s">
        <v>3818</v>
      </c>
      <c r="D3786" s="93">
        <v>47.855138022277636</v>
      </c>
      <c r="E3786" s="80" t="s">
        <v>3710</v>
      </c>
      <c r="F3786" s="86" t="str">
        <f>INDEX('Crosswalk Particulates'!$B:$B,MATCH('2017 EPA Data'!A3786,'Crosswalk Particulates'!$A:$A,0))</f>
        <v>Residential Buildings Sector</v>
      </c>
      <c r="G3786" s="91">
        <f>INDEX('Crosswalk Particulates'!$E:$E,MATCH('2017 EPA Data'!$B3786,'Crosswalk Particulates'!$D:$D,0))</f>
        <v>0</v>
      </c>
      <c r="H3786" s="103">
        <f t="shared" si="59"/>
        <v>43413502.573938042</v>
      </c>
    </row>
    <row r="3787" spans="1:8" hidden="1">
      <c r="A3787" s="80" t="s">
        <v>3766</v>
      </c>
      <c r="B3787" s="80" t="s">
        <v>3813</v>
      </c>
      <c r="C3787" s="80" t="s">
        <v>3705</v>
      </c>
      <c r="D3787" s="93">
        <v>47.832768502860539</v>
      </c>
      <c r="E3787" s="80" t="s">
        <v>3706</v>
      </c>
      <c r="F3787" s="86" t="str">
        <f>INDEX('Crosswalk Particulates'!$B:$B,MATCH('2017 EPA Data'!A3787,'Crosswalk Particulates'!$A:$A,0))</f>
        <v>process-chemicals-industry</v>
      </c>
      <c r="G3787" s="91">
        <f>INDEX('Crosswalk Particulates'!$E:$E,MATCH('2017 EPA Data'!$B3787,'Crosswalk Particulates'!$D:$D,0))</f>
        <v>0</v>
      </c>
      <c r="H3787" s="103">
        <f t="shared" si="59"/>
        <v>0</v>
      </c>
    </row>
    <row r="3788" spans="1:8" hidden="1">
      <c r="A3788" s="80" t="s">
        <v>3739</v>
      </c>
      <c r="B3788" s="80" t="s">
        <v>3827</v>
      </c>
      <c r="C3788" s="80" t="s">
        <v>3705</v>
      </c>
      <c r="D3788" s="93">
        <v>47.781407000000002</v>
      </c>
      <c r="E3788" s="80" t="s">
        <v>3706</v>
      </c>
      <c r="F3788" s="86" t="str">
        <f>INDEX('Crosswalk Particulates'!$B:$B,MATCH('2017 EPA Data'!A3788,'Crosswalk Particulates'!$A:$A,0))</f>
        <v>industry-fuel-natural gas</v>
      </c>
      <c r="G3788" s="91">
        <f>INDEX('Crosswalk Particulates'!$E:$E,MATCH('2017 EPA Data'!$B3788,'Crosswalk Particulates'!$D:$D,0))</f>
        <v>0</v>
      </c>
      <c r="H3788" s="103">
        <f t="shared" si="59"/>
        <v>0</v>
      </c>
    </row>
    <row r="3789" spans="1:8" hidden="1">
      <c r="A3789" s="80" t="s">
        <v>3769</v>
      </c>
      <c r="B3789" s="80" t="s">
        <v>3951</v>
      </c>
      <c r="C3789" s="80" t="s">
        <v>3705</v>
      </c>
      <c r="D3789" s="93">
        <v>47.749017994368401</v>
      </c>
      <c r="E3789" s="80" t="s">
        <v>3706</v>
      </c>
      <c r="F3789" s="86" t="str">
        <f>INDEX('Crosswalk Particulates'!$B:$B,MATCH('2017 EPA Data'!A3789,'Crosswalk Particulates'!$A:$A,0))</f>
        <v>Electricity Sector</v>
      </c>
      <c r="G3789" s="91">
        <f>INDEX('Crosswalk Particulates'!$E:$E,MATCH('2017 EPA Data'!$B3789,'Crosswalk Particulates'!$D:$D,0))</f>
        <v>0</v>
      </c>
      <c r="H3789" s="103">
        <f t="shared" si="59"/>
        <v>0</v>
      </c>
    </row>
    <row r="3790" spans="1:8" hidden="1">
      <c r="A3790" s="80" t="s">
        <v>3817</v>
      </c>
      <c r="B3790" s="80" t="s">
        <v>3858</v>
      </c>
      <c r="C3790" s="80" t="s">
        <v>3705</v>
      </c>
      <c r="D3790" s="93">
        <v>47.617083299999997</v>
      </c>
      <c r="E3790" s="80" t="s">
        <v>3706</v>
      </c>
      <c r="F3790" s="86" t="str">
        <f>INDEX('Crosswalk Particulates'!$B:$B,MATCH('2017 EPA Data'!A3790,'Crosswalk Particulates'!$A:$A,0))</f>
        <v>industry-fuel-oil</v>
      </c>
      <c r="G3790" s="91">
        <f>INDEX('Crosswalk Particulates'!$E:$E,MATCH('2017 EPA Data'!$B3790,'Crosswalk Particulates'!$D:$D,0))</f>
        <v>0</v>
      </c>
      <c r="H3790" s="103">
        <f t="shared" si="59"/>
        <v>0</v>
      </c>
    </row>
    <row r="3791" spans="1:8" hidden="1">
      <c r="A3791" s="80" t="s">
        <v>3795</v>
      </c>
      <c r="B3791" s="80" t="s">
        <v>3854</v>
      </c>
      <c r="C3791" s="80" t="s">
        <v>3705</v>
      </c>
      <c r="D3791" s="93">
        <v>47.58</v>
      </c>
      <c r="E3791" s="80" t="s">
        <v>3706</v>
      </c>
      <c r="F3791" s="86" t="str">
        <f>INDEX('Crosswalk Particulates'!$B:$B,MATCH('2017 EPA Data'!A3791,'Crosswalk Particulates'!$A:$A,0))</f>
        <v>process-cement-industry</v>
      </c>
      <c r="G3791" s="91">
        <f>INDEX('Crosswalk Particulates'!$E:$E,MATCH('2017 EPA Data'!$B3791,'Crosswalk Particulates'!$D:$D,0))</f>
        <v>0</v>
      </c>
      <c r="H3791" s="103">
        <f t="shared" si="59"/>
        <v>0</v>
      </c>
    </row>
    <row r="3792" spans="1:8" hidden="1">
      <c r="A3792" s="80" t="s">
        <v>3735</v>
      </c>
      <c r="B3792" s="80" t="s">
        <v>3914</v>
      </c>
      <c r="C3792" s="80" t="s">
        <v>3705</v>
      </c>
      <c r="D3792" s="93">
        <v>47.411253557400002</v>
      </c>
      <c r="E3792" s="80" t="s">
        <v>3706</v>
      </c>
      <c r="F3792" s="86" t="str">
        <f>INDEX('Crosswalk Particulates'!$B:$B,MATCH('2017 EPA Data'!A3792,'Crosswalk Particulates'!$A:$A,0))</f>
        <v>process-other-industry</v>
      </c>
      <c r="G3792" s="91">
        <f>INDEX('Crosswalk Particulates'!$E:$E,MATCH('2017 EPA Data'!$B3792,'Crosswalk Particulates'!$D:$D,0))</f>
        <v>0</v>
      </c>
      <c r="H3792" s="103">
        <f t="shared" si="59"/>
        <v>0</v>
      </c>
    </row>
    <row r="3793" spans="1:8" hidden="1">
      <c r="A3793" s="80" t="s">
        <v>3766</v>
      </c>
      <c r="B3793" s="80" t="s">
        <v>3917</v>
      </c>
      <c r="C3793" s="80" t="s">
        <v>3705</v>
      </c>
      <c r="D3793" s="93">
        <v>47.226649652301099</v>
      </c>
      <c r="E3793" s="80" t="s">
        <v>3706</v>
      </c>
      <c r="F3793" s="86" t="str">
        <f>INDEX('Crosswalk Particulates'!$B:$B,MATCH('2017 EPA Data'!A3793,'Crosswalk Particulates'!$A:$A,0))</f>
        <v>process-chemicals-industry</v>
      </c>
      <c r="G3793" s="91">
        <f>INDEX('Crosswalk Particulates'!$E:$E,MATCH('2017 EPA Data'!$B3793,'Crosswalk Particulates'!$D:$D,0))</f>
        <v>0</v>
      </c>
      <c r="H3793" s="103">
        <f t="shared" si="59"/>
        <v>0</v>
      </c>
    </row>
    <row r="3794" spans="1:8" hidden="1">
      <c r="A3794" s="80" t="s">
        <v>3770</v>
      </c>
      <c r="B3794" s="80" t="s">
        <v>3884</v>
      </c>
      <c r="C3794" s="80" t="s">
        <v>3705</v>
      </c>
      <c r="D3794" s="93">
        <v>47.085000000000001</v>
      </c>
      <c r="E3794" s="80" t="s">
        <v>3706</v>
      </c>
      <c r="F3794" s="86" t="str">
        <f>INDEX('Crosswalk Particulates'!$B:$B,MATCH('2017 EPA Data'!A3794,'Crosswalk Particulates'!$A:$A,0))</f>
        <v>Commercial Buildings Sector</v>
      </c>
      <c r="G3794" s="91">
        <f>INDEX('Crosswalk Particulates'!$E:$E,MATCH('2017 EPA Data'!$B3794,'Crosswalk Particulates'!$D:$D,0))</f>
        <v>0</v>
      </c>
      <c r="H3794" s="103">
        <f t="shared" si="59"/>
        <v>0</v>
      </c>
    </row>
    <row r="3795" spans="1:8" hidden="1">
      <c r="A3795" s="80" t="s">
        <v>3747</v>
      </c>
      <c r="B3795" s="80" t="s">
        <v>3995</v>
      </c>
      <c r="C3795" s="80" t="s">
        <v>3705</v>
      </c>
      <c r="D3795" s="93">
        <v>47.014000000000003</v>
      </c>
      <c r="E3795" s="80" t="s">
        <v>3706</v>
      </c>
      <c r="F3795" s="86" t="str">
        <f>INDEX('Crosswalk Particulates'!$B:$B,MATCH('2017 EPA Data'!A3795,'Crosswalk Particulates'!$A:$A,0))</f>
        <v>process-waste-industry</v>
      </c>
      <c r="G3795" s="91">
        <f>INDEX('Crosswalk Particulates'!$E:$E,MATCH('2017 EPA Data'!$B3795,'Crosswalk Particulates'!$D:$D,0))</f>
        <v>0</v>
      </c>
      <c r="H3795" s="103">
        <f t="shared" si="59"/>
        <v>0</v>
      </c>
    </row>
    <row r="3796" spans="1:8" hidden="1">
      <c r="A3796" s="80" t="s">
        <v>3774</v>
      </c>
      <c r="B3796" s="80" t="s">
        <v>3890</v>
      </c>
      <c r="C3796" s="80" t="s">
        <v>3705</v>
      </c>
      <c r="D3796" s="93">
        <v>47.003300000000003</v>
      </c>
      <c r="E3796" s="80" t="s">
        <v>3706</v>
      </c>
      <c r="F3796" s="86" t="str">
        <f>INDEX('Crosswalk Particulates'!$B:$B,MATCH('2017 EPA Data'!A3796,'Crosswalk Particulates'!$A:$A,0))</f>
        <v>process-other-industry</v>
      </c>
      <c r="G3796" s="91">
        <f>INDEX('Crosswalk Particulates'!$E:$E,MATCH('2017 EPA Data'!$B3796,'Crosswalk Particulates'!$D:$D,0))</f>
        <v>0</v>
      </c>
      <c r="H3796" s="103">
        <f t="shared" si="59"/>
        <v>0</v>
      </c>
    </row>
    <row r="3797" spans="1:8" hidden="1">
      <c r="A3797" s="80" t="s">
        <v>3760</v>
      </c>
      <c r="B3797" s="80" t="s">
        <v>3727</v>
      </c>
      <c r="C3797" s="80" t="s">
        <v>3705</v>
      </c>
      <c r="D3797" s="93">
        <v>46.65</v>
      </c>
      <c r="E3797" s="80" t="s">
        <v>3706</v>
      </c>
      <c r="F3797" s="86" t="str">
        <f>INDEX('Crosswalk Particulates'!$B:$B,MATCH('2017 EPA Data'!A3797,'Crosswalk Particulates'!$A:$A,0))</f>
        <v>process-other-industry</v>
      </c>
      <c r="G3797" s="91">
        <f>INDEX('Crosswalk Particulates'!$E:$E,MATCH('2017 EPA Data'!$B3797,'Crosswalk Particulates'!$D:$D,0))</f>
        <v>0</v>
      </c>
      <c r="H3797" s="103">
        <f t="shared" si="59"/>
        <v>0</v>
      </c>
    </row>
    <row r="3798" spans="1:8" hidden="1">
      <c r="A3798" s="80" t="s">
        <v>3766</v>
      </c>
      <c r="B3798" s="80" t="s">
        <v>3841</v>
      </c>
      <c r="C3798" s="80" t="s">
        <v>3705</v>
      </c>
      <c r="D3798" s="93">
        <v>46.626839840301102</v>
      </c>
      <c r="E3798" s="80" t="s">
        <v>3706</v>
      </c>
      <c r="F3798" s="86" t="str">
        <f>INDEX('Crosswalk Particulates'!$B:$B,MATCH('2017 EPA Data'!A3798,'Crosswalk Particulates'!$A:$A,0))</f>
        <v>process-chemicals-industry</v>
      </c>
      <c r="G3798" s="91">
        <f>INDEX('Crosswalk Particulates'!$E:$E,MATCH('2017 EPA Data'!$B3798,'Crosswalk Particulates'!$D:$D,0))</f>
        <v>0</v>
      </c>
      <c r="H3798" s="103">
        <f t="shared" si="59"/>
        <v>0</v>
      </c>
    </row>
    <row r="3799" spans="1:8" hidden="1">
      <c r="A3799" s="80" t="s">
        <v>3790</v>
      </c>
      <c r="B3799" s="80" t="s">
        <v>3927</v>
      </c>
      <c r="C3799" s="80" t="s">
        <v>3705</v>
      </c>
      <c r="D3799" s="93">
        <v>46.561999999999998</v>
      </c>
      <c r="E3799" s="80" t="s">
        <v>3706</v>
      </c>
      <c r="F3799" s="86" t="str">
        <f>INDEX('Crosswalk Particulates'!$B:$B,MATCH('2017 EPA Data'!A3799,'Crosswalk Particulates'!$A:$A,0))</f>
        <v>process-other-industry</v>
      </c>
      <c r="G3799" s="91">
        <f>INDEX('Crosswalk Particulates'!$E:$E,MATCH('2017 EPA Data'!$B3799,'Crosswalk Particulates'!$D:$D,0))</f>
        <v>0</v>
      </c>
      <c r="H3799" s="103">
        <f t="shared" si="59"/>
        <v>0</v>
      </c>
    </row>
    <row r="3800" spans="1:8" hidden="1">
      <c r="A3800" s="80" t="s">
        <v>3741</v>
      </c>
      <c r="B3800" s="80" t="s">
        <v>3893</v>
      </c>
      <c r="C3800" s="80" t="s">
        <v>3705</v>
      </c>
      <c r="D3800" s="93">
        <v>46.514560000000003</v>
      </c>
      <c r="E3800" s="80" t="s">
        <v>3706</v>
      </c>
      <c r="F3800" s="86" t="str">
        <f>INDEX('Crosswalk Particulates'!$B:$B,MATCH('2017 EPA Data'!A3800,'Crosswalk Particulates'!$A:$A,0))</f>
        <v>process-other-industry</v>
      </c>
      <c r="G3800" s="91">
        <f>INDEX('Crosswalk Particulates'!$E:$E,MATCH('2017 EPA Data'!$B3800,'Crosswalk Particulates'!$D:$D,0))</f>
        <v>0</v>
      </c>
      <c r="H3800" s="103">
        <f t="shared" si="59"/>
        <v>0</v>
      </c>
    </row>
    <row r="3801" spans="1:8" hidden="1">
      <c r="A3801" s="80" t="s">
        <v>3766</v>
      </c>
      <c r="B3801" s="80" t="s">
        <v>3831</v>
      </c>
      <c r="C3801" s="80" t="s">
        <v>3705</v>
      </c>
      <c r="D3801" s="93">
        <v>46.426767874301099</v>
      </c>
      <c r="E3801" s="80" t="s">
        <v>3706</v>
      </c>
      <c r="F3801" s="86" t="str">
        <f>INDEX('Crosswalk Particulates'!$B:$B,MATCH('2017 EPA Data'!A3801,'Crosswalk Particulates'!$A:$A,0))</f>
        <v>process-chemicals-industry</v>
      </c>
      <c r="G3801" s="91">
        <f>INDEX('Crosswalk Particulates'!$E:$E,MATCH('2017 EPA Data'!$B3801,'Crosswalk Particulates'!$D:$D,0))</f>
        <v>0</v>
      </c>
      <c r="H3801" s="103">
        <f t="shared" si="59"/>
        <v>0</v>
      </c>
    </row>
    <row r="3802" spans="1:8" hidden="1">
      <c r="A3802" s="80" t="s">
        <v>3747</v>
      </c>
      <c r="B3802" s="80" t="s">
        <v>3991</v>
      </c>
      <c r="C3802" s="80" t="s">
        <v>3705</v>
      </c>
      <c r="D3802" s="93">
        <v>46.150000558999999</v>
      </c>
      <c r="E3802" s="80" t="s">
        <v>3706</v>
      </c>
      <c r="F3802" s="86" t="str">
        <f>INDEX('Crosswalk Particulates'!$B:$B,MATCH('2017 EPA Data'!A3802,'Crosswalk Particulates'!$A:$A,0))</f>
        <v>process-waste-industry</v>
      </c>
      <c r="G3802" s="91">
        <f>INDEX('Crosswalk Particulates'!$E:$E,MATCH('2017 EPA Data'!$B3802,'Crosswalk Particulates'!$D:$D,0))</f>
        <v>0</v>
      </c>
      <c r="H3802" s="103">
        <f t="shared" si="59"/>
        <v>0</v>
      </c>
    </row>
    <row r="3803" spans="1:8" hidden="1">
      <c r="A3803" s="80" t="s">
        <v>3774</v>
      </c>
      <c r="B3803" s="80" t="s">
        <v>4004</v>
      </c>
      <c r="C3803" s="80" t="s">
        <v>3705</v>
      </c>
      <c r="D3803" s="93">
        <v>46.023499999999999</v>
      </c>
      <c r="E3803" s="80" t="s">
        <v>3706</v>
      </c>
      <c r="F3803" s="86" t="str">
        <f>INDEX('Crosswalk Particulates'!$B:$B,MATCH('2017 EPA Data'!A3803,'Crosswalk Particulates'!$A:$A,0))</f>
        <v>process-other-industry</v>
      </c>
      <c r="G3803" s="91">
        <f>INDEX('Crosswalk Particulates'!$E:$E,MATCH('2017 EPA Data'!$B3803,'Crosswalk Particulates'!$D:$D,0))</f>
        <v>0</v>
      </c>
      <c r="H3803" s="103">
        <f t="shared" si="59"/>
        <v>0</v>
      </c>
    </row>
    <row r="3804" spans="1:8" hidden="1">
      <c r="A3804" s="80" t="s">
        <v>3739</v>
      </c>
      <c r="B3804" s="80" t="s">
        <v>3825</v>
      </c>
      <c r="C3804" s="80" t="s">
        <v>3705</v>
      </c>
      <c r="D3804" s="93">
        <v>46.022228296323192</v>
      </c>
      <c r="E3804" s="80" t="s">
        <v>3706</v>
      </c>
      <c r="F3804" s="86" t="str">
        <f>INDEX('Crosswalk Particulates'!$B:$B,MATCH('2017 EPA Data'!A3804,'Crosswalk Particulates'!$A:$A,0))</f>
        <v>industry-fuel-natural gas</v>
      </c>
      <c r="G3804" s="91">
        <f>INDEX('Crosswalk Particulates'!$E:$E,MATCH('2017 EPA Data'!$B3804,'Crosswalk Particulates'!$D:$D,0))</f>
        <v>0</v>
      </c>
      <c r="H3804" s="103">
        <f t="shared" si="59"/>
        <v>0</v>
      </c>
    </row>
    <row r="3805" spans="1:8" hidden="1">
      <c r="A3805" s="80" t="s">
        <v>3766</v>
      </c>
      <c r="B3805" s="80" t="s">
        <v>4015</v>
      </c>
      <c r="C3805" s="80" t="s">
        <v>3705</v>
      </c>
      <c r="D3805" s="93">
        <v>46.008226343622397</v>
      </c>
      <c r="E3805" s="80" t="s">
        <v>3706</v>
      </c>
      <c r="F3805" s="86" t="str">
        <f>INDEX('Crosswalk Particulates'!$B:$B,MATCH('2017 EPA Data'!A3805,'Crosswalk Particulates'!$A:$A,0))</f>
        <v>process-chemicals-industry</v>
      </c>
      <c r="G3805" s="91">
        <f>INDEX('Crosswalk Particulates'!$E:$E,MATCH('2017 EPA Data'!$B3805,'Crosswalk Particulates'!$D:$D,0))</f>
        <v>0</v>
      </c>
      <c r="H3805" s="103">
        <f t="shared" si="59"/>
        <v>0</v>
      </c>
    </row>
    <row r="3806" spans="1:8" hidden="1">
      <c r="A3806" s="80" t="s">
        <v>3747</v>
      </c>
      <c r="B3806" s="80" t="s">
        <v>4016</v>
      </c>
      <c r="C3806" s="80" t="s">
        <v>3705</v>
      </c>
      <c r="D3806" s="93">
        <v>46</v>
      </c>
      <c r="E3806" s="80" t="s">
        <v>3706</v>
      </c>
      <c r="F3806" s="86" t="str">
        <f>INDEX('Crosswalk Particulates'!$B:$B,MATCH('2017 EPA Data'!A3806,'Crosswalk Particulates'!$A:$A,0))</f>
        <v>process-waste-industry</v>
      </c>
      <c r="G3806" s="91">
        <f>INDEX('Crosswalk Particulates'!$E:$E,MATCH('2017 EPA Data'!$B3806,'Crosswalk Particulates'!$D:$D,0))</f>
        <v>0</v>
      </c>
      <c r="H3806" s="103">
        <f t="shared" si="59"/>
        <v>0</v>
      </c>
    </row>
    <row r="3807" spans="1:8" hidden="1">
      <c r="A3807" s="80" t="s">
        <v>3747</v>
      </c>
      <c r="B3807" s="80" t="s">
        <v>3907</v>
      </c>
      <c r="C3807" s="80" t="s">
        <v>3705</v>
      </c>
      <c r="D3807" s="93">
        <v>46</v>
      </c>
      <c r="E3807" s="80" t="s">
        <v>3706</v>
      </c>
      <c r="F3807" s="86" t="str">
        <f>INDEX('Crosswalk Particulates'!$B:$B,MATCH('2017 EPA Data'!A3807,'Crosswalk Particulates'!$A:$A,0))</f>
        <v>process-waste-industry</v>
      </c>
      <c r="G3807" s="91">
        <f>INDEX('Crosswalk Particulates'!$E:$E,MATCH('2017 EPA Data'!$B3807,'Crosswalk Particulates'!$D:$D,0))</f>
        <v>0</v>
      </c>
      <c r="H3807" s="103">
        <f t="shared" si="59"/>
        <v>0</v>
      </c>
    </row>
    <row r="3808" spans="1:8" hidden="1">
      <c r="A3808" s="80" t="s">
        <v>3747</v>
      </c>
      <c r="B3808" s="80" t="s">
        <v>3997</v>
      </c>
      <c r="C3808" s="80" t="s">
        <v>3705</v>
      </c>
      <c r="D3808" s="93">
        <v>46</v>
      </c>
      <c r="E3808" s="80" t="s">
        <v>3706</v>
      </c>
      <c r="F3808" s="86" t="str">
        <f>INDEX('Crosswalk Particulates'!$B:$B,MATCH('2017 EPA Data'!A3808,'Crosswalk Particulates'!$A:$A,0))</f>
        <v>process-waste-industry</v>
      </c>
      <c r="G3808" s="91">
        <f>INDEX('Crosswalk Particulates'!$E:$E,MATCH('2017 EPA Data'!$B3808,'Crosswalk Particulates'!$D:$D,0))</f>
        <v>0</v>
      </c>
      <c r="H3808" s="103">
        <f t="shared" si="59"/>
        <v>0</v>
      </c>
    </row>
    <row r="3809" spans="1:8" hidden="1">
      <c r="A3809" s="80" t="s">
        <v>3857</v>
      </c>
      <c r="B3809" s="80" t="s">
        <v>3736</v>
      </c>
      <c r="C3809" s="80" t="s">
        <v>3705</v>
      </c>
      <c r="D3809" s="93">
        <v>45.819359691999999</v>
      </c>
      <c r="E3809" s="80" t="s">
        <v>3706</v>
      </c>
      <c r="F3809" s="86" t="str">
        <f>INDEX('Crosswalk Particulates'!$B:$B,MATCH('2017 EPA Data'!A3809,'Crosswalk Particulates'!$A:$A,0))</f>
        <v>Commercial Buildings Sector</v>
      </c>
      <c r="G3809" s="91">
        <f>INDEX('Crosswalk Particulates'!$E:$E,MATCH('2017 EPA Data'!$B3809,'Crosswalk Particulates'!$D:$D,0))</f>
        <v>0</v>
      </c>
      <c r="H3809" s="103">
        <f t="shared" si="59"/>
        <v>0</v>
      </c>
    </row>
    <row r="3810" spans="1:8" hidden="1">
      <c r="A3810" s="80" t="s">
        <v>3788</v>
      </c>
      <c r="B3810" s="80" t="s">
        <v>4017</v>
      </c>
      <c r="C3810" s="80" t="s">
        <v>3705</v>
      </c>
      <c r="D3810" s="93">
        <v>45.508898918088157</v>
      </c>
      <c r="E3810" s="80" t="s">
        <v>3706</v>
      </c>
      <c r="F3810" s="86" t="str">
        <f>INDEX('Crosswalk Particulates'!$B:$B,MATCH('2017 EPA Data'!A3810,'Crosswalk Particulates'!$A:$A,0))</f>
        <v>industry-fuel-biomass</v>
      </c>
      <c r="G3810" s="91">
        <f>INDEX('Crosswalk Particulates'!$E:$E,MATCH('2017 EPA Data'!$B3810,'Crosswalk Particulates'!$D:$D,0))</f>
        <v>0</v>
      </c>
      <c r="H3810" s="103">
        <f t="shared" si="59"/>
        <v>0</v>
      </c>
    </row>
    <row r="3811" spans="1:8" hidden="1">
      <c r="A3811" s="80" t="s">
        <v>3843</v>
      </c>
      <c r="B3811" s="80" t="s">
        <v>3941</v>
      </c>
      <c r="D3811" s="93">
        <v>45.50037073920118</v>
      </c>
      <c r="E3811" s="80" t="s">
        <v>3710</v>
      </c>
      <c r="F3811" s="86" t="str">
        <f>INDEX('Crosswalk Particulates'!$B:$B,MATCH('2017 EPA Data'!A3811,'Crosswalk Particulates'!$A:$A,0))</f>
        <v>Commercial Buildings Sector</v>
      </c>
      <c r="G3811" s="91">
        <f>INDEX('Crosswalk Particulates'!$E:$E,MATCH('2017 EPA Data'!$B3811,'Crosswalk Particulates'!$D:$D,0))</f>
        <v>0</v>
      </c>
      <c r="H3811" s="103">
        <f t="shared" si="59"/>
        <v>41277291.087989025</v>
      </c>
    </row>
    <row r="3812" spans="1:8" hidden="1">
      <c r="A3812" s="80" t="s">
        <v>3769</v>
      </c>
      <c r="B3812" s="80" t="s">
        <v>3746</v>
      </c>
      <c r="C3812" s="80" t="s">
        <v>3705</v>
      </c>
      <c r="D3812" s="93">
        <v>45.274011251017342</v>
      </c>
      <c r="E3812" s="80" t="s">
        <v>3706</v>
      </c>
      <c r="F3812" s="86" t="str">
        <f>INDEX('Crosswalk Particulates'!$B:$B,MATCH('2017 EPA Data'!A3812,'Crosswalk Particulates'!$A:$A,0))</f>
        <v>Electricity Sector</v>
      </c>
      <c r="G3812" s="91">
        <f>INDEX('Crosswalk Particulates'!$E:$E,MATCH('2017 EPA Data'!$B3812,'Crosswalk Particulates'!$D:$D,0))</f>
        <v>0</v>
      </c>
      <c r="H3812" s="103">
        <f t="shared" si="59"/>
        <v>0</v>
      </c>
    </row>
    <row r="3813" spans="1:8" hidden="1">
      <c r="A3813" s="80" t="s">
        <v>3735</v>
      </c>
      <c r="B3813" s="80" t="s">
        <v>3998</v>
      </c>
      <c r="C3813" s="80" t="s">
        <v>3705</v>
      </c>
      <c r="D3813" s="93">
        <v>45.141256000009413</v>
      </c>
      <c r="E3813" s="80" t="s">
        <v>3706</v>
      </c>
      <c r="F3813" s="86" t="str">
        <f>INDEX('Crosswalk Particulates'!$B:$B,MATCH('2017 EPA Data'!A3813,'Crosswalk Particulates'!$A:$A,0))</f>
        <v>process-other-industry</v>
      </c>
      <c r="G3813" s="91">
        <f>INDEX('Crosswalk Particulates'!$E:$E,MATCH('2017 EPA Data'!$B3813,'Crosswalk Particulates'!$D:$D,0))</f>
        <v>0</v>
      </c>
      <c r="H3813" s="103">
        <f t="shared" si="59"/>
        <v>0</v>
      </c>
    </row>
    <row r="3814" spans="1:8" hidden="1">
      <c r="A3814" s="80" t="s">
        <v>3820</v>
      </c>
      <c r="B3814" s="80" t="s">
        <v>3942</v>
      </c>
      <c r="C3814" s="80" t="s">
        <v>3705</v>
      </c>
      <c r="D3814" s="93">
        <v>45.06</v>
      </c>
      <c r="E3814" s="80" t="s">
        <v>3706</v>
      </c>
      <c r="F3814" s="86" t="str">
        <f>INDEX('Crosswalk Particulates'!$B:$B,MATCH('2017 EPA Data'!A3814,'Crosswalk Particulates'!$A:$A,0))</f>
        <v>industry-fuel-other</v>
      </c>
      <c r="G3814" s="91">
        <f>INDEX('Crosswalk Particulates'!$E:$E,MATCH('2017 EPA Data'!$B3814,'Crosswalk Particulates'!$D:$D,0))</f>
        <v>0</v>
      </c>
      <c r="H3814" s="103">
        <f t="shared" si="59"/>
        <v>0</v>
      </c>
    </row>
    <row r="3815" spans="1:8" hidden="1">
      <c r="A3815" s="80" t="s">
        <v>3753</v>
      </c>
      <c r="B3815" s="80" t="s">
        <v>3802</v>
      </c>
      <c r="C3815" s="80" t="s">
        <v>3705</v>
      </c>
      <c r="D3815" s="93">
        <v>44.938076764900998</v>
      </c>
      <c r="E3815" s="80" t="s">
        <v>3706</v>
      </c>
      <c r="F3815" s="86" t="str">
        <f>INDEX('Crosswalk Particulates'!$B:$B,MATCH('2017 EPA Data'!A3815,'Crosswalk Particulates'!$A:$A,0))</f>
        <v>Electricity Sector</v>
      </c>
      <c r="G3815" s="91">
        <f>INDEX('Crosswalk Particulates'!$E:$E,MATCH('2017 EPA Data'!$B3815,'Crosswalk Particulates'!$D:$D,0))</f>
        <v>0</v>
      </c>
      <c r="H3815" s="103">
        <f t="shared" si="59"/>
        <v>0</v>
      </c>
    </row>
    <row r="3816" spans="1:8" hidden="1">
      <c r="A3816" s="80" t="s">
        <v>3783</v>
      </c>
      <c r="B3816" s="80" t="s">
        <v>3798</v>
      </c>
      <c r="C3816" s="80" t="s">
        <v>3745</v>
      </c>
      <c r="D3816" s="93">
        <v>44.913231332000002</v>
      </c>
      <c r="E3816" s="80" t="s">
        <v>3710</v>
      </c>
      <c r="F3816" s="86" t="str">
        <f>INDEX('Crosswalk Particulates'!$B:$B,MATCH('2017 EPA Data'!A3816,'Crosswalk Particulates'!$A:$A,0))</f>
        <v>process-other-industry</v>
      </c>
      <c r="G3816" s="91" t="str">
        <f>INDEX('Crosswalk Particulates'!$E:$E,MATCH('2017 EPA Data'!$B3816,'Crosswalk Particulates'!$D:$D,0))</f>
        <v>PM25</v>
      </c>
      <c r="H3816" s="103">
        <f t="shared" si="59"/>
        <v>40744646.544075631</v>
      </c>
    </row>
    <row r="3817" spans="1:8" hidden="1">
      <c r="A3817" s="80" t="s">
        <v>3820</v>
      </c>
      <c r="B3817" s="80" t="s">
        <v>3976</v>
      </c>
      <c r="C3817" s="80" t="s">
        <v>3705</v>
      </c>
      <c r="D3817" s="93">
        <v>44.904620000000001</v>
      </c>
      <c r="E3817" s="80" t="s">
        <v>3706</v>
      </c>
      <c r="F3817" s="86" t="str">
        <f>INDEX('Crosswalk Particulates'!$B:$B,MATCH('2017 EPA Data'!A3817,'Crosswalk Particulates'!$A:$A,0))</f>
        <v>industry-fuel-other</v>
      </c>
      <c r="G3817" s="91">
        <f>INDEX('Crosswalk Particulates'!$E:$E,MATCH('2017 EPA Data'!$B3817,'Crosswalk Particulates'!$D:$D,0))</f>
        <v>0</v>
      </c>
      <c r="H3817" s="103">
        <f t="shared" si="59"/>
        <v>0</v>
      </c>
    </row>
    <row r="3818" spans="1:8" hidden="1">
      <c r="A3818" s="80" t="s">
        <v>3739</v>
      </c>
      <c r="B3818" s="80" t="s">
        <v>3951</v>
      </c>
      <c r="C3818" s="80" t="s">
        <v>3705</v>
      </c>
      <c r="D3818" s="93">
        <v>44.89321997606605</v>
      </c>
      <c r="E3818" s="80" t="s">
        <v>3706</v>
      </c>
      <c r="F3818" s="86" t="str">
        <f>INDEX('Crosswalk Particulates'!$B:$B,MATCH('2017 EPA Data'!A3818,'Crosswalk Particulates'!$A:$A,0))</f>
        <v>industry-fuel-natural gas</v>
      </c>
      <c r="G3818" s="91">
        <f>INDEX('Crosswalk Particulates'!$E:$E,MATCH('2017 EPA Data'!$B3818,'Crosswalk Particulates'!$D:$D,0))</f>
        <v>0</v>
      </c>
      <c r="H3818" s="103">
        <f t="shared" si="59"/>
        <v>0</v>
      </c>
    </row>
    <row r="3819" spans="1:8" hidden="1">
      <c r="A3819" s="80" t="s">
        <v>3780</v>
      </c>
      <c r="B3819" s="80" t="s">
        <v>3962</v>
      </c>
      <c r="C3819" s="80" t="s">
        <v>3705</v>
      </c>
      <c r="D3819" s="93">
        <v>44.642000000000003</v>
      </c>
      <c r="E3819" s="80" t="s">
        <v>3706</v>
      </c>
      <c r="F3819" s="86" t="str">
        <f>INDEX('Crosswalk Particulates'!$B:$B,MATCH('2017 EPA Data'!A3819,'Crosswalk Particulates'!$A:$A,0))</f>
        <v>process-ngps-industry</v>
      </c>
      <c r="G3819" s="91">
        <f>INDEX('Crosswalk Particulates'!$E:$E,MATCH('2017 EPA Data'!$B3819,'Crosswalk Particulates'!$D:$D,0))</f>
        <v>0</v>
      </c>
      <c r="H3819" s="103">
        <f t="shared" si="59"/>
        <v>0</v>
      </c>
    </row>
    <row r="3820" spans="1:8" hidden="1">
      <c r="A3820" s="80" t="s">
        <v>3769</v>
      </c>
      <c r="B3820" s="80" t="s">
        <v>3876</v>
      </c>
      <c r="C3820" s="80" t="s">
        <v>3705</v>
      </c>
      <c r="D3820" s="93">
        <v>44.6</v>
      </c>
      <c r="E3820" s="80" t="s">
        <v>3706</v>
      </c>
      <c r="F3820" s="86" t="str">
        <f>INDEX('Crosswalk Particulates'!$B:$B,MATCH('2017 EPA Data'!A3820,'Crosswalk Particulates'!$A:$A,0))</f>
        <v>Electricity Sector</v>
      </c>
      <c r="G3820" s="91">
        <f>INDEX('Crosswalk Particulates'!$E:$E,MATCH('2017 EPA Data'!$B3820,'Crosswalk Particulates'!$D:$D,0))</f>
        <v>0</v>
      </c>
      <c r="H3820" s="103">
        <f t="shared" si="59"/>
        <v>0</v>
      </c>
    </row>
    <row r="3821" spans="1:8" hidden="1">
      <c r="A3821" s="80" t="s">
        <v>3853</v>
      </c>
      <c r="B3821" s="80" t="s">
        <v>3874</v>
      </c>
      <c r="C3821" s="80" t="s">
        <v>3705</v>
      </c>
      <c r="D3821" s="93">
        <v>44.469715839448241</v>
      </c>
      <c r="E3821" s="80" t="s">
        <v>3706</v>
      </c>
      <c r="F3821" s="86" t="str">
        <f>INDEX('Crosswalk Particulates'!$B:$B,MATCH('2017 EPA Data'!A3821,'Crosswalk Particulates'!$A:$A,0))</f>
        <v>Commercial Buildings Sector</v>
      </c>
      <c r="G3821" s="91">
        <f>INDEX('Crosswalk Particulates'!$E:$E,MATCH('2017 EPA Data'!$B3821,'Crosswalk Particulates'!$D:$D,0))</f>
        <v>0</v>
      </c>
      <c r="H3821" s="103">
        <f t="shared" si="59"/>
        <v>0</v>
      </c>
    </row>
    <row r="3822" spans="1:8" hidden="1">
      <c r="A3822" s="80" t="s">
        <v>3735</v>
      </c>
      <c r="B3822" s="80" t="s">
        <v>3915</v>
      </c>
      <c r="C3822" s="80" t="s">
        <v>3705</v>
      </c>
      <c r="D3822" s="93">
        <v>44.450219740000001</v>
      </c>
      <c r="E3822" s="80" t="s">
        <v>3706</v>
      </c>
      <c r="F3822" s="86" t="str">
        <f>INDEX('Crosswalk Particulates'!$B:$B,MATCH('2017 EPA Data'!A3822,'Crosswalk Particulates'!$A:$A,0))</f>
        <v>process-other-industry</v>
      </c>
      <c r="G3822" s="91">
        <f>INDEX('Crosswalk Particulates'!$E:$E,MATCH('2017 EPA Data'!$B3822,'Crosswalk Particulates'!$D:$D,0))</f>
        <v>0</v>
      </c>
      <c r="H3822" s="103">
        <f t="shared" si="59"/>
        <v>0</v>
      </c>
    </row>
    <row r="3823" spans="1:8" hidden="1">
      <c r="A3823" s="80" t="s">
        <v>3770</v>
      </c>
      <c r="B3823" s="80" t="s">
        <v>3916</v>
      </c>
      <c r="C3823" s="80" t="s">
        <v>3705</v>
      </c>
      <c r="D3823" s="93">
        <v>44.339752819718107</v>
      </c>
      <c r="E3823" s="80" t="s">
        <v>3706</v>
      </c>
      <c r="F3823" s="86" t="str">
        <f>INDEX('Crosswalk Particulates'!$B:$B,MATCH('2017 EPA Data'!A3823,'Crosswalk Particulates'!$A:$A,0))</f>
        <v>Commercial Buildings Sector</v>
      </c>
      <c r="G3823" s="91">
        <f>INDEX('Crosswalk Particulates'!$E:$E,MATCH('2017 EPA Data'!$B3823,'Crosswalk Particulates'!$D:$D,0))</f>
        <v>0</v>
      </c>
      <c r="H3823" s="103">
        <f t="shared" si="59"/>
        <v>0</v>
      </c>
    </row>
    <row r="3824" spans="1:8" hidden="1">
      <c r="A3824" s="80" t="s">
        <v>3772</v>
      </c>
      <c r="B3824" s="80" t="s">
        <v>3883</v>
      </c>
      <c r="C3824" s="80" t="s">
        <v>3705</v>
      </c>
      <c r="D3824" s="93">
        <v>44.135584571000003</v>
      </c>
      <c r="E3824" s="80" t="s">
        <v>3706</v>
      </c>
      <c r="F3824" s="86" t="str">
        <f>INDEX('Crosswalk Particulates'!$B:$B,MATCH('2017 EPA Data'!A3824,'Crosswalk Particulates'!$A:$A,0))</f>
        <v>Electricity Sector</v>
      </c>
      <c r="G3824" s="91">
        <f>INDEX('Crosswalk Particulates'!$E:$E,MATCH('2017 EPA Data'!$B3824,'Crosswalk Particulates'!$D:$D,0))</f>
        <v>0</v>
      </c>
      <c r="H3824" s="103">
        <f t="shared" si="59"/>
        <v>0</v>
      </c>
    </row>
    <row r="3825" spans="1:8" hidden="1">
      <c r="A3825" s="80" t="s">
        <v>3730</v>
      </c>
      <c r="B3825" s="80" t="s">
        <v>3894</v>
      </c>
      <c r="C3825" s="80" t="s">
        <v>3705</v>
      </c>
      <c r="D3825" s="93">
        <v>43.855432525566798</v>
      </c>
      <c r="E3825" s="80" t="s">
        <v>3706</v>
      </c>
      <c r="F3825" s="86" t="str">
        <f>INDEX('Crosswalk Particulates'!$B:$B,MATCH('2017 EPA Data'!A3825,'Crosswalk Particulates'!$A:$A,0))</f>
        <v>process-ngps-industry</v>
      </c>
      <c r="G3825" s="91">
        <f>INDEX('Crosswalk Particulates'!$E:$E,MATCH('2017 EPA Data'!$B3825,'Crosswalk Particulates'!$D:$D,0))</f>
        <v>0</v>
      </c>
      <c r="H3825" s="103">
        <f t="shared" si="59"/>
        <v>0</v>
      </c>
    </row>
    <row r="3826" spans="1:8" hidden="1">
      <c r="A3826" s="80" t="s">
        <v>3806</v>
      </c>
      <c r="B3826" s="80" t="s">
        <v>3920</v>
      </c>
      <c r="D3826" s="93">
        <v>43.563622356052115</v>
      </c>
      <c r="E3826" s="80" t="s">
        <v>3710</v>
      </c>
      <c r="F3826" s="86" t="str">
        <f>INDEX('Crosswalk Particulates'!$B:$B,MATCH('2017 EPA Data'!A3826,'Crosswalk Particulates'!$A:$A,0))</f>
        <v>Other-EPA</v>
      </c>
      <c r="G3826" s="91">
        <f>INDEX('Crosswalk Particulates'!$E:$E,MATCH('2017 EPA Data'!$B3826,'Crosswalk Particulates'!$D:$D,0))</f>
        <v>0</v>
      </c>
      <c r="H3826" s="103">
        <f t="shared" si="59"/>
        <v>39520300.420074314</v>
      </c>
    </row>
    <row r="3827" spans="1:8" hidden="1">
      <c r="A3827" s="80" t="s">
        <v>3772</v>
      </c>
      <c r="B3827" s="80" t="s">
        <v>3951</v>
      </c>
      <c r="C3827" s="80" t="s">
        <v>3705</v>
      </c>
      <c r="D3827" s="93">
        <v>43.276880615743998</v>
      </c>
      <c r="E3827" s="80" t="s">
        <v>3706</v>
      </c>
      <c r="F3827" s="86" t="str">
        <f>INDEX('Crosswalk Particulates'!$B:$B,MATCH('2017 EPA Data'!A3827,'Crosswalk Particulates'!$A:$A,0))</f>
        <v>Electricity Sector</v>
      </c>
      <c r="G3827" s="91">
        <f>INDEX('Crosswalk Particulates'!$E:$E,MATCH('2017 EPA Data'!$B3827,'Crosswalk Particulates'!$D:$D,0))</f>
        <v>0</v>
      </c>
      <c r="H3827" s="103">
        <f t="shared" si="59"/>
        <v>0</v>
      </c>
    </row>
    <row r="3828" spans="1:8" hidden="1">
      <c r="A3828" s="80" t="s">
        <v>3740</v>
      </c>
      <c r="B3828" s="80" t="s">
        <v>3798</v>
      </c>
      <c r="C3828" s="80" t="s">
        <v>3745</v>
      </c>
      <c r="D3828" s="93">
        <v>43.042444134999997</v>
      </c>
      <c r="E3828" s="80" t="s">
        <v>3710</v>
      </c>
      <c r="F3828" s="86" t="str">
        <f>INDEX('Crosswalk Particulates'!$B:$B,MATCH('2017 EPA Data'!A3828,'Crosswalk Particulates'!$A:$A,0))</f>
        <v>process-agriculture-industry</v>
      </c>
      <c r="G3828" s="91" t="str">
        <f>INDEX('Crosswalk Particulates'!$E:$E,MATCH('2017 EPA Data'!$B3828,'Crosswalk Particulates'!$D:$D,0))</f>
        <v>PM25</v>
      </c>
      <c r="H3828" s="103">
        <f t="shared" si="59"/>
        <v>39047494.928831272</v>
      </c>
    </row>
    <row r="3829" spans="1:8" hidden="1">
      <c r="A3829" s="80" t="s">
        <v>3852</v>
      </c>
      <c r="B3829" s="80" t="s">
        <v>3759</v>
      </c>
      <c r="C3829" s="80" t="s">
        <v>3705</v>
      </c>
      <c r="D3829" s="93">
        <v>42.96</v>
      </c>
      <c r="E3829" s="80" t="s">
        <v>3706</v>
      </c>
      <c r="F3829" s="86" t="str">
        <f>INDEX('Crosswalk Particulates'!$B:$B,MATCH('2017 EPA Data'!A3829,'Crosswalk Particulates'!$A:$A,0))</f>
        <v>Commercial Buildings Sector</v>
      </c>
      <c r="G3829" s="91">
        <f>INDEX('Crosswalk Particulates'!$E:$E,MATCH('2017 EPA Data'!$B3829,'Crosswalk Particulates'!$D:$D,0))</f>
        <v>0</v>
      </c>
      <c r="H3829" s="103">
        <f t="shared" si="59"/>
        <v>0</v>
      </c>
    </row>
    <row r="3830" spans="1:8" hidden="1">
      <c r="A3830" s="80" t="s">
        <v>3734</v>
      </c>
      <c r="B3830" s="80" t="s">
        <v>3890</v>
      </c>
      <c r="C3830" s="80" t="s">
        <v>3705</v>
      </c>
      <c r="D3830" s="93">
        <v>42.688389999999998</v>
      </c>
      <c r="E3830" s="80" t="s">
        <v>3706</v>
      </c>
      <c r="F3830" s="86" t="str">
        <f>INDEX('Crosswalk Particulates'!$B:$B,MATCH('2017 EPA Data'!A3830,'Crosswalk Particulates'!$A:$A,0))</f>
        <v>process-other-industry</v>
      </c>
      <c r="G3830" s="91">
        <f>INDEX('Crosswalk Particulates'!$E:$E,MATCH('2017 EPA Data'!$B3830,'Crosswalk Particulates'!$D:$D,0))</f>
        <v>0</v>
      </c>
      <c r="H3830" s="103">
        <f t="shared" si="59"/>
        <v>0</v>
      </c>
    </row>
    <row r="3831" spans="1:8" hidden="1">
      <c r="A3831" s="80" t="s">
        <v>3735</v>
      </c>
      <c r="B3831" s="80" t="s">
        <v>4018</v>
      </c>
      <c r="C3831" s="80" t="s">
        <v>3705</v>
      </c>
      <c r="D3831" s="93">
        <v>42.555999999999997</v>
      </c>
      <c r="E3831" s="80" t="s">
        <v>3706</v>
      </c>
      <c r="F3831" s="86" t="str">
        <f>INDEX('Crosswalk Particulates'!$B:$B,MATCH('2017 EPA Data'!A3831,'Crosswalk Particulates'!$A:$A,0))</f>
        <v>process-other-industry</v>
      </c>
      <c r="G3831" s="91">
        <f>INDEX('Crosswalk Particulates'!$E:$E,MATCH('2017 EPA Data'!$B3831,'Crosswalk Particulates'!$D:$D,0))</f>
        <v>0</v>
      </c>
      <c r="H3831" s="103">
        <f t="shared" si="59"/>
        <v>0</v>
      </c>
    </row>
    <row r="3832" spans="1:8" hidden="1">
      <c r="A3832" s="80" t="s">
        <v>3835</v>
      </c>
      <c r="B3832" s="80" t="s">
        <v>3834</v>
      </c>
      <c r="C3832" s="80" t="s">
        <v>3705</v>
      </c>
      <c r="D3832" s="93">
        <v>42.063334920000003</v>
      </c>
      <c r="E3832" s="80" t="s">
        <v>3706</v>
      </c>
      <c r="F3832" s="86" t="str">
        <f>INDEX('Crosswalk Particulates'!$B:$B,MATCH('2017 EPA Data'!A3832,'Crosswalk Particulates'!$A:$A,0))</f>
        <v>process-mining-industry</v>
      </c>
      <c r="G3832" s="91">
        <f>INDEX('Crosswalk Particulates'!$E:$E,MATCH('2017 EPA Data'!$B3832,'Crosswalk Particulates'!$D:$D,0))</f>
        <v>0</v>
      </c>
      <c r="H3832" s="103">
        <f t="shared" si="59"/>
        <v>0</v>
      </c>
    </row>
    <row r="3833" spans="1:8" hidden="1">
      <c r="A3833" s="80" t="s">
        <v>3730</v>
      </c>
      <c r="B3833" s="80" t="s">
        <v>3869</v>
      </c>
      <c r="C3833" s="80" t="s">
        <v>3705</v>
      </c>
      <c r="D3833" s="93">
        <v>42</v>
      </c>
      <c r="E3833" s="80" t="s">
        <v>3706</v>
      </c>
      <c r="F3833" s="86" t="str">
        <f>INDEX('Crosswalk Particulates'!$B:$B,MATCH('2017 EPA Data'!A3833,'Crosswalk Particulates'!$A:$A,0))</f>
        <v>process-ngps-industry</v>
      </c>
      <c r="G3833" s="91">
        <f>INDEX('Crosswalk Particulates'!$E:$E,MATCH('2017 EPA Data'!$B3833,'Crosswalk Particulates'!$D:$D,0))</f>
        <v>0</v>
      </c>
      <c r="H3833" s="103">
        <f t="shared" si="59"/>
        <v>0</v>
      </c>
    </row>
    <row r="3834" spans="1:8" hidden="1">
      <c r="A3834" s="80" t="s">
        <v>3857</v>
      </c>
      <c r="B3834" s="80" t="s">
        <v>3838</v>
      </c>
      <c r="C3834" s="80" t="s">
        <v>3705</v>
      </c>
      <c r="D3834" s="93">
        <v>41.870237553000003</v>
      </c>
      <c r="E3834" s="80" t="s">
        <v>3706</v>
      </c>
      <c r="F3834" s="86" t="str">
        <f>INDEX('Crosswalk Particulates'!$B:$B,MATCH('2017 EPA Data'!A3834,'Crosswalk Particulates'!$A:$A,0))</f>
        <v>Commercial Buildings Sector</v>
      </c>
      <c r="G3834" s="91">
        <f>INDEX('Crosswalk Particulates'!$E:$E,MATCH('2017 EPA Data'!$B3834,'Crosswalk Particulates'!$D:$D,0))</f>
        <v>0</v>
      </c>
      <c r="H3834" s="103">
        <f t="shared" si="59"/>
        <v>0</v>
      </c>
    </row>
    <row r="3835" spans="1:8" hidden="1">
      <c r="A3835" s="80" t="s">
        <v>3795</v>
      </c>
      <c r="B3835" s="80" t="s">
        <v>3802</v>
      </c>
      <c r="C3835" s="80" t="s">
        <v>3705</v>
      </c>
      <c r="D3835" s="93">
        <v>41.798300630999996</v>
      </c>
      <c r="E3835" s="80" t="s">
        <v>3706</v>
      </c>
      <c r="F3835" s="86" t="str">
        <f>INDEX('Crosswalk Particulates'!$B:$B,MATCH('2017 EPA Data'!A3835,'Crosswalk Particulates'!$A:$A,0))</f>
        <v>process-cement-industry</v>
      </c>
      <c r="G3835" s="91">
        <f>INDEX('Crosswalk Particulates'!$E:$E,MATCH('2017 EPA Data'!$B3835,'Crosswalk Particulates'!$D:$D,0))</f>
        <v>0</v>
      </c>
      <c r="H3835" s="103">
        <f t="shared" si="59"/>
        <v>0</v>
      </c>
    </row>
    <row r="3836" spans="1:8" hidden="1">
      <c r="A3836" s="80" t="s">
        <v>3743</v>
      </c>
      <c r="B3836" s="80" t="s">
        <v>3932</v>
      </c>
      <c r="C3836" s="80" t="s">
        <v>3705</v>
      </c>
      <c r="D3836" s="93">
        <v>41.76</v>
      </c>
      <c r="E3836" s="80" t="s">
        <v>3706</v>
      </c>
      <c r="F3836" s="86" t="str">
        <f>INDEX('Crosswalk Particulates'!$B:$B,MATCH('2017 EPA Data'!A3836,'Crosswalk Particulates'!$A:$A,0))</f>
        <v>process-other-industry</v>
      </c>
      <c r="G3836" s="91">
        <f>INDEX('Crosswalk Particulates'!$E:$E,MATCH('2017 EPA Data'!$B3836,'Crosswalk Particulates'!$D:$D,0))</f>
        <v>0</v>
      </c>
      <c r="H3836" s="103">
        <f t="shared" si="59"/>
        <v>0</v>
      </c>
    </row>
    <row r="3837" spans="1:8" hidden="1">
      <c r="A3837" s="80" t="s">
        <v>3769</v>
      </c>
      <c r="B3837" s="80" t="s">
        <v>3849</v>
      </c>
      <c r="C3837" s="80" t="s">
        <v>3705</v>
      </c>
      <c r="D3837" s="93">
        <v>41.630870781017343</v>
      </c>
      <c r="E3837" s="80" t="s">
        <v>3706</v>
      </c>
      <c r="F3837" s="86" t="str">
        <f>INDEX('Crosswalk Particulates'!$B:$B,MATCH('2017 EPA Data'!A3837,'Crosswalk Particulates'!$A:$A,0))</f>
        <v>Electricity Sector</v>
      </c>
      <c r="G3837" s="91">
        <f>INDEX('Crosswalk Particulates'!$E:$E,MATCH('2017 EPA Data'!$B3837,'Crosswalk Particulates'!$D:$D,0))</f>
        <v>0</v>
      </c>
      <c r="H3837" s="103">
        <f t="shared" si="59"/>
        <v>0</v>
      </c>
    </row>
    <row r="3838" spans="1:8" hidden="1">
      <c r="A3838" s="80" t="s">
        <v>3774</v>
      </c>
      <c r="B3838" s="80" t="s">
        <v>3986</v>
      </c>
      <c r="C3838" s="80" t="s">
        <v>3705</v>
      </c>
      <c r="D3838" s="93">
        <v>41.4</v>
      </c>
      <c r="E3838" s="80" t="s">
        <v>3706</v>
      </c>
      <c r="F3838" s="86" t="str">
        <f>INDEX('Crosswalk Particulates'!$B:$B,MATCH('2017 EPA Data'!A3838,'Crosswalk Particulates'!$A:$A,0))</f>
        <v>process-other-industry</v>
      </c>
      <c r="G3838" s="91">
        <f>INDEX('Crosswalk Particulates'!$E:$E,MATCH('2017 EPA Data'!$B3838,'Crosswalk Particulates'!$D:$D,0))</f>
        <v>0</v>
      </c>
      <c r="H3838" s="103">
        <f t="shared" si="59"/>
        <v>0</v>
      </c>
    </row>
    <row r="3839" spans="1:8" hidden="1">
      <c r="A3839" s="80" t="s">
        <v>3817</v>
      </c>
      <c r="B3839" s="80" t="s">
        <v>3813</v>
      </c>
      <c r="C3839" s="80" t="s">
        <v>3705</v>
      </c>
      <c r="D3839" s="93">
        <v>41.390553676950063</v>
      </c>
      <c r="E3839" s="80" t="s">
        <v>3706</v>
      </c>
      <c r="F3839" s="86" t="str">
        <f>INDEX('Crosswalk Particulates'!$B:$B,MATCH('2017 EPA Data'!A3839,'Crosswalk Particulates'!$A:$A,0))</f>
        <v>industry-fuel-oil</v>
      </c>
      <c r="G3839" s="91">
        <f>INDEX('Crosswalk Particulates'!$E:$E,MATCH('2017 EPA Data'!$B3839,'Crosswalk Particulates'!$D:$D,0))</f>
        <v>0</v>
      </c>
      <c r="H3839" s="103">
        <f t="shared" si="59"/>
        <v>0</v>
      </c>
    </row>
    <row r="3840" spans="1:8" hidden="1">
      <c r="A3840" s="80" t="s">
        <v>3734</v>
      </c>
      <c r="B3840" s="80" t="s">
        <v>3764</v>
      </c>
      <c r="C3840" s="80" t="s">
        <v>3705</v>
      </c>
      <c r="D3840" s="93">
        <v>41.318399999999997</v>
      </c>
      <c r="E3840" s="80" t="s">
        <v>3706</v>
      </c>
      <c r="F3840" s="86" t="str">
        <f>INDEX('Crosswalk Particulates'!$B:$B,MATCH('2017 EPA Data'!A3840,'Crosswalk Particulates'!$A:$A,0))</f>
        <v>process-other-industry</v>
      </c>
      <c r="G3840" s="91">
        <f>INDEX('Crosswalk Particulates'!$E:$E,MATCH('2017 EPA Data'!$B3840,'Crosswalk Particulates'!$D:$D,0))</f>
        <v>0</v>
      </c>
      <c r="H3840" s="103">
        <f t="shared" si="59"/>
        <v>0</v>
      </c>
    </row>
    <row r="3841" spans="1:8" hidden="1">
      <c r="A3841" s="80" t="s">
        <v>3780</v>
      </c>
      <c r="B3841" s="80" t="s">
        <v>3844</v>
      </c>
      <c r="C3841" s="80" t="s">
        <v>3705</v>
      </c>
      <c r="D3841" s="93">
        <v>41.295595849992999</v>
      </c>
      <c r="E3841" s="80" t="s">
        <v>3706</v>
      </c>
      <c r="F3841" s="86" t="str">
        <f>INDEX('Crosswalk Particulates'!$B:$B,MATCH('2017 EPA Data'!A3841,'Crosswalk Particulates'!$A:$A,0))</f>
        <v>process-ngps-industry</v>
      </c>
      <c r="G3841" s="91">
        <f>INDEX('Crosswalk Particulates'!$E:$E,MATCH('2017 EPA Data'!$B3841,'Crosswalk Particulates'!$D:$D,0))</f>
        <v>0</v>
      </c>
      <c r="H3841" s="103">
        <f t="shared" si="59"/>
        <v>0</v>
      </c>
    </row>
    <row r="3842" spans="1:8" hidden="1">
      <c r="A3842" s="80" t="s">
        <v>3806</v>
      </c>
      <c r="B3842" s="80" t="s">
        <v>3834</v>
      </c>
      <c r="C3842" s="80" t="s">
        <v>3705</v>
      </c>
      <c r="D3842" s="93">
        <v>41.16</v>
      </c>
      <c r="E3842" s="80" t="s">
        <v>3706</v>
      </c>
      <c r="F3842" s="86" t="str">
        <f>INDEX('Crosswalk Particulates'!$B:$B,MATCH('2017 EPA Data'!A3842,'Crosswalk Particulates'!$A:$A,0))</f>
        <v>Other-EPA</v>
      </c>
      <c r="G3842" s="91">
        <f>INDEX('Crosswalk Particulates'!$E:$E,MATCH('2017 EPA Data'!$B3842,'Crosswalk Particulates'!$D:$D,0))</f>
        <v>0</v>
      </c>
      <c r="H3842" s="103">
        <f t="shared" si="59"/>
        <v>0</v>
      </c>
    </row>
    <row r="3843" spans="1:8" hidden="1">
      <c r="A3843" s="80" t="s">
        <v>3820</v>
      </c>
      <c r="B3843" s="80" t="s">
        <v>3938</v>
      </c>
      <c r="C3843" s="80" t="s">
        <v>3705</v>
      </c>
      <c r="D3843" s="93">
        <v>41.031700399999998</v>
      </c>
      <c r="E3843" s="80" t="s">
        <v>3706</v>
      </c>
      <c r="F3843" s="86" t="str">
        <f>INDEX('Crosswalk Particulates'!$B:$B,MATCH('2017 EPA Data'!A3843,'Crosswalk Particulates'!$A:$A,0))</f>
        <v>industry-fuel-other</v>
      </c>
      <c r="G3843" s="91">
        <f>INDEX('Crosswalk Particulates'!$E:$E,MATCH('2017 EPA Data'!$B3843,'Crosswalk Particulates'!$D:$D,0))</f>
        <v>0</v>
      </c>
      <c r="H3843" s="103">
        <f t="shared" si="59"/>
        <v>0</v>
      </c>
    </row>
    <row r="3844" spans="1:8" hidden="1">
      <c r="A3844" s="80" t="s">
        <v>3820</v>
      </c>
      <c r="B3844" s="80" t="s">
        <v>3913</v>
      </c>
      <c r="C3844" s="80" t="s">
        <v>3705</v>
      </c>
      <c r="D3844" s="93">
        <v>40.910266</v>
      </c>
      <c r="E3844" s="80" t="s">
        <v>3706</v>
      </c>
      <c r="F3844" s="86" t="str">
        <f>INDEX('Crosswalk Particulates'!$B:$B,MATCH('2017 EPA Data'!A3844,'Crosswalk Particulates'!$A:$A,0))</f>
        <v>industry-fuel-other</v>
      </c>
      <c r="G3844" s="91">
        <f>INDEX('Crosswalk Particulates'!$E:$E,MATCH('2017 EPA Data'!$B3844,'Crosswalk Particulates'!$D:$D,0))</f>
        <v>0</v>
      </c>
      <c r="H3844" s="103">
        <f t="shared" ref="H3844:H3907" si="60">IF(E3844="TON",D3844/metricton_to_shortton,0)*10^6</f>
        <v>0</v>
      </c>
    </row>
    <row r="3845" spans="1:8" hidden="1">
      <c r="A3845" s="80" t="s">
        <v>3780</v>
      </c>
      <c r="B3845" s="80" t="s">
        <v>3860</v>
      </c>
      <c r="C3845" s="80" t="s">
        <v>3705</v>
      </c>
      <c r="D3845" s="93">
        <v>40.861414799999999</v>
      </c>
      <c r="E3845" s="80" t="s">
        <v>3706</v>
      </c>
      <c r="F3845" s="86" t="str">
        <f>INDEX('Crosswalk Particulates'!$B:$B,MATCH('2017 EPA Data'!A3845,'Crosswalk Particulates'!$A:$A,0))</f>
        <v>process-ngps-industry</v>
      </c>
      <c r="G3845" s="91">
        <f>INDEX('Crosswalk Particulates'!$E:$E,MATCH('2017 EPA Data'!$B3845,'Crosswalk Particulates'!$D:$D,0))</f>
        <v>0</v>
      </c>
      <c r="H3845" s="103">
        <f t="shared" si="60"/>
        <v>0</v>
      </c>
    </row>
    <row r="3846" spans="1:8" hidden="1">
      <c r="A3846" s="80" t="s">
        <v>3820</v>
      </c>
      <c r="B3846" s="80" t="s">
        <v>3962</v>
      </c>
      <c r="C3846" s="80" t="s">
        <v>3705</v>
      </c>
      <c r="D3846" s="93">
        <v>40.662622599999999</v>
      </c>
      <c r="E3846" s="80" t="s">
        <v>3706</v>
      </c>
      <c r="F3846" s="86" t="str">
        <f>INDEX('Crosswalk Particulates'!$B:$B,MATCH('2017 EPA Data'!A3846,'Crosswalk Particulates'!$A:$A,0))</f>
        <v>industry-fuel-other</v>
      </c>
      <c r="G3846" s="91">
        <f>INDEX('Crosswalk Particulates'!$E:$E,MATCH('2017 EPA Data'!$B3846,'Crosswalk Particulates'!$D:$D,0))</f>
        <v>0</v>
      </c>
      <c r="H3846" s="103">
        <f t="shared" si="60"/>
        <v>0</v>
      </c>
    </row>
    <row r="3847" spans="1:8" hidden="1">
      <c r="A3847" s="80" t="s">
        <v>3820</v>
      </c>
      <c r="B3847" s="80" t="s">
        <v>3935</v>
      </c>
      <c r="C3847" s="80" t="s">
        <v>3705</v>
      </c>
      <c r="D3847" s="93">
        <v>40.6</v>
      </c>
      <c r="E3847" s="80" t="s">
        <v>3706</v>
      </c>
      <c r="F3847" s="86" t="str">
        <f>INDEX('Crosswalk Particulates'!$B:$B,MATCH('2017 EPA Data'!A3847,'Crosswalk Particulates'!$A:$A,0))</f>
        <v>industry-fuel-other</v>
      </c>
      <c r="G3847" s="91">
        <f>INDEX('Crosswalk Particulates'!$E:$E,MATCH('2017 EPA Data'!$B3847,'Crosswalk Particulates'!$D:$D,0))</f>
        <v>0</v>
      </c>
      <c r="H3847" s="103">
        <f t="shared" si="60"/>
        <v>0</v>
      </c>
    </row>
    <row r="3848" spans="1:8" hidden="1">
      <c r="A3848" s="80" t="s">
        <v>3820</v>
      </c>
      <c r="B3848" s="80" t="s">
        <v>3993</v>
      </c>
      <c r="C3848" s="80" t="s">
        <v>3705</v>
      </c>
      <c r="D3848" s="93">
        <v>40.6</v>
      </c>
      <c r="E3848" s="80" t="s">
        <v>3706</v>
      </c>
      <c r="F3848" s="86" t="str">
        <f>INDEX('Crosswalk Particulates'!$B:$B,MATCH('2017 EPA Data'!A3848,'Crosswalk Particulates'!$A:$A,0))</f>
        <v>industry-fuel-other</v>
      </c>
      <c r="G3848" s="91">
        <f>INDEX('Crosswalk Particulates'!$E:$E,MATCH('2017 EPA Data'!$B3848,'Crosswalk Particulates'!$D:$D,0))</f>
        <v>0</v>
      </c>
      <c r="H3848" s="103">
        <f t="shared" si="60"/>
        <v>0</v>
      </c>
    </row>
    <row r="3849" spans="1:8" hidden="1">
      <c r="A3849" s="80" t="s">
        <v>3820</v>
      </c>
      <c r="B3849" s="80" t="s">
        <v>4000</v>
      </c>
      <c r="C3849" s="80" t="s">
        <v>3705</v>
      </c>
      <c r="D3849" s="93">
        <v>40.6</v>
      </c>
      <c r="E3849" s="80" t="s">
        <v>3706</v>
      </c>
      <c r="F3849" s="86" t="str">
        <f>INDEX('Crosswalk Particulates'!$B:$B,MATCH('2017 EPA Data'!A3849,'Crosswalk Particulates'!$A:$A,0))</f>
        <v>industry-fuel-other</v>
      </c>
      <c r="G3849" s="91">
        <f>INDEX('Crosswalk Particulates'!$E:$E,MATCH('2017 EPA Data'!$B3849,'Crosswalk Particulates'!$D:$D,0))</f>
        <v>0</v>
      </c>
      <c r="H3849" s="103">
        <f t="shared" si="60"/>
        <v>0</v>
      </c>
    </row>
    <row r="3850" spans="1:8" hidden="1">
      <c r="A3850" s="80" t="s">
        <v>3784</v>
      </c>
      <c r="B3850" s="80" t="s">
        <v>3782</v>
      </c>
      <c r="C3850" s="80" t="s">
        <v>3705</v>
      </c>
      <c r="D3850" s="93">
        <v>40.584510000000002</v>
      </c>
      <c r="E3850" s="80" t="s">
        <v>3706</v>
      </c>
      <c r="F3850" s="86" t="str">
        <f>INDEX('Crosswalk Particulates'!$B:$B,MATCH('2017 EPA Data'!A3850,'Crosswalk Particulates'!$A:$A,0))</f>
        <v>industry-fuel-coal</v>
      </c>
      <c r="G3850" s="91">
        <f>INDEX('Crosswalk Particulates'!$E:$E,MATCH('2017 EPA Data'!$B3850,'Crosswalk Particulates'!$D:$D,0))</f>
        <v>0</v>
      </c>
      <c r="H3850" s="103">
        <f t="shared" si="60"/>
        <v>0</v>
      </c>
    </row>
    <row r="3851" spans="1:8" hidden="1">
      <c r="A3851" s="80" t="s">
        <v>3796</v>
      </c>
      <c r="B3851" s="80" t="s">
        <v>3887</v>
      </c>
      <c r="C3851" s="80" t="s">
        <v>3705</v>
      </c>
      <c r="D3851" s="93">
        <v>40.5</v>
      </c>
      <c r="E3851" s="80" t="s">
        <v>3706</v>
      </c>
      <c r="F3851" s="86" t="str">
        <f>INDEX('Crosswalk Particulates'!$B:$B,MATCH('2017 EPA Data'!A3851,'Crosswalk Particulates'!$A:$A,0))</f>
        <v>Electricity Sector</v>
      </c>
      <c r="G3851" s="91">
        <f>INDEX('Crosswalk Particulates'!$E:$E,MATCH('2017 EPA Data'!$B3851,'Crosswalk Particulates'!$D:$D,0))</f>
        <v>0</v>
      </c>
      <c r="H3851" s="103">
        <f t="shared" si="60"/>
        <v>0</v>
      </c>
    </row>
    <row r="3852" spans="1:8" hidden="1">
      <c r="A3852" s="80" t="s">
        <v>3766</v>
      </c>
      <c r="B3852" s="80" t="s">
        <v>3969</v>
      </c>
      <c r="C3852" s="80" t="s">
        <v>3705</v>
      </c>
      <c r="D3852" s="93">
        <v>40.082084159475997</v>
      </c>
      <c r="E3852" s="80" t="s">
        <v>3706</v>
      </c>
      <c r="F3852" s="86" t="str">
        <f>INDEX('Crosswalk Particulates'!$B:$B,MATCH('2017 EPA Data'!A3852,'Crosswalk Particulates'!$A:$A,0))</f>
        <v>process-chemicals-industry</v>
      </c>
      <c r="G3852" s="91">
        <f>INDEX('Crosswalk Particulates'!$E:$E,MATCH('2017 EPA Data'!$B3852,'Crosswalk Particulates'!$D:$D,0))</f>
        <v>0</v>
      </c>
      <c r="H3852" s="103">
        <f t="shared" si="60"/>
        <v>0</v>
      </c>
    </row>
    <row r="3853" spans="1:8" hidden="1">
      <c r="A3853" s="80" t="s">
        <v>3743</v>
      </c>
      <c r="B3853" s="80" t="s">
        <v>3756</v>
      </c>
      <c r="C3853" s="80" t="s">
        <v>3705</v>
      </c>
      <c r="D3853" s="93">
        <v>40</v>
      </c>
      <c r="E3853" s="80" t="s">
        <v>3706</v>
      </c>
      <c r="F3853" s="86" t="str">
        <f>INDEX('Crosswalk Particulates'!$B:$B,MATCH('2017 EPA Data'!A3853,'Crosswalk Particulates'!$A:$A,0))</f>
        <v>process-other-industry</v>
      </c>
      <c r="G3853" s="91">
        <f>INDEX('Crosswalk Particulates'!$E:$E,MATCH('2017 EPA Data'!$B3853,'Crosswalk Particulates'!$D:$D,0))</f>
        <v>0</v>
      </c>
      <c r="H3853" s="103">
        <f t="shared" si="60"/>
        <v>0</v>
      </c>
    </row>
    <row r="3854" spans="1:8" hidden="1">
      <c r="A3854" s="80" t="s">
        <v>3743</v>
      </c>
      <c r="B3854" s="80" t="s">
        <v>3866</v>
      </c>
      <c r="C3854" s="80" t="s">
        <v>3705</v>
      </c>
      <c r="D3854" s="93">
        <v>40</v>
      </c>
      <c r="E3854" s="80" t="s">
        <v>3706</v>
      </c>
      <c r="F3854" s="86" t="str">
        <f>INDEX('Crosswalk Particulates'!$B:$B,MATCH('2017 EPA Data'!A3854,'Crosswalk Particulates'!$A:$A,0))</f>
        <v>process-other-industry</v>
      </c>
      <c r="G3854" s="91">
        <f>INDEX('Crosswalk Particulates'!$E:$E,MATCH('2017 EPA Data'!$B3854,'Crosswalk Particulates'!$D:$D,0))</f>
        <v>0</v>
      </c>
      <c r="H3854" s="103">
        <f t="shared" si="60"/>
        <v>0</v>
      </c>
    </row>
    <row r="3855" spans="1:8" hidden="1">
      <c r="A3855" s="80" t="s">
        <v>3806</v>
      </c>
      <c r="B3855" s="80" t="s">
        <v>3712</v>
      </c>
      <c r="C3855" s="80" t="s">
        <v>3705</v>
      </c>
      <c r="D3855" s="93">
        <v>40</v>
      </c>
      <c r="E3855" s="80" t="s">
        <v>3706</v>
      </c>
      <c r="F3855" s="86" t="str">
        <f>INDEX('Crosswalk Particulates'!$B:$B,MATCH('2017 EPA Data'!A3855,'Crosswalk Particulates'!$A:$A,0))</f>
        <v>Other-EPA</v>
      </c>
      <c r="G3855" s="91">
        <f>INDEX('Crosswalk Particulates'!$E:$E,MATCH('2017 EPA Data'!$B3855,'Crosswalk Particulates'!$D:$D,0))</f>
        <v>0</v>
      </c>
      <c r="H3855" s="103">
        <f t="shared" si="60"/>
        <v>0</v>
      </c>
    </row>
    <row r="3856" spans="1:8" hidden="1">
      <c r="A3856" s="80" t="s">
        <v>3835</v>
      </c>
      <c r="B3856" s="80" t="s">
        <v>3920</v>
      </c>
      <c r="D3856" s="93">
        <v>39.925473105121199</v>
      </c>
      <c r="E3856" s="80" t="s">
        <v>3710</v>
      </c>
      <c r="F3856" s="86" t="str">
        <f>INDEX('Crosswalk Particulates'!$B:$B,MATCH('2017 EPA Data'!A3856,'Crosswalk Particulates'!$A:$A,0))</f>
        <v>process-mining-industry</v>
      </c>
      <c r="G3856" s="91">
        <f>INDEX('Crosswalk Particulates'!$E:$E,MATCH('2017 EPA Data'!$B3856,'Crosswalk Particulates'!$D:$D,0))</f>
        <v>0</v>
      </c>
      <c r="H3856" s="103">
        <f t="shared" si="60"/>
        <v>36219823.012692623</v>
      </c>
    </row>
    <row r="3857" spans="1:8" hidden="1">
      <c r="A3857" s="80" t="s">
        <v>3747</v>
      </c>
      <c r="B3857" s="80" t="s">
        <v>3961</v>
      </c>
      <c r="C3857" s="80" t="s">
        <v>3705</v>
      </c>
      <c r="D3857" s="93">
        <v>39.747069160000002</v>
      </c>
      <c r="E3857" s="80" t="s">
        <v>3706</v>
      </c>
      <c r="F3857" s="86" t="str">
        <f>INDEX('Crosswalk Particulates'!$B:$B,MATCH('2017 EPA Data'!A3857,'Crosswalk Particulates'!$A:$A,0))</f>
        <v>process-waste-industry</v>
      </c>
      <c r="G3857" s="91">
        <f>INDEX('Crosswalk Particulates'!$E:$E,MATCH('2017 EPA Data'!$B3857,'Crosswalk Particulates'!$D:$D,0))</f>
        <v>0</v>
      </c>
      <c r="H3857" s="103">
        <f t="shared" si="60"/>
        <v>0</v>
      </c>
    </row>
    <row r="3858" spans="1:8" hidden="1">
      <c r="A3858" s="80" t="s">
        <v>3820</v>
      </c>
      <c r="B3858" s="80" t="s">
        <v>3824</v>
      </c>
      <c r="C3858" s="80" t="s">
        <v>3705</v>
      </c>
      <c r="D3858" s="93">
        <v>39.735978277836743</v>
      </c>
      <c r="E3858" s="80" t="s">
        <v>3706</v>
      </c>
      <c r="F3858" s="86" t="str">
        <f>INDEX('Crosswalk Particulates'!$B:$B,MATCH('2017 EPA Data'!A3858,'Crosswalk Particulates'!$A:$A,0))</f>
        <v>industry-fuel-other</v>
      </c>
      <c r="G3858" s="91">
        <f>INDEX('Crosswalk Particulates'!$E:$E,MATCH('2017 EPA Data'!$B3858,'Crosswalk Particulates'!$D:$D,0))</f>
        <v>0</v>
      </c>
      <c r="H3858" s="103">
        <f t="shared" si="60"/>
        <v>0</v>
      </c>
    </row>
    <row r="3859" spans="1:8" hidden="1">
      <c r="A3859" s="80" t="s">
        <v>3774</v>
      </c>
      <c r="B3859" s="80" t="s">
        <v>3824</v>
      </c>
      <c r="C3859" s="80" t="s">
        <v>3705</v>
      </c>
      <c r="D3859" s="93">
        <v>39.500887746827907</v>
      </c>
      <c r="E3859" s="80" t="s">
        <v>3706</v>
      </c>
      <c r="F3859" s="86" t="str">
        <f>INDEX('Crosswalk Particulates'!$B:$B,MATCH('2017 EPA Data'!A3859,'Crosswalk Particulates'!$A:$A,0))</f>
        <v>process-other-industry</v>
      </c>
      <c r="G3859" s="91">
        <f>INDEX('Crosswalk Particulates'!$E:$E,MATCH('2017 EPA Data'!$B3859,'Crosswalk Particulates'!$D:$D,0))</f>
        <v>0</v>
      </c>
      <c r="H3859" s="103">
        <f t="shared" si="60"/>
        <v>0</v>
      </c>
    </row>
    <row r="3860" spans="1:8" hidden="1">
      <c r="A3860" s="80" t="s">
        <v>3817</v>
      </c>
      <c r="B3860" s="80" t="s">
        <v>3861</v>
      </c>
      <c r="C3860" s="80" t="s">
        <v>3705</v>
      </c>
      <c r="D3860" s="93">
        <v>39.489699999999999</v>
      </c>
      <c r="E3860" s="80" t="s">
        <v>3706</v>
      </c>
      <c r="F3860" s="86" t="str">
        <f>INDEX('Crosswalk Particulates'!$B:$B,MATCH('2017 EPA Data'!A3860,'Crosswalk Particulates'!$A:$A,0))</f>
        <v>industry-fuel-oil</v>
      </c>
      <c r="G3860" s="91">
        <f>INDEX('Crosswalk Particulates'!$E:$E,MATCH('2017 EPA Data'!$B3860,'Crosswalk Particulates'!$D:$D,0))</f>
        <v>0</v>
      </c>
      <c r="H3860" s="103">
        <f t="shared" si="60"/>
        <v>0</v>
      </c>
    </row>
    <row r="3861" spans="1:8" hidden="1">
      <c r="A3861" s="80" t="s">
        <v>3739</v>
      </c>
      <c r="B3861" s="80" t="s">
        <v>3859</v>
      </c>
      <c r="C3861" s="80" t="s">
        <v>3705</v>
      </c>
      <c r="D3861" s="93">
        <v>39.4</v>
      </c>
      <c r="E3861" s="80" t="s">
        <v>3706</v>
      </c>
      <c r="F3861" s="86" t="str">
        <f>INDEX('Crosswalk Particulates'!$B:$B,MATCH('2017 EPA Data'!A3861,'Crosswalk Particulates'!$A:$A,0))</f>
        <v>industry-fuel-natural gas</v>
      </c>
      <c r="G3861" s="91">
        <f>INDEX('Crosswalk Particulates'!$E:$E,MATCH('2017 EPA Data'!$B3861,'Crosswalk Particulates'!$D:$D,0))</f>
        <v>0</v>
      </c>
      <c r="H3861" s="103">
        <f t="shared" si="60"/>
        <v>0</v>
      </c>
    </row>
    <row r="3862" spans="1:8" hidden="1">
      <c r="A3862" s="80" t="s">
        <v>3820</v>
      </c>
      <c r="B3862" s="80" t="s">
        <v>3965</v>
      </c>
      <c r="C3862" s="80" t="s">
        <v>3705</v>
      </c>
      <c r="D3862" s="93">
        <v>38.991999999999997</v>
      </c>
      <c r="E3862" s="80" t="s">
        <v>3706</v>
      </c>
      <c r="F3862" s="86" t="str">
        <f>INDEX('Crosswalk Particulates'!$B:$B,MATCH('2017 EPA Data'!A3862,'Crosswalk Particulates'!$A:$A,0))</f>
        <v>industry-fuel-other</v>
      </c>
      <c r="G3862" s="91">
        <f>INDEX('Crosswalk Particulates'!$E:$E,MATCH('2017 EPA Data'!$B3862,'Crosswalk Particulates'!$D:$D,0))</f>
        <v>0</v>
      </c>
      <c r="H3862" s="103">
        <f t="shared" si="60"/>
        <v>0</v>
      </c>
    </row>
    <row r="3863" spans="1:8" hidden="1">
      <c r="A3863" s="80" t="s">
        <v>3852</v>
      </c>
      <c r="B3863" s="80" t="s">
        <v>3891</v>
      </c>
      <c r="C3863" s="80" t="s">
        <v>3705</v>
      </c>
      <c r="D3863" s="93">
        <v>38.83</v>
      </c>
      <c r="E3863" s="80" t="s">
        <v>3706</v>
      </c>
      <c r="F3863" s="86" t="str">
        <f>INDEX('Crosswalk Particulates'!$B:$B,MATCH('2017 EPA Data'!A3863,'Crosswalk Particulates'!$A:$A,0))</f>
        <v>Commercial Buildings Sector</v>
      </c>
      <c r="G3863" s="91">
        <f>INDEX('Crosswalk Particulates'!$E:$E,MATCH('2017 EPA Data'!$B3863,'Crosswalk Particulates'!$D:$D,0))</f>
        <v>0</v>
      </c>
      <c r="H3863" s="103">
        <f t="shared" si="60"/>
        <v>0</v>
      </c>
    </row>
    <row r="3864" spans="1:8" hidden="1">
      <c r="A3864" s="80" t="s">
        <v>3707</v>
      </c>
      <c r="B3864" s="80" t="s">
        <v>4019</v>
      </c>
      <c r="C3864" s="80" t="s">
        <v>3705</v>
      </c>
      <c r="D3864" s="93">
        <v>38.661963047999997</v>
      </c>
      <c r="E3864" s="80" t="s">
        <v>3706</v>
      </c>
      <c r="F3864" s="86" t="str">
        <f>INDEX('Crosswalk Particulates'!$B:$B,MATCH('2017 EPA Data'!A3864,'Crosswalk Particulates'!$A:$A,0))</f>
        <v>process-other-industry</v>
      </c>
      <c r="G3864" s="91">
        <f>INDEX('Crosswalk Particulates'!$E:$E,MATCH('2017 EPA Data'!$B3864,'Crosswalk Particulates'!$D:$D,0))</f>
        <v>0</v>
      </c>
      <c r="H3864" s="103">
        <f t="shared" si="60"/>
        <v>0</v>
      </c>
    </row>
    <row r="3865" spans="1:8" hidden="1">
      <c r="A3865" s="80" t="s">
        <v>3730</v>
      </c>
      <c r="B3865" s="80" t="s">
        <v>3914</v>
      </c>
      <c r="C3865" s="80" t="s">
        <v>3705</v>
      </c>
      <c r="D3865" s="93">
        <v>38.586795414116779</v>
      </c>
      <c r="E3865" s="80" t="s">
        <v>3706</v>
      </c>
      <c r="F3865" s="86" t="str">
        <f>INDEX('Crosswalk Particulates'!$B:$B,MATCH('2017 EPA Data'!A3865,'Crosswalk Particulates'!$A:$A,0))</f>
        <v>process-ngps-industry</v>
      </c>
      <c r="G3865" s="91">
        <f>INDEX('Crosswalk Particulates'!$E:$E,MATCH('2017 EPA Data'!$B3865,'Crosswalk Particulates'!$D:$D,0))</f>
        <v>0</v>
      </c>
      <c r="H3865" s="103">
        <f t="shared" si="60"/>
        <v>0</v>
      </c>
    </row>
    <row r="3866" spans="1:8" hidden="1">
      <c r="A3866" s="80" t="s">
        <v>3751</v>
      </c>
      <c r="B3866" s="80" t="s">
        <v>3813</v>
      </c>
      <c r="C3866" s="80" t="s">
        <v>3705</v>
      </c>
      <c r="D3866" s="93">
        <v>38.537259508985315</v>
      </c>
      <c r="E3866" s="80" t="s">
        <v>3706</v>
      </c>
      <c r="F3866" s="86" t="str">
        <f>INDEX('Crosswalk Particulates'!$B:$B,MATCH('2017 EPA Data'!A3866,'Crosswalk Particulates'!$A:$A,0))</f>
        <v>Other-EPA</v>
      </c>
      <c r="G3866" s="91">
        <f>INDEX('Crosswalk Particulates'!$E:$E,MATCH('2017 EPA Data'!$B3866,'Crosswalk Particulates'!$D:$D,0))</f>
        <v>0</v>
      </c>
      <c r="H3866" s="103">
        <f t="shared" si="60"/>
        <v>0</v>
      </c>
    </row>
    <row r="3867" spans="1:8" hidden="1">
      <c r="A3867" s="80" t="s">
        <v>3747</v>
      </c>
      <c r="B3867" s="80" t="s">
        <v>3862</v>
      </c>
      <c r="C3867" s="80" t="s">
        <v>3705</v>
      </c>
      <c r="D3867" s="93">
        <v>38.398717400000002</v>
      </c>
      <c r="E3867" s="80" t="s">
        <v>3706</v>
      </c>
      <c r="F3867" s="86" t="str">
        <f>INDEX('Crosswalk Particulates'!$B:$B,MATCH('2017 EPA Data'!A3867,'Crosswalk Particulates'!$A:$A,0))</f>
        <v>process-waste-industry</v>
      </c>
      <c r="G3867" s="91">
        <f>INDEX('Crosswalk Particulates'!$E:$E,MATCH('2017 EPA Data'!$B3867,'Crosswalk Particulates'!$D:$D,0))</f>
        <v>0</v>
      </c>
      <c r="H3867" s="103">
        <f t="shared" si="60"/>
        <v>0</v>
      </c>
    </row>
    <row r="3868" spans="1:8" hidden="1">
      <c r="A3868" s="80" t="s">
        <v>3819</v>
      </c>
      <c r="B3868" s="80" t="s">
        <v>3894</v>
      </c>
      <c r="C3868" s="80" t="s">
        <v>3705</v>
      </c>
      <c r="D3868" s="93">
        <v>38.398169810340001</v>
      </c>
      <c r="E3868" s="80" t="s">
        <v>3706</v>
      </c>
      <c r="F3868" s="86" t="str">
        <f>INDEX('Crosswalk Particulates'!$B:$B,MATCH('2017 EPA Data'!A3868,'Crosswalk Particulates'!$A:$A,0))</f>
        <v>Residential Buildings Sector</v>
      </c>
      <c r="G3868" s="91">
        <f>INDEX('Crosswalk Particulates'!$E:$E,MATCH('2017 EPA Data'!$B3868,'Crosswalk Particulates'!$D:$D,0))</f>
        <v>0</v>
      </c>
      <c r="H3868" s="103">
        <f t="shared" si="60"/>
        <v>0</v>
      </c>
    </row>
    <row r="3869" spans="1:8" hidden="1">
      <c r="A3869" s="80" t="s">
        <v>3769</v>
      </c>
      <c r="B3869" s="80" t="s">
        <v>3850</v>
      </c>
      <c r="C3869" s="80" t="s">
        <v>3705</v>
      </c>
      <c r="D3869" s="93">
        <v>38.361980783862393</v>
      </c>
      <c r="E3869" s="80" t="s">
        <v>3706</v>
      </c>
      <c r="F3869" s="86" t="str">
        <f>INDEX('Crosswalk Particulates'!$B:$B,MATCH('2017 EPA Data'!A3869,'Crosswalk Particulates'!$A:$A,0))</f>
        <v>Electricity Sector</v>
      </c>
      <c r="G3869" s="91">
        <f>INDEX('Crosswalk Particulates'!$E:$E,MATCH('2017 EPA Data'!$B3869,'Crosswalk Particulates'!$D:$D,0))</f>
        <v>0</v>
      </c>
      <c r="H3869" s="103">
        <f t="shared" si="60"/>
        <v>0</v>
      </c>
    </row>
    <row r="3870" spans="1:8" hidden="1">
      <c r="A3870" s="80" t="s">
        <v>3857</v>
      </c>
      <c r="B3870" s="80" t="s">
        <v>3904</v>
      </c>
      <c r="D3870" s="93">
        <v>38.049091299053075</v>
      </c>
      <c r="E3870" s="80" t="s">
        <v>3710</v>
      </c>
      <c r="F3870" s="86" t="str">
        <f>INDEX('Crosswalk Particulates'!$B:$B,MATCH('2017 EPA Data'!A3870,'Crosswalk Particulates'!$A:$A,0))</f>
        <v>Commercial Buildings Sector</v>
      </c>
      <c r="G3870" s="91" t="str">
        <f>INDEX('Crosswalk Particulates'!$E:$E,MATCH('2017 EPA Data'!$B3870,'Crosswalk Particulates'!$D:$D,0))</f>
        <v>BC</v>
      </c>
      <c r="H3870" s="103">
        <f t="shared" si="60"/>
        <v>34517596.047439538</v>
      </c>
    </row>
    <row r="3871" spans="1:8" hidden="1">
      <c r="A3871" s="80" t="s">
        <v>3853</v>
      </c>
      <c r="B3871" s="80" t="s">
        <v>3856</v>
      </c>
      <c r="C3871" s="80" t="s">
        <v>3705</v>
      </c>
      <c r="D3871" s="93">
        <v>38</v>
      </c>
      <c r="E3871" s="80" t="s">
        <v>3706</v>
      </c>
      <c r="F3871" s="86" t="str">
        <f>INDEX('Crosswalk Particulates'!$B:$B,MATCH('2017 EPA Data'!A3871,'Crosswalk Particulates'!$A:$A,0))</f>
        <v>Commercial Buildings Sector</v>
      </c>
      <c r="G3871" s="91">
        <f>INDEX('Crosswalk Particulates'!$E:$E,MATCH('2017 EPA Data'!$B3871,'Crosswalk Particulates'!$D:$D,0))</f>
        <v>0</v>
      </c>
      <c r="H3871" s="103">
        <f t="shared" si="60"/>
        <v>0</v>
      </c>
    </row>
    <row r="3872" spans="1:8" hidden="1">
      <c r="A3872" s="80" t="s">
        <v>3730</v>
      </c>
      <c r="B3872" s="80" t="s">
        <v>3882</v>
      </c>
      <c r="C3872" s="80" t="s">
        <v>3705</v>
      </c>
      <c r="D3872" s="93">
        <v>37.883430506848001</v>
      </c>
      <c r="E3872" s="80" t="s">
        <v>3706</v>
      </c>
      <c r="F3872" s="86" t="str">
        <f>INDEX('Crosswalk Particulates'!$B:$B,MATCH('2017 EPA Data'!A3872,'Crosswalk Particulates'!$A:$A,0))</f>
        <v>process-ngps-industry</v>
      </c>
      <c r="G3872" s="91">
        <f>INDEX('Crosswalk Particulates'!$E:$E,MATCH('2017 EPA Data'!$B3872,'Crosswalk Particulates'!$D:$D,0))</f>
        <v>0</v>
      </c>
      <c r="H3872" s="103">
        <f t="shared" si="60"/>
        <v>0</v>
      </c>
    </row>
    <row r="3873" spans="1:8" hidden="1">
      <c r="A3873" s="80" t="s">
        <v>3852</v>
      </c>
      <c r="B3873" s="80" t="s">
        <v>3802</v>
      </c>
      <c r="C3873" s="80" t="s">
        <v>3705</v>
      </c>
      <c r="D3873" s="93">
        <v>37.457801588039629</v>
      </c>
      <c r="E3873" s="80" t="s">
        <v>3706</v>
      </c>
      <c r="F3873" s="86" t="str">
        <f>INDEX('Crosswalk Particulates'!$B:$B,MATCH('2017 EPA Data'!A3873,'Crosswalk Particulates'!$A:$A,0))</f>
        <v>Commercial Buildings Sector</v>
      </c>
      <c r="G3873" s="91">
        <f>INDEX('Crosswalk Particulates'!$E:$E,MATCH('2017 EPA Data'!$B3873,'Crosswalk Particulates'!$D:$D,0))</f>
        <v>0</v>
      </c>
      <c r="H3873" s="103">
        <f t="shared" si="60"/>
        <v>0</v>
      </c>
    </row>
    <row r="3874" spans="1:8" hidden="1">
      <c r="A3874" s="80" t="s">
        <v>3726</v>
      </c>
      <c r="B3874" s="80" t="s">
        <v>3917</v>
      </c>
      <c r="C3874" s="80" t="s">
        <v>3705</v>
      </c>
      <c r="D3874" s="93">
        <v>37.323124212591942</v>
      </c>
      <c r="E3874" s="80" t="s">
        <v>3706</v>
      </c>
      <c r="F3874" s="86" t="str">
        <f>INDEX('Crosswalk Particulates'!$B:$B,MATCH('2017 EPA Data'!A3874,'Crosswalk Particulates'!$A:$A,0))</f>
        <v>process-other-industry</v>
      </c>
      <c r="G3874" s="91">
        <f>INDEX('Crosswalk Particulates'!$E:$E,MATCH('2017 EPA Data'!$B3874,'Crosswalk Particulates'!$D:$D,0))</f>
        <v>0</v>
      </c>
      <c r="H3874" s="103">
        <f t="shared" si="60"/>
        <v>0</v>
      </c>
    </row>
    <row r="3875" spans="1:8" hidden="1">
      <c r="A3875" s="80" t="s">
        <v>3742</v>
      </c>
      <c r="B3875" s="80" t="s">
        <v>3941</v>
      </c>
      <c r="D3875" s="93">
        <v>37.174654354916527</v>
      </c>
      <c r="E3875" s="80" t="s">
        <v>3710</v>
      </c>
      <c r="F3875" s="86" t="str">
        <f>INDEX('Crosswalk Particulates'!$B:$B,MATCH('2017 EPA Data'!A3875,'Crosswalk Particulates'!$A:$A,0))</f>
        <v>Transportation Sector</v>
      </c>
      <c r="G3875" s="91">
        <f>INDEX('Crosswalk Particulates'!$E:$E,MATCH('2017 EPA Data'!$B3875,'Crosswalk Particulates'!$D:$D,0))</f>
        <v>0</v>
      </c>
      <c r="H3875" s="103">
        <f t="shared" si="60"/>
        <v>33724319.252221726</v>
      </c>
    </row>
    <row r="3876" spans="1:8" hidden="1">
      <c r="A3876" s="80" t="s">
        <v>3820</v>
      </c>
      <c r="B3876" s="80" t="s">
        <v>3883</v>
      </c>
      <c r="C3876" s="80" t="s">
        <v>3705</v>
      </c>
      <c r="D3876" s="93">
        <v>37.116324024779821</v>
      </c>
      <c r="E3876" s="80" t="s">
        <v>3706</v>
      </c>
      <c r="F3876" s="86" t="str">
        <f>INDEX('Crosswalk Particulates'!$B:$B,MATCH('2017 EPA Data'!A3876,'Crosswalk Particulates'!$A:$A,0))</f>
        <v>industry-fuel-other</v>
      </c>
      <c r="G3876" s="91">
        <f>INDEX('Crosswalk Particulates'!$E:$E,MATCH('2017 EPA Data'!$B3876,'Crosswalk Particulates'!$D:$D,0))</f>
        <v>0</v>
      </c>
      <c r="H3876" s="103">
        <f t="shared" si="60"/>
        <v>0</v>
      </c>
    </row>
    <row r="3877" spans="1:8" hidden="1">
      <c r="A3877" s="80" t="s">
        <v>3753</v>
      </c>
      <c r="B3877" s="80" t="s">
        <v>3728</v>
      </c>
      <c r="C3877" s="80" t="s">
        <v>3705</v>
      </c>
      <c r="D3877" s="93">
        <v>37.04</v>
      </c>
      <c r="E3877" s="80" t="s">
        <v>3706</v>
      </c>
      <c r="F3877" s="86" t="str">
        <f>INDEX('Crosswalk Particulates'!$B:$B,MATCH('2017 EPA Data'!A3877,'Crosswalk Particulates'!$A:$A,0))</f>
        <v>Electricity Sector</v>
      </c>
      <c r="G3877" s="91">
        <f>INDEX('Crosswalk Particulates'!$E:$E,MATCH('2017 EPA Data'!$B3877,'Crosswalk Particulates'!$D:$D,0))</f>
        <v>0</v>
      </c>
      <c r="H3877" s="103">
        <f t="shared" si="60"/>
        <v>0</v>
      </c>
    </row>
    <row r="3878" spans="1:8" hidden="1">
      <c r="A3878" s="80" t="s">
        <v>3790</v>
      </c>
      <c r="B3878" s="80" t="s">
        <v>3829</v>
      </c>
      <c r="C3878" s="80" t="s">
        <v>3705</v>
      </c>
      <c r="D3878" s="93">
        <v>37.012095199999997</v>
      </c>
      <c r="E3878" s="80" t="s">
        <v>3706</v>
      </c>
      <c r="F3878" s="86" t="str">
        <f>INDEX('Crosswalk Particulates'!$B:$B,MATCH('2017 EPA Data'!A3878,'Crosswalk Particulates'!$A:$A,0))</f>
        <v>process-other-industry</v>
      </c>
      <c r="G3878" s="91">
        <f>INDEX('Crosswalk Particulates'!$E:$E,MATCH('2017 EPA Data'!$B3878,'Crosswalk Particulates'!$D:$D,0))</f>
        <v>0</v>
      </c>
      <c r="H3878" s="103">
        <f t="shared" si="60"/>
        <v>0</v>
      </c>
    </row>
    <row r="3879" spans="1:8" hidden="1">
      <c r="A3879" s="80" t="s">
        <v>3817</v>
      </c>
      <c r="B3879" s="80" t="s">
        <v>3824</v>
      </c>
      <c r="C3879" s="80" t="s">
        <v>3705</v>
      </c>
      <c r="D3879" s="93">
        <v>36.96696106095898</v>
      </c>
      <c r="E3879" s="80" t="s">
        <v>3706</v>
      </c>
      <c r="F3879" s="86" t="str">
        <f>INDEX('Crosswalk Particulates'!$B:$B,MATCH('2017 EPA Data'!A3879,'Crosswalk Particulates'!$A:$A,0))</f>
        <v>industry-fuel-oil</v>
      </c>
      <c r="G3879" s="91">
        <f>INDEX('Crosswalk Particulates'!$E:$E,MATCH('2017 EPA Data'!$B3879,'Crosswalk Particulates'!$D:$D,0))</f>
        <v>0</v>
      </c>
      <c r="H3879" s="103">
        <f t="shared" si="60"/>
        <v>0</v>
      </c>
    </row>
    <row r="3880" spans="1:8" hidden="1">
      <c r="A3880" s="80" t="s">
        <v>3796</v>
      </c>
      <c r="B3880" s="80" t="s">
        <v>3916</v>
      </c>
      <c r="C3880" s="80" t="s">
        <v>3705</v>
      </c>
      <c r="D3880" s="93">
        <v>36.939324444</v>
      </c>
      <c r="E3880" s="80" t="s">
        <v>3706</v>
      </c>
      <c r="F3880" s="86" t="str">
        <f>INDEX('Crosswalk Particulates'!$B:$B,MATCH('2017 EPA Data'!A3880,'Crosswalk Particulates'!$A:$A,0))</f>
        <v>Electricity Sector</v>
      </c>
      <c r="G3880" s="91">
        <f>INDEX('Crosswalk Particulates'!$E:$E,MATCH('2017 EPA Data'!$B3880,'Crosswalk Particulates'!$D:$D,0))</f>
        <v>0</v>
      </c>
      <c r="H3880" s="103">
        <f t="shared" si="60"/>
        <v>0</v>
      </c>
    </row>
    <row r="3881" spans="1:8" hidden="1">
      <c r="A3881" s="80" t="s">
        <v>3774</v>
      </c>
      <c r="B3881" s="80" t="s">
        <v>3956</v>
      </c>
      <c r="C3881" s="80" t="s">
        <v>3705</v>
      </c>
      <c r="D3881" s="93">
        <v>36.6</v>
      </c>
      <c r="E3881" s="80" t="s">
        <v>3706</v>
      </c>
      <c r="F3881" s="86" t="str">
        <f>INDEX('Crosswalk Particulates'!$B:$B,MATCH('2017 EPA Data'!A3881,'Crosswalk Particulates'!$A:$A,0))</f>
        <v>process-other-industry</v>
      </c>
      <c r="G3881" s="91">
        <f>INDEX('Crosswalk Particulates'!$E:$E,MATCH('2017 EPA Data'!$B3881,'Crosswalk Particulates'!$D:$D,0))</f>
        <v>0</v>
      </c>
      <c r="H3881" s="103">
        <f t="shared" si="60"/>
        <v>0</v>
      </c>
    </row>
    <row r="3882" spans="1:8" hidden="1">
      <c r="A3882" s="80" t="s">
        <v>3853</v>
      </c>
      <c r="B3882" s="80" t="s">
        <v>3939</v>
      </c>
      <c r="C3882" s="80" t="s">
        <v>3705</v>
      </c>
      <c r="D3882" s="93">
        <v>36.553184621038319</v>
      </c>
      <c r="E3882" s="80" t="s">
        <v>3706</v>
      </c>
      <c r="F3882" s="86" t="str">
        <f>INDEX('Crosswalk Particulates'!$B:$B,MATCH('2017 EPA Data'!A3882,'Crosswalk Particulates'!$A:$A,0))</f>
        <v>Commercial Buildings Sector</v>
      </c>
      <c r="G3882" s="91">
        <f>INDEX('Crosswalk Particulates'!$E:$E,MATCH('2017 EPA Data'!$B3882,'Crosswalk Particulates'!$D:$D,0))</f>
        <v>0</v>
      </c>
      <c r="H3882" s="103">
        <f t="shared" si="60"/>
        <v>0</v>
      </c>
    </row>
    <row r="3883" spans="1:8" hidden="1">
      <c r="A3883" s="80" t="s">
        <v>3788</v>
      </c>
      <c r="B3883" s="80" t="s">
        <v>3855</v>
      </c>
      <c r="C3883" s="80" t="s">
        <v>3705</v>
      </c>
      <c r="D3883" s="93">
        <v>36.492479379999999</v>
      </c>
      <c r="E3883" s="80" t="s">
        <v>3706</v>
      </c>
      <c r="F3883" s="86" t="str">
        <f>INDEX('Crosswalk Particulates'!$B:$B,MATCH('2017 EPA Data'!A3883,'Crosswalk Particulates'!$A:$A,0))</f>
        <v>industry-fuel-biomass</v>
      </c>
      <c r="G3883" s="91">
        <f>INDEX('Crosswalk Particulates'!$E:$E,MATCH('2017 EPA Data'!$B3883,'Crosswalk Particulates'!$D:$D,0))</f>
        <v>0</v>
      </c>
      <c r="H3883" s="103">
        <f t="shared" si="60"/>
        <v>0</v>
      </c>
    </row>
    <row r="3884" spans="1:8" hidden="1">
      <c r="A3884" s="80" t="s">
        <v>3770</v>
      </c>
      <c r="B3884" s="80" t="s">
        <v>3885</v>
      </c>
      <c r="C3884" s="80" t="s">
        <v>3705</v>
      </c>
      <c r="D3884" s="93">
        <v>36.385379538000002</v>
      </c>
      <c r="E3884" s="80" t="s">
        <v>3706</v>
      </c>
      <c r="F3884" s="86" t="str">
        <f>INDEX('Crosswalk Particulates'!$B:$B,MATCH('2017 EPA Data'!A3884,'Crosswalk Particulates'!$A:$A,0))</f>
        <v>Commercial Buildings Sector</v>
      </c>
      <c r="G3884" s="91">
        <f>INDEX('Crosswalk Particulates'!$E:$E,MATCH('2017 EPA Data'!$B3884,'Crosswalk Particulates'!$D:$D,0))</f>
        <v>0</v>
      </c>
      <c r="H3884" s="103">
        <f t="shared" si="60"/>
        <v>0</v>
      </c>
    </row>
    <row r="3885" spans="1:8" hidden="1">
      <c r="A3885" s="80" t="s">
        <v>3766</v>
      </c>
      <c r="B3885" s="80" t="s">
        <v>3881</v>
      </c>
      <c r="C3885" s="80" t="s">
        <v>3705</v>
      </c>
      <c r="D3885" s="93">
        <v>36.28904</v>
      </c>
      <c r="E3885" s="80" t="s">
        <v>3706</v>
      </c>
      <c r="F3885" s="86" t="str">
        <f>INDEX('Crosswalk Particulates'!$B:$B,MATCH('2017 EPA Data'!A3885,'Crosswalk Particulates'!$A:$A,0))</f>
        <v>process-chemicals-industry</v>
      </c>
      <c r="G3885" s="91">
        <f>INDEX('Crosswalk Particulates'!$E:$E,MATCH('2017 EPA Data'!$B3885,'Crosswalk Particulates'!$D:$D,0))</f>
        <v>0</v>
      </c>
      <c r="H3885" s="103">
        <f t="shared" si="60"/>
        <v>0</v>
      </c>
    </row>
    <row r="3886" spans="1:8" hidden="1">
      <c r="A3886" s="80" t="s">
        <v>3819</v>
      </c>
      <c r="B3886" s="80" t="s">
        <v>3809</v>
      </c>
      <c r="C3886" s="80" t="s">
        <v>3705</v>
      </c>
      <c r="D3886" s="93">
        <v>36.150434544476056</v>
      </c>
      <c r="E3886" s="80" t="s">
        <v>3706</v>
      </c>
      <c r="F3886" s="86" t="str">
        <f>INDEX('Crosswalk Particulates'!$B:$B,MATCH('2017 EPA Data'!A3886,'Crosswalk Particulates'!$A:$A,0))</f>
        <v>Residential Buildings Sector</v>
      </c>
      <c r="G3886" s="91">
        <f>INDEX('Crosswalk Particulates'!$E:$E,MATCH('2017 EPA Data'!$B3886,'Crosswalk Particulates'!$D:$D,0))</f>
        <v>0</v>
      </c>
      <c r="H3886" s="103">
        <f t="shared" si="60"/>
        <v>0</v>
      </c>
    </row>
    <row r="3887" spans="1:8" hidden="1">
      <c r="A3887" s="80" t="s">
        <v>3796</v>
      </c>
      <c r="B3887" s="80" t="s">
        <v>3875</v>
      </c>
      <c r="C3887" s="80" t="s">
        <v>3705</v>
      </c>
      <c r="D3887" s="93">
        <v>36.065896199999997</v>
      </c>
      <c r="E3887" s="80" t="s">
        <v>3706</v>
      </c>
      <c r="F3887" s="86" t="str">
        <f>INDEX('Crosswalk Particulates'!$B:$B,MATCH('2017 EPA Data'!A3887,'Crosswalk Particulates'!$A:$A,0))</f>
        <v>Electricity Sector</v>
      </c>
      <c r="G3887" s="91">
        <f>INDEX('Crosswalk Particulates'!$E:$E,MATCH('2017 EPA Data'!$B3887,'Crosswalk Particulates'!$D:$D,0))</f>
        <v>0</v>
      </c>
      <c r="H3887" s="103">
        <f t="shared" si="60"/>
        <v>0</v>
      </c>
    </row>
    <row r="3888" spans="1:8" hidden="1">
      <c r="A3888" s="80" t="s">
        <v>3783</v>
      </c>
      <c r="B3888" s="80" t="s">
        <v>3775</v>
      </c>
      <c r="C3888" s="80" t="s">
        <v>3705</v>
      </c>
      <c r="D3888" s="93">
        <v>36</v>
      </c>
      <c r="E3888" s="80" t="s">
        <v>3706</v>
      </c>
      <c r="F3888" s="86" t="str">
        <f>INDEX('Crosswalk Particulates'!$B:$B,MATCH('2017 EPA Data'!A3888,'Crosswalk Particulates'!$A:$A,0))</f>
        <v>process-other-industry</v>
      </c>
      <c r="G3888" s="91">
        <f>INDEX('Crosswalk Particulates'!$E:$E,MATCH('2017 EPA Data'!$B3888,'Crosswalk Particulates'!$D:$D,0))</f>
        <v>0</v>
      </c>
      <c r="H3888" s="103">
        <f t="shared" si="60"/>
        <v>0</v>
      </c>
    </row>
    <row r="3889" spans="1:8" hidden="1">
      <c r="A3889" s="80" t="s">
        <v>3770</v>
      </c>
      <c r="B3889" s="80" t="s">
        <v>3814</v>
      </c>
      <c r="C3889" s="80" t="s">
        <v>3705</v>
      </c>
      <c r="D3889" s="93">
        <v>35.747354259569512</v>
      </c>
      <c r="E3889" s="80" t="s">
        <v>3706</v>
      </c>
      <c r="F3889" s="86" t="str">
        <f>INDEX('Crosswalk Particulates'!$B:$B,MATCH('2017 EPA Data'!A3889,'Crosswalk Particulates'!$A:$A,0))</f>
        <v>Commercial Buildings Sector</v>
      </c>
      <c r="G3889" s="91">
        <f>INDEX('Crosswalk Particulates'!$E:$E,MATCH('2017 EPA Data'!$B3889,'Crosswalk Particulates'!$D:$D,0))</f>
        <v>0</v>
      </c>
      <c r="H3889" s="103">
        <f t="shared" si="60"/>
        <v>0</v>
      </c>
    </row>
    <row r="3890" spans="1:8" hidden="1">
      <c r="A3890" s="80" t="s">
        <v>3735</v>
      </c>
      <c r="B3890" s="80" t="s">
        <v>4009</v>
      </c>
      <c r="C3890" s="80" t="s">
        <v>3705</v>
      </c>
      <c r="D3890" s="93">
        <v>35.71</v>
      </c>
      <c r="E3890" s="80" t="s">
        <v>3706</v>
      </c>
      <c r="F3890" s="86" t="str">
        <f>INDEX('Crosswalk Particulates'!$B:$B,MATCH('2017 EPA Data'!A3890,'Crosswalk Particulates'!$A:$A,0))</f>
        <v>process-other-industry</v>
      </c>
      <c r="G3890" s="91">
        <f>INDEX('Crosswalk Particulates'!$E:$E,MATCH('2017 EPA Data'!$B3890,'Crosswalk Particulates'!$D:$D,0))</f>
        <v>0</v>
      </c>
      <c r="H3890" s="103">
        <f t="shared" si="60"/>
        <v>0</v>
      </c>
    </row>
    <row r="3891" spans="1:8" hidden="1">
      <c r="A3891" s="80" t="s">
        <v>3843</v>
      </c>
      <c r="B3891" s="80" t="s">
        <v>3951</v>
      </c>
      <c r="C3891" s="80" t="s">
        <v>3705</v>
      </c>
      <c r="D3891" s="93">
        <v>35.417043481880391</v>
      </c>
      <c r="E3891" s="80" t="s">
        <v>3706</v>
      </c>
      <c r="F3891" s="86" t="str">
        <f>INDEX('Crosswalk Particulates'!$B:$B,MATCH('2017 EPA Data'!A3891,'Crosswalk Particulates'!$A:$A,0))</f>
        <v>Commercial Buildings Sector</v>
      </c>
      <c r="G3891" s="91">
        <f>INDEX('Crosswalk Particulates'!$E:$E,MATCH('2017 EPA Data'!$B3891,'Crosswalk Particulates'!$D:$D,0))</f>
        <v>0</v>
      </c>
      <c r="H3891" s="103">
        <f t="shared" si="60"/>
        <v>0</v>
      </c>
    </row>
    <row r="3892" spans="1:8" hidden="1">
      <c r="A3892" s="80" t="s">
        <v>3837</v>
      </c>
      <c r="B3892" s="80" t="s">
        <v>3844</v>
      </c>
      <c r="C3892" s="80" t="s">
        <v>3705</v>
      </c>
      <c r="D3892" s="93">
        <v>35.359872530776798</v>
      </c>
      <c r="E3892" s="80" t="s">
        <v>3706</v>
      </c>
      <c r="F3892" s="86" t="str">
        <f>INDEX('Crosswalk Particulates'!$B:$B,MATCH('2017 EPA Data'!A3892,'Crosswalk Particulates'!$A:$A,0))</f>
        <v>Electricity Sector</v>
      </c>
      <c r="G3892" s="91">
        <f>INDEX('Crosswalk Particulates'!$E:$E,MATCH('2017 EPA Data'!$B3892,'Crosswalk Particulates'!$D:$D,0))</f>
        <v>0</v>
      </c>
      <c r="H3892" s="103">
        <f t="shared" si="60"/>
        <v>0</v>
      </c>
    </row>
    <row r="3893" spans="1:8" hidden="1">
      <c r="A3893" s="80" t="s">
        <v>3783</v>
      </c>
      <c r="B3893" s="80" t="s">
        <v>3818</v>
      </c>
      <c r="D3893" s="93">
        <v>35.294392525499603</v>
      </c>
      <c r="E3893" s="80" t="s">
        <v>3710</v>
      </c>
      <c r="F3893" s="86" t="str">
        <f>INDEX('Crosswalk Particulates'!$B:$B,MATCH('2017 EPA Data'!A3893,'Crosswalk Particulates'!$A:$A,0))</f>
        <v>process-other-industry</v>
      </c>
      <c r="G3893" s="91">
        <f>INDEX('Crosswalk Particulates'!$E:$E,MATCH('2017 EPA Data'!$B3893,'Crosswalk Particulates'!$D:$D,0))</f>
        <v>0</v>
      </c>
      <c r="H3893" s="103">
        <f t="shared" si="60"/>
        <v>32018572.384809721</v>
      </c>
    </row>
    <row r="3894" spans="1:8" hidden="1">
      <c r="A3894" s="80" t="s">
        <v>3741</v>
      </c>
      <c r="B3894" s="80" t="s">
        <v>3786</v>
      </c>
      <c r="C3894" s="80" t="s">
        <v>3705</v>
      </c>
      <c r="D3894" s="93">
        <v>35.132930000000002</v>
      </c>
      <c r="E3894" s="80" t="s">
        <v>3706</v>
      </c>
      <c r="F3894" s="86" t="str">
        <f>INDEX('Crosswalk Particulates'!$B:$B,MATCH('2017 EPA Data'!A3894,'Crosswalk Particulates'!$A:$A,0))</f>
        <v>process-other-industry</v>
      </c>
      <c r="G3894" s="91">
        <f>INDEX('Crosswalk Particulates'!$E:$E,MATCH('2017 EPA Data'!$B3894,'Crosswalk Particulates'!$D:$D,0))</f>
        <v>0</v>
      </c>
      <c r="H3894" s="103">
        <f t="shared" si="60"/>
        <v>0</v>
      </c>
    </row>
    <row r="3895" spans="1:8" hidden="1">
      <c r="A3895" s="80" t="s">
        <v>3796</v>
      </c>
      <c r="B3895" s="80" t="s">
        <v>3728</v>
      </c>
      <c r="C3895" s="80" t="s">
        <v>3705</v>
      </c>
      <c r="D3895" s="93">
        <v>35.098896199999999</v>
      </c>
      <c r="E3895" s="80" t="s">
        <v>3706</v>
      </c>
      <c r="F3895" s="86" t="str">
        <f>INDEX('Crosswalk Particulates'!$B:$B,MATCH('2017 EPA Data'!A3895,'Crosswalk Particulates'!$A:$A,0))</f>
        <v>Electricity Sector</v>
      </c>
      <c r="G3895" s="91">
        <f>INDEX('Crosswalk Particulates'!$E:$E,MATCH('2017 EPA Data'!$B3895,'Crosswalk Particulates'!$D:$D,0))</f>
        <v>0</v>
      </c>
      <c r="H3895" s="103">
        <f t="shared" si="60"/>
        <v>0</v>
      </c>
    </row>
    <row r="3896" spans="1:8" hidden="1">
      <c r="A3896" s="80" t="s">
        <v>3772</v>
      </c>
      <c r="B3896" s="80" t="s">
        <v>3827</v>
      </c>
      <c r="C3896" s="80" t="s">
        <v>3705</v>
      </c>
      <c r="D3896" s="93">
        <v>34.85718</v>
      </c>
      <c r="E3896" s="80" t="s">
        <v>3706</v>
      </c>
      <c r="F3896" s="86" t="str">
        <f>INDEX('Crosswalk Particulates'!$B:$B,MATCH('2017 EPA Data'!A3896,'Crosswalk Particulates'!$A:$A,0))</f>
        <v>Electricity Sector</v>
      </c>
      <c r="G3896" s="91">
        <f>INDEX('Crosswalk Particulates'!$E:$E,MATCH('2017 EPA Data'!$B3896,'Crosswalk Particulates'!$D:$D,0))</f>
        <v>0</v>
      </c>
      <c r="H3896" s="103">
        <f t="shared" si="60"/>
        <v>0</v>
      </c>
    </row>
    <row r="3897" spans="1:8" hidden="1">
      <c r="A3897" s="80" t="s">
        <v>3772</v>
      </c>
      <c r="B3897" s="80" t="s">
        <v>3854</v>
      </c>
      <c r="C3897" s="80" t="s">
        <v>3705</v>
      </c>
      <c r="D3897" s="93">
        <v>34.85718</v>
      </c>
      <c r="E3897" s="80" t="s">
        <v>3706</v>
      </c>
      <c r="F3897" s="86" t="str">
        <f>INDEX('Crosswalk Particulates'!$B:$B,MATCH('2017 EPA Data'!A3897,'Crosswalk Particulates'!$A:$A,0))</f>
        <v>Electricity Sector</v>
      </c>
      <c r="G3897" s="91">
        <f>INDEX('Crosswalk Particulates'!$E:$E,MATCH('2017 EPA Data'!$B3897,'Crosswalk Particulates'!$D:$D,0))</f>
        <v>0</v>
      </c>
      <c r="H3897" s="103">
        <f t="shared" si="60"/>
        <v>0</v>
      </c>
    </row>
    <row r="3898" spans="1:8" hidden="1">
      <c r="A3898" s="80" t="s">
        <v>3857</v>
      </c>
      <c r="B3898" s="80" t="s">
        <v>3928</v>
      </c>
      <c r="C3898" s="80" t="s">
        <v>3705</v>
      </c>
      <c r="D3898" s="93">
        <v>34.790182508377399</v>
      </c>
      <c r="E3898" s="80" t="s">
        <v>3706</v>
      </c>
      <c r="F3898" s="86" t="str">
        <f>INDEX('Crosswalk Particulates'!$B:$B,MATCH('2017 EPA Data'!A3898,'Crosswalk Particulates'!$A:$A,0))</f>
        <v>Commercial Buildings Sector</v>
      </c>
      <c r="G3898" s="91">
        <f>INDEX('Crosswalk Particulates'!$E:$E,MATCH('2017 EPA Data'!$B3898,'Crosswalk Particulates'!$D:$D,0))</f>
        <v>0</v>
      </c>
      <c r="H3898" s="103">
        <f t="shared" si="60"/>
        <v>0</v>
      </c>
    </row>
    <row r="3899" spans="1:8" hidden="1">
      <c r="A3899" s="80" t="s">
        <v>3747</v>
      </c>
      <c r="B3899" s="80" t="s">
        <v>3884</v>
      </c>
      <c r="C3899" s="80" t="s">
        <v>3705</v>
      </c>
      <c r="D3899" s="93">
        <v>34.771724800000001</v>
      </c>
      <c r="E3899" s="80" t="s">
        <v>3706</v>
      </c>
      <c r="F3899" s="86" t="str">
        <f>INDEX('Crosswalk Particulates'!$B:$B,MATCH('2017 EPA Data'!A3899,'Crosswalk Particulates'!$A:$A,0))</f>
        <v>process-waste-industry</v>
      </c>
      <c r="G3899" s="91">
        <f>INDEX('Crosswalk Particulates'!$E:$E,MATCH('2017 EPA Data'!$B3899,'Crosswalk Particulates'!$D:$D,0))</f>
        <v>0</v>
      </c>
      <c r="H3899" s="103">
        <f t="shared" si="60"/>
        <v>0</v>
      </c>
    </row>
    <row r="3900" spans="1:8" hidden="1">
      <c r="A3900" s="80" t="s">
        <v>3780</v>
      </c>
      <c r="B3900" s="80" t="s">
        <v>3792</v>
      </c>
      <c r="C3900" s="80" t="s">
        <v>3705</v>
      </c>
      <c r="D3900" s="93">
        <v>34.533999999999999</v>
      </c>
      <c r="E3900" s="80" t="s">
        <v>3706</v>
      </c>
      <c r="F3900" s="86" t="str">
        <f>INDEX('Crosswalk Particulates'!$B:$B,MATCH('2017 EPA Data'!A3900,'Crosswalk Particulates'!$A:$A,0))</f>
        <v>process-ngps-industry</v>
      </c>
      <c r="G3900" s="91">
        <f>INDEX('Crosswalk Particulates'!$E:$E,MATCH('2017 EPA Data'!$B3900,'Crosswalk Particulates'!$D:$D,0))</f>
        <v>0</v>
      </c>
      <c r="H3900" s="103">
        <f t="shared" si="60"/>
        <v>0</v>
      </c>
    </row>
    <row r="3901" spans="1:8" hidden="1">
      <c r="A3901" s="80" t="s">
        <v>3707</v>
      </c>
      <c r="B3901" s="80" t="s">
        <v>4020</v>
      </c>
      <c r="C3901" s="80" t="s">
        <v>3705</v>
      </c>
      <c r="D3901" s="93">
        <v>34.4</v>
      </c>
      <c r="E3901" s="80" t="s">
        <v>3706</v>
      </c>
      <c r="F3901" s="86" t="str">
        <f>INDEX('Crosswalk Particulates'!$B:$B,MATCH('2017 EPA Data'!A3901,'Crosswalk Particulates'!$A:$A,0))</f>
        <v>process-other-industry</v>
      </c>
      <c r="G3901" s="91">
        <f>INDEX('Crosswalk Particulates'!$E:$E,MATCH('2017 EPA Data'!$B3901,'Crosswalk Particulates'!$D:$D,0))</f>
        <v>0</v>
      </c>
      <c r="H3901" s="103">
        <f t="shared" si="60"/>
        <v>0</v>
      </c>
    </row>
    <row r="3902" spans="1:8" hidden="1">
      <c r="A3902" s="80" t="s">
        <v>3852</v>
      </c>
      <c r="B3902" s="80" t="s">
        <v>3858</v>
      </c>
      <c r="C3902" s="80" t="s">
        <v>3705</v>
      </c>
      <c r="D3902" s="93">
        <v>34.33</v>
      </c>
      <c r="E3902" s="80" t="s">
        <v>3706</v>
      </c>
      <c r="F3902" s="86" t="str">
        <f>INDEX('Crosswalk Particulates'!$B:$B,MATCH('2017 EPA Data'!A3902,'Crosswalk Particulates'!$A:$A,0))</f>
        <v>Commercial Buildings Sector</v>
      </c>
      <c r="G3902" s="91">
        <f>INDEX('Crosswalk Particulates'!$E:$E,MATCH('2017 EPA Data'!$B3902,'Crosswalk Particulates'!$D:$D,0))</f>
        <v>0</v>
      </c>
      <c r="H3902" s="103">
        <f t="shared" si="60"/>
        <v>0</v>
      </c>
    </row>
    <row r="3903" spans="1:8" hidden="1">
      <c r="A3903" s="80" t="s">
        <v>3837</v>
      </c>
      <c r="B3903" s="80" t="s">
        <v>3951</v>
      </c>
      <c r="C3903" s="80" t="s">
        <v>3705</v>
      </c>
      <c r="D3903" s="93">
        <v>34.273238151815463</v>
      </c>
      <c r="E3903" s="80" t="s">
        <v>3706</v>
      </c>
      <c r="F3903" s="86" t="str">
        <f>INDEX('Crosswalk Particulates'!$B:$B,MATCH('2017 EPA Data'!A3903,'Crosswalk Particulates'!$A:$A,0))</f>
        <v>Electricity Sector</v>
      </c>
      <c r="G3903" s="91">
        <f>INDEX('Crosswalk Particulates'!$E:$E,MATCH('2017 EPA Data'!$B3903,'Crosswalk Particulates'!$D:$D,0))</f>
        <v>0</v>
      </c>
      <c r="H3903" s="103">
        <f t="shared" si="60"/>
        <v>0</v>
      </c>
    </row>
    <row r="3904" spans="1:8" hidden="1">
      <c r="A3904" s="80" t="s">
        <v>3880</v>
      </c>
      <c r="B3904" s="80" t="s">
        <v>3808</v>
      </c>
      <c r="C3904" s="80" t="s">
        <v>3705</v>
      </c>
      <c r="D3904" s="93">
        <v>34.004024151209883</v>
      </c>
      <c r="E3904" s="80" t="s">
        <v>3706</v>
      </c>
      <c r="F3904" s="86" t="str">
        <f>INDEX('Crosswalk Particulates'!$B:$B,MATCH('2017 EPA Data'!A3904,'Crosswalk Particulates'!$A:$A,0))</f>
        <v>Residential Buildings Sector</v>
      </c>
      <c r="G3904" s="91">
        <f>INDEX('Crosswalk Particulates'!$E:$E,MATCH('2017 EPA Data'!$B3904,'Crosswalk Particulates'!$D:$D,0))</f>
        <v>0</v>
      </c>
      <c r="H3904" s="103">
        <f t="shared" si="60"/>
        <v>0</v>
      </c>
    </row>
    <row r="3905" spans="1:8" hidden="1">
      <c r="A3905" s="80" t="s">
        <v>3770</v>
      </c>
      <c r="B3905" s="80" t="s">
        <v>3855</v>
      </c>
      <c r="C3905" s="80" t="s">
        <v>3705</v>
      </c>
      <c r="D3905" s="93">
        <v>34</v>
      </c>
      <c r="E3905" s="80" t="s">
        <v>3706</v>
      </c>
      <c r="F3905" s="86" t="str">
        <f>INDEX('Crosswalk Particulates'!$B:$B,MATCH('2017 EPA Data'!A3905,'Crosswalk Particulates'!$A:$A,0))</f>
        <v>Commercial Buildings Sector</v>
      </c>
      <c r="G3905" s="91">
        <f>INDEX('Crosswalk Particulates'!$E:$E,MATCH('2017 EPA Data'!$B3905,'Crosswalk Particulates'!$D:$D,0))</f>
        <v>0</v>
      </c>
      <c r="H3905" s="103">
        <f t="shared" si="60"/>
        <v>0</v>
      </c>
    </row>
    <row r="3906" spans="1:8" hidden="1">
      <c r="A3906" s="80" t="s">
        <v>3819</v>
      </c>
      <c r="B3906" s="80" t="s">
        <v>3844</v>
      </c>
      <c r="C3906" s="80" t="s">
        <v>3705</v>
      </c>
      <c r="D3906" s="93">
        <v>33.740404932083159</v>
      </c>
      <c r="E3906" s="80" t="s">
        <v>3706</v>
      </c>
      <c r="F3906" s="86" t="str">
        <f>INDEX('Crosswalk Particulates'!$B:$B,MATCH('2017 EPA Data'!A3906,'Crosswalk Particulates'!$A:$A,0))</f>
        <v>Residential Buildings Sector</v>
      </c>
      <c r="G3906" s="91">
        <f>INDEX('Crosswalk Particulates'!$E:$E,MATCH('2017 EPA Data'!$B3906,'Crosswalk Particulates'!$D:$D,0))</f>
        <v>0</v>
      </c>
      <c r="H3906" s="103">
        <f t="shared" si="60"/>
        <v>0</v>
      </c>
    </row>
    <row r="3907" spans="1:8" hidden="1">
      <c r="A3907" s="80" t="s">
        <v>3796</v>
      </c>
      <c r="B3907" s="80" t="s">
        <v>3905</v>
      </c>
      <c r="C3907" s="80" t="s">
        <v>3705</v>
      </c>
      <c r="D3907" s="93">
        <v>33.716532780000001</v>
      </c>
      <c r="E3907" s="80" t="s">
        <v>3706</v>
      </c>
      <c r="F3907" s="86" t="str">
        <f>INDEX('Crosswalk Particulates'!$B:$B,MATCH('2017 EPA Data'!A3907,'Crosswalk Particulates'!$A:$A,0))</f>
        <v>Electricity Sector</v>
      </c>
      <c r="G3907" s="91">
        <f>INDEX('Crosswalk Particulates'!$E:$E,MATCH('2017 EPA Data'!$B3907,'Crosswalk Particulates'!$D:$D,0))</f>
        <v>0</v>
      </c>
      <c r="H3907" s="103">
        <f t="shared" si="60"/>
        <v>0</v>
      </c>
    </row>
    <row r="3908" spans="1:8" hidden="1">
      <c r="A3908" s="80" t="s">
        <v>3857</v>
      </c>
      <c r="B3908" s="80" t="s">
        <v>3858</v>
      </c>
      <c r="C3908" s="80" t="s">
        <v>3705</v>
      </c>
      <c r="D3908" s="93">
        <v>33.710008981999998</v>
      </c>
      <c r="E3908" s="80" t="s">
        <v>3706</v>
      </c>
      <c r="F3908" s="86" t="str">
        <f>INDEX('Crosswalk Particulates'!$B:$B,MATCH('2017 EPA Data'!A3908,'Crosswalk Particulates'!$A:$A,0))</f>
        <v>Commercial Buildings Sector</v>
      </c>
      <c r="G3908" s="91">
        <f>INDEX('Crosswalk Particulates'!$E:$E,MATCH('2017 EPA Data'!$B3908,'Crosswalk Particulates'!$D:$D,0))</f>
        <v>0</v>
      </c>
      <c r="H3908" s="103">
        <f t="shared" ref="H3908:H3971" si="61">IF(E3908="TON",D3908/metricton_to_shortton,0)*10^6</f>
        <v>0</v>
      </c>
    </row>
    <row r="3909" spans="1:8" hidden="1">
      <c r="A3909" s="80" t="s">
        <v>3837</v>
      </c>
      <c r="B3909" s="80" t="s">
        <v>3808</v>
      </c>
      <c r="C3909" s="80" t="s">
        <v>3705</v>
      </c>
      <c r="D3909" s="93">
        <v>33.617949784852001</v>
      </c>
      <c r="E3909" s="80" t="s">
        <v>3706</v>
      </c>
      <c r="F3909" s="86" t="str">
        <f>INDEX('Crosswalk Particulates'!$B:$B,MATCH('2017 EPA Data'!A3909,'Crosswalk Particulates'!$A:$A,0))</f>
        <v>Electricity Sector</v>
      </c>
      <c r="G3909" s="91">
        <f>INDEX('Crosswalk Particulates'!$E:$E,MATCH('2017 EPA Data'!$B3909,'Crosswalk Particulates'!$D:$D,0))</f>
        <v>0</v>
      </c>
      <c r="H3909" s="103">
        <f t="shared" si="61"/>
        <v>0</v>
      </c>
    </row>
    <row r="3910" spans="1:8" hidden="1">
      <c r="A3910" s="80" t="s">
        <v>3720</v>
      </c>
      <c r="B3910" s="80" t="s">
        <v>3939</v>
      </c>
      <c r="C3910" s="80" t="s">
        <v>3705</v>
      </c>
      <c r="D3910" s="93">
        <v>33.596335945238025</v>
      </c>
      <c r="E3910" s="80" t="s">
        <v>3706</v>
      </c>
      <c r="F3910" s="86" t="str">
        <f>INDEX('Crosswalk Particulates'!$B:$B,MATCH('2017 EPA Data'!A3910,'Crosswalk Particulates'!$A:$A,0))</f>
        <v>Other-EPA</v>
      </c>
      <c r="G3910" s="91">
        <f>INDEX('Crosswalk Particulates'!$E:$E,MATCH('2017 EPA Data'!$B3910,'Crosswalk Particulates'!$D:$D,0))</f>
        <v>0</v>
      </c>
      <c r="H3910" s="103">
        <f t="shared" si="61"/>
        <v>0</v>
      </c>
    </row>
    <row r="3911" spans="1:8" hidden="1">
      <c r="A3911" s="80" t="s">
        <v>3806</v>
      </c>
      <c r="B3911" s="80" t="s">
        <v>3744</v>
      </c>
      <c r="C3911" s="80" t="s">
        <v>3745</v>
      </c>
      <c r="D3911" s="93">
        <v>33.502413750000002</v>
      </c>
      <c r="E3911" s="80" t="s">
        <v>3710</v>
      </c>
      <c r="F3911" s="86" t="str">
        <f>INDEX('Crosswalk Particulates'!$B:$B,MATCH('2017 EPA Data'!A3911,'Crosswalk Particulates'!$A:$A,0))</f>
        <v>Other-EPA</v>
      </c>
      <c r="G3911" s="91" t="str">
        <f>INDEX('Crosswalk Particulates'!$E:$E,MATCH('2017 EPA Data'!$B3911,'Crosswalk Particulates'!$D:$D,0))</f>
        <v>VOC</v>
      </c>
      <c r="H3911" s="103">
        <f t="shared" si="61"/>
        <v>30392914.651958164</v>
      </c>
    </row>
    <row r="3912" spans="1:8" hidden="1">
      <c r="A3912" s="80" t="s">
        <v>3857</v>
      </c>
      <c r="B3912" s="80" t="s">
        <v>3933</v>
      </c>
      <c r="C3912" s="80" t="s">
        <v>3705</v>
      </c>
      <c r="D3912" s="93">
        <v>33.481738671000002</v>
      </c>
      <c r="E3912" s="80" t="s">
        <v>3706</v>
      </c>
      <c r="F3912" s="86" t="str">
        <f>INDEX('Crosswalk Particulates'!$B:$B,MATCH('2017 EPA Data'!A3912,'Crosswalk Particulates'!$A:$A,0))</f>
        <v>Commercial Buildings Sector</v>
      </c>
      <c r="G3912" s="91">
        <f>INDEX('Crosswalk Particulates'!$E:$E,MATCH('2017 EPA Data'!$B3912,'Crosswalk Particulates'!$D:$D,0))</f>
        <v>0</v>
      </c>
      <c r="H3912" s="103">
        <f t="shared" si="61"/>
        <v>0</v>
      </c>
    </row>
    <row r="3913" spans="1:8" hidden="1">
      <c r="A3913" s="80" t="s">
        <v>3766</v>
      </c>
      <c r="B3913" s="80" t="s">
        <v>3863</v>
      </c>
      <c r="C3913" s="80" t="s">
        <v>3705</v>
      </c>
      <c r="D3913" s="93">
        <v>33.468158384282361</v>
      </c>
      <c r="E3913" s="80" t="s">
        <v>3706</v>
      </c>
      <c r="F3913" s="86" t="str">
        <f>INDEX('Crosswalk Particulates'!$B:$B,MATCH('2017 EPA Data'!A3913,'Crosswalk Particulates'!$A:$A,0))</f>
        <v>process-chemicals-industry</v>
      </c>
      <c r="G3913" s="91">
        <f>INDEX('Crosswalk Particulates'!$E:$E,MATCH('2017 EPA Data'!$B3913,'Crosswalk Particulates'!$D:$D,0))</f>
        <v>0</v>
      </c>
      <c r="H3913" s="103">
        <f t="shared" si="61"/>
        <v>0</v>
      </c>
    </row>
    <row r="3914" spans="1:8" hidden="1">
      <c r="A3914" s="80" t="s">
        <v>3739</v>
      </c>
      <c r="B3914" s="80" t="s">
        <v>3876</v>
      </c>
      <c r="C3914" s="80" t="s">
        <v>3705</v>
      </c>
      <c r="D3914" s="93">
        <v>33.302003999999997</v>
      </c>
      <c r="E3914" s="80" t="s">
        <v>3706</v>
      </c>
      <c r="F3914" s="86" t="str">
        <f>INDEX('Crosswalk Particulates'!$B:$B,MATCH('2017 EPA Data'!A3914,'Crosswalk Particulates'!$A:$A,0))</f>
        <v>industry-fuel-natural gas</v>
      </c>
      <c r="G3914" s="91">
        <f>INDEX('Crosswalk Particulates'!$E:$E,MATCH('2017 EPA Data'!$B3914,'Crosswalk Particulates'!$D:$D,0))</f>
        <v>0</v>
      </c>
      <c r="H3914" s="103">
        <f t="shared" si="61"/>
        <v>0</v>
      </c>
    </row>
    <row r="3915" spans="1:8" hidden="1">
      <c r="A3915" s="80" t="s">
        <v>3807</v>
      </c>
      <c r="B3915" s="80" t="s">
        <v>3844</v>
      </c>
      <c r="C3915" s="80" t="s">
        <v>3705</v>
      </c>
      <c r="D3915" s="93">
        <v>33.208942319999998</v>
      </c>
      <c r="E3915" s="80" t="s">
        <v>3706</v>
      </c>
      <c r="F3915" s="86" t="str">
        <f>INDEX('Crosswalk Particulates'!$B:$B,MATCH('2017 EPA Data'!A3915,'Crosswalk Particulates'!$A:$A,0))</f>
        <v>process-iron and steel-industry</v>
      </c>
      <c r="G3915" s="91">
        <f>INDEX('Crosswalk Particulates'!$E:$E,MATCH('2017 EPA Data'!$B3915,'Crosswalk Particulates'!$D:$D,0))</f>
        <v>0</v>
      </c>
      <c r="H3915" s="103">
        <f t="shared" si="61"/>
        <v>0</v>
      </c>
    </row>
    <row r="3916" spans="1:8" hidden="1">
      <c r="A3916" s="80" t="s">
        <v>3820</v>
      </c>
      <c r="B3916" s="80" t="s">
        <v>3875</v>
      </c>
      <c r="C3916" s="80" t="s">
        <v>3705</v>
      </c>
      <c r="D3916" s="93">
        <v>33.055447999999998</v>
      </c>
      <c r="E3916" s="80" t="s">
        <v>3706</v>
      </c>
      <c r="F3916" s="86" t="str">
        <f>INDEX('Crosswalk Particulates'!$B:$B,MATCH('2017 EPA Data'!A3916,'Crosswalk Particulates'!$A:$A,0))</f>
        <v>industry-fuel-other</v>
      </c>
      <c r="G3916" s="91">
        <f>INDEX('Crosswalk Particulates'!$E:$E,MATCH('2017 EPA Data'!$B3916,'Crosswalk Particulates'!$D:$D,0))</f>
        <v>0</v>
      </c>
      <c r="H3916" s="103">
        <f t="shared" si="61"/>
        <v>0</v>
      </c>
    </row>
    <row r="3917" spans="1:8" hidden="1">
      <c r="A3917" s="80" t="s">
        <v>3820</v>
      </c>
      <c r="B3917" s="80" t="s">
        <v>3854</v>
      </c>
      <c r="C3917" s="80" t="s">
        <v>3705</v>
      </c>
      <c r="D3917" s="93">
        <v>32.9528927</v>
      </c>
      <c r="E3917" s="80" t="s">
        <v>3706</v>
      </c>
      <c r="F3917" s="86" t="str">
        <f>INDEX('Crosswalk Particulates'!$B:$B,MATCH('2017 EPA Data'!A3917,'Crosswalk Particulates'!$A:$A,0))</f>
        <v>industry-fuel-other</v>
      </c>
      <c r="G3917" s="91">
        <f>INDEX('Crosswalk Particulates'!$E:$E,MATCH('2017 EPA Data'!$B3917,'Crosswalk Particulates'!$D:$D,0))</f>
        <v>0</v>
      </c>
      <c r="H3917" s="103">
        <f t="shared" si="61"/>
        <v>0</v>
      </c>
    </row>
    <row r="3918" spans="1:8" hidden="1">
      <c r="A3918" s="80" t="s">
        <v>3726</v>
      </c>
      <c r="B3918" s="80" t="s">
        <v>3831</v>
      </c>
      <c r="C3918" s="80" t="s">
        <v>3705</v>
      </c>
      <c r="D3918" s="93">
        <v>32.910656234758839</v>
      </c>
      <c r="E3918" s="80" t="s">
        <v>3706</v>
      </c>
      <c r="F3918" s="86" t="str">
        <f>INDEX('Crosswalk Particulates'!$B:$B,MATCH('2017 EPA Data'!A3918,'Crosswalk Particulates'!$A:$A,0))</f>
        <v>process-other-industry</v>
      </c>
      <c r="G3918" s="91">
        <f>INDEX('Crosswalk Particulates'!$E:$E,MATCH('2017 EPA Data'!$B3918,'Crosswalk Particulates'!$D:$D,0))</f>
        <v>0</v>
      </c>
      <c r="H3918" s="103">
        <f t="shared" si="61"/>
        <v>0</v>
      </c>
    </row>
    <row r="3919" spans="1:8" hidden="1">
      <c r="A3919" s="80" t="s">
        <v>3857</v>
      </c>
      <c r="B3919" s="80" t="s">
        <v>3927</v>
      </c>
      <c r="C3919" s="80" t="s">
        <v>3705</v>
      </c>
      <c r="D3919" s="93">
        <v>32.761103230000003</v>
      </c>
      <c r="E3919" s="80" t="s">
        <v>3706</v>
      </c>
      <c r="F3919" s="86" t="str">
        <f>INDEX('Crosswalk Particulates'!$B:$B,MATCH('2017 EPA Data'!A3919,'Crosswalk Particulates'!$A:$A,0))</f>
        <v>Commercial Buildings Sector</v>
      </c>
      <c r="G3919" s="91">
        <f>INDEX('Crosswalk Particulates'!$E:$E,MATCH('2017 EPA Data'!$B3919,'Crosswalk Particulates'!$D:$D,0))</f>
        <v>0</v>
      </c>
      <c r="H3919" s="103">
        <f t="shared" si="61"/>
        <v>0</v>
      </c>
    </row>
    <row r="3920" spans="1:8" hidden="1">
      <c r="A3920" s="80" t="s">
        <v>3769</v>
      </c>
      <c r="B3920" s="80" t="s">
        <v>3940</v>
      </c>
      <c r="C3920" s="80" t="s">
        <v>3705</v>
      </c>
      <c r="D3920" s="93">
        <v>32.76</v>
      </c>
      <c r="E3920" s="80" t="s">
        <v>3706</v>
      </c>
      <c r="F3920" s="86" t="str">
        <f>INDEX('Crosswalk Particulates'!$B:$B,MATCH('2017 EPA Data'!A3920,'Crosswalk Particulates'!$A:$A,0))</f>
        <v>Electricity Sector</v>
      </c>
      <c r="G3920" s="91">
        <f>INDEX('Crosswalk Particulates'!$E:$E,MATCH('2017 EPA Data'!$B3920,'Crosswalk Particulates'!$D:$D,0))</f>
        <v>0</v>
      </c>
      <c r="H3920" s="103">
        <f t="shared" si="61"/>
        <v>0</v>
      </c>
    </row>
    <row r="3921" spans="1:8" hidden="1">
      <c r="A3921" s="80" t="s">
        <v>3743</v>
      </c>
      <c r="B3921" s="80" t="s">
        <v>3890</v>
      </c>
      <c r="C3921" s="80" t="s">
        <v>3705</v>
      </c>
      <c r="D3921" s="93">
        <v>32.4328</v>
      </c>
      <c r="E3921" s="80" t="s">
        <v>3706</v>
      </c>
      <c r="F3921" s="86" t="str">
        <f>INDEX('Crosswalk Particulates'!$B:$B,MATCH('2017 EPA Data'!A3921,'Crosswalk Particulates'!$A:$A,0))</f>
        <v>process-other-industry</v>
      </c>
      <c r="G3921" s="91">
        <f>INDEX('Crosswalk Particulates'!$E:$E,MATCH('2017 EPA Data'!$B3921,'Crosswalk Particulates'!$D:$D,0))</f>
        <v>0</v>
      </c>
      <c r="H3921" s="103">
        <f t="shared" si="61"/>
        <v>0</v>
      </c>
    </row>
    <row r="3922" spans="1:8" hidden="1">
      <c r="A3922" s="80" t="s">
        <v>3766</v>
      </c>
      <c r="B3922" s="80" t="s">
        <v>3963</v>
      </c>
      <c r="C3922" s="80" t="s">
        <v>3705</v>
      </c>
      <c r="D3922" s="93">
        <v>32.417748710433997</v>
      </c>
      <c r="E3922" s="80" t="s">
        <v>3706</v>
      </c>
      <c r="F3922" s="86" t="str">
        <f>INDEX('Crosswalk Particulates'!$B:$B,MATCH('2017 EPA Data'!A3922,'Crosswalk Particulates'!$A:$A,0))</f>
        <v>process-chemicals-industry</v>
      </c>
      <c r="G3922" s="91">
        <f>INDEX('Crosswalk Particulates'!$E:$E,MATCH('2017 EPA Data'!$B3922,'Crosswalk Particulates'!$D:$D,0))</f>
        <v>0</v>
      </c>
      <c r="H3922" s="103">
        <f t="shared" si="61"/>
        <v>0</v>
      </c>
    </row>
    <row r="3923" spans="1:8" hidden="1">
      <c r="A3923" s="80" t="s">
        <v>3766</v>
      </c>
      <c r="B3923" s="80" t="s">
        <v>3851</v>
      </c>
      <c r="C3923" s="80" t="s">
        <v>3705</v>
      </c>
      <c r="D3923" s="93">
        <v>32.276430667151999</v>
      </c>
      <c r="E3923" s="80" t="s">
        <v>3706</v>
      </c>
      <c r="F3923" s="86" t="str">
        <f>INDEX('Crosswalk Particulates'!$B:$B,MATCH('2017 EPA Data'!A3923,'Crosswalk Particulates'!$A:$A,0))</f>
        <v>process-chemicals-industry</v>
      </c>
      <c r="G3923" s="91">
        <f>INDEX('Crosswalk Particulates'!$E:$E,MATCH('2017 EPA Data'!$B3923,'Crosswalk Particulates'!$D:$D,0))</f>
        <v>0</v>
      </c>
      <c r="H3923" s="103">
        <f t="shared" si="61"/>
        <v>0</v>
      </c>
    </row>
    <row r="3924" spans="1:8" hidden="1">
      <c r="A3924" s="80" t="s">
        <v>3766</v>
      </c>
      <c r="B3924" s="80" t="s">
        <v>3982</v>
      </c>
      <c r="C3924" s="80" t="s">
        <v>3705</v>
      </c>
      <c r="D3924" s="93">
        <v>32.25</v>
      </c>
      <c r="E3924" s="80" t="s">
        <v>3706</v>
      </c>
      <c r="F3924" s="86" t="str">
        <f>INDEX('Crosswalk Particulates'!$B:$B,MATCH('2017 EPA Data'!A3924,'Crosswalk Particulates'!$A:$A,0))</f>
        <v>process-chemicals-industry</v>
      </c>
      <c r="G3924" s="91">
        <f>INDEX('Crosswalk Particulates'!$E:$E,MATCH('2017 EPA Data'!$B3924,'Crosswalk Particulates'!$D:$D,0))</f>
        <v>0</v>
      </c>
      <c r="H3924" s="103">
        <f t="shared" si="61"/>
        <v>0</v>
      </c>
    </row>
    <row r="3925" spans="1:8" hidden="1">
      <c r="A3925" s="80" t="s">
        <v>3835</v>
      </c>
      <c r="B3925" s="80" t="s">
        <v>3721</v>
      </c>
      <c r="C3925" s="80" t="s">
        <v>3705</v>
      </c>
      <c r="D3925" s="93">
        <v>32.241079399999997</v>
      </c>
      <c r="E3925" s="80" t="s">
        <v>3706</v>
      </c>
      <c r="F3925" s="86" t="str">
        <f>INDEX('Crosswalk Particulates'!$B:$B,MATCH('2017 EPA Data'!A3925,'Crosswalk Particulates'!$A:$A,0))</f>
        <v>process-mining-industry</v>
      </c>
      <c r="G3925" s="91">
        <f>INDEX('Crosswalk Particulates'!$E:$E,MATCH('2017 EPA Data'!$B3925,'Crosswalk Particulates'!$D:$D,0))</f>
        <v>0</v>
      </c>
      <c r="H3925" s="103">
        <f t="shared" si="61"/>
        <v>0</v>
      </c>
    </row>
    <row r="3926" spans="1:8" hidden="1">
      <c r="A3926" s="80" t="s">
        <v>3774</v>
      </c>
      <c r="B3926" s="80" t="s">
        <v>3932</v>
      </c>
      <c r="C3926" s="80" t="s">
        <v>3705</v>
      </c>
      <c r="D3926" s="93">
        <v>32.207599999999999</v>
      </c>
      <c r="E3926" s="80" t="s">
        <v>3706</v>
      </c>
      <c r="F3926" s="86" t="str">
        <f>INDEX('Crosswalk Particulates'!$B:$B,MATCH('2017 EPA Data'!A3926,'Crosswalk Particulates'!$A:$A,0))</f>
        <v>process-other-industry</v>
      </c>
      <c r="G3926" s="91">
        <f>INDEX('Crosswalk Particulates'!$E:$E,MATCH('2017 EPA Data'!$B3926,'Crosswalk Particulates'!$D:$D,0))</f>
        <v>0</v>
      </c>
      <c r="H3926" s="103">
        <f t="shared" si="61"/>
        <v>0</v>
      </c>
    </row>
    <row r="3927" spans="1:8" hidden="1">
      <c r="A3927" s="80" t="s">
        <v>3780</v>
      </c>
      <c r="B3927" s="80" t="s">
        <v>3965</v>
      </c>
      <c r="C3927" s="80" t="s">
        <v>3705</v>
      </c>
      <c r="D3927" s="93">
        <v>32.130000000000003</v>
      </c>
      <c r="E3927" s="80" t="s">
        <v>3706</v>
      </c>
      <c r="F3927" s="86" t="str">
        <f>INDEX('Crosswalk Particulates'!$B:$B,MATCH('2017 EPA Data'!A3927,'Crosswalk Particulates'!$A:$A,0))</f>
        <v>process-ngps-industry</v>
      </c>
      <c r="G3927" s="91">
        <f>INDEX('Crosswalk Particulates'!$E:$E,MATCH('2017 EPA Data'!$B3927,'Crosswalk Particulates'!$D:$D,0))</f>
        <v>0</v>
      </c>
      <c r="H3927" s="103">
        <f t="shared" si="61"/>
        <v>0</v>
      </c>
    </row>
    <row r="3928" spans="1:8" hidden="1">
      <c r="A3928" s="80" t="s">
        <v>3795</v>
      </c>
      <c r="B3928" s="80" t="s">
        <v>3724</v>
      </c>
      <c r="C3928" s="80" t="s">
        <v>3705</v>
      </c>
      <c r="D3928" s="93">
        <v>32.099820000000001</v>
      </c>
      <c r="E3928" s="80" t="s">
        <v>3706</v>
      </c>
      <c r="F3928" s="86" t="str">
        <f>INDEX('Crosswalk Particulates'!$B:$B,MATCH('2017 EPA Data'!A3928,'Crosswalk Particulates'!$A:$A,0))</f>
        <v>process-cement-industry</v>
      </c>
      <c r="G3928" s="91">
        <f>INDEX('Crosswalk Particulates'!$E:$E,MATCH('2017 EPA Data'!$B3928,'Crosswalk Particulates'!$D:$D,0))</f>
        <v>0</v>
      </c>
      <c r="H3928" s="103">
        <f t="shared" si="61"/>
        <v>0</v>
      </c>
    </row>
    <row r="3929" spans="1:8" hidden="1">
      <c r="A3929" s="80" t="s">
        <v>3757</v>
      </c>
      <c r="B3929" s="80" t="s">
        <v>3963</v>
      </c>
      <c r="C3929" s="80" t="s">
        <v>3705</v>
      </c>
      <c r="D3929" s="93">
        <v>32.094618685502802</v>
      </c>
      <c r="E3929" s="80" t="s">
        <v>3706</v>
      </c>
      <c r="F3929" s="86" t="str">
        <f>INDEX('Crosswalk Particulates'!$B:$B,MATCH('2017 EPA Data'!A3929,'Crosswalk Particulates'!$A:$A,0))</f>
        <v>Transportation Sector</v>
      </c>
      <c r="G3929" s="91">
        <f>INDEX('Crosswalk Particulates'!$E:$E,MATCH('2017 EPA Data'!$B3929,'Crosswalk Particulates'!$D:$D,0))</f>
        <v>0</v>
      </c>
      <c r="H3929" s="103">
        <f t="shared" si="61"/>
        <v>0</v>
      </c>
    </row>
    <row r="3930" spans="1:8" hidden="1">
      <c r="A3930" s="80" t="s">
        <v>3735</v>
      </c>
      <c r="B3930" s="80" t="s">
        <v>3824</v>
      </c>
      <c r="C3930" s="80" t="s">
        <v>3705</v>
      </c>
      <c r="D3930" s="93">
        <v>32.060920634760002</v>
      </c>
      <c r="E3930" s="80" t="s">
        <v>3706</v>
      </c>
      <c r="F3930" s="86" t="str">
        <f>INDEX('Crosswalk Particulates'!$B:$B,MATCH('2017 EPA Data'!A3930,'Crosswalk Particulates'!$A:$A,0))</f>
        <v>process-other-industry</v>
      </c>
      <c r="G3930" s="91">
        <f>INDEX('Crosswalk Particulates'!$E:$E,MATCH('2017 EPA Data'!$B3930,'Crosswalk Particulates'!$D:$D,0))</f>
        <v>0</v>
      </c>
      <c r="H3930" s="103">
        <f t="shared" si="61"/>
        <v>0</v>
      </c>
    </row>
    <row r="3931" spans="1:8" hidden="1">
      <c r="A3931" s="80" t="s">
        <v>3769</v>
      </c>
      <c r="B3931" s="80" t="s">
        <v>3905</v>
      </c>
      <c r="C3931" s="80" t="s">
        <v>3705</v>
      </c>
      <c r="D3931" s="93">
        <v>32.004276275109078</v>
      </c>
      <c r="E3931" s="80" t="s">
        <v>3706</v>
      </c>
      <c r="F3931" s="86" t="str">
        <f>INDEX('Crosswalk Particulates'!$B:$B,MATCH('2017 EPA Data'!A3931,'Crosswalk Particulates'!$A:$A,0))</f>
        <v>Electricity Sector</v>
      </c>
      <c r="G3931" s="91">
        <f>INDEX('Crosswalk Particulates'!$E:$E,MATCH('2017 EPA Data'!$B3931,'Crosswalk Particulates'!$D:$D,0))</f>
        <v>0</v>
      </c>
      <c r="H3931" s="103">
        <f t="shared" si="61"/>
        <v>0</v>
      </c>
    </row>
    <row r="3932" spans="1:8" hidden="1">
      <c r="A3932" s="80" t="s">
        <v>3726</v>
      </c>
      <c r="B3932" s="80" t="s">
        <v>3886</v>
      </c>
      <c r="C3932" s="80" t="s">
        <v>3709</v>
      </c>
      <c r="D3932" s="93">
        <v>31.974348030000002</v>
      </c>
      <c r="E3932" s="80" t="s">
        <v>3710</v>
      </c>
      <c r="F3932" s="86" t="str">
        <f>INDEX('Crosswalk Particulates'!$B:$B,MATCH('2017 EPA Data'!A3932,'Crosswalk Particulates'!$A:$A,0))</f>
        <v>process-other-industry</v>
      </c>
      <c r="G3932" s="91" t="str">
        <f>INDEX('Crosswalk Particulates'!$E:$E,MATCH('2017 EPA Data'!$B3932,'Crosswalk Particulates'!$D:$D,0))</f>
        <v>N2O</v>
      </c>
      <c r="H3932" s="103">
        <f t="shared" si="61"/>
        <v>29006675.100470833</v>
      </c>
    </row>
    <row r="3933" spans="1:8" hidden="1">
      <c r="A3933" s="80" t="s">
        <v>3820</v>
      </c>
      <c r="B3933" s="80" t="s">
        <v>3877</v>
      </c>
      <c r="C3933" s="80" t="s">
        <v>3705</v>
      </c>
      <c r="D3933" s="93">
        <v>31.953330438999998</v>
      </c>
      <c r="E3933" s="80" t="s">
        <v>3706</v>
      </c>
      <c r="F3933" s="86" t="str">
        <f>INDEX('Crosswalk Particulates'!$B:$B,MATCH('2017 EPA Data'!A3933,'Crosswalk Particulates'!$A:$A,0))</f>
        <v>industry-fuel-other</v>
      </c>
      <c r="G3933" s="91">
        <f>INDEX('Crosswalk Particulates'!$E:$E,MATCH('2017 EPA Data'!$B3933,'Crosswalk Particulates'!$D:$D,0))</f>
        <v>0</v>
      </c>
      <c r="H3933" s="103">
        <f t="shared" si="61"/>
        <v>0</v>
      </c>
    </row>
    <row r="3934" spans="1:8" hidden="1">
      <c r="A3934" s="80" t="s">
        <v>3835</v>
      </c>
      <c r="B3934" s="80" t="s">
        <v>3764</v>
      </c>
      <c r="C3934" s="80" t="s">
        <v>3705</v>
      </c>
      <c r="D3934" s="93">
        <v>31.854607999999999</v>
      </c>
      <c r="E3934" s="80" t="s">
        <v>3706</v>
      </c>
      <c r="F3934" s="86" t="str">
        <f>INDEX('Crosswalk Particulates'!$B:$B,MATCH('2017 EPA Data'!A3934,'Crosswalk Particulates'!$A:$A,0))</f>
        <v>process-mining-industry</v>
      </c>
      <c r="G3934" s="91">
        <f>INDEX('Crosswalk Particulates'!$E:$E,MATCH('2017 EPA Data'!$B3934,'Crosswalk Particulates'!$D:$D,0))</f>
        <v>0</v>
      </c>
      <c r="H3934" s="103">
        <f t="shared" si="61"/>
        <v>0</v>
      </c>
    </row>
    <row r="3935" spans="1:8" hidden="1">
      <c r="A3935" s="80" t="s">
        <v>3795</v>
      </c>
      <c r="B3935" s="80" t="s">
        <v>3736</v>
      </c>
      <c r="C3935" s="80" t="s">
        <v>3705</v>
      </c>
      <c r="D3935" s="93">
        <v>31.823184000000001</v>
      </c>
      <c r="E3935" s="80" t="s">
        <v>3706</v>
      </c>
      <c r="F3935" s="86" t="str">
        <f>INDEX('Crosswalk Particulates'!$B:$B,MATCH('2017 EPA Data'!A3935,'Crosswalk Particulates'!$A:$A,0))</f>
        <v>process-cement-industry</v>
      </c>
      <c r="G3935" s="91">
        <f>INDEX('Crosswalk Particulates'!$E:$E,MATCH('2017 EPA Data'!$B3935,'Crosswalk Particulates'!$D:$D,0))</f>
        <v>0</v>
      </c>
      <c r="H3935" s="103">
        <f t="shared" si="61"/>
        <v>0</v>
      </c>
    </row>
    <row r="3936" spans="1:8" hidden="1">
      <c r="A3936" s="80" t="s">
        <v>3835</v>
      </c>
      <c r="B3936" s="80" t="s">
        <v>3763</v>
      </c>
      <c r="C3936" s="80" t="s">
        <v>3705</v>
      </c>
      <c r="D3936" s="93">
        <v>31.738289999999999</v>
      </c>
      <c r="E3936" s="80" t="s">
        <v>3706</v>
      </c>
      <c r="F3936" s="86" t="str">
        <f>INDEX('Crosswalk Particulates'!$B:$B,MATCH('2017 EPA Data'!A3936,'Crosswalk Particulates'!$A:$A,0))</f>
        <v>process-mining-industry</v>
      </c>
      <c r="G3936" s="91">
        <f>INDEX('Crosswalk Particulates'!$E:$E,MATCH('2017 EPA Data'!$B3936,'Crosswalk Particulates'!$D:$D,0))</f>
        <v>0</v>
      </c>
      <c r="H3936" s="103">
        <f t="shared" si="61"/>
        <v>0</v>
      </c>
    </row>
    <row r="3937" spans="1:8" hidden="1">
      <c r="A3937" s="80" t="s">
        <v>3774</v>
      </c>
      <c r="B3937" s="80" t="s">
        <v>3972</v>
      </c>
      <c r="C3937" s="80" t="s">
        <v>3705</v>
      </c>
      <c r="D3937" s="93">
        <v>31.339099317999999</v>
      </c>
      <c r="E3937" s="80" t="s">
        <v>3706</v>
      </c>
      <c r="F3937" s="86" t="str">
        <f>INDEX('Crosswalk Particulates'!$B:$B,MATCH('2017 EPA Data'!A3937,'Crosswalk Particulates'!$A:$A,0))</f>
        <v>process-other-industry</v>
      </c>
      <c r="G3937" s="91">
        <f>INDEX('Crosswalk Particulates'!$E:$E,MATCH('2017 EPA Data'!$B3937,'Crosswalk Particulates'!$D:$D,0))</f>
        <v>0</v>
      </c>
      <c r="H3937" s="103">
        <f t="shared" si="61"/>
        <v>0</v>
      </c>
    </row>
    <row r="3938" spans="1:8" hidden="1">
      <c r="A3938" s="80" t="s">
        <v>3852</v>
      </c>
      <c r="B3938" s="80" t="s">
        <v>3883</v>
      </c>
      <c r="C3938" s="80" t="s">
        <v>3705</v>
      </c>
      <c r="D3938" s="93">
        <v>31.223272347681817</v>
      </c>
      <c r="E3938" s="80" t="s">
        <v>3706</v>
      </c>
      <c r="F3938" s="86" t="str">
        <f>INDEX('Crosswalk Particulates'!$B:$B,MATCH('2017 EPA Data'!A3938,'Crosswalk Particulates'!$A:$A,0))</f>
        <v>Commercial Buildings Sector</v>
      </c>
      <c r="G3938" s="91">
        <f>INDEX('Crosswalk Particulates'!$E:$E,MATCH('2017 EPA Data'!$B3938,'Crosswalk Particulates'!$D:$D,0))</f>
        <v>0</v>
      </c>
      <c r="H3938" s="103">
        <f t="shared" si="61"/>
        <v>0</v>
      </c>
    </row>
    <row r="3939" spans="1:8" hidden="1">
      <c r="A3939" s="80" t="s">
        <v>3820</v>
      </c>
      <c r="B3939" s="80" t="s">
        <v>3813</v>
      </c>
      <c r="C3939" s="80" t="s">
        <v>3705</v>
      </c>
      <c r="D3939" s="93">
        <v>31.081501898673064</v>
      </c>
      <c r="E3939" s="80" t="s">
        <v>3706</v>
      </c>
      <c r="F3939" s="86" t="str">
        <f>INDEX('Crosswalk Particulates'!$B:$B,MATCH('2017 EPA Data'!A3939,'Crosswalk Particulates'!$A:$A,0))</f>
        <v>industry-fuel-other</v>
      </c>
      <c r="G3939" s="91">
        <f>INDEX('Crosswalk Particulates'!$E:$E,MATCH('2017 EPA Data'!$B3939,'Crosswalk Particulates'!$D:$D,0))</f>
        <v>0</v>
      </c>
      <c r="H3939" s="103">
        <f t="shared" si="61"/>
        <v>0</v>
      </c>
    </row>
    <row r="3940" spans="1:8" hidden="1">
      <c r="A3940" s="80" t="s">
        <v>3852</v>
      </c>
      <c r="B3940" s="80" t="s">
        <v>3816</v>
      </c>
      <c r="C3940" s="80" t="s">
        <v>3705</v>
      </c>
      <c r="D3940" s="93">
        <v>30.860009526121257</v>
      </c>
      <c r="E3940" s="80" t="s">
        <v>3706</v>
      </c>
      <c r="F3940" s="86" t="str">
        <f>INDEX('Crosswalk Particulates'!$B:$B,MATCH('2017 EPA Data'!A3940,'Crosswalk Particulates'!$A:$A,0))</f>
        <v>Commercial Buildings Sector</v>
      </c>
      <c r="G3940" s="91">
        <f>INDEX('Crosswalk Particulates'!$E:$E,MATCH('2017 EPA Data'!$B3940,'Crosswalk Particulates'!$D:$D,0))</f>
        <v>0</v>
      </c>
      <c r="H3940" s="103">
        <f t="shared" si="61"/>
        <v>0</v>
      </c>
    </row>
    <row r="3941" spans="1:8" hidden="1">
      <c r="A3941" s="80" t="s">
        <v>3807</v>
      </c>
      <c r="B3941" s="80" t="s">
        <v>3934</v>
      </c>
      <c r="C3941" s="80" t="s">
        <v>3705</v>
      </c>
      <c r="D3941" s="93">
        <v>30.808</v>
      </c>
      <c r="E3941" s="80" t="s">
        <v>3706</v>
      </c>
      <c r="F3941" s="86" t="str">
        <f>INDEX('Crosswalk Particulates'!$B:$B,MATCH('2017 EPA Data'!A3941,'Crosswalk Particulates'!$A:$A,0))</f>
        <v>process-iron and steel-industry</v>
      </c>
      <c r="G3941" s="91">
        <f>INDEX('Crosswalk Particulates'!$E:$E,MATCH('2017 EPA Data'!$B3941,'Crosswalk Particulates'!$D:$D,0))</f>
        <v>0</v>
      </c>
      <c r="H3941" s="103">
        <f t="shared" si="61"/>
        <v>0</v>
      </c>
    </row>
    <row r="3942" spans="1:8" hidden="1">
      <c r="A3942" s="80" t="s">
        <v>3753</v>
      </c>
      <c r="B3942" s="80" t="s">
        <v>3816</v>
      </c>
      <c r="C3942" s="80" t="s">
        <v>3705</v>
      </c>
      <c r="D3942" s="93">
        <v>30.710340707654002</v>
      </c>
      <c r="E3942" s="80" t="s">
        <v>3706</v>
      </c>
      <c r="F3942" s="86" t="str">
        <f>INDEX('Crosswalk Particulates'!$B:$B,MATCH('2017 EPA Data'!A3942,'Crosswalk Particulates'!$A:$A,0))</f>
        <v>Electricity Sector</v>
      </c>
      <c r="G3942" s="91">
        <f>INDEX('Crosswalk Particulates'!$E:$E,MATCH('2017 EPA Data'!$B3942,'Crosswalk Particulates'!$D:$D,0))</f>
        <v>0</v>
      </c>
      <c r="H3942" s="103">
        <f t="shared" si="61"/>
        <v>0</v>
      </c>
    </row>
    <row r="3943" spans="1:8" hidden="1">
      <c r="A3943" s="80" t="s">
        <v>3774</v>
      </c>
      <c r="B3943" s="80" t="s">
        <v>3813</v>
      </c>
      <c r="C3943" s="80" t="s">
        <v>3705</v>
      </c>
      <c r="D3943" s="93">
        <v>30.514045166341802</v>
      </c>
      <c r="E3943" s="80" t="s">
        <v>3706</v>
      </c>
      <c r="F3943" s="86" t="str">
        <f>INDEX('Crosswalk Particulates'!$B:$B,MATCH('2017 EPA Data'!A3943,'Crosswalk Particulates'!$A:$A,0))</f>
        <v>process-other-industry</v>
      </c>
      <c r="G3943" s="91">
        <f>INDEX('Crosswalk Particulates'!$E:$E,MATCH('2017 EPA Data'!$B3943,'Crosswalk Particulates'!$D:$D,0))</f>
        <v>0</v>
      </c>
      <c r="H3943" s="103">
        <f t="shared" si="61"/>
        <v>0</v>
      </c>
    </row>
    <row r="3944" spans="1:8" hidden="1">
      <c r="A3944" s="80" t="s">
        <v>3735</v>
      </c>
      <c r="B3944" s="80" t="s">
        <v>4021</v>
      </c>
      <c r="C3944" s="80" t="s">
        <v>3705</v>
      </c>
      <c r="D3944" s="93">
        <v>30.430800000000001</v>
      </c>
      <c r="E3944" s="80" t="s">
        <v>3706</v>
      </c>
      <c r="F3944" s="86" t="str">
        <f>INDEX('Crosswalk Particulates'!$B:$B,MATCH('2017 EPA Data'!A3944,'Crosswalk Particulates'!$A:$A,0))</f>
        <v>process-other-industry</v>
      </c>
      <c r="G3944" s="91">
        <f>INDEX('Crosswalk Particulates'!$E:$E,MATCH('2017 EPA Data'!$B3944,'Crosswalk Particulates'!$D:$D,0))</f>
        <v>0</v>
      </c>
      <c r="H3944" s="103">
        <f t="shared" si="61"/>
        <v>0</v>
      </c>
    </row>
    <row r="3945" spans="1:8" hidden="1">
      <c r="A3945" s="80" t="s">
        <v>3820</v>
      </c>
      <c r="B3945" s="80" t="s">
        <v>3979</v>
      </c>
      <c r="C3945" s="80" t="s">
        <v>3705</v>
      </c>
      <c r="D3945" s="93">
        <v>30.299578</v>
      </c>
      <c r="E3945" s="80" t="s">
        <v>3706</v>
      </c>
      <c r="F3945" s="86" t="str">
        <f>INDEX('Crosswalk Particulates'!$B:$B,MATCH('2017 EPA Data'!A3945,'Crosswalk Particulates'!$A:$A,0))</f>
        <v>industry-fuel-other</v>
      </c>
      <c r="G3945" s="91">
        <f>INDEX('Crosswalk Particulates'!$E:$E,MATCH('2017 EPA Data'!$B3945,'Crosswalk Particulates'!$D:$D,0))</f>
        <v>0</v>
      </c>
      <c r="H3945" s="103">
        <f t="shared" si="61"/>
        <v>0</v>
      </c>
    </row>
    <row r="3946" spans="1:8" hidden="1">
      <c r="A3946" s="80" t="s">
        <v>3795</v>
      </c>
      <c r="B3946" s="80" t="s">
        <v>3891</v>
      </c>
      <c r="C3946" s="80" t="s">
        <v>3705</v>
      </c>
      <c r="D3946" s="93">
        <v>30.17</v>
      </c>
      <c r="E3946" s="80" t="s">
        <v>3706</v>
      </c>
      <c r="F3946" s="86" t="str">
        <f>INDEX('Crosswalk Particulates'!$B:$B,MATCH('2017 EPA Data'!A3946,'Crosswalk Particulates'!$A:$A,0))</f>
        <v>process-cement-industry</v>
      </c>
      <c r="G3946" s="91">
        <f>INDEX('Crosswalk Particulates'!$E:$E,MATCH('2017 EPA Data'!$B3946,'Crosswalk Particulates'!$D:$D,0))</f>
        <v>0</v>
      </c>
      <c r="H3946" s="103">
        <f t="shared" si="61"/>
        <v>0</v>
      </c>
    </row>
    <row r="3947" spans="1:8" hidden="1">
      <c r="A3947" s="80" t="s">
        <v>3784</v>
      </c>
      <c r="B3947" s="80" t="s">
        <v>3879</v>
      </c>
      <c r="C3947" s="80" t="s">
        <v>3705</v>
      </c>
      <c r="D3947" s="93">
        <v>30</v>
      </c>
      <c r="E3947" s="80" t="s">
        <v>3706</v>
      </c>
      <c r="F3947" s="86" t="str">
        <f>INDEX('Crosswalk Particulates'!$B:$B,MATCH('2017 EPA Data'!A3947,'Crosswalk Particulates'!$A:$A,0))</f>
        <v>industry-fuel-coal</v>
      </c>
      <c r="G3947" s="91">
        <f>INDEX('Crosswalk Particulates'!$E:$E,MATCH('2017 EPA Data'!$B3947,'Crosswalk Particulates'!$D:$D,0))</f>
        <v>0</v>
      </c>
      <c r="H3947" s="103">
        <f t="shared" si="61"/>
        <v>0</v>
      </c>
    </row>
    <row r="3948" spans="1:8" hidden="1">
      <c r="A3948" s="80" t="s">
        <v>3817</v>
      </c>
      <c r="B3948" s="80" t="s">
        <v>3831</v>
      </c>
      <c r="C3948" s="80" t="s">
        <v>3705</v>
      </c>
      <c r="D3948" s="93">
        <v>29.856258542948606</v>
      </c>
      <c r="E3948" s="80" t="s">
        <v>3706</v>
      </c>
      <c r="F3948" s="86" t="str">
        <f>INDEX('Crosswalk Particulates'!$B:$B,MATCH('2017 EPA Data'!A3948,'Crosswalk Particulates'!$A:$A,0))</f>
        <v>industry-fuel-oil</v>
      </c>
      <c r="G3948" s="91">
        <f>INDEX('Crosswalk Particulates'!$E:$E,MATCH('2017 EPA Data'!$B3948,'Crosswalk Particulates'!$D:$D,0))</f>
        <v>0</v>
      </c>
      <c r="H3948" s="103">
        <f t="shared" si="61"/>
        <v>0</v>
      </c>
    </row>
    <row r="3949" spans="1:8" hidden="1">
      <c r="A3949" s="80" t="s">
        <v>3852</v>
      </c>
      <c r="B3949" s="80" t="s">
        <v>3894</v>
      </c>
      <c r="C3949" s="80" t="s">
        <v>3705</v>
      </c>
      <c r="D3949" s="93">
        <v>29.837093189400001</v>
      </c>
      <c r="E3949" s="80" t="s">
        <v>3706</v>
      </c>
      <c r="F3949" s="86" t="str">
        <f>INDEX('Crosswalk Particulates'!$B:$B,MATCH('2017 EPA Data'!A3949,'Crosswalk Particulates'!$A:$A,0))</f>
        <v>Commercial Buildings Sector</v>
      </c>
      <c r="G3949" s="91">
        <f>INDEX('Crosswalk Particulates'!$E:$E,MATCH('2017 EPA Data'!$B3949,'Crosswalk Particulates'!$D:$D,0))</f>
        <v>0</v>
      </c>
      <c r="H3949" s="103">
        <f t="shared" si="61"/>
        <v>0</v>
      </c>
    </row>
    <row r="3950" spans="1:8" hidden="1">
      <c r="A3950" s="80" t="s">
        <v>3817</v>
      </c>
      <c r="B3950" s="80" t="s">
        <v>3963</v>
      </c>
      <c r="C3950" s="80" t="s">
        <v>3705</v>
      </c>
      <c r="D3950" s="93">
        <v>29.710592258352754</v>
      </c>
      <c r="E3950" s="80" t="s">
        <v>3706</v>
      </c>
      <c r="F3950" s="86" t="str">
        <f>INDEX('Crosswalk Particulates'!$B:$B,MATCH('2017 EPA Data'!A3950,'Crosswalk Particulates'!$A:$A,0))</f>
        <v>industry-fuel-oil</v>
      </c>
      <c r="G3950" s="91">
        <f>INDEX('Crosswalk Particulates'!$E:$E,MATCH('2017 EPA Data'!$B3950,'Crosswalk Particulates'!$D:$D,0))</f>
        <v>0</v>
      </c>
      <c r="H3950" s="103">
        <f t="shared" si="61"/>
        <v>0</v>
      </c>
    </row>
    <row r="3951" spans="1:8" hidden="1">
      <c r="A3951" s="80" t="s">
        <v>3857</v>
      </c>
      <c r="B3951" s="80" t="s">
        <v>3756</v>
      </c>
      <c r="C3951" s="80" t="s">
        <v>3705</v>
      </c>
      <c r="D3951" s="93">
        <v>29.5388232</v>
      </c>
      <c r="E3951" s="80" t="s">
        <v>3706</v>
      </c>
      <c r="F3951" s="86" t="str">
        <f>INDEX('Crosswalk Particulates'!$B:$B,MATCH('2017 EPA Data'!A3951,'Crosswalk Particulates'!$A:$A,0))</f>
        <v>Commercial Buildings Sector</v>
      </c>
      <c r="G3951" s="91">
        <f>INDEX('Crosswalk Particulates'!$E:$E,MATCH('2017 EPA Data'!$B3951,'Crosswalk Particulates'!$D:$D,0))</f>
        <v>0</v>
      </c>
      <c r="H3951" s="103">
        <f t="shared" si="61"/>
        <v>0</v>
      </c>
    </row>
    <row r="3952" spans="1:8" hidden="1">
      <c r="A3952" s="80" t="s">
        <v>3769</v>
      </c>
      <c r="B3952" s="80" t="s">
        <v>3860</v>
      </c>
      <c r="C3952" s="80" t="s">
        <v>3705</v>
      </c>
      <c r="D3952" s="93">
        <v>29.393403648576921</v>
      </c>
      <c r="E3952" s="80" t="s">
        <v>3706</v>
      </c>
      <c r="F3952" s="86" t="str">
        <f>INDEX('Crosswalk Particulates'!$B:$B,MATCH('2017 EPA Data'!A3952,'Crosswalk Particulates'!$A:$A,0))</f>
        <v>Electricity Sector</v>
      </c>
      <c r="G3952" s="91">
        <f>INDEX('Crosswalk Particulates'!$E:$E,MATCH('2017 EPA Data'!$B3952,'Crosswalk Particulates'!$D:$D,0))</f>
        <v>0</v>
      </c>
      <c r="H3952" s="103">
        <f t="shared" si="61"/>
        <v>0</v>
      </c>
    </row>
    <row r="3953" spans="1:8" hidden="1">
      <c r="A3953" s="80" t="s">
        <v>3780</v>
      </c>
      <c r="B3953" s="80" t="s">
        <v>3913</v>
      </c>
      <c r="C3953" s="80" t="s">
        <v>3705</v>
      </c>
      <c r="D3953" s="93">
        <v>29.37</v>
      </c>
      <c r="E3953" s="80" t="s">
        <v>3706</v>
      </c>
      <c r="F3953" s="86" t="str">
        <f>INDEX('Crosswalk Particulates'!$B:$B,MATCH('2017 EPA Data'!A3953,'Crosswalk Particulates'!$A:$A,0))</f>
        <v>process-ngps-industry</v>
      </c>
      <c r="G3953" s="91">
        <f>INDEX('Crosswalk Particulates'!$E:$E,MATCH('2017 EPA Data'!$B3953,'Crosswalk Particulates'!$D:$D,0))</f>
        <v>0</v>
      </c>
      <c r="H3953" s="103">
        <f t="shared" si="61"/>
        <v>0</v>
      </c>
    </row>
    <row r="3954" spans="1:8" hidden="1">
      <c r="A3954" s="80" t="s">
        <v>3734</v>
      </c>
      <c r="B3954" s="80" t="s">
        <v>3748</v>
      </c>
      <c r="C3954" s="80" t="s">
        <v>3745</v>
      </c>
      <c r="D3954" s="93">
        <v>29.306650999999999</v>
      </c>
      <c r="E3954" s="80" t="s">
        <v>3710</v>
      </c>
      <c r="F3954" s="86" t="str">
        <f>INDEX('Crosswalk Particulates'!$B:$B,MATCH('2017 EPA Data'!A3954,'Crosswalk Particulates'!$A:$A,0))</f>
        <v>process-other-industry</v>
      </c>
      <c r="G3954" s="91" t="str">
        <f>INDEX('Crosswalk Particulates'!$E:$E,MATCH('2017 EPA Data'!$B3954,'Crosswalk Particulates'!$D:$D,0))</f>
        <v>CO</v>
      </c>
      <c r="H3954" s="103">
        <f t="shared" si="61"/>
        <v>26586578.185809799</v>
      </c>
    </row>
    <row r="3955" spans="1:8" hidden="1">
      <c r="A3955" s="80" t="s">
        <v>3769</v>
      </c>
      <c r="B3955" s="80" t="s">
        <v>3761</v>
      </c>
      <c r="C3955" s="80" t="s">
        <v>3705</v>
      </c>
      <c r="D3955" s="93">
        <v>29.050365504632481</v>
      </c>
      <c r="E3955" s="80" t="s">
        <v>3706</v>
      </c>
      <c r="F3955" s="86" t="str">
        <f>INDEX('Crosswalk Particulates'!$B:$B,MATCH('2017 EPA Data'!A3955,'Crosswalk Particulates'!$A:$A,0))</f>
        <v>Electricity Sector</v>
      </c>
      <c r="G3955" s="91">
        <f>INDEX('Crosswalk Particulates'!$E:$E,MATCH('2017 EPA Data'!$B3955,'Crosswalk Particulates'!$D:$D,0))</f>
        <v>0</v>
      </c>
      <c r="H3955" s="103">
        <f t="shared" si="61"/>
        <v>0</v>
      </c>
    </row>
    <row r="3956" spans="1:8" hidden="1">
      <c r="A3956" s="80" t="s">
        <v>3747</v>
      </c>
      <c r="B3956" s="80" t="s">
        <v>3930</v>
      </c>
      <c r="C3956" s="80" t="s">
        <v>3705</v>
      </c>
      <c r="D3956" s="93">
        <v>28.76</v>
      </c>
      <c r="E3956" s="80" t="s">
        <v>3706</v>
      </c>
      <c r="F3956" s="86" t="str">
        <f>INDEX('Crosswalk Particulates'!$B:$B,MATCH('2017 EPA Data'!A3956,'Crosswalk Particulates'!$A:$A,0))</f>
        <v>process-waste-industry</v>
      </c>
      <c r="G3956" s="91">
        <f>INDEX('Crosswalk Particulates'!$E:$E,MATCH('2017 EPA Data'!$B3956,'Crosswalk Particulates'!$D:$D,0))</f>
        <v>0</v>
      </c>
      <c r="H3956" s="103">
        <f t="shared" si="61"/>
        <v>0</v>
      </c>
    </row>
    <row r="3957" spans="1:8" hidden="1">
      <c r="A3957" s="80" t="s">
        <v>3760</v>
      </c>
      <c r="B3957" s="80" t="s">
        <v>3732</v>
      </c>
      <c r="C3957" s="80" t="s">
        <v>3705</v>
      </c>
      <c r="D3957" s="93">
        <v>28.693842944</v>
      </c>
      <c r="E3957" s="80" t="s">
        <v>3706</v>
      </c>
      <c r="F3957" s="86" t="str">
        <f>INDEX('Crosswalk Particulates'!$B:$B,MATCH('2017 EPA Data'!A3957,'Crosswalk Particulates'!$A:$A,0))</f>
        <v>process-other-industry</v>
      </c>
      <c r="G3957" s="91">
        <f>INDEX('Crosswalk Particulates'!$E:$E,MATCH('2017 EPA Data'!$B3957,'Crosswalk Particulates'!$D:$D,0))</f>
        <v>0</v>
      </c>
      <c r="H3957" s="103">
        <f t="shared" si="61"/>
        <v>0</v>
      </c>
    </row>
    <row r="3958" spans="1:8" hidden="1">
      <c r="A3958" s="80" t="s">
        <v>3743</v>
      </c>
      <c r="B3958" s="80" t="s">
        <v>3908</v>
      </c>
      <c r="C3958" s="80" t="s">
        <v>3705</v>
      </c>
      <c r="D3958" s="93">
        <v>28.63</v>
      </c>
      <c r="E3958" s="80" t="s">
        <v>3706</v>
      </c>
      <c r="F3958" s="86" t="str">
        <f>INDEX('Crosswalk Particulates'!$B:$B,MATCH('2017 EPA Data'!A3958,'Crosswalk Particulates'!$A:$A,0))</f>
        <v>process-other-industry</v>
      </c>
      <c r="G3958" s="91">
        <f>INDEX('Crosswalk Particulates'!$E:$E,MATCH('2017 EPA Data'!$B3958,'Crosswalk Particulates'!$D:$D,0))</f>
        <v>0</v>
      </c>
      <c r="H3958" s="103">
        <f t="shared" si="61"/>
        <v>0</v>
      </c>
    </row>
    <row r="3959" spans="1:8" hidden="1">
      <c r="A3959" s="80" t="s">
        <v>3747</v>
      </c>
      <c r="B3959" s="80" t="s">
        <v>3954</v>
      </c>
      <c r="C3959" s="80" t="s">
        <v>3705</v>
      </c>
      <c r="D3959" s="93">
        <v>28.440012324000001</v>
      </c>
      <c r="E3959" s="80" t="s">
        <v>3706</v>
      </c>
      <c r="F3959" s="86" t="str">
        <f>INDEX('Crosswalk Particulates'!$B:$B,MATCH('2017 EPA Data'!A3959,'Crosswalk Particulates'!$A:$A,0))</f>
        <v>process-waste-industry</v>
      </c>
      <c r="G3959" s="91">
        <f>INDEX('Crosswalk Particulates'!$E:$E,MATCH('2017 EPA Data'!$B3959,'Crosswalk Particulates'!$D:$D,0))</f>
        <v>0</v>
      </c>
      <c r="H3959" s="103">
        <f t="shared" si="61"/>
        <v>0</v>
      </c>
    </row>
    <row r="3960" spans="1:8" hidden="1">
      <c r="A3960" s="80" t="s">
        <v>3820</v>
      </c>
      <c r="B3960" s="80" t="s">
        <v>3866</v>
      </c>
      <c r="C3960" s="80" t="s">
        <v>3705</v>
      </c>
      <c r="D3960" s="93">
        <v>28.38335</v>
      </c>
      <c r="E3960" s="80" t="s">
        <v>3706</v>
      </c>
      <c r="F3960" s="86" t="str">
        <f>INDEX('Crosswalk Particulates'!$B:$B,MATCH('2017 EPA Data'!A3960,'Crosswalk Particulates'!$A:$A,0))</f>
        <v>industry-fuel-other</v>
      </c>
      <c r="G3960" s="91">
        <f>INDEX('Crosswalk Particulates'!$E:$E,MATCH('2017 EPA Data'!$B3960,'Crosswalk Particulates'!$D:$D,0))</f>
        <v>0</v>
      </c>
      <c r="H3960" s="103">
        <f t="shared" si="61"/>
        <v>0</v>
      </c>
    </row>
    <row r="3961" spans="1:8" hidden="1">
      <c r="A3961" s="80" t="s">
        <v>3741</v>
      </c>
      <c r="B3961" s="80" t="s">
        <v>3748</v>
      </c>
      <c r="C3961" s="80" t="s">
        <v>3745</v>
      </c>
      <c r="D3961" s="93">
        <v>28.2187135</v>
      </c>
      <c r="E3961" s="80" t="s">
        <v>3710</v>
      </c>
      <c r="F3961" s="86" t="str">
        <f>INDEX('Crosswalk Particulates'!$B:$B,MATCH('2017 EPA Data'!A3961,'Crosswalk Particulates'!$A:$A,0))</f>
        <v>process-other-industry</v>
      </c>
      <c r="G3961" s="91" t="str">
        <f>INDEX('Crosswalk Particulates'!$E:$E,MATCH('2017 EPA Data'!$B3961,'Crosswalk Particulates'!$D:$D,0))</f>
        <v>CO</v>
      </c>
      <c r="H3961" s="103">
        <f t="shared" si="61"/>
        <v>25599616.71399153</v>
      </c>
    </row>
    <row r="3962" spans="1:8" hidden="1">
      <c r="A3962" s="80" t="s">
        <v>3770</v>
      </c>
      <c r="B3962" s="80" t="s">
        <v>3891</v>
      </c>
      <c r="C3962" s="80" t="s">
        <v>3705</v>
      </c>
      <c r="D3962" s="93">
        <v>28.0366</v>
      </c>
      <c r="E3962" s="80" t="s">
        <v>3706</v>
      </c>
      <c r="F3962" s="86" t="str">
        <f>INDEX('Crosswalk Particulates'!$B:$B,MATCH('2017 EPA Data'!A3962,'Crosswalk Particulates'!$A:$A,0))</f>
        <v>Commercial Buildings Sector</v>
      </c>
      <c r="G3962" s="91">
        <f>INDEX('Crosswalk Particulates'!$E:$E,MATCH('2017 EPA Data'!$B3962,'Crosswalk Particulates'!$D:$D,0))</f>
        <v>0</v>
      </c>
      <c r="H3962" s="103">
        <f t="shared" si="61"/>
        <v>0</v>
      </c>
    </row>
    <row r="3963" spans="1:8" hidden="1">
      <c r="A3963" s="80" t="s">
        <v>3820</v>
      </c>
      <c r="B3963" s="80" t="s">
        <v>3967</v>
      </c>
      <c r="C3963" s="80" t="s">
        <v>3705</v>
      </c>
      <c r="D3963" s="93">
        <v>28.023</v>
      </c>
      <c r="E3963" s="80" t="s">
        <v>3706</v>
      </c>
      <c r="F3963" s="86" t="str">
        <f>INDEX('Crosswalk Particulates'!$B:$B,MATCH('2017 EPA Data'!A3963,'Crosswalk Particulates'!$A:$A,0))</f>
        <v>industry-fuel-other</v>
      </c>
      <c r="G3963" s="91">
        <f>INDEX('Crosswalk Particulates'!$E:$E,MATCH('2017 EPA Data'!$B3963,'Crosswalk Particulates'!$D:$D,0))</f>
        <v>0</v>
      </c>
      <c r="H3963" s="103">
        <f t="shared" si="61"/>
        <v>0</v>
      </c>
    </row>
    <row r="3964" spans="1:8" hidden="1">
      <c r="A3964" s="80" t="s">
        <v>3852</v>
      </c>
      <c r="B3964" s="80" t="s">
        <v>3888</v>
      </c>
      <c r="C3964" s="80" t="s">
        <v>3705</v>
      </c>
      <c r="D3964" s="93">
        <v>27.95</v>
      </c>
      <c r="E3964" s="80" t="s">
        <v>3706</v>
      </c>
      <c r="F3964" s="86" t="str">
        <f>INDEX('Crosswalk Particulates'!$B:$B,MATCH('2017 EPA Data'!A3964,'Crosswalk Particulates'!$A:$A,0))</f>
        <v>Commercial Buildings Sector</v>
      </c>
      <c r="G3964" s="91">
        <f>INDEX('Crosswalk Particulates'!$E:$E,MATCH('2017 EPA Data'!$B3964,'Crosswalk Particulates'!$D:$D,0))</f>
        <v>0</v>
      </c>
      <c r="H3964" s="103">
        <f t="shared" si="61"/>
        <v>0</v>
      </c>
    </row>
    <row r="3965" spans="1:8" hidden="1">
      <c r="A3965" s="80" t="s">
        <v>3718</v>
      </c>
      <c r="B3965" s="80" t="s">
        <v>4022</v>
      </c>
      <c r="C3965" s="80" t="s">
        <v>3705</v>
      </c>
      <c r="D3965" s="93">
        <v>27.855486414578934</v>
      </c>
      <c r="E3965" s="80" t="s">
        <v>3706</v>
      </c>
      <c r="F3965" s="86" t="str">
        <f>INDEX('Crosswalk Particulates'!$B:$B,MATCH('2017 EPA Data'!A3965,'Crosswalk Particulates'!$A:$A,0))</f>
        <v>process-other-industry</v>
      </c>
      <c r="G3965" s="91">
        <f>INDEX('Crosswalk Particulates'!$E:$E,MATCH('2017 EPA Data'!$B3965,'Crosswalk Particulates'!$D:$D,0))</f>
        <v>0</v>
      </c>
      <c r="H3965" s="103">
        <f t="shared" si="61"/>
        <v>0</v>
      </c>
    </row>
    <row r="3966" spans="1:8" hidden="1">
      <c r="A3966" s="80" t="s">
        <v>3766</v>
      </c>
      <c r="B3966" s="80" t="s">
        <v>3996</v>
      </c>
      <c r="C3966" s="80" t="s">
        <v>3705</v>
      </c>
      <c r="D3966" s="93">
        <v>27.833100000000002</v>
      </c>
      <c r="E3966" s="80" t="s">
        <v>3706</v>
      </c>
      <c r="F3966" s="86" t="str">
        <f>INDEX('Crosswalk Particulates'!$B:$B,MATCH('2017 EPA Data'!A3966,'Crosswalk Particulates'!$A:$A,0))</f>
        <v>process-chemicals-industry</v>
      </c>
      <c r="G3966" s="91">
        <f>INDEX('Crosswalk Particulates'!$E:$E,MATCH('2017 EPA Data'!$B3966,'Crosswalk Particulates'!$D:$D,0))</f>
        <v>0</v>
      </c>
      <c r="H3966" s="103">
        <f t="shared" si="61"/>
        <v>0</v>
      </c>
    </row>
    <row r="3967" spans="1:8" hidden="1">
      <c r="A3967" s="80" t="s">
        <v>3843</v>
      </c>
      <c r="B3967" s="80" t="s">
        <v>3838</v>
      </c>
      <c r="C3967" s="80" t="s">
        <v>3705</v>
      </c>
      <c r="D3967" s="93">
        <v>27.71659476</v>
      </c>
      <c r="E3967" s="80" t="s">
        <v>3706</v>
      </c>
      <c r="F3967" s="86" t="str">
        <f>INDEX('Crosswalk Particulates'!$B:$B,MATCH('2017 EPA Data'!A3967,'Crosswalk Particulates'!$A:$A,0))</f>
        <v>Commercial Buildings Sector</v>
      </c>
      <c r="G3967" s="91">
        <f>INDEX('Crosswalk Particulates'!$E:$E,MATCH('2017 EPA Data'!$B3967,'Crosswalk Particulates'!$D:$D,0))</f>
        <v>0</v>
      </c>
      <c r="H3967" s="103">
        <f t="shared" si="61"/>
        <v>0</v>
      </c>
    </row>
    <row r="3968" spans="1:8" hidden="1">
      <c r="A3968" s="80" t="s">
        <v>3820</v>
      </c>
      <c r="B3968" s="80" t="s">
        <v>3895</v>
      </c>
      <c r="C3968" s="80" t="s">
        <v>3705</v>
      </c>
      <c r="D3968" s="93">
        <v>27.670002570000001</v>
      </c>
      <c r="E3968" s="80" t="s">
        <v>3706</v>
      </c>
      <c r="F3968" s="86" t="str">
        <f>INDEX('Crosswalk Particulates'!$B:$B,MATCH('2017 EPA Data'!A3968,'Crosswalk Particulates'!$A:$A,0))</f>
        <v>industry-fuel-other</v>
      </c>
      <c r="G3968" s="91">
        <f>INDEX('Crosswalk Particulates'!$E:$E,MATCH('2017 EPA Data'!$B3968,'Crosswalk Particulates'!$D:$D,0))</f>
        <v>0</v>
      </c>
      <c r="H3968" s="103">
        <f t="shared" si="61"/>
        <v>0</v>
      </c>
    </row>
    <row r="3969" spans="1:8" hidden="1">
      <c r="A3969" s="80" t="s">
        <v>3772</v>
      </c>
      <c r="B3969" s="80" t="s">
        <v>3728</v>
      </c>
      <c r="C3969" s="80" t="s">
        <v>3705</v>
      </c>
      <c r="D3969" s="93">
        <v>27.531300000000002</v>
      </c>
      <c r="E3969" s="80" t="s">
        <v>3706</v>
      </c>
      <c r="F3969" s="86" t="str">
        <f>INDEX('Crosswalk Particulates'!$B:$B,MATCH('2017 EPA Data'!A3969,'Crosswalk Particulates'!$A:$A,0))</f>
        <v>Electricity Sector</v>
      </c>
      <c r="G3969" s="91">
        <f>INDEX('Crosswalk Particulates'!$E:$E,MATCH('2017 EPA Data'!$B3969,'Crosswalk Particulates'!$D:$D,0))</f>
        <v>0</v>
      </c>
      <c r="H3969" s="103">
        <f t="shared" si="61"/>
        <v>0</v>
      </c>
    </row>
    <row r="3970" spans="1:8" hidden="1">
      <c r="A3970" s="80" t="s">
        <v>3857</v>
      </c>
      <c r="B3970" s="80" t="s">
        <v>3882</v>
      </c>
      <c r="C3970" s="80" t="s">
        <v>3705</v>
      </c>
      <c r="D3970" s="93">
        <v>27.3980917618711</v>
      </c>
      <c r="E3970" s="80" t="s">
        <v>3706</v>
      </c>
      <c r="F3970" s="86" t="str">
        <f>INDEX('Crosswalk Particulates'!$B:$B,MATCH('2017 EPA Data'!A3970,'Crosswalk Particulates'!$A:$A,0))</f>
        <v>Commercial Buildings Sector</v>
      </c>
      <c r="G3970" s="91">
        <f>INDEX('Crosswalk Particulates'!$E:$E,MATCH('2017 EPA Data'!$B3970,'Crosswalk Particulates'!$D:$D,0))</f>
        <v>0</v>
      </c>
      <c r="H3970" s="103">
        <f t="shared" si="61"/>
        <v>0</v>
      </c>
    </row>
    <row r="3971" spans="1:8" hidden="1">
      <c r="A3971" s="80" t="s">
        <v>3788</v>
      </c>
      <c r="B3971" s="80" t="s">
        <v>3962</v>
      </c>
      <c r="C3971" s="80" t="s">
        <v>3705</v>
      </c>
      <c r="D3971" s="93">
        <v>27.362928001741999</v>
      </c>
      <c r="E3971" s="80" t="s">
        <v>3706</v>
      </c>
      <c r="F3971" s="86" t="str">
        <f>INDEX('Crosswalk Particulates'!$B:$B,MATCH('2017 EPA Data'!A3971,'Crosswalk Particulates'!$A:$A,0))</f>
        <v>industry-fuel-biomass</v>
      </c>
      <c r="G3971" s="91">
        <f>INDEX('Crosswalk Particulates'!$E:$E,MATCH('2017 EPA Data'!$B3971,'Crosswalk Particulates'!$D:$D,0))</f>
        <v>0</v>
      </c>
      <c r="H3971" s="103">
        <f t="shared" si="61"/>
        <v>0</v>
      </c>
    </row>
    <row r="3972" spans="1:8" hidden="1">
      <c r="A3972" s="80" t="s">
        <v>3735</v>
      </c>
      <c r="B3972" s="80" t="s">
        <v>3918</v>
      </c>
      <c r="C3972" s="80" t="s">
        <v>3705</v>
      </c>
      <c r="D3972" s="93">
        <v>27.3461304</v>
      </c>
      <c r="E3972" s="80" t="s">
        <v>3706</v>
      </c>
      <c r="F3972" s="86" t="str">
        <f>INDEX('Crosswalk Particulates'!$B:$B,MATCH('2017 EPA Data'!A3972,'Crosswalk Particulates'!$A:$A,0))</f>
        <v>process-other-industry</v>
      </c>
      <c r="G3972" s="91">
        <f>INDEX('Crosswalk Particulates'!$E:$E,MATCH('2017 EPA Data'!$B3972,'Crosswalk Particulates'!$D:$D,0))</f>
        <v>0</v>
      </c>
      <c r="H3972" s="103">
        <f t="shared" ref="H3972:H4035" si="62">IF(E3972="TON",D3972/metricton_to_shortton,0)*10^6</f>
        <v>0</v>
      </c>
    </row>
    <row r="3973" spans="1:8" hidden="1">
      <c r="A3973" s="80" t="s">
        <v>3730</v>
      </c>
      <c r="B3973" s="80" t="s">
        <v>3878</v>
      </c>
      <c r="C3973" s="80" t="s">
        <v>3705</v>
      </c>
      <c r="D3973" s="93">
        <v>27.345454660000001</v>
      </c>
      <c r="E3973" s="80" t="s">
        <v>3706</v>
      </c>
      <c r="F3973" s="86" t="str">
        <f>INDEX('Crosswalk Particulates'!$B:$B,MATCH('2017 EPA Data'!A3973,'Crosswalk Particulates'!$A:$A,0))</f>
        <v>process-ngps-industry</v>
      </c>
      <c r="G3973" s="91">
        <f>INDEX('Crosswalk Particulates'!$E:$E,MATCH('2017 EPA Data'!$B3973,'Crosswalk Particulates'!$D:$D,0))</f>
        <v>0</v>
      </c>
      <c r="H3973" s="103">
        <f t="shared" si="62"/>
        <v>0</v>
      </c>
    </row>
    <row r="3974" spans="1:8" hidden="1">
      <c r="A3974" s="80" t="s">
        <v>3843</v>
      </c>
      <c r="B3974" s="80" t="s">
        <v>3801</v>
      </c>
      <c r="C3974" s="80" t="s">
        <v>3705</v>
      </c>
      <c r="D3974" s="93">
        <v>27.265452136607827</v>
      </c>
      <c r="E3974" s="80" t="s">
        <v>3706</v>
      </c>
      <c r="F3974" s="86" t="str">
        <f>INDEX('Crosswalk Particulates'!$B:$B,MATCH('2017 EPA Data'!A3974,'Crosswalk Particulates'!$A:$A,0))</f>
        <v>Commercial Buildings Sector</v>
      </c>
      <c r="G3974" s="91">
        <f>INDEX('Crosswalk Particulates'!$E:$E,MATCH('2017 EPA Data'!$B3974,'Crosswalk Particulates'!$D:$D,0))</f>
        <v>0</v>
      </c>
      <c r="H3974" s="103">
        <f t="shared" si="62"/>
        <v>0</v>
      </c>
    </row>
    <row r="3975" spans="1:8" hidden="1">
      <c r="A3975" s="80" t="s">
        <v>3783</v>
      </c>
      <c r="B3975" s="80" t="s">
        <v>3948</v>
      </c>
      <c r="C3975" s="80" t="s">
        <v>3705</v>
      </c>
      <c r="D3975" s="93">
        <v>27.2</v>
      </c>
      <c r="E3975" s="80" t="s">
        <v>3706</v>
      </c>
      <c r="F3975" s="86" t="str">
        <f>INDEX('Crosswalk Particulates'!$B:$B,MATCH('2017 EPA Data'!A3975,'Crosswalk Particulates'!$A:$A,0))</f>
        <v>process-other-industry</v>
      </c>
      <c r="G3975" s="91">
        <f>INDEX('Crosswalk Particulates'!$E:$E,MATCH('2017 EPA Data'!$B3975,'Crosswalk Particulates'!$D:$D,0))</f>
        <v>0</v>
      </c>
      <c r="H3975" s="103">
        <f t="shared" si="62"/>
        <v>0</v>
      </c>
    </row>
    <row r="3976" spans="1:8" hidden="1">
      <c r="A3976" s="80" t="s">
        <v>3788</v>
      </c>
      <c r="B3976" s="80" t="s">
        <v>3861</v>
      </c>
      <c r="C3976" s="80" t="s">
        <v>3705</v>
      </c>
      <c r="D3976" s="93">
        <v>27.17630003695</v>
      </c>
      <c r="E3976" s="80" t="s">
        <v>3706</v>
      </c>
      <c r="F3976" s="86" t="str">
        <f>INDEX('Crosswalk Particulates'!$B:$B,MATCH('2017 EPA Data'!A3976,'Crosswalk Particulates'!$A:$A,0))</f>
        <v>industry-fuel-biomass</v>
      </c>
      <c r="G3976" s="91">
        <f>INDEX('Crosswalk Particulates'!$E:$E,MATCH('2017 EPA Data'!$B3976,'Crosswalk Particulates'!$D:$D,0))</f>
        <v>0</v>
      </c>
      <c r="H3976" s="103">
        <f t="shared" si="62"/>
        <v>0</v>
      </c>
    </row>
    <row r="3977" spans="1:8" hidden="1">
      <c r="A3977" s="80" t="s">
        <v>3791</v>
      </c>
      <c r="B3977" s="80" t="s">
        <v>3949</v>
      </c>
      <c r="C3977" s="80" t="s">
        <v>3705</v>
      </c>
      <c r="D3977" s="93">
        <v>27.147780930790059</v>
      </c>
      <c r="E3977" s="80" t="s">
        <v>3706</v>
      </c>
      <c r="F3977" s="86" t="str">
        <f>INDEX('Crosswalk Particulates'!$B:$B,MATCH('2017 EPA Data'!A3977,'Crosswalk Particulates'!$A:$A,0))</f>
        <v>Transportation Sector</v>
      </c>
      <c r="G3977" s="91">
        <f>INDEX('Crosswalk Particulates'!$E:$E,MATCH('2017 EPA Data'!$B3977,'Crosswalk Particulates'!$D:$D,0))</f>
        <v>0</v>
      </c>
      <c r="H3977" s="103">
        <f t="shared" si="62"/>
        <v>0</v>
      </c>
    </row>
    <row r="3978" spans="1:8" hidden="1">
      <c r="A3978" s="80" t="s">
        <v>3726</v>
      </c>
      <c r="B3978" s="80" t="s">
        <v>3881</v>
      </c>
      <c r="C3978" s="80" t="s">
        <v>3705</v>
      </c>
      <c r="D3978" s="93">
        <v>27</v>
      </c>
      <c r="E3978" s="80" t="s">
        <v>3706</v>
      </c>
      <c r="F3978" s="86" t="str">
        <f>INDEX('Crosswalk Particulates'!$B:$B,MATCH('2017 EPA Data'!A3978,'Crosswalk Particulates'!$A:$A,0))</f>
        <v>process-other-industry</v>
      </c>
      <c r="G3978" s="91">
        <f>INDEX('Crosswalk Particulates'!$E:$E,MATCH('2017 EPA Data'!$B3978,'Crosswalk Particulates'!$D:$D,0))</f>
        <v>0</v>
      </c>
      <c r="H3978" s="103">
        <f t="shared" si="62"/>
        <v>0</v>
      </c>
    </row>
    <row r="3979" spans="1:8" hidden="1">
      <c r="A3979" s="80" t="s">
        <v>3772</v>
      </c>
      <c r="B3979" s="80" t="s">
        <v>3846</v>
      </c>
      <c r="C3979" s="80" t="s">
        <v>3705</v>
      </c>
      <c r="D3979" s="93">
        <v>26.937785999999999</v>
      </c>
      <c r="E3979" s="80" t="s">
        <v>3706</v>
      </c>
      <c r="F3979" s="86" t="str">
        <f>INDEX('Crosswalk Particulates'!$B:$B,MATCH('2017 EPA Data'!A3979,'Crosswalk Particulates'!$A:$A,0))</f>
        <v>Electricity Sector</v>
      </c>
      <c r="G3979" s="91">
        <f>INDEX('Crosswalk Particulates'!$E:$E,MATCH('2017 EPA Data'!$B3979,'Crosswalk Particulates'!$D:$D,0))</f>
        <v>0</v>
      </c>
      <c r="H3979" s="103">
        <f t="shared" si="62"/>
        <v>0</v>
      </c>
    </row>
    <row r="3980" spans="1:8" hidden="1">
      <c r="A3980" s="80" t="s">
        <v>3769</v>
      </c>
      <c r="B3980" s="80" t="s">
        <v>3840</v>
      </c>
      <c r="C3980" s="80" t="s">
        <v>3705</v>
      </c>
      <c r="D3980" s="93">
        <v>26.865879451731661</v>
      </c>
      <c r="E3980" s="80" t="s">
        <v>3706</v>
      </c>
      <c r="F3980" s="86" t="str">
        <f>INDEX('Crosswalk Particulates'!$B:$B,MATCH('2017 EPA Data'!A3980,'Crosswalk Particulates'!$A:$A,0))</f>
        <v>Electricity Sector</v>
      </c>
      <c r="G3980" s="91">
        <f>INDEX('Crosswalk Particulates'!$E:$E,MATCH('2017 EPA Data'!$B3980,'Crosswalk Particulates'!$D:$D,0))</f>
        <v>0</v>
      </c>
      <c r="H3980" s="103">
        <f t="shared" si="62"/>
        <v>0</v>
      </c>
    </row>
    <row r="3981" spans="1:8" hidden="1">
      <c r="A3981" s="80" t="s">
        <v>3790</v>
      </c>
      <c r="B3981" s="80" t="s">
        <v>3750</v>
      </c>
      <c r="C3981" s="80" t="s">
        <v>3705</v>
      </c>
      <c r="D3981" s="93">
        <v>26.754827980000002</v>
      </c>
      <c r="E3981" s="80" t="s">
        <v>3706</v>
      </c>
      <c r="F3981" s="86" t="str">
        <f>INDEX('Crosswalk Particulates'!$B:$B,MATCH('2017 EPA Data'!A3981,'Crosswalk Particulates'!$A:$A,0))</f>
        <v>process-other-industry</v>
      </c>
      <c r="G3981" s="91">
        <f>INDEX('Crosswalk Particulates'!$E:$E,MATCH('2017 EPA Data'!$B3981,'Crosswalk Particulates'!$D:$D,0))</f>
        <v>0</v>
      </c>
      <c r="H3981" s="103">
        <f t="shared" si="62"/>
        <v>0</v>
      </c>
    </row>
    <row r="3982" spans="1:8" hidden="1">
      <c r="A3982" s="80" t="s">
        <v>3733</v>
      </c>
      <c r="B3982" s="80" t="s">
        <v>3841</v>
      </c>
      <c r="C3982" s="80" t="s">
        <v>3705</v>
      </c>
      <c r="D3982" s="93">
        <v>26.538989991042197</v>
      </c>
      <c r="E3982" s="80" t="s">
        <v>3706</v>
      </c>
      <c r="F3982" s="86" t="str">
        <f>INDEX('Crosswalk Particulates'!$B:$B,MATCH('2017 EPA Data'!A3982,'Crosswalk Particulates'!$A:$A,0))</f>
        <v>Transportation Sector</v>
      </c>
      <c r="G3982" s="91">
        <f>INDEX('Crosswalk Particulates'!$E:$E,MATCH('2017 EPA Data'!$B3982,'Crosswalk Particulates'!$D:$D,0))</f>
        <v>0</v>
      </c>
      <c r="H3982" s="103">
        <f t="shared" si="62"/>
        <v>0</v>
      </c>
    </row>
    <row r="3983" spans="1:8" hidden="1">
      <c r="A3983" s="80" t="s">
        <v>3769</v>
      </c>
      <c r="B3983" s="80" t="s">
        <v>3922</v>
      </c>
      <c r="C3983" s="80" t="s">
        <v>3705</v>
      </c>
      <c r="D3983" s="93">
        <v>26.521920000000001</v>
      </c>
      <c r="E3983" s="80" t="s">
        <v>3706</v>
      </c>
      <c r="F3983" s="86" t="str">
        <f>INDEX('Crosswalk Particulates'!$B:$B,MATCH('2017 EPA Data'!A3983,'Crosswalk Particulates'!$A:$A,0))</f>
        <v>Electricity Sector</v>
      </c>
      <c r="G3983" s="91">
        <f>INDEX('Crosswalk Particulates'!$E:$E,MATCH('2017 EPA Data'!$B3983,'Crosswalk Particulates'!$D:$D,0))</f>
        <v>0</v>
      </c>
      <c r="H3983" s="103">
        <f t="shared" si="62"/>
        <v>0</v>
      </c>
    </row>
    <row r="3984" spans="1:8" hidden="1">
      <c r="A3984" s="80" t="s">
        <v>3747</v>
      </c>
      <c r="B3984" s="80" t="s">
        <v>3982</v>
      </c>
      <c r="C3984" s="80" t="s">
        <v>3705</v>
      </c>
      <c r="D3984" s="93">
        <v>26.378941999999999</v>
      </c>
      <c r="E3984" s="80" t="s">
        <v>3706</v>
      </c>
      <c r="F3984" s="86" t="str">
        <f>INDEX('Crosswalk Particulates'!$B:$B,MATCH('2017 EPA Data'!A3984,'Crosswalk Particulates'!$A:$A,0))</f>
        <v>process-waste-industry</v>
      </c>
      <c r="G3984" s="91">
        <f>INDEX('Crosswalk Particulates'!$E:$E,MATCH('2017 EPA Data'!$B3984,'Crosswalk Particulates'!$D:$D,0))</f>
        <v>0</v>
      </c>
      <c r="H3984" s="103">
        <f t="shared" si="62"/>
        <v>0</v>
      </c>
    </row>
    <row r="3985" spans="1:8" hidden="1">
      <c r="A3985" s="80" t="s">
        <v>3733</v>
      </c>
      <c r="B3985" s="80" t="s">
        <v>3963</v>
      </c>
      <c r="C3985" s="80" t="s">
        <v>3705</v>
      </c>
      <c r="D3985" s="93">
        <v>26.369104517653248</v>
      </c>
      <c r="E3985" s="80" t="s">
        <v>3706</v>
      </c>
      <c r="F3985" s="86" t="str">
        <f>INDEX('Crosswalk Particulates'!$B:$B,MATCH('2017 EPA Data'!A3985,'Crosswalk Particulates'!$A:$A,0))</f>
        <v>Transportation Sector</v>
      </c>
      <c r="G3985" s="91">
        <f>INDEX('Crosswalk Particulates'!$E:$E,MATCH('2017 EPA Data'!$B3985,'Crosswalk Particulates'!$D:$D,0))</f>
        <v>0</v>
      </c>
      <c r="H3985" s="103">
        <f t="shared" si="62"/>
        <v>0</v>
      </c>
    </row>
    <row r="3986" spans="1:8" hidden="1">
      <c r="A3986" s="80" t="s">
        <v>3788</v>
      </c>
      <c r="B3986" s="80" t="s">
        <v>3846</v>
      </c>
      <c r="C3986" s="80" t="s">
        <v>3705</v>
      </c>
      <c r="D3986" s="93">
        <v>26.360384917800001</v>
      </c>
      <c r="E3986" s="80" t="s">
        <v>3706</v>
      </c>
      <c r="F3986" s="86" t="str">
        <f>INDEX('Crosswalk Particulates'!$B:$B,MATCH('2017 EPA Data'!A3986,'Crosswalk Particulates'!$A:$A,0))</f>
        <v>industry-fuel-biomass</v>
      </c>
      <c r="G3986" s="91">
        <f>INDEX('Crosswalk Particulates'!$E:$E,MATCH('2017 EPA Data'!$B3986,'Crosswalk Particulates'!$D:$D,0))</f>
        <v>0</v>
      </c>
      <c r="H3986" s="103">
        <f t="shared" si="62"/>
        <v>0</v>
      </c>
    </row>
    <row r="3987" spans="1:8" hidden="1">
      <c r="A3987" s="80" t="s">
        <v>3837</v>
      </c>
      <c r="B3987" s="80" t="s">
        <v>3764</v>
      </c>
      <c r="C3987" s="80" t="s">
        <v>3705</v>
      </c>
      <c r="D3987" s="93">
        <v>26.359610114999999</v>
      </c>
      <c r="E3987" s="80" t="s">
        <v>3706</v>
      </c>
      <c r="F3987" s="86" t="str">
        <f>INDEX('Crosswalk Particulates'!$B:$B,MATCH('2017 EPA Data'!A3987,'Crosswalk Particulates'!$A:$A,0))</f>
        <v>Electricity Sector</v>
      </c>
      <c r="G3987" s="91">
        <f>INDEX('Crosswalk Particulates'!$E:$E,MATCH('2017 EPA Data'!$B3987,'Crosswalk Particulates'!$D:$D,0))</f>
        <v>0</v>
      </c>
      <c r="H3987" s="103">
        <f t="shared" si="62"/>
        <v>0</v>
      </c>
    </row>
    <row r="3988" spans="1:8" hidden="1">
      <c r="A3988" s="80" t="s">
        <v>3739</v>
      </c>
      <c r="B3988" s="80" t="s">
        <v>3861</v>
      </c>
      <c r="C3988" s="80" t="s">
        <v>3705</v>
      </c>
      <c r="D3988" s="93">
        <v>26.325710000000001</v>
      </c>
      <c r="E3988" s="80" t="s">
        <v>3706</v>
      </c>
      <c r="F3988" s="86" t="str">
        <f>INDEX('Crosswalk Particulates'!$B:$B,MATCH('2017 EPA Data'!A3988,'Crosswalk Particulates'!$A:$A,0))</f>
        <v>industry-fuel-natural gas</v>
      </c>
      <c r="G3988" s="91">
        <f>INDEX('Crosswalk Particulates'!$E:$E,MATCH('2017 EPA Data'!$B3988,'Crosswalk Particulates'!$D:$D,0))</f>
        <v>0</v>
      </c>
      <c r="H3988" s="103">
        <f t="shared" si="62"/>
        <v>0</v>
      </c>
    </row>
    <row r="3989" spans="1:8" hidden="1">
      <c r="A3989" s="80" t="s">
        <v>3747</v>
      </c>
      <c r="B3989" s="80" t="s">
        <v>4007</v>
      </c>
      <c r="C3989" s="80" t="s">
        <v>3705</v>
      </c>
      <c r="D3989" s="93">
        <v>26.29158</v>
      </c>
      <c r="E3989" s="80" t="s">
        <v>3706</v>
      </c>
      <c r="F3989" s="86" t="str">
        <f>INDEX('Crosswalk Particulates'!$B:$B,MATCH('2017 EPA Data'!A3989,'Crosswalk Particulates'!$A:$A,0))</f>
        <v>process-waste-industry</v>
      </c>
      <c r="G3989" s="91">
        <f>INDEX('Crosswalk Particulates'!$E:$E,MATCH('2017 EPA Data'!$B3989,'Crosswalk Particulates'!$D:$D,0))</f>
        <v>0</v>
      </c>
      <c r="H3989" s="103">
        <f t="shared" si="62"/>
        <v>0</v>
      </c>
    </row>
    <row r="3990" spans="1:8" hidden="1">
      <c r="A3990" s="80" t="s">
        <v>3788</v>
      </c>
      <c r="B3990" s="80" t="s">
        <v>3889</v>
      </c>
      <c r="C3990" s="80" t="s">
        <v>3705</v>
      </c>
      <c r="D3990" s="93">
        <v>26.250434720000001</v>
      </c>
      <c r="E3990" s="80" t="s">
        <v>3706</v>
      </c>
      <c r="F3990" s="86" t="str">
        <f>INDEX('Crosswalk Particulates'!$B:$B,MATCH('2017 EPA Data'!A3990,'Crosswalk Particulates'!$A:$A,0))</f>
        <v>industry-fuel-biomass</v>
      </c>
      <c r="G3990" s="91">
        <f>INDEX('Crosswalk Particulates'!$E:$E,MATCH('2017 EPA Data'!$B3990,'Crosswalk Particulates'!$D:$D,0))</f>
        <v>0</v>
      </c>
      <c r="H3990" s="103">
        <f t="shared" si="62"/>
        <v>0</v>
      </c>
    </row>
    <row r="3991" spans="1:8" hidden="1">
      <c r="A3991" s="80" t="s">
        <v>3774</v>
      </c>
      <c r="B3991" s="80" t="s">
        <v>3947</v>
      </c>
      <c r="C3991" s="80" t="s">
        <v>3705</v>
      </c>
      <c r="D3991" s="93">
        <v>26.2</v>
      </c>
      <c r="E3991" s="80" t="s">
        <v>3706</v>
      </c>
      <c r="F3991" s="86" t="str">
        <f>INDEX('Crosswalk Particulates'!$B:$B,MATCH('2017 EPA Data'!A3991,'Crosswalk Particulates'!$A:$A,0))</f>
        <v>process-other-industry</v>
      </c>
      <c r="G3991" s="91">
        <f>INDEX('Crosswalk Particulates'!$E:$E,MATCH('2017 EPA Data'!$B3991,'Crosswalk Particulates'!$D:$D,0))</f>
        <v>0</v>
      </c>
      <c r="H3991" s="103">
        <f t="shared" si="62"/>
        <v>0</v>
      </c>
    </row>
    <row r="3992" spans="1:8" hidden="1">
      <c r="A3992" s="80" t="s">
        <v>3853</v>
      </c>
      <c r="B3992" s="80" t="s">
        <v>3863</v>
      </c>
      <c r="C3992" s="80" t="s">
        <v>3705</v>
      </c>
      <c r="D3992" s="93">
        <v>26.152978242152798</v>
      </c>
      <c r="E3992" s="80" t="s">
        <v>3706</v>
      </c>
      <c r="F3992" s="86" t="str">
        <f>INDEX('Crosswalk Particulates'!$B:$B,MATCH('2017 EPA Data'!A3992,'Crosswalk Particulates'!$A:$A,0))</f>
        <v>Commercial Buildings Sector</v>
      </c>
      <c r="G3992" s="91">
        <f>INDEX('Crosswalk Particulates'!$E:$E,MATCH('2017 EPA Data'!$B3992,'Crosswalk Particulates'!$D:$D,0))</f>
        <v>0</v>
      </c>
      <c r="H3992" s="103">
        <f t="shared" si="62"/>
        <v>0</v>
      </c>
    </row>
    <row r="3993" spans="1:8" hidden="1">
      <c r="A3993" s="80" t="s">
        <v>3720</v>
      </c>
      <c r="B3993" s="80" t="s">
        <v>3920</v>
      </c>
      <c r="D3993" s="93">
        <v>25.700008530651804</v>
      </c>
      <c r="E3993" s="80" t="s">
        <v>3710</v>
      </c>
      <c r="F3993" s="86" t="str">
        <f>INDEX('Crosswalk Particulates'!$B:$B,MATCH('2017 EPA Data'!A3993,'Crosswalk Particulates'!$A:$A,0))</f>
        <v>Other-EPA</v>
      </c>
      <c r="G3993" s="91">
        <f>INDEX('Crosswalk Particulates'!$E:$E,MATCH('2017 EPA Data'!$B3993,'Crosswalk Particulates'!$D:$D,0))</f>
        <v>0</v>
      </c>
      <c r="H3993" s="103">
        <f t="shared" si="62"/>
        <v>23314683.283878226</v>
      </c>
    </row>
    <row r="3994" spans="1:8" hidden="1">
      <c r="A3994" s="80" t="s">
        <v>3790</v>
      </c>
      <c r="B3994" s="80" t="s">
        <v>3968</v>
      </c>
      <c r="C3994" s="80" t="s">
        <v>3705</v>
      </c>
      <c r="D3994" s="93">
        <v>25.600110000000001</v>
      </c>
      <c r="E3994" s="80" t="s">
        <v>3706</v>
      </c>
      <c r="F3994" s="86" t="str">
        <f>INDEX('Crosswalk Particulates'!$B:$B,MATCH('2017 EPA Data'!A3994,'Crosswalk Particulates'!$A:$A,0))</f>
        <v>process-other-industry</v>
      </c>
      <c r="G3994" s="91">
        <f>INDEX('Crosswalk Particulates'!$E:$E,MATCH('2017 EPA Data'!$B3994,'Crosswalk Particulates'!$D:$D,0))</f>
        <v>0</v>
      </c>
      <c r="H3994" s="103">
        <f t="shared" si="62"/>
        <v>0</v>
      </c>
    </row>
    <row r="3995" spans="1:8" hidden="1">
      <c r="A3995" s="80" t="s">
        <v>3819</v>
      </c>
      <c r="B3995" s="80" t="s">
        <v>3916</v>
      </c>
      <c r="C3995" s="80" t="s">
        <v>3705</v>
      </c>
      <c r="D3995" s="93">
        <v>25.599087618932</v>
      </c>
      <c r="E3995" s="80" t="s">
        <v>3706</v>
      </c>
      <c r="F3995" s="86" t="str">
        <f>INDEX('Crosswalk Particulates'!$B:$B,MATCH('2017 EPA Data'!A3995,'Crosswalk Particulates'!$A:$A,0))</f>
        <v>Residential Buildings Sector</v>
      </c>
      <c r="G3995" s="91">
        <f>INDEX('Crosswalk Particulates'!$E:$E,MATCH('2017 EPA Data'!$B3995,'Crosswalk Particulates'!$D:$D,0))</f>
        <v>0</v>
      </c>
      <c r="H3995" s="103">
        <f t="shared" si="62"/>
        <v>0</v>
      </c>
    </row>
    <row r="3996" spans="1:8" hidden="1">
      <c r="A3996" s="80" t="s">
        <v>3735</v>
      </c>
      <c r="B3996" s="80" t="s">
        <v>3927</v>
      </c>
      <c r="C3996" s="80" t="s">
        <v>3705</v>
      </c>
      <c r="D3996" s="93">
        <v>25.484214000000001</v>
      </c>
      <c r="E3996" s="80" t="s">
        <v>3706</v>
      </c>
      <c r="F3996" s="86" t="str">
        <f>INDEX('Crosswalk Particulates'!$B:$B,MATCH('2017 EPA Data'!A3996,'Crosswalk Particulates'!$A:$A,0))</f>
        <v>process-other-industry</v>
      </c>
      <c r="G3996" s="91">
        <f>INDEX('Crosswalk Particulates'!$E:$E,MATCH('2017 EPA Data'!$B3996,'Crosswalk Particulates'!$D:$D,0))</f>
        <v>0</v>
      </c>
      <c r="H3996" s="103">
        <f t="shared" si="62"/>
        <v>0</v>
      </c>
    </row>
    <row r="3997" spans="1:8" hidden="1">
      <c r="A3997" s="80" t="s">
        <v>3741</v>
      </c>
      <c r="B3997" s="80" t="s">
        <v>3767</v>
      </c>
      <c r="C3997" s="80" t="s">
        <v>3705</v>
      </c>
      <c r="D3997" s="93">
        <v>25.48123</v>
      </c>
      <c r="E3997" s="80" t="s">
        <v>3706</v>
      </c>
      <c r="F3997" s="86" t="str">
        <f>INDEX('Crosswalk Particulates'!$B:$B,MATCH('2017 EPA Data'!A3997,'Crosswalk Particulates'!$A:$A,0))</f>
        <v>process-other-industry</v>
      </c>
      <c r="G3997" s="91">
        <f>INDEX('Crosswalk Particulates'!$E:$E,MATCH('2017 EPA Data'!$B3997,'Crosswalk Particulates'!$D:$D,0))</f>
        <v>0</v>
      </c>
      <c r="H3997" s="103">
        <f t="shared" si="62"/>
        <v>0</v>
      </c>
    </row>
    <row r="3998" spans="1:8" hidden="1">
      <c r="A3998" s="80" t="s">
        <v>3780</v>
      </c>
      <c r="B3998" s="80" t="s">
        <v>3866</v>
      </c>
      <c r="C3998" s="80" t="s">
        <v>3705</v>
      </c>
      <c r="D3998" s="93">
        <v>25.418199999999999</v>
      </c>
      <c r="E3998" s="80" t="s">
        <v>3706</v>
      </c>
      <c r="F3998" s="86" t="str">
        <f>INDEX('Crosswalk Particulates'!$B:$B,MATCH('2017 EPA Data'!A3998,'Crosswalk Particulates'!$A:$A,0))</f>
        <v>process-ngps-industry</v>
      </c>
      <c r="G3998" s="91">
        <f>INDEX('Crosswalk Particulates'!$E:$E,MATCH('2017 EPA Data'!$B3998,'Crosswalk Particulates'!$D:$D,0))</f>
        <v>0</v>
      </c>
      <c r="H3998" s="103">
        <f t="shared" si="62"/>
        <v>0</v>
      </c>
    </row>
    <row r="3999" spans="1:8" hidden="1">
      <c r="A3999" s="80" t="s">
        <v>3790</v>
      </c>
      <c r="B3999" s="80" t="s">
        <v>3892</v>
      </c>
      <c r="C3999" s="80" t="s">
        <v>3705</v>
      </c>
      <c r="D3999" s="93">
        <v>25.4</v>
      </c>
      <c r="E3999" s="80" t="s">
        <v>3706</v>
      </c>
      <c r="F3999" s="86" t="str">
        <f>INDEX('Crosswalk Particulates'!$B:$B,MATCH('2017 EPA Data'!A3999,'Crosswalk Particulates'!$A:$A,0))</f>
        <v>process-other-industry</v>
      </c>
      <c r="G3999" s="91">
        <f>INDEX('Crosswalk Particulates'!$E:$E,MATCH('2017 EPA Data'!$B3999,'Crosswalk Particulates'!$D:$D,0))</f>
        <v>0</v>
      </c>
      <c r="H3999" s="103">
        <f t="shared" si="62"/>
        <v>0</v>
      </c>
    </row>
    <row r="4000" spans="1:8" hidden="1">
      <c r="A4000" s="80" t="s">
        <v>3807</v>
      </c>
      <c r="B4000" s="80" t="s">
        <v>3849</v>
      </c>
      <c r="C4000" s="80" t="s">
        <v>3705</v>
      </c>
      <c r="D4000" s="93">
        <v>25.232780000000002</v>
      </c>
      <c r="E4000" s="80" t="s">
        <v>3706</v>
      </c>
      <c r="F4000" s="86" t="str">
        <f>INDEX('Crosswalk Particulates'!$B:$B,MATCH('2017 EPA Data'!A4000,'Crosswalk Particulates'!$A:$A,0))</f>
        <v>process-iron and steel-industry</v>
      </c>
      <c r="G4000" s="91">
        <f>INDEX('Crosswalk Particulates'!$E:$E,MATCH('2017 EPA Data'!$B4000,'Crosswalk Particulates'!$D:$D,0))</f>
        <v>0</v>
      </c>
      <c r="H4000" s="103">
        <f t="shared" si="62"/>
        <v>0</v>
      </c>
    </row>
    <row r="4001" spans="1:8" hidden="1">
      <c r="A4001" s="80" t="s">
        <v>3735</v>
      </c>
      <c r="B4001" s="80" t="s">
        <v>3940</v>
      </c>
      <c r="C4001" s="80" t="s">
        <v>3705</v>
      </c>
      <c r="D4001" s="93">
        <v>25.218</v>
      </c>
      <c r="E4001" s="80" t="s">
        <v>3706</v>
      </c>
      <c r="F4001" s="86" t="str">
        <f>INDEX('Crosswalk Particulates'!$B:$B,MATCH('2017 EPA Data'!A4001,'Crosswalk Particulates'!$A:$A,0))</f>
        <v>process-other-industry</v>
      </c>
      <c r="G4001" s="91">
        <f>INDEX('Crosswalk Particulates'!$E:$E,MATCH('2017 EPA Data'!$B4001,'Crosswalk Particulates'!$D:$D,0))</f>
        <v>0</v>
      </c>
      <c r="H4001" s="103">
        <f t="shared" si="62"/>
        <v>0</v>
      </c>
    </row>
    <row r="4002" spans="1:8" hidden="1">
      <c r="A4002" s="80" t="s">
        <v>3741</v>
      </c>
      <c r="B4002" s="80" t="s">
        <v>3895</v>
      </c>
      <c r="C4002" s="80" t="s">
        <v>3705</v>
      </c>
      <c r="D4002" s="93">
        <v>25.2</v>
      </c>
      <c r="E4002" s="80" t="s">
        <v>3706</v>
      </c>
      <c r="F4002" s="86" t="str">
        <f>INDEX('Crosswalk Particulates'!$B:$B,MATCH('2017 EPA Data'!A4002,'Crosswalk Particulates'!$A:$A,0))</f>
        <v>process-other-industry</v>
      </c>
      <c r="G4002" s="91">
        <f>INDEX('Crosswalk Particulates'!$E:$E,MATCH('2017 EPA Data'!$B4002,'Crosswalk Particulates'!$D:$D,0))</f>
        <v>0</v>
      </c>
      <c r="H4002" s="103">
        <f t="shared" si="62"/>
        <v>0</v>
      </c>
    </row>
    <row r="4003" spans="1:8" hidden="1">
      <c r="A4003" s="80" t="s">
        <v>3734</v>
      </c>
      <c r="B4003" s="80" t="s">
        <v>3781</v>
      </c>
      <c r="C4003" s="80" t="s">
        <v>3705</v>
      </c>
      <c r="D4003" s="93">
        <v>25</v>
      </c>
      <c r="E4003" s="80" t="s">
        <v>3706</v>
      </c>
      <c r="F4003" s="86" t="str">
        <f>INDEX('Crosswalk Particulates'!$B:$B,MATCH('2017 EPA Data'!A4003,'Crosswalk Particulates'!$A:$A,0))</f>
        <v>process-other-industry</v>
      </c>
      <c r="G4003" s="91">
        <f>INDEX('Crosswalk Particulates'!$E:$E,MATCH('2017 EPA Data'!$B4003,'Crosswalk Particulates'!$D:$D,0))</f>
        <v>0</v>
      </c>
      <c r="H4003" s="103">
        <f t="shared" si="62"/>
        <v>0</v>
      </c>
    </row>
    <row r="4004" spans="1:8" hidden="1">
      <c r="A4004" s="80" t="s">
        <v>3741</v>
      </c>
      <c r="B4004" s="80" t="s">
        <v>3793</v>
      </c>
      <c r="C4004" s="80" t="s">
        <v>3745</v>
      </c>
      <c r="D4004" s="93">
        <v>24.928525</v>
      </c>
      <c r="E4004" s="80" t="s">
        <v>3710</v>
      </c>
      <c r="F4004" s="86" t="str">
        <f>INDEX('Crosswalk Particulates'!$B:$B,MATCH('2017 EPA Data'!A4004,'Crosswalk Particulates'!$A:$A,0))</f>
        <v>process-other-industry</v>
      </c>
      <c r="G4004" s="91">
        <f>INDEX('Crosswalk Particulates'!$E:$E,MATCH('2017 EPA Data'!$B4004,'Crosswalk Particulates'!$D:$D,0))</f>
        <v>0</v>
      </c>
      <c r="H4004" s="103">
        <f t="shared" si="62"/>
        <v>22614804.365378164</v>
      </c>
    </row>
    <row r="4005" spans="1:8" hidden="1">
      <c r="A4005" s="80" t="s">
        <v>3738</v>
      </c>
      <c r="B4005" s="80" t="s">
        <v>3793</v>
      </c>
      <c r="C4005" s="80" t="s">
        <v>3745</v>
      </c>
      <c r="D4005" s="93">
        <v>24.921458777000002</v>
      </c>
      <c r="E4005" s="80" t="s">
        <v>3710</v>
      </c>
      <c r="F4005" s="86" t="str">
        <f>INDEX('Crosswalk Particulates'!$B:$B,MATCH('2017 EPA Data'!A4005,'Crosswalk Particulates'!$A:$A,0))</f>
        <v>process-other-industry</v>
      </c>
      <c r="G4005" s="91">
        <f>INDEX('Crosswalk Particulates'!$E:$E,MATCH('2017 EPA Data'!$B4005,'Crosswalk Particulates'!$D:$D,0))</f>
        <v>0</v>
      </c>
      <c r="H4005" s="103">
        <f t="shared" si="62"/>
        <v>22608393.988079581</v>
      </c>
    </row>
    <row r="4006" spans="1:8" hidden="1">
      <c r="A4006" s="80" t="s">
        <v>3807</v>
      </c>
      <c r="B4006" s="80" t="s">
        <v>3813</v>
      </c>
      <c r="C4006" s="80" t="s">
        <v>3705</v>
      </c>
      <c r="D4006" s="93">
        <v>24.877816344999999</v>
      </c>
      <c r="E4006" s="80" t="s">
        <v>3706</v>
      </c>
      <c r="F4006" s="86" t="str">
        <f>INDEX('Crosswalk Particulates'!$B:$B,MATCH('2017 EPA Data'!A4006,'Crosswalk Particulates'!$A:$A,0))</f>
        <v>process-iron and steel-industry</v>
      </c>
      <c r="G4006" s="91">
        <f>INDEX('Crosswalk Particulates'!$E:$E,MATCH('2017 EPA Data'!$B4006,'Crosswalk Particulates'!$D:$D,0))</f>
        <v>0</v>
      </c>
      <c r="H4006" s="103">
        <f t="shared" si="62"/>
        <v>0</v>
      </c>
    </row>
    <row r="4007" spans="1:8" hidden="1">
      <c r="A4007" s="80" t="s">
        <v>3796</v>
      </c>
      <c r="B4007" s="80" t="s">
        <v>3765</v>
      </c>
      <c r="C4007" s="80" t="s">
        <v>3705</v>
      </c>
      <c r="D4007" s="93">
        <v>24.6</v>
      </c>
      <c r="E4007" s="80" t="s">
        <v>3706</v>
      </c>
      <c r="F4007" s="86" t="str">
        <f>INDEX('Crosswalk Particulates'!$B:$B,MATCH('2017 EPA Data'!A4007,'Crosswalk Particulates'!$A:$A,0))</f>
        <v>Electricity Sector</v>
      </c>
      <c r="G4007" s="91">
        <f>INDEX('Crosswalk Particulates'!$E:$E,MATCH('2017 EPA Data'!$B4007,'Crosswalk Particulates'!$D:$D,0))</f>
        <v>0</v>
      </c>
      <c r="H4007" s="103">
        <f t="shared" si="62"/>
        <v>0</v>
      </c>
    </row>
    <row r="4008" spans="1:8" hidden="1">
      <c r="A4008" s="80" t="s">
        <v>3857</v>
      </c>
      <c r="B4008" s="80" t="s">
        <v>3914</v>
      </c>
      <c r="C4008" s="80" t="s">
        <v>3705</v>
      </c>
      <c r="D4008" s="93">
        <v>24.497763378222299</v>
      </c>
      <c r="E4008" s="80" t="s">
        <v>3706</v>
      </c>
      <c r="F4008" s="86" t="str">
        <f>INDEX('Crosswalk Particulates'!$B:$B,MATCH('2017 EPA Data'!A4008,'Crosswalk Particulates'!$A:$A,0))</f>
        <v>Commercial Buildings Sector</v>
      </c>
      <c r="G4008" s="91">
        <f>INDEX('Crosswalk Particulates'!$E:$E,MATCH('2017 EPA Data'!$B4008,'Crosswalk Particulates'!$D:$D,0))</f>
        <v>0</v>
      </c>
      <c r="H4008" s="103">
        <f t="shared" si="62"/>
        <v>0</v>
      </c>
    </row>
    <row r="4009" spans="1:8" hidden="1">
      <c r="A4009" s="80" t="s">
        <v>3843</v>
      </c>
      <c r="B4009" s="80" t="s">
        <v>3814</v>
      </c>
      <c r="C4009" s="80" t="s">
        <v>3705</v>
      </c>
      <c r="D4009" s="93">
        <v>24.48809591422582</v>
      </c>
      <c r="E4009" s="80" t="s">
        <v>3706</v>
      </c>
      <c r="F4009" s="86" t="str">
        <f>INDEX('Crosswalk Particulates'!$B:$B,MATCH('2017 EPA Data'!A4009,'Crosswalk Particulates'!$A:$A,0))</f>
        <v>Commercial Buildings Sector</v>
      </c>
      <c r="G4009" s="91">
        <f>INDEX('Crosswalk Particulates'!$E:$E,MATCH('2017 EPA Data'!$B4009,'Crosswalk Particulates'!$D:$D,0))</f>
        <v>0</v>
      </c>
      <c r="H4009" s="103">
        <f t="shared" si="62"/>
        <v>0</v>
      </c>
    </row>
    <row r="4010" spans="1:8" hidden="1">
      <c r="A4010" s="80" t="s">
        <v>3837</v>
      </c>
      <c r="B4010" s="80" t="s">
        <v>3982</v>
      </c>
      <c r="C4010" s="80" t="s">
        <v>3705</v>
      </c>
      <c r="D4010" s="93">
        <v>24.48</v>
      </c>
      <c r="E4010" s="80" t="s">
        <v>3706</v>
      </c>
      <c r="F4010" s="86" t="str">
        <f>INDEX('Crosswalk Particulates'!$B:$B,MATCH('2017 EPA Data'!A4010,'Crosswalk Particulates'!$A:$A,0))</f>
        <v>Electricity Sector</v>
      </c>
      <c r="G4010" s="91">
        <f>INDEX('Crosswalk Particulates'!$E:$E,MATCH('2017 EPA Data'!$B4010,'Crosswalk Particulates'!$D:$D,0))</f>
        <v>0</v>
      </c>
      <c r="H4010" s="103">
        <f t="shared" si="62"/>
        <v>0</v>
      </c>
    </row>
    <row r="4011" spans="1:8" hidden="1">
      <c r="A4011" s="80" t="s">
        <v>3857</v>
      </c>
      <c r="B4011" s="80" t="s">
        <v>3867</v>
      </c>
      <c r="C4011" s="80" t="s">
        <v>3705</v>
      </c>
      <c r="D4011" s="93">
        <v>24.406364199999999</v>
      </c>
      <c r="E4011" s="80" t="s">
        <v>3706</v>
      </c>
      <c r="F4011" s="86" t="str">
        <f>INDEX('Crosswalk Particulates'!$B:$B,MATCH('2017 EPA Data'!A4011,'Crosswalk Particulates'!$A:$A,0))</f>
        <v>Commercial Buildings Sector</v>
      </c>
      <c r="G4011" s="91">
        <f>INDEX('Crosswalk Particulates'!$E:$E,MATCH('2017 EPA Data'!$B4011,'Crosswalk Particulates'!$D:$D,0))</f>
        <v>0</v>
      </c>
      <c r="H4011" s="103">
        <f t="shared" si="62"/>
        <v>0</v>
      </c>
    </row>
    <row r="4012" spans="1:8" hidden="1">
      <c r="A4012" s="80" t="s">
        <v>3837</v>
      </c>
      <c r="B4012" s="80" t="s">
        <v>3802</v>
      </c>
      <c r="C4012" s="80" t="s">
        <v>3705</v>
      </c>
      <c r="D4012" s="93">
        <v>24.290850095178801</v>
      </c>
      <c r="E4012" s="80" t="s">
        <v>3706</v>
      </c>
      <c r="F4012" s="86" t="str">
        <f>INDEX('Crosswalk Particulates'!$B:$B,MATCH('2017 EPA Data'!A4012,'Crosswalk Particulates'!$A:$A,0))</f>
        <v>Electricity Sector</v>
      </c>
      <c r="G4012" s="91">
        <f>INDEX('Crosswalk Particulates'!$E:$E,MATCH('2017 EPA Data'!$B4012,'Crosswalk Particulates'!$D:$D,0))</f>
        <v>0</v>
      </c>
      <c r="H4012" s="103">
        <f t="shared" si="62"/>
        <v>0</v>
      </c>
    </row>
    <row r="4013" spans="1:8" hidden="1">
      <c r="A4013" s="80" t="s">
        <v>3770</v>
      </c>
      <c r="B4013" s="80" t="s">
        <v>3816</v>
      </c>
      <c r="C4013" s="80" t="s">
        <v>3705</v>
      </c>
      <c r="D4013" s="93">
        <v>24.196981756326089</v>
      </c>
      <c r="E4013" s="80" t="s">
        <v>3706</v>
      </c>
      <c r="F4013" s="86" t="str">
        <f>INDEX('Crosswalk Particulates'!$B:$B,MATCH('2017 EPA Data'!A4013,'Crosswalk Particulates'!$A:$A,0))</f>
        <v>Commercial Buildings Sector</v>
      </c>
      <c r="G4013" s="91">
        <f>INDEX('Crosswalk Particulates'!$E:$E,MATCH('2017 EPA Data'!$B4013,'Crosswalk Particulates'!$D:$D,0))</f>
        <v>0</v>
      </c>
      <c r="H4013" s="103">
        <f t="shared" si="62"/>
        <v>0</v>
      </c>
    </row>
    <row r="4014" spans="1:8" hidden="1">
      <c r="A4014" s="80" t="s">
        <v>3788</v>
      </c>
      <c r="B4014" s="80" t="s">
        <v>3971</v>
      </c>
      <c r="C4014" s="80" t="s">
        <v>3705</v>
      </c>
      <c r="D4014" s="93">
        <v>24.155239999999999</v>
      </c>
      <c r="E4014" s="80" t="s">
        <v>3706</v>
      </c>
      <c r="F4014" s="86" t="str">
        <f>INDEX('Crosswalk Particulates'!$B:$B,MATCH('2017 EPA Data'!A4014,'Crosswalk Particulates'!$A:$A,0))</f>
        <v>industry-fuel-biomass</v>
      </c>
      <c r="G4014" s="91">
        <f>INDEX('Crosswalk Particulates'!$E:$E,MATCH('2017 EPA Data'!$B4014,'Crosswalk Particulates'!$D:$D,0))</f>
        <v>0</v>
      </c>
      <c r="H4014" s="103">
        <f t="shared" si="62"/>
        <v>0</v>
      </c>
    </row>
    <row r="4015" spans="1:8" hidden="1">
      <c r="A4015" s="80" t="s">
        <v>3766</v>
      </c>
      <c r="B4015" s="80" t="s">
        <v>3997</v>
      </c>
      <c r="C4015" s="80" t="s">
        <v>3705</v>
      </c>
      <c r="D4015" s="93">
        <v>24</v>
      </c>
      <c r="E4015" s="80" t="s">
        <v>3706</v>
      </c>
      <c r="F4015" s="86" t="str">
        <f>INDEX('Crosswalk Particulates'!$B:$B,MATCH('2017 EPA Data'!A4015,'Crosswalk Particulates'!$A:$A,0))</f>
        <v>process-chemicals-industry</v>
      </c>
      <c r="G4015" s="91">
        <f>INDEX('Crosswalk Particulates'!$E:$E,MATCH('2017 EPA Data'!$B4015,'Crosswalk Particulates'!$D:$D,0))</f>
        <v>0</v>
      </c>
      <c r="H4015" s="103">
        <f t="shared" si="62"/>
        <v>0</v>
      </c>
    </row>
    <row r="4016" spans="1:8" hidden="1">
      <c r="A4016" s="80" t="s">
        <v>3837</v>
      </c>
      <c r="B4016" s="80" t="s">
        <v>3962</v>
      </c>
      <c r="C4016" s="80" t="s">
        <v>3705</v>
      </c>
      <c r="D4016" s="93">
        <v>24</v>
      </c>
      <c r="E4016" s="80" t="s">
        <v>3706</v>
      </c>
      <c r="F4016" s="86" t="str">
        <f>INDEX('Crosswalk Particulates'!$B:$B,MATCH('2017 EPA Data'!A4016,'Crosswalk Particulates'!$A:$A,0))</f>
        <v>Electricity Sector</v>
      </c>
      <c r="G4016" s="91">
        <f>INDEX('Crosswalk Particulates'!$E:$E,MATCH('2017 EPA Data'!$B4016,'Crosswalk Particulates'!$D:$D,0))</f>
        <v>0</v>
      </c>
      <c r="H4016" s="103">
        <f t="shared" si="62"/>
        <v>0</v>
      </c>
    </row>
    <row r="4017" spans="1:8" hidden="1">
      <c r="A4017" s="80" t="s">
        <v>3769</v>
      </c>
      <c r="B4017" s="80" t="s">
        <v>3867</v>
      </c>
      <c r="C4017" s="80" t="s">
        <v>3705</v>
      </c>
      <c r="D4017" s="93">
        <v>23.9877</v>
      </c>
      <c r="E4017" s="80" t="s">
        <v>3706</v>
      </c>
      <c r="F4017" s="86" t="str">
        <f>INDEX('Crosswalk Particulates'!$B:$B,MATCH('2017 EPA Data'!A4017,'Crosswalk Particulates'!$A:$A,0))</f>
        <v>Electricity Sector</v>
      </c>
      <c r="G4017" s="91">
        <f>INDEX('Crosswalk Particulates'!$E:$E,MATCH('2017 EPA Data'!$B4017,'Crosswalk Particulates'!$D:$D,0))</f>
        <v>0</v>
      </c>
      <c r="H4017" s="103">
        <f t="shared" si="62"/>
        <v>0</v>
      </c>
    </row>
    <row r="4018" spans="1:8" hidden="1">
      <c r="A4018" s="80" t="s">
        <v>3741</v>
      </c>
      <c r="B4018" s="80" t="s">
        <v>3867</v>
      </c>
      <c r="C4018" s="80" t="s">
        <v>3705</v>
      </c>
      <c r="D4018" s="93">
        <v>23.63401</v>
      </c>
      <c r="E4018" s="80" t="s">
        <v>3706</v>
      </c>
      <c r="F4018" s="86" t="str">
        <f>INDEX('Crosswalk Particulates'!$B:$B,MATCH('2017 EPA Data'!A4018,'Crosswalk Particulates'!$A:$A,0))</f>
        <v>process-other-industry</v>
      </c>
      <c r="G4018" s="91">
        <f>INDEX('Crosswalk Particulates'!$E:$E,MATCH('2017 EPA Data'!$B4018,'Crosswalk Particulates'!$D:$D,0))</f>
        <v>0</v>
      </c>
      <c r="H4018" s="103">
        <f t="shared" si="62"/>
        <v>0</v>
      </c>
    </row>
    <row r="4019" spans="1:8" hidden="1">
      <c r="A4019" s="80" t="s">
        <v>3774</v>
      </c>
      <c r="B4019" s="80" t="s">
        <v>3951</v>
      </c>
      <c r="C4019" s="80" t="s">
        <v>3705</v>
      </c>
      <c r="D4019" s="93">
        <v>23.565352096654124</v>
      </c>
      <c r="E4019" s="80" t="s">
        <v>3706</v>
      </c>
      <c r="F4019" s="86" t="str">
        <f>INDEX('Crosswalk Particulates'!$B:$B,MATCH('2017 EPA Data'!A4019,'Crosswalk Particulates'!$A:$A,0))</f>
        <v>process-other-industry</v>
      </c>
      <c r="G4019" s="91">
        <f>INDEX('Crosswalk Particulates'!$E:$E,MATCH('2017 EPA Data'!$B4019,'Crosswalk Particulates'!$D:$D,0))</f>
        <v>0</v>
      </c>
      <c r="H4019" s="103">
        <f t="shared" si="62"/>
        <v>0</v>
      </c>
    </row>
    <row r="4020" spans="1:8" hidden="1">
      <c r="A4020" s="80" t="s">
        <v>3707</v>
      </c>
      <c r="B4020" s="80" t="s">
        <v>3962</v>
      </c>
      <c r="C4020" s="80" t="s">
        <v>3705</v>
      </c>
      <c r="D4020" s="93">
        <v>23.52172736224</v>
      </c>
      <c r="E4020" s="80" t="s">
        <v>3706</v>
      </c>
      <c r="F4020" s="86" t="str">
        <f>INDEX('Crosswalk Particulates'!$B:$B,MATCH('2017 EPA Data'!A4020,'Crosswalk Particulates'!$A:$A,0))</f>
        <v>process-other-industry</v>
      </c>
      <c r="G4020" s="91">
        <f>INDEX('Crosswalk Particulates'!$E:$E,MATCH('2017 EPA Data'!$B4020,'Crosswalk Particulates'!$D:$D,0))</f>
        <v>0</v>
      </c>
      <c r="H4020" s="103">
        <f t="shared" si="62"/>
        <v>0</v>
      </c>
    </row>
    <row r="4021" spans="1:8" hidden="1">
      <c r="A4021" s="80" t="s">
        <v>3742</v>
      </c>
      <c r="B4021" s="80" t="s">
        <v>3963</v>
      </c>
      <c r="C4021" s="80" t="s">
        <v>3705</v>
      </c>
      <c r="D4021" s="93">
        <v>23.43078604037655</v>
      </c>
      <c r="E4021" s="80" t="s">
        <v>3706</v>
      </c>
      <c r="F4021" s="86" t="str">
        <f>INDEX('Crosswalk Particulates'!$B:$B,MATCH('2017 EPA Data'!A4021,'Crosswalk Particulates'!$A:$A,0))</f>
        <v>Transportation Sector</v>
      </c>
      <c r="G4021" s="91">
        <f>INDEX('Crosswalk Particulates'!$E:$E,MATCH('2017 EPA Data'!$B4021,'Crosswalk Particulates'!$D:$D,0))</f>
        <v>0</v>
      </c>
      <c r="H4021" s="103">
        <f t="shared" si="62"/>
        <v>0</v>
      </c>
    </row>
    <row r="4022" spans="1:8" hidden="1">
      <c r="A4022" s="80" t="s">
        <v>3843</v>
      </c>
      <c r="B4022" s="80" t="s">
        <v>3750</v>
      </c>
      <c r="C4022" s="80" t="s">
        <v>3705</v>
      </c>
      <c r="D4022" s="93">
        <v>23.393078462737222</v>
      </c>
      <c r="E4022" s="80" t="s">
        <v>3706</v>
      </c>
      <c r="F4022" s="86" t="str">
        <f>INDEX('Crosswalk Particulates'!$B:$B,MATCH('2017 EPA Data'!A4022,'Crosswalk Particulates'!$A:$A,0))</f>
        <v>Commercial Buildings Sector</v>
      </c>
      <c r="G4022" s="91">
        <f>INDEX('Crosswalk Particulates'!$E:$E,MATCH('2017 EPA Data'!$B4022,'Crosswalk Particulates'!$D:$D,0))</f>
        <v>0</v>
      </c>
      <c r="H4022" s="103">
        <f t="shared" si="62"/>
        <v>0</v>
      </c>
    </row>
    <row r="4023" spans="1:8" hidden="1">
      <c r="A4023" s="80" t="s">
        <v>3820</v>
      </c>
      <c r="B4023" s="80" t="s">
        <v>3801</v>
      </c>
      <c r="C4023" s="80" t="s">
        <v>3705</v>
      </c>
      <c r="D4023" s="93">
        <v>23.246939999999999</v>
      </c>
      <c r="E4023" s="80" t="s">
        <v>3706</v>
      </c>
      <c r="F4023" s="86" t="str">
        <f>INDEX('Crosswalk Particulates'!$B:$B,MATCH('2017 EPA Data'!A4023,'Crosswalk Particulates'!$A:$A,0))</f>
        <v>industry-fuel-other</v>
      </c>
      <c r="G4023" s="91">
        <f>INDEX('Crosswalk Particulates'!$E:$E,MATCH('2017 EPA Data'!$B4023,'Crosswalk Particulates'!$D:$D,0))</f>
        <v>0</v>
      </c>
      <c r="H4023" s="103">
        <f t="shared" si="62"/>
        <v>0</v>
      </c>
    </row>
    <row r="4024" spans="1:8" hidden="1">
      <c r="A4024" s="80" t="s">
        <v>3743</v>
      </c>
      <c r="B4024" s="80" t="s">
        <v>3876</v>
      </c>
      <c r="C4024" s="80" t="s">
        <v>3705</v>
      </c>
      <c r="D4024" s="93">
        <v>22.714228599999998</v>
      </c>
      <c r="E4024" s="80" t="s">
        <v>3706</v>
      </c>
      <c r="F4024" s="86" t="str">
        <f>INDEX('Crosswalk Particulates'!$B:$B,MATCH('2017 EPA Data'!A4024,'Crosswalk Particulates'!$A:$A,0))</f>
        <v>process-other-industry</v>
      </c>
      <c r="G4024" s="91">
        <f>INDEX('Crosswalk Particulates'!$E:$E,MATCH('2017 EPA Data'!$B4024,'Crosswalk Particulates'!$D:$D,0))</f>
        <v>0</v>
      </c>
      <c r="H4024" s="103">
        <f t="shared" si="62"/>
        <v>0</v>
      </c>
    </row>
    <row r="4025" spans="1:8" hidden="1">
      <c r="A4025" s="80" t="s">
        <v>3770</v>
      </c>
      <c r="B4025" s="80" t="s">
        <v>3878</v>
      </c>
      <c r="C4025" s="80" t="s">
        <v>3705</v>
      </c>
      <c r="D4025" s="93">
        <v>22.679023192999999</v>
      </c>
      <c r="E4025" s="80" t="s">
        <v>3706</v>
      </c>
      <c r="F4025" s="86" t="str">
        <f>INDEX('Crosswalk Particulates'!$B:$B,MATCH('2017 EPA Data'!A4025,'Crosswalk Particulates'!$A:$A,0))</f>
        <v>Commercial Buildings Sector</v>
      </c>
      <c r="G4025" s="91">
        <f>INDEX('Crosswalk Particulates'!$E:$E,MATCH('2017 EPA Data'!$B4025,'Crosswalk Particulates'!$D:$D,0))</f>
        <v>0</v>
      </c>
      <c r="H4025" s="103">
        <f t="shared" si="62"/>
        <v>0</v>
      </c>
    </row>
    <row r="4026" spans="1:8" hidden="1">
      <c r="A4026" s="80" t="s">
        <v>3770</v>
      </c>
      <c r="B4026" s="80" t="s">
        <v>3825</v>
      </c>
      <c r="C4026" s="80" t="s">
        <v>3705</v>
      </c>
      <c r="D4026" s="93">
        <v>22.63811418568946</v>
      </c>
      <c r="E4026" s="80" t="s">
        <v>3706</v>
      </c>
      <c r="F4026" s="86" t="str">
        <f>INDEX('Crosswalk Particulates'!$B:$B,MATCH('2017 EPA Data'!A4026,'Crosswalk Particulates'!$A:$A,0))</f>
        <v>Commercial Buildings Sector</v>
      </c>
      <c r="G4026" s="91">
        <f>INDEX('Crosswalk Particulates'!$E:$E,MATCH('2017 EPA Data'!$B4026,'Crosswalk Particulates'!$D:$D,0))</f>
        <v>0</v>
      </c>
      <c r="H4026" s="103">
        <f t="shared" si="62"/>
        <v>0</v>
      </c>
    </row>
    <row r="4027" spans="1:8" hidden="1">
      <c r="A4027" s="80" t="s">
        <v>3795</v>
      </c>
      <c r="B4027" s="80" t="s">
        <v>3887</v>
      </c>
      <c r="C4027" s="80" t="s">
        <v>3705</v>
      </c>
      <c r="D4027" s="93">
        <v>22.405421</v>
      </c>
      <c r="E4027" s="80" t="s">
        <v>3706</v>
      </c>
      <c r="F4027" s="86" t="str">
        <f>INDEX('Crosswalk Particulates'!$B:$B,MATCH('2017 EPA Data'!A4027,'Crosswalk Particulates'!$A:$A,0))</f>
        <v>process-cement-industry</v>
      </c>
      <c r="G4027" s="91">
        <f>INDEX('Crosswalk Particulates'!$E:$E,MATCH('2017 EPA Data'!$B4027,'Crosswalk Particulates'!$D:$D,0))</f>
        <v>0</v>
      </c>
      <c r="H4027" s="103">
        <f t="shared" si="62"/>
        <v>0</v>
      </c>
    </row>
    <row r="4028" spans="1:8" hidden="1">
      <c r="A4028" s="80" t="s">
        <v>3740</v>
      </c>
      <c r="B4028" s="80" t="s">
        <v>3818</v>
      </c>
      <c r="D4028" s="93">
        <v>22.289909105521499</v>
      </c>
      <c r="E4028" s="80" t="s">
        <v>3710</v>
      </c>
      <c r="F4028" s="86" t="str">
        <f>INDEX('Crosswalk Particulates'!$B:$B,MATCH('2017 EPA Data'!A4028,'Crosswalk Particulates'!$A:$A,0))</f>
        <v>process-agriculture-industry</v>
      </c>
      <c r="G4028" s="91">
        <f>INDEX('Crosswalk Particulates'!$E:$E,MATCH('2017 EPA Data'!$B4028,'Crosswalk Particulates'!$D:$D,0))</f>
        <v>0</v>
      </c>
      <c r="H4028" s="103">
        <f t="shared" si="62"/>
        <v>20221089.444458913</v>
      </c>
    </row>
    <row r="4029" spans="1:8" hidden="1">
      <c r="A4029" s="80" t="s">
        <v>3780</v>
      </c>
      <c r="B4029" s="80" t="s">
        <v>3877</v>
      </c>
      <c r="C4029" s="80" t="s">
        <v>3705</v>
      </c>
      <c r="D4029" s="93">
        <v>22.273199999999999</v>
      </c>
      <c r="E4029" s="80" t="s">
        <v>3706</v>
      </c>
      <c r="F4029" s="86" t="str">
        <f>INDEX('Crosswalk Particulates'!$B:$B,MATCH('2017 EPA Data'!A4029,'Crosswalk Particulates'!$A:$A,0))</f>
        <v>process-ngps-industry</v>
      </c>
      <c r="G4029" s="91">
        <f>INDEX('Crosswalk Particulates'!$E:$E,MATCH('2017 EPA Data'!$B4029,'Crosswalk Particulates'!$D:$D,0))</f>
        <v>0</v>
      </c>
      <c r="H4029" s="103">
        <f t="shared" si="62"/>
        <v>0</v>
      </c>
    </row>
    <row r="4030" spans="1:8" hidden="1">
      <c r="A4030" s="80" t="s">
        <v>3753</v>
      </c>
      <c r="B4030" s="80" t="s">
        <v>3824</v>
      </c>
      <c r="C4030" s="80" t="s">
        <v>3705</v>
      </c>
      <c r="D4030" s="93">
        <v>22.2680845793491</v>
      </c>
      <c r="E4030" s="80" t="s">
        <v>3706</v>
      </c>
      <c r="F4030" s="86" t="str">
        <f>INDEX('Crosswalk Particulates'!$B:$B,MATCH('2017 EPA Data'!A4030,'Crosswalk Particulates'!$A:$A,0))</f>
        <v>Electricity Sector</v>
      </c>
      <c r="G4030" s="91">
        <f>INDEX('Crosswalk Particulates'!$E:$E,MATCH('2017 EPA Data'!$B4030,'Crosswalk Particulates'!$D:$D,0))</f>
        <v>0</v>
      </c>
      <c r="H4030" s="103">
        <f t="shared" si="62"/>
        <v>0</v>
      </c>
    </row>
    <row r="4031" spans="1:8" hidden="1">
      <c r="A4031" s="80" t="s">
        <v>3770</v>
      </c>
      <c r="B4031" s="80" t="s">
        <v>3863</v>
      </c>
      <c r="C4031" s="80" t="s">
        <v>3705</v>
      </c>
      <c r="D4031" s="93">
        <v>22.21833797646531</v>
      </c>
      <c r="E4031" s="80" t="s">
        <v>3706</v>
      </c>
      <c r="F4031" s="86" t="str">
        <f>INDEX('Crosswalk Particulates'!$B:$B,MATCH('2017 EPA Data'!A4031,'Crosswalk Particulates'!$A:$A,0))</f>
        <v>Commercial Buildings Sector</v>
      </c>
      <c r="G4031" s="91">
        <f>INDEX('Crosswalk Particulates'!$E:$E,MATCH('2017 EPA Data'!$B4031,'Crosswalk Particulates'!$D:$D,0))</f>
        <v>0</v>
      </c>
      <c r="H4031" s="103">
        <f t="shared" si="62"/>
        <v>0</v>
      </c>
    </row>
    <row r="4032" spans="1:8" hidden="1">
      <c r="A4032" s="80" t="s">
        <v>3734</v>
      </c>
      <c r="B4032" s="80" t="s">
        <v>3918</v>
      </c>
      <c r="C4032" s="80" t="s">
        <v>3705</v>
      </c>
      <c r="D4032" s="93">
        <v>22.207405718290001</v>
      </c>
      <c r="E4032" s="80" t="s">
        <v>3706</v>
      </c>
      <c r="F4032" s="86" t="str">
        <f>INDEX('Crosswalk Particulates'!$B:$B,MATCH('2017 EPA Data'!A4032,'Crosswalk Particulates'!$A:$A,0))</f>
        <v>process-other-industry</v>
      </c>
      <c r="G4032" s="91">
        <f>INDEX('Crosswalk Particulates'!$E:$E,MATCH('2017 EPA Data'!$B4032,'Crosswalk Particulates'!$D:$D,0))</f>
        <v>0</v>
      </c>
      <c r="H4032" s="103">
        <f t="shared" si="62"/>
        <v>0</v>
      </c>
    </row>
    <row r="4033" spans="1:8" hidden="1">
      <c r="A4033" s="80" t="s">
        <v>3751</v>
      </c>
      <c r="B4033" s="80" t="s">
        <v>3825</v>
      </c>
      <c r="C4033" s="80" t="s">
        <v>3705</v>
      </c>
      <c r="D4033" s="93">
        <v>21.864658614734296</v>
      </c>
      <c r="E4033" s="80" t="s">
        <v>3706</v>
      </c>
      <c r="F4033" s="86" t="str">
        <f>INDEX('Crosswalk Particulates'!$B:$B,MATCH('2017 EPA Data'!A4033,'Crosswalk Particulates'!$A:$A,0))</f>
        <v>Other-EPA</v>
      </c>
      <c r="G4033" s="91">
        <f>INDEX('Crosswalk Particulates'!$E:$E,MATCH('2017 EPA Data'!$B4033,'Crosswalk Particulates'!$D:$D,0))</f>
        <v>0</v>
      </c>
      <c r="H4033" s="103">
        <f t="shared" si="62"/>
        <v>0</v>
      </c>
    </row>
    <row r="4034" spans="1:8" hidden="1">
      <c r="A4034" s="80" t="s">
        <v>3766</v>
      </c>
      <c r="B4034" s="80" t="s">
        <v>3973</v>
      </c>
      <c r="C4034" s="80" t="s">
        <v>3705</v>
      </c>
      <c r="D4034" s="93">
        <v>21.853919999999999</v>
      </c>
      <c r="E4034" s="80" t="s">
        <v>3706</v>
      </c>
      <c r="F4034" s="86" t="str">
        <f>INDEX('Crosswalk Particulates'!$B:$B,MATCH('2017 EPA Data'!A4034,'Crosswalk Particulates'!$A:$A,0))</f>
        <v>process-chemicals-industry</v>
      </c>
      <c r="G4034" s="91">
        <f>INDEX('Crosswalk Particulates'!$E:$E,MATCH('2017 EPA Data'!$B4034,'Crosswalk Particulates'!$D:$D,0))</f>
        <v>0</v>
      </c>
      <c r="H4034" s="103">
        <f t="shared" si="62"/>
        <v>0</v>
      </c>
    </row>
    <row r="4035" spans="1:8" hidden="1">
      <c r="A4035" s="80" t="s">
        <v>3795</v>
      </c>
      <c r="B4035" s="80" t="s">
        <v>3947</v>
      </c>
      <c r="C4035" s="80" t="s">
        <v>3705</v>
      </c>
      <c r="D4035" s="93">
        <v>21.8</v>
      </c>
      <c r="E4035" s="80" t="s">
        <v>3706</v>
      </c>
      <c r="F4035" s="86" t="str">
        <f>INDEX('Crosswalk Particulates'!$B:$B,MATCH('2017 EPA Data'!A4035,'Crosswalk Particulates'!$A:$A,0))</f>
        <v>process-cement-industry</v>
      </c>
      <c r="G4035" s="91">
        <f>INDEX('Crosswalk Particulates'!$E:$E,MATCH('2017 EPA Data'!$B4035,'Crosswalk Particulates'!$D:$D,0))</f>
        <v>0</v>
      </c>
      <c r="H4035" s="103">
        <f t="shared" si="62"/>
        <v>0</v>
      </c>
    </row>
    <row r="4036" spans="1:8" hidden="1">
      <c r="A4036" s="80" t="s">
        <v>3707</v>
      </c>
      <c r="B4036" s="80" t="s">
        <v>4023</v>
      </c>
      <c r="C4036" s="80" t="s">
        <v>3705</v>
      </c>
      <c r="D4036" s="93">
        <v>21.64</v>
      </c>
      <c r="E4036" s="80" t="s">
        <v>3706</v>
      </c>
      <c r="F4036" s="86" t="str">
        <f>INDEX('Crosswalk Particulates'!$B:$B,MATCH('2017 EPA Data'!A4036,'Crosswalk Particulates'!$A:$A,0))</f>
        <v>process-other-industry</v>
      </c>
      <c r="G4036" s="91">
        <f>INDEX('Crosswalk Particulates'!$E:$E,MATCH('2017 EPA Data'!$B4036,'Crosswalk Particulates'!$D:$D,0))</f>
        <v>0</v>
      </c>
      <c r="H4036" s="103">
        <f t="shared" ref="H4036:H4099" si="63">IF(E4036="TON",D4036/metricton_to_shortton,0)*10^6</f>
        <v>0</v>
      </c>
    </row>
    <row r="4037" spans="1:8" hidden="1">
      <c r="A4037" s="80" t="s">
        <v>3766</v>
      </c>
      <c r="B4037" s="80" t="s">
        <v>3886</v>
      </c>
      <c r="C4037" s="80" t="s">
        <v>3709</v>
      </c>
      <c r="D4037" s="93">
        <v>21.625236910049999</v>
      </c>
      <c r="E4037" s="80" t="s">
        <v>3710</v>
      </c>
      <c r="F4037" s="86" t="str">
        <f>INDEX('Crosswalk Particulates'!$B:$B,MATCH('2017 EPA Data'!A4037,'Crosswalk Particulates'!$A:$A,0))</f>
        <v>process-chemicals-industry</v>
      </c>
      <c r="G4037" s="91" t="str">
        <f>INDEX('Crosswalk Particulates'!$E:$E,MATCH('2017 EPA Data'!$B4037,'Crosswalk Particulates'!$D:$D,0))</f>
        <v>N2O</v>
      </c>
      <c r="H4037" s="103">
        <f t="shared" si="63"/>
        <v>19618108.254529126</v>
      </c>
    </row>
    <row r="4038" spans="1:8" hidden="1">
      <c r="A4038" s="80" t="s">
        <v>3780</v>
      </c>
      <c r="B4038" s="80" t="s">
        <v>3944</v>
      </c>
      <c r="C4038" s="80" t="s">
        <v>3705</v>
      </c>
      <c r="D4038" s="93">
        <v>21.596</v>
      </c>
      <c r="E4038" s="80" t="s">
        <v>3706</v>
      </c>
      <c r="F4038" s="86" t="str">
        <f>INDEX('Crosswalk Particulates'!$B:$B,MATCH('2017 EPA Data'!A4038,'Crosswalk Particulates'!$A:$A,0))</f>
        <v>process-ngps-industry</v>
      </c>
      <c r="G4038" s="91">
        <f>INDEX('Crosswalk Particulates'!$E:$E,MATCH('2017 EPA Data'!$B4038,'Crosswalk Particulates'!$D:$D,0))</f>
        <v>0</v>
      </c>
      <c r="H4038" s="103">
        <f t="shared" si="63"/>
        <v>0</v>
      </c>
    </row>
    <row r="4039" spans="1:8" hidden="1">
      <c r="A4039" s="80" t="s">
        <v>3780</v>
      </c>
      <c r="B4039" s="80" t="s">
        <v>3919</v>
      </c>
      <c r="C4039" s="80" t="s">
        <v>3705</v>
      </c>
      <c r="D4039" s="93">
        <v>21.478000000000002</v>
      </c>
      <c r="E4039" s="80" t="s">
        <v>3706</v>
      </c>
      <c r="F4039" s="86" t="str">
        <f>INDEX('Crosswalk Particulates'!$B:$B,MATCH('2017 EPA Data'!A4039,'Crosswalk Particulates'!$A:$A,0))</f>
        <v>process-ngps-industry</v>
      </c>
      <c r="G4039" s="91">
        <f>INDEX('Crosswalk Particulates'!$E:$E,MATCH('2017 EPA Data'!$B4039,'Crosswalk Particulates'!$D:$D,0))</f>
        <v>0</v>
      </c>
      <c r="H4039" s="103">
        <f t="shared" si="63"/>
        <v>0</v>
      </c>
    </row>
    <row r="4040" spans="1:8" hidden="1">
      <c r="A4040" s="80" t="s">
        <v>3760</v>
      </c>
      <c r="B4040" s="80" t="s">
        <v>3778</v>
      </c>
      <c r="C4040" s="80" t="s">
        <v>3745</v>
      </c>
      <c r="D4040" s="93">
        <v>21.467068999999999</v>
      </c>
      <c r="E4040" s="80" t="s">
        <v>3710</v>
      </c>
      <c r="F4040" s="86" t="str">
        <f>INDEX('Crosswalk Particulates'!$B:$B,MATCH('2017 EPA Data'!A4040,'Crosswalk Particulates'!$A:$A,0))</f>
        <v>process-other-industry</v>
      </c>
      <c r="G4040" s="91" t="str">
        <f>INDEX('Crosswalk Particulates'!$E:$E,MATCH('2017 EPA Data'!$B4040,'Crosswalk Particulates'!$D:$D,0))</f>
        <v>PM10</v>
      </c>
      <c r="H4040" s="103">
        <f t="shared" si="63"/>
        <v>19474620.569531258</v>
      </c>
    </row>
    <row r="4041" spans="1:8" hidden="1">
      <c r="A4041" s="80" t="s">
        <v>3837</v>
      </c>
      <c r="B4041" s="80" t="s">
        <v>3913</v>
      </c>
      <c r="C4041" s="80" t="s">
        <v>3705</v>
      </c>
      <c r="D4041" s="93">
        <v>21.44</v>
      </c>
      <c r="E4041" s="80" t="s">
        <v>3706</v>
      </c>
      <c r="F4041" s="86" t="str">
        <f>INDEX('Crosswalk Particulates'!$B:$B,MATCH('2017 EPA Data'!A4041,'Crosswalk Particulates'!$A:$A,0))</f>
        <v>Electricity Sector</v>
      </c>
      <c r="G4041" s="91">
        <f>INDEX('Crosswalk Particulates'!$E:$E,MATCH('2017 EPA Data'!$B4041,'Crosswalk Particulates'!$D:$D,0))</f>
        <v>0</v>
      </c>
      <c r="H4041" s="103">
        <f t="shared" si="63"/>
        <v>0</v>
      </c>
    </row>
    <row r="4042" spans="1:8" hidden="1">
      <c r="A4042" s="80" t="s">
        <v>3760</v>
      </c>
      <c r="B4042" s="80" t="s">
        <v>3798</v>
      </c>
      <c r="C4042" s="80" t="s">
        <v>3745</v>
      </c>
      <c r="D4042" s="93">
        <v>21.382128000000002</v>
      </c>
      <c r="E4042" s="80" t="s">
        <v>3710</v>
      </c>
      <c r="F4042" s="86" t="str">
        <f>INDEX('Crosswalk Particulates'!$B:$B,MATCH('2017 EPA Data'!A4042,'Crosswalk Particulates'!$A:$A,0))</f>
        <v>process-other-industry</v>
      </c>
      <c r="G4042" s="91" t="str">
        <f>INDEX('Crosswalk Particulates'!$E:$E,MATCH('2017 EPA Data'!$B4042,'Crosswalk Particulates'!$D:$D,0))</f>
        <v>PM25</v>
      </c>
      <c r="H4042" s="103">
        <f t="shared" si="63"/>
        <v>19397563.298890512</v>
      </c>
    </row>
    <row r="4043" spans="1:8" hidden="1">
      <c r="A4043" s="80" t="s">
        <v>3773</v>
      </c>
      <c r="B4043" s="80" t="s">
        <v>3920</v>
      </c>
      <c r="D4043" s="93">
        <v>21.340002045671952</v>
      </c>
      <c r="E4043" s="80" t="s">
        <v>3710</v>
      </c>
      <c r="F4043" s="86" t="str">
        <f>INDEX('Crosswalk Particulates'!$B:$B,MATCH('2017 EPA Data'!A4043,'Crosswalk Particulates'!$A:$A,0))</f>
        <v>process-other-industry</v>
      </c>
      <c r="G4043" s="91">
        <f>INDEX('Crosswalk Particulates'!$E:$E,MATCH('2017 EPA Data'!$B4043,'Crosswalk Particulates'!$D:$D,0))</f>
        <v>0</v>
      </c>
      <c r="H4043" s="103">
        <f t="shared" si="63"/>
        <v>19359347.230517689</v>
      </c>
    </row>
    <row r="4044" spans="1:8" hidden="1">
      <c r="A4044" s="80" t="s">
        <v>3760</v>
      </c>
      <c r="B4044" s="80" t="s">
        <v>3849</v>
      </c>
      <c r="C4044" s="80" t="s">
        <v>3705</v>
      </c>
      <c r="D4044" s="93">
        <v>21.22</v>
      </c>
      <c r="E4044" s="80" t="s">
        <v>3706</v>
      </c>
      <c r="F4044" s="86" t="str">
        <f>INDEX('Crosswalk Particulates'!$B:$B,MATCH('2017 EPA Data'!A4044,'Crosswalk Particulates'!$A:$A,0))</f>
        <v>process-other-industry</v>
      </c>
      <c r="G4044" s="91">
        <f>INDEX('Crosswalk Particulates'!$E:$E,MATCH('2017 EPA Data'!$B4044,'Crosswalk Particulates'!$D:$D,0))</f>
        <v>0</v>
      </c>
      <c r="H4044" s="103">
        <f t="shared" si="63"/>
        <v>0</v>
      </c>
    </row>
    <row r="4045" spans="1:8" hidden="1">
      <c r="A4045" s="80" t="s">
        <v>3707</v>
      </c>
      <c r="B4045" s="80" t="s">
        <v>3832</v>
      </c>
      <c r="C4045" s="80" t="s">
        <v>3705</v>
      </c>
      <c r="D4045" s="93">
        <v>21.2</v>
      </c>
      <c r="E4045" s="80" t="s">
        <v>3706</v>
      </c>
      <c r="F4045" s="86" t="str">
        <f>INDEX('Crosswalk Particulates'!$B:$B,MATCH('2017 EPA Data'!A4045,'Crosswalk Particulates'!$A:$A,0))</f>
        <v>process-other-industry</v>
      </c>
      <c r="G4045" s="91">
        <f>INDEX('Crosswalk Particulates'!$E:$E,MATCH('2017 EPA Data'!$B4045,'Crosswalk Particulates'!$D:$D,0))</f>
        <v>0</v>
      </c>
      <c r="H4045" s="103">
        <f t="shared" si="63"/>
        <v>0</v>
      </c>
    </row>
    <row r="4046" spans="1:8" hidden="1">
      <c r="A4046" s="80" t="s">
        <v>3718</v>
      </c>
      <c r="B4046" s="80" t="s">
        <v>3748</v>
      </c>
      <c r="C4046" s="80" t="s">
        <v>3745</v>
      </c>
      <c r="D4046" s="93">
        <v>21.191845964999999</v>
      </c>
      <c r="E4046" s="80" t="s">
        <v>3710</v>
      </c>
      <c r="F4046" s="86" t="str">
        <f>INDEX('Crosswalk Particulates'!$B:$B,MATCH('2017 EPA Data'!A4046,'Crosswalk Particulates'!$A:$A,0))</f>
        <v>process-other-industry</v>
      </c>
      <c r="G4046" s="91" t="str">
        <f>INDEX('Crosswalk Particulates'!$E:$E,MATCH('2017 EPA Data'!$B4046,'Crosswalk Particulates'!$D:$D,0))</f>
        <v>CO</v>
      </c>
      <c r="H4046" s="103">
        <f t="shared" si="63"/>
        <v>19224942.135152545</v>
      </c>
    </row>
    <row r="4047" spans="1:8" hidden="1">
      <c r="A4047" s="80" t="s">
        <v>3911</v>
      </c>
      <c r="B4047" s="80" t="s">
        <v>3941</v>
      </c>
      <c r="D4047" s="93">
        <v>21.166312009682699</v>
      </c>
      <c r="E4047" s="80" t="s">
        <v>3710</v>
      </c>
      <c r="F4047" s="86" t="str">
        <f>INDEX('Crosswalk Particulates'!$B:$B,MATCH('2017 EPA Data'!A4047,'Crosswalk Particulates'!$A:$A,0))</f>
        <v>Residential Buildings Sector</v>
      </c>
      <c r="G4047" s="91">
        <f>INDEX('Crosswalk Particulates'!$E:$E,MATCH('2017 EPA Data'!$B4047,'Crosswalk Particulates'!$D:$D,0))</f>
        <v>0</v>
      </c>
      <c r="H4047" s="103">
        <f t="shared" si="63"/>
        <v>19201778.092988994</v>
      </c>
    </row>
    <row r="4048" spans="1:8" hidden="1">
      <c r="A4048" s="80" t="s">
        <v>3730</v>
      </c>
      <c r="B4048" s="80" t="s">
        <v>3762</v>
      </c>
      <c r="C4048" s="80" t="s">
        <v>3705</v>
      </c>
      <c r="D4048" s="93">
        <v>21.032794500000001</v>
      </c>
      <c r="E4048" s="80" t="s">
        <v>3706</v>
      </c>
      <c r="F4048" s="86" t="str">
        <f>INDEX('Crosswalk Particulates'!$B:$B,MATCH('2017 EPA Data'!A4048,'Crosswalk Particulates'!$A:$A,0))</f>
        <v>process-ngps-industry</v>
      </c>
      <c r="G4048" s="91">
        <f>INDEX('Crosswalk Particulates'!$E:$E,MATCH('2017 EPA Data'!$B4048,'Crosswalk Particulates'!$D:$D,0))</f>
        <v>0</v>
      </c>
      <c r="H4048" s="103">
        <f t="shared" si="63"/>
        <v>0</v>
      </c>
    </row>
    <row r="4049" spans="1:8" hidden="1">
      <c r="A4049" s="80" t="s">
        <v>3730</v>
      </c>
      <c r="B4049" s="80" t="s">
        <v>3939</v>
      </c>
      <c r="C4049" s="80" t="s">
        <v>3705</v>
      </c>
      <c r="D4049" s="93">
        <v>21.001673595025672</v>
      </c>
      <c r="E4049" s="80" t="s">
        <v>3706</v>
      </c>
      <c r="F4049" s="86" t="str">
        <f>INDEX('Crosswalk Particulates'!$B:$B,MATCH('2017 EPA Data'!A4049,'Crosswalk Particulates'!$A:$A,0))</f>
        <v>process-ngps-industry</v>
      </c>
      <c r="G4049" s="91">
        <f>INDEX('Crosswalk Particulates'!$E:$E,MATCH('2017 EPA Data'!$B4049,'Crosswalk Particulates'!$D:$D,0))</f>
        <v>0</v>
      </c>
      <c r="H4049" s="103">
        <f t="shared" si="63"/>
        <v>0</v>
      </c>
    </row>
    <row r="4050" spans="1:8" hidden="1">
      <c r="A4050" s="80" t="s">
        <v>3772</v>
      </c>
      <c r="B4050" s="80" t="s">
        <v>3938</v>
      </c>
      <c r="C4050" s="80" t="s">
        <v>3705</v>
      </c>
      <c r="D4050" s="93">
        <v>20.912712014749999</v>
      </c>
      <c r="E4050" s="80" t="s">
        <v>3706</v>
      </c>
      <c r="F4050" s="86" t="str">
        <f>INDEX('Crosswalk Particulates'!$B:$B,MATCH('2017 EPA Data'!A4050,'Crosswalk Particulates'!$A:$A,0))</f>
        <v>Electricity Sector</v>
      </c>
      <c r="G4050" s="91">
        <f>INDEX('Crosswalk Particulates'!$E:$E,MATCH('2017 EPA Data'!$B4050,'Crosswalk Particulates'!$D:$D,0))</f>
        <v>0</v>
      </c>
      <c r="H4050" s="103">
        <f t="shared" si="63"/>
        <v>0</v>
      </c>
    </row>
    <row r="4051" spans="1:8" hidden="1">
      <c r="A4051" s="80" t="s">
        <v>3772</v>
      </c>
      <c r="B4051" s="80" t="s">
        <v>3971</v>
      </c>
      <c r="C4051" s="80" t="s">
        <v>3705</v>
      </c>
      <c r="D4051" s="93">
        <v>20.845790000000001</v>
      </c>
      <c r="E4051" s="80" t="s">
        <v>3706</v>
      </c>
      <c r="F4051" s="86" t="str">
        <f>INDEX('Crosswalk Particulates'!$B:$B,MATCH('2017 EPA Data'!A4051,'Crosswalk Particulates'!$A:$A,0))</f>
        <v>Electricity Sector</v>
      </c>
      <c r="G4051" s="91">
        <f>INDEX('Crosswalk Particulates'!$E:$E,MATCH('2017 EPA Data'!$B4051,'Crosswalk Particulates'!$D:$D,0))</f>
        <v>0</v>
      </c>
      <c r="H4051" s="103">
        <f t="shared" si="63"/>
        <v>0</v>
      </c>
    </row>
    <row r="4052" spans="1:8" hidden="1">
      <c r="A4052" s="80" t="s">
        <v>3817</v>
      </c>
      <c r="B4052" s="80" t="s">
        <v>3850</v>
      </c>
      <c r="C4052" s="80" t="s">
        <v>3705</v>
      </c>
      <c r="D4052" s="93">
        <v>20.623886628000001</v>
      </c>
      <c r="E4052" s="80" t="s">
        <v>3706</v>
      </c>
      <c r="F4052" s="86" t="str">
        <f>INDEX('Crosswalk Particulates'!$B:$B,MATCH('2017 EPA Data'!A4052,'Crosswalk Particulates'!$A:$A,0))</f>
        <v>industry-fuel-oil</v>
      </c>
      <c r="G4052" s="91">
        <f>INDEX('Crosswalk Particulates'!$E:$E,MATCH('2017 EPA Data'!$B4052,'Crosswalk Particulates'!$D:$D,0))</f>
        <v>0</v>
      </c>
      <c r="H4052" s="103">
        <f t="shared" si="63"/>
        <v>0</v>
      </c>
    </row>
    <row r="4053" spans="1:8" hidden="1">
      <c r="A4053" s="80" t="s">
        <v>3857</v>
      </c>
      <c r="B4053" s="80" t="s">
        <v>3883</v>
      </c>
      <c r="C4053" s="80" t="s">
        <v>3705</v>
      </c>
      <c r="D4053" s="93">
        <v>20.60882254877</v>
      </c>
      <c r="E4053" s="80" t="s">
        <v>3706</v>
      </c>
      <c r="F4053" s="86" t="str">
        <f>INDEX('Crosswalk Particulates'!$B:$B,MATCH('2017 EPA Data'!A4053,'Crosswalk Particulates'!$A:$A,0))</f>
        <v>Commercial Buildings Sector</v>
      </c>
      <c r="G4053" s="91">
        <f>INDEX('Crosswalk Particulates'!$E:$E,MATCH('2017 EPA Data'!$B4053,'Crosswalk Particulates'!$D:$D,0))</f>
        <v>0</v>
      </c>
      <c r="H4053" s="103">
        <f t="shared" si="63"/>
        <v>0</v>
      </c>
    </row>
    <row r="4054" spans="1:8" hidden="1">
      <c r="A4054" s="80" t="s">
        <v>3790</v>
      </c>
      <c r="B4054" s="80" t="s">
        <v>3960</v>
      </c>
      <c r="C4054" s="80" t="s">
        <v>3705</v>
      </c>
      <c r="D4054" s="93">
        <v>20.6</v>
      </c>
      <c r="E4054" s="80" t="s">
        <v>3706</v>
      </c>
      <c r="F4054" s="86" t="str">
        <f>INDEX('Crosswalk Particulates'!$B:$B,MATCH('2017 EPA Data'!A4054,'Crosswalk Particulates'!$A:$A,0))</f>
        <v>process-other-industry</v>
      </c>
      <c r="G4054" s="91">
        <f>INDEX('Crosswalk Particulates'!$E:$E,MATCH('2017 EPA Data'!$B4054,'Crosswalk Particulates'!$D:$D,0))</f>
        <v>0</v>
      </c>
      <c r="H4054" s="103">
        <f t="shared" si="63"/>
        <v>0</v>
      </c>
    </row>
    <row r="4055" spans="1:8" hidden="1">
      <c r="A4055" s="80" t="s">
        <v>3780</v>
      </c>
      <c r="B4055" s="80" t="s">
        <v>3893</v>
      </c>
      <c r="C4055" s="80" t="s">
        <v>3705</v>
      </c>
      <c r="D4055" s="93">
        <v>20.519302</v>
      </c>
      <c r="E4055" s="80" t="s">
        <v>3706</v>
      </c>
      <c r="F4055" s="86" t="str">
        <f>INDEX('Crosswalk Particulates'!$B:$B,MATCH('2017 EPA Data'!A4055,'Crosswalk Particulates'!$A:$A,0))</f>
        <v>process-ngps-industry</v>
      </c>
      <c r="G4055" s="91">
        <f>INDEX('Crosswalk Particulates'!$E:$E,MATCH('2017 EPA Data'!$B4055,'Crosswalk Particulates'!$D:$D,0))</f>
        <v>0</v>
      </c>
      <c r="H4055" s="103">
        <f t="shared" si="63"/>
        <v>0</v>
      </c>
    </row>
    <row r="4056" spans="1:8" hidden="1">
      <c r="A4056" s="80" t="s">
        <v>3760</v>
      </c>
      <c r="B4056" s="80" t="s">
        <v>3765</v>
      </c>
      <c r="C4056" s="80" t="s">
        <v>3705</v>
      </c>
      <c r="D4056" s="93">
        <v>20.399999999999999</v>
      </c>
      <c r="E4056" s="80" t="s">
        <v>3706</v>
      </c>
      <c r="F4056" s="86" t="str">
        <f>INDEX('Crosswalk Particulates'!$B:$B,MATCH('2017 EPA Data'!A4056,'Crosswalk Particulates'!$A:$A,0))</f>
        <v>process-other-industry</v>
      </c>
      <c r="G4056" s="91">
        <f>INDEX('Crosswalk Particulates'!$E:$E,MATCH('2017 EPA Data'!$B4056,'Crosswalk Particulates'!$D:$D,0))</f>
        <v>0</v>
      </c>
      <c r="H4056" s="103">
        <f t="shared" si="63"/>
        <v>0</v>
      </c>
    </row>
    <row r="4057" spans="1:8" hidden="1">
      <c r="A4057" s="80" t="s">
        <v>3817</v>
      </c>
      <c r="B4057" s="80" t="s">
        <v>3756</v>
      </c>
      <c r="C4057" s="80" t="s">
        <v>3705</v>
      </c>
      <c r="D4057" s="93">
        <v>20.348911841189999</v>
      </c>
      <c r="E4057" s="80" t="s">
        <v>3706</v>
      </c>
      <c r="F4057" s="86" t="str">
        <f>INDEX('Crosswalk Particulates'!$B:$B,MATCH('2017 EPA Data'!A4057,'Crosswalk Particulates'!$A:$A,0))</f>
        <v>industry-fuel-oil</v>
      </c>
      <c r="G4057" s="91">
        <f>INDEX('Crosswalk Particulates'!$E:$E,MATCH('2017 EPA Data'!$B4057,'Crosswalk Particulates'!$D:$D,0))</f>
        <v>0</v>
      </c>
      <c r="H4057" s="103">
        <f t="shared" si="63"/>
        <v>0</v>
      </c>
    </row>
    <row r="4058" spans="1:8" hidden="1">
      <c r="A4058" s="80" t="s">
        <v>3735</v>
      </c>
      <c r="B4058" s="80" t="s">
        <v>3850</v>
      </c>
      <c r="C4058" s="80" t="s">
        <v>3705</v>
      </c>
      <c r="D4058" s="93">
        <v>20.344048898764001</v>
      </c>
      <c r="E4058" s="80" t="s">
        <v>3706</v>
      </c>
      <c r="F4058" s="86" t="str">
        <f>INDEX('Crosswalk Particulates'!$B:$B,MATCH('2017 EPA Data'!A4058,'Crosswalk Particulates'!$A:$A,0))</f>
        <v>process-other-industry</v>
      </c>
      <c r="G4058" s="91">
        <f>INDEX('Crosswalk Particulates'!$E:$E,MATCH('2017 EPA Data'!$B4058,'Crosswalk Particulates'!$D:$D,0))</f>
        <v>0</v>
      </c>
      <c r="H4058" s="103">
        <f t="shared" si="63"/>
        <v>0</v>
      </c>
    </row>
    <row r="4059" spans="1:8" hidden="1">
      <c r="A4059" s="80" t="s">
        <v>3857</v>
      </c>
      <c r="B4059" s="80" t="s">
        <v>3874</v>
      </c>
      <c r="C4059" s="80" t="s">
        <v>3705</v>
      </c>
      <c r="D4059" s="93">
        <v>20.32509179632244</v>
      </c>
      <c r="E4059" s="80" t="s">
        <v>3706</v>
      </c>
      <c r="F4059" s="86" t="str">
        <f>INDEX('Crosswalk Particulates'!$B:$B,MATCH('2017 EPA Data'!A4059,'Crosswalk Particulates'!$A:$A,0))</f>
        <v>Commercial Buildings Sector</v>
      </c>
      <c r="G4059" s="91">
        <f>INDEX('Crosswalk Particulates'!$E:$E,MATCH('2017 EPA Data'!$B4059,'Crosswalk Particulates'!$D:$D,0))</f>
        <v>0</v>
      </c>
      <c r="H4059" s="103">
        <f t="shared" si="63"/>
        <v>0</v>
      </c>
    </row>
    <row r="4060" spans="1:8" hidden="1">
      <c r="A4060" s="80" t="s">
        <v>3817</v>
      </c>
      <c r="B4060" s="80" t="s">
        <v>3889</v>
      </c>
      <c r="C4060" s="80" t="s">
        <v>3705</v>
      </c>
      <c r="D4060" s="93">
        <v>20.30504504</v>
      </c>
      <c r="E4060" s="80" t="s">
        <v>3706</v>
      </c>
      <c r="F4060" s="86" t="str">
        <f>INDEX('Crosswalk Particulates'!$B:$B,MATCH('2017 EPA Data'!A4060,'Crosswalk Particulates'!$A:$A,0))</f>
        <v>industry-fuel-oil</v>
      </c>
      <c r="G4060" s="91">
        <f>INDEX('Crosswalk Particulates'!$E:$E,MATCH('2017 EPA Data'!$B4060,'Crosswalk Particulates'!$D:$D,0))</f>
        <v>0</v>
      </c>
      <c r="H4060" s="103">
        <f t="shared" si="63"/>
        <v>0</v>
      </c>
    </row>
    <row r="4061" spans="1:8" hidden="1">
      <c r="A4061" s="80" t="s">
        <v>3852</v>
      </c>
      <c r="B4061" s="80" t="s">
        <v>3750</v>
      </c>
      <c r="C4061" s="80" t="s">
        <v>3705</v>
      </c>
      <c r="D4061" s="93">
        <v>20.023695417599999</v>
      </c>
      <c r="E4061" s="80" t="s">
        <v>3706</v>
      </c>
      <c r="F4061" s="86" t="str">
        <f>INDEX('Crosswalk Particulates'!$B:$B,MATCH('2017 EPA Data'!A4061,'Crosswalk Particulates'!$A:$A,0))</f>
        <v>Commercial Buildings Sector</v>
      </c>
      <c r="G4061" s="91">
        <f>INDEX('Crosswalk Particulates'!$E:$E,MATCH('2017 EPA Data'!$B4061,'Crosswalk Particulates'!$D:$D,0))</f>
        <v>0</v>
      </c>
      <c r="H4061" s="103">
        <f t="shared" si="63"/>
        <v>0</v>
      </c>
    </row>
    <row r="4062" spans="1:8" hidden="1">
      <c r="A4062" s="80" t="s">
        <v>3735</v>
      </c>
      <c r="B4062" s="80" t="s">
        <v>4020</v>
      </c>
      <c r="C4062" s="80" t="s">
        <v>3705</v>
      </c>
      <c r="D4062" s="93">
        <v>20</v>
      </c>
      <c r="E4062" s="80" t="s">
        <v>3706</v>
      </c>
      <c r="F4062" s="86" t="str">
        <f>INDEX('Crosswalk Particulates'!$B:$B,MATCH('2017 EPA Data'!A4062,'Crosswalk Particulates'!$A:$A,0))</f>
        <v>process-other-industry</v>
      </c>
      <c r="G4062" s="91">
        <f>INDEX('Crosswalk Particulates'!$E:$E,MATCH('2017 EPA Data'!$B4062,'Crosswalk Particulates'!$D:$D,0))</f>
        <v>0</v>
      </c>
      <c r="H4062" s="103">
        <f t="shared" si="63"/>
        <v>0</v>
      </c>
    </row>
    <row r="4063" spans="1:8" hidden="1">
      <c r="A4063" s="80" t="s">
        <v>3784</v>
      </c>
      <c r="B4063" s="80" t="s">
        <v>3965</v>
      </c>
      <c r="C4063" s="80" t="s">
        <v>3705</v>
      </c>
      <c r="D4063" s="93">
        <v>20</v>
      </c>
      <c r="E4063" s="80" t="s">
        <v>3706</v>
      </c>
      <c r="F4063" s="86" t="str">
        <f>INDEX('Crosswalk Particulates'!$B:$B,MATCH('2017 EPA Data'!A4063,'Crosswalk Particulates'!$A:$A,0))</f>
        <v>industry-fuel-coal</v>
      </c>
      <c r="G4063" s="91">
        <f>INDEX('Crosswalk Particulates'!$E:$E,MATCH('2017 EPA Data'!$B4063,'Crosswalk Particulates'!$D:$D,0))</f>
        <v>0</v>
      </c>
      <c r="H4063" s="103">
        <f t="shared" si="63"/>
        <v>0</v>
      </c>
    </row>
    <row r="4064" spans="1:8" hidden="1">
      <c r="A4064" s="80" t="s">
        <v>3726</v>
      </c>
      <c r="B4064" s="80" t="s">
        <v>3875</v>
      </c>
      <c r="C4064" s="80" t="s">
        <v>3705</v>
      </c>
      <c r="D4064" s="93">
        <v>20</v>
      </c>
      <c r="E4064" s="80" t="s">
        <v>3706</v>
      </c>
      <c r="F4064" s="86" t="str">
        <f>INDEX('Crosswalk Particulates'!$B:$B,MATCH('2017 EPA Data'!A4064,'Crosswalk Particulates'!$A:$A,0))</f>
        <v>process-other-industry</v>
      </c>
      <c r="G4064" s="91">
        <f>INDEX('Crosswalk Particulates'!$E:$E,MATCH('2017 EPA Data'!$B4064,'Crosswalk Particulates'!$D:$D,0))</f>
        <v>0</v>
      </c>
      <c r="H4064" s="103">
        <f t="shared" si="63"/>
        <v>0</v>
      </c>
    </row>
    <row r="4065" spans="1:8" hidden="1">
      <c r="A4065" s="80" t="s">
        <v>3774</v>
      </c>
      <c r="B4065" s="80" t="s">
        <v>3954</v>
      </c>
      <c r="C4065" s="80" t="s">
        <v>3705</v>
      </c>
      <c r="D4065" s="93">
        <v>20</v>
      </c>
      <c r="E4065" s="80" t="s">
        <v>3706</v>
      </c>
      <c r="F4065" s="86" t="str">
        <f>INDEX('Crosswalk Particulates'!$B:$B,MATCH('2017 EPA Data'!A4065,'Crosswalk Particulates'!$A:$A,0))</f>
        <v>process-other-industry</v>
      </c>
      <c r="G4065" s="91">
        <f>INDEX('Crosswalk Particulates'!$E:$E,MATCH('2017 EPA Data'!$B4065,'Crosswalk Particulates'!$D:$D,0))</f>
        <v>0</v>
      </c>
      <c r="H4065" s="103">
        <f t="shared" si="63"/>
        <v>0</v>
      </c>
    </row>
    <row r="4066" spans="1:8" hidden="1">
      <c r="A4066" s="80" t="s">
        <v>3735</v>
      </c>
      <c r="B4066" s="80" t="s">
        <v>3922</v>
      </c>
      <c r="C4066" s="80" t="s">
        <v>3705</v>
      </c>
      <c r="D4066" s="93">
        <v>20</v>
      </c>
      <c r="E4066" s="80" t="s">
        <v>3706</v>
      </c>
      <c r="F4066" s="86" t="str">
        <f>INDEX('Crosswalk Particulates'!$B:$B,MATCH('2017 EPA Data'!A4066,'Crosswalk Particulates'!$A:$A,0))</f>
        <v>process-other-industry</v>
      </c>
      <c r="G4066" s="91">
        <f>INDEX('Crosswalk Particulates'!$E:$E,MATCH('2017 EPA Data'!$B4066,'Crosswalk Particulates'!$D:$D,0))</f>
        <v>0</v>
      </c>
      <c r="H4066" s="103">
        <f t="shared" si="63"/>
        <v>0</v>
      </c>
    </row>
    <row r="4067" spans="1:8" hidden="1">
      <c r="A4067" s="80" t="s">
        <v>3741</v>
      </c>
      <c r="B4067" s="80" t="s">
        <v>3797</v>
      </c>
      <c r="C4067" s="80" t="s">
        <v>3745</v>
      </c>
      <c r="D4067" s="93">
        <v>19.918360499999999</v>
      </c>
      <c r="E4067" s="80" t="s">
        <v>3710</v>
      </c>
      <c r="F4067" s="86" t="str">
        <f>INDEX('Crosswalk Particulates'!$B:$B,MATCH('2017 EPA Data'!A4067,'Crosswalk Particulates'!$A:$A,0))</f>
        <v>process-other-industry</v>
      </c>
      <c r="G4067" s="91" t="str">
        <f>INDEX('Crosswalk Particulates'!$E:$E,MATCH('2017 EPA Data'!$B4067,'Crosswalk Particulates'!$D:$D,0))</f>
        <v>NOX</v>
      </c>
      <c r="H4067" s="103">
        <f t="shared" si="63"/>
        <v>18069654.180765845</v>
      </c>
    </row>
    <row r="4068" spans="1:8" hidden="1">
      <c r="A4068" s="80" t="s">
        <v>3807</v>
      </c>
      <c r="B4068" s="80" t="s">
        <v>3856</v>
      </c>
      <c r="C4068" s="80" t="s">
        <v>3705</v>
      </c>
      <c r="D4068" s="93">
        <v>19.915040000000001</v>
      </c>
      <c r="E4068" s="80" t="s">
        <v>3706</v>
      </c>
      <c r="F4068" s="86" t="str">
        <f>INDEX('Crosswalk Particulates'!$B:$B,MATCH('2017 EPA Data'!A4068,'Crosswalk Particulates'!$A:$A,0))</f>
        <v>process-iron and steel-industry</v>
      </c>
      <c r="G4068" s="91">
        <f>INDEX('Crosswalk Particulates'!$E:$E,MATCH('2017 EPA Data'!$B4068,'Crosswalk Particulates'!$D:$D,0))</f>
        <v>0</v>
      </c>
      <c r="H4068" s="103">
        <f t="shared" si="63"/>
        <v>0</v>
      </c>
    </row>
    <row r="4069" spans="1:8" hidden="1">
      <c r="A4069" s="80" t="s">
        <v>3780</v>
      </c>
      <c r="B4069" s="80" t="s">
        <v>3969</v>
      </c>
      <c r="C4069" s="80" t="s">
        <v>3705</v>
      </c>
      <c r="D4069" s="93">
        <v>19.887151179380002</v>
      </c>
      <c r="E4069" s="80" t="s">
        <v>3706</v>
      </c>
      <c r="F4069" s="86" t="str">
        <f>INDEX('Crosswalk Particulates'!$B:$B,MATCH('2017 EPA Data'!A4069,'Crosswalk Particulates'!$A:$A,0))</f>
        <v>process-ngps-industry</v>
      </c>
      <c r="G4069" s="91">
        <f>INDEX('Crosswalk Particulates'!$E:$E,MATCH('2017 EPA Data'!$B4069,'Crosswalk Particulates'!$D:$D,0))</f>
        <v>0</v>
      </c>
      <c r="H4069" s="103">
        <f t="shared" si="63"/>
        <v>0</v>
      </c>
    </row>
    <row r="4070" spans="1:8" hidden="1">
      <c r="A4070" s="80" t="s">
        <v>3796</v>
      </c>
      <c r="B4070" s="80" t="s">
        <v>3894</v>
      </c>
      <c r="C4070" s="80" t="s">
        <v>3705</v>
      </c>
      <c r="D4070" s="93">
        <v>19.669033606799999</v>
      </c>
      <c r="E4070" s="80" t="s">
        <v>3706</v>
      </c>
      <c r="F4070" s="86" t="str">
        <f>INDEX('Crosswalk Particulates'!$B:$B,MATCH('2017 EPA Data'!A4070,'Crosswalk Particulates'!$A:$A,0))</f>
        <v>Electricity Sector</v>
      </c>
      <c r="G4070" s="91">
        <f>INDEX('Crosswalk Particulates'!$E:$E,MATCH('2017 EPA Data'!$B4070,'Crosswalk Particulates'!$D:$D,0))</f>
        <v>0</v>
      </c>
      <c r="H4070" s="103">
        <f t="shared" si="63"/>
        <v>0</v>
      </c>
    </row>
    <row r="4071" spans="1:8" hidden="1">
      <c r="A4071" s="80" t="s">
        <v>3790</v>
      </c>
      <c r="B4071" s="80" t="s">
        <v>3854</v>
      </c>
      <c r="C4071" s="80" t="s">
        <v>3705</v>
      </c>
      <c r="D4071" s="93">
        <v>19.6088296</v>
      </c>
      <c r="E4071" s="80" t="s">
        <v>3706</v>
      </c>
      <c r="F4071" s="86" t="str">
        <f>INDEX('Crosswalk Particulates'!$B:$B,MATCH('2017 EPA Data'!A4071,'Crosswalk Particulates'!$A:$A,0))</f>
        <v>process-other-industry</v>
      </c>
      <c r="G4071" s="91">
        <f>INDEX('Crosswalk Particulates'!$E:$E,MATCH('2017 EPA Data'!$B4071,'Crosswalk Particulates'!$D:$D,0))</f>
        <v>0</v>
      </c>
      <c r="H4071" s="103">
        <f t="shared" si="63"/>
        <v>0</v>
      </c>
    </row>
    <row r="4072" spans="1:8" hidden="1">
      <c r="A4072" s="80" t="s">
        <v>3718</v>
      </c>
      <c r="B4072" s="80" t="s">
        <v>3778</v>
      </c>
      <c r="C4072" s="80" t="s">
        <v>3745</v>
      </c>
      <c r="D4072" s="93">
        <v>19.605096039999999</v>
      </c>
      <c r="E4072" s="80" t="s">
        <v>3710</v>
      </c>
      <c r="F4072" s="86" t="str">
        <f>INDEX('Crosswalk Particulates'!$B:$B,MATCH('2017 EPA Data'!A4072,'Crosswalk Particulates'!$A:$A,0))</f>
        <v>process-other-industry</v>
      </c>
      <c r="G4072" s="91" t="str">
        <f>INDEX('Crosswalk Particulates'!$E:$E,MATCH('2017 EPA Data'!$B4072,'Crosswalk Particulates'!$D:$D,0))</f>
        <v>PM10</v>
      </c>
      <c r="H4072" s="103">
        <f t="shared" si="63"/>
        <v>17785465.10509748</v>
      </c>
    </row>
    <row r="4073" spans="1:8" hidden="1">
      <c r="A4073" s="80" t="s">
        <v>3769</v>
      </c>
      <c r="B4073" s="80" t="s">
        <v>3893</v>
      </c>
      <c r="C4073" s="80" t="s">
        <v>3705</v>
      </c>
      <c r="D4073" s="93">
        <v>19.602314723199999</v>
      </c>
      <c r="E4073" s="80" t="s">
        <v>3706</v>
      </c>
      <c r="F4073" s="86" t="str">
        <f>INDEX('Crosswalk Particulates'!$B:$B,MATCH('2017 EPA Data'!A4073,'Crosswalk Particulates'!$A:$A,0))</f>
        <v>Electricity Sector</v>
      </c>
      <c r="G4073" s="91">
        <f>INDEX('Crosswalk Particulates'!$E:$E,MATCH('2017 EPA Data'!$B4073,'Crosswalk Particulates'!$D:$D,0))</f>
        <v>0</v>
      </c>
      <c r="H4073" s="103">
        <f t="shared" si="63"/>
        <v>0</v>
      </c>
    </row>
    <row r="4074" spans="1:8" hidden="1">
      <c r="A4074" s="80" t="s">
        <v>3843</v>
      </c>
      <c r="B4074" s="80" t="s">
        <v>3861</v>
      </c>
      <c r="C4074" s="80" t="s">
        <v>3705</v>
      </c>
      <c r="D4074" s="93">
        <v>19.453290169999999</v>
      </c>
      <c r="E4074" s="80" t="s">
        <v>3706</v>
      </c>
      <c r="F4074" s="86" t="str">
        <f>INDEX('Crosswalk Particulates'!$B:$B,MATCH('2017 EPA Data'!A4074,'Crosswalk Particulates'!$A:$A,0))</f>
        <v>Commercial Buildings Sector</v>
      </c>
      <c r="G4074" s="91">
        <f>INDEX('Crosswalk Particulates'!$E:$E,MATCH('2017 EPA Data'!$B4074,'Crosswalk Particulates'!$D:$D,0))</f>
        <v>0</v>
      </c>
      <c r="H4074" s="103">
        <f t="shared" si="63"/>
        <v>0</v>
      </c>
    </row>
    <row r="4075" spans="1:8" hidden="1">
      <c r="A4075" s="80" t="s">
        <v>3780</v>
      </c>
      <c r="B4075" s="80" t="s">
        <v>3898</v>
      </c>
      <c r="C4075" s="80" t="s">
        <v>3705</v>
      </c>
      <c r="D4075" s="93">
        <v>19.430000336999999</v>
      </c>
      <c r="E4075" s="80" t="s">
        <v>3706</v>
      </c>
      <c r="F4075" s="86" t="str">
        <f>INDEX('Crosswalk Particulates'!$B:$B,MATCH('2017 EPA Data'!A4075,'Crosswalk Particulates'!$A:$A,0))</f>
        <v>process-ngps-industry</v>
      </c>
      <c r="G4075" s="91">
        <f>INDEX('Crosswalk Particulates'!$E:$E,MATCH('2017 EPA Data'!$B4075,'Crosswalk Particulates'!$D:$D,0))</f>
        <v>0</v>
      </c>
      <c r="H4075" s="103">
        <f t="shared" si="63"/>
        <v>0</v>
      </c>
    </row>
    <row r="4076" spans="1:8" hidden="1">
      <c r="A4076" s="80" t="s">
        <v>3784</v>
      </c>
      <c r="B4076" s="80" t="s">
        <v>3938</v>
      </c>
      <c r="C4076" s="80" t="s">
        <v>3705</v>
      </c>
      <c r="D4076" s="93">
        <v>19.203399999999998</v>
      </c>
      <c r="E4076" s="80" t="s">
        <v>3706</v>
      </c>
      <c r="F4076" s="86" t="str">
        <f>INDEX('Crosswalk Particulates'!$B:$B,MATCH('2017 EPA Data'!A4076,'Crosswalk Particulates'!$A:$A,0))</f>
        <v>industry-fuel-coal</v>
      </c>
      <c r="G4076" s="91">
        <f>INDEX('Crosswalk Particulates'!$E:$E,MATCH('2017 EPA Data'!$B4076,'Crosswalk Particulates'!$D:$D,0))</f>
        <v>0</v>
      </c>
      <c r="H4076" s="103">
        <f t="shared" si="63"/>
        <v>0</v>
      </c>
    </row>
    <row r="4077" spans="1:8" hidden="1">
      <c r="A4077" s="80" t="s">
        <v>3735</v>
      </c>
      <c r="B4077" s="80" t="s">
        <v>3978</v>
      </c>
      <c r="C4077" s="80" t="s">
        <v>3705</v>
      </c>
      <c r="D4077" s="93">
        <v>19.173099243799999</v>
      </c>
      <c r="E4077" s="80" t="s">
        <v>3706</v>
      </c>
      <c r="F4077" s="86" t="str">
        <f>INDEX('Crosswalk Particulates'!$B:$B,MATCH('2017 EPA Data'!A4077,'Crosswalk Particulates'!$A:$A,0))</f>
        <v>process-other-industry</v>
      </c>
      <c r="G4077" s="91">
        <f>INDEX('Crosswalk Particulates'!$E:$E,MATCH('2017 EPA Data'!$B4077,'Crosswalk Particulates'!$D:$D,0))</f>
        <v>0</v>
      </c>
      <c r="H4077" s="103">
        <f t="shared" si="63"/>
        <v>0</v>
      </c>
    </row>
    <row r="4078" spans="1:8" hidden="1">
      <c r="A4078" s="80" t="s">
        <v>3743</v>
      </c>
      <c r="B4078" s="80" t="s">
        <v>3873</v>
      </c>
      <c r="C4078" s="80" t="s">
        <v>3705</v>
      </c>
      <c r="D4078" s="93">
        <v>19.160803359999999</v>
      </c>
      <c r="E4078" s="80" t="s">
        <v>3706</v>
      </c>
      <c r="F4078" s="86" t="str">
        <f>INDEX('Crosswalk Particulates'!$B:$B,MATCH('2017 EPA Data'!A4078,'Crosswalk Particulates'!$A:$A,0))</f>
        <v>process-other-industry</v>
      </c>
      <c r="G4078" s="91">
        <f>INDEX('Crosswalk Particulates'!$E:$E,MATCH('2017 EPA Data'!$B4078,'Crosswalk Particulates'!$D:$D,0))</f>
        <v>0</v>
      </c>
      <c r="H4078" s="103">
        <f t="shared" si="63"/>
        <v>0</v>
      </c>
    </row>
    <row r="4079" spans="1:8" hidden="1">
      <c r="A4079" s="80" t="s">
        <v>3843</v>
      </c>
      <c r="B4079" s="80" t="s">
        <v>3904</v>
      </c>
      <c r="D4079" s="93">
        <v>19.148630554129035</v>
      </c>
      <c r="E4079" s="80" t="s">
        <v>3710</v>
      </c>
      <c r="F4079" s="86" t="str">
        <f>INDEX('Crosswalk Particulates'!$B:$B,MATCH('2017 EPA Data'!A4079,'Crosswalk Particulates'!$A:$A,0))</f>
        <v>Commercial Buildings Sector</v>
      </c>
      <c r="G4079" s="91" t="str">
        <f>INDEX('Crosswalk Particulates'!$E:$E,MATCH('2017 EPA Data'!$B4079,'Crosswalk Particulates'!$D:$D,0))</f>
        <v>BC</v>
      </c>
      <c r="H4079" s="103">
        <f t="shared" si="63"/>
        <v>17371366.089511152</v>
      </c>
    </row>
    <row r="4080" spans="1:8" hidden="1">
      <c r="A4080" s="80" t="s">
        <v>3751</v>
      </c>
      <c r="B4080" s="80" t="s">
        <v>3814</v>
      </c>
      <c r="C4080" s="80" t="s">
        <v>3705</v>
      </c>
      <c r="D4080" s="93">
        <v>19.131398099449168</v>
      </c>
      <c r="E4080" s="80" t="s">
        <v>3706</v>
      </c>
      <c r="F4080" s="86" t="str">
        <f>INDEX('Crosswalk Particulates'!$B:$B,MATCH('2017 EPA Data'!A4080,'Crosswalk Particulates'!$A:$A,0))</f>
        <v>Other-EPA</v>
      </c>
      <c r="G4080" s="91">
        <f>INDEX('Crosswalk Particulates'!$E:$E,MATCH('2017 EPA Data'!$B4080,'Crosswalk Particulates'!$D:$D,0))</f>
        <v>0</v>
      </c>
      <c r="H4080" s="103">
        <f t="shared" si="63"/>
        <v>0</v>
      </c>
    </row>
    <row r="4081" spans="1:8" hidden="1">
      <c r="A4081" s="80" t="s">
        <v>3718</v>
      </c>
      <c r="B4081" s="80" t="s">
        <v>3798</v>
      </c>
      <c r="C4081" s="80" t="s">
        <v>3745</v>
      </c>
      <c r="D4081" s="93">
        <v>19.122112439999999</v>
      </c>
      <c r="E4081" s="80" t="s">
        <v>3710</v>
      </c>
      <c r="F4081" s="86" t="str">
        <f>INDEX('Crosswalk Particulates'!$B:$B,MATCH('2017 EPA Data'!A4081,'Crosswalk Particulates'!$A:$A,0))</f>
        <v>process-other-industry</v>
      </c>
      <c r="G4081" s="91" t="str">
        <f>INDEX('Crosswalk Particulates'!$E:$E,MATCH('2017 EPA Data'!$B4081,'Crosswalk Particulates'!$D:$D,0))</f>
        <v>PM25</v>
      </c>
      <c r="H4081" s="103">
        <f t="shared" si="63"/>
        <v>17347309.232430078</v>
      </c>
    </row>
    <row r="4082" spans="1:8" hidden="1">
      <c r="A4082" s="80" t="s">
        <v>3852</v>
      </c>
      <c r="B4082" s="80" t="s">
        <v>3887</v>
      </c>
      <c r="C4082" s="80" t="s">
        <v>3705</v>
      </c>
      <c r="D4082" s="93">
        <v>18.920000000000002</v>
      </c>
      <c r="E4082" s="80" t="s">
        <v>3706</v>
      </c>
      <c r="F4082" s="86" t="str">
        <f>INDEX('Crosswalk Particulates'!$B:$B,MATCH('2017 EPA Data'!A4082,'Crosswalk Particulates'!$A:$A,0))</f>
        <v>Commercial Buildings Sector</v>
      </c>
      <c r="G4082" s="91">
        <f>INDEX('Crosswalk Particulates'!$E:$E,MATCH('2017 EPA Data'!$B4082,'Crosswalk Particulates'!$D:$D,0))</f>
        <v>0</v>
      </c>
      <c r="H4082" s="103">
        <f t="shared" si="63"/>
        <v>0</v>
      </c>
    </row>
    <row r="4083" spans="1:8" hidden="1">
      <c r="A4083" s="80" t="s">
        <v>3843</v>
      </c>
      <c r="B4083" s="80" t="s">
        <v>3872</v>
      </c>
      <c r="C4083" s="80" t="s">
        <v>3705</v>
      </c>
      <c r="D4083" s="93">
        <v>18.897335999999999</v>
      </c>
      <c r="E4083" s="80" t="s">
        <v>3706</v>
      </c>
      <c r="F4083" s="86" t="str">
        <f>INDEX('Crosswalk Particulates'!$B:$B,MATCH('2017 EPA Data'!A4083,'Crosswalk Particulates'!$A:$A,0))</f>
        <v>Commercial Buildings Sector</v>
      </c>
      <c r="G4083" s="91">
        <f>INDEX('Crosswalk Particulates'!$E:$E,MATCH('2017 EPA Data'!$B4083,'Crosswalk Particulates'!$D:$D,0))</f>
        <v>0</v>
      </c>
      <c r="H4083" s="103">
        <f t="shared" si="63"/>
        <v>0</v>
      </c>
    </row>
    <row r="4084" spans="1:8" hidden="1">
      <c r="A4084" s="80" t="s">
        <v>3743</v>
      </c>
      <c r="B4084" s="80" t="s">
        <v>3850</v>
      </c>
      <c r="C4084" s="80" t="s">
        <v>3705</v>
      </c>
      <c r="D4084" s="93">
        <v>18.88114912</v>
      </c>
      <c r="E4084" s="80" t="s">
        <v>3706</v>
      </c>
      <c r="F4084" s="86" t="str">
        <f>INDEX('Crosswalk Particulates'!$B:$B,MATCH('2017 EPA Data'!A4084,'Crosswalk Particulates'!$A:$A,0))</f>
        <v>process-other-industry</v>
      </c>
      <c r="G4084" s="91">
        <f>INDEX('Crosswalk Particulates'!$E:$E,MATCH('2017 EPA Data'!$B4084,'Crosswalk Particulates'!$D:$D,0))</f>
        <v>0</v>
      </c>
      <c r="H4084" s="103">
        <f t="shared" si="63"/>
        <v>0</v>
      </c>
    </row>
    <row r="4085" spans="1:8" hidden="1">
      <c r="A4085" s="80" t="s">
        <v>3757</v>
      </c>
      <c r="B4085" s="80" t="s">
        <v>3920</v>
      </c>
      <c r="D4085" s="93">
        <v>18.865580545214545</v>
      </c>
      <c r="E4085" s="80" t="s">
        <v>3710</v>
      </c>
      <c r="F4085" s="86" t="str">
        <f>INDEX('Crosswalk Particulates'!$B:$B,MATCH('2017 EPA Data'!A4085,'Crosswalk Particulates'!$A:$A,0))</f>
        <v>Transportation Sector</v>
      </c>
      <c r="G4085" s="91">
        <f>INDEX('Crosswalk Particulates'!$E:$E,MATCH('2017 EPA Data'!$B4085,'Crosswalk Particulates'!$D:$D,0))</f>
        <v>0</v>
      </c>
      <c r="H4085" s="103">
        <f t="shared" si="63"/>
        <v>17114587.135392535</v>
      </c>
    </row>
    <row r="4086" spans="1:8" hidden="1">
      <c r="A4086" s="80" t="s">
        <v>3795</v>
      </c>
      <c r="B4086" s="80" t="s">
        <v>3877</v>
      </c>
      <c r="C4086" s="80" t="s">
        <v>3705</v>
      </c>
      <c r="D4086" s="93">
        <v>18.7</v>
      </c>
      <c r="E4086" s="80" t="s">
        <v>3706</v>
      </c>
      <c r="F4086" s="86" t="str">
        <f>INDEX('Crosswalk Particulates'!$B:$B,MATCH('2017 EPA Data'!A4086,'Crosswalk Particulates'!$A:$A,0))</f>
        <v>process-cement-industry</v>
      </c>
      <c r="G4086" s="91">
        <f>INDEX('Crosswalk Particulates'!$E:$E,MATCH('2017 EPA Data'!$B4086,'Crosswalk Particulates'!$D:$D,0))</f>
        <v>0</v>
      </c>
      <c r="H4086" s="103">
        <f t="shared" si="63"/>
        <v>0</v>
      </c>
    </row>
    <row r="4087" spans="1:8" hidden="1">
      <c r="A4087" s="80" t="s">
        <v>3770</v>
      </c>
      <c r="B4087" s="80" t="s">
        <v>3838</v>
      </c>
      <c r="C4087" s="80" t="s">
        <v>3705</v>
      </c>
      <c r="D4087" s="93">
        <v>18.552836498000001</v>
      </c>
      <c r="E4087" s="80" t="s">
        <v>3706</v>
      </c>
      <c r="F4087" s="86" t="str">
        <f>INDEX('Crosswalk Particulates'!$B:$B,MATCH('2017 EPA Data'!A4087,'Crosswalk Particulates'!$A:$A,0))</f>
        <v>Commercial Buildings Sector</v>
      </c>
      <c r="G4087" s="91">
        <f>INDEX('Crosswalk Particulates'!$E:$E,MATCH('2017 EPA Data'!$B4087,'Crosswalk Particulates'!$D:$D,0))</f>
        <v>0</v>
      </c>
      <c r="H4087" s="103">
        <f t="shared" si="63"/>
        <v>0</v>
      </c>
    </row>
    <row r="4088" spans="1:8" hidden="1">
      <c r="A4088" s="80" t="s">
        <v>3795</v>
      </c>
      <c r="B4088" s="80" t="s">
        <v>3883</v>
      </c>
      <c r="C4088" s="80" t="s">
        <v>3705</v>
      </c>
      <c r="D4088" s="93">
        <v>18.515986829999999</v>
      </c>
      <c r="E4088" s="80" t="s">
        <v>3706</v>
      </c>
      <c r="F4088" s="86" t="str">
        <f>INDEX('Crosswalk Particulates'!$B:$B,MATCH('2017 EPA Data'!A4088,'Crosswalk Particulates'!$A:$A,0))</f>
        <v>process-cement-industry</v>
      </c>
      <c r="G4088" s="91">
        <f>INDEX('Crosswalk Particulates'!$E:$E,MATCH('2017 EPA Data'!$B4088,'Crosswalk Particulates'!$D:$D,0))</f>
        <v>0</v>
      </c>
      <c r="H4088" s="103">
        <f t="shared" si="63"/>
        <v>0</v>
      </c>
    </row>
    <row r="4089" spans="1:8" hidden="1">
      <c r="A4089" s="80" t="s">
        <v>3773</v>
      </c>
      <c r="B4089" s="80" t="s">
        <v>3851</v>
      </c>
      <c r="C4089" s="80" t="s">
        <v>3705</v>
      </c>
      <c r="D4089" s="93">
        <v>18.496880000000001</v>
      </c>
      <c r="E4089" s="80" t="s">
        <v>3706</v>
      </c>
      <c r="F4089" s="86" t="str">
        <f>INDEX('Crosswalk Particulates'!$B:$B,MATCH('2017 EPA Data'!A4089,'Crosswalk Particulates'!$A:$A,0))</f>
        <v>process-other-industry</v>
      </c>
      <c r="G4089" s="91">
        <f>INDEX('Crosswalk Particulates'!$E:$E,MATCH('2017 EPA Data'!$B4089,'Crosswalk Particulates'!$D:$D,0))</f>
        <v>0</v>
      </c>
      <c r="H4089" s="103">
        <f t="shared" si="63"/>
        <v>0</v>
      </c>
    </row>
    <row r="4090" spans="1:8" hidden="1">
      <c r="A4090" s="80" t="s">
        <v>3795</v>
      </c>
      <c r="B4090" s="80" t="s">
        <v>3825</v>
      </c>
      <c r="C4090" s="80" t="s">
        <v>3705</v>
      </c>
      <c r="D4090" s="93">
        <v>18.446436330000001</v>
      </c>
      <c r="E4090" s="80" t="s">
        <v>3706</v>
      </c>
      <c r="F4090" s="86" t="str">
        <f>INDEX('Crosswalk Particulates'!$B:$B,MATCH('2017 EPA Data'!A4090,'Crosswalk Particulates'!$A:$A,0))</f>
        <v>process-cement-industry</v>
      </c>
      <c r="G4090" s="91">
        <f>INDEX('Crosswalk Particulates'!$E:$E,MATCH('2017 EPA Data'!$B4090,'Crosswalk Particulates'!$D:$D,0))</f>
        <v>0</v>
      </c>
      <c r="H4090" s="103">
        <f t="shared" si="63"/>
        <v>0</v>
      </c>
    </row>
    <row r="4091" spans="1:8" hidden="1">
      <c r="A4091" s="80" t="s">
        <v>3720</v>
      </c>
      <c r="B4091" s="80" t="s">
        <v>3941</v>
      </c>
      <c r="D4091" s="93">
        <v>18.357148965072909</v>
      </c>
      <c r="E4091" s="80" t="s">
        <v>3710</v>
      </c>
      <c r="F4091" s="86" t="str">
        <f>INDEX('Crosswalk Particulates'!$B:$B,MATCH('2017 EPA Data'!A4091,'Crosswalk Particulates'!$A:$A,0))</f>
        <v>Other-EPA</v>
      </c>
      <c r="G4091" s="91">
        <f>INDEX('Crosswalk Particulates'!$E:$E,MATCH('2017 EPA Data'!$B4091,'Crosswalk Particulates'!$D:$D,0))</f>
        <v>0</v>
      </c>
      <c r="H4091" s="103">
        <f t="shared" si="63"/>
        <v>16653345.216021726</v>
      </c>
    </row>
    <row r="4092" spans="1:8" hidden="1">
      <c r="A4092" s="80" t="s">
        <v>3807</v>
      </c>
      <c r="B4092" s="80" t="s">
        <v>3879</v>
      </c>
      <c r="C4092" s="80" t="s">
        <v>3705</v>
      </c>
      <c r="D4092" s="93">
        <v>18.242999999999999</v>
      </c>
      <c r="E4092" s="80" t="s">
        <v>3706</v>
      </c>
      <c r="F4092" s="86" t="str">
        <f>INDEX('Crosswalk Particulates'!$B:$B,MATCH('2017 EPA Data'!A4092,'Crosswalk Particulates'!$A:$A,0))</f>
        <v>process-iron and steel-industry</v>
      </c>
      <c r="G4092" s="91">
        <f>INDEX('Crosswalk Particulates'!$E:$E,MATCH('2017 EPA Data'!$B4092,'Crosswalk Particulates'!$D:$D,0))</f>
        <v>0</v>
      </c>
      <c r="H4092" s="103">
        <f t="shared" si="63"/>
        <v>0</v>
      </c>
    </row>
    <row r="4093" spans="1:8" hidden="1">
      <c r="A4093" s="80" t="s">
        <v>3788</v>
      </c>
      <c r="B4093" s="80" t="s">
        <v>3968</v>
      </c>
      <c r="C4093" s="80" t="s">
        <v>3705</v>
      </c>
      <c r="D4093" s="93">
        <v>18.210747736081998</v>
      </c>
      <c r="E4093" s="80" t="s">
        <v>3706</v>
      </c>
      <c r="F4093" s="86" t="str">
        <f>INDEX('Crosswalk Particulates'!$B:$B,MATCH('2017 EPA Data'!A4093,'Crosswalk Particulates'!$A:$A,0))</f>
        <v>industry-fuel-biomass</v>
      </c>
      <c r="G4093" s="91">
        <f>INDEX('Crosswalk Particulates'!$E:$E,MATCH('2017 EPA Data'!$B4093,'Crosswalk Particulates'!$D:$D,0))</f>
        <v>0</v>
      </c>
      <c r="H4093" s="103">
        <f t="shared" si="63"/>
        <v>0</v>
      </c>
    </row>
    <row r="4094" spans="1:8" hidden="1">
      <c r="A4094" s="80" t="s">
        <v>3780</v>
      </c>
      <c r="B4094" s="80" t="s">
        <v>3979</v>
      </c>
      <c r="C4094" s="80" t="s">
        <v>3705</v>
      </c>
      <c r="D4094" s="93">
        <v>18.091999999999999</v>
      </c>
      <c r="E4094" s="80" t="s">
        <v>3706</v>
      </c>
      <c r="F4094" s="86" t="str">
        <f>INDEX('Crosswalk Particulates'!$B:$B,MATCH('2017 EPA Data'!A4094,'Crosswalk Particulates'!$A:$A,0))</f>
        <v>process-ngps-industry</v>
      </c>
      <c r="G4094" s="91">
        <f>INDEX('Crosswalk Particulates'!$E:$E,MATCH('2017 EPA Data'!$B4094,'Crosswalk Particulates'!$D:$D,0))</f>
        <v>0</v>
      </c>
      <c r="H4094" s="103">
        <f t="shared" si="63"/>
        <v>0</v>
      </c>
    </row>
    <row r="4095" spans="1:8" hidden="1">
      <c r="A4095" s="80" t="s">
        <v>3806</v>
      </c>
      <c r="B4095" s="80" t="s">
        <v>3758</v>
      </c>
      <c r="C4095" s="80" t="s">
        <v>3705</v>
      </c>
      <c r="D4095" s="93">
        <v>18</v>
      </c>
      <c r="E4095" s="80" t="s">
        <v>3706</v>
      </c>
      <c r="F4095" s="86" t="str">
        <f>INDEX('Crosswalk Particulates'!$B:$B,MATCH('2017 EPA Data'!A4095,'Crosswalk Particulates'!$A:$A,0))</f>
        <v>Other-EPA</v>
      </c>
      <c r="G4095" s="91">
        <f>INDEX('Crosswalk Particulates'!$E:$E,MATCH('2017 EPA Data'!$B4095,'Crosswalk Particulates'!$D:$D,0))</f>
        <v>0</v>
      </c>
      <c r="H4095" s="103">
        <f t="shared" si="63"/>
        <v>0</v>
      </c>
    </row>
    <row r="4096" spans="1:8" hidden="1">
      <c r="A4096" s="80" t="s">
        <v>3774</v>
      </c>
      <c r="B4096" s="80" t="s">
        <v>3809</v>
      </c>
      <c r="C4096" s="80" t="s">
        <v>3705</v>
      </c>
      <c r="D4096" s="93">
        <v>17.785739028941119</v>
      </c>
      <c r="E4096" s="80" t="s">
        <v>3706</v>
      </c>
      <c r="F4096" s="86" t="str">
        <f>INDEX('Crosswalk Particulates'!$B:$B,MATCH('2017 EPA Data'!A4096,'Crosswalk Particulates'!$A:$A,0))</f>
        <v>process-other-industry</v>
      </c>
      <c r="G4096" s="91">
        <f>INDEX('Crosswalk Particulates'!$E:$E,MATCH('2017 EPA Data'!$B4096,'Crosswalk Particulates'!$D:$D,0))</f>
        <v>0</v>
      </c>
      <c r="H4096" s="103">
        <f t="shared" si="63"/>
        <v>0</v>
      </c>
    </row>
    <row r="4097" spans="1:8" hidden="1">
      <c r="A4097" s="80" t="s">
        <v>3783</v>
      </c>
      <c r="B4097" s="80" t="s">
        <v>3896</v>
      </c>
      <c r="C4097" s="80" t="s">
        <v>3705</v>
      </c>
      <c r="D4097" s="93">
        <v>17.654095730000002</v>
      </c>
      <c r="E4097" s="80" t="s">
        <v>3706</v>
      </c>
      <c r="F4097" s="86" t="str">
        <f>INDEX('Crosswalk Particulates'!$B:$B,MATCH('2017 EPA Data'!A4097,'Crosswalk Particulates'!$A:$A,0))</f>
        <v>process-other-industry</v>
      </c>
      <c r="G4097" s="91">
        <f>INDEX('Crosswalk Particulates'!$E:$E,MATCH('2017 EPA Data'!$B4097,'Crosswalk Particulates'!$D:$D,0))</f>
        <v>0</v>
      </c>
      <c r="H4097" s="103">
        <f t="shared" si="63"/>
        <v>0</v>
      </c>
    </row>
    <row r="4098" spans="1:8" hidden="1">
      <c r="A4098" s="80" t="s">
        <v>3734</v>
      </c>
      <c r="B4098" s="80" t="s">
        <v>3797</v>
      </c>
      <c r="C4098" s="80" t="s">
        <v>3745</v>
      </c>
      <c r="D4098" s="93">
        <v>17.650165000000001</v>
      </c>
      <c r="E4098" s="80" t="s">
        <v>3710</v>
      </c>
      <c r="F4098" s="86" t="str">
        <f>INDEX('Crosswalk Particulates'!$B:$B,MATCH('2017 EPA Data'!A4098,'Crosswalk Particulates'!$A:$A,0))</f>
        <v>process-other-industry</v>
      </c>
      <c r="G4098" s="91" t="str">
        <f>INDEX('Crosswalk Particulates'!$E:$E,MATCH('2017 EPA Data'!$B4098,'Crosswalk Particulates'!$D:$D,0))</f>
        <v>NOX</v>
      </c>
      <c r="H4098" s="103">
        <f t="shared" si="63"/>
        <v>16011979.388738198</v>
      </c>
    </row>
    <row r="4099" spans="1:8" hidden="1">
      <c r="A4099" s="80" t="s">
        <v>3726</v>
      </c>
      <c r="B4099" s="80" t="s">
        <v>3863</v>
      </c>
      <c r="C4099" s="80" t="s">
        <v>3705</v>
      </c>
      <c r="D4099" s="93">
        <v>17.642407003433</v>
      </c>
      <c r="E4099" s="80" t="s">
        <v>3706</v>
      </c>
      <c r="F4099" s="86" t="str">
        <f>INDEX('Crosswalk Particulates'!$B:$B,MATCH('2017 EPA Data'!A4099,'Crosswalk Particulates'!$A:$A,0))</f>
        <v>process-other-industry</v>
      </c>
      <c r="G4099" s="91">
        <f>INDEX('Crosswalk Particulates'!$E:$E,MATCH('2017 EPA Data'!$B4099,'Crosswalk Particulates'!$D:$D,0))</f>
        <v>0</v>
      </c>
      <c r="H4099" s="103">
        <f t="shared" si="63"/>
        <v>0</v>
      </c>
    </row>
    <row r="4100" spans="1:8" hidden="1">
      <c r="A4100" s="80" t="s">
        <v>3783</v>
      </c>
      <c r="B4100" s="80" t="s">
        <v>3884</v>
      </c>
      <c r="C4100" s="80" t="s">
        <v>3705</v>
      </c>
      <c r="D4100" s="93">
        <v>17.5</v>
      </c>
      <c r="E4100" s="80" t="s">
        <v>3706</v>
      </c>
      <c r="F4100" s="86" t="str">
        <f>INDEX('Crosswalk Particulates'!$B:$B,MATCH('2017 EPA Data'!A4100,'Crosswalk Particulates'!$A:$A,0))</f>
        <v>process-other-industry</v>
      </c>
      <c r="G4100" s="91">
        <f>INDEX('Crosswalk Particulates'!$E:$E,MATCH('2017 EPA Data'!$B4100,'Crosswalk Particulates'!$D:$D,0))</f>
        <v>0</v>
      </c>
      <c r="H4100" s="103">
        <f t="shared" ref="H4100:H4163" si="64">IF(E4100="TON",D4100/metricton_to_shortton,0)*10^6</f>
        <v>0</v>
      </c>
    </row>
    <row r="4101" spans="1:8" hidden="1">
      <c r="A4101" s="80" t="s">
        <v>3770</v>
      </c>
      <c r="B4101" s="80" t="s">
        <v>3813</v>
      </c>
      <c r="C4101" s="80" t="s">
        <v>3705</v>
      </c>
      <c r="D4101" s="93">
        <v>17.454276098209512</v>
      </c>
      <c r="E4101" s="80" t="s">
        <v>3706</v>
      </c>
      <c r="F4101" s="86" t="str">
        <f>INDEX('Crosswalk Particulates'!$B:$B,MATCH('2017 EPA Data'!A4101,'Crosswalk Particulates'!$A:$A,0))</f>
        <v>Commercial Buildings Sector</v>
      </c>
      <c r="G4101" s="91">
        <f>INDEX('Crosswalk Particulates'!$E:$E,MATCH('2017 EPA Data'!$B4101,'Crosswalk Particulates'!$D:$D,0))</f>
        <v>0</v>
      </c>
      <c r="H4101" s="103">
        <f t="shared" si="64"/>
        <v>0</v>
      </c>
    </row>
    <row r="4102" spans="1:8" hidden="1">
      <c r="A4102" s="80" t="s">
        <v>3769</v>
      </c>
      <c r="B4102" s="80" t="s">
        <v>3833</v>
      </c>
      <c r="C4102" s="80" t="s">
        <v>3705</v>
      </c>
      <c r="D4102" s="93">
        <v>17.418201080799779</v>
      </c>
      <c r="E4102" s="80" t="s">
        <v>3706</v>
      </c>
      <c r="F4102" s="86" t="str">
        <f>INDEX('Crosswalk Particulates'!$B:$B,MATCH('2017 EPA Data'!A4102,'Crosswalk Particulates'!$A:$A,0))</f>
        <v>Electricity Sector</v>
      </c>
      <c r="G4102" s="91">
        <f>INDEX('Crosswalk Particulates'!$E:$E,MATCH('2017 EPA Data'!$B4102,'Crosswalk Particulates'!$D:$D,0))</f>
        <v>0</v>
      </c>
      <c r="H4102" s="103">
        <f t="shared" si="64"/>
        <v>0</v>
      </c>
    </row>
    <row r="4103" spans="1:8" hidden="1">
      <c r="A4103" s="80" t="s">
        <v>3743</v>
      </c>
      <c r="B4103" s="80" t="s">
        <v>3822</v>
      </c>
      <c r="D4103" s="93">
        <v>17.417208958353324</v>
      </c>
      <c r="E4103" s="80" t="s">
        <v>3710</v>
      </c>
      <c r="F4103" s="86" t="str">
        <f>INDEX('Crosswalk Particulates'!$B:$B,MATCH('2017 EPA Data'!A4103,'Crosswalk Particulates'!$A:$A,0))</f>
        <v>process-other-industry</v>
      </c>
      <c r="G4103" s="91" t="str">
        <f>INDEX('Crosswalk Particulates'!$E:$E,MATCH('2017 EPA Data'!$B4103,'Crosswalk Particulates'!$D:$D,0))</f>
        <v>OC</v>
      </c>
      <c r="H4103" s="103">
        <f t="shared" si="64"/>
        <v>15800644.971335946</v>
      </c>
    </row>
    <row r="4104" spans="1:8" hidden="1">
      <c r="A4104" s="80" t="s">
        <v>3770</v>
      </c>
      <c r="B4104" s="80" t="s">
        <v>3876</v>
      </c>
      <c r="C4104" s="80" t="s">
        <v>3705</v>
      </c>
      <c r="D4104" s="93">
        <v>17.399999999999999</v>
      </c>
      <c r="E4104" s="80" t="s">
        <v>3706</v>
      </c>
      <c r="F4104" s="86" t="str">
        <f>INDEX('Crosswalk Particulates'!$B:$B,MATCH('2017 EPA Data'!A4104,'Crosswalk Particulates'!$A:$A,0))</f>
        <v>Commercial Buildings Sector</v>
      </c>
      <c r="G4104" s="91">
        <f>INDEX('Crosswalk Particulates'!$E:$E,MATCH('2017 EPA Data'!$B4104,'Crosswalk Particulates'!$D:$D,0))</f>
        <v>0</v>
      </c>
      <c r="H4104" s="103">
        <f t="shared" si="64"/>
        <v>0</v>
      </c>
    </row>
    <row r="4105" spans="1:8" hidden="1">
      <c r="A4105" s="80" t="s">
        <v>3739</v>
      </c>
      <c r="B4105" s="80" t="s">
        <v>3940</v>
      </c>
      <c r="C4105" s="80" t="s">
        <v>3705</v>
      </c>
      <c r="D4105" s="93">
        <v>17.31889</v>
      </c>
      <c r="E4105" s="80" t="s">
        <v>3706</v>
      </c>
      <c r="F4105" s="86" t="str">
        <f>INDEX('Crosswalk Particulates'!$B:$B,MATCH('2017 EPA Data'!A4105,'Crosswalk Particulates'!$A:$A,0))</f>
        <v>industry-fuel-natural gas</v>
      </c>
      <c r="G4105" s="91">
        <f>INDEX('Crosswalk Particulates'!$E:$E,MATCH('2017 EPA Data'!$B4105,'Crosswalk Particulates'!$D:$D,0))</f>
        <v>0</v>
      </c>
      <c r="H4105" s="103">
        <f t="shared" si="64"/>
        <v>0</v>
      </c>
    </row>
    <row r="4106" spans="1:8" hidden="1">
      <c r="A4106" s="80" t="s">
        <v>3769</v>
      </c>
      <c r="B4106" s="80" t="s">
        <v>3886</v>
      </c>
      <c r="C4106" s="80" t="s">
        <v>3709</v>
      </c>
      <c r="D4106" s="93">
        <v>17.107372052628047</v>
      </c>
      <c r="E4106" s="80" t="s">
        <v>3710</v>
      </c>
      <c r="F4106" s="86" t="str">
        <f>INDEX('Crosswalk Particulates'!$B:$B,MATCH('2017 EPA Data'!A4106,'Crosswalk Particulates'!$A:$A,0))</f>
        <v>Electricity Sector</v>
      </c>
      <c r="G4106" s="91" t="str">
        <f>INDEX('Crosswalk Particulates'!$E:$E,MATCH('2017 EPA Data'!$B4106,'Crosswalk Particulates'!$D:$D,0))</f>
        <v>N2O</v>
      </c>
      <c r="H4106" s="103">
        <f t="shared" si="64"/>
        <v>15519565.324299017</v>
      </c>
    </row>
    <row r="4107" spans="1:8" hidden="1">
      <c r="A4107" s="80" t="s">
        <v>3769</v>
      </c>
      <c r="B4107" s="80" t="s">
        <v>3816</v>
      </c>
      <c r="C4107" s="80" t="s">
        <v>3705</v>
      </c>
      <c r="D4107" s="93">
        <v>17.029178736375084</v>
      </c>
      <c r="E4107" s="80" t="s">
        <v>3706</v>
      </c>
      <c r="F4107" s="86" t="str">
        <f>INDEX('Crosswalk Particulates'!$B:$B,MATCH('2017 EPA Data'!A4107,'Crosswalk Particulates'!$A:$A,0))</f>
        <v>Electricity Sector</v>
      </c>
      <c r="G4107" s="91">
        <f>INDEX('Crosswalk Particulates'!$E:$E,MATCH('2017 EPA Data'!$B4107,'Crosswalk Particulates'!$D:$D,0))</f>
        <v>0</v>
      </c>
      <c r="H4107" s="103">
        <f t="shared" si="64"/>
        <v>0</v>
      </c>
    </row>
    <row r="4108" spans="1:8" hidden="1">
      <c r="A4108" s="80" t="s">
        <v>3707</v>
      </c>
      <c r="B4108" s="80" t="s">
        <v>4007</v>
      </c>
      <c r="C4108" s="80" t="s">
        <v>3705</v>
      </c>
      <c r="D4108" s="93">
        <v>17</v>
      </c>
      <c r="E4108" s="80" t="s">
        <v>3706</v>
      </c>
      <c r="F4108" s="86" t="str">
        <f>INDEX('Crosswalk Particulates'!$B:$B,MATCH('2017 EPA Data'!A4108,'Crosswalk Particulates'!$A:$A,0))</f>
        <v>process-other-industry</v>
      </c>
      <c r="G4108" s="91">
        <f>INDEX('Crosswalk Particulates'!$E:$E,MATCH('2017 EPA Data'!$B4108,'Crosswalk Particulates'!$D:$D,0))</f>
        <v>0</v>
      </c>
      <c r="H4108" s="103">
        <f t="shared" si="64"/>
        <v>0</v>
      </c>
    </row>
    <row r="4109" spans="1:8" hidden="1">
      <c r="A4109" s="80" t="s">
        <v>3739</v>
      </c>
      <c r="B4109" s="80" t="s">
        <v>3752</v>
      </c>
      <c r="C4109" s="80" t="s">
        <v>3705</v>
      </c>
      <c r="D4109" s="93">
        <v>17</v>
      </c>
      <c r="E4109" s="80" t="s">
        <v>3706</v>
      </c>
      <c r="F4109" s="86" t="str">
        <f>INDEX('Crosswalk Particulates'!$B:$B,MATCH('2017 EPA Data'!A4109,'Crosswalk Particulates'!$A:$A,0))</f>
        <v>industry-fuel-natural gas</v>
      </c>
      <c r="G4109" s="91">
        <f>INDEX('Crosswalk Particulates'!$E:$E,MATCH('2017 EPA Data'!$B4109,'Crosswalk Particulates'!$D:$D,0))</f>
        <v>0</v>
      </c>
      <c r="H4109" s="103">
        <f t="shared" si="64"/>
        <v>0</v>
      </c>
    </row>
    <row r="4110" spans="1:8" hidden="1">
      <c r="A4110" s="80" t="s">
        <v>3857</v>
      </c>
      <c r="B4110" s="80" t="s">
        <v>3749</v>
      </c>
      <c r="C4110" s="80" t="s">
        <v>3705</v>
      </c>
      <c r="D4110" s="93">
        <v>16.951669200000001</v>
      </c>
      <c r="E4110" s="80" t="s">
        <v>3706</v>
      </c>
      <c r="F4110" s="86" t="str">
        <f>INDEX('Crosswalk Particulates'!$B:$B,MATCH('2017 EPA Data'!A4110,'Crosswalk Particulates'!$A:$A,0))</f>
        <v>Commercial Buildings Sector</v>
      </c>
      <c r="G4110" s="91">
        <f>INDEX('Crosswalk Particulates'!$E:$E,MATCH('2017 EPA Data'!$B4110,'Crosswalk Particulates'!$D:$D,0))</f>
        <v>0</v>
      </c>
      <c r="H4110" s="103">
        <f t="shared" si="64"/>
        <v>0</v>
      </c>
    </row>
    <row r="4111" spans="1:8" hidden="1">
      <c r="A4111" s="80" t="s">
        <v>3741</v>
      </c>
      <c r="B4111" s="80" t="s">
        <v>3872</v>
      </c>
      <c r="C4111" s="80" t="s">
        <v>3705</v>
      </c>
      <c r="D4111" s="93">
        <v>16.945830000000001</v>
      </c>
      <c r="E4111" s="80" t="s">
        <v>3706</v>
      </c>
      <c r="F4111" s="86" t="str">
        <f>INDEX('Crosswalk Particulates'!$B:$B,MATCH('2017 EPA Data'!A4111,'Crosswalk Particulates'!$A:$A,0))</f>
        <v>process-other-industry</v>
      </c>
      <c r="G4111" s="91">
        <f>INDEX('Crosswalk Particulates'!$E:$E,MATCH('2017 EPA Data'!$B4111,'Crosswalk Particulates'!$D:$D,0))</f>
        <v>0</v>
      </c>
      <c r="H4111" s="103">
        <f t="shared" si="64"/>
        <v>0</v>
      </c>
    </row>
    <row r="4112" spans="1:8" hidden="1">
      <c r="A4112" s="80" t="s">
        <v>3760</v>
      </c>
      <c r="B4112" s="80" t="s">
        <v>3818</v>
      </c>
      <c r="D4112" s="93">
        <v>16.863274722</v>
      </c>
      <c r="E4112" s="80" t="s">
        <v>3710</v>
      </c>
      <c r="F4112" s="86" t="str">
        <f>INDEX('Crosswalk Particulates'!$B:$B,MATCH('2017 EPA Data'!A4112,'Crosswalk Particulates'!$A:$A,0))</f>
        <v>process-other-industry</v>
      </c>
      <c r="G4112" s="91">
        <f>INDEX('Crosswalk Particulates'!$E:$E,MATCH('2017 EPA Data'!$B4112,'Crosswalk Particulates'!$D:$D,0))</f>
        <v>0</v>
      </c>
      <c r="H4112" s="103">
        <f t="shared" si="64"/>
        <v>15298123.687528918</v>
      </c>
    </row>
    <row r="4113" spans="1:8" hidden="1">
      <c r="A4113" s="80" t="s">
        <v>3769</v>
      </c>
      <c r="B4113" s="80" t="s">
        <v>3802</v>
      </c>
      <c r="C4113" s="80" t="s">
        <v>3705</v>
      </c>
      <c r="D4113" s="93">
        <v>16.636515040770028</v>
      </c>
      <c r="E4113" s="80" t="s">
        <v>3706</v>
      </c>
      <c r="F4113" s="86" t="str">
        <f>INDEX('Crosswalk Particulates'!$B:$B,MATCH('2017 EPA Data'!A4113,'Crosswalk Particulates'!$A:$A,0))</f>
        <v>Electricity Sector</v>
      </c>
      <c r="G4113" s="91">
        <f>INDEX('Crosswalk Particulates'!$E:$E,MATCH('2017 EPA Data'!$B4113,'Crosswalk Particulates'!$D:$D,0))</f>
        <v>0</v>
      </c>
      <c r="H4113" s="103">
        <f t="shared" si="64"/>
        <v>0</v>
      </c>
    </row>
    <row r="4114" spans="1:8" hidden="1">
      <c r="A4114" s="80" t="s">
        <v>3770</v>
      </c>
      <c r="B4114" s="80" t="s">
        <v>3917</v>
      </c>
      <c r="C4114" s="80" t="s">
        <v>3705</v>
      </c>
      <c r="D4114" s="93">
        <v>16.605447440229511</v>
      </c>
      <c r="E4114" s="80" t="s">
        <v>3706</v>
      </c>
      <c r="F4114" s="86" t="str">
        <f>INDEX('Crosswalk Particulates'!$B:$B,MATCH('2017 EPA Data'!A4114,'Crosswalk Particulates'!$A:$A,0))</f>
        <v>Commercial Buildings Sector</v>
      </c>
      <c r="G4114" s="91">
        <f>INDEX('Crosswalk Particulates'!$E:$E,MATCH('2017 EPA Data'!$B4114,'Crosswalk Particulates'!$D:$D,0))</f>
        <v>0</v>
      </c>
      <c r="H4114" s="103">
        <f t="shared" si="64"/>
        <v>0</v>
      </c>
    </row>
    <row r="4115" spans="1:8" hidden="1">
      <c r="A4115" s="80" t="s">
        <v>3772</v>
      </c>
      <c r="B4115" s="80" t="s">
        <v>3809</v>
      </c>
      <c r="C4115" s="80" t="s">
        <v>3705</v>
      </c>
      <c r="D4115" s="93">
        <v>16.601377278619999</v>
      </c>
      <c r="E4115" s="80" t="s">
        <v>3706</v>
      </c>
      <c r="F4115" s="86" t="str">
        <f>INDEX('Crosswalk Particulates'!$B:$B,MATCH('2017 EPA Data'!A4115,'Crosswalk Particulates'!$A:$A,0))</f>
        <v>Electricity Sector</v>
      </c>
      <c r="G4115" s="91">
        <f>INDEX('Crosswalk Particulates'!$E:$E,MATCH('2017 EPA Data'!$B4115,'Crosswalk Particulates'!$D:$D,0))</f>
        <v>0</v>
      </c>
      <c r="H4115" s="103">
        <f t="shared" si="64"/>
        <v>0</v>
      </c>
    </row>
    <row r="4116" spans="1:8" hidden="1">
      <c r="A4116" s="80" t="s">
        <v>3852</v>
      </c>
      <c r="B4116" s="80" t="s">
        <v>3814</v>
      </c>
      <c r="C4116" s="80" t="s">
        <v>3705</v>
      </c>
      <c r="D4116" s="93">
        <v>16.504095711941655</v>
      </c>
      <c r="E4116" s="80" t="s">
        <v>3706</v>
      </c>
      <c r="F4116" s="86" t="str">
        <f>INDEX('Crosswalk Particulates'!$B:$B,MATCH('2017 EPA Data'!A4116,'Crosswalk Particulates'!$A:$A,0))</f>
        <v>Commercial Buildings Sector</v>
      </c>
      <c r="G4116" s="91">
        <f>INDEX('Crosswalk Particulates'!$E:$E,MATCH('2017 EPA Data'!$B4116,'Crosswalk Particulates'!$D:$D,0))</f>
        <v>0</v>
      </c>
      <c r="H4116" s="103">
        <f t="shared" si="64"/>
        <v>0</v>
      </c>
    </row>
    <row r="4117" spans="1:8" hidden="1">
      <c r="A4117" s="80" t="s">
        <v>3820</v>
      </c>
      <c r="B4117" s="80" t="s">
        <v>3886</v>
      </c>
      <c r="C4117" s="80" t="s">
        <v>3709</v>
      </c>
      <c r="D4117" s="93">
        <v>16.502798640161899</v>
      </c>
      <c r="E4117" s="80" t="s">
        <v>3710</v>
      </c>
      <c r="F4117" s="86" t="str">
        <f>INDEX('Crosswalk Particulates'!$B:$B,MATCH('2017 EPA Data'!A4117,'Crosswalk Particulates'!$A:$A,0))</f>
        <v>industry-fuel-other</v>
      </c>
      <c r="G4117" s="91" t="str">
        <f>INDEX('Crosswalk Particulates'!$E:$E,MATCH('2017 EPA Data'!$B4117,'Crosswalk Particulates'!$D:$D,0))</f>
        <v>N2O</v>
      </c>
      <c r="H4117" s="103">
        <f t="shared" si="64"/>
        <v>14971104.898043111</v>
      </c>
    </row>
    <row r="4118" spans="1:8" hidden="1">
      <c r="A4118" s="80" t="s">
        <v>3769</v>
      </c>
      <c r="B4118" s="80" t="s">
        <v>3844</v>
      </c>
      <c r="C4118" s="80" t="s">
        <v>3705</v>
      </c>
      <c r="D4118" s="93">
        <v>16.501952825403347</v>
      </c>
      <c r="E4118" s="80" t="s">
        <v>3706</v>
      </c>
      <c r="F4118" s="86" t="str">
        <f>INDEX('Crosswalk Particulates'!$B:$B,MATCH('2017 EPA Data'!A4118,'Crosswalk Particulates'!$A:$A,0))</f>
        <v>Electricity Sector</v>
      </c>
      <c r="G4118" s="91">
        <f>INDEX('Crosswalk Particulates'!$E:$E,MATCH('2017 EPA Data'!$B4118,'Crosswalk Particulates'!$D:$D,0))</f>
        <v>0</v>
      </c>
      <c r="H4118" s="103">
        <f t="shared" si="64"/>
        <v>0</v>
      </c>
    </row>
    <row r="4119" spans="1:8" hidden="1">
      <c r="A4119" s="80" t="s">
        <v>3790</v>
      </c>
      <c r="B4119" s="80" t="s">
        <v>3962</v>
      </c>
      <c r="C4119" s="80" t="s">
        <v>3705</v>
      </c>
      <c r="D4119" s="93">
        <v>16.500250000000001</v>
      </c>
      <c r="E4119" s="80" t="s">
        <v>3706</v>
      </c>
      <c r="F4119" s="86" t="str">
        <f>INDEX('Crosswalk Particulates'!$B:$B,MATCH('2017 EPA Data'!A4119,'Crosswalk Particulates'!$A:$A,0))</f>
        <v>process-other-industry</v>
      </c>
      <c r="G4119" s="91">
        <f>INDEX('Crosswalk Particulates'!$E:$E,MATCH('2017 EPA Data'!$B4119,'Crosswalk Particulates'!$D:$D,0))</f>
        <v>0</v>
      </c>
      <c r="H4119" s="103">
        <f t="shared" si="64"/>
        <v>0</v>
      </c>
    </row>
    <row r="4120" spans="1:8" hidden="1">
      <c r="A4120" s="80" t="s">
        <v>3741</v>
      </c>
      <c r="B4120" s="80" t="s">
        <v>3902</v>
      </c>
      <c r="C4120" s="80" t="s">
        <v>3705</v>
      </c>
      <c r="D4120" s="93">
        <v>16.48</v>
      </c>
      <c r="E4120" s="80" t="s">
        <v>3706</v>
      </c>
      <c r="F4120" s="86" t="str">
        <f>INDEX('Crosswalk Particulates'!$B:$B,MATCH('2017 EPA Data'!A4120,'Crosswalk Particulates'!$A:$A,0))</f>
        <v>process-other-industry</v>
      </c>
      <c r="G4120" s="91">
        <f>INDEX('Crosswalk Particulates'!$E:$E,MATCH('2017 EPA Data'!$B4120,'Crosswalk Particulates'!$D:$D,0))</f>
        <v>0</v>
      </c>
      <c r="H4120" s="103">
        <f t="shared" si="64"/>
        <v>0</v>
      </c>
    </row>
    <row r="4121" spans="1:8" hidden="1">
      <c r="A4121" s="80" t="s">
        <v>3796</v>
      </c>
      <c r="B4121" s="80" t="s">
        <v>3824</v>
      </c>
      <c r="C4121" s="80" t="s">
        <v>3705</v>
      </c>
      <c r="D4121" s="93">
        <v>16.456721182599999</v>
      </c>
      <c r="E4121" s="80" t="s">
        <v>3706</v>
      </c>
      <c r="F4121" s="86" t="str">
        <f>INDEX('Crosswalk Particulates'!$B:$B,MATCH('2017 EPA Data'!A4121,'Crosswalk Particulates'!$A:$A,0))</f>
        <v>Electricity Sector</v>
      </c>
      <c r="G4121" s="91">
        <f>INDEX('Crosswalk Particulates'!$E:$E,MATCH('2017 EPA Data'!$B4121,'Crosswalk Particulates'!$D:$D,0))</f>
        <v>0</v>
      </c>
      <c r="H4121" s="103">
        <f t="shared" si="64"/>
        <v>0</v>
      </c>
    </row>
    <row r="4122" spans="1:8" hidden="1">
      <c r="A4122" s="80" t="s">
        <v>3770</v>
      </c>
      <c r="B4122" s="80" t="s">
        <v>3831</v>
      </c>
      <c r="C4122" s="80" t="s">
        <v>3705</v>
      </c>
      <c r="D4122" s="93">
        <v>16.434501577749511</v>
      </c>
      <c r="E4122" s="80" t="s">
        <v>3706</v>
      </c>
      <c r="F4122" s="86" t="str">
        <f>INDEX('Crosswalk Particulates'!$B:$B,MATCH('2017 EPA Data'!A4122,'Crosswalk Particulates'!$A:$A,0))</f>
        <v>Commercial Buildings Sector</v>
      </c>
      <c r="G4122" s="91">
        <f>INDEX('Crosswalk Particulates'!$E:$E,MATCH('2017 EPA Data'!$B4122,'Crosswalk Particulates'!$D:$D,0))</f>
        <v>0</v>
      </c>
      <c r="H4122" s="103">
        <f t="shared" si="64"/>
        <v>0</v>
      </c>
    </row>
    <row r="4123" spans="1:8" hidden="1">
      <c r="A4123" s="80" t="s">
        <v>3843</v>
      </c>
      <c r="B4123" s="80" t="s">
        <v>3746</v>
      </c>
      <c r="C4123" s="80" t="s">
        <v>3705</v>
      </c>
      <c r="D4123" s="93">
        <v>16.380957160000001</v>
      </c>
      <c r="E4123" s="80" t="s">
        <v>3706</v>
      </c>
      <c r="F4123" s="86" t="str">
        <f>INDEX('Crosswalk Particulates'!$B:$B,MATCH('2017 EPA Data'!A4123,'Crosswalk Particulates'!$A:$A,0))</f>
        <v>Commercial Buildings Sector</v>
      </c>
      <c r="G4123" s="91">
        <f>INDEX('Crosswalk Particulates'!$E:$E,MATCH('2017 EPA Data'!$B4123,'Crosswalk Particulates'!$D:$D,0))</f>
        <v>0</v>
      </c>
      <c r="H4123" s="103">
        <f t="shared" si="64"/>
        <v>0</v>
      </c>
    </row>
    <row r="4124" spans="1:8" hidden="1">
      <c r="A4124" s="80" t="s">
        <v>3707</v>
      </c>
      <c r="B4124" s="80" t="s">
        <v>3996</v>
      </c>
      <c r="C4124" s="80" t="s">
        <v>3705</v>
      </c>
      <c r="D4124" s="93">
        <v>16.373007279999999</v>
      </c>
      <c r="E4124" s="80" t="s">
        <v>3706</v>
      </c>
      <c r="F4124" s="86" t="str">
        <f>INDEX('Crosswalk Particulates'!$B:$B,MATCH('2017 EPA Data'!A4124,'Crosswalk Particulates'!$A:$A,0))</f>
        <v>process-other-industry</v>
      </c>
      <c r="G4124" s="91">
        <f>INDEX('Crosswalk Particulates'!$E:$E,MATCH('2017 EPA Data'!$B4124,'Crosswalk Particulates'!$D:$D,0))</f>
        <v>0</v>
      </c>
      <c r="H4124" s="103">
        <f t="shared" si="64"/>
        <v>0</v>
      </c>
    </row>
    <row r="4125" spans="1:8" hidden="1">
      <c r="A4125" s="80" t="s">
        <v>3770</v>
      </c>
      <c r="B4125" s="80" t="s">
        <v>4015</v>
      </c>
      <c r="C4125" s="80" t="s">
        <v>3705</v>
      </c>
      <c r="D4125" s="93">
        <v>16.250689799369511</v>
      </c>
      <c r="E4125" s="80" t="s">
        <v>3706</v>
      </c>
      <c r="F4125" s="86" t="str">
        <f>INDEX('Crosswalk Particulates'!$B:$B,MATCH('2017 EPA Data'!A4125,'Crosswalk Particulates'!$A:$A,0))</f>
        <v>Commercial Buildings Sector</v>
      </c>
      <c r="G4125" s="91">
        <f>INDEX('Crosswalk Particulates'!$E:$E,MATCH('2017 EPA Data'!$B4125,'Crosswalk Particulates'!$D:$D,0))</f>
        <v>0</v>
      </c>
      <c r="H4125" s="103">
        <f t="shared" si="64"/>
        <v>0</v>
      </c>
    </row>
    <row r="4126" spans="1:8" hidden="1">
      <c r="A4126" s="80" t="s">
        <v>3726</v>
      </c>
      <c r="B4126" s="80" t="s">
        <v>3976</v>
      </c>
      <c r="C4126" s="80" t="s">
        <v>3705</v>
      </c>
      <c r="D4126" s="93">
        <v>16.246594724000001</v>
      </c>
      <c r="E4126" s="80" t="s">
        <v>3706</v>
      </c>
      <c r="F4126" s="86" t="str">
        <f>INDEX('Crosswalk Particulates'!$B:$B,MATCH('2017 EPA Data'!A4126,'Crosswalk Particulates'!$A:$A,0))</f>
        <v>process-other-industry</v>
      </c>
      <c r="G4126" s="91">
        <f>INDEX('Crosswalk Particulates'!$E:$E,MATCH('2017 EPA Data'!$B4126,'Crosswalk Particulates'!$D:$D,0))</f>
        <v>0</v>
      </c>
      <c r="H4126" s="103">
        <f t="shared" si="64"/>
        <v>0</v>
      </c>
    </row>
    <row r="4127" spans="1:8" hidden="1">
      <c r="A4127" s="80" t="s">
        <v>3770</v>
      </c>
      <c r="B4127" s="80" t="s">
        <v>3841</v>
      </c>
      <c r="C4127" s="80" t="s">
        <v>3705</v>
      </c>
      <c r="D4127" s="93">
        <v>16.187105541445909</v>
      </c>
      <c r="E4127" s="80" t="s">
        <v>3706</v>
      </c>
      <c r="F4127" s="86" t="str">
        <f>INDEX('Crosswalk Particulates'!$B:$B,MATCH('2017 EPA Data'!A4127,'Crosswalk Particulates'!$A:$A,0))</f>
        <v>Commercial Buildings Sector</v>
      </c>
      <c r="G4127" s="91">
        <f>INDEX('Crosswalk Particulates'!$E:$E,MATCH('2017 EPA Data'!$B4127,'Crosswalk Particulates'!$D:$D,0))</f>
        <v>0</v>
      </c>
      <c r="H4127" s="103">
        <f t="shared" si="64"/>
        <v>0</v>
      </c>
    </row>
    <row r="4128" spans="1:8" hidden="1">
      <c r="A4128" s="80" t="s">
        <v>3795</v>
      </c>
      <c r="B4128" s="80" t="s">
        <v>3901</v>
      </c>
      <c r="C4128" s="80" t="s">
        <v>3705</v>
      </c>
      <c r="D4128" s="93">
        <v>16.146008738568401</v>
      </c>
      <c r="E4128" s="80" t="s">
        <v>3706</v>
      </c>
      <c r="F4128" s="86" t="str">
        <f>INDEX('Crosswalk Particulates'!$B:$B,MATCH('2017 EPA Data'!A4128,'Crosswalk Particulates'!$A:$A,0))</f>
        <v>process-cement-industry</v>
      </c>
      <c r="G4128" s="91">
        <f>INDEX('Crosswalk Particulates'!$E:$E,MATCH('2017 EPA Data'!$B4128,'Crosswalk Particulates'!$D:$D,0))</f>
        <v>0</v>
      </c>
      <c r="H4128" s="103">
        <f t="shared" si="64"/>
        <v>0</v>
      </c>
    </row>
    <row r="4129" spans="1:8" hidden="1">
      <c r="A4129" s="80" t="s">
        <v>3796</v>
      </c>
      <c r="B4129" s="80" t="s">
        <v>3918</v>
      </c>
      <c r="C4129" s="80" t="s">
        <v>3705</v>
      </c>
      <c r="D4129" s="93">
        <v>16.070934520000002</v>
      </c>
      <c r="E4129" s="80" t="s">
        <v>3706</v>
      </c>
      <c r="F4129" s="86" t="str">
        <f>INDEX('Crosswalk Particulates'!$B:$B,MATCH('2017 EPA Data'!A4129,'Crosswalk Particulates'!$A:$A,0))</f>
        <v>Electricity Sector</v>
      </c>
      <c r="G4129" s="91">
        <f>INDEX('Crosswalk Particulates'!$E:$E,MATCH('2017 EPA Data'!$B4129,'Crosswalk Particulates'!$D:$D,0))</f>
        <v>0</v>
      </c>
      <c r="H4129" s="103">
        <f t="shared" si="64"/>
        <v>0</v>
      </c>
    </row>
    <row r="4130" spans="1:8" hidden="1">
      <c r="A4130" s="80" t="s">
        <v>3783</v>
      </c>
      <c r="B4130" s="80" t="s">
        <v>3781</v>
      </c>
      <c r="C4130" s="80" t="s">
        <v>3705</v>
      </c>
      <c r="D4130" s="93">
        <v>16.052</v>
      </c>
      <c r="E4130" s="80" t="s">
        <v>3706</v>
      </c>
      <c r="F4130" s="86" t="str">
        <f>INDEX('Crosswalk Particulates'!$B:$B,MATCH('2017 EPA Data'!A4130,'Crosswalk Particulates'!$A:$A,0))</f>
        <v>process-other-industry</v>
      </c>
      <c r="G4130" s="91">
        <f>INDEX('Crosswalk Particulates'!$E:$E,MATCH('2017 EPA Data'!$B4130,'Crosswalk Particulates'!$D:$D,0))</f>
        <v>0</v>
      </c>
      <c r="H4130" s="103">
        <f t="shared" si="64"/>
        <v>0</v>
      </c>
    </row>
    <row r="4131" spans="1:8" hidden="1">
      <c r="A4131" s="80" t="s">
        <v>3857</v>
      </c>
      <c r="B4131" s="80" t="s">
        <v>3767</v>
      </c>
      <c r="C4131" s="80" t="s">
        <v>3705</v>
      </c>
      <c r="D4131" s="93">
        <v>16.05</v>
      </c>
      <c r="E4131" s="80" t="s">
        <v>3706</v>
      </c>
      <c r="F4131" s="86" t="str">
        <f>INDEX('Crosswalk Particulates'!$B:$B,MATCH('2017 EPA Data'!A4131,'Crosswalk Particulates'!$A:$A,0))</f>
        <v>Commercial Buildings Sector</v>
      </c>
      <c r="G4131" s="91">
        <f>INDEX('Crosswalk Particulates'!$E:$E,MATCH('2017 EPA Data'!$B4131,'Crosswalk Particulates'!$D:$D,0))</f>
        <v>0</v>
      </c>
      <c r="H4131" s="103">
        <f t="shared" si="64"/>
        <v>0</v>
      </c>
    </row>
    <row r="4132" spans="1:8" hidden="1">
      <c r="A4132" s="80" t="s">
        <v>3726</v>
      </c>
      <c r="B4132" s="80" t="s">
        <v>3841</v>
      </c>
      <c r="C4132" s="80" t="s">
        <v>3705</v>
      </c>
      <c r="D4132" s="93">
        <v>16.04776596570656</v>
      </c>
      <c r="E4132" s="80" t="s">
        <v>3706</v>
      </c>
      <c r="F4132" s="86" t="str">
        <f>INDEX('Crosswalk Particulates'!$B:$B,MATCH('2017 EPA Data'!A4132,'Crosswalk Particulates'!$A:$A,0))</f>
        <v>process-other-industry</v>
      </c>
      <c r="G4132" s="91">
        <f>INDEX('Crosswalk Particulates'!$E:$E,MATCH('2017 EPA Data'!$B4132,'Crosswalk Particulates'!$D:$D,0))</f>
        <v>0</v>
      </c>
      <c r="H4132" s="103">
        <f t="shared" si="64"/>
        <v>0</v>
      </c>
    </row>
    <row r="4133" spans="1:8" hidden="1">
      <c r="A4133" s="80" t="s">
        <v>3857</v>
      </c>
      <c r="B4133" s="80" t="s">
        <v>3870</v>
      </c>
      <c r="C4133" s="80" t="s">
        <v>3705</v>
      </c>
      <c r="D4133" s="93">
        <v>16.012</v>
      </c>
      <c r="E4133" s="80" t="s">
        <v>3706</v>
      </c>
      <c r="F4133" s="86" t="str">
        <f>INDEX('Crosswalk Particulates'!$B:$B,MATCH('2017 EPA Data'!A4133,'Crosswalk Particulates'!$A:$A,0))</f>
        <v>Commercial Buildings Sector</v>
      </c>
      <c r="G4133" s="91">
        <f>INDEX('Crosswalk Particulates'!$E:$E,MATCH('2017 EPA Data'!$B4133,'Crosswalk Particulates'!$D:$D,0))</f>
        <v>0</v>
      </c>
      <c r="H4133" s="103">
        <f t="shared" si="64"/>
        <v>0</v>
      </c>
    </row>
    <row r="4134" spans="1:8" hidden="1">
      <c r="A4134" s="80" t="s">
        <v>3735</v>
      </c>
      <c r="B4134" s="80" t="s">
        <v>3957</v>
      </c>
      <c r="C4134" s="80" t="s">
        <v>3705</v>
      </c>
      <c r="D4134" s="93">
        <v>15.964</v>
      </c>
      <c r="E4134" s="80" t="s">
        <v>3706</v>
      </c>
      <c r="F4134" s="86" t="str">
        <f>INDEX('Crosswalk Particulates'!$B:$B,MATCH('2017 EPA Data'!A4134,'Crosswalk Particulates'!$A:$A,0))</f>
        <v>process-other-industry</v>
      </c>
      <c r="G4134" s="91">
        <f>INDEX('Crosswalk Particulates'!$E:$E,MATCH('2017 EPA Data'!$B4134,'Crosswalk Particulates'!$D:$D,0))</f>
        <v>0</v>
      </c>
      <c r="H4134" s="103">
        <f t="shared" si="64"/>
        <v>0</v>
      </c>
    </row>
    <row r="4135" spans="1:8" hidden="1">
      <c r="A4135" s="80" t="s">
        <v>3852</v>
      </c>
      <c r="B4135" s="80" t="s">
        <v>3903</v>
      </c>
      <c r="C4135" s="80" t="s">
        <v>3705</v>
      </c>
      <c r="D4135" s="93">
        <v>15.954582458000001</v>
      </c>
      <c r="E4135" s="80" t="s">
        <v>3706</v>
      </c>
      <c r="F4135" s="86" t="str">
        <f>INDEX('Crosswalk Particulates'!$B:$B,MATCH('2017 EPA Data'!A4135,'Crosswalk Particulates'!$A:$A,0))</f>
        <v>Commercial Buildings Sector</v>
      </c>
      <c r="G4135" s="91">
        <f>INDEX('Crosswalk Particulates'!$E:$E,MATCH('2017 EPA Data'!$B4135,'Crosswalk Particulates'!$D:$D,0))</f>
        <v>0</v>
      </c>
      <c r="H4135" s="103">
        <f t="shared" si="64"/>
        <v>0</v>
      </c>
    </row>
    <row r="4136" spans="1:8" hidden="1">
      <c r="A4136" s="80" t="s">
        <v>3735</v>
      </c>
      <c r="B4136" s="80" t="s">
        <v>3988</v>
      </c>
      <c r="C4136" s="80" t="s">
        <v>3705</v>
      </c>
      <c r="D4136" s="93">
        <v>15.79</v>
      </c>
      <c r="E4136" s="80" t="s">
        <v>3706</v>
      </c>
      <c r="F4136" s="86" t="str">
        <f>INDEX('Crosswalk Particulates'!$B:$B,MATCH('2017 EPA Data'!A4136,'Crosswalk Particulates'!$A:$A,0))</f>
        <v>process-other-industry</v>
      </c>
      <c r="G4136" s="91">
        <f>INDEX('Crosswalk Particulates'!$E:$E,MATCH('2017 EPA Data'!$B4136,'Crosswalk Particulates'!$D:$D,0))</f>
        <v>0</v>
      </c>
      <c r="H4136" s="103">
        <f t="shared" si="64"/>
        <v>0</v>
      </c>
    </row>
    <row r="4137" spans="1:8" hidden="1">
      <c r="A4137" s="80" t="s">
        <v>3880</v>
      </c>
      <c r="B4137" s="80" t="s">
        <v>3809</v>
      </c>
      <c r="C4137" s="80" t="s">
        <v>3705</v>
      </c>
      <c r="D4137" s="93">
        <v>15.734477304386525</v>
      </c>
      <c r="E4137" s="80" t="s">
        <v>3706</v>
      </c>
      <c r="F4137" s="86" t="str">
        <f>INDEX('Crosswalk Particulates'!$B:$B,MATCH('2017 EPA Data'!A4137,'Crosswalk Particulates'!$A:$A,0))</f>
        <v>Residential Buildings Sector</v>
      </c>
      <c r="G4137" s="91">
        <f>INDEX('Crosswalk Particulates'!$E:$E,MATCH('2017 EPA Data'!$B4137,'Crosswalk Particulates'!$D:$D,0))</f>
        <v>0</v>
      </c>
      <c r="H4137" s="103">
        <f t="shared" si="64"/>
        <v>0</v>
      </c>
    </row>
    <row r="4138" spans="1:8" hidden="1">
      <c r="A4138" s="80" t="s">
        <v>3817</v>
      </c>
      <c r="B4138" s="80" t="s">
        <v>3762</v>
      </c>
      <c r="C4138" s="80" t="s">
        <v>3705</v>
      </c>
      <c r="D4138" s="93">
        <v>15.688212399999999</v>
      </c>
      <c r="E4138" s="80" t="s">
        <v>3706</v>
      </c>
      <c r="F4138" s="86" t="str">
        <f>INDEX('Crosswalk Particulates'!$B:$B,MATCH('2017 EPA Data'!A4138,'Crosswalk Particulates'!$A:$A,0))</f>
        <v>industry-fuel-oil</v>
      </c>
      <c r="G4138" s="91">
        <f>INDEX('Crosswalk Particulates'!$E:$E,MATCH('2017 EPA Data'!$B4138,'Crosswalk Particulates'!$D:$D,0))</f>
        <v>0</v>
      </c>
      <c r="H4138" s="103">
        <f t="shared" si="64"/>
        <v>0</v>
      </c>
    </row>
    <row r="4139" spans="1:8" hidden="1">
      <c r="A4139" s="80" t="s">
        <v>3837</v>
      </c>
      <c r="B4139" s="80" t="s">
        <v>3967</v>
      </c>
      <c r="C4139" s="80" t="s">
        <v>3705</v>
      </c>
      <c r="D4139" s="93">
        <v>15.68</v>
      </c>
      <c r="E4139" s="80" t="s">
        <v>3706</v>
      </c>
      <c r="F4139" s="86" t="str">
        <f>INDEX('Crosswalk Particulates'!$B:$B,MATCH('2017 EPA Data'!A4139,'Crosswalk Particulates'!$A:$A,0))</f>
        <v>Electricity Sector</v>
      </c>
      <c r="G4139" s="91">
        <f>INDEX('Crosswalk Particulates'!$E:$E,MATCH('2017 EPA Data'!$B4139,'Crosswalk Particulates'!$D:$D,0))</f>
        <v>0</v>
      </c>
      <c r="H4139" s="103">
        <f t="shared" si="64"/>
        <v>0</v>
      </c>
    </row>
    <row r="4140" spans="1:8" hidden="1">
      <c r="A4140" s="80" t="s">
        <v>3718</v>
      </c>
      <c r="B4140" s="80" t="s">
        <v>3818</v>
      </c>
      <c r="D4140" s="93">
        <v>15.51759424506</v>
      </c>
      <c r="E4140" s="80" t="s">
        <v>3710</v>
      </c>
      <c r="F4140" s="86" t="str">
        <f>INDEX('Crosswalk Particulates'!$B:$B,MATCH('2017 EPA Data'!A4140,'Crosswalk Particulates'!$A:$A,0))</f>
        <v>process-other-industry</v>
      </c>
      <c r="G4140" s="91">
        <f>INDEX('Crosswalk Particulates'!$E:$E,MATCH('2017 EPA Data'!$B4140,'Crosswalk Particulates'!$D:$D,0))</f>
        <v>0</v>
      </c>
      <c r="H4140" s="103">
        <f t="shared" si="64"/>
        <v>14077341.442117009</v>
      </c>
    </row>
    <row r="4141" spans="1:8" hidden="1">
      <c r="A4141" s="80" t="s">
        <v>3760</v>
      </c>
      <c r="B4141" s="80" t="s">
        <v>3725</v>
      </c>
      <c r="C4141" s="80" t="s">
        <v>3705</v>
      </c>
      <c r="D4141" s="93">
        <v>15.449708943999999</v>
      </c>
      <c r="E4141" s="80" t="s">
        <v>3706</v>
      </c>
      <c r="F4141" s="86" t="str">
        <f>INDEX('Crosswalk Particulates'!$B:$B,MATCH('2017 EPA Data'!A4141,'Crosswalk Particulates'!$A:$A,0))</f>
        <v>process-other-industry</v>
      </c>
      <c r="G4141" s="91">
        <f>INDEX('Crosswalk Particulates'!$E:$E,MATCH('2017 EPA Data'!$B4141,'Crosswalk Particulates'!$D:$D,0))</f>
        <v>0</v>
      </c>
      <c r="H4141" s="103">
        <f t="shared" si="64"/>
        <v>0</v>
      </c>
    </row>
    <row r="4142" spans="1:8" hidden="1">
      <c r="A4142" s="80" t="s">
        <v>3780</v>
      </c>
      <c r="B4142" s="80" t="s">
        <v>3871</v>
      </c>
      <c r="C4142" s="80" t="s">
        <v>3705</v>
      </c>
      <c r="D4142" s="93">
        <v>15.38</v>
      </c>
      <c r="E4142" s="80" t="s">
        <v>3706</v>
      </c>
      <c r="F4142" s="86" t="str">
        <f>INDEX('Crosswalk Particulates'!$B:$B,MATCH('2017 EPA Data'!A4142,'Crosswalk Particulates'!$A:$A,0))</f>
        <v>process-ngps-industry</v>
      </c>
      <c r="G4142" s="91">
        <f>INDEX('Crosswalk Particulates'!$E:$E,MATCH('2017 EPA Data'!$B4142,'Crosswalk Particulates'!$D:$D,0))</f>
        <v>0</v>
      </c>
      <c r="H4142" s="103">
        <f t="shared" si="64"/>
        <v>0</v>
      </c>
    </row>
    <row r="4143" spans="1:8" hidden="1">
      <c r="A4143" s="80" t="s">
        <v>3780</v>
      </c>
      <c r="B4143" s="80" t="s">
        <v>3982</v>
      </c>
      <c r="C4143" s="80" t="s">
        <v>3705</v>
      </c>
      <c r="D4143" s="93">
        <v>15.38</v>
      </c>
      <c r="E4143" s="80" t="s">
        <v>3706</v>
      </c>
      <c r="F4143" s="86" t="str">
        <f>INDEX('Crosswalk Particulates'!$B:$B,MATCH('2017 EPA Data'!A4143,'Crosswalk Particulates'!$A:$A,0))</f>
        <v>process-ngps-industry</v>
      </c>
      <c r="G4143" s="91">
        <f>INDEX('Crosswalk Particulates'!$E:$E,MATCH('2017 EPA Data'!$B4143,'Crosswalk Particulates'!$D:$D,0))</f>
        <v>0</v>
      </c>
      <c r="H4143" s="103">
        <f t="shared" si="64"/>
        <v>0</v>
      </c>
    </row>
    <row r="4144" spans="1:8" hidden="1">
      <c r="A4144" s="80" t="s">
        <v>3780</v>
      </c>
      <c r="B4144" s="80" t="s">
        <v>3993</v>
      </c>
      <c r="C4144" s="80" t="s">
        <v>3705</v>
      </c>
      <c r="D4144" s="93">
        <v>15.38</v>
      </c>
      <c r="E4144" s="80" t="s">
        <v>3706</v>
      </c>
      <c r="F4144" s="86" t="str">
        <f>INDEX('Crosswalk Particulates'!$B:$B,MATCH('2017 EPA Data'!A4144,'Crosswalk Particulates'!$A:$A,0))</f>
        <v>process-ngps-industry</v>
      </c>
      <c r="G4144" s="91">
        <f>INDEX('Crosswalk Particulates'!$E:$E,MATCH('2017 EPA Data'!$B4144,'Crosswalk Particulates'!$D:$D,0))</f>
        <v>0</v>
      </c>
      <c r="H4144" s="103">
        <f t="shared" si="64"/>
        <v>0</v>
      </c>
    </row>
    <row r="4145" spans="1:8" hidden="1">
      <c r="A4145" s="80" t="s">
        <v>3780</v>
      </c>
      <c r="B4145" s="80" t="s">
        <v>3967</v>
      </c>
      <c r="C4145" s="80" t="s">
        <v>3705</v>
      </c>
      <c r="D4145" s="93">
        <v>15.38</v>
      </c>
      <c r="E4145" s="80" t="s">
        <v>3706</v>
      </c>
      <c r="F4145" s="86" t="str">
        <f>INDEX('Crosswalk Particulates'!$B:$B,MATCH('2017 EPA Data'!A4145,'Crosswalk Particulates'!$A:$A,0))</f>
        <v>process-ngps-industry</v>
      </c>
      <c r="G4145" s="91">
        <f>INDEX('Crosswalk Particulates'!$E:$E,MATCH('2017 EPA Data'!$B4145,'Crosswalk Particulates'!$D:$D,0))</f>
        <v>0</v>
      </c>
      <c r="H4145" s="103">
        <f t="shared" si="64"/>
        <v>0</v>
      </c>
    </row>
    <row r="4146" spans="1:8" hidden="1">
      <c r="A4146" s="80" t="s">
        <v>3780</v>
      </c>
      <c r="B4146" s="80" t="s">
        <v>3935</v>
      </c>
      <c r="C4146" s="80" t="s">
        <v>3705</v>
      </c>
      <c r="D4146" s="93">
        <v>15.38</v>
      </c>
      <c r="E4146" s="80" t="s">
        <v>3706</v>
      </c>
      <c r="F4146" s="86" t="str">
        <f>INDEX('Crosswalk Particulates'!$B:$B,MATCH('2017 EPA Data'!A4146,'Crosswalk Particulates'!$A:$A,0))</f>
        <v>process-ngps-industry</v>
      </c>
      <c r="G4146" s="91">
        <f>INDEX('Crosswalk Particulates'!$E:$E,MATCH('2017 EPA Data'!$B4146,'Crosswalk Particulates'!$D:$D,0))</f>
        <v>0</v>
      </c>
      <c r="H4146" s="103">
        <f t="shared" si="64"/>
        <v>0</v>
      </c>
    </row>
    <row r="4147" spans="1:8" hidden="1">
      <c r="A4147" s="80" t="s">
        <v>3780</v>
      </c>
      <c r="B4147" s="80" t="s">
        <v>3996</v>
      </c>
      <c r="C4147" s="80" t="s">
        <v>3705</v>
      </c>
      <c r="D4147" s="93">
        <v>15.38</v>
      </c>
      <c r="E4147" s="80" t="s">
        <v>3706</v>
      </c>
      <c r="F4147" s="86" t="str">
        <f>INDEX('Crosswalk Particulates'!$B:$B,MATCH('2017 EPA Data'!A4147,'Crosswalk Particulates'!$A:$A,0))</f>
        <v>process-ngps-industry</v>
      </c>
      <c r="G4147" s="91">
        <f>INDEX('Crosswalk Particulates'!$E:$E,MATCH('2017 EPA Data'!$B4147,'Crosswalk Particulates'!$D:$D,0))</f>
        <v>0</v>
      </c>
      <c r="H4147" s="103">
        <f t="shared" si="64"/>
        <v>0</v>
      </c>
    </row>
    <row r="4148" spans="1:8" hidden="1">
      <c r="A4148" s="80" t="s">
        <v>3741</v>
      </c>
      <c r="B4148" s="80" t="s">
        <v>3899</v>
      </c>
      <c r="C4148" s="80" t="s">
        <v>3705</v>
      </c>
      <c r="D4148" s="93">
        <v>15.342790000000001</v>
      </c>
      <c r="E4148" s="80" t="s">
        <v>3706</v>
      </c>
      <c r="F4148" s="86" t="str">
        <f>INDEX('Crosswalk Particulates'!$B:$B,MATCH('2017 EPA Data'!A4148,'Crosswalk Particulates'!$A:$A,0))</f>
        <v>process-other-industry</v>
      </c>
      <c r="G4148" s="91">
        <f>INDEX('Crosswalk Particulates'!$E:$E,MATCH('2017 EPA Data'!$B4148,'Crosswalk Particulates'!$D:$D,0))</f>
        <v>0</v>
      </c>
      <c r="H4148" s="103">
        <f t="shared" si="64"/>
        <v>0</v>
      </c>
    </row>
    <row r="4149" spans="1:8" hidden="1">
      <c r="A4149" s="80" t="s">
        <v>3747</v>
      </c>
      <c r="B4149" s="80" t="s">
        <v>4024</v>
      </c>
      <c r="C4149" s="80" t="s">
        <v>3705</v>
      </c>
      <c r="D4149" s="93">
        <v>15.33212</v>
      </c>
      <c r="E4149" s="80" t="s">
        <v>3706</v>
      </c>
      <c r="F4149" s="86" t="str">
        <f>INDEX('Crosswalk Particulates'!$B:$B,MATCH('2017 EPA Data'!A4149,'Crosswalk Particulates'!$A:$A,0))</f>
        <v>process-waste-industry</v>
      </c>
      <c r="G4149" s="91">
        <f>INDEX('Crosswalk Particulates'!$E:$E,MATCH('2017 EPA Data'!$B4149,'Crosswalk Particulates'!$D:$D,0))</f>
        <v>0</v>
      </c>
      <c r="H4149" s="103">
        <f t="shared" si="64"/>
        <v>0</v>
      </c>
    </row>
    <row r="4150" spans="1:8" hidden="1">
      <c r="A4150" s="80" t="s">
        <v>3726</v>
      </c>
      <c r="B4150" s="80" t="s">
        <v>3915</v>
      </c>
      <c r="C4150" s="80" t="s">
        <v>3705</v>
      </c>
      <c r="D4150" s="93">
        <v>15.324350000000001</v>
      </c>
      <c r="E4150" s="80" t="s">
        <v>3706</v>
      </c>
      <c r="F4150" s="86" t="str">
        <f>INDEX('Crosswalk Particulates'!$B:$B,MATCH('2017 EPA Data'!A4150,'Crosswalk Particulates'!$A:$A,0))</f>
        <v>process-other-industry</v>
      </c>
      <c r="G4150" s="91">
        <f>INDEX('Crosswalk Particulates'!$E:$E,MATCH('2017 EPA Data'!$B4150,'Crosswalk Particulates'!$D:$D,0))</f>
        <v>0</v>
      </c>
      <c r="H4150" s="103">
        <f t="shared" si="64"/>
        <v>0</v>
      </c>
    </row>
    <row r="4151" spans="1:8" hidden="1">
      <c r="A4151" s="80" t="s">
        <v>3741</v>
      </c>
      <c r="B4151" s="80" t="s">
        <v>3736</v>
      </c>
      <c r="C4151" s="80" t="s">
        <v>3705</v>
      </c>
      <c r="D4151" s="93">
        <v>15.2826567</v>
      </c>
      <c r="E4151" s="80" t="s">
        <v>3706</v>
      </c>
      <c r="F4151" s="86" t="str">
        <f>INDEX('Crosswalk Particulates'!$B:$B,MATCH('2017 EPA Data'!A4151,'Crosswalk Particulates'!$A:$A,0))</f>
        <v>process-other-industry</v>
      </c>
      <c r="G4151" s="91">
        <f>INDEX('Crosswalk Particulates'!$E:$E,MATCH('2017 EPA Data'!$B4151,'Crosswalk Particulates'!$D:$D,0))</f>
        <v>0</v>
      </c>
      <c r="H4151" s="103">
        <f t="shared" si="64"/>
        <v>0</v>
      </c>
    </row>
    <row r="4152" spans="1:8" hidden="1">
      <c r="A4152" s="80" t="s">
        <v>3796</v>
      </c>
      <c r="B4152" s="80" t="s">
        <v>3901</v>
      </c>
      <c r="C4152" s="80" t="s">
        <v>3705</v>
      </c>
      <c r="D4152" s="93">
        <v>15.231999999999999</v>
      </c>
      <c r="E4152" s="80" t="s">
        <v>3706</v>
      </c>
      <c r="F4152" s="86" t="str">
        <f>INDEX('Crosswalk Particulates'!$B:$B,MATCH('2017 EPA Data'!A4152,'Crosswalk Particulates'!$A:$A,0))</f>
        <v>Electricity Sector</v>
      </c>
      <c r="G4152" s="91">
        <f>INDEX('Crosswalk Particulates'!$E:$E,MATCH('2017 EPA Data'!$B4152,'Crosswalk Particulates'!$D:$D,0))</f>
        <v>0</v>
      </c>
      <c r="H4152" s="103">
        <f t="shared" si="64"/>
        <v>0</v>
      </c>
    </row>
    <row r="4153" spans="1:8" hidden="1">
      <c r="A4153" s="80" t="s">
        <v>3843</v>
      </c>
      <c r="B4153" s="80" t="s">
        <v>4009</v>
      </c>
      <c r="C4153" s="80" t="s">
        <v>3705</v>
      </c>
      <c r="D4153" s="93">
        <v>15.11734</v>
      </c>
      <c r="E4153" s="80" t="s">
        <v>3706</v>
      </c>
      <c r="F4153" s="86" t="str">
        <f>INDEX('Crosswalk Particulates'!$B:$B,MATCH('2017 EPA Data'!A4153,'Crosswalk Particulates'!$A:$A,0))</f>
        <v>Commercial Buildings Sector</v>
      </c>
      <c r="G4153" s="91">
        <f>INDEX('Crosswalk Particulates'!$E:$E,MATCH('2017 EPA Data'!$B4153,'Crosswalk Particulates'!$D:$D,0))</f>
        <v>0</v>
      </c>
      <c r="H4153" s="103">
        <f t="shared" si="64"/>
        <v>0</v>
      </c>
    </row>
    <row r="4154" spans="1:8" hidden="1">
      <c r="A4154" s="80" t="s">
        <v>3770</v>
      </c>
      <c r="B4154" s="80" t="s">
        <v>3969</v>
      </c>
      <c r="C4154" s="80" t="s">
        <v>3705</v>
      </c>
      <c r="D4154" s="93">
        <v>15.083794912076399</v>
      </c>
      <c r="E4154" s="80" t="s">
        <v>3706</v>
      </c>
      <c r="F4154" s="86" t="str">
        <f>INDEX('Crosswalk Particulates'!$B:$B,MATCH('2017 EPA Data'!A4154,'Crosswalk Particulates'!$A:$A,0))</f>
        <v>Commercial Buildings Sector</v>
      </c>
      <c r="G4154" s="91">
        <f>INDEX('Crosswalk Particulates'!$E:$E,MATCH('2017 EPA Data'!$B4154,'Crosswalk Particulates'!$D:$D,0))</f>
        <v>0</v>
      </c>
      <c r="H4154" s="103">
        <f t="shared" si="64"/>
        <v>0</v>
      </c>
    </row>
    <row r="4155" spans="1:8" hidden="1">
      <c r="A4155" s="80" t="s">
        <v>3837</v>
      </c>
      <c r="B4155" s="80" t="s">
        <v>3814</v>
      </c>
      <c r="C4155" s="80" t="s">
        <v>3705</v>
      </c>
      <c r="D4155" s="93">
        <v>15.007422778409564</v>
      </c>
      <c r="E4155" s="80" t="s">
        <v>3706</v>
      </c>
      <c r="F4155" s="86" t="str">
        <f>INDEX('Crosswalk Particulates'!$B:$B,MATCH('2017 EPA Data'!A4155,'Crosswalk Particulates'!$A:$A,0))</f>
        <v>Electricity Sector</v>
      </c>
      <c r="G4155" s="91">
        <f>INDEX('Crosswalk Particulates'!$E:$E,MATCH('2017 EPA Data'!$B4155,'Crosswalk Particulates'!$D:$D,0))</f>
        <v>0</v>
      </c>
      <c r="H4155" s="103">
        <f t="shared" si="64"/>
        <v>0</v>
      </c>
    </row>
    <row r="4156" spans="1:8" hidden="1">
      <c r="A4156" s="80" t="s">
        <v>3707</v>
      </c>
      <c r="B4156" s="80" t="s">
        <v>3998</v>
      </c>
      <c r="C4156" s="80" t="s">
        <v>3705</v>
      </c>
      <c r="D4156" s="93">
        <v>15.001519999999999</v>
      </c>
      <c r="E4156" s="80" t="s">
        <v>3706</v>
      </c>
      <c r="F4156" s="86" t="str">
        <f>INDEX('Crosswalk Particulates'!$B:$B,MATCH('2017 EPA Data'!A4156,'Crosswalk Particulates'!$A:$A,0))</f>
        <v>process-other-industry</v>
      </c>
      <c r="G4156" s="91">
        <f>INDEX('Crosswalk Particulates'!$E:$E,MATCH('2017 EPA Data'!$B4156,'Crosswalk Particulates'!$D:$D,0))</f>
        <v>0</v>
      </c>
      <c r="H4156" s="103">
        <f t="shared" si="64"/>
        <v>0</v>
      </c>
    </row>
    <row r="4157" spans="1:8" hidden="1">
      <c r="A4157" s="80" t="s">
        <v>3707</v>
      </c>
      <c r="B4157" s="80" t="s">
        <v>4009</v>
      </c>
      <c r="C4157" s="80" t="s">
        <v>3705</v>
      </c>
      <c r="D4157" s="93">
        <v>15</v>
      </c>
      <c r="E4157" s="80" t="s">
        <v>3706</v>
      </c>
      <c r="F4157" s="86" t="str">
        <f>INDEX('Crosswalk Particulates'!$B:$B,MATCH('2017 EPA Data'!A4157,'Crosswalk Particulates'!$A:$A,0))</f>
        <v>process-other-industry</v>
      </c>
      <c r="G4157" s="91">
        <f>INDEX('Crosswalk Particulates'!$E:$E,MATCH('2017 EPA Data'!$B4157,'Crosswalk Particulates'!$D:$D,0))</f>
        <v>0</v>
      </c>
      <c r="H4157" s="103">
        <f t="shared" si="64"/>
        <v>0</v>
      </c>
    </row>
    <row r="4158" spans="1:8" hidden="1">
      <c r="A4158" s="80" t="s">
        <v>3718</v>
      </c>
      <c r="B4158" s="80" t="s">
        <v>3872</v>
      </c>
      <c r="C4158" s="80" t="s">
        <v>3705</v>
      </c>
      <c r="D4158" s="93">
        <v>14.904463711342</v>
      </c>
      <c r="E4158" s="80" t="s">
        <v>3706</v>
      </c>
      <c r="F4158" s="86" t="str">
        <f>INDEX('Crosswalk Particulates'!$B:$B,MATCH('2017 EPA Data'!A4158,'Crosswalk Particulates'!$A:$A,0))</f>
        <v>process-other-industry</v>
      </c>
      <c r="G4158" s="91">
        <f>INDEX('Crosswalk Particulates'!$E:$E,MATCH('2017 EPA Data'!$B4158,'Crosswalk Particulates'!$D:$D,0))</f>
        <v>0</v>
      </c>
      <c r="H4158" s="103">
        <f t="shared" si="64"/>
        <v>0</v>
      </c>
    </row>
    <row r="4159" spans="1:8" hidden="1">
      <c r="A4159" s="80" t="s">
        <v>3741</v>
      </c>
      <c r="B4159" s="80" t="s">
        <v>3822</v>
      </c>
      <c r="D4159" s="93">
        <v>14.837359975962826</v>
      </c>
      <c r="E4159" s="80" t="s">
        <v>3710</v>
      </c>
      <c r="F4159" s="86" t="str">
        <f>INDEX('Crosswalk Particulates'!$B:$B,MATCH('2017 EPA Data'!A4159,'Crosswalk Particulates'!$A:$A,0))</f>
        <v>process-other-industry</v>
      </c>
      <c r="G4159" s="91" t="str">
        <f>INDEX('Crosswalk Particulates'!$E:$E,MATCH('2017 EPA Data'!$B4159,'Crosswalk Particulates'!$D:$D,0))</f>
        <v>OC</v>
      </c>
      <c r="H4159" s="103">
        <f t="shared" si="64"/>
        <v>13460242.559681784</v>
      </c>
    </row>
    <row r="4160" spans="1:8" hidden="1">
      <c r="A4160" s="80" t="s">
        <v>3747</v>
      </c>
      <c r="B4160" s="80" t="s">
        <v>3887</v>
      </c>
      <c r="C4160" s="80" t="s">
        <v>3705</v>
      </c>
      <c r="D4160" s="93">
        <v>14.622</v>
      </c>
      <c r="E4160" s="80" t="s">
        <v>3706</v>
      </c>
      <c r="F4160" s="86" t="str">
        <f>INDEX('Crosswalk Particulates'!$B:$B,MATCH('2017 EPA Data'!A4160,'Crosswalk Particulates'!$A:$A,0))</f>
        <v>process-waste-industry</v>
      </c>
      <c r="G4160" s="91">
        <f>INDEX('Crosswalk Particulates'!$E:$E,MATCH('2017 EPA Data'!$B4160,'Crosswalk Particulates'!$D:$D,0))</f>
        <v>0</v>
      </c>
      <c r="H4160" s="103">
        <f t="shared" si="64"/>
        <v>0</v>
      </c>
    </row>
    <row r="4161" spans="1:8" hidden="1">
      <c r="A4161" s="80" t="s">
        <v>3743</v>
      </c>
      <c r="B4161" s="80" t="s">
        <v>3724</v>
      </c>
      <c r="C4161" s="80" t="s">
        <v>3705</v>
      </c>
      <c r="D4161" s="93">
        <v>14.56653723</v>
      </c>
      <c r="E4161" s="80" t="s">
        <v>3706</v>
      </c>
      <c r="F4161" s="86" t="str">
        <f>INDEX('Crosswalk Particulates'!$B:$B,MATCH('2017 EPA Data'!A4161,'Crosswalk Particulates'!$A:$A,0))</f>
        <v>process-other-industry</v>
      </c>
      <c r="G4161" s="91">
        <f>INDEX('Crosswalk Particulates'!$E:$E,MATCH('2017 EPA Data'!$B4161,'Crosswalk Particulates'!$D:$D,0))</f>
        <v>0</v>
      </c>
      <c r="H4161" s="103">
        <f t="shared" si="64"/>
        <v>0</v>
      </c>
    </row>
    <row r="4162" spans="1:8" hidden="1">
      <c r="A4162" s="80" t="s">
        <v>3880</v>
      </c>
      <c r="B4162" s="80" t="s">
        <v>3844</v>
      </c>
      <c r="C4162" s="80" t="s">
        <v>3705</v>
      </c>
      <c r="D4162" s="93">
        <v>14.485732021731886</v>
      </c>
      <c r="E4162" s="80" t="s">
        <v>3706</v>
      </c>
      <c r="F4162" s="86" t="str">
        <f>INDEX('Crosswalk Particulates'!$B:$B,MATCH('2017 EPA Data'!A4162,'Crosswalk Particulates'!$A:$A,0))</f>
        <v>Residential Buildings Sector</v>
      </c>
      <c r="G4162" s="91">
        <f>INDEX('Crosswalk Particulates'!$E:$E,MATCH('2017 EPA Data'!$B4162,'Crosswalk Particulates'!$D:$D,0))</f>
        <v>0</v>
      </c>
      <c r="H4162" s="103">
        <f t="shared" si="64"/>
        <v>0</v>
      </c>
    </row>
    <row r="4163" spans="1:8" hidden="1">
      <c r="A4163" s="80" t="s">
        <v>3853</v>
      </c>
      <c r="B4163" s="80" t="s">
        <v>3866</v>
      </c>
      <c r="C4163" s="80" t="s">
        <v>3705</v>
      </c>
      <c r="D4163" s="93">
        <v>14.452622</v>
      </c>
      <c r="E4163" s="80" t="s">
        <v>3706</v>
      </c>
      <c r="F4163" s="86" t="str">
        <f>INDEX('Crosswalk Particulates'!$B:$B,MATCH('2017 EPA Data'!A4163,'Crosswalk Particulates'!$A:$A,0))</f>
        <v>Commercial Buildings Sector</v>
      </c>
      <c r="G4163" s="91">
        <f>INDEX('Crosswalk Particulates'!$E:$E,MATCH('2017 EPA Data'!$B4163,'Crosswalk Particulates'!$D:$D,0))</f>
        <v>0</v>
      </c>
      <c r="H4163" s="103">
        <f t="shared" si="64"/>
        <v>0</v>
      </c>
    </row>
    <row r="4164" spans="1:8" hidden="1">
      <c r="A4164" s="80" t="s">
        <v>3843</v>
      </c>
      <c r="B4164" s="80" t="s">
        <v>3908</v>
      </c>
      <c r="C4164" s="80" t="s">
        <v>3705</v>
      </c>
      <c r="D4164" s="93">
        <v>14.368897624000001</v>
      </c>
      <c r="E4164" s="80" t="s">
        <v>3706</v>
      </c>
      <c r="F4164" s="86" t="str">
        <f>INDEX('Crosswalk Particulates'!$B:$B,MATCH('2017 EPA Data'!A4164,'Crosswalk Particulates'!$A:$A,0))</f>
        <v>Commercial Buildings Sector</v>
      </c>
      <c r="G4164" s="91">
        <f>INDEX('Crosswalk Particulates'!$E:$E,MATCH('2017 EPA Data'!$B4164,'Crosswalk Particulates'!$D:$D,0))</f>
        <v>0</v>
      </c>
      <c r="H4164" s="103">
        <f t="shared" ref="H4164:H4227" si="65">IF(E4164="TON",D4164/metricton_to_shortton,0)*10^6</f>
        <v>0</v>
      </c>
    </row>
    <row r="4165" spans="1:8" hidden="1">
      <c r="A4165" s="80" t="s">
        <v>3747</v>
      </c>
      <c r="B4165" s="80" t="s">
        <v>4025</v>
      </c>
      <c r="C4165" s="80" t="s">
        <v>3705</v>
      </c>
      <c r="D4165" s="93">
        <v>14.284000000000001</v>
      </c>
      <c r="E4165" s="80" t="s">
        <v>3706</v>
      </c>
      <c r="F4165" s="86" t="str">
        <f>INDEX('Crosswalk Particulates'!$B:$B,MATCH('2017 EPA Data'!A4165,'Crosswalk Particulates'!$A:$A,0))</f>
        <v>process-waste-industry</v>
      </c>
      <c r="G4165" s="91">
        <f>INDEX('Crosswalk Particulates'!$E:$E,MATCH('2017 EPA Data'!$B4165,'Crosswalk Particulates'!$D:$D,0))</f>
        <v>0</v>
      </c>
      <c r="H4165" s="103">
        <f t="shared" si="65"/>
        <v>0</v>
      </c>
    </row>
    <row r="4166" spans="1:8" hidden="1">
      <c r="A4166" s="80" t="s">
        <v>3718</v>
      </c>
      <c r="B4166" s="80" t="s">
        <v>3901</v>
      </c>
      <c r="C4166" s="80" t="s">
        <v>3705</v>
      </c>
      <c r="D4166" s="93">
        <v>14.279236256920001</v>
      </c>
      <c r="E4166" s="80" t="s">
        <v>3706</v>
      </c>
      <c r="F4166" s="86" t="str">
        <f>INDEX('Crosswalk Particulates'!$B:$B,MATCH('2017 EPA Data'!A4166,'Crosswalk Particulates'!$A:$A,0))</f>
        <v>process-other-industry</v>
      </c>
      <c r="G4166" s="91">
        <f>INDEX('Crosswalk Particulates'!$E:$E,MATCH('2017 EPA Data'!$B4166,'Crosswalk Particulates'!$D:$D,0))</f>
        <v>0</v>
      </c>
      <c r="H4166" s="103">
        <f t="shared" si="65"/>
        <v>0</v>
      </c>
    </row>
    <row r="4167" spans="1:8" hidden="1">
      <c r="A4167" s="80" t="s">
        <v>3730</v>
      </c>
      <c r="B4167" s="80" t="s">
        <v>3886</v>
      </c>
      <c r="C4167" s="80" t="s">
        <v>3709</v>
      </c>
      <c r="D4167" s="93">
        <v>14.267288428500001</v>
      </c>
      <c r="E4167" s="80" t="s">
        <v>3710</v>
      </c>
      <c r="F4167" s="86" t="str">
        <f>INDEX('Crosswalk Particulates'!$B:$B,MATCH('2017 EPA Data'!A4167,'Crosswalk Particulates'!$A:$A,0))</f>
        <v>process-ngps-industry</v>
      </c>
      <c r="G4167" s="91" t="str">
        <f>INDEX('Crosswalk Particulates'!$E:$E,MATCH('2017 EPA Data'!$B4167,'Crosswalk Particulates'!$D:$D,0))</f>
        <v>N2O</v>
      </c>
      <c r="H4167" s="103">
        <f t="shared" si="65"/>
        <v>12943081.736081503</v>
      </c>
    </row>
    <row r="4168" spans="1:8" hidden="1">
      <c r="A4168" s="80" t="s">
        <v>3753</v>
      </c>
      <c r="B4168" s="80" t="s">
        <v>3950</v>
      </c>
      <c r="C4168" s="80" t="s">
        <v>3705</v>
      </c>
      <c r="D4168" s="93">
        <v>14.2326704</v>
      </c>
      <c r="E4168" s="80" t="s">
        <v>3706</v>
      </c>
      <c r="F4168" s="86" t="str">
        <f>INDEX('Crosswalk Particulates'!$B:$B,MATCH('2017 EPA Data'!A4168,'Crosswalk Particulates'!$A:$A,0))</f>
        <v>Electricity Sector</v>
      </c>
      <c r="G4168" s="91">
        <f>INDEX('Crosswalk Particulates'!$E:$E,MATCH('2017 EPA Data'!$B4168,'Crosswalk Particulates'!$D:$D,0))</f>
        <v>0</v>
      </c>
      <c r="H4168" s="103">
        <f t="shared" si="65"/>
        <v>0</v>
      </c>
    </row>
    <row r="4169" spans="1:8" hidden="1">
      <c r="A4169" s="80" t="s">
        <v>3739</v>
      </c>
      <c r="B4169" s="80" t="s">
        <v>3865</v>
      </c>
      <c r="C4169" s="80" t="s">
        <v>3705</v>
      </c>
      <c r="D4169" s="93">
        <v>14.204000000000001</v>
      </c>
      <c r="E4169" s="80" t="s">
        <v>3706</v>
      </c>
      <c r="F4169" s="86" t="str">
        <f>INDEX('Crosswalk Particulates'!$B:$B,MATCH('2017 EPA Data'!A4169,'Crosswalk Particulates'!$A:$A,0))</f>
        <v>industry-fuel-natural gas</v>
      </c>
      <c r="G4169" s="91">
        <f>INDEX('Crosswalk Particulates'!$E:$E,MATCH('2017 EPA Data'!$B4169,'Crosswalk Particulates'!$D:$D,0))</f>
        <v>0</v>
      </c>
      <c r="H4169" s="103">
        <f t="shared" si="65"/>
        <v>0</v>
      </c>
    </row>
    <row r="4170" spans="1:8" hidden="1">
      <c r="A4170" s="80" t="s">
        <v>3790</v>
      </c>
      <c r="B4170" s="80" t="s">
        <v>3856</v>
      </c>
      <c r="C4170" s="80" t="s">
        <v>3705</v>
      </c>
      <c r="D4170" s="93">
        <v>14.156362101999999</v>
      </c>
      <c r="E4170" s="80" t="s">
        <v>3706</v>
      </c>
      <c r="F4170" s="86" t="str">
        <f>INDEX('Crosswalk Particulates'!$B:$B,MATCH('2017 EPA Data'!A4170,'Crosswalk Particulates'!$A:$A,0))</f>
        <v>process-other-industry</v>
      </c>
      <c r="G4170" s="91">
        <f>INDEX('Crosswalk Particulates'!$E:$E,MATCH('2017 EPA Data'!$B4170,'Crosswalk Particulates'!$D:$D,0))</f>
        <v>0</v>
      </c>
      <c r="H4170" s="103">
        <f t="shared" si="65"/>
        <v>0</v>
      </c>
    </row>
    <row r="4171" spans="1:8" hidden="1">
      <c r="A4171" s="80" t="s">
        <v>3843</v>
      </c>
      <c r="B4171" s="80" t="s">
        <v>3822</v>
      </c>
      <c r="D4171" s="93">
        <v>14.137795509837092</v>
      </c>
      <c r="E4171" s="80" t="s">
        <v>3710</v>
      </c>
      <c r="F4171" s="86" t="str">
        <f>INDEX('Crosswalk Particulates'!$B:$B,MATCH('2017 EPA Data'!A4171,'Crosswalk Particulates'!$A:$A,0))</f>
        <v>Commercial Buildings Sector</v>
      </c>
      <c r="G4171" s="91" t="str">
        <f>INDEX('Crosswalk Particulates'!$E:$E,MATCH('2017 EPA Data'!$B4171,'Crosswalk Particulates'!$D:$D,0))</f>
        <v>OC</v>
      </c>
      <c r="H4171" s="103">
        <f t="shared" si="65"/>
        <v>12825607.596626261</v>
      </c>
    </row>
    <row r="4172" spans="1:8" hidden="1">
      <c r="A4172" s="80" t="s">
        <v>3837</v>
      </c>
      <c r="B4172" s="80" t="s">
        <v>3792</v>
      </c>
      <c r="C4172" s="80" t="s">
        <v>3705</v>
      </c>
      <c r="D4172" s="93">
        <v>14.119740999999999</v>
      </c>
      <c r="E4172" s="80" t="s">
        <v>3706</v>
      </c>
      <c r="F4172" s="86" t="str">
        <f>INDEX('Crosswalk Particulates'!$B:$B,MATCH('2017 EPA Data'!A4172,'Crosswalk Particulates'!$A:$A,0))</f>
        <v>Electricity Sector</v>
      </c>
      <c r="G4172" s="91">
        <f>INDEX('Crosswalk Particulates'!$E:$E,MATCH('2017 EPA Data'!$B4172,'Crosswalk Particulates'!$D:$D,0))</f>
        <v>0</v>
      </c>
      <c r="H4172" s="103">
        <f t="shared" si="65"/>
        <v>0</v>
      </c>
    </row>
    <row r="4173" spans="1:8" hidden="1">
      <c r="A4173" s="80" t="s">
        <v>3739</v>
      </c>
      <c r="B4173" s="80" t="s">
        <v>3922</v>
      </c>
      <c r="C4173" s="80" t="s">
        <v>3705</v>
      </c>
      <c r="D4173" s="93">
        <v>14.114890000000001</v>
      </c>
      <c r="E4173" s="80" t="s">
        <v>3706</v>
      </c>
      <c r="F4173" s="86" t="str">
        <f>INDEX('Crosswalk Particulates'!$B:$B,MATCH('2017 EPA Data'!A4173,'Crosswalk Particulates'!$A:$A,0))</f>
        <v>industry-fuel-natural gas</v>
      </c>
      <c r="G4173" s="91">
        <f>INDEX('Crosswalk Particulates'!$E:$E,MATCH('2017 EPA Data'!$B4173,'Crosswalk Particulates'!$D:$D,0))</f>
        <v>0</v>
      </c>
      <c r="H4173" s="103">
        <f t="shared" si="65"/>
        <v>0</v>
      </c>
    </row>
    <row r="4174" spans="1:8" hidden="1">
      <c r="A4174" s="80" t="s">
        <v>3766</v>
      </c>
      <c r="B4174" s="80" t="s">
        <v>3775</v>
      </c>
      <c r="C4174" s="80" t="s">
        <v>3705</v>
      </c>
      <c r="D4174" s="93">
        <v>14.080640000000001</v>
      </c>
      <c r="E4174" s="80" t="s">
        <v>3706</v>
      </c>
      <c r="F4174" s="86" t="str">
        <f>INDEX('Crosswalk Particulates'!$B:$B,MATCH('2017 EPA Data'!A4174,'Crosswalk Particulates'!$A:$A,0))</f>
        <v>process-chemicals-industry</v>
      </c>
      <c r="G4174" s="91">
        <f>INDEX('Crosswalk Particulates'!$E:$E,MATCH('2017 EPA Data'!$B4174,'Crosswalk Particulates'!$D:$D,0))</f>
        <v>0</v>
      </c>
      <c r="H4174" s="103">
        <f t="shared" si="65"/>
        <v>0</v>
      </c>
    </row>
    <row r="4175" spans="1:8" hidden="1">
      <c r="A4175" s="80" t="s">
        <v>3837</v>
      </c>
      <c r="B4175" s="80" t="s">
        <v>3883</v>
      </c>
      <c r="C4175" s="80" t="s">
        <v>3705</v>
      </c>
      <c r="D4175" s="93">
        <v>14.0732800808312</v>
      </c>
      <c r="E4175" s="80" t="s">
        <v>3706</v>
      </c>
      <c r="F4175" s="86" t="str">
        <f>INDEX('Crosswalk Particulates'!$B:$B,MATCH('2017 EPA Data'!A4175,'Crosswalk Particulates'!$A:$A,0))</f>
        <v>Electricity Sector</v>
      </c>
      <c r="G4175" s="91">
        <f>INDEX('Crosswalk Particulates'!$E:$E,MATCH('2017 EPA Data'!$B4175,'Crosswalk Particulates'!$D:$D,0))</f>
        <v>0</v>
      </c>
      <c r="H4175" s="103">
        <f t="shared" si="65"/>
        <v>0</v>
      </c>
    </row>
    <row r="4176" spans="1:8" hidden="1">
      <c r="A4176" s="80" t="s">
        <v>3741</v>
      </c>
      <c r="B4176" s="80" t="s">
        <v>3765</v>
      </c>
      <c r="C4176" s="80" t="s">
        <v>3705</v>
      </c>
      <c r="D4176" s="93">
        <v>14.013999999999999</v>
      </c>
      <c r="E4176" s="80" t="s">
        <v>3706</v>
      </c>
      <c r="F4176" s="86" t="str">
        <f>INDEX('Crosswalk Particulates'!$B:$B,MATCH('2017 EPA Data'!A4176,'Crosswalk Particulates'!$A:$A,0))</f>
        <v>process-other-industry</v>
      </c>
      <c r="G4176" s="91">
        <f>INDEX('Crosswalk Particulates'!$E:$E,MATCH('2017 EPA Data'!$B4176,'Crosswalk Particulates'!$D:$D,0))</f>
        <v>0</v>
      </c>
      <c r="H4176" s="103">
        <f t="shared" si="65"/>
        <v>0</v>
      </c>
    </row>
    <row r="4177" spans="1:8" hidden="1">
      <c r="A4177" s="80" t="s">
        <v>3734</v>
      </c>
      <c r="B4177" s="80" t="s">
        <v>3856</v>
      </c>
      <c r="C4177" s="80" t="s">
        <v>3705</v>
      </c>
      <c r="D4177" s="93">
        <v>14</v>
      </c>
      <c r="E4177" s="80" t="s">
        <v>3706</v>
      </c>
      <c r="F4177" s="86" t="str">
        <f>INDEX('Crosswalk Particulates'!$B:$B,MATCH('2017 EPA Data'!A4177,'Crosswalk Particulates'!$A:$A,0))</f>
        <v>process-other-industry</v>
      </c>
      <c r="G4177" s="91">
        <f>INDEX('Crosswalk Particulates'!$E:$E,MATCH('2017 EPA Data'!$B4177,'Crosswalk Particulates'!$D:$D,0))</f>
        <v>0</v>
      </c>
      <c r="H4177" s="103">
        <f t="shared" si="65"/>
        <v>0</v>
      </c>
    </row>
    <row r="4178" spans="1:8" hidden="1">
      <c r="A4178" s="80" t="s">
        <v>3795</v>
      </c>
      <c r="B4178" s="80" t="s">
        <v>3755</v>
      </c>
      <c r="C4178" s="80" t="s">
        <v>3705</v>
      </c>
      <c r="D4178" s="93">
        <v>14</v>
      </c>
      <c r="E4178" s="80" t="s">
        <v>3706</v>
      </c>
      <c r="F4178" s="86" t="str">
        <f>INDEX('Crosswalk Particulates'!$B:$B,MATCH('2017 EPA Data'!A4178,'Crosswalk Particulates'!$A:$A,0))</f>
        <v>process-cement-industry</v>
      </c>
      <c r="G4178" s="91">
        <f>INDEX('Crosswalk Particulates'!$E:$E,MATCH('2017 EPA Data'!$B4178,'Crosswalk Particulates'!$D:$D,0))</f>
        <v>0</v>
      </c>
      <c r="H4178" s="103">
        <f t="shared" si="65"/>
        <v>0</v>
      </c>
    </row>
    <row r="4179" spans="1:8" hidden="1">
      <c r="A4179" s="80" t="s">
        <v>3911</v>
      </c>
      <c r="B4179" s="80" t="s">
        <v>3808</v>
      </c>
      <c r="C4179" s="80" t="s">
        <v>3705</v>
      </c>
      <c r="D4179" s="93">
        <v>13.926729941596541</v>
      </c>
      <c r="E4179" s="80" t="s">
        <v>3706</v>
      </c>
      <c r="F4179" s="86" t="str">
        <f>INDEX('Crosswalk Particulates'!$B:$B,MATCH('2017 EPA Data'!A4179,'Crosswalk Particulates'!$A:$A,0))</f>
        <v>Residential Buildings Sector</v>
      </c>
      <c r="G4179" s="91">
        <f>INDEX('Crosswalk Particulates'!$E:$E,MATCH('2017 EPA Data'!$B4179,'Crosswalk Particulates'!$D:$D,0))</f>
        <v>0</v>
      </c>
      <c r="H4179" s="103">
        <f t="shared" si="65"/>
        <v>0</v>
      </c>
    </row>
    <row r="4180" spans="1:8" hidden="1">
      <c r="A4180" s="80" t="s">
        <v>3783</v>
      </c>
      <c r="B4180" s="80" t="s">
        <v>3870</v>
      </c>
      <c r="C4180" s="80" t="s">
        <v>3705</v>
      </c>
      <c r="D4180" s="93">
        <v>13.9</v>
      </c>
      <c r="E4180" s="80" t="s">
        <v>3706</v>
      </c>
      <c r="F4180" s="86" t="str">
        <f>INDEX('Crosswalk Particulates'!$B:$B,MATCH('2017 EPA Data'!A4180,'Crosswalk Particulates'!$A:$A,0))</f>
        <v>process-other-industry</v>
      </c>
      <c r="G4180" s="91">
        <f>INDEX('Crosswalk Particulates'!$E:$E,MATCH('2017 EPA Data'!$B4180,'Crosswalk Particulates'!$D:$D,0))</f>
        <v>0</v>
      </c>
      <c r="H4180" s="103">
        <f t="shared" si="65"/>
        <v>0</v>
      </c>
    </row>
    <row r="4181" spans="1:8" hidden="1">
      <c r="A4181" s="80" t="s">
        <v>3796</v>
      </c>
      <c r="B4181" s="80" t="s">
        <v>3908</v>
      </c>
      <c r="C4181" s="80" t="s">
        <v>3705</v>
      </c>
      <c r="D4181" s="93">
        <v>13.872807981999999</v>
      </c>
      <c r="E4181" s="80" t="s">
        <v>3706</v>
      </c>
      <c r="F4181" s="86" t="str">
        <f>INDEX('Crosswalk Particulates'!$B:$B,MATCH('2017 EPA Data'!A4181,'Crosswalk Particulates'!$A:$A,0))</f>
        <v>Electricity Sector</v>
      </c>
      <c r="G4181" s="91">
        <f>INDEX('Crosswalk Particulates'!$E:$E,MATCH('2017 EPA Data'!$B4181,'Crosswalk Particulates'!$D:$D,0))</f>
        <v>0</v>
      </c>
      <c r="H4181" s="103">
        <f t="shared" si="65"/>
        <v>0</v>
      </c>
    </row>
    <row r="4182" spans="1:8" hidden="1">
      <c r="A4182" s="80" t="s">
        <v>3741</v>
      </c>
      <c r="B4182" s="80" t="s">
        <v>3858</v>
      </c>
      <c r="C4182" s="80" t="s">
        <v>3705</v>
      </c>
      <c r="D4182" s="93">
        <v>13.86614</v>
      </c>
      <c r="E4182" s="80" t="s">
        <v>3706</v>
      </c>
      <c r="F4182" s="86" t="str">
        <f>INDEX('Crosswalk Particulates'!$B:$B,MATCH('2017 EPA Data'!A4182,'Crosswalk Particulates'!$A:$A,0))</f>
        <v>process-other-industry</v>
      </c>
      <c r="G4182" s="91">
        <f>INDEX('Crosswalk Particulates'!$E:$E,MATCH('2017 EPA Data'!$B4182,'Crosswalk Particulates'!$D:$D,0))</f>
        <v>0</v>
      </c>
      <c r="H4182" s="103">
        <f t="shared" si="65"/>
        <v>0</v>
      </c>
    </row>
    <row r="4183" spans="1:8" hidden="1">
      <c r="A4183" s="80" t="s">
        <v>3726</v>
      </c>
      <c r="B4183" s="80" t="s">
        <v>4015</v>
      </c>
      <c r="C4183" s="80" t="s">
        <v>3705</v>
      </c>
      <c r="D4183" s="93">
        <v>13.831048585646</v>
      </c>
      <c r="E4183" s="80" t="s">
        <v>3706</v>
      </c>
      <c r="F4183" s="86" t="str">
        <f>INDEX('Crosswalk Particulates'!$B:$B,MATCH('2017 EPA Data'!A4183,'Crosswalk Particulates'!$A:$A,0))</f>
        <v>process-other-industry</v>
      </c>
      <c r="G4183" s="91">
        <f>INDEX('Crosswalk Particulates'!$E:$E,MATCH('2017 EPA Data'!$B4183,'Crosswalk Particulates'!$D:$D,0))</f>
        <v>0</v>
      </c>
      <c r="H4183" s="103">
        <f t="shared" si="65"/>
        <v>0</v>
      </c>
    </row>
    <row r="4184" spans="1:8" hidden="1">
      <c r="A4184" s="80" t="s">
        <v>3880</v>
      </c>
      <c r="B4184" s="80" t="s">
        <v>3802</v>
      </c>
      <c r="C4184" s="80" t="s">
        <v>3705</v>
      </c>
      <c r="D4184" s="93">
        <v>13.713107919375801</v>
      </c>
      <c r="E4184" s="80" t="s">
        <v>3706</v>
      </c>
      <c r="F4184" s="86" t="str">
        <f>INDEX('Crosswalk Particulates'!$B:$B,MATCH('2017 EPA Data'!A4184,'Crosswalk Particulates'!$A:$A,0))</f>
        <v>Residential Buildings Sector</v>
      </c>
      <c r="G4184" s="91">
        <f>INDEX('Crosswalk Particulates'!$E:$E,MATCH('2017 EPA Data'!$B4184,'Crosswalk Particulates'!$D:$D,0))</f>
        <v>0</v>
      </c>
      <c r="H4184" s="103">
        <f t="shared" si="65"/>
        <v>0</v>
      </c>
    </row>
    <row r="4185" spans="1:8" hidden="1">
      <c r="A4185" s="80" t="s">
        <v>3852</v>
      </c>
      <c r="B4185" s="80" t="s">
        <v>3825</v>
      </c>
      <c r="C4185" s="80" t="s">
        <v>3705</v>
      </c>
      <c r="D4185" s="93">
        <v>13.687288697330709</v>
      </c>
      <c r="E4185" s="80" t="s">
        <v>3706</v>
      </c>
      <c r="F4185" s="86" t="str">
        <f>INDEX('Crosswalk Particulates'!$B:$B,MATCH('2017 EPA Data'!A4185,'Crosswalk Particulates'!$A:$A,0))</f>
        <v>Commercial Buildings Sector</v>
      </c>
      <c r="G4185" s="91">
        <f>INDEX('Crosswalk Particulates'!$E:$E,MATCH('2017 EPA Data'!$B4185,'Crosswalk Particulates'!$D:$D,0))</f>
        <v>0</v>
      </c>
      <c r="H4185" s="103">
        <f t="shared" si="65"/>
        <v>0</v>
      </c>
    </row>
    <row r="4186" spans="1:8" hidden="1">
      <c r="A4186" s="80" t="s">
        <v>3853</v>
      </c>
      <c r="B4186" s="80" t="s">
        <v>3886</v>
      </c>
      <c r="C4186" s="80" t="s">
        <v>3709</v>
      </c>
      <c r="D4186" s="93">
        <v>13.6752337</v>
      </c>
      <c r="E4186" s="80" t="s">
        <v>3710</v>
      </c>
      <c r="F4186" s="86" t="str">
        <f>INDEX('Crosswalk Particulates'!$B:$B,MATCH('2017 EPA Data'!A4186,'Crosswalk Particulates'!$A:$A,0))</f>
        <v>Commercial Buildings Sector</v>
      </c>
      <c r="G4186" s="91" t="str">
        <f>INDEX('Crosswalk Particulates'!$E:$E,MATCH('2017 EPA Data'!$B4186,'Crosswalk Particulates'!$D:$D,0))</f>
        <v>N2O</v>
      </c>
      <c r="H4186" s="103">
        <f t="shared" si="65"/>
        <v>12405978.082390616</v>
      </c>
    </row>
    <row r="4187" spans="1:8" hidden="1">
      <c r="A4187" s="80" t="s">
        <v>3769</v>
      </c>
      <c r="B4187" s="80" t="s">
        <v>3801</v>
      </c>
      <c r="C4187" s="80" t="s">
        <v>3705</v>
      </c>
      <c r="D4187" s="93">
        <v>13.650840000000001</v>
      </c>
      <c r="E4187" s="80" t="s">
        <v>3706</v>
      </c>
      <c r="F4187" s="86" t="str">
        <f>INDEX('Crosswalk Particulates'!$B:$B,MATCH('2017 EPA Data'!A4187,'Crosswalk Particulates'!$A:$A,0))</f>
        <v>Electricity Sector</v>
      </c>
      <c r="G4187" s="91">
        <f>INDEX('Crosswalk Particulates'!$E:$E,MATCH('2017 EPA Data'!$B4187,'Crosswalk Particulates'!$D:$D,0))</f>
        <v>0</v>
      </c>
      <c r="H4187" s="103">
        <f t="shared" si="65"/>
        <v>0</v>
      </c>
    </row>
    <row r="4188" spans="1:8" hidden="1">
      <c r="A4188" s="80" t="s">
        <v>3739</v>
      </c>
      <c r="B4188" s="80" t="s">
        <v>3987</v>
      </c>
      <c r="C4188" s="80" t="s">
        <v>3705</v>
      </c>
      <c r="D4188" s="93">
        <v>13.6068</v>
      </c>
      <c r="E4188" s="80" t="s">
        <v>3706</v>
      </c>
      <c r="F4188" s="86" t="str">
        <f>INDEX('Crosswalk Particulates'!$B:$B,MATCH('2017 EPA Data'!A4188,'Crosswalk Particulates'!$A:$A,0))</f>
        <v>industry-fuel-natural gas</v>
      </c>
      <c r="G4188" s="91">
        <f>INDEX('Crosswalk Particulates'!$E:$E,MATCH('2017 EPA Data'!$B4188,'Crosswalk Particulates'!$D:$D,0))</f>
        <v>0</v>
      </c>
      <c r="H4188" s="103">
        <f t="shared" si="65"/>
        <v>0</v>
      </c>
    </row>
    <row r="4189" spans="1:8" hidden="1">
      <c r="A4189" s="80" t="s">
        <v>3837</v>
      </c>
      <c r="B4189" s="80" t="s">
        <v>3762</v>
      </c>
      <c r="C4189" s="80" t="s">
        <v>3705</v>
      </c>
      <c r="D4189" s="93">
        <v>13.56854502</v>
      </c>
      <c r="E4189" s="80" t="s">
        <v>3706</v>
      </c>
      <c r="F4189" s="86" t="str">
        <f>INDEX('Crosswalk Particulates'!$B:$B,MATCH('2017 EPA Data'!A4189,'Crosswalk Particulates'!$A:$A,0))</f>
        <v>Electricity Sector</v>
      </c>
      <c r="G4189" s="91">
        <f>INDEX('Crosswalk Particulates'!$E:$E,MATCH('2017 EPA Data'!$B4189,'Crosswalk Particulates'!$D:$D,0))</f>
        <v>0</v>
      </c>
      <c r="H4189" s="103">
        <f t="shared" si="65"/>
        <v>0</v>
      </c>
    </row>
    <row r="4190" spans="1:8" hidden="1">
      <c r="A4190" s="80" t="s">
        <v>3774</v>
      </c>
      <c r="B4190" s="80" t="s">
        <v>3971</v>
      </c>
      <c r="C4190" s="80" t="s">
        <v>3705</v>
      </c>
      <c r="D4190" s="93">
        <v>13.5244</v>
      </c>
      <c r="E4190" s="80" t="s">
        <v>3706</v>
      </c>
      <c r="F4190" s="86" t="str">
        <f>INDEX('Crosswalk Particulates'!$B:$B,MATCH('2017 EPA Data'!A4190,'Crosswalk Particulates'!$A:$A,0))</f>
        <v>process-other-industry</v>
      </c>
      <c r="G4190" s="91">
        <f>INDEX('Crosswalk Particulates'!$E:$E,MATCH('2017 EPA Data'!$B4190,'Crosswalk Particulates'!$D:$D,0))</f>
        <v>0</v>
      </c>
      <c r="H4190" s="103">
        <f t="shared" si="65"/>
        <v>0</v>
      </c>
    </row>
    <row r="4191" spans="1:8" hidden="1">
      <c r="A4191" s="80" t="s">
        <v>3743</v>
      </c>
      <c r="B4191" s="80" t="s">
        <v>3916</v>
      </c>
      <c r="C4191" s="80" t="s">
        <v>3705</v>
      </c>
      <c r="D4191" s="93">
        <v>13.5115704</v>
      </c>
      <c r="E4191" s="80" t="s">
        <v>3706</v>
      </c>
      <c r="F4191" s="86" t="str">
        <f>INDEX('Crosswalk Particulates'!$B:$B,MATCH('2017 EPA Data'!A4191,'Crosswalk Particulates'!$A:$A,0))</f>
        <v>process-other-industry</v>
      </c>
      <c r="G4191" s="91">
        <f>INDEX('Crosswalk Particulates'!$E:$E,MATCH('2017 EPA Data'!$B4191,'Crosswalk Particulates'!$D:$D,0))</f>
        <v>0</v>
      </c>
      <c r="H4191" s="103">
        <f t="shared" si="65"/>
        <v>0</v>
      </c>
    </row>
    <row r="4192" spans="1:8" hidden="1">
      <c r="A4192" s="80" t="s">
        <v>3790</v>
      </c>
      <c r="B4192" s="80" t="s">
        <v>3886</v>
      </c>
      <c r="C4192" s="80" t="s">
        <v>3709</v>
      </c>
      <c r="D4192" s="93">
        <v>13.47373266</v>
      </c>
      <c r="E4192" s="80" t="s">
        <v>3710</v>
      </c>
      <c r="F4192" s="86" t="str">
        <f>INDEX('Crosswalk Particulates'!$B:$B,MATCH('2017 EPA Data'!A4192,'Crosswalk Particulates'!$A:$A,0))</f>
        <v>process-other-industry</v>
      </c>
      <c r="G4192" s="91" t="str">
        <f>INDEX('Crosswalk Particulates'!$E:$E,MATCH('2017 EPA Data'!$B4192,'Crosswalk Particulates'!$D:$D,0))</f>
        <v>N2O</v>
      </c>
      <c r="H4192" s="103">
        <f t="shared" si="65"/>
        <v>12223179.196414802</v>
      </c>
    </row>
    <row r="4193" spans="1:8" hidden="1">
      <c r="A4193" s="80" t="s">
        <v>3807</v>
      </c>
      <c r="B4193" s="80" t="s">
        <v>3827</v>
      </c>
      <c r="C4193" s="80" t="s">
        <v>3705</v>
      </c>
      <c r="D4193" s="93">
        <v>13.47322</v>
      </c>
      <c r="E4193" s="80" t="s">
        <v>3706</v>
      </c>
      <c r="F4193" s="86" t="str">
        <f>INDEX('Crosswalk Particulates'!$B:$B,MATCH('2017 EPA Data'!A4193,'Crosswalk Particulates'!$A:$A,0))</f>
        <v>process-iron and steel-industry</v>
      </c>
      <c r="G4193" s="91">
        <f>INDEX('Crosswalk Particulates'!$E:$E,MATCH('2017 EPA Data'!$B4193,'Crosswalk Particulates'!$D:$D,0))</f>
        <v>0</v>
      </c>
      <c r="H4193" s="103">
        <f t="shared" si="65"/>
        <v>0</v>
      </c>
    </row>
    <row r="4194" spans="1:8" hidden="1">
      <c r="A4194" s="80" t="s">
        <v>3857</v>
      </c>
      <c r="B4194" s="80" t="s">
        <v>3920</v>
      </c>
      <c r="D4194" s="93">
        <v>13.466919363268651</v>
      </c>
      <c r="E4194" s="80" t="s">
        <v>3710</v>
      </c>
      <c r="F4194" s="86" t="str">
        <f>INDEX('Crosswalk Particulates'!$B:$B,MATCH('2017 EPA Data'!A4194,'Crosswalk Particulates'!$A:$A,0))</f>
        <v>Commercial Buildings Sector</v>
      </c>
      <c r="G4194" s="91">
        <f>INDEX('Crosswalk Particulates'!$E:$E,MATCH('2017 EPA Data'!$B4194,'Crosswalk Particulates'!$D:$D,0))</f>
        <v>0</v>
      </c>
      <c r="H4194" s="103">
        <f t="shared" si="65"/>
        <v>12216998.270240363</v>
      </c>
    </row>
    <row r="4195" spans="1:8" hidden="1">
      <c r="A4195" s="80" t="s">
        <v>3747</v>
      </c>
      <c r="B4195" s="80" t="s">
        <v>3934</v>
      </c>
      <c r="C4195" s="80" t="s">
        <v>3705</v>
      </c>
      <c r="D4195" s="93">
        <v>13.439068000000001</v>
      </c>
      <c r="E4195" s="80" t="s">
        <v>3706</v>
      </c>
      <c r="F4195" s="86" t="str">
        <f>INDEX('Crosswalk Particulates'!$B:$B,MATCH('2017 EPA Data'!A4195,'Crosswalk Particulates'!$A:$A,0))</f>
        <v>process-waste-industry</v>
      </c>
      <c r="G4195" s="91">
        <f>INDEX('Crosswalk Particulates'!$E:$E,MATCH('2017 EPA Data'!$B4195,'Crosswalk Particulates'!$D:$D,0))</f>
        <v>0</v>
      </c>
      <c r="H4195" s="103">
        <f t="shared" si="65"/>
        <v>0</v>
      </c>
    </row>
    <row r="4196" spans="1:8" hidden="1">
      <c r="A4196" s="80" t="s">
        <v>3784</v>
      </c>
      <c r="B4196" s="80" t="s">
        <v>3886</v>
      </c>
      <c r="C4196" s="80" t="s">
        <v>3709</v>
      </c>
      <c r="D4196" s="93">
        <v>13.415340711000001</v>
      </c>
      <c r="E4196" s="80" t="s">
        <v>3710</v>
      </c>
      <c r="F4196" s="86" t="str">
        <f>INDEX('Crosswalk Particulates'!$B:$B,MATCH('2017 EPA Data'!A4196,'Crosswalk Particulates'!$A:$A,0))</f>
        <v>industry-fuel-coal</v>
      </c>
      <c r="G4196" s="91" t="str">
        <f>INDEX('Crosswalk Particulates'!$E:$E,MATCH('2017 EPA Data'!$B4196,'Crosswalk Particulates'!$D:$D,0))</f>
        <v>N2O</v>
      </c>
      <c r="H4196" s="103">
        <f t="shared" si="65"/>
        <v>12170206.848345747</v>
      </c>
    </row>
    <row r="4197" spans="1:8" hidden="1">
      <c r="A4197" s="80" t="s">
        <v>3774</v>
      </c>
      <c r="B4197" s="80" t="s">
        <v>3961</v>
      </c>
      <c r="C4197" s="80" t="s">
        <v>3705</v>
      </c>
      <c r="D4197" s="93">
        <v>13.41</v>
      </c>
      <c r="E4197" s="80" t="s">
        <v>3706</v>
      </c>
      <c r="F4197" s="86" t="str">
        <f>INDEX('Crosswalk Particulates'!$B:$B,MATCH('2017 EPA Data'!A4197,'Crosswalk Particulates'!$A:$A,0))</f>
        <v>process-other-industry</v>
      </c>
      <c r="G4197" s="91">
        <f>INDEX('Crosswalk Particulates'!$E:$E,MATCH('2017 EPA Data'!$B4197,'Crosswalk Particulates'!$D:$D,0))</f>
        <v>0</v>
      </c>
      <c r="H4197" s="103">
        <f t="shared" si="65"/>
        <v>0</v>
      </c>
    </row>
    <row r="4198" spans="1:8" hidden="1">
      <c r="A4198" s="80" t="s">
        <v>3837</v>
      </c>
      <c r="B4198" s="80" t="s">
        <v>3749</v>
      </c>
      <c r="C4198" s="80" t="s">
        <v>3705</v>
      </c>
      <c r="D4198" s="93">
        <v>13.4</v>
      </c>
      <c r="E4198" s="80" t="s">
        <v>3706</v>
      </c>
      <c r="F4198" s="86" t="str">
        <f>INDEX('Crosswalk Particulates'!$B:$B,MATCH('2017 EPA Data'!A4198,'Crosswalk Particulates'!$A:$A,0))</f>
        <v>Electricity Sector</v>
      </c>
      <c r="G4198" s="91">
        <f>INDEX('Crosswalk Particulates'!$E:$E,MATCH('2017 EPA Data'!$B4198,'Crosswalk Particulates'!$D:$D,0))</f>
        <v>0</v>
      </c>
      <c r="H4198" s="103">
        <f t="shared" si="65"/>
        <v>0</v>
      </c>
    </row>
    <row r="4199" spans="1:8" hidden="1">
      <c r="A4199" s="80" t="s">
        <v>3796</v>
      </c>
      <c r="B4199" s="80" t="s">
        <v>3886</v>
      </c>
      <c r="C4199" s="80" t="s">
        <v>3709</v>
      </c>
      <c r="D4199" s="93">
        <v>13.364025700399999</v>
      </c>
      <c r="E4199" s="80" t="s">
        <v>3710</v>
      </c>
      <c r="F4199" s="86" t="str">
        <f>INDEX('Crosswalk Particulates'!$B:$B,MATCH('2017 EPA Data'!A4199,'Crosswalk Particulates'!$A:$A,0))</f>
        <v>Electricity Sector</v>
      </c>
      <c r="G4199" s="91" t="str">
        <f>INDEX('Crosswalk Particulates'!$E:$E,MATCH('2017 EPA Data'!$B4199,'Crosswalk Particulates'!$D:$D,0))</f>
        <v>N2O</v>
      </c>
      <c r="H4199" s="103">
        <f t="shared" si="65"/>
        <v>12123654.598434199</v>
      </c>
    </row>
    <row r="4200" spans="1:8" hidden="1">
      <c r="A4200" s="80" t="s">
        <v>3733</v>
      </c>
      <c r="B4200" s="80" t="s">
        <v>3920</v>
      </c>
      <c r="D4200" s="93">
        <v>13.270230656008392</v>
      </c>
      <c r="E4200" s="80" t="s">
        <v>3710</v>
      </c>
      <c r="F4200" s="86" t="str">
        <f>INDEX('Crosswalk Particulates'!$B:$B,MATCH('2017 EPA Data'!A4200,'Crosswalk Particulates'!$A:$A,0))</f>
        <v>Transportation Sector</v>
      </c>
      <c r="G4200" s="91">
        <f>INDEX('Crosswalk Particulates'!$E:$E,MATCH('2017 EPA Data'!$B4200,'Crosswalk Particulates'!$D:$D,0))</f>
        <v>0</v>
      </c>
      <c r="H4200" s="103">
        <f t="shared" si="65"/>
        <v>12038565.06428173</v>
      </c>
    </row>
    <row r="4201" spans="1:8" hidden="1">
      <c r="A4201" s="80" t="s">
        <v>3806</v>
      </c>
      <c r="B4201" s="80" t="s">
        <v>3973</v>
      </c>
      <c r="C4201" s="80" t="s">
        <v>3705</v>
      </c>
      <c r="D4201" s="93">
        <v>13.22142097</v>
      </c>
      <c r="E4201" s="80" t="s">
        <v>3706</v>
      </c>
      <c r="F4201" s="86" t="str">
        <f>INDEX('Crosswalk Particulates'!$B:$B,MATCH('2017 EPA Data'!A4201,'Crosswalk Particulates'!$A:$A,0))</f>
        <v>Other-EPA</v>
      </c>
      <c r="G4201" s="91">
        <f>INDEX('Crosswalk Particulates'!$E:$E,MATCH('2017 EPA Data'!$B4201,'Crosswalk Particulates'!$D:$D,0))</f>
        <v>0</v>
      </c>
      <c r="H4201" s="103">
        <f t="shared" si="65"/>
        <v>0</v>
      </c>
    </row>
    <row r="4202" spans="1:8" hidden="1">
      <c r="A4202" s="80" t="s">
        <v>3807</v>
      </c>
      <c r="B4202" s="80" t="s">
        <v>3906</v>
      </c>
      <c r="C4202" s="80" t="s">
        <v>3705</v>
      </c>
      <c r="D4202" s="93">
        <v>13.185</v>
      </c>
      <c r="E4202" s="80" t="s">
        <v>3706</v>
      </c>
      <c r="F4202" s="86" t="str">
        <f>INDEX('Crosswalk Particulates'!$B:$B,MATCH('2017 EPA Data'!A4202,'Crosswalk Particulates'!$A:$A,0))</f>
        <v>process-iron and steel-industry</v>
      </c>
      <c r="G4202" s="91">
        <f>INDEX('Crosswalk Particulates'!$E:$E,MATCH('2017 EPA Data'!$B4202,'Crosswalk Particulates'!$D:$D,0))</f>
        <v>0</v>
      </c>
      <c r="H4202" s="103">
        <f t="shared" si="65"/>
        <v>0</v>
      </c>
    </row>
    <row r="4203" spans="1:8" hidden="1">
      <c r="A4203" s="80" t="s">
        <v>3790</v>
      </c>
      <c r="B4203" s="80" t="s">
        <v>3721</v>
      </c>
      <c r="C4203" s="80" t="s">
        <v>3705</v>
      </c>
      <c r="D4203" s="93">
        <v>13.18</v>
      </c>
      <c r="E4203" s="80" t="s">
        <v>3706</v>
      </c>
      <c r="F4203" s="86" t="str">
        <f>INDEX('Crosswalk Particulates'!$B:$B,MATCH('2017 EPA Data'!A4203,'Crosswalk Particulates'!$A:$A,0))</f>
        <v>process-other-industry</v>
      </c>
      <c r="G4203" s="91">
        <f>INDEX('Crosswalk Particulates'!$E:$E,MATCH('2017 EPA Data'!$B4203,'Crosswalk Particulates'!$D:$D,0))</f>
        <v>0</v>
      </c>
      <c r="H4203" s="103">
        <f t="shared" si="65"/>
        <v>0</v>
      </c>
    </row>
    <row r="4204" spans="1:8" hidden="1">
      <c r="A4204" s="80" t="s">
        <v>3766</v>
      </c>
      <c r="B4204" s="80" t="s">
        <v>3947</v>
      </c>
      <c r="C4204" s="80" t="s">
        <v>3705</v>
      </c>
      <c r="D4204" s="93">
        <v>13.14042564</v>
      </c>
      <c r="E4204" s="80" t="s">
        <v>3706</v>
      </c>
      <c r="F4204" s="86" t="str">
        <f>INDEX('Crosswalk Particulates'!$B:$B,MATCH('2017 EPA Data'!A4204,'Crosswalk Particulates'!$A:$A,0))</f>
        <v>process-chemicals-industry</v>
      </c>
      <c r="G4204" s="91">
        <f>INDEX('Crosswalk Particulates'!$E:$E,MATCH('2017 EPA Data'!$B4204,'Crosswalk Particulates'!$D:$D,0))</f>
        <v>0</v>
      </c>
      <c r="H4204" s="103">
        <f t="shared" si="65"/>
        <v>0</v>
      </c>
    </row>
    <row r="4205" spans="1:8" hidden="1">
      <c r="A4205" s="80" t="s">
        <v>3790</v>
      </c>
      <c r="B4205" s="80" t="s">
        <v>3943</v>
      </c>
      <c r="C4205" s="80" t="s">
        <v>3705</v>
      </c>
      <c r="D4205" s="93">
        <v>13.14</v>
      </c>
      <c r="E4205" s="80" t="s">
        <v>3706</v>
      </c>
      <c r="F4205" s="86" t="str">
        <f>INDEX('Crosswalk Particulates'!$B:$B,MATCH('2017 EPA Data'!A4205,'Crosswalk Particulates'!$A:$A,0))</f>
        <v>process-other-industry</v>
      </c>
      <c r="G4205" s="91">
        <f>INDEX('Crosswalk Particulates'!$E:$E,MATCH('2017 EPA Data'!$B4205,'Crosswalk Particulates'!$D:$D,0))</f>
        <v>0</v>
      </c>
      <c r="H4205" s="103">
        <f t="shared" si="65"/>
        <v>0</v>
      </c>
    </row>
    <row r="4206" spans="1:8" hidden="1">
      <c r="A4206" s="80" t="s">
        <v>3791</v>
      </c>
      <c r="B4206" s="80" t="s">
        <v>3920</v>
      </c>
      <c r="D4206" s="93">
        <v>13.126935308952419</v>
      </c>
      <c r="E4206" s="80" t="s">
        <v>3710</v>
      </c>
      <c r="F4206" s="86" t="str">
        <f>INDEX('Crosswalk Particulates'!$B:$B,MATCH('2017 EPA Data'!A4206,'Crosswalk Particulates'!$A:$A,0))</f>
        <v>Transportation Sector</v>
      </c>
      <c r="G4206" s="91">
        <f>INDEX('Crosswalk Particulates'!$E:$E,MATCH('2017 EPA Data'!$B4206,'Crosswalk Particulates'!$D:$D,0))</f>
        <v>0</v>
      </c>
      <c r="H4206" s="103">
        <f t="shared" si="65"/>
        <v>11908569.557522312</v>
      </c>
    </row>
    <row r="4207" spans="1:8" hidden="1">
      <c r="A4207" s="80" t="s">
        <v>3770</v>
      </c>
      <c r="B4207" s="80" t="s">
        <v>3856</v>
      </c>
      <c r="C4207" s="80" t="s">
        <v>3705</v>
      </c>
      <c r="D4207" s="93">
        <v>13.112400341998001</v>
      </c>
      <c r="E4207" s="80" t="s">
        <v>3706</v>
      </c>
      <c r="F4207" s="86" t="str">
        <f>INDEX('Crosswalk Particulates'!$B:$B,MATCH('2017 EPA Data'!A4207,'Crosswalk Particulates'!$A:$A,0))</f>
        <v>Commercial Buildings Sector</v>
      </c>
      <c r="G4207" s="91">
        <f>INDEX('Crosswalk Particulates'!$E:$E,MATCH('2017 EPA Data'!$B4207,'Crosswalk Particulates'!$D:$D,0))</f>
        <v>0</v>
      </c>
      <c r="H4207" s="103">
        <f t="shared" si="65"/>
        <v>0</v>
      </c>
    </row>
    <row r="4208" spans="1:8" hidden="1">
      <c r="A4208" s="80" t="s">
        <v>3880</v>
      </c>
      <c r="B4208" s="80" t="s">
        <v>3814</v>
      </c>
      <c r="C4208" s="80" t="s">
        <v>3705</v>
      </c>
      <c r="D4208" s="93">
        <v>13.037055725074124</v>
      </c>
      <c r="E4208" s="80" t="s">
        <v>3706</v>
      </c>
      <c r="F4208" s="86" t="str">
        <f>INDEX('Crosswalk Particulates'!$B:$B,MATCH('2017 EPA Data'!A4208,'Crosswalk Particulates'!$A:$A,0))</f>
        <v>Residential Buildings Sector</v>
      </c>
      <c r="G4208" s="91">
        <f>INDEX('Crosswalk Particulates'!$E:$E,MATCH('2017 EPA Data'!$B4208,'Crosswalk Particulates'!$D:$D,0))</f>
        <v>0</v>
      </c>
      <c r="H4208" s="103">
        <f t="shared" si="65"/>
        <v>0</v>
      </c>
    </row>
    <row r="4209" spans="1:8" hidden="1">
      <c r="A4209" s="80" t="s">
        <v>3784</v>
      </c>
      <c r="B4209" s="80" t="s">
        <v>3918</v>
      </c>
      <c r="C4209" s="80" t="s">
        <v>3705</v>
      </c>
      <c r="D4209" s="93">
        <v>13.0022157816879</v>
      </c>
      <c r="E4209" s="80" t="s">
        <v>3706</v>
      </c>
      <c r="F4209" s="86" t="str">
        <f>INDEX('Crosswalk Particulates'!$B:$B,MATCH('2017 EPA Data'!A4209,'Crosswalk Particulates'!$A:$A,0))</f>
        <v>industry-fuel-coal</v>
      </c>
      <c r="G4209" s="91">
        <f>INDEX('Crosswalk Particulates'!$E:$E,MATCH('2017 EPA Data'!$B4209,'Crosswalk Particulates'!$D:$D,0))</f>
        <v>0</v>
      </c>
      <c r="H4209" s="103">
        <f t="shared" si="65"/>
        <v>0</v>
      </c>
    </row>
    <row r="4210" spans="1:8" hidden="1">
      <c r="A4210" s="80" t="s">
        <v>3795</v>
      </c>
      <c r="B4210" s="80" t="s">
        <v>3845</v>
      </c>
      <c r="D4210" s="93">
        <v>13</v>
      </c>
      <c r="E4210" s="80" t="s">
        <v>3706</v>
      </c>
      <c r="F4210" s="86" t="str">
        <f>INDEX('Crosswalk Particulates'!$B:$B,MATCH('2017 EPA Data'!A4210,'Crosswalk Particulates'!$A:$A,0))</f>
        <v>process-cement-industry</v>
      </c>
      <c r="G4210" s="91">
        <f>INDEX('Crosswalk Particulates'!$E:$E,MATCH('2017 EPA Data'!$B4210,'Crosswalk Particulates'!$D:$D,0))</f>
        <v>0</v>
      </c>
      <c r="H4210" s="103">
        <f t="shared" si="65"/>
        <v>0</v>
      </c>
    </row>
    <row r="4211" spans="1:8" hidden="1">
      <c r="A4211" s="80" t="s">
        <v>3770</v>
      </c>
      <c r="B4211" s="80" t="s">
        <v>3899</v>
      </c>
      <c r="C4211" s="80" t="s">
        <v>3705</v>
      </c>
      <c r="D4211" s="93">
        <v>12.999000000000001</v>
      </c>
      <c r="E4211" s="80" t="s">
        <v>3706</v>
      </c>
      <c r="F4211" s="86" t="str">
        <f>INDEX('Crosswalk Particulates'!$B:$B,MATCH('2017 EPA Data'!A4211,'Crosswalk Particulates'!$A:$A,0))</f>
        <v>Commercial Buildings Sector</v>
      </c>
      <c r="G4211" s="91">
        <f>INDEX('Crosswalk Particulates'!$E:$E,MATCH('2017 EPA Data'!$B4211,'Crosswalk Particulates'!$D:$D,0))</f>
        <v>0</v>
      </c>
      <c r="H4211" s="103">
        <f t="shared" si="65"/>
        <v>0</v>
      </c>
    </row>
    <row r="4212" spans="1:8" hidden="1">
      <c r="A4212" s="80" t="s">
        <v>3740</v>
      </c>
      <c r="B4212" s="80" t="s">
        <v>3822</v>
      </c>
      <c r="D4212" s="93">
        <v>12.9228490671905</v>
      </c>
      <c r="E4212" s="80" t="s">
        <v>3710</v>
      </c>
      <c r="F4212" s="86" t="str">
        <f>INDEX('Crosswalk Particulates'!$B:$B,MATCH('2017 EPA Data'!A4212,'Crosswalk Particulates'!$A:$A,0))</f>
        <v>process-agriculture-industry</v>
      </c>
      <c r="G4212" s="91" t="str">
        <f>INDEX('Crosswalk Particulates'!$E:$E,MATCH('2017 EPA Data'!$B4212,'Crosswalk Particulates'!$D:$D,0))</f>
        <v>OC</v>
      </c>
      <c r="H4212" s="103">
        <f t="shared" si="65"/>
        <v>11723425.413169164</v>
      </c>
    </row>
    <row r="4213" spans="1:8" hidden="1">
      <c r="A4213" s="80" t="s">
        <v>3707</v>
      </c>
      <c r="B4213" s="80" t="s">
        <v>3963</v>
      </c>
      <c r="C4213" s="80" t="s">
        <v>3705</v>
      </c>
      <c r="D4213" s="93">
        <v>12.877046348407521</v>
      </c>
      <c r="E4213" s="80" t="s">
        <v>3706</v>
      </c>
      <c r="F4213" s="86" t="str">
        <f>INDEX('Crosswalk Particulates'!$B:$B,MATCH('2017 EPA Data'!A4213,'Crosswalk Particulates'!$A:$A,0))</f>
        <v>process-other-industry</v>
      </c>
      <c r="G4213" s="91">
        <f>INDEX('Crosswalk Particulates'!$E:$E,MATCH('2017 EPA Data'!$B4213,'Crosswalk Particulates'!$D:$D,0))</f>
        <v>0</v>
      </c>
      <c r="H4213" s="103">
        <f t="shared" si="65"/>
        <v>0</v>
      </c>
    </row>
    <row r="4214" spans="1:8" hidden="1">
      <c r="A4214" s="80" t="s">
        <v>3788</v>
      </c>
      <c r="B4214" s="80" t="s">
        <v>3824</v>
      </c>
      <c r="C4214" s="80" t="s">
        <v>3705</v>
      </c>
      <c r="D4214" s="93">
        <v>12.871343501314801</v>
      </c>
      <c r="E4214" s="80" t="s">
        <v>3706</v>
      </c>
      <c r="F4214" s="86" t="str">
        <f>INDEX('Crosswalk Particulates'!$B:$B,MATCH('2017 EPA Data'!A4214,'Crosswalk Particulates'!$A:$A,0))</f>
        <v>industry-fuel-biomass</v>
      </c>
      <c r="G4214" s="91">
        <f>INDEX('Crosswalk Particulates'!$E:$E,MATCH('2017 EPA Data'!$B4214,'Crosswalk Particulates'!$D:$D,0))</f>
        <v>0</v>
      </c>
      <c r="H4214" s="103">
        <f t="shared" si="65"/>
        <v>0</v>
      </c>
    </row>
    <row r="4215" spans="1:8" hidden="1">
      <c r="A4215" s="80" t="s">
        <v>3730</v>
      </c>
      <c r="B4215" s="80" t="s">
        <v>3813</v>
      </c>
      <c r="C4215" s="80" t="s">
        <v>3705</v>
      </c>
      <c r="D4215" s="93">
        <v>12.750979375858204</v>
      </c>
      <c r="E4215" s="80" t="s">
        <v>3706</v>
      </c>
      <c r="F4215" s="86" t="str">
        <f>INDEX('Crosswalk Particulates'!$B:$B,MATCH('2017 EPA Data'!A4215,'Crosswalk Particulates'!$A:$A,0))</f>
        <v>process-ngps-industry</v>
      </c>
      <c r="G4215" s="91">
        <f>INDEX('Crosswalk Particulates'!$E:$E,MATCH('2017 EPA Data'!$B4215,'Crosswalk Particulates'!$D:$D,0))</f>
        <v>0</v>
      </c>
      <c r="H4215" s="103">
        <f t="shared" si="65"/>
        <v>0</v>
      </c>
    </row>
    <row r="4216" spans="1:8" hidden="1">
      <c r="A4216" s="80" t="s">
        <v>3726</v>
      </c>
      <c r="B4216" s="80" t="s">
        <v>3963</v>
      </c>
      <c r="C4216" s="80" t="s">
        <v>3705</v>
      </c>
      <c r="D4216" s="93">
        <v>12.745662292621098</v>
      </c>
      <c r="E4216" s="80" t="s">
        <v>3706</v>
      </c>
      <c r="F4216" s="86" t="str">
        <f>INDEX('Crosswalk Particulates'!$B:$B,MATCH('2017 EPA Data'!A4216,'Crosswalk Particulates'!$A:$A,0))</f>
        <v>process-other-industry</v>
      </c>
      <c r="G4216" s="91">
        <f>INDEX('Crosswalk Particulates'!$E:$E,MATCH('2017 EPA Data'!$B4216,'Crosswalk Particulates'!$D:$D,0))</f>
        <v>0</v>
      </c>
      <c r="H4216" s="103">
        <f t="shared" si="65"/>
        <v>0</v>
      </c>
    </row>
    <row r="4217" spans="1:8" hidden="1">
      <c r="A4217" s="80" t="s">
        <v>3853</v>
      </c>
      <c r="B4217" s="80" t="s">
        <v>3951</v>
      </c>
      <c r="C4217" s="80" t="s">
        <v>3705</v>
      </c>
      <c r="D4217" s="93">
        <v>12.559012691580961</v>
      </c>
      <c r="E4217" s="80" t="s">
        <v>3706</v>
      </c>
      <c r="F4217" s="86" t="str">
        <f>INDEX('Crosswalk Particulates'!$B:$B,MATCH('2017 EPA Data'!A4217,'Crosswalk Particulates'!$A:$A,0))</f>
        <v>Commercial Buildings Sector</v>
      </c>
      <c r="G4217" s="91">
        <f>INDEX('Crosswalk Particulates'!$E:$E,MATCH('2017 EPA Data'!$B4217,'Crosswalk Particulates'!$D:$D,0))</f>
        <v>0</v>
      </c>
      <c r="H4217" s="103">
        <f t="shared" si="65"/>
        <v>0</v>
      </c>
    </row>
    <row r="4218" spans="1:8" hidden="1">
      <c r="A4218" s="80" t="s">
        <v>3769</v>
      </c>
      <c r="B4218" s="80" t="s">
        <v>3927</v>
      </c>
      <c r="C4218" s="80" t="s">
        <v>3705</v>
      </c>
      <c r="D4218" s="93">
        <v>12.467742719860279</v>
      </c>
      <c r="E4218" s="80" t="s">
        <v>3706</v>
      </c>
      <c r="F4218" s="86" t="str">
        <f>INDEX('Crosswalk Particulates'!$B:$B,MATCH('2017 EPA Data'!A4218,'Crosswalk Particulates'!$A:$A,0))</f>
        <v>Electricity Sector</v>
      </c>
      <c r="G4218" s="91">
        <f>INDEX('Crosswalk Particulates'!$E:$E,MATCH('2017 EPA Data'!$B4218,'Crosswalk Particulates'!$D:$D,0))</f>
        <v>0</v>
      </c>
      <c r="H4218" s="103">
        <f t="shared" si="65"/>
        <v>0</v>
      </c>
    </row>
    <row r="4219" spans="1:8" hidden="1">
      <c r="A4219" s="80" t="s">
        <v>3707</v>
      </c>
      <c r="B4219" s="80" t="s">
        <v>3975</v>
      </c>
      <c r="C4219" s="80" t="s">
        <v>3705</v>
      </c>
      <c r="D4219" s="93">
        <v>12.4275194758</v>
      </c>
      <c r="E4219" s="80" t="s">
        <v>3706</v>
      </c>
      <c r="F4219" s="86" t="str">
        <f>INDEX('Crosswalk Particulates'!$B:$B,MATCH('2017 EPA Data'!A4219,'Crosswalk Particulates'!$A:$A,0))</f>
        <v>process-other-industry</v>
      </c>
      <c r="G4219" s="91">
        <f>INDEX('Crosswalk Particulates'!$E:$E,MATCH('2017 EPA Data'!$B4219,'Crosswalk Particulates'!$D:$D,0))</f>
        <v>0</v>
      </c>
      <c r="H4219" s="103">
        <f t="shared" si="65"/>
        <v>0</v>
      </c>
    </row>
    <row r="4220" spans="1:8" hidden="1">
      <c r="A4220" s="80" t="s">
        <v>3747</v>
      </c>
      <c r="B4220" s="80" t="s">
        <v>3958</v>
      </c>
      <c r="C4220" s="80" t="s">
        <v>3705</v>
      </c>
      <c r="D4220" s="93">
        <v>12.420719999999999</v>
      </c>
      <c r="E4220" s="80" t="s">
        <v>3706</v>
      </c>
      <c r="F4220" s="86" t="str">
        <f>INDEX('Crosswalk Particulates'!$B:$B,MATCH('2017 EPA Data'!A4220,'Crosswalk Particulates'!$A:$A,0))</f>
        <v>process-waste-industry</v>
      </c>
      <c r="G4220" s="91">
        <f>INDEX('Crosswalk Particulates'!$E:$E,MATCH('2017 EPA Data'!$B4220,'Crosswalk Particulates'!$D:$D,0))</f>
        <v>0</v>
      </c>
      <c r="H4220" s="103">
        <f t="shared" si="65"/>
        <v>0</v>
      </c>
    </row>
    <row r="4221" spans="1:8" hidden="1">
      <c r="A4221" s="80" t="s">
        <v>3743</v>
      </c>
      <c r="B4221" s="80" t="s">
        <v>3838</v>
      </c>
      <c r="C4221" s="80" t="s">
        <v>3705</v>
      </c>
      <c r="D4221" s="93">
        <v>12.31</v>
      </c>
      <c r="E4221" s="80" t="s">
        <v>3706</v>
      </c>
      <c r="F4221" s="86" t="str">
        <f>INDEX('Crosswalk Particulates'!$B:$B,MATCH('2017 EPA Data'!A4221,'Crosswalk Particulates'!$A:$A,0))</f>
        <v>process-other-industry</v>
      </c>
      <c r="G4221" s="91">
        <f>INDEX('Crosswalk Particulates'!$E:$E,MATCH('2017 EPA Data'!$B4221,'Crosswalk Particulates'!$D:$D,0))</f>
        <v>0</v>
      </c>
      <c r="H4221" s="103">
        <f t="shared" si="65"/>
        <v>0</v>
      </c>
    </row>
    <row r="4222" spans="1:8" hidden="1">
      <c r="A4222" s="80" t="s">
        <v>3820</v>
      </c>
      <c r="B4222" s="80" t="s">
        <v>3885</v>
      </c>
      <c r="C4222" s="80" t="s">
        <v>3705</v>
      </c>
      <c r="D4222" s="93">
        <v>12.29077065848</v>
      </c>
      <c r="E4222" s="80" t="s">
        <v>3706</v>
      </c>
      <c r="F4222" s="86" t="str">
        <f>INDEX('Crosswalk Particulates'!$B:$B,MATCH('2017 EPA Data'!A4222,'Crosswalk Particulates'!$A:$A,0))</f>
        <v>industry-fuel-other</v>
      </c>
      <c r="G4222" s="91">
        <f>INDEX('Crosswalk Particulates'!$E:$E,MATCH('2017 EPA Data'!$B4222,'Crosswalk Particulates'!$D:$D,0))</f>
        <v>0</v>
      </c>
      <c r="H4222" s="103">
        <f t="shared" si="65"/>
        <v>0</v>
      </c>
    </row>
    <row r="4223" spans="1:8" hidden="1">
      <c r="A4223" s="80" t="s">
        <v>3817</v>
      </c>
      <c r="B4223" s="80" t="s">
        <v>3918</v>
      </c>
      <c r="C4223" s="80" t="s">
        <v>3705</v>
      </c>
      <c r="D4223" s="93">
        <v>12.2561865</v>
      </c>
      <c r="E4223" s="80" t="s">
        <v>3706</v>
      </c>
      <c r="F4223" s="86" t="str">
        <f>INDEX('Crosswalk Particulates'!$B:$B,MATCH('2017 EPA Data'!A4223,'Crosswalk Particulates'!$A:$A,0))</f>
        <v>industry-fuel-oil</v>
      </c>
      <c r="G4223" s="91">
        <f>INDEX('Crosswalk Particulates'!$E:$E,MATCH('2017 EPA Data'!$B4223,'Crosswalk Particulates'!$D:$D,0))</f>
        <v>0</v>
      </c>
      <c r="H4223" s="103">
        <f t="shared" si="65"/>
        <v>0</v>
      </c>
    </row>
    <row r="4224" spans="1:8" hidden="1">
      <c r="A4224" s="80" t="s">
        <v>3735</v>
      </c>
      <c r="B4224" s="80" t="s">
        <v>3814</v>
      </c>
      <c r="C4224" s="80" t="s">
        <v>3705</v>
      </c>
      <c r="D4224" s="93">
        <v>12.2543106201</v>
      </c>
      <c r="E4224" s="80" t="s">
        <v>3706</v>
      </c>
      <c r="F4224" s="86" t="str">
        <f>INDEX('Crosswalk Particulates'!$B:$B,MATCH('2017 EPA Data'!A4224,'Crosswalk Particulates'!$A:$A,0))</f>
        <v>process-other-industry</v>
      </c>
      <c r="G4224" s="91">
        <f>INDEX('Crosswalk Particulates'!$E:$E,MATCH('2017 EPA Data'!$B4224,'Crosswalk Particulates'!$D:$D,0))</f>
        <v>0</v>
      </c>
      <c r="H4224" s="103">
        <f t="shared" si="65"/>
        <v>0</v>
      </c>
    </row>
    <row r="4225" spans="1:8" hidden="1">
      <c r="A4225" s="80" t="s">
        <v>3772</v>
      </c>
      <c r="B4225" s="80" t="s">
        <v>3913</v>
      </c>
      <c r="C4225" s="80" t="s">
        <v>3705</v>
      </c>
      <c r="D4225" s="93">
        <v>12.14984593184</v>
      </c>
      <c r="E4225" s="80" t="s">
        <v>3706</v>
      </c>
      <c r="F4225" s="86" t="str">
        <f>INDEX('Crosswalk Particulates'!$B:$B,MATCH('2017 EPA Data'!A4225,'Crosswalk Particulates'!$A:$A,0))</f>
        <v>Electricity Sector</v>
      </c>
      <c r="G4225" s="91">
        <f>INDEX('Crosswalk Particulates'!$E:$E,MATCH('2017 EPA Data'!$B4225,'Crosswalk Particulates'!$D:$D,0))</f>
        <v>0</v>
      </c>
      <c r="H4225" s="103">
        <f t="shared" si="65"/>
        <v>0</v>
      </c>
    </row>
    <row r="4226" spans="1:8" hidden="1">
      <c r="A4226" s="80" t="s">
        <v>3730</v>
      </c>
      <c r="B4226" s="80" t="s">
        <v>3814</v>
      </c>
      <c r="C4226" s="80" t="s">
        <v>3705</v>
      </c>
      <c r="D4226" s="93">
        <v>12.096431502009484</v>
      </c>
      <c r="E4226" s="80" t="s">
        <v>3706</v>
      </c>
      <c r="F4226" s="86" t="str">
        <f>INDEX('Crosswalk Particulates'!$B:$B,MATCH('2017 EPA Data'!A4226,'Crosswalk Particulates'!$A:$A,0))</f>
        <v>process-ngps-industry</v>
      </c>
      <c r="G4226" s="91">
        <f>INDEX('Crosswalk Particulates'!$E:$E,MATCH('2017 EPA Data'!$B4226,'Crosswalk Particulates'!$D:$D,0))</f>
        <v>0</v>
      </c>
      <c r="H4226" s="103">
        <f t="shared" si="65"/>
        <v>0</v>
      </c>
    </row>
    <row r="4227" spans="1:8" hidden="1">
      <c r="A4227" s="80" t="s">
        <v>3747</v>
      </c>
      <c r="B4227" s="80" t="s">
        <v>3776</v>
      </c>
      <c r="C4227" s="80" t="s">
        <v>3705</v>
      </c>
      <c r="D4227" s="93">
        <v>12.0702</v>
      </c>
      <c r="E4227" s="80" t="s">
        <v>3706</v>
      </c>
      <c r="F4227" s="86" t="str">
        <f>INDEX('Crosswalk Particulates'!$B:$B,MATCH('2017 EPA Data'!A4227,'Crosswalk Particulates'!$A:$A,0))</f>
        <v>process-waste-industry</v>
      </c>
      <c r="G4227" s="91">
        <f>INDEX('Crosswalk Particulates'!$E:$E,MATCH('2017 EPA Data'!$B4227,'Crosswalk Particulates'!$D:$D,0))</f>
        <v>0</v>
      </c>
      <c r="H4227" s="103">
        <f t="shared" si="65"/>
        <v>0</v>
      </c>
    </row>
    <row r="4228" spans="1:8" hidden="1">
      <c r="A4228" s="80" t="s">
        <v>3790</v>
      </c>
      <c r="B4228" s="80" t="s">
        <v>3867</v>
      </c>
      <c r="C4228" s="80" t="s">
        <v>3705</v>
      </c>
      <c r="D4228" s="93">
        <v>12.0456</v>
      </c>
      <c r="E4228" s="80" t="s">
        <v>3706</v>
      </c>
      <c r="F4228" s="86" t="str">
        <f>INDEX('Crosswalk Particulates'!$B:$B,MATCH('2017 EPA Data'!A4228,'Crosswalk Particulates'!$A:$A,0))</f>
        <v>process-other-industry</v>
      </c>
      <c r="G4228" s="91">
        <f>INDEX('Crosswalk Particulates'!$E:$E,MATCH('2017 EPA Data'!$B4228,'Crosswalk Particulates'!$D:$D,0))</f>
        <v>0</v>
      </c>
      <c r="H4228" s="103">
        <f t="shared" ref="H4228:H4291" si="66">IF(E4228="TON",D4228/metricton_to_shortton,0)*10^6</f>
        <v>0</v>
      </c>
    </row>
    <row r="4229" spans="1:8" hidden="1">
      <c r="A4229" s="80" t="s">
        <v>3760</v>
      </c>
      <c r="B4229" s="80" t="s">
        <v>3746</v>
      </c>
      <c r="C4229" s="80" t="s">
        <v>3705</v>
      </c>
      <c r="D4229" s="93">
        <v>12</v>
      </c>
      <c r="E4229" s="80" t="s">
        <v>3706</v>
      </c>
      <c r="F4229" s="86" t="str">
        <f>INDEX('Crosswalk Particulates'!$B:$B,MATCH('2017 EPA Data'!A4229,'Crosswalk Particulates'!$A:$A,0))</f>
        <v>process-other-industry</v>
      </c>
      <c r="G4229" s="91">
        <f>INDEX('Crosswalk Particulates'!$E:$E,MATCH('2017 EPA Data'!$B4229,'Crosswalk Particulates'!$D:$D,0))</f>
        <v>0</v>
      </c>
      <c r="H4229" s="103">
        <f t="shared" si="66"/>
        <v>0</v>
      </c>
    </row>
    <row r="4230" spans="1:8" hidden="1">
      <c r="A4230" s="80" t="s">
        <v>3796</v>
      </c>
      <c r="B4230" s="80" t="s">
        <v>3840</v>
      </c>
      <c r="C4230" s="80" t="s">
        <v>3705</v>
      </c>
      <c r="D4230" s="93">
        <v>11.95741477</v>
      </c>
      <c r="E4230" s="80" t="s">
        <v>3706</v>
      </c>
      <c r="F4230" s="86" t="str">
        <f>INDEX('Crosswalk Particulates'!$B:$B,MATCH('2017 EPA Data'!A4230,'Crosswalk Particulates'!$A:$A,0))</f>
        <v>Electricity Sector</v>
      </c>
      <c r="G4230" s="91">
        <f>INDEX('Crosswalk Particulates'!$E:$E,MATCH('2017 EPA Data'!$B4230,'Crosswalk Particulates'!$D:$D,0))</f>
        <v>0</v>
      </c>
      <c r="H4230" s="103">
        <f t="shared" si="66"/>
        <v>0</v>
      </c>
    </row>
    <row r="4231" spans="1:8" hidden="1">
      <c r="A4231" s="80" t="s">
        <v>3837</v>
      </c>
      <c r="B4231" s="80" t="s">
        <v>3761</v>
      </c>
      <c r="C4231" s="80" t="s">
        <v>3705</v>
      </c>
      <c r="D4231" s="93">
        <v>11.953224843999999</v>
      </c>
      <c r="E4231" s="80" t="s">
        <v>3706</v>
      </c>
      <c r="F4231" s="86" t="str">
        <f>INDEX('Crosswalk Particulates'!$B:$B,MATCH('2017 EPA Data'!A4231,'Crosswalk Particulates'!$A:$A,0))</f>
        <v>Electricity Sector</v>
      </c>
      <c r="G4231" s="91">
        <f>INDEX('Crosswalk Particulates'!$E:$E,MATCH('2017 EPA Data'!$B4231,'Crosswalk Particulates'!$D:$D,0))</f>
        <v>0</v>
      </c>
      <c r="H4231" s="103">
        <f t="shared" si="66"/>
        <v>0</v>
      </c>
    </row>
    <row r="4232" spans="1:8" hidden="1">
      <c r="A4232" s="80" t="s">
        <v>3807</v>
      </c>
      <c r="B4232" s="80" t="s">
        <v>3907</v>
      </c>
      <c r="C4232" s="80" t="s">
        <v>3705</v>
      </c>
      <c r="D4232" s="93">
        <v>11.90676</v>
      </c>
      <c r="E4232" s="80" t="s">
        <v>3706</v>
      </c>
      <c r="F4232" s="86" t="str">
        <f>INDEX('Crosswalk Particulates'!$B:$B,MATCH('2017 EPA Data'!A4232,'Crosswalk Particulates'!$A:$A,0))</f>
        <v>process-iron and steel-industry</v>
      </c>
      <c r="G4232" s="91">
        <f>INDEX('Crosswalk Particulates'!$E:$E,MATCH('2017 EPA Data'!$B4232,'Crosswalk Particulates'!$D:$D,0))</f>
        <v>0</v>
      </c>
      <c r="H4232" s="103">
        <f t="shared" si="66"/>
        <v>0</v>
      </c>
    </row>
    <row r="4233" spans="1:8" hidden="1">
      <c r="A4233" s="80" t="s">
        <v>3820</v>
      </c>
      <c r="B4233" s="80" t="s">
        <v>3893</v>
      </c>
      <c r="C4233" s="80" t="s">
        <v>3705</v>
      </c>
      <c r="D4233" s="93">
        <v>11.87824176122</v>
      </c>
      <c r="E4233" s="80" t="s">
        <v>3706</v>
      </c>
      <c r="F4233" s="86" t="str">
        <f>INDEX('Crosswalk Particulates'!$B:$B,MATCH('2017 EPA Data'!A4233,'Crosswalk Particulates'!$A:$A,0))</f>
        <v>industry-fuel-other</v>
      </c>
      <c r="G4233" s="91">
        <f>INDEX('Crosswalk Particulates'!$E:$E,MATCH('2017 EPA Data'!$B4233,'Crosswalk Particulates'!$D:$D,0))</f>
        <v>0</v>
      </c>
      <c r="H4233" s="103">
        <f t="shared" si="66"/>
        <v>0</v>
      </c>
    </row>
    <row r="4234" spans="1:8" hidden="1">
      <c r="A4234" s="80" t="s">
        <v>3741</v>
      </c>
      <c r="B4234" s="80" t="s">
        <v>3898</v>
      </c>
      <c r="C4234" s="80" t="s">
        <v>3705</v>
      </c>
      <c r="D4234" s="93">
        <v>11.833425999999999</v>
      </c>
      <c r="E4234" s="80" t="s">
        <v>3706</v>
      </c>
      <c r="F4234" s="86" t="str">
        <f>INDEX('Crosswalk Particulates'!$B:$B,MATCH('2017 EPA Data'!A4234,'Crosswalk Particulates'!$A:$A,0))</f>
        <v>process-other-industry</v>
      </c>
      <c r="G4234" s="91">
        <f>INDEX('Crosswalk Particulates'!$E:$E,MATCH('2017 EPA Data'!$B4234,'Crosswalk Particulates'!$D:$D,0))</f>
        <v>0</v>
      </c>
      <c r="H4234" s="103">
        <f t="shared" si="66"/>
        <v>0</v>
      </c>
    </row>
    <row r="4235" spans="1:8" hidden="1">
      <c r="A4235" s="80" t="s">
        <v>3807</v>
      </c>
      <c r="B4235" s="80" t="s">
        <v>3863</v>
      </c>
      <c r="C4235" s="80" t="s">
        <v>3705</v>
      </c>
      <c r="D4235" s="93">
        <v>11.818955623400001</v>
      </c>
      <c r="E4235" s="80" t="s">
        <v>3706</v>
      </c>
      <c r="F4235" s="86" t="str">
        <f>INDEX('Crosswalk Particulates'!$B:$B,MATCH('2017 EPA Data'!A4235,'Crosswalk Particulates'!$A:$A,0))</f>
        <v>process-iron and steel-industry</v>
      </c>
      <c r="G4235" s="91">
        <f>INDEX('Crosswalk Particulates'!$E:$E,MATCH('2017 EPA Data'!$B4235,'Crosswalk Particulates'!$D:$D,0))</f>
        <v>0</v>
      </c>
      <c r="H4235" s="103">
        <f t="shared" si="66"/>
        <v>0</v>
      </c>
    </row>
    <row r="4236" spans="1:8" hidden="1">
      <c r="A4236" s="80" t="s">
        <v>3807</v>
      </c>
      <c r="B4236" s="80" t="s">
        <v>3839</v>
      </c>
      <c r="C4236" s="80" t="s">
        <v>3705</v>
      </c>
      <c r="D4236" s="93">
        <v>11.8</v>
      </c>
      <c r="E4236" s="80" t="s">
        <v>3706</v>
      </c>
      <c r="F4236" s="86" t="str">
        <f>INDEX('Crosswalk Particulates'!$B:$B,MATCH('2017 EPA Data'!A4236,'Crosswalk Particulates'!$A:$A,0))</f>
        <v>process-iron and steel-industry</v>
      </c>
      <c r="G4236" s="91">
        <f>INDEX('Crosswalk Particulates'!$E:$E,MATCH('2017 EPA Data'!$B4236,'Crosswalk Particulates'!$D:$D,0))</f>
        <v>0</v>
      </c>
      <c r="H4236" s="103">
        <f t="shared" si="66"/>
        <v>0</v>
      </c>
    </row>
    <row r="4237" spans="1:8" hidden="1">
      <c r="A4237" s="80" t="s">
        <v>3774</v>
      </c>
      <c r="B4237" s="80" t="s">
        <v>4023</v>
      </c>
      <c r="C4237" s="80" t="s">
        <v>3705</v>
      </c>
      <c r="D4237" s="93">
        <v>11.79</v>
      </c>
      <c r="E4237" s="80" t="s">
        <v>3706</v>
      </c>
      <c r="F4237" s="86" t="str">
        <f>INDEX('Crosswalk Particulates'!$B:$B,MATCH('2017 EPA Data'!A4237,'Crosswalk Particulates'!$A:$A,0))</f>
        <v>process-other-industry</v>
      </c>
      <c r="G4237" s="91">
        <f>INDEX('Crosswalk Particulates'!$E:$E,MATCH('2017 EPA Data'!$B4237,'Crosswalk Particulates'!$D:$D,0))</f>
        <v>0</v>
      </c>
      <c r="H4237" s="103">
        <f t="shared" si="66"/>
        <v>0</v>
      </c>
    </row>
    <row r="4238" spans="1:8" hidden="1">
      <c r="A4238" s="80" t="s">
        <v>3770</v>
      </c>
      <c r="B4238" s="80" t="s">
        <v>3951</v>
      </c>
      <c r="C4238" s="80" t="s">
        <v>3705</v>
      </c>
      <c r="D4238" s="93">
        <v>11.7537222020181</v>
      </c>
      <c r="E4238" s="80" t="s">
        <v>3706</v>
      </c>
      <c r="F4238" s="86" t="str">
        <f>INDEX('Crosswalk Particulates'!$B:$B,MATCH('2017 EPA Data'!A4238,'Crosswalk Particulates'!$A:$A,0))</f>
        <v>Commercial Buildings Sector</v>
      </c>
      <c r="G4238" s="91">
        <f>INDEX('Crosswalk Particulates'!$E:$E,MATCH('2017 EPA Data'!$B4238,'Crosswalk Particulates'!$D:$D,0))</f>
        <v>0</v>
      </c>
      <c r="H4238" s="103">
        <f t="shared" si="66"/>
        <v>0</v>
      </c>
    </row>
    <row r="4239" spans="1:8" hidden="1">
      <c r="A4239" s="80" t="s">
        <v>3807</v>
      </c>
      <c r="B4239" s="80" t="s">
        <v>3940</v>
      </c>
      <c r="C4239" s="80" t="s">
        <v>3705</v>
      </c>
      <c r="D4239" s="93">
        <v>11.70396</v>
      </c>
      <c r="E4239" s="80" t="s">
        <v>3706</v>
      </c>
      <c r="F4239" s="86" t="str">
        <f>INDEX('Crosswalk Particulates'!$B:$B,MATCH('2017 EPA Data'!A4239,'Crosswalk Particulates'!$A:$A,0))</f>
        <v>process-iron and steel-industry</v>
      </c>
      <c r="G4239" s="91">
        <f>INDEX('Crosswalk Particulates'!$E:$E,MATCH('2017 EPA Data'!$B4239,'Crosswalk Particulates'!$D:$D,0))</f>
        <v>0</v>
      </c>
      <c r="H4239" s="103">
        <f t="shared" si="66"/>
        <v>0</v>
      </c>
    </row>
    <row r="4240" spans="1:8" hidden="1">
      <c r="A4240" s="80" t="s">
        <v>3766</v>
      </c>
      <c r="B4240" s="80" t="s">
        <v>4026</v>
      </c>
      <c r="C4240" s="80" t="s">
        <v>3705</v>
      </c>
      <c r="D4240" s="93">
        <v>11.651</v>
      </c>
      <c r="E4240" s="80" t="s">
        <v>3706</v>
      </c>
      <c r="F4240" s="86" t="str">
        <f>INDEX('Crosswalk Particulates'!$B:$B,MATCH('2017 EPA Data'!A4240,'Crosswalk Particulates'!$A:$A,0))</f>
        <v>process-chemicals-industry</v>
      </c>
      <c r="G4240" s="91">
        <f>INDEX('Crosswalk Particulates'!$E:$E,MATCH('2017 EPA Data'!$B4240,'Crosswalk Particulates'!$D:$D,0))</f>
        <v>0</v>
      </c>
      <c r="H4240" s="103">
        <f t="shared" si="66"/>
        <v>0</v>
      </c>
    </row>
    <row r="4241" spans="1:8" hidden="1">
      <c r="A4241" s="80" t="s">
        <v>3911</v>
      </c>
      <c r="B4241" s="80" t="s">
        <v>3904</v>
      </c>
      <c r="D4241" s="93">
        <v>11.57838374073115</v>
      </c>
      <c r="E4241" s="80" t="s">
        <v>3710</v>
      </c>
      <c r="F4241" s="86" t="str">
        <f>INDEX('Crosswalk Particulates'!$B:$B,MATCH('2017 EPA Data'!A4241,'Crosswalk Particulates'!$A:$A,0))</f>
        <v>Residential Buildings Sector</v>
      </c>
      <c r="G4241" s="91" t="str">
        <f>INDEX('Crosswalk Particulates'!$E:$E,MATCH('2017 EPA Data'!$B4241,'Crosswalk Particulates'!$D:$D,0))</f>
        <v>BC</v>
      </c>
      <c r="H4241" s="103">
        <f t="shared" si="66"/>
        <v>10503745.535041096</v>
      </c>
    </row>
    <row r="4242" spans="1:8" hidden="1">
      <c r="A4242" s="80" t="s">
        <v>3766</v>
      </c>
      <c r="B4242" s="80" t="s">
        <v>3998</v>
      </c>
      <c r="C4242" s="80" t="s">
        <v>3705</v>
      </c>
      <c r="D4242" s="93">
        <v>11.5</v>
      </c>
      <c r="E4242" s="80" t="s">
        <v>3706</v>
      </c>
      <c r="F4242" s="86" t="str">
        <f>INDEX('Crosswalk Particulates'!$B:$B,MATCH('2017 EPA Data'!A4242,'Crosswalk Particulates'!$A:$A,0))</f>
        <v>process-chemicals-industry</v>
      </c>
      <c r="G4242" s="91">
        <f>INDEX('Crosswalk Particulates'!$E:$E,MATCH('2017 EPA Data'!$B4242,'Crosswalk Particulates'!$D:$D,0))</f>
        <v>0</v>
      </c>
      <c r="H4242" s="103">
        <f t="shared" si="66"/>
        <v>0</v>
      </c>
    </row>
    <row r="4243" spans="1:8" hidden="1">
      <c r="A4243" s="80" t="s">
        <v>3857</v>
      </c>
      <c r="B4243" s="80" t="s">
        <v>3799</v>
      </c>
      <c r="C4243" s="80" t="s">
        <v>3705</v>
      </c>
      <c r="D4243" s="93">
        <v>11.490159999999999</v>
      </c>
      <c r="E4243" s="80" t="s">
        <v>3706</v>
      </c>
      <c r="F4243" s="86" t="str">
        <f>INDEX('Crosswalk Particulates'!$B:$B,MATCH('2017 EPA Data'!A4243,'Crosswalk Particulates'!$A:$A,0))</f>
        <v>Commercial Buildings Sector</v>
      </c>
      <c r="G4243" s="91">
        <f>INDEX('Crosswalk Particulates'!$E:$E,MATCH('2017 EPA Data'!$B4243,'Crosswalk Particulates'!$D:$D,0))</f>
        <v>0</v>
      </c>
      <c r="H4243" s="103">
        <f t="shared" si="66"/>
        <v>0</v>
      </c>
    </row>
    <row r="4244" spans="1:8" hidden="1">
      <c r="A4244" s="80" t="s">
        <v>3760</v>
      </c>
      <c r="B4244" s="80" t="s">
        <v>3888</v>
      </c>
      <c r="C4244" s="80" t="s">
        <v>3705</v>
      </c>
      <c r="D4244" s="93">
        <v>11.4</v>
      </c>
      <c r="E4244" s="80" t="s">
        <v>3706</v>
      </c>
      <c r="F4244" s="86" t="str">
        <f>INDEX('Crosswalk Particulates'!$B:$B,MATCH('2017 EPA Data'!A4244,'Crosswalk Particulates'!$A:$A,0))</f>
        <v>process-other-industry</v>
      </c>
      <c r="G4244" s="91">
        <f>INDEX('Crosswalk Particulates'!$E:$E,MATCH('2017 EPA Data'!$B4244,'Crosswalk Particulates'!$D:$D,0))</f>
        <v>0</v>
      </c>
      <c r="H4244" s="103">
        <f t="shared" si="66"/>
        <v>0</v>
      </c>
    </row>
    <row r="4245" spans="1:8" hidden="1">
      <c r="A4245" s="80" t="s">
        <v>3852</v>
      </c>
      <c r="B4245" s="80" t="s">
        <v>3838</v>
      </c>
      <c r="C4245" s="80" t="s">
        <v>3705</v>
      </c>
      <c r="D4245" s="93">
        <v>11.245313317200001</v>
      </c>
      <c r="E4245" s="80" t="s">
        <v>3706</v>
      </c>
      <c r="F4245" s="86" t="str">
        <f>INDEX('Crosswalk Particulates'!$B:$B,MATCH('2017 EPA Data'!A4245,'Crosswalk Particulates'!$A:$A,0))</f>
        <v>Commercial Buildings Sector</v>
      </c>
      <c r="G4245" s="91">
        <f>INDEX('Crosswalk Particulates'!$E:$E,MATCH('2017 EPA Data'!$B4245,'Crosswalk Particulates'!$D:$D,0))</f>
        <v>0</v>
      </c>
      <c r="H4245" s="103">
        <f t="shared" si="66"/>
        <v>0</v>
      </c>
    </row>
    <row r="4246" spans="1:8" hidden="1">
      <c r="A4246" s="80" t="s">
        <v>3817</v>
      </c>
      <c r="B4246" s="80" t="s">
        <v>3893</v>
      </c>
      <c r="C4246" s="80" t="s">
        <v>3705</v>
      </c>
      <c r="D4246" s="93">
        <v>11.2286822</v>
      </c>
      <c r="E4246" s="80" t="s">
        <v>3706</v>
      </c>
      <c r="F4246" s="86" t="str">
        <f>INDEX('Crosswalk Particulates'!$B:$B,MATCH('2017 EPA Data'!A4246,'Crosswalk Particulates'!$A:$A,0))</f>
        <v>industry-fuel-oil</v>
      </c>
      <c r="G4246" s="91">
        <f>INDEX('Crosswalk Particulates'!$E:$E,MATCH('2017 EPA Data'!$B4246,'Crosswalk Particulates'!$D:$D,0))</f>
        <v>0</v>
      </c>
      <c r="H4246" s="103">
        <f t="shared" si="66"/>
        <v>0</v>
      </c>
    </row>
    <row r="4247" spans="1:8" hidden="1">
      <c r="A4247" s="80" t="s">
        <v>3707</v>
      </c>
      <c r="B4247" s="80" t="s">
        <v>4000</v>
      </c>
      <c r="C4247" s="80" t="s">
        <v>3705</v>
      </c>
      <c r="D4247" s="93">
        <v>11.21</v>
      </c>
      <c r="E4247" s="80" t="s">
        <v>3706</v>
      </c>
      <c r="F4247" s="86" t="str">
        <f>INDEX('Crosswalk Particulates'!$B:$B,MATCH('2017 EPA Data'!A4247,'Crosswalk Particulates'!$A:$A,0))</f>
        <v>process-other-industry</v>
      </c>
      <c r="G4247" s="91">
        <f>INDEX('Crosswalk Particulates'!$E:$E,MATCH('2017 EPA Data'!$B4247,'Crosswalk Particulates'!$D:$D,0))</f>
        <v>0</v>
      </c>
      <c r="H4247" s="103">
        <f t="shared" si="66"/>
        <v>0</v>
      </c>
    </row>
    <row r="4248" spans="1:8" hidden="1">
      <c r="A4248" s="80" t="s">
        <v>3707</v>
      </c>
      <c r="B4248" s="80" t="s">
        <v>3915</v>
      </c>
      <c r="C4248" s="80" t="s">
        <v>3705</v>
      </c>
      <c r="D4248" s="93">
        <v>11.0781201</v>
      </c>
      <c r="E4248" s="80" t="s">
        <v>3706</v>
      </c>
      <c r="F4248" s="86" t="str">
        <f>INDEX('Crosswalk Particulates'!$B:$B,MATCH('2017 EPA Data'!A4248,'Crosswalk Particulates'!$A:$A,0))</f>
        <v>process-other-industry</v>
      </c>
      <c r="G4248" s="91">
        <f>INDEX('Crosswalk Particulates'!$E:$E,MATCH('2017 EPA Data'!$B4248,'Crosswalk Particulates'!$D:$D,0))</f>
        <v>0</v>
      </c>
      <c r="H4248" s="103">
        <f t="shared" si="66"/>
        <v>0</v>
      </c>
    </row>
    <row r="4249" spans="1:8" hidden="1">
      <c r="A4249" s="80" t="s">
        <v>3773</v>
      </c>
      <c r="B4249" s="80" t="s">
        <v>3894</v>
      </c>
      <c r="C4249" s="80" t="s">
        <v>3705</v>
      </c>
      <c r="D4249" s="93">
        <v>11.055030531488235</v>
      </c>
      <c r="E4249" s="80" t="s">
        <v>3706</v>
      </c>
      <c r="F4249" s="86" t="str">
        <f>INDEX('Crosswalk Particulates'!$B:$B,MATCH('2017 EPA Data'!A4249,'Crosswalk Particulates'!$A:$A,0))</f>
        <v>process-other-industry</v>
      </c>
      <c r="G4249" s="91">
        <f>INDEX('Crosswalk Particulates'!$E:$E,MATCH('2017 EPA Data'!$B4249,'Crosswalk Particulates'!$D:$D,0))</f>
        <v>0</v>
      </c>
      <c r="H4249" s="103">
        <f t="shared" si="66"/>
        <v>0</v>
      </c>
    </row>
    <row r="4250" spans="1:8" hidden="1">
      <c r="A4250" s="80" t="s">
        <v>3769</v>
      </c>
      <c r="B4250" s="80" t="s">
        <v>3825</v>
      </c>
      <c r="C4250" s="80" t="s">
        <v>3705</v>
      </c>
      <c r="D4250" s="93">
        <v>11.004369968635</v>
      </c>
      <c r="E4250" s="80" t="s">
        <v>3706</v>
      </c>
      <c r="F4250" s="86" t="str">
        <f>INDEX('Crosswalk Particulates'!$B:$B,MATCH('2017 EPA Data'!A4250,'Crosswalk Particulates'!$A:$A,0))</f>
        <v>Electricity Sector</v>
      </c>
      <c r="G4250" s="91">
        <f>INDEX('Crosswalk Particulates'!$E:$E,MATCH('2017 EPA Data'!$B4250,'Crosswalk Particulates'!$D:$D,0))</f>
        <v>0</v>
      </c>
      <c r="H4250" s="103">
        <f t="shared" si="66"/>
        <v>0</v>
      </c>
    </row>
    <row r="4251" spans="1:8" hidden="1">
      <c r="A4251" s="80" t="s">
        <v>3795</v>
      </c>
      <c r="B4251" s="80" t="s">
        <v>3848</v>
      </c>
      <c r="C4251" s="80" t="s">
        <v>3705</v>
      </c>
      <c r="D4251" s="93">
        <v>11</v>
      </c>
      <c r="E4251" s="80" t="s">
        <v>3706</v>
      </c>
      <c r="F4251" s="86" t="str">
        <f>INDEX('Crosswalk Particulates'!$B:$B,MATCH('2017 EPA Data'!A4251,'Crosswalk Particulates'!$A:$A,0))</f>
        <v>process-cement-industry</v>
      </c>
      <c r="G4251" s="91">
        <f>INDEX('Crosswalk Particulates'!$E:$E,MATCH('2017 EPA Data'!$B4251,'Crosswalk Particulates'!$D:$D,0))</f>
        <v>0</v>
      </c>
      <c r="H4251" s="103">
        <f t="shared" si="66"/>
        <v>0</v>
      </c>
    </row>
    <row r="4252" spans="1:8" hidden="1">
      <c r="A4252" s="80" t="s">
        <v>3819</v>
      </c>
      <c r="B4252" s="80" t="s">
        <v>3874</v>
      </c>
      <c r="C4252" s="80" t="s">
        <v>3705</v>
      </c>
      <c r="D4252" s="93">
        <v>10.97090663575</v>
      </c>
      <c r="E4252" s="80" t="s">
        <v>3706</v>
      </c>
      <c r="F4252" s="86" t="str">
        <f>INDEX('Crosswalk Particulates'!$B:$B,MATCH('2017 EPA Data'!A4252,'Crosswalk Particulates'!$A:$A,0))</f>
        <v>Residential Buildings Sector</v>
      </c>
      <c r="G4252" s="91">
        <f>INDEX('Crosswalk Particulates'!$E:$E,MATCH('2017 EPA Data'!$B4252,'Crosswalk Particulates'!$D:$D,0))</f>
        <v>0</v>
      </c>
      <c r="H4252" s="103">
        <f t="shared" si="66"/>
        <v>0</v>
      </c>
    </row>
    <row r="4253" spans="1:8" hidden="1">
      <c r="A4253" s="80" t="s">
        <v>3784</v>
      </c>
      <c r="B4253" s="80" t="s">
        <v>3802</v>
      </c>
      <c r="C4253" s="80" t="s">
        <v>3705</v>
      </c>
      <c r="D4253" s="93">
        <v>10.9611712285985</v>
      </c>
      <c r="E4253" s="80" t="s">
        <v>3706</v>
      </c>
      <c r="F4253" s="86" t="str">
        <f>INDEX('Crosswalk Particulates'!$B:$B,MATCH('2017 EPA Data'!A4253,'Crosswalk Particulates'!$A:$A,0))</f>
        <v>industry-fuel-coal</v>
      </c>
      <c r="G4253" s="91">
        <f>INDEX('Crosswalk Particulates'!$E:$E,MATCH('2017 EPA Data'!$B4253,'Crosswalk Particulates'!$D:$D,0))</f>
        <v>0</v>
      </c>
      <c r="H4253" s="103">
        <f t="shared" si="66"/>
        <v>0</v>
      </c>
    </row>
    <row r="4254" spans="1:8" hidden="1">
      <c r="A4254" s="80" t="s">
        <v>3751</v>
      </c>
      <c r="B4254" s="80" t="s">
        <v>3793</v>
      </c>
      <c r="C4254" s="80" t="s">
        <v>3745</v>
      </c>
      <c r="D4254" s="93">
        <v>10.913500000000001</v>
      </c>
      <c r="E4254" s="80" t="s">
        <v>3710</v>
      </c>
      <c r="F4254" s="86" t="str">
        <f>INDEX('Crosswalk Particulates'!$B:$B,MATCH('2017 EPA Data'!A4254,'Crosswalk Particulates'!$A:$A,0))</f>
        <v>Other-EPA</v>
      </c>
      <c r="G4254" s="91">
        <f>INDEX('Crosswalk Particulates'!$E:$E,MATCH('2017 EPA Data'!$B4254,'Crosswalk Particulates'!$D:$D,0))</f>
        <v>0</v>
      </c>
      <c r="H4254" s="103">
        <f t="shared" si="66"/>
        <v>9900572.4342517089</v>
      </c>
    </row>
    <row r="4255" spans="1:8" hidden="1">
      <c r="A4255" s="80" t="s">
        <v>3788</v>
      </c>
      <c r="B4255" s="80" t="s">
        <v>3813</v>
      </c>
      <c r="C4255" s="80" t="s">
        <v>3705</v>
      </c>
      <c r="D4255" s="93">
        <v>10.904328612811399</v>
      </c>
      <c r="E4255" s="80" t="s">
        <v>3706</v>
      </c>
      <c r="F4255" s="86" t="str">
        <f>INDEX('Crosswalk Particulates'!$B:$B,MATCH('2017 EPA Data'!A4255,'Crosswalk Particulates'!$A:$A,0))</f>
        <v>industry-fuel-biomass</v>
      </c>
      <c r="G4255" s="91">
        <f>INDEX('Crosswalk Particulates'!$E:$E,MATCH('2017 EPA Data'!$B4255,'Crosswalk Particulates'!$D:$D,0))</f>
        <v>0</v>
      </c>
      <c r="H4255" s="103">
        <f t="shared" si="66"/>
        <v>0</v>
      </c>
    </row>
    <row r="4256" spans="1:8" hidden="1">
      <c r="A4256" s="80" t="s">
        <v>3770</v>
      </c>
      <c r="B4256" s="80" t="s">
        <v>3824</v>
      </c>
      <c r="C4256" s="80" t="s">
        <v>3705</v>
      </c>
      <c r="D4256" s="93">
        <v>10.843588961473809</v>
      </c>
      <c r="E4256" s="80" t="s">
        <v>3706</v>
      </c>
      <c r="F4256" s="86" t="str">
        <f>INDEX('Crosswalk Particulates'!$B:$B,MATCH('2017 EPA Data'!A4256,'Crosswalk Particulates'!$A:$A,0))</f>
        <v>Commercial Buildings Sector</v>
      </c>
      <c r="G4256" s="91">
        <f>INDEX('Crosswalk Particulates'!$E:$E,MATCH('2017 EPA Data'!$B4256,'Crosswalk Particulates'!$D:$D,0))</f>
        <v>0</v>
      </c>
      <c r="H4256" s="103">
        <f t="shared" si="66"/>
        <v>0</v>
      </c>
    </row>
    <row r="4257" spans="1:8" hidden="1">
      <c r="A4257" s="80" t="s">
        <v>3770</v>
      </c>
      <c r="B4257" s="80" t="s">
        <v>3801</v>
      </c>
      <c r="C4257" s="80" t="s">
        <v>3705</v>
      </c>
      <c r="D4257" s="93">
        <v>10.807</v>
      </c>
      <c r="E4257" s="80" t="s">
        <v>3706</v>
      </c>
      <c r="F4257" s="86" t="str">
        <f>INDEX('Crosswalk Particulates'!$B:$B,MATCH('2017 EPA Data'!A4257,'Crosswalk Particulates'!$A:$A,0))</f>
        <v>Commercial Buildings Sector</v>
      </c>
      <c r="G4257" s="91">
        <f>INDEX('Crosswalk Particulates'!$E:$E,MATCH('2017 EPA Data'!$B4257,'Crosswalk Particulates'!$D:$D,0))</f>
        <v>0</v>
      </c>
      <c r="H4257" s="103">
        <f t="shared" si="66"/>
        <v>0</v>
      </c>
    </row>
    <row r="4258" spans="1:8" hidden="1">
      <c r="A4258" s="80" t="s">
        <v>3760</v>
      </c>
      <c r="B4258" s="80" t="s">
        <v>3916</v>
      </c>
      <c r="C4258" s="80" t="s">
        <v>3705</v>
      </c>
      <c r="D4258" s="93">
        <v>10.8</v>
      </c>
      <c r="E4258" s="80" t="s">
        <v>3706</v>
      </c>
      <c r="F4258" s="86" t="str">
        <f>INDEX('Crosswalk Particulates'!$B:$B,MATCH('2017 EPA Data'!A4258,'Crosswalk Particulates'!$A:$A,0))</f>
        <v>process-other-industry</v>
      </c>
      <c r="G4258" s="91">
        <f>INDEX('Crosswalk Particulates'!$E:$E,MATCH('2017 EPA Data'!$B4258,'Crosswalk Particulates'!$D:$D,0))</f>
        <v>0</v>
      </c>
      <c r="H4258" s="103">
        <f t="shared" si="66"/>
        <v>0</v>
      </c>
    </row>
    <row r="4259" spans="1:8" hidden="1">
      <c r="A4259" s="80" t="s">
        <v>3807</v>
      </c>
      <c r="B4259" s="80" t="s">
        <v>3755</v>
      </c>
      <c r="C4259" s="80" t="s">
        <v>3705</v>
      </c>
      <c r="D4259" s="93">
        <v>10.682</v>
      </c>
      <c r="E4259" s="80" t="s">
        <v>3706</v>
      </c>
      <c r="F4259" s="86" t="str">
        <f>INDEX('Crosswalk Particulates'!$B:$B,MATCH('2017 EPA Data'!A4259,'Crosswalk Particulates'!$A:$A,0))</f>
        <v>process-iron and steel-industry</v>
      </c>
      <c r="G4259" s="91">
        <f>INDEX('Crosswalk Particulates'!$E:$E,MATCH('2017 EPA Data'!$B4259,'Crosswalk Particulates'!$D:$D,0))</f>
        <v>0</v>
      </c>
      <c r="H4259" s="103">
        <f t="shared" si="66"/>
        <v>0</v>
      </c>
    </row>
    <row r="4260" spans="1:8" hidden="1">
      <c r="A4260" s="80" t="s">
        <v>3807</v>
      </c>
      <c r="B4260" s="80" t="s">
        <v>3862</v>
      </c>
      <c r="C4260" s="80" t="s">
        <v>3705</v>
      </c>
      <c r="D4260" s="93">
        <v>10.666</v>
      </c>
      <c r="E4260" s="80" t="s">
        <v>3706</v>
      </c>
      <c r="F4260" s="86" t="str">
        <f>INDEX('Crosswalk Particulates'!$B:$B,MATCH('2017 EPA Data'!A4260,'Crosswalk Particulates'!$A:$A,0))</f>
        <v>process-iron and steel-industry</v>
      </c>
      <c r="G4260" s="91">
        <f>INDEX('Crosswalk Particulates'!$E:$E,MATCH('2017 EPA Data'!$B4260,'Crosswalk Particulates'!$D:$D,0))</f>
        <v>0</v>
      </c>
      <c r="H4260" s="103">
        <f t="shared" si="66"/>
        <v>0</v>
      </c>
    </row>
    <row r="4261" spans="1:8" hidden="1">
      <c r="A4261" s="80" t="s">
        <v>3747</v>
      </c>
      <c r="B4261" s="80" t="s">
        <v>3972</v>
      </c>
      <c r="C4261" s="80" t="s">
        <v>3705</v>
      </c>
      <c r="D4261" s="93">
        <v>10.620100000000001</v>
      </c>
      <c r="E4261" s="80" t="s">
        <v>3706</v>
      </c>
      <c r="F4261" s="86" t="str">
        <f>INDEX('Crosswalk Particulates'!$B:$B,MATCH('2017 EPA Data'!A4261,'Crosswalk Particulates'!$A:$A,0))</f>
        <v>process-waste-industry</v>
      </c>
      <c r="G4261" s="91">
        <f>INDEX('Crosswalk Particulates'!$E:$E,MATCH('2017 EPA Data'!$B4261,'Crosswalk Particulates'!$D:$D,0))</f>
        <v>0</v>
      </c>
      <c r="H4261" s="103">
        <f t="shared" si="66"/>
        <v>0</v>
      </c>
    </row>
    <row r="4262" spans="1:8" hidden="1">
      <c r="A4262" s="80" t="s">
        <v>3760</v>
      </c>
      <c r="B4262" s="80" t="s">
        <v>3879</v>
      </c>
      <c r="C4262" s="80" t="s">
        <v>3705</v>
      </c>
      <c r="D4262" s="93">
        <v>10.6</v>
      </c>
      <c r="E4262" s="80" t="s">
        <v>3706</v>
      </c>
      <c r="F4262" s="86" t="str">
        <f>INDEX('Crosswalk Particulates'!$B:$B,MATCH('2017 EPA Data'!A4262,'Crosswalk Particulates'!$A:$A,0))</f>
        <v>process-other-industry</v>
      </c>
      <c r="G4262" s="91">
        <f>INDEX('Crosswalk Particulates'!$E:$E,MATCH('2017 EPA Data'!$B4262,'Crosswalk Particulates'!$D:$D,0))</f>
        <v>0</v>
      </c>
      <c r="H4262" s="103">
        <f t="shared" si="66"/>
        <v>0</v>
      </c>
    </row>
    <row r="4263" spans="1:8" hidden="1">
      <c r="A4263" s="80" t="s">
        <v>3735</v>
      </c>
      <c r="B4263" s="80" t="s">
        <v>3992</v>
      </c>
      <c r="C4263" s="80" t="s">
        <v>3705</v>
      </c>
      <c r="D4263" s="93">
        <v>10.59</v>
      </c>
      <c r="E4263" s="80" t="s">
        <v>3706</v>
      </c>
      <c r="F4263" s="86" t="str">
        <f>INDEX('Crosswalk Particulates'!$B:$B,MATCH('2017 EPA Data'!A4263,'Crosswalk Particulates'!$A:$A,0))</f>
        <v>process-other-industry</v>
      </c>
      <c r="G4263" s="91">
        <f>INDEX('Crosswalk Particulates'!$E:$E,MATCH('2017 EPA Data'!$B4263,'Crosswalk Particulates'!$D:$D,0))</f>
        <v>0</v>
      </c>
      <c r="H4263" s="103">
        <f t="shared" si="66"/>
        <v>0</v>
      </c>
    </row>
    <row r="4264" spans="1:8" hidden="1">
      <c r="A4264" s="80" t="s">
        <v>3790</v>
      </c>
      <c r="B4264" s="80" t="s">
        <v>3801</v>
      </c>
      <c r="C4264" s="80" t="s">
        <v>3705</v>
      </c>
      <c r="D4264" s="93">
        <v>10.583959999999999</v>
      </c>
      <c r="E4264" s="80" t="s">
        <v>3706</v>
      </c>
      <c r="F4264" s="86" t="str">
        <f>INDEX('Crosswalk Particulates'!$B:$B,MATCH('2017 EPA Data'!A4264,'Crosswalk Particulates'!$A:$A,0))</f>
        <v>process-other-industry</v>
      </c>
      <c r="G4264" s="91">
        <f>INDEX('Crosswalk Particulates'!$E:$E,MATCH('2017 EPA Data'!$B4264,'Crosswalk Particulates'!$D:$D,0))</f>
        <v>0</v>
      </c>
      <c r="H4264" s="103">
        <f t="shared" si="66"/>
        <v>0</v>
      </c>
    </row>
    <row r="4265" spans="1:8" hidden="1">
      <c r="A4265" s="80" t="s">
        <v>3739</v>
      </c>
      <c r="B4265" s="80" t="s">
        <v>3937</v>
      </c>
      <c r="C4265" s="80" t="s">
        <v>3705</v>
      </c>
      <c r="D4265" s="93">
        <v>10.5</v>
      </c>
      <c r="E4265" s="80" t="s">
        <v>3706</v>
      </c>
      <c r="F4265" s="86" t="str">
        <f>INDEX('Crosswalk Particulates'!$B:$B,MATCH('2017 EPA Data'!A4265,'Crosswalk Particulates'!$A:$A,0))</f>
        <v>industry-fuel-natural gas</v>
      </c>
      <c r="G4265" s="91">
        <f>INDEX('Crosswalk Particulates'!$E:$E,MATCH('2017 EPA Data'!$B4265,'Crosswalk Particulates'!$D:$D,0))</f>
        <v>0</v>
      </c>
      <c r="H4265" s="103">
        <f t="shared" si="66"/>
        <v>0</v>
      </c>
    </row>
    <row r="4266" spans="1:8" hidden="1">
      <c r="A4266" s="80" t="s">
        <v>3747</v>
      </c>
      <c r="B4266" s="80" t="s">
        <v>3935</v>
      </c>
      <c r="C4266" s="80" t="s">
        <v>3705</v>
      </c>
      <c r="D4266" s="93">
        <v>10.48547216657974</v>
      </c>
      <c r="E4266" s="80" t="s">
        <v>3706</v>
      </c>
      <c r="F4266" s="86" t="str">
        <f>INDEX('Crosswalk Particulates'!$B:$B,MATCH('2017 EPA Data'!A4266,'Crosswalk Particulates'!$A:$A,0))</f>
        <v>process-waste-industry</v>
      </c>
      <c r="G4266" s="91">
        <f>INDEX('Crosswalk Particulates'!$E:$E,MATCH('2017 EPA Data'!$B4266,'Crosswalk Particulates'!$D:$D,0))</f>
        <v>0</v>
      </c>
      <c r="H4266" s="103">
        <f t="shared" si="66"/>
        <v>0</v>
      </c>
    </row>
    <row r="4267" spans="1:8" hidden="1">
      <c r="A4267" s="80" t="s">
        <v>3807</v>
      </c>
      <c r="B4267" s="80" t="s">
        <v>3825</v>
      </c>
      <c r="C4267" s="80" t="s">
        <v>3705</v>
      </c>
      <c r="D4267" s="93">
        <v>10.40512496</v>
      </c>
      <c r="E4267" s="80" t="s">
        <v>3706</v>
      </c>
      <c r="F4267" s="86" t="str">
        <f>INDEX('Crosswalk Particulates'!$B:$B,MATCH('2017 EPA Data'!A4267,'Crosswalk Particulates'!$A:$A,0))</f>
        <v>process-iron and steel-industry</v>
      </c>
      <c r="G4267" s="91">
        <f>INDEX('Crosswalk Particulates'!$E:$E,MATCH('2017 EPA Data'!$B4267,'Crosswalk Particulates'!$D:$D,0))</f>
        <v>0</v>
      </c>
      <c r="H4267" s="103">
        <f t="shared" si="66"/>
        <v>0</v>
      </c>
    </row>
    <row r="4268" spans="1:8" hidden="1">
      <c r="A4268" s="80" t="s">
        <v>3817</v>
      </c>
      <c r="B4268" s="80" t="s">
        <v>3905</v>
      </c>
      <c r="C4268" s="80" t="s">
        <v>3705</v>
      </c>
      <c r="D4268" s="93">
        <v>10.40282182</v>
      </c>
      <c r="E4268" s="80" t="s">
        <v>3706</v>
      </c>
      <c r="F4268" s="86" t="str">
        <f>INDEX('Crosswalk Particulates'!$B:$B,MATCH('2017 EPA Data'!A4268,'Crosswalk Particulates'!$A:$A,0))</f>
        <v>industry-fuel-oil</v>
      </c>
      <c r="G4268" s="91">
        <f>INDEX('Crosswalk Particulates'!$E:$E,MATCH('2017 EPA Data'!$B4268,'Crosswalk Particulates'!$D:$D,0))</f>
        <v>0</v>
      </c>
      <c r="H4268" s="103">
        <f t="shared" si="66"/>
        <v>0</v>
      </c>
    </row>
    <row r="4269" spans="1:8" hidden="1">
      <c r="A4269" s="80" t="s">
        <v>3843</v>
      </c>
      <c r="B4269" s="80" t="s">
        <v>3785</v>
      </c>
      <c r="C4269" s="80" t="s">
        <v>3709</v>
      </c>
      <c r="D4269" s="93">
        <v>10.384635386399999</v>
      </c>
      <c r="E4269" s="80" t="s">
        <v>3710</v>
      </c>
      <c r="F4269" s="86" t="str">
        <f>INDEX('Crosswalk Particulates'!$B:$B,MATCH('2017 EPA Data'!A4269,'Crosswalk Particulates'!$A:$A,0))</f>
        <v>Commercial Buildings Sector</v>
      </c>
      <c r="G4269" s="91" t="str">
        <f>INDEX('Crosswalk Particulates'!$E:$E,MATCH('2017 EPA Data'!$B4269,'Crosswalk Particulates'!$D:$D,0))</f>
        <v>CH4</v>
      </c>
      <c r="H4269" s="103">
        <f t="shared" si="66"/>
        <v>9420793.9566909485</v>
      </c>
    </row>
    <row r="4270" spans="1:8" hidden="1">
      <c r="A4270" s="80" t="s">
        <v>3843</v>
      </c>
      <c r="B4270" s="80" t="s">
        <v>3827</v>
      </c>
      <c r="C4270" s="80" t="s">
        <v>3705</v>
      </c>
      <c r="D4270" s="93">
        <v>10.360402530227153</v>
      </c>
      <c r="E4270" s="80" t="s">
        <v>3706</v>
      </c>
      <c r="F4270" s="86" t="str">
        <f>INDEX('Crosswalk Particulates'!$B:$B,MATCH('2017 EPA Data'!A4270,'Crosswalk Particulates'!$A:$A,0))</f>
        <v>Commercial Buildings Sector</v>
      </c>
      <c r="G4270" s="91">
        <f>INDEX('Crosswalk Particulates'!$E:$E,MATCH('2017 EPA Data'!$B4270,'Crosswalk Particulates'!$D:$D,0))</f>
        <v>0</v>
      </c>
      <c r="H4270" s="103">
        <f t="shared" si="66"/>
        <v>0</v>
      </c>
    </row>
    <row r="4271" spans="1:8" hidden="1">
      <c r="A4271" s="80" t="s">
        <v>3796</v>
      </c>
      <c r="B4271" s="80" t="s">
        <v>3799</v>
      </c>
      <c r="C4271" s="80" t="s">
        <v>3705</v>
      </c>
      <c r="D4271" s="93">
        <v>10.356358</v>
      </c>
      <c r="E4271" s="80" t="s">
        <v>3706</v>
      </c>
      <c r="F4271" s="86" t="str">
        <f>INDEX('Crosswalk Particulates'!$B:$B,MATCH('2017 EPA Data'!A4271,'Crosswalk Particulates'!$A:$A,0))</f>
        <v>Electricity Sector</v>
      </c>
      <c r="G4271" s="91">
        <f>INDEX('Crosswalk Particulates'!$E:$E,MATCH('2017 EPA Data'!$B4271,'Crosswalk Particulates'!$D:$D,0))</f>
        <v>0</v>
      </c>
      <c r="H4271" s="103">
        <f t="shared" si="66"/>
        <v>0</v>
      </c>
    </row>
    <row r="4272" spans="1:8" hidden="1">
      <c r="A4272" s="80" t="s">
        <v>3783</v>
      </c>
      <c r="B4272" s="80" t="s">
        <v>3808</v>
      </c>
      <c r="C4272" s="80" t="s">
        <v>3705</v>
      </c>
      <c r="D4272" s="93">
        <v>10.325958344</v>
      </c>
      <c r="E4272" s="80" t="s">
        <v>3706</v>
      </c>
      <c r="F4272" s="86" t="str">
        <f>INDEX('Crosswalk Particulates'!$B:$B,MATCH('2017 EPA Data'!A4272,'Crosswalk Particulates'!$A:$A,0))</f>
        <v>process-other-industry</v>
      </c>
      <c r="G4272" s="91">
        <f>INDEX('Crosswalk Particulates'!$E:$E,MATCH('2017 EPA Data'!$B4272,'Crosswalk Particulates'!$D:$D,0))</f>
        <v>0</v>
      </c>
      <c r="H4272" s="103">
        <f t="shared" si="66"/>
        <v>0</v>
      </c>
    </row>
    <row r="4273" spans="1:8" hidden="1">
      <c r="A4273" s="80" t="s">
        <v>3769</v>
      </c>
      <c r="B4273" s="80" t="s">
        <v>3872</v>
      </c>
      <c r="C4273" s="80" t="s">
        <v>3705</v>
      </c>
      <c r="D4273" s="93">
        <v>10.278382000000001</v>
      </c>
      <c r="E4273" s="80" t="s">
        <v>3706</v>
      </c>
      <c r="F4273" s="86" t="str">
        <f>INDEX('Crosswalk Particulates'!$B:$B,MATCH('2017 EPA Data'!A4273,'Crosswalk Particulates'!$A:$A,0))</f>
        <v>Electricity Sector</v>
      </c>
      <c r="G4273" s="91">
        <f>INDEX('Crosswalk Particulates'!$E:$E,MATCH('2017 EPA Data'!$B4273,'Crosswalk Particulates'!$D:$D,0))</f>
        <v>0</v>
      </c>
      <c r="H4273" s="103">
        <f t="shared" si="66"/>
        <v>0</v>
      </c>
    </row>
    <row r="4274" spans="1:8" hidden="1">
      <c r="A4274" s="80" t="s">
        <v>3770</v>
      </c>
      <c r="B4274" s="80" t="s">
        <v>3963</v>
      </c>
      <c r="C4274" s="80" t="s">
        <v>3705</v>
      </c>
      <c r="D4274" s="93">
        <v>10.277225890218411</v>
      </c>
      <c r="E4274" s="80" t="s">
        <v>3706</v>
      </c>
      <c r="F4274" s="86" t="str">
        <f>INDEX('Crosswalk Particulates'!$B:$B,MATCH('2017 EPA Data'!A4274,'Crosswalk Particulates'!$A:$A,0))</f>
        <v>Commercial Buildings Sector</v>
      </c>
      <c r="G4274" s="91">
        <f>INDEX('Crosswalk Particulates'!$E:$E,MATCH('2017 EPA Data'!$B4274,'Crosswalk Particulates'!$D:$D,0))</f>
        <v>0</v>
      </c>
      <c r="H4274" s="103">
        <f t="shared" si="66"/>
        <v>0</v>
      </c>
    </row>
    <row r="4275" spans="1:8" hidden="1">
      <c r="A4275" s="80" t="s">
        <v>3806</v>
      </c>
      <c r="B4275" s="80" t="s">
        <v>3750</v>
      </c>
      <c r="C4275" s="80" t="s">
        <v>3705</v>
      </c>
      <c r="D4275" s="93">
        <v>10.199999999999999</v>
      </c>
      <c r="E4275" s="80" t="s">
        <v>3706</v>
      </c>
      <c r="F4275" s="86" t="str">
        <f>INDEX('Crosswalk Particulates'!$B:$B,MATCH('2017 EPA Data'!A4275,'Crosswalk Particulates'!$A:$A,0))</f>
        <v>Other-EPA</v>
      </c>
      <c r="G4275" s="91">
        <f>INDEX('Crosswalk Particulates'!$E:$E,MATCH('2017 EPA Data'!$B4275,'Crosswalk Particulates'!$D:$D,0))</f>
        <v>0</v>
      </c>
      <c r="H4275" s="103">
        <f t="shared" si="66"/>
        <v>0</v>
      </c>
    </row>
    <row r="4276" spans="1:8" hidden="1">
      <c r="A4276" s="80" t="s">
        <v>3853</v>
      </c>
      <c r="B4276" s="80" t="s">
        <v>3854</v>
      </c>
      <c r="C4276" s="80" t="s">
        <v>3705</v>
      </c>
      <c r="D4276" s="93">
        <v>10.199999999999999</v>
      </c>
      <c r="E4276" s="80" t="s">
        <v>3706</v>
      </c>
      <c r="F4276" s="86" t="str">
        <f>INDEX('Crosswalk Particulates'!$B:$B,MATCH('2017 EPA Data'!A4276,'Crosswalk Particulates'!$A:$A,0))</f>
        <v>Commercial Buildings Sector</v>
      </c>
      <c r="G4276" s="91">
        <f>INDEX('Crosswalk Particulates'!$E:$E,MATCH('2017 EPA Data'!$B4276,'Crosswalk Particulates'!$D:$D,0))</f>
        <v>0</v>
      </c>
      <c r="H4276" s="103">
        <f t="shared" si="66"/>
        <v>0</v>
      </c>
    </row>
    <row r="4277" spans="1:8" hidden="1">
      <c r="A4277" s="80" t="s">
        <v>3774</v>
      </c>
      <c r="B4277" s="80" t="s">
        <v>3816</v>
      </c>
      <c r="C4277" s="80" t="s">
        <v>3705</v>
      </c>
      <c r="D4277" s="93">
        <v>10.164918330863999</v>
      </c>
      <c r="E4277" s="80" t="s">
        <v>3706</v>
      </c>
      <c r="F4277" s="86" t="str">
        <f>INDEX('Crosswalk Particulates'!$B:$B,MATCH('2017 EPA Data'!A4277,'Crosswalk Particulates'!$A:$A,0))</f>
        <v>process-other-industry</v>
      </c>
      <c r="G4277" s="91">
        <f>INDEX('Crosswalk Particulates'!$E:$E,MATCH('2017 EPA Data'!$B4277,'Crosswalk Particulates'!$D:$D,0))</f>
        <v>0</v>
      </c>
      <c r="H4277" s="103">
        <f t="shared" si="66"/>
        <v>0</v>
      </c>
    </row>
    <row r="4278" spans="1:8" hidden="1">
      <c r="A4278" s="80" t="s">
        <v>3783</v>
      </c>
      <c r="B4278" s="80" t="s">
        <v>3886</v>
      </c>
      <c r="C4278" s="80" t="s">
        <v>3709</v>
      </c>
      <c r="D4278" s="93">
        <v>10.1331019</v>
      </c>
      <c r="E4278" s="80" t="s">
        <v>3710</v>
      </c>
      <c r="F4278" s="86" t="str">
        <f>INDEX('Crosswalk Particulates'!$B:$B,MATCH('2017 EPA Data'!A4278,'Crosswalk Particulates'!$A:$A,0))</f>
        <v>process-other-industry</v>
      </c>
      <c r="G4278" s="91" t="str">
        <f>INDEX('Crosswalk Particulates'!$E:$E,MATCH('2017 EPA Data'!$B4278,'Crosswalk Particulates'!$D:$D,0))</f>
        <v>N2O</v>
      </c>
      <c r="H4278" s="103">
        <f t="shared" si="66"/>
        <v>9192606.3448576182</v>
      </c>
    </row>
    <row r="4279" spans="1:8" hidden="1">
      <c r="A4279" s="80" t="s">
        <v>3857</v>
      </c>
      <c r="B4279" s="80" t="s">
        <v>3875</v>
      </c>
      <c r="C4279" s="80" t="s">
        <v>3705</v>
      </c>
      <c r="D4279" s="93">
        <v>10.096564000000001</v>
      </c>
      <c r="E4279" s="80" t="s">
        <v>3706</v>
      </c>
      <c r="F4279" s="86" t="str">
        <f>INDEX('Crosswalk Particulates'!$B:$B,MATCH('2017 EPA Data'!A4279,'Crosswalk Particulates'!$A:$A,0))</f>
        <v>Commercial Buildings Sector</v>
      </c>
      <c r="G4279" s="91">
        <f>INDEX('Crosswalk Particulates'!$E:$E,MATCH('2017 EPA Data'!$B4279,'Crosswalk Particulates'!$D:$D,0))</f>
        <v>0</v>
      </c>
      <c r="H4279" s="103">
        <f t="shared" si="66"/>
        <v>0</v>
      </c>
    </row>
    <row r="4280" spans="1:8" hidden="1">
      <c r="A4280" s="80" t="s">
        <v>3837</v>
      </c>
      <c r="B4280" s="80" t="s">
        <v>3856</v>
      </c>
      <c r="C4280" s="80" t="s">
        <v>3705</v>
      </c>
      <c r="D4280" s="93">
        <v>10.074586</v>
      </c>
      <c r="E4280" s="80" t="s">
        <v>3706</v>
      </c>
      <c r="F4280" s="86" t="str">
        <f>INDEX('Crosswalk Particulates'!$B:$B,MATCH('2017 EPA Data'!A4280,'Crosswalk Particulates'!$A:$A,0))</f>
        <v>Electricity Sector</v>
      </c>
      <c r="G4280" s="91">
        <f>INDEX('Crosswalk Particulates'!$E:$E,MATCH('2017 EPA Data'!$B4280,'Crosswalk Particulates'!$D:$D,0))</f>
        <v>0</v>
      </c>
      <c r="H4280" s="103">
        <f t="shared" si="66"/>
        <v>0</v>
      </c>
    </row>
    <row r="4281" spans="1:8" hidden="1">
      <c r="A4281" s="80" t="s">
        <v>3743</v>
      </c>
      <c r="B4281" s="80" t="s">
        <v>3934</v>
      </c>
      <c r="C4281" s="80" t="s">
        <v>3705</v>
      </c>
      <c r="D4281" s="93">
        <v>10.055999999999999</v>
      </c>
      <c r="E4281" s="80" t="s">
        <v>3706</v>
      </c>
      <c r="F4281" s="86" t="str">
        <f>INDEX('Crosswalk Particulates'!$B:$B,MATCH('2017 EPA Data'!A4281,'Crosswalk Particulates'!$A:$A,0))</f>
        <v>process-other-industry</v>
      </c>
      <c r="G4281" s="91">
        <f>INDEX('Crosswalk Particulates'!$E:$E,MATCH('2017 EPA Data'!$B4281,'Crosswalk Particulates'!$D:$D,0))</f>
        <v>0</v>
      </c>
      <c r="H4281" s="103">
        <f t="shared" si="66"/>
        <v>0</v>
      </c>
    </row>
    <row r="4282" spans="1:8" hidden="1">
      <c r="A4282" s="80" t="s">
        <v>3769</v>
      </c>
      <c r="B4282" s="80" t="s">
        <v>3885</v>
      </c>
      <c r="C4282" s="80" t="s">
        <v>3705</v>
      </c>
      <c r="D4282" s="93">
        <v>10.05321345201734</v>
      </c>
      <c r="E4282" s="80" t="s">
        <v>3706</v>
      </c>
      <c r="F4282" s="86" t="str">
        <f>INDEX('Crosswalk Particulates'!$B:$B,MATCH('2017 EPA Data'!A4282,'Crosswalk Particulates'!$A:$A,0))</f>
        <v>Electricity Sector</v>
      </c>
      <c r="G4282" s="91">
        <f>INDEX('Crosswalk Particulates'!$E:$E,MATCH('2017 EPA Data'!$B4282,'Crosswalk Particulates'!$D:$D,0))</f>
        <v>0</v>
      </c>
      <c r="H4282" s="103">
        <f t="shared" si="66"/>
        <v>0</v>
      </c>
    </row>
    <row r="4283" spans="1:8" hidden="1">
      <c r="A4283" s="80" t="s">
        <v>3747</v>
      </c>
      <c r="B4283" s="80" t="s">
        <v>3888</v>
      </c>
      <c r="C4283" s="80" t="s">
        <v>3705</v>
      </c>
      <c r="D4283" s="93">
        <v>10.044079999999999</v>
      </c>
      <c r="E4283" s="80" t="s">
        <v>3706</v>
      </c>
      <c r="F4283" s="86" t="str">
        <f>INDEX('Crosswalk Particulates'!$B:$B,MATCH('2017 EPA Data'!A4283,'Crosswalk Particulates'!$A:$A,0))</f>
        <v>process-waste-industry</v>
      </c>
      <c r="G4283" s="91">
        <f>INDEX('Crosswalk Particulates'!$E:$E,MATCH('2017 EPA Data'!$B4283,'Crosswalk Particulates'!$D:$D,0))</f>
        <v>0</v>
      </c>
      <c r="H4283" s="103">
        <f t="shared" si="66"/>
        <v>0</v>
      </c>
    </row>
    <row r="4284" spans="1:8" hidden="1">
      <c r="A4284" s="80" t="s">
        <v>3770</v>
      </c>
      <c r="B4284" s="80" t="s">
        <v>3903</v>
      </c>
      <c r="C4284" s="80" t="s">
        <v>3705</v>
      </c>
      <c r="D4284" s="93">
        <v>10.019380112</v>
      </c>
      <c r="E4284" s="80" t="s">
        <v>3706</v>
      </c>
      <c r="F4284" s="86" t="str">
        <f>INDEX('Crosswalk Particulates'!$B:$B,MATCH('2017 EPA Data'!A4284,'Crosswalk Particulates'!$A:$A,0))</f>
        <v>Commercial Buildings Sector</v>
      </c>
      <c r="G4284" s="91">
        <f>INDEX('Crosswalk Particulates'!$E:$E,MATCH('2017 EPA Data'!$B4284,'Crosswalk Particulates'!$D:$D,0))</f>
        <v>0</v>
      </c>
      <c r="H4284" s="103">
        <f t="shared" si="66"/>
        <v>0</v>
      </c>
    </row>
    <row r="4285" spans="1:8" hidden="1">
      <c r="A4285" s="80" t="s">
        <v>3837</v>
      </c>
      <c r="B4285" s="80" t="s">
        <v>3756</v>
      </c>
      <c r="C4285" s="80" t="s">
        <v>3705</v>
      </c>
      <c r="D4285" s="93">
        <v>10.016970856</v>
      </c>
      <c r="E4285" s="80" t="s">
        <v>3706</v>
      </c>
      <c r="F4285" s="86" t="str">
        <f>INDEX('Crosswalk Particulates'!$B:$B,MATCH('2017 EPA Data'!A4285,'Crosswalk Particulates'!$A:$A,0))</f>
        <v>Electricity Sector</v>
      </c>
      <c r="G4285" s="91">
        <f>INDEX('Crosswalk Particulates'!$E:$E,MATCH('2017 EPA Data'!$B4285,'Crosswalk Particulates'!$D:$D,0))</f>
        <v>0</v>
      </c>
      <c r="H4285" s="103">
        <f t="shared" si="66"/>
        <v>0</v>
      </c>
    </row>
    <row r="4286" spans="1:8" hidden="1">
      <c r="A4286" s="80" t="s">
        <v>3837</v>
      </c>
      <c r="B4286" s="80" t="s">
        <v>3838</v>
      </c>
      <c r="C4286" s="80" t="s">
        <v>3705</v>
      </c>
      <c r="D4286" s="93">
        <v>9.8983082800000002</v>
      </c>
      <c r="E4286" s="80" t="s">
        <v>3706</v>
      </c>
      <c r="F4286" s="86" t="str">
        <f>INDEX('Crosswalk Particulates'!$B:$B,MATCH('2017 EPA Data'!A4286,'Crosswalk Particulates'!$A:$A,0))</f>
        <v>Electricity Sector</v>
      </c>
      <c r="G4286" s="91">
        <f>INDEX('Crosswalk Particulates'!$E:$E,MATCH('2017 EPA Data'!$B4286,'Crosswalk Particulates'!$D:$D,0))</f>
        <v>0</v>
      </c>
      <c r="H4286" s="103">
        <f t="shared" si="66"/>
        <v>0</v>
      </c>
    </row>
    <row r="4287" spans="1:8" hidden="1">
      <c r="A4287" s="80" t="s">
        <v>3796</v>
      </c>
      <c r="B4287" s="80" t="s">
        <v>3910</v>
      </c>
      <c r="C4287" s="80" t="s">
        <v>3705</v>
      </c>
      <c r="D4287" s="93">
        <v>9.8511399999999991</v>
      </c>
      <c r="E4287" s="80" t="s">
        <v>3706</v>
      </c>
      <c r="F4287" s="86" t="str">
        <f>INDEX('Crosswalk Particulates'!$B:$B,MATCH('2017 EPA Data'!A4287,'Crosswalk Particulates'!$A:$A,0))</f>
        <v>Electricity Sector</v>
      </c>
      <c r="G4287" s="91">
        <f>INDEX('Crosswalk Particulates'!$E:$E,MATCH('2017 EPA Data'!$B4287,'Crosswalk Particulates'!$D:$D,0))</f>
        <v>0</v>
      </c>
      <c r="H4287" s="103">
        <f t="shared" si="66"/>
        <v>0</v>
      </c>
    </row>
    <row r="4288" spans="1:8" hidden="1">
      <c r="A4288" s="80" t="s">
        <v>3806</v>
      </c>
      <c r="B4288" s="80" t="s">
        <v>3732</v>
      </c>
      <c r="C4288" s="80" t="s">
        <v>3705</v>
      </c>
      <c r="D4288" s="93">
        <v>9.8000000000000007</v>
      </c>
      <c r="E4288" s="80" t="s">
        <v>3706</v>
      </c>
      <c r="F4288" s="86" t="str">
        <f>INDEX('Crosswalk Particulates'!$B:$B,MATCH('2017 EPA Data'!A4288,'Crosswalk Particulates'!$A:$A,0))</f>
        <v>Other-EPA</v>
      </c>
      <c r="G4288" s="91">
        <f>INDEX('Crosswalk Particulates'!$E:$E,MATCH('2017 EPA Data'!$B4288,'Crosswalk Particulates'!$D:$D,0))</f>
        <v>0</v>
      </c>
      <c r="H4288" s="103">
        <f t="shared" si="66"/>
        <v>0</v>
      </c>
    </row>
    <row r="4289" spans="1:8" hidden="1">
      <c r="A4289" s="80" t="s">
        <v>3726</v>
      </c>
      <c r="B4289" s="80" t="s">
        <v>3893</v>
      </c>
      <c r="C4289" s="80" t="s">
        <v>3705</v>
      </c>
      <c r="D4289" s="93">
        <v>9.7690800000000007</v>
      </c>
      <c r="E4289" s="80" t="s">
        <v>3706</v>
      </c>
      <c r="F4289" s="86" t="str">
        <f>INDEX('Crosswalk Particulates'!$B:$B,MATCH('2017 EPA Data'!A4289,'Crosswalk Particulates'!$A:$A,0))</f>
        <v>process-other-industry</v>
      </c>
      <c r="G4289" s="91">
        <f>INDEX('Crosswalk Particulates'!$E:$E,MATCH('2017 EPA Data'!$B4289,'Crosswalk Particulates'!$D:$D,0))</f>
        <v>0</v>
      </c>
      <c r="H4289" s="103">
        <f t="shared" si="66"/>
        <v>0</v>
      </c>
    </row>
    <row r="4290" spans="1:8" hidden="1">
      <c r="A4290" s="80" t="s">
        <v>3837</v>
      </c>
      <c r="B4290" s="80" t="s">
        <v>3933</v>
      </c>
      <c r="C4290" s="80" t="s">
        <v>3705</v>
      </c>
      <c r="D4290" s="93">
        <v>9.7367010000000001</v>
      </c>
      <c r="E4290" s="80" t="s">
        <v>3706</v>
      </c>
      <c r="F4290" s="86" t="str">
        <f>INDEX('Crosswalk Particulates'!$B:$B,MATCH('2017 EPA Data'!A4290,'Crosswalk Particulates'!$A:$A,0))</f>
        <v>Electricity Sector</v>
      </c>
      <c r="G4290" s="91">
        <f>INDEX('Crosswalk Particulates'!$E:$E,MATCH('2017 EPA Data'!$B4290,'Crosswalk Particulates'!$D:$D,0))</f>
        <v>0</v>
      </c>
      <c r="H4290" s="103">
        <f t="shared" si="66"/>
        <v>0</v>
      </c>
    </row>
    <row r="4291" spans="1:8" hidden="1">
      <c r="A4291" s="80" t="s">
        <v>3735</v>
      </c>
      <c r="B4291" s="80" t="s">
        <v>3948</v>
      </c>
      <c r="C4291" s="80" t="s">
        <v>3705</v>
      </c>
      <c r="D4291" s="93">
        <v>9.7360000000000007</v>
      </c>
      <c r="E4291" s="80" t="s">
        <v>3706</v>
      </c>
      <c r="F4291" s="86" t="str">
        <f>INDEX('Crosswalk Particulates'!$B:$B,MATCH('2017 EPA Data'!A4291,'Crosswalk Particulates'!$A:$A,0))</f>
        <v>process-other-industry</v>
      </c>
      <c r="G4291" s="91">
        <f>INDEX('Crosswalk Particulates'!$E:$E,MATCH('2017 EPA Data'!$B4291,'Crosswalk Particulates'!$D:$D,0))</f>
        <v>0</v>
      </c>
      <c r="H4291" s="103">
        <f t="shared" si="66"/>
        <v>0</v>
      </c>
    </row>
    <row r="4292" spans="1:8" hidden="1">
      <c r="A4292" s="80" t="s">
        <v>3817</v>
      </c>
      <c r="B4292" s="80" t="s">
        <v>3886</v>
      </c>
      <c r="C4292" s="80" t="s">
        <v>3709</v>
      </c>
      <c r="D4292" s="93">
        <v>9.7330457855650003</v>
      </c>
      <c r="E4292" s="80" t="s">
        <v>3710</v>
      </c>
      <c r="F4292" s="86" t="str">
        <f>INDEX('Crosswalk Particulates'!$B:$B,MATCH('2017 EPA Data'!A4292,'Crosswalk Particulates'!$A:$A,0))</f>
        <v>industry-fuel-oil</v>
      </c>
      <c r="G4292" s="91" t="str">
        <f>INDEX('Crosswalk Particulates'!$E:$E,MATCH('2017 EPA Data'!$B4292,'Crosswalk Particulates'!$D:$D,0))</f>
        <v>N2O</v>
      </c>
      <c r="H4292" s="103">
        <f t="shared" ref="H4292:H4355" si="67">IF(E4292="TON",D4292/metricton_to_shortton,0)*10^6</f>
        <v>8829681.1110894401</v>
      </c>
    </row>
    <row r="4293" spans="1:8" hidden="1">
      <c r="A4293" s="80" t="s">
        <v>3837</v>
      </c>
      <c r="B4293" s="80" t="s">
        <v>3858</v>
      </c>
      <c r="C4293" s="80" t="s">
        <v>3705</v>
      </c>
      <c r="D4293" s="93">
        <v>9.6806800989999999</v>
      </c>
      <c r="E4293" s="80" t="s">
        <v>3706</v>
      </c>
      <c r="F4293" s="86" t="str">
        <f>INDEX('Crosswalk Particulates'!$B:$B,MATCH('2017 EPA Data'!A4293,'Crosswalk Particulates'!$A:$A,0))</f>
        <v>Electricity Sector</v>
      </c>
      <c r="G4293" s="91">
        <f>INDEX('Crosswalk Particulates'!$E:$E,MATCH('2017 EPA Data'!$B4293,'Crosswalk Particulates'!$D:$D,0))</f>
        <v>0</v>
      </c>
      <c r="H4293" s="103">
        <f t="shared" si="67"/>
        <v>0</v>
      </c>
    </row>
    <row r="4294" spans="1:8" hidden="1">
      <c r="A4294" s="80" t="s">
        <v>3769</v>
      </c>
      <c r="B4294" s="80" t="s">
        <v>3906</v>
      </c>
      <c r="C4294" s="80" t="s">
        <v>3705</v>
      </c>
      <c r="D4294" s="93">
        <v>9.6</v>
      </c>
      <c r="E4294" s="80" t="s">
        <v>3706</v>
      </c>
      <c r="F4294" s="86" t="str">
        <f>INDEX('Crosswalk Particulates'!$B:$B,MATCH('2017 EPA Data'!A4294,'Crosswalk Particulates'!$A:$A,0))</f>
        <v>Electricity Sector</v>
      </c>
      <c r="G4294" s="91">
        <f>INDEX('Crosswalk Particulates'!$E:$E,MATCH('2017 EPA Data'!$B4294,'Crosswalk Particulates'!$D:$D,0))</f>
        <v>0</v>
      </c>
      <c r="H4294" s="103">
        <f t="shared" si="67"/>
        <v>0</v>
      </c>
    </row>
    <row r="4295" spans="1:8" hidden="1">
      <c r="A4295" s="80" t="s">
        <v>3739</v>
      </c>
      <c r="B4295" s="80" t="s">
        <v>3932</v>
      </c>
      <c r="C4295" s="80" t="s">
        <v>3705</v>
      </c>
      <c r="D4295" s="93">
        <v>9.6</v>
      </c>
      <c r="E4295" s="80" t="s">
        <v>3706</v>
      </c>
      <c r="F4295" s="86" t="str">
        <f>INDEX('Crosswalk Particulates'!$B:$B,MATCH('2017 EPA Data'!A4295,'Crosswalk Particulates'!$A:$A,0))</f>
        <v>industry-fuel-natural gas</v>
      </c>
      <c r="G4295" s="91">
        <f>INDEX('Crosswalk Particulates'!$E:$E,MATCH('2017 EPA Data'!$B4295,'Crosswalk Particulates'!$D:$D,0))</f>
        <v>0</v>
      </c>
      <c r="H4295" s="103">
        <f t="shared" si="67"/>
        <v>0</v>
      </c>
    </row>
    <row r="4296" spans="1:8" hidden="1">
      <c r="A4296" s="80" t="s">
        <v>3837</v>
      </c>
      <c r="B4296" s="80" t="s">
        <v>3938</v>
      </c>
      <c r="C4296" s="80" t="s">
        <v>3705</v>
      </c>
      <c r="D4296" s="93">
        <v>9.6</v>
      </c>
      <c r="E4296" s="80" t="s">
        <v>3706</v>
      </c>
      <c r="F4296" s="86" t="str">
        <f>INDEX('Crosswalk Particulates'!$B:$B,MATCH('2017 EPA Data'!A4296,'Crosswalk Particulates'!$A:$A,0))</f>
        <v>Electricity Sector</v>
      </c>
      <c r="G4296" s="91">
        <f>INDEX('Crosswalk Particulates'!$E:$E,MATCH('2017 EPA Data'!$B4296,'Crosswalk Particulates'!$D:$D,0))</f>
        <v>0</v>
      </c>
      <c r="H4296" s="103">
        <f t="shared" si="67"/>
        <v>0</v>
      </c>
    </row>
    <row r="4297" spans="1:8" hidden="1">
      <c r="A4297" s="80" t="s">
        <v>3796</v>
      </c>
      <c r="B4297" s="80" t="s">
        <v>3731</v>
      </c>
      <c r="C4297" s="80" t="s">
        <v>3705</v>
      </c>
      <c r="D4297" s="93">
        <v>9.6</v>
      </c>
      <c r="E4297" s="80" t="s">
        <v>3706</v>
      </c>
      <c r="F4297" s="86" t="str">
        <f>INDEX('Crosswalk Particulates'!$B:$B,MATCH('2017 EPA Data'!A4297,'Crosswalk Particulates'!$A:$A,0))</f>
        <v>Electricity Sector</v>
      </c>
      <c r="G4297" s="91">
        <f>INDEX('Crosswalk Particulates'!$E:$E,MATCH('2017 EPA Data'!$B4297,'Crosswalk Particulates'!$D:$D,0))</f>
        <v>0</v>
      </c>
      <c r="H4297" s="103">
        <f t="shared" si="67"/>
        <v>0</v>
      </c>
    </row>
    <row r="4298" spans="1:8" hidden="1">
      <c r="A4298" s="80" t="s">
        <v>3766</v>
      </c>
      <c r="B4298" s="80" t="s">
        <v>4009</v>
      </c>
      <c r="C4298" s="80" t="s">
        <v>3705</v>
      </c>
      <c r="D4298" s="93">
        <v>9.5350000000000001</v>
      </c>
      <c r="E4298" s="80" t="s">
        <v>3706</v>
      </c>
      <c r="F4298" s="86" t="str">
        <f>INDEX('Crosswalk Particulates'!$B:$B,MATCH('2017 EPA Data'!A4298,'Crosswalk Particulates'!$A:$A,0))</f>
        <v>process-chemicals-industry</v>
      </c>
      <c r="G4298" s="91">
        <f>INDEX('Crosswalk Particulates'!$E:$E,MATCH('2017 EPA Data'!$B4298,'Crosswalk Particulates'!$D:$D,0))</f>
        <v>0</v>
      </c>
      <c r="H4298" s="103">
        <f t="shared" si="67"/>
        <v>0</v>
      </c>
    </row>
    <row r="4299" spans="1:8" hidden="1">
      <c r="A4299" s="80" t="s">
        <v>3774</v>
      </c>
      <c r="B4299" s="80" t="s">
        <v>3814</v>
      </c>
      <c r="C4299" s="80" t="s">
        <v>3705</v>
      </c>
      <c r="D4299" s="93">
        <v>9.4840314238645895</v>
      </c>
      <c r="E4299" s="80" t="s">
        <v>3706</v>
      </c>
      <c r="F4299" s="86" t="str">
        <f>INDEX('Crosswalk Particulates'!$B:$B,MATCH('2017 EPA Data'!A4299,'Crosswalk Particulates'!$A:$A,0))</f>
        <v>process-other-industry</v>
      </c>
      <c r="G4299" s="91">
        <f>INDEX('Crosswalk Particulates'!$E:$E,MATCH('2017 EPA Data'!$B4299,'Crosswalk Particulates'!$D:$D,0))</f>
        <v>0</v>
      </c>
      <c r="H4299" s="103">
        <f t="shared" si="67"/>
        <v>0</v>
      </c>
    </row>
    <row r="4300" spans="1:8" hidden="1">
      <c r="A4300" s="80" t="s">
        <v>3735</v>
      </c>
      <c r="B4300" s="80" t="s">
        <v>3886</v>
      </c>
      <c r="C4300" s="80" t="s">
        <v>3709</v>
      </c>
      <c r="D4300" s="93">
        <v>9.4326460125999994</v>
      </c>
      <c r="E4300" s="80" t="s">
        <v>3710</v>
      </c>
      <c r="F4300" s="86" t="str">
        <f>INDEX('Crosswalk Particulates'!$B:$B,MATCH('2017 EPA Data'!A4300,'Crosswalk Particulates'!$A:$A,0))</f>
        <v>process-other-industry</v>
      </c>
      <c r="G4300" s="91" t="str">
        <f>INDEX('Crosswalk Particulates'!$E:$E,MATCH('2017 EPA Data'!$B4300,'Crosswalk Particulates'!$D:$D,0))</f>
        <v>N2O</v>
      </c>
      <c r="H4300" s="103">
        <f t="shared" si="67"/>
        <v>8557162.6970634405</v>
      </c>
    </row>
    <row r="4301" spans="1:8" hidden="1">
      <c r="A4301" s="80" t="s">
        <v>3807</v>
      </c>
      <c r="B4301" s="80" t="s">
        <v>3854</v>
      </c>
      <c r="C4301" s="80" t="s">
        <v>3705</v>
      </c>
      <c r="D4301" s="93">
        <v>9.4190000000000005</v>
      </c>
      <c r="E4301" s="80" t="s">
        <v>3706</v>
      </c>
      <c r="F4301" s="86" t="str">
        <f>INDEX('Crosswalk Particulates'!$B:$B,MATCH('2017 EPA Data'!A4301,'Crosswalk Particulates'!$A:$A,0))</f>
        <v>process-iron and steel-industry</v>
      </c>
      <c r="G4301" s="91">
        <f>INDEX('Crosswalk Particulates'!$E:$E,MATCH('2017 EPA Data'!$B4301,'Crosswalk Particulates'!$D:$D,0))</f>
        <v>0</v>
      </c>
      <c r="H4301" s="103">
        <f t="shared" si="67"/>
        <v>0</v>
      </c>
    </row>
    <row r="4302" spans="1:8" hidden="1">
      <c r="A4302" s="80" t="s">
        <v>3774</v>
      </c>
      <c r="B4302" s="80" t="s">
        <v>3886</v>
      </c>
      <c r="C4302" s="80" t="s">
        <v>3709</v>
      </c>
      <c r="D4302" s="93">
        <v>9.4168368900000008</v>
      </c>
      <c r="E4302" s="80" t="s">
        <v>3710</v>
      </c>
      <c r="F4302" s="86" t="str">
        <f>INDEX('Crosswalk Particulates'!$B:$B,MATCH('2017 EPA Data'!A4302,'Crosswalk Particulates'!$A:$A,0))</f>
        <v>process-other-industry</v>
      </c>
      <c r="G4302" s="91" t="str">
        <f>INDEX('Crosswalk Particulates'!$E:$E,MATCH('2017 EPA Data'!$B4302,'Crosswalk Particulates'!$D:$D,0))</f>
        <v>N2O</v>
      </c>
      <c r="H4302" s="103">
        <f t="shared" si="67"/>
        <v>8542820.8852319233</v>
      </c>
    </row>
    <row r="4303" spans="1:8" hidden="1">
      <c r="A4303" s="80" t="s">
        <v>3788</v>
      </c>
      <c r="B4303" s="80" t="s">
        <v>3804</v>
      </c>
      <c r="C4303" s="80" t="s">
        <v>3705</v>
      </c>
      <c r="D4303" s="93">
        <v>9.2790643261400003</v>
      </c>
      <c r="E4303" s="80" t="s">
        <v>3706</v>
      </c>
      <c r="F4303" s="86" t="str">
        <f>INDEX('Crosswalk Particulates'!$B:$B,MATCH('2017 EPA Data'!A4303,'Crosswalk Particulates'!$A:$A,0))</f>
        <v>industry-fuel-biomass</v>
      </c>
      <c r="G4303" s="91">
        <f>INDEX('Crosswalk Particulates'!$E:$E,MATCH('2017 EPA Data'!$B4303,'Crosswalk Particulates'!$D:$D,0))</f>
        <v>0</v>
      </c>
      <c r="H4303" s="103">
        <f t="shared" si="67"/>
        <v>0</v>
      </c>
    </row>
    <row r="4304" spans="1:8" hidden="1">
      <c r="A4304" s="80" t="s">
        <v>3735</v>
      </c>
      <c r="B4304" s="80" t="s">
        <v>3961</v>
      </c>
      <c r="C4304" s="80" t="s">
        <v>3705</v>
      </c>
      <c r="D4304" s="93">
        <v>9.2782800000000005</v>
      </c>
      <c r="E4304" s="80" t="s">
        <v>3706</v>
      </c>
      <c r="F4304" s="86" t="str">
        <f>INDEX('Crosswalk Particulates'!$B:$B,MATCH('2017 EPA Data'!A4304,'Crosswalk Particulates'!$A:$A,0))</f>
        <v>process-other-industry</v>
      </c>
      <c r="G4304" s="91">
        <f>INDEX('Crosswalk Particulates'!$E:$E,MATCH('2017 EPA Data'!$B4304,'Crosswalk Particulates'!$D:$D,0))</f>
        <v>0</v>
      </c>
      <c r="H4304" s="103">
        <f t="shared" si="67"/>
        <v>0</v>
      </c>
    </row>
    <row r="4305" spans="1:8" hidden="1">
      <c r="A4305" s="80" t="s">
        <v>3835</v>
      </c>
      <c r="B4305" s="80" t="s">
        <v>3749</v>
      </c>
      <c r="C4305" s="80" t="s">
        <v>3705</v>
      </c>
      <c r="D4305" s="93">
        <v>9.26</v>
      </c>
      <c r="E4305" s="80" t="s">
        <v>3706</v>
      </c>
      <c r="F4305" s="86" t="str">
        <f>INDEX('Crosswalk Particulates'!$B:$B,MATCH('2017 EPA Data'!A4305,'Crosswalk Particulates'!$A:$A,0))</f>
        <v>process-mining-industry</v>
      </c>
      <c r="G4305" s="91">
        <f>INDEX('Crosswalk Particulates'!$E:$E,MATCH('2017 EPA Data'!$B4305,'Crosswalk Particulates'!$D:$D,0))</f>
        <v>0</v>
      </c>
      <c r="H4305" s="103">
        <f t="shared" si="67"/>
        <v>0</v>
      </c>
    </row>
    <row r="4306" spans="1:8" hidden="1">
      <c r="A4306" s="80" t="s">
        <v>3783</v>
      </c>
      <c r="B4306" s="80" t="s">
        <v>3822</v>
      </c>
      <c r="D4306" s="93">
        <v>9.2140085015631996</v>
      </c>
      <c r="E4306" s="80" t="s">
        <v>3710</v>
      </c>
      <c r="F4306" s="86" t="str">
        <f>INDEX('Crosswalk Particulates'!$B:$B,MATCH('2017 EPA Data'!A4306,'Crosswalk Particulates'!$A:$A,0))</f>
        <v>process-other-industry</v>
      </c>
      <c r="G4306" s="91" t="str">
        <f>INDEX('Crosswalk Particulates'!$E:$E,MATCH('2017 EPA Data'!$B4306,'Crosswalk Particulates'!$D:$D,0))</f>
        <v>OC</v>
      </c>
      <c r="H4306" s="103">
        <f t="shared" si="67"/>
        <v>8358817.847577543</v>
      </c>
    </row>
    <row r="4307" spans="1:8" hidden="1">
      <c r="A4307" s="80" t="s">
        <v>3790</v>
      </c>
      <c r="B4307" s="80" t="s">
        <v>3885</v>
      </c>
      <c r="C4307" s="80" t="s">
        <v>3705</v>
      </c>
      <c r="D4307" s="93">
        <v>9.1869350000000001</v>
      </c>
      <c r="E4307" s="80" t="s">
        <v>3706</v>
      </c>
      <c r="F4307" s="86" t="str">
        <f>INDEX('Crosswalk Particulates'!$B:$B,MATCH('2017 EPA Data'!A4307,'Crosswalk Particulates'!$A:$A,0))</f>
        <v>process-other-industry</v>
      </c>
      <c r="G4307" s="91">
        <f>INDEX('Crosswalk Particulates'!$E:$E,MATCH('2017 EPA Data'!$B4307,'Crosswalk Particulates'!$D:$D,0))</f>
        <v>0</v>
      </c>
      <c r="H4307" s="103">
        <f t="shared" si="67"/>
        <v>0</v>
      </c>
    </row>
    <row r="4308" spans="1:8" hidden="1">
      <c r="A4308" s="80" t="s">
        <v>3837</v>
      </c>
      <c r="B4308" s="80" t="s">
        <v>3849</v>
      </c>
      <c r="C4308" s="80" t="s">
        <v>3705</v>
      </c>
      <c r="D4308" s="93">
        <v>9.1569216719999993</v>
      </c>
      <c r="E4308" s="80" t="s">
        <v>3706</v>
      </c>
      <c r="F4308" s="86" t="str">
        <f>INDEX('Crosswalk Particulates'!$B:$B,MATCH('2017 EPA Data'!A4308,'Crosswalk Particulates'!$A:$A,0))</f>
        <v>Electricity Sector</v>
      </c>
      <c r="G4308" s="91">
        <f>INDEX('Crosswalk Particulates'!$E:$E,MATCH('2017 EPA Data'!$B4308,'Crosswalk Particulates'!$D:$D,0))</f>
        <v>0</v>
      </c>
      <c r="H4308" s="103">
        <f t="shared" si="67"/>
        <v>0</v>
      </c>
    </row>
    <row r="4309" spans="1:8" hidden="1">
      <c r="A4309" s="80" t="s">
        <v>3741</v>
      </c>
      <c r="B4309" s="80" t="s">
        <v>3933</v>
      </c>
      <c r="C4309" s="80" t="s">
        <v>3705</v>
      </c>
      <c r="D4309" s="93">
        <v>9.1359600000000007</v>
      </c>
      <c r="E4309" s="80" t="s">
        <v>3706</v>
      </c>
      <c r="F4309" s="86" t="str">
        <f>INDEX('Crosswalk Particulates'!$B:$B,MATCH('2017 EPA Data'!A4309,'Crosswalk Particulates'!$A:$A,0))</f>
        <v>process-other-industry</v>
      </c>
      <c r="G4309" s="91">
        <f>INDEX('Crosswalk Particulates'!$E:$E,MATCH('2017 EPA Data'!$B4309,'Crosswalk Particulates'!$D:$D,0))</f>
        <v>0</v>
      </c>
      <c r="H4309" s="103">
        <f t="shared" si="67"/>
        <v>0</v>
      </c>
    </row>
    <row r="4310" spans="1:8" hidden="1">
      <c r="A4310" s="80" t="s">
        <v>3783</v>
      </c>
      <c r="B4310" s="80" t="s">
        <v>3803</v>
      </c>
      <c r="C4310" s="80" t="s">
        <v>3745</v>
      </c>
      <c r="D4310" s="93">
        <v>9.0518865799999997</v>
      </c>
      <c r="E4310" s="80" t="s">
        <v>3710</v>
      </c>
      <c r="F4310" s="86" t="str">
        <f>INDEX('Crosswalk Particulates'!$B:$B,MATCH('2017 EPA Data'!A4310,'Crosswalk Particulates'!$A:$A,0))</f>
        <v>process-other-industry</v>
      </c>
      <c r="G4310" s="91" t="str">
        <f>INDEX('Crosswalk Particulates'!$E:$E,MATCH('2017 EPA Data'!$B4310,'Crosswalk Particulates'!$D:$D,0))</f>
        <v>SOx</v>
      </c>
      <c r="H4310" s="103">
        <f t="shared" si="67"/>
        <v>8211743.1394072454</v>
      </c>
    </row>
    <row r="4311" spans="1:8" hidden="1">
      <c r="A4311" s="80" t="s">
        <v>3766</v>
      </c>
      <c r="B4311" s="80" t="s">
        <v>3907</v>
      </c>
      <c r="C4311" s="80" t="s">
        <v>3705</v>
      </c>
      <c r="D4311" s="93">
        <v>9.0297000000000001</v>
      </c>
      <c r="E4311" s="80" t="s">
        <v>3706</v>
      </c>
      <c r="F4311" s="86" t="str">
        <f>INDEX('Crosswalk Particulates'!$B:$B,MATCH('2017 EPA Data'!A4311,'Crosswalk Particulates'!$A:$A,0))</f>
        <v>process-chemicals-industry</v>
      </c>
      <c r="G4311" s="91">
        <f>INDEX('Crosswalk Particulates'!$E:$E,MATCH('2017 EPA Data'!$B4311,'Crosswalk Particulates'!$D:$D,0))</f>
        <v>0</v>
      </c>
      <c r="H4311" s="103">
        <f t="shared" si="67"/>
        <v>0</v>
      </c>
    </row>
    <row r="4312" spans="1:8" hidden="1">
      <c r="A4312" s="80" t="s">
        <v>3760</v>
      </c>
      <c r="B4312" s="80" t="s">
        <v>3756</v>
      </c>
      <c r="C4312" s="80" t="s">
        <v>3705</v>
      </c>
      <c r="D4312" s="93">
        <v>8.8786029360000001</v>
      </c>
      <c r="E4312" s="80" t="s">
        <v>3706</v>
      </c>
      <c r="F4312" s="86" t="str">
        <f>INDEX('Crosswalk Particulates'!$B:$B,MATCH('2017 EPA Data'!A4312,'Crosswalk Particulates'!$A:$A,0))</f>
        <v>process-other-industry</v>
      </c>
      <c r="G4312" s="91">
        <f>INDEX('Crosswalk Particulates'!$E:$E,MATCH('2017 EPA Data'!$B4312,'Crosswalk Particulates'!$D:$D,0))</f>
        <v>0</v>
      </c>
      <c r="H4312" s="103">
        <f t="shared" si="67"/>
        <v>0</v>
      </c>
    </row>
    <row r="4313" spans="1:8" hidden="1">
      <c r="A4313" s="80" t="s">
        <v>3820</v>
      </c>
      <c r="B4313" s="80" t="s">
        <v>3926</v>
      </c>
      <c r="C4313" s="80" t="s">
        <v>3705</v>
      </c>
      <c r="D4313" s="93">
        <v>8.8680193000000003</v>
      </c>
      <c r="E4313" s="80" t="s">
        <v>3706</v>
      </c>
      <c r="F4313" s="86" t="str">
        <f>INDEX('Crosswalk Particulates'!$B:$B,MATCH('2017 EPA Data'!A4313,'Crosswalk Particulates'!$A:$A,0))</f>
        <v>industry-fuel-other</v>
      </c>
      <c r="G4313" s="91">
        <f>INDEX('Crosswalk Particulates'!$E:$E,MATCH('2017 EPA Data'!$B4313,'Crosswalk Particulates'!$D:$D,0))</f>
        <v>0</v>
      </c>
      <c r="H4313" s="103">
        <f t="shared" si="67"/>
        <v>0</v>
      </c>
    </row>
    <row r="4314" spans="1:8" hidden="1">
      <c r="A4314" s="80" t="s">
        <v>3857</v>
      </c>
      <c r="B4314" s="80" t="s">
        <v>3916</v>
      </c>
      <c r="C4314" s="80" t="s">
        <v>3705</v>
      </c>
      <c r="D4314" s="93">
        <v>8.8385098732894001</v>
      </c>
      <c r="E4314" s="80" t="s">
        <v>3706</v>
      </c>
      <c r="F4314" s="86" t="str">
        <f>INDEX('Crosswalk Particulates'!$B:$B,MATCH('2017 EPA Data'!A4314,'Crosswalk Particulates'!$A:$A,0))</f>
        <v>Commercial Buildings Sector</v>
      </c>
      <c r="G4314" s="91">
        <f>INDEX('Crosswalk Particulates'!$E:$E,MATCH('2017 EPA Data'!$B4314,'Crosswalk Particulates'!$D:$D,0))</f>
        <v>0</v>
      </c>
      <c r="H4314" s="103">
        <f t="shared" si="67"/>
        <v>0</v>
      </c>
    </row>
    <row r="4315" spans="1:8" hidden="1">
      <c r="A4315" s="80" t="s">
        <v>3741</v>
      </c>
      <c r="B4315" s="80" t="s">
        <v>3947</v>
      </c>
      <c r="C4315" s="80" t="s">
        <v>3705</v>
      </c>
      <c r="D4315" s="93">
        <v>8.8000000000000007</v>
      </c>
      <c r="E4315" s="80" t="s">
        <v>3706</v>
      </c>
      <c r="F4315" s="86" t="str">
        <f>INDEX('Crosswalk Particulates'!$B:$B,MATCH('2017 EPA Data'!A4315,'Crosswalk Particulates'!$A:$A,0))</f>
        <v>process-other-industry</v>
      </c>
      <c r="G4315" s="91">
        <f>INDEX('Crosswalk Particulates'!$E:$E,MATCH('2017 EPA Data'!$B4315,'Crosswalk Particulates'!$D:$D,0))</f>
        <v>0</v>
      </c>
      <c r="H4315" s="103">
        <f t="shared" si="67"/>
        <v>0</v>
      </c>
    </row>
    <row r="4316" spans="1:8" hidden="1">
      <c r="A4316" s="80" t="s">
        <v>3852</v>
      </c>
      <c r="B4316" s="80" t="s">
        <v>3761</v>
      </c>
      <c r="C4316" s="80" t="s">
        <v>3705</v>
      </c>
      <c r="D4316" s="93">
        <v>8.7075630000000004</v>
      </c>
      <c r="E4316" s="80" t="s">
        <v>3706</v>
      </c>
      <c r="F4316" s="86" t="str">
        <f>INDEX('Crosswalk Particulates'!$B:$B,MATCH('2017 EPA Data'!A4316,'Crosswalk Particulates'!$A:$A,0))</f>
        <v>Commercial Buildings Sector</v>
      </c>
      <c r="G4316" s="91">
        <f>INDEX('Crosswalk Particulates'!$E:$E,MATCH('2017 EPA Data'!$B4316,'Crosswalk Particulates'!$D:$D,0))</f>
        <v>0</v>
      </c>
      <c r="H4316" s="103">
        <f t="shared" si="67"/>
        <v>0</v>
      </c>
    </row>
    <row r="4317" spans="1:8" hidden="1">
      <c r="A4317" s="80" t="s">
        <v>3795</v>
      </c>
      <c r="B4317" s="80" t="s">
        <v>3872</v>
      </c>
      <c r="C4317" s="80" t="s">
        <v>3705</v>
      </c>
      <c r="D4317" s="93">
        <v>8.66</v>
      </c>
      <c r="E4317" s="80" t="s">
        <v>3706</v>
      </c>
      <c r="F4317" s="86" t="str">
        <f>INDEX('Crosswalk Particulates'!$B:$B,MATCH('2017 EPA Data'!A4317,'Crosswalk Particulates'!$A:$A,0))</f>
        <v>process-cement-industry</v>
      </c>
      <c r="G4317" s="91">
        <f>INDEX('Crosswalk Particulates'!$E:$E,MATCH('2017 EPA Data'!$B4317,'Crosswalk Particulates'!$D:$D,0))</f>
        <v>0</v>
      </c>
      <c r="H4317" s="103">
        <f t="shared" si="67"/>
        <v>0</v>
      </c>
    </row>
    <row r="4318" spans="1:8" hidden="1">
      <c r="A4318" s="80" t="s">
        <v>3747</v>
      </c>
      <c r="B4318" s="80" t="s">
        <v>3996</v>
      </c>
      <c r="C4318" s="80" t="s">
        <v>3705</v>
      </c>
      <c r="D4318" s="93">
        <v>8.6565804419999992</v>
      </c>
      <c r="E4318" s="80" t="s">
        <v>3706</v>
      </c>
      <c r="F4318" s="86" t="str">
        <f>INDEX('Crosswalk Particulates'!$B:$B,MATCH('2017 EPA Data'!A4318,'Crosswalk Particulates'!$A:$A,0))</f>
        <v>process-waste-industry</v>
      </c>
      <c r="G4318" s="91">
        <f>INDEX('Crosswalk Particulates'!$E:$E,MATCH('2017 EPA Data'!$B4318,'Crosswalk Particulates'!$D:$D,0))</f>
        <v>0</v>
      </c>
      <c r="H4318" s="103">
        <f t="shared" si="67"/>
        <v>0</v>
      </c>
    </row>
    <row r="4319" spans="1:8" hidden="1">
      <c r="A4319" s="80" t="s">
        <v>3780</v>
      </c>
      <c r="B4319" s="80" t="s">
        <v>3927</v>
      </c>
      <c r="C4319" s="80" t="s">
        <v>3705</v>
      </c>
      <c r="D4319" s="93">
        <v>8.6034161999999998</v>
      </c>
      <c r="E4319" s="80" t="s">
        <v>3706</v>
      </c>
      <c r="F4319" s="86" t="str">
        <f>INDEX('Crosswalk Particulates'!$B:$B,MATCH('2017 EPA Data'!A4319,'Crosswalk Particulates'!$A:$A,0))</f>
        <v>process-ngps-industry</v>
      </c>
      <c r="G4319" s="91">
        <f>INDEX('Crosswalk Particulates'!$E:$E,MATCH('2017 EPA Data'!$B4319,'Crosswalk Particulates'!$D:$D,0))</f>
        <v>0</v>
      </c>
      <c r="H4319" s="103">
        <f t="shared" si="67"/>
        <v>0</v>
      </c>
    </row>
    <row r="4320" spans="1:8" hidden="1">
      <c r="A4320" s="80" t="s">
        <v>3751</v>
      </c>
      <c r="B4320" s="80" t="s">
        <v>3824</v>
      </c>
      <c r="C4320" s="80" t="s">
        <v>3705</v>
      </c>
      <c r="D4320" s="93">
        <v>8.4701355118884756</v>
      </c>
      <c r="E4320" s="80" t="s">
        <v>3706</v>
      </c>
      <c r="F4320" s="86" t="str">
        <f>INDEX('Crosswalk Particulates'!$B:$B,MATCH('2017 EPA Data'!A4320,'Crosswalk Particulates'!$A:$A,0))</f>
        <v>Other-EPA</v>
      </c>
      <c r="G4320" s="91">
        <f>INDEX('Crosswalk Particulates'!$E:$E,MATCH('2017 EPA Data'!$B4320,'Crosswalk Particulates'!$D:$D,0))</f>
        <v>0</v>
      </c>
      <c r="H4320" s="103">
        <f t="shared" si="67"/>
        <v>0</v>
      </c>
    </row>
    <row r="4321" spans="1:8" hidden="1">
      <c r="A4321" s="80" t="s">
        <v>3774</v>
      </c>
      <c r="B4321" s="80" t="s">
        <v>3877</v>
      </c>
      <c r="C4321" s="80" t="s">
        <v>3705</v>
      </c>
      <c r="D4321" s="93">
        <v>8.4700000000000006</v>
      </c>
      <c r="E4321" s="80" t="s">
        <v>3706</v>
      </c>
      <c r="F4321" s="86" t="str">
        <f>INDEX('Crosswalk Particulates'!$B:$B,MATCH('2017 EPA Data'!A4321,'Crosswalk Particulates'!$A:$A,0))</f>
        <v>process-other-industry</v>
      </c>
      <c r="G4321" s="91">
        <f>INDEX('Crosswalk Particulates'!$E:$E,MATCH('2017 EPA Data'!$B4321,'Crosswalk Particulates'!$D:$D,0))</f>
        <v>0</v>
      </c>
      <c r="H4321" s="103">
        <f t="shared" si="67"/>
        <v>0</v>
      </c>
    </row>
    <row r="4322" spans="1:8" hidden="1">
      <c r="A4322" s="80" t="s">
        <v>3807</v>
      </c>
      <c r="B4322" s="80" t="s">
        <v>3884</v>
      </c>
      <c r="C4322" s="80" t="s">
        <v>3705</v>
      </c>
      <c r="D4322" s="93">
        <v>8.4600000000000009</v>
      </c>
      <c r="E4322" s="80" t="s">
        <v>3706</v>
      </c>
      <c r="F4322" s="86" t="str">
        <f>INDEX('Crosswalk Particulates'!$B:$B,MATCH('2017 EPA Data'!A4322,'Crosswalk Particulates'!$A:$A,0))</f>
        <v>process-iron and steel-industry</v>
      </c>
      <c r="G4322" s="91">
        <f>INDEX('Crosswalk Particulates'!$E:$E,MATCH('2017 EPA Data'!$B4322,'Crosswalk Particulates'!$D:$D,0))</f>
        <v>0</v>
      </c>
      <c r="H4322" s="103">
        <f t="shared" si="67"/>
        <v>0</v>
      </c>
    </row>
    <row r="4323" spans="1:8" hidden="1">
      <c r="A4323" s="80" t="s">
        <v>3796</v>
      </c>
      <c r="B4323" s="80" t="s">
        <v>3834</v>
      </c>
      <c r="C4323" s="80" t="s">
        <v>3705</v>
      </c>
      <c r="D4323" s="93">
        <v>8.4298000000000002</v>
      </c>
      <c r="E4323" s="80" t="s">
        <v>3706</v>
      </c>
      <c r="F4323" s="86" t="str">
        <f>INDEX('Crosswalk Particulates'!$B:$B,MATCH('2017 EPA Data'!A4323,'Crosswalk Particulates'!$A:$A,0))</f>
        <v>Electricity Sector</v>
      </c>
      <c r="G4323" s="91">
        <f>INDEX('Crosswalk Particulates'!$E:$E,MATCH('2017 EPA Data'!$B4323,'Crosswalk Particulates'!$D:$D,0))</f>
        <v>0</v>
      </c>
      <c r="H4323" s="103">
        <f t="shared" si="67"/>
        <v>0</v>
      </c>
    </row>
    <row r="4324" spans="1:8" hidden="1">
      <c r="A4324" s="80" t="s">
        <v>3780</v>
      </c>
      <c r="B4324" s="80" t="s">
        <v>3933</v>
      </c>
      <c r="C4324" s="80" t="s">
        <v>3705</v>
      </c>
      <c r="D4324" s="93">
        <v>8.3860989000000004</v>
      </c>
      <c r="E4324" s="80" t="s">
        <v>3706</v>
      </c>
      <c r="F4324" s="86" t="str">
        <f>INDEX('Crosswalk Particulates'!$B:$B,MATCH('2017 EPA Data'!A4324,'Crosswalk Particulates'!$A:$A,0))</f>
        <v>process-ngps-industry</v>
      </c>
      <c r="G4324" s="91">
        <f>INDEX('Crosswalk Particulates'!$E:$E,MATCH('2017 EPA Data'!$B4324,'Crosswalk Particulates'!$D:$D,0))</f>
        <v>0</v>
      </c>
      <c r="H4324" s="103">
        <f t="shared" si="67"/>
        <v>0</v>
      </c>
    </row>
    <row r="4325" spans="1:8" hidden="1">
      <c r="A4325" s="80" t="s">
        <v>3820</v>
      </c>
      <c r="B4325" s="80" t="s">
        <v>3825</v>
      </c>
      <c r="C4325" s="80" t="s">
        <v>3705</v>
      </c>
      <c r="D4325" s="93">
        <v>8.3524136756459004</v>
      </c>
      <c r="E4325" s="80" t="s">
        <v>3706</v>
      </c>
      <c r="F4325" s="86" t="str">
        <f>INDEX('Crosswalk Particulates'!$B:$B,MATCH('2017 EPA Data'!A4325,'Crosswalk Particulates'!$A:$A,0))</f>
        <v>industry-fuel-other</v>
      </c>
      <c r="G4325" s="91">
        <f>INDEX('Crosswalk Particulates'!$E:$E,MATCH('2017 EPA Data'!$B4325,'Crosswalk Particulates'!$D:$D,0))</f>
        <v>0</v>
      </c>
      <c r="H4325" s="103">
        <f t="shared" si="67"/>
        <v>0</v>
      </c>
    </row>
    <row r="4326" spans="1:8" hidden="1">
      <c r="A4326" s="80" t="s">
        <v>3735</v>
      </c>
      <c r="B4326" s="80" t="s">
        <v>4027</v>
      </c>
      <c r="C4326" s="80" t="s">
        <v>3705</v>
      </c>
      <c r="D4326" s="93">
        <v>8.3285999999999998</v>
      </c>
      <c r="E4326" s="80" t="s">
        <v>3706</v>
      </c>
      <c r="F4326" s="86" t="str">
        <f>INDEX('Crosswalk Particulates'!$B:$B,MATCH('2017 EPA Data'!A4326,'Crosswalk Particulates'!$A:$A,0))</f>
        <v>process-other-industry</v>
      </c>
      <c r="G4326" s="91">
        <f>INDEX('Crosswalk Particulates'!$E:$E,MATCH('2017 EPA Data'!$B4326,'Crosswalk Particulates'!$D:$D,0))</f>
        <v>0</v>
      </c>
      <c r="H4326" s="103">
        <f t="shared" si="67"/>
        <v>0</v>
      </c>
    </row>
    <row r="4327" spans="1:8" hidden="1">
      <c r="A4327" s="80" t="s">
        <v>3820</v>
      </c>
      <c r="B4327" s="80" t="s">
        <v>3876</v>
      </c>
      <c r="C4327" s="80" t="s">
        <v>3705</v>
      </c>
      <c r="D4327" s="93">
        <v>8.3179999999999996</v>
      </c>
      <c r="E4327" s="80" t="s">
        <v>3706</v>
      </c>
      <c r="F4327" s="86" t="str">
        <f>INDEX('Crosswalk Particulates'!$B:$B,MATCH('2017 EPA Data'!A4327,'Crosswalk Particulates'!$A:$A,0))</f>
        <v>industry-fuel-other</v>
      </c>
      <c r="G4327" s="91">
        <f>INDEX('Crosswalk Particulates'!$E:$E,MATCH('2017 EPA Data'!$B4327,'Crosswalk Particulates'!$D:$D,0))</f>
        <v>0</v>
      </c>
      <c r="H4327" s="103">
        <f t="shared" si="67"/>
        <v>0</v>
      </c>
    </row>
    <row r="4328" spans="1:8" hidden="1">
      <c r="A4328" s="80" t="s">
        <v>3817</v>
      </c>
      <c r="B4328" s="80" t="s">
        <v>3840</v>
      </c>
      <c r="C4328" s="80" t="s">
        <v>3705</v>
      </c>
      <c r="D4328" s="93">
        <v>8.2220060999999998</v>
      </c>
      <c r="E4328" s="80" t="s">
        <v>3706</v>
      </c>
      <c r="F4328" s="86" t="str">
        <f>INDEX('Crosswalk Particulates'!$B:$B,MATCH('2017 EPA Data'!A4328,'Crosswalk Particulates'!$A:$A,0))</f>
        <v>industry-fuel-oil</v>
      </c>
      <c r="G4328" s="91">
        <f>INDEX('Crosswalk Particulates'!$E:$E,MATCH('2017 EPA Data'!$B4328,'Crosswalk Particulates'!$D:$D,0))</f>
        <v>0</v>
      </c>
      <c r="H4328" s="103">
        <f t="shared" si="67"/>
        <v>0</v>
      </c>
    </row>
    <row r="4329" spans="1:8" hidden="1">
      <c r="A4329" s="80" t="s">
        <v>3790</v>
      </c>
      <c r="B4329" s="80" t="s">
        <v>3785</v>
      </c>
      <c r="C4329" s="80" t="s">
        <v>3709</v>
      </c>
      <c r="D4329" s="93">
        <v>8.199728275</v>
      </c>
      <c r="E4329" s="80" t="s">
        <v>3710</v>
      </c>
      <c r="F4329" s="86" t="str">
        <f>INDEX('Crosswalk Particulates'!$B:$B,MATCH('2017 EPA Data'!A4329,'Crosswalk Particulates'!$A:$A,0))</f>
        <v>process-other-industry</v>
      </c>
      <c r="G4329" s="91" t="str">
        <f>INDEX('Crosswalk Particulates'!$E:$E,MATCH('2017 EPA Data'!$B4329,'Crosswalk Particulates'!$D:$D,0))</f>
        <v>CH4</v>
      </c>
      <c r="H4329" s="103">
        <f t="shared" si="67"/>
        <v>7438677.2096778592</v>
      </c>
    </row>
    <row r="4330" spans="1:8" hidden="1">
      <c r="A4330" s="80" t="s">
        <v>3743</v>
      </c>
      <c r="B4330" s="80" t="s">
        <v>3803</v>
      </c>
      <c r="C4330" s="80" t="s">
        <v>3745</v>
      </c>
      <c r="D4330" s="93">
        <v>8.1804846219999998</v>
      </c>
      <c r="E4330" s="80" t="s">
        <v>3710</v>
      </c>
      <c r="F4330" s="86" t="str">
        <f>INDEX('Crosswalk Particulates'!$B:$B,MATCH('2017 EPA Data'!A4330,'Crosswalk Particulates'!$A:$A,0))</f>
        <v>process-other-industry</v>
      </c>
      <c r="G4330" s="91" t="str">
        <f>INDEX('Crosswalk Particulates'!$E:$E,MATCH('2017 EPA Data'!$B4330,'Crosswalk Particulates'!$D:$D,0))</f>
        <v>SOx</v>
      </c>
      <c r="H4330" s="103">
        <f t="shared" si="67"/>
        <v>7421219.6405729791</v>
      </c>
    </row>
    <row r="4331" spans="1:8" hidden="1">
      <c r="A4331" s="80" t="s">
        <v>3766</v>
      </c>
      <c r="B4331" s="80" t="s">
        <v>3945</v>
      </c>
      <c r="C4331" s="80" t="s">
        <v>3705</v>
      </c>
      <c r="D4331" s="93">
        <v>8.11</v>
      </c>
      <c r="E4331" s="80" t="s">
        <v>3706</v>
      </c>
      <c r="F4331" s="86" t="str">
        <f>INDEX('Crosswalk Particulates'!$B:$B,MATCH('2017 EPA Data'!A4331,'Crosswalk Particulates'!$A:$A,0))</f>
        <v>process-chemicals-industry</v>
      </c>
      <c r="G4331" s="91">
        <f>INDEX('Crosswalk Particulates'!$E:$E,MATCH('2017 EPA Data'!$B4331,'Crosswalk Particulates'!$D:$D,0))</f>
        <v>0</v>
      </c>
      <c r="H4331" s="103">
        <f t="shared" si="67"/>
        <v>0</v>
      </c>
    </row>
    <row r="4332" spans="1:8" hidden="1">
      <c r="A4332" s="80" t="s">
        <v>3734</v>
      </c>
      <c r="B4332" s="80" t="s">
        <v>3712</v>
      </c>
      <c r="C4332" s="80" t="s">
        <v>3705</v>
      </c>
      <c r="D4332" s="93">
        <v>8.0992146999999992</v>
      </c>
      <c r="E4332" s="80" t="s">
        <v>3706</v>
      </c>
      <c r="F4332" s="86" t="str">
        <f>INDEX('Crosswalk Particulates'!$B:$B,MATCH('2017 EPA Data'!A4332,'Crosswalk Particulates'!$A:$A,0))</f>
        <v>process-other-industry</v>
      </c>
      <c r="G4332" s="91">
        <f>INDEX('Crosswalk Particulates'!$E:$E,MATCH('2017 EPA Data'!$B4332,'Crosswalk Particulates'!$D:$D,0))</f>
        <v>0</v>
      </c>
      <c r="H4332" s="103">
        <f t="shared" si="67"/>
        <v>0</v>
      </c>
    </row>
    <row r="4333" spans="1:8" hidden="1">
      <c r="A4333" s="80" t="s">
        <v>3760</v>
      </c>
      <c r="B4333" s="80" t="s">
        <v>3834</v>
      </c>
      <c r="C4333" s="80" t="s">
        <v>3705</v>
      </c>
      <c r="D4333" s="93">
        <v>8.0497089440000007</v>
      </c>
      <c r="E4333" s="80" t="s">
        <v>3706</v>
      </c>
      <c r="F4333" s="86" t="str">
        <f>INDEX('Crosswalk Particulates'!$B:$B,MATCH('2017 EPA Data'!A4333,'Crosswalk Particulates'!$A:$A,0))</f>
        <v>process-other-industry</v>
      </c>
      <c r="G4333" s="91">
        <f>INDEX('Crosswalk Particulates'!$E:$E,MATCH('2017 EPA Data'!$B4333,'Crosswalk Particulates'!$D:$D,0))</f>
        <v>0</v>
      </c>
      <c r="H4333" s="103">
        <f t="shared" si="67"/>
        <v>0</v>
      </c>
    </row>
    <row r="4334" spans="1:8" hidden="1">
      <c r="A4334" s="80" t="s">
        <v>3726</v>
      </c>
      <c r="B4334" s="80" t="s">
        <v>3942</v>
      </c>
      <c r="C4334" s="80" t="s">
        <v>3705</v>
      </c>
      <c r="D4334" s="93">
        <v>8.0458295999999994</v>
      </c>
      <c r="E4334" s="80" t="s">
        <v>3706</v>
      </c>
      <c r="F4334" s="86" t="str">
        <f>INDEX('Crosswalk Particulates'!$B:$B,MATCH('2017 EPA Data'!A4334,'Crosswalk Particulates'!$A:$A,0))</f>
        <v>process-other-industry</v>
      </c>
      <c r="G4334" s="91">
        <f>INDEX('Crosswalk Particulates'!$E:$E,MATCH('2017 EPA Data'!$B4334,'Crosswalk Particulates'!$D:$D,0))</f>
        <v>0</v>
      </c>
      <c r="H4334" s="103">
        <f t="shared" si="67"/>
        <v>0</v>
      </c>
    </row>
    <row r="4335" spans="1:8" hidden="1">
      <c r="A4335" s="80" t="s">
        <v>3741</v>
      </c>
      <c r="B4335" s="80" t="s">
        <v>3927</v>
      </c>
      <c r="C4335" s="80" t="s">
        <v>3705</v>
      </c>
      <c r="D4335" s="93">
        <v>8.0421399999999998</v>
      </c>
      <c r="E4335" s="80" t="s">
        <v>3706</v>
      </c>
      <c r="F4335" s="86" t="str">
        <f>INDEX('Crosswalk Particulates'!$B:$B,MATCH('2017 EPA Data'!A4335,'Crosswalk Particulates'!$A:$A,0))</f>
        <v>process-other-industry</v>
      </c>
      <c r="G4335" s="91">
        <f>INDEX('Crosswalk Particulates'!$E:$E,MATCH('2017 EPA Data'!$B4335,'Crosswalk Particulates'!$D:$D,0))</f>
        <v>0</v>
      </c>
      <c r="H4335" s="103">
        <f t="shared" si="67"/>
        <v>0</v>
      </c>
    </row>
    <row r="4336" spans="1:8" hidden="1">
      <c r="A4336" s="80" t="s">
        <v>3835</v>
      </c>
      <c r="B4336" s="80" t="s">
        <v>3724</v>
      </c>
      <c r="C4336" s="80" t="s">
        <v>3705</v>
      </c>
      <c r="D4336" s="93">
        <v>8.0340189800000008</v>
      </c>
      <c r="E4336" s="80" t="s">
        <v>3706</v>
      </c>
      <c r="F4336" s="86" t="str">
        <f>INDEX('Crosswalk Particulates'!$B:$B,MATCH('2017 EPA Data'!A4336,'Crosswalk Particulates'!$A:$A,0))</f>
        <v>process-mining-industry</v>
      </c>
      <c r="G4336" s="91">
        <f>INDEX('Crosswalk Particulates'!$E:$E,MATCH('2017 EPA Data'!$B4336,'Crosswalk Particulates'!$D:$D,0))</f>
        <v>0</v>
      </c>
      <c r="H4336" s="103">
        <f t="shared" si="67"/>
        <v>0</v>
      </c>
    </row>
    <row r="4337" spans="1:8" hidden="1">
      <c r="A4337" s="80" t="s">
        <v>3820</v>
      </c>
      <c r="B4337" s="80" t="s">
        <v>3907</v>
      </c>
      <c r="C4337" s="80" t="s">
        <v>3705</v>
      </c>
      <c r="D4337" s="93">
        <v>8.0112000000000005</v>
      </c>
      <c r="E4337" s="80" t="s">
        <v>3706</v>
      </c>
      <c r="F4337" s="86" t="str">
        <f>INDEX('Crosswalk Particulates'!$B:$B,MATCH('2017 EPA Data'!A4337,'Crosswalk Particulates'!$A:$A,0))</f>
        <v>industry-fuel-other</v>
      </c>
      <c r="G4337" s="91">
        <f>INDEX('Crosswalk Particulates'!$E:$E,MATCH('2017 EPA Data'!$B4337,'Crosswalk Particulates'!$D:$D,0))</f>
        <v>0</v>
      </c>
      <c r="H4337" s="103">
        <f t="shared" si="67"/>
        <v>0</v>
      </c>
    </row>
    <row r="4338" spans="1:8" hidden="1">
      <c r="A4338" s="80" t="s">
        <v>3743</v>
      </c>
      <c r="B4338" s="80" t="s">
        <v>3861</v>
      </c>
      <c r="C4338" s="80" t="s">
        <v>3705</v>
      </c>
      <c r="D4338" s="93">
        <v>8</v>
      </c>
      <c r="E4338" s="80" t="s">
        <v>3706</v>
      </c>
      <c r="F4338" s="86" t="str">
        <f>INDEX('Crosswalk Particulates'!$B:$B,MATCH('2017 EPA Data'!A4338,'Crosswalk Particulates'!$A:$A,0))</f>
        <v>process-other-industry</v>
      </c>
      <c r="G4338" s="91">
        <f>INDEX('Crosswalk Particulates'!$E:$E,MATCH('2017 EPA Data'!$B4338,'Crosswalk Particulates'!$D:$D,0))</f>
        <v>0</v>
      </c>
      <c r="H4338" s="103">
        <f t="shared" si="67"/>
        <v>0</v>
      </c>
    </row>
    <row r="4339" spans="1:8" hidden="1">
      <c r="A4339" s="80" t="s">
        <v>3857</v>
      </c>
      <c r="B4339" s="80" t="s">
        <v>3888</v>
      </c>
      <c r="C4339" s="80" t="s">
        <v>3705</v>
      </c>
      <c r="D4339" s="93">
        <v>8</v>
      </c>
      <c r="E4339" s="80" t="s">
        <v>3706</v>
      </c>
      <c r="F4339" s="86" t="str">
        <f>INDEX('Crosswalk Particulates'!$B:$B,MATCH('2017 EPA Data'!A4339,'Crosswalk Particulates'!$A:$A,0))</f>
        <v>Commercial Buildings Sector</v>
      </c>
      <c r="G4339" s="91">
        <f>INDEX('Crosswalk Particulates'!$E:$E,MATCH('2017 EPA Data'!$B4339,'Crosswalk Particulates'!$D:$D,0))</f>
        <v>0</v>
      </c>
      <c r="H4339" s="103">
        <f t="shared" si="67"/>
        <v>0</v>
      </c>
    </row>
    <row r="4340" spans="1:8" hidden="1">
      <c r="A4340" s="80" t="s">
        <v>3718</v>
      </c>
      <c r="B4340" s="80" t="s">
        <v>3826</v>
      </c>
      <c r="C4340" s="80" t="s">
        <v>3705</v>
      </c>
      <c r="D4340" s="93">
        <v>7.9433466945599998</v>
      </c>
      <c r="E4340" s="80" t="s">
        <v>3706</v>
      </c>
      <c r="F4340" s="86" t="str">
        <f>INDEX('Crosswalk Particulates'!$B:$B,MATCH('2017 EPA Data'!A4340,'Crosswalk Particulates'!$A:$A,0))</f>
        <v>process-other-industry</v>
      </c>
      <c r="G4340" s="91">
        <f>INDEX('Crosswalk Particulates'!$E:$E,MATCH('2017 EPA Data'!$B4340,'Crosswalk Particulates'!$D:$D,0))</f>
        <v>0</v>
      </c>
      <c r="H4340" s="103">
        <f t="shared" si="67"/>
        <v>0</v>
      </c>
    </row>
    <row r="4341" spans="1:8" hidden="1">
      <c r="A4341" s="80" t="s">
        <v>3741</v>
      </c>
      <c r="B4341" s="80" t="s">
        <v>3918</v>
      </c>
      <c r="C4341" s="80" t="s">
        <v>3705</v>
      </c>
      <c r="D4341" s="93">
        <v>7.93614</v>
      </c>
      <c r="E4341" s="80" t="s">
        <v>3706</v>
      </c>
      <c r="F4341" s="86" t="str">
        <f>INDEX('Crosswalk Particulates'!$B:$B,MATCH('2017 EPA Data'!A4341,'Crosswalk Particulates'!$A:$A,0))</f>
        <v>process-other-industry</v>
      </c>
      <c r="G4341" s="91">
        <f>INDEX('Crosswalk Particulates'!$E:$E,MATCH('2017 EPA Data'!$B4341,'Crosswalk Particulates'!$D:$D,0))</f>
        <v>0</v>
      </c>
      <c r="H4341" s="103">
        <f t="shared" si="67"/>
        <v>0</v>
      </c>
    </row>
    <row r="4342" spans="1:8" hidden="1">
      <c r="A4342" s="80" t="s">
        <v>3852</v>
      </c>
      <c r="B4342" s="80" t="s">
        <v>3785</v>
      </c>
      <c r="C4342" s="80" t="s">
        <v>3709</v>
      </c>
      <c r="D4342" s="93">
        <v>7.8963396494199998</v>
      </c>
      <c r="E4342" s="80" t="s">
        <v>3710</v>
      </c>
      <c r="F4342" s="86" t="str">
        <f>INDEX('Crosswalk Particulates'!$B:$B,MATCH('2017 EPA Data'!A4342,'Crosswalk Particulates'!$A:$A,0))</f>
        <v>Commercial Buildings Sector</v>
      </c>
      <c r="G4342" s="91" t="str">
        <f>INDEX('Crosswalk Particulates'!$E:$E,MATCH('2017 EPA Data'!$B4342,'Crosswalk Particulates'!$D:$D,0))</f>
        <v>CH4</v>
      </c>
      <c r="H4342" s="103">
        <f t="shared" si="67"/>
        <v>7163447.3509448348</v>
      </c>
    </row>
    <row r="4343" spans="1:8" hidden="1">
      <c r="A4343" s="80" t="s">
        <v>3880</v>
      </c>
      <c r="B4343" s="80" t="s">
        <v>3813</v>
      </c>
      <c r="C4343" s="80" t="s">
        <v>3705</v>
      </c>
      <c r="D4343" s="93">
        <v>7.7199685995487011</v>
      </c>
      <c r="E4343" s="80" t="s">
        <v>3706</v>
      </c>
      <c r="F4343" s="86" t="str">
        <f>INDEX('Crosswalk Particulates'!$B:$B,MATCH('2017 EPA Data'!A4343,'Crosswalk Particulates'!$A:$A,0))</f>
        <v>Residential Buildings Sector</v>
      </c>
      <c r="G4343" s="91">
        <f>INDEX('Crosswalk Particulates'!$E:$E,MATCH('2017 EPA Data'!$B4343,'Crosswalk Particulates'!$D:$D,0))</f>
        <v>0</v>
      </c>
      <c r="H4343" s="103">
        <f t="shared" si="67"/>
        <v>0</v>
      </c>
    </row>
    <row r="4344" spans="1:8" hidden="1">
      <c r="A4344" s="80" t="s">
        <v>3772</v>
      </c>
      <c r="B4344" s="80" t="s">
        <v>3850</v>
      </c>
      <c r="C4344" s="80" t="s">
        <v>3705</v>
      </c>
      <c r="D4344" s="93">
        <v>7.7156331053800002</v>
      </c>
      <c r="E4344" s="80" t="s">
        <v>3706</v>
      </c>
      <c r="F4344" s="86" t="str">
        <f>INDEX('Crosswalk Particulates'!$B:$B,MATCH('2017 EPA Data'!A4344,'Crosswalk Particulates'!$A:$A,0))</f>
        <v>Electricity Sector</v>
      </c>
      <c r="G4344" s="91">
        <f>INDEX('Crosswalk Particulates'!$E:$E,MATCH('2017 EPA Data'!$B4344,'Crosswalk Particulates'!$D:$D,0))</f>
        <v>0</v>
      </c>
      <c r="H4344" s="103">
        <f t="shared" si="67"/>
        <v>0</v>
      </c>
    </row>
    <row r="4345" spans="1:8" hidden="1">
      <c r="A4345" s="80" t="s">
        <v>3796</v>
      </c>
      <c r="B4345" s="80" t="s">
        <v>3930</v>
      </c>
      <c r="C4345" s="80" t="s">
        <v>3705</v>
      </c>
      <c r="D4345" s="93">
        <v>7.6490799999999997</v>
      </c>
      <c r="E4345" s="80" t="s">
        <v>3706</v>
      </c>
      <c r="F4345" s="86" t="str">
        <f>INDEX('Crosswalk Particulates'!$B:$B,MATCH('2017 EPA Data'!A4345,'Crosswalk Particulates'!$A:$A,0))</f>
        <v>Electricity Sector</v>
      </c>
      <c r="G4345" s="91">
        <f>INDEX('Crosswalk Particulates'!$E:$E,MATCH('2017 EPA Data'!$B4345,'Crosswalk Particulates'!$D:$D,0))</f>
        <v>0</v>
      </c>
      <c r="H4345" s="103">
        <f t="shared" si="67"/>
        <v>0</v>
      </c>
    </row>
    <row r="4346" spans="1:8" hidden="1">
      <c r="A4346" s="80" t="s">
        <v>3770</v>
      </c>
      <c r="B4346" s="80" t="s">
        <v>3800</v>
      </c>
      <c r="C4346" s="80" t="s">
        <v>3705</v>
      </c>
      <c r="D4346" s="93">
        <v>7.6450180049999998</v>
      </c>
      <c r="E4346" s="80" t="s">
        <v>3706</v>
      </c>
      <c r="F4346" s="86" t="str">
        <f>INDEX('Crosswalk Particulates'!$B:$B,MATCH('2017 EPA Data'!A4346,'Crosswalk Particulates'!$A:$A,0))</f>
        <v>Commercial Buildings Sector</v>
      </c>
      <c r="G4346" s="91">
        <f>INDEX('Crosswalk Particulates'!$E:$E,MATCH('2017 EPA Data'!$B4346,'Crosswalk Particulates'!$D:$D,0))</f>
        <v>0</v>
      </c>
      <c r="H4346" s="103">
        <f t="shared" si="67"/>
        <v>0</v>
      </c>
    </row>
    <row r="4347" spans="1:8" hidden="1">
      <c r="A4347" s="80" t="s">
        <v>3741</v>
      </c>
      <c r="B4347" s="80" t="s">
        <v>3971</v>
      </c>
      <c r="C4347" s="80" t="s">
        <v>3705</v>
      </c>
      <c r="D4347" s="93">
        <v>7.6109999999999998</v>
      </c>
      <c r="E4347" s="80" t="s">
        <v>3706</v>
      </c>
      <c r="F4347" s="86" t="str">
        <f>INDEX('Crosswalk Particulates'!$B:$B,MATCH('2017 EPA Data'!A4347,'Crosswalk Particulates'!$A:$A,0))</f>
        <v>process-other-industry</v>
      </c>
      <c r="G4347" s="91">
        <f>INDEX('Crosswalk Particulates'!$E:$E,MATCH('2017 EPA Data'!$B4347,'Crosswalk Particulates'!$D:$D,0))</f>
        <v>0</v>
      </c>
      <c r="H4347" s="103">
        <f t="shared" si="67"/>
        <v>0</v>
      </c>
    </row>
    <row r="4348" spans="1:8" hidden="1">
      <c r="A4348" s="80" t="s">
        <v>3760</v>
      </c>
      <c r="B4348" s="80" t="s">
        <v>3971</v>
      </c>
      <c r="C4348" s="80" t="s">
        <v>3705</v>
      </c>
      <c r="D4348" s="93">
        <v>7.6</v>
      </c>
      <c r="E4348" s="80" t="s">
        <v>3706</v>
      </c>
      <c r="F4348" s="86" t="str">
        <f>INDEX('Crosswalk Particulates'!$B:$B,MATCH('2017 EPA Data'!A4348,'Crosswalk Particulates'!$A:$A,0))</f>
        <v>process-other-industry</v>
      </c>
      <c r="G4348" s="91">
        <f>INDEX('Crosswalk Particulates'!$E:$E,MATCH('2017 EPA Data'!$B4348,'Crosswalk Particulates'!$D:$D,0))</f>
        <v>0</v>
      </c>
      <c r="H4348" s="103">
        <f t="shared" si="67"/>
        <v>0</v>
      </c>
    </row>
    <row r="4349" spans="1:8" hidden="1">
      <c r="A4349" s="80" t="s">
        <v>3837</v>
      </c>
      <c r="B4349" s="80" t="s">
        <v>3824</v>
      </c>
      <c r="C4349" s="80" t="s">
        <v>3705</v>
      </c>
      <c r="D4349" s="93">
        <v>7.5476763962984004</v>
      </c>
      <c r="E4349" s="80" t="s">
        <v>3706</v>
      </c>
      <c r="F4349" s="86" t="str">
        <f>INDEX('Crosswalk Particulates'!$B:$B,MATCH('2017 EPA Data'!A4349,'Crosswalk Particulates'!$A:$A,0))</f>
        <v>Electricity Sector</v>
      </c>
      <c r="G4349" s="91">
        <f>INDEX('Crosswalk Particulates'!$E:$E,MATCH('2017 EPA Data'!$B4349,'Crosswalk Particulates'!$D:$D,0))</f>
        <v>0</v>
      </c>
      <c r="H4349" s="103">
        <f t="shared" si="67"/>
        <v>0</v>
      </c>
    </row>
    <row r="4350" spans="1:8" hidden="1">
      <c r="A4350" s="80" t="s">
        <v>3806</v>
      </c>
      <c r="B4350" s="80" t="s">
        <v>3803</v>
      </c>
      <c r="C4350" s="80" t="s">
        <v>3745</v>
      </c>
      <c r="D4350" s="93">
        <v>7.5168521500000001</v>
      </c>
      <c r="E4350" s="80" t="s">
        <v>3710</v>
      </c>
      <c r="F4350" s="86" t="str">
        <f>INDEX('Crosswalk Particulates'!$B:$B,MATCH('2017 EPA Data'!A4350,'Crosswalk Particulates'!$A:$A,0))</f>
        <v>Other-EPA</v>
      </c>
      <c r="G4350" s="91" t="str">
        <f>INDEX('Crosswalk Particulates'!$E:$E,MATCH('2017 EPA Data'!$B4350,'Crosswalk Particulates'!$D:$D,0))</f>
        <v>SOx</v>
      </c>
      <c r="H4350" s="103">
        <f t="shared" si="67"/>
        <v>6819181.6730320882</v>
      </c>
    </row>
    <row r="4351" spans="1:8" hidden="1">
      <c r="A4351" s="80" t="s">
        <v>3747</v>
      </c>
      <c r="B4351" s="80" t="s">
        <v>3912</v>
      </c>
      <c r="C4351" s="80" t="s">
        <v>3705</v>
      </c>
      <c r="D4351" s="93">
        <v>7.5150700800000001</v>
      </c>
      <c r="E4351" s="80" t="s">
        <v>3706</v>
      </c>
      <c r="F4351" s="86" t="str">
        <f>INDEX('Crosswalk Particulates'!$B:$B,MATCH('2017 EPA Data'!A4351,'Crosswalk Particulates'!$A:$A,0))</f>
        <v>process-waste-industry</v>
      </c>
      <c r="G4351" s="91">
        <f>INDEX('Crosswalk Particulates'!$E:$E,MATCH('2017 EPA Data'!$B4351,'Crosswalk Particulates'!$D:$D,0))</f>
        <v>0</v>
      </c>
      <c r="H4351" s="103">
        <f t="shared" si="67"/>
        <v>0</v>
      </c>
    </row>
    <row r="4352" spans="1:8" hidden="1">
      <c r="A4352" s="80" t="s">
        <v>3784</v>
      </c>
      <c r="B4352" s="80" t="s">
        <v>3844</v>
      </c>
      <c r="C4352" s="80" t="s">
        <v>3705</v>
      </c>
      <c r="D4352" s="93">
        <v>7.5015071714937998</v>
      </c>
      <c r="E4352" s="80" t="s">
        <v>3706</v>
      </c>
      <c r="F4352" s="86" t="str">
        <f>INDEX('Crosswalk Particulates'!$B:$B,MATCH('2017 EPA Data'!A4352,'Crosswalk Particulates'!$A:$A,0))</f>
        <v>industry-fuel-coal</v>
      </c>
      <c r="G4352" s="91">
        <f>INDEX('Crosswalk Particulates'!$E:$E,MATCH('2017 EPA Data'!$B4352,'Crosswalk Particulates'!$D:$D,0))</f>
        <v>0</v>
      </c>
      <c r="H4352" s="103">
        <f t="shared" si="67"/>
        <v>0</v>
      </c>
    </row>
    <row r="4353" spans="1:8" hidden="1">
      <c r="A4353" s="80" t="s">
        <v>3880</v>
      </c>
      <c r="B4353" s="80" t="s">
        <v>3824</v>
      </c>
      <c r="C4353" s="80" t="s">
        <v>3705</v>
      </c>
      <c r="D4353" s="93">
        <v>7.2984382241178309</v>
      </c>
      <c r="E4353" s="80" t="s">
        <v>3706</v>
      </c>
      <c r="F4353" s="86" t="str">
        <f>INDEX('Crosswalk Particulates'!$B:$B,MATCH('2017 EPA Data'!A4353,'Crosswalk Particulates'!$A:$A,0))</f>
        <v>Residential Buildings Sector</v>
      </c>
      <c r="G4353" s="91">
        <f>INDEX('Crosswalk Particulates'!$E:$E,MATCH('2017 EPA Data'!$B4353,'Crosswalk Particulates'!$D:$D,0))</f>
        <v>0</v>
      </c>
      <c r="H4353" s="103">
        <f t="shared" si="67"/>
        <v>0</v>
      </c>
    </row>
    <row r="4354" spans="1:8" hidden="1">
      <c r="A4354" s="80" t="s">
        <v>3751</v>
      </c>
      <c r="B4354" s="80" t="s">
        <v>3939</v>
      </c>
      <c r="C4354" s="80" t="s">
        <v>3705</v>
      </c>
      <c r="D4354" s="93">
        <v>7.1666580836390485</v>
      </c>
      <c r="E4354" s="80" t="s">
        <v>3706</v>
      </c>
      <c r="F4354" s="86" t="str">
        <f>INDEX('Crosswalk Particulates'!$B:$B,MATCH('2017 EPA Data'!A4354,'Crosswalk Particulates'!$A:$A,0))</f>
        <v>Other-EPA</v>
      </c>
      <c r="G4354" s="91">
        <f>INDEX('Crosswalk Particulates'!$E:$E,MATCH('2017 EPA Data'!$B4354,'Crosswalk Particulates'!$D:$D,0))</f>
        <v>0</v>
      </c>
      <c r="H4354" s="103">
        <f t="shared" si="67"/>
        <v>0</v>
      </c>
    </row>
    <row r="4355" spans="1:8" hidden="1">
      <c r="A4355" s="80" t="s">
        <v>3735</v>
      </c>
      <c r="B4355" s="80" t="s">
        <v>3929</v>
      </c>
      <c r="C4355" s="80" t="s">
        <v>3705</v>
      </c>
      <c r="D4355" s="93">
        <v>7.1639999999999997</v>
      </c>
      <c r="E4355" s="80" t="s">
        <v>3706</v>
      </c>
      <c r="F4355" s="86" t="str">
        <f>INDEX('Crosswalk Particulates'!$B:$B,MATCH('2017 EPA Data'!A4355,'Crosswalk Particulates'!$A:$A,0))</f>
        <v>process-other-industry</v>
      </c>
      <c r="G4355" s="91">
        <f>INDEX('Crosswalk Particulates'!$E:$E,MATCH('2017 EPA Data'!$B4355,'Crosswalk Particulates'!$D:$D,0))</f>
        <v>0</v>
      </c>
      <c r="H4355" s="103">
        <f t="shared" si="67"/>
        <v>0</v>
      </c>
    </row>
    <row r="4356" spans="1:8" hidden="1">
      <c r="A4356" s="80" t="s">
        <v>3837</v>
      </c>
      <c r="B4356" s="80" t="s">
        <v>3763</v>
      </c>
      <c r="C4356" s="80" t="s">
        <v>3705</v>
      </c>
      <c r="D4356" s="93">
        <v>7.1083090000000002</v>
      </c>
      <c r="E4356" s="80" t="s">
        <v>3706</v>
      </c>
      <c r="F4356" s="86" t="str">
        <f>INDEX('Crosswalk Particulates'!$B:$B,MATCH('2017 EPA Data'!A4356,'Crosswalk Particulates'!$A:$A,0))</f>
        <v>Electricity Sector</v>
      </c>
      <c r="G4356" s="91">
        <f>INDEX('Crosswalk Particulates'!$E:$E,MATCH('2017 EPA Data'!$B4356,'Crosswalk Particulates'!$D:$D,0))</f>
        <v>0</v>
      </c>
      <c r="H4356" s="103">
        <f t="shared" ref="H4356:H4419" si="68">IF(E4356="TON",D4356/metricton_to_shortton,0)*10^6</f>
        <v>0</v>
      </c>
    </row>
    <row r="4357" spans="1:8" hidden="1">
      <c r="A4357" s="80" t="s">
        <v>3795</v>
      </c>
      <c r="B4357" s="80" t="s">
        <v>3864</v>
      </c>
      <c r="C4357" s="80" t="s">
        <v>3705</v>
      </c>
      <c r="D4357" s="93">
        <v>7.09</v>
      </c>
      <c r="E4357" s="80" t="s">
        <v>3706</v>
      </c>
      <c r="F4357" s="86" t="str">
        <f>INDEX('Crosswalk Particulates'!$B:$B,MATCH('2017 EPA Data'!A4357,'Crosswalk Particulates'!$A:$A,0))</f>
        <v>process-cement-industry</v>
      </c>
      <c r="G4357" s="91">
        <f>INDEX('Crosswalk Particulates'!$E:$E,MATCH('2017 EPA Data'!$B4357,'Crosswalk Particulates'!$D:$D,0))</f>
        <v>0</v>
      </c>
      <c r="H4357" s="103">
        <f t="shared" si="68"/>
        <v>0</v>
      </c>
    </row>
    <row r="4358" spans="1:8" hidden="1">
      <c r="A4358" s="80" t="s">
        <v>3790</v>
      </c>
      <c r="B4358" s="80" t="s">
        <v>3905</v>
      </c>
      <c r="C4358" s="80" t="s">
        <v>3705</v>
      </c>
      <c r="D4358" s="93">
        <v>7.0780000000000003</v>
      </c>
      <c r="E4358" s="80" t="s">
        <v>3706</v>
      </c>
      <c r="F4358" s="86" t="str">
        <f>INDEX('Crosswalk Particulates'!$B:$B,MATCH('2017 EPA Data'!A4358,'Crosswalk Particulates'!$A:$A,0))</f>
        <v>process-other-industry</v>
      </c>
      <c r="G4358" s="91">
        <f>INDEX('Crosswalk Particulates'!$E:$E,MATCH('2017 EPA Data'!$B4358,'Crosswalk Particulates'!$D:$D,0))</f>
        <v>0</v>
      </c>
      <c r="H4358" s="103">
        <f t="shared" si="68"/>
        <v>0</v>
      </c>
    </row>
    <row r="4359" spans="1:8" hidden="1">
      <c r="A4359" s="80" t="s">
        <v>3843</v>
      </c>
      <c r="B4359" s="80" t="s">
        <v>3834</v>
      </c>
      <c r="C4359" s="80" t="s">
        <v>3705</v>
      </c>
      <c r="D4359" s="93">
        <v>7.0663025404076913</v>
      </c>
      <c r="E4359" s="80" t="s">
        <v>3706</v>
      </c>
      <c r="F4359" s="86" t="str">
        <f>INDEX('Crosswalk Particulates'!$B:$B,MATCH('2017 EPA Data'!A4359,'Crosswalk Particulates'!$A:$A,0))</f>
        <v>Commercial Buildings Sector</v>
      </c>
      <c r="G4359" s="91">
        <f>INDEX('Crosswalk Particulates'!$E:$E,MATCH('2017 EPA Data'!$B4359,'Crosswalk Particulates'!$D:$D,0))</f>
        <v>0</v>
      </c>
      <c r="H4359" s="103">
        <f t="shared" si="68"/>
        <v>0</v>
      </c>
    </row>
    <row r="4360" spans="1:8" hidden="1">
      <c r="A4360" s="80" t="s">
        <v>3807</v>
      </c>
      <c r="B4360" s="80" t="s">
        <v>3963</v>
      </c>
      <c r="C4360" s="80" t="s">
        <v>3705</v>
      </c>
      <c r="D4360" s="93">
        <v>7.00195904</v>
      </c>
      <c r="E4360" s="80" t="s">
        <v>3706</v>
      </c>
      <c r="F4360" s="86" t="str">
        <f>INDEX('Crosswalk Particulates'!$B:$B,MATCH('2017 EPA Data'!A4360,'Crosswalk Particulates'!$A:$A,0))</f>
        <v>process-iron and steel-industry</v>
      </c>
      <c r="G4360" s="91">
        <f>INDEX('Crosswalk Particulates'!$E:$E,MATCH('2017 EPA Data'!$B4360,'Crosswalk Particulates'!$D:$D,0))</f>
        <v>0</v>
      </c>
      <c r="H4360" s="103">
        <f t="shared" si="68"/>
        <v>0</v>
      </c>
    </row>
    <row r="4361" spans="1:8" hidden="1">
      <c r="A4361" s="80" t="s">
        <v>3735</v>
      </c>
      <c r="B4361" s="80" t="s">
        <v>4028</v>
      </c>
      <c r="C4361" s="80" t="s">
        <v>3705</v>
      </c>
      <c r="D4361" s="93">
        <v>7</v>
      </c>
      <c r="E4361" s="80" t="s">
        <v>3706</v>
      </c>
      <c r="F4361" s="86" t="str">
        <f>INDEX('Crosswalk Particulates'!$B:$B,MATCH('2017 EPA Data'!A4361,'Crosswalk Particulates'!$A:$A,0))</f>
        <v>process-other-industry</v>
      </c>
      <c r="G4361" s="91">
        <f>INDEX('Crosswalk Particulates'!$E:$E,MATCH('2017 EPA Data'!$B4361,'Crosswalk Particulates'!$D:$D,0))</f>
        <v>0</v>
      </c>
      <c r="H4361" s="103">
        <f t="shared" si="68"/>
        <v>0</v>
      </c>
    </row>
    <row r="4362" spans="1:8" hidden="1">
      <c r="A4362" s="80" t="s">
        <v>3817</v>
      </c>
      <c r="B4362" s="80" t="s">
        <v>3888</v>
      </c>
      <c r="C4362" s="80" t="s">
        <v>3705</v>
      </c>
      <c r="D4362" s="93">
        <v>7</v>
      </c>
      <c r="E4362" s="80" t="s">
        <v>3706</v>
      </c>
      <c r="F4362" s="86" t="str">
        <f>INDEX('Crosswalk Particulates'!$B:$B,MATCH('2017 EPA Data'!A4362,'Crosswalk Particulates'!$A:$A,0))</f>
        <v>industry-fuel-oil</v>
      </c>
      <c r="G4362" s="91">
        <f>INDEX('Crosswalk Particulates'!$E:$E,MATCH('2017 EPA Data'!$B4362,'Crosswalk Particulates'!$D:$D,0))</f>
        <v>0</v>
      </c>
      <c r="H4362" s="103">
        <f t="shared" si="68"/>
        <v>0</v>
      </c>
    </row>
    <row r="4363" spans="1:8" hidden="1">
      <c r="A4363" s="80" t="s">
        <v>3817</v>
      </c>
      <c r="B4363" s="80" t="s">
        <v>3917</v>
      </c>
      <c r="C4363" s="80" t="s">
        <v>3705</v>
      </c>
      <c r="D4363" s="93">
        <v>6.8995362739198427</v>
      </c>
      <c r="E4363" s="80" t="s">
        <v>3706</v>
      </c>
      <c r="F4363" s="86" t="str">
        <f>INDEX('Crosswalk Particulates'!$B:$B,MATCH('2017 EPA Data'!A4363,'Crosswalk Particulates'!$A:$A,0))</f>
        <v>industry-fuel-oil</v>
      </c>
      <c r="G4363" s="91">
        <f>INDEX('Crosswalk Particulates'!$E:$E,MATCH('2017 EPA Data'!$B4363,'Crosswalk Particulates'!$D:$D,0))</f>
        <v>0</v>
      </c>
      <c r="H4363" s="103">
        <f t="shared" si="68"/>
        <v>0</v>
      </c>
    </row>
    <row r="4364" spans="1:8" hidden="1">
      <c r="A4364" s="80" t="s">
        <v>3788</v>
      </c>
      <c r="B4364" s="80" t="s">
        <v>3917</v>
      </c>
      <c r="C4364" s="80" t="s">
        <v>3705</v>
      </c>
      <c r="D4364" s="93">
        <v>6.8916440512008004</v>
      </c>
      <c r="E4364" s="80" t="s">
        <v>3706</v>
      </c>
      <c r="F4364" s="86" t="str">
        <f>INDEX('Crosswalk Particulates'!$B:$B,MATCH('2017 EPA Data'!A4364,'Crosswalk Particulates'!$A:$A,0))</f>
        <v>industry-fuel-biomass</v>
      </c>
      <c r="G4364" s="91">
        <f>INDEX('Crosswalk Particulates'!$E:$E,MATCH('2017 EPA Data'!$B4364,'Crosswalk Particulates'!$D:$D,0))</f>
        <v>0</v>
      </c>
      <c r="H4364" s="103">
        <f t="shared" si="68"/>
        <v>0</v>
      </c>
    </row>
    <row r="4365" spans="1:8" hidden="1">
      <c r="A4365" s="80" t="s">
        <v>3880</v>
      </c>
      <c r="B4365" s="80" t="s">
        <v>3831</v>
      </c>
      <c r="C4365" s="80" t="s">
        <v>3705</v>
      </c>
      <c r="D4365" s="93">
        <v>6.8896273936641146</v>
      </c>
      <c r="E4365" s="80" t="s">
        <v>3706</v>
      </c>
      <c r="F4365" s="86" t="str">
        <f>INDEX('Crosswalk Particulates'!$B:$B,MATCH('2017 EPA Data'!A4365,'Crosswalk Particulates'!$A:$A,0))</f>
        <v>Residential Buildings Sector</v>
      </c>
      <c r="G4365" s="91">
        <f>INDEX('Crosswalk Particulates'!$E:$E,MATCH('2017 EPA Data'!$B4365,'Crosswalk Particulates'!$D:$D,0))</f>
        <v>0</v>
      </c>
      <c r="H4365" s="103">
        <f t="shared" si="68"/>
        <v>0</v>
      </c>
    </row>
    <row r="4366" spans="1:8" hidden="1">
      <c r="A4366" s="80" t="s">
        <v>3852</v>
      </c>
      <c r="B4366" s="80" t="s">
        <v>3910</v>
      </c>
      <c r="C4366" s="80" t="s">
        <v>3705</v>
      </c>
      <c r="D4366" s="93">
        <v>6.85</v>
      </c>
      <c r="E4366" s="80" t="s">
        <v>3706</v>
      </c>
      <c r="F4366" s="86" t="str">
        <f>INDEX('Crosswalk Particulates'!$B:$B,MATCH('2017 EPA Data'!A4366,'Crosswalk Particulates'!$A:$A,0))</f>
        <v>Commercial Buildings Sector</v>
      </c>
      <c r="G4366" s="91">
        <f>INDEX('Crosswalk Particulates'!$E:$E,MATCH('2017 EPA Data'!$B4366,'Crosswalk Particulates'!$D:$D,0))</f>
        <v>0</v>
      </c>
      <c r="H4366" s="103">
        <f t="shared" si="68"/>
        <v>0</v>
      </c>
    </row>
    <row r="4367" spans="1:8" hidden="1">
      <c r="A4367" s="80" t="s">
        <v>3760</v>
      </c>
      <c r="B4367" s="80" t="s">
        <v>3712</v>
      </c>
      <c r="C4367" s="80" t="s">
        <v>3705</v>
      </c>
      <c r="D4367" s="93">
        <v>6.8</v>
      </c>
      <c r="E4367" s="80" t="s">
        <v>3706</v>
      </c>
      <c r="F4367" s="86" t="str">
        <f>INDEX('Crosswalk Particulates'!$B:$B,MATCH('2017 EPA Data'!A4367,'Crosswalk Particulates'!$A:$A,0))</f>
        <v>process-other-industry</v>
      </c>
      <c r="G4367" s="91">
        <f>INDEX('Crosswalk Particulates'!$E:$E,MATCH('2017 EPA Data'!$B4367,'Crosswalk Particulates'!$D:$D,0))</f>
        <v>0</v>
      </c>
      <c r="H4367" s="103">
        <f t="shared" si="68"/>
        <v>0</v>
      </c>
    </row>
    <row r="4368" spans="1:8" hidden="1">
      <c r="A4368" s="80" t="s">
        <v>3780</v>
      </c>
      <c r="B4368" s="80" t="s">
        <v>4014</v>
      </c>
      <c r="C4368" s="80" t="s">
        <v>3705</v>
      </c>
      <c r="D4368" s="93">
        <v>6.8</v>
      </c>
      <c r="E4368" s="80" t="s">
        <v>3706</v>
      </c>
      <c r="F4368" s="86" t="str">
        <f>INDEX('Crosswalk Particulates'!$B:$B,MATCH('2017 EPA Data'!A4368,'Crosswalk Particulates'!$A:$A,0))</f>
        <v>process-ngps-industry</v>
      </c>
      <c r="G4368" s="91">
        <f>INDEX('Crosswalk Particulates'!$E:$E,MATCH('2017 EPA Data'!$B4368,'Crosswalk Particulates'!$D:$D,0))</f>
        <v>0</v>
      </c>
      <c r="H4368" s="103">
        <f t="shared" si="68"/>
        <v>0</v>
      </c>
    </row>
    <row r="4369" spans="1:8" hidden="1">
      <c r="A4369" s="80" t="s">
        <v>3730</v>
      </c>
      <c r="B4369" s="80" t="s">
        <v>3824</v>
      </c>
      <c r="C4369" s="80" t="s">
        <v>3705</v>
      </c>
      <c r="D4369" s="93">
        <v>6.7796320849134437</v>
      </c>
      <c r="E4369" s="80" t="s">
        <v>3706</v>
      </c>
      <c r="F4369" s="86" t="str">
        <f>INDEX('Crosswalk Particulates'!$B:$B,MATCH('2017 EPA Data'!A4369,'Crosswalk Particulates'!$A:$A,0))</f>
        <v>process-ngps-industry</v>
      </c>
      <c r="G4369" s="91">
        <f>INDEX('Crosswalk Particulates'!$E:$E,MATCH('2017 EPA Data'!$B4369,'Crosswalk Particulates'!$D:$D,0))</f>
        <v>0</v>
      </c>
      <c r="H4369" s="103">
        <f t="shared" si="68"/>
        <v>0</v>
      </c>
    </row>
    <row r="4370" spans="1:8" hidden="1">
      <c r="A4370" s="80" t="s">
        <v>3837</v>
      </c>
      <c r="B4370" s="80" t="s">
        <v>3816</v>
      </c>
      <c r="C4370" s="80" t="s">
        <v>3705</v>
      </c>
      <c r="D4370" s="93">
        <v>6.7416892373520003</v>
      </c>
      <c r="E4370" s="80" t="s">
        <v>3706</v>
      </c>
      <c r="F4370" s="86" t="str">
        <f>INDEX('Crosswalk Particulates'!$B:$B,MATCH('2017 EPA Data'!A4370,'Crosswalk Particulates'!$A:$A,0))</f>
        <v>Electricity Sector</v>
      </c>
      <c r="G4370" s="91">
        <f>INDEX('Crosswalk Particulates'!$E:$E,MATCH('2017 EPA Data'!$B4370,'Crosswalk Particulates'!$D:$D,0))</f>
        <v>0</v>
      </c>
      <c r="H4370" s="103">
        <f t="shared" si="68"/>
        <v>0</v>
      </c>
    </row>
    <row r="4371" spans="1:8" hidden="1">
      <c r="A4371" s="80" t="s">
        <v>3739</v>
      </c>
      <c r="B4371" s="80" t="s">
        <v>3895</v>
      </c>
      <c r="C4371" s="80" t="s">
        <v>3705</v>
      </c>
      <c r="D4371" s="93">
        <v>6.7290000000000001</v>
      </c>
      <c r="E4371" s="80" t="s">
        <v>3706</v>
      </c>
      <c r="F4371" s="86" t="str">
        <f>INDEX('Crosswalk Particulates'!$B:$B,MATCH('2017 EPA Data'!A4371,'Crosswalk Particulates'!$A:$A,0))</f>
        <v>industry-fuel-natural gas</v>
      </c>
      <c r="G4371" s="91">
        <f>INDEX('Crosswalk Particulates'!$E:$E,MATCH('2017 EPA Data'!$B4371,'Crosswalk Particulates'!$D:$D,0))</f>
        <v>0</v>
      </c>
      <c r="H4371" s="103">
        <f t="shared" si="68"/>
        <v>0</v>
      </c>
    </row>
    <row r="4372" spans="1:8" hidden="1">
      <c r="A4372" s="80" t="s">
        <v>3742</v>
      </c>
      <c r="B4372" s="80" t="s">
        <v>3939</v>
      </c>
      <c r="C4372" s="80" t="s">
        <v>3705</v>
      </c>
      <c r="D4372" s="93">
        <v>6.7109958328669164</v>
      </c>
      <c r="E4372" s="80" t="s">
        <v>3706</v>
      </c>
      <c r="F4372" s="86" t="str">
        <f>INDEX('Crosswalk Particulates'!$B:$B,MATCH('2017 EPA Data'!A4372,'Crosswalk Particulates'!$A:$A,0))</f>
        <v>Transportation Sector</v>
      </c>
      <c r="G4372" s="91">
        <f>INDEX('Crosswalk Particulates'!$E:$E,MATCH('2017 EPA Data'!$B4372,'Crosswalk Particulates'!$D:$D,0))</f>
        <v>0</v>
      </c>
      <c r="H4372" s="103">
        <f t="shared" si="68"/>
        <v>0</v>
      </c>
    </row>
    <row r="4373" spans="1:8" hidden="1">
      <c r="A4373" s="80" t="s">
        <v>3784</v>
      </c>
      <c r="B4373" s="80" t="s">
        <v>3920</v>
      </c>
      <c r="D4373" s="93">
        <v>6.6673164211872962</v>
      </c>
      <c r="E4373" s="80" t="s">
        <v>3710</v>
      </c>
      <c r="F4373" s="86" t="str">
        <f>INDEX('Crosswalk Particulates'!$B:$B,MATCH('2017 EPA Data'!A4373,'Crosswalk Particulates'!$A:$A,0))</f>
        <v>industry-fuel-coal</v>
      </c>
      <c r="G4373" s="91">
        <f>INDEX('Crosswalk Particulates'!$E:$E,MATCH('2017 EPA Data'!$B4373,'Crosswalk Particulates'!$D:$D,0))</f>
        <v>0</v>
      </c>
      <c r="H4373" s="103">
        <f t="shared" si="68"/>
        <v>6048494.907228726</v>
      </c>
    </row>
    <row r="4374" spans="1:8" hidden="1">
      <c r="A4374" s="80" t="s">
        <v>3857</v>
      </c>
      <c r="B4374" s="80" t="s">
        <v>3728</v>
      </c>
      <c r="C4374" s="80" t="s">
        <v>3705</v>
      </c>
      <c r="D4374" s="93">
        <v>6.6261999999999999</v>
      </c>
      <c r="E4374" s="80" t="s">
        <v>3706</v>
      </c>
      <c r="F4374" s="86" t="str">
        <f>INDEX('Crosswalk Particulates'!$B:$B,MATCH('2017 EPA Data'!A4374,'Crosswalk Particulates'!$A:$A,0))</f>
        <v>Commercial Buildings Sector</v>
      </c>
      <c r="G4374" s="91">
        <f>INDEX('Crosswalk Particulates'!$E:$E,MATCH('2017 EPA Data'!$B4374,'Crosswalk Particulates'!$D:$D,0))</f>
        <v>0</v>
      </c>
      <c r="H4374" s="103">
        <f t="shared" si="68"/>
        <v>0</v>
      </c>
    </row>
    <row r="4375" spans="1:8" hidden="1">
      <c r="A4375" s="80" t="s">
        <v>3769</v>
      </c>
      <c r="B4375" s="80" t="s">
        <v>3969</v>
      </c>
      <c r="C4375" s="80" t="s">
        <v>3705</v>
      </c>
      <c r="D4375" s="93">
        <v>6.6092443050999998</v>
      </c>
      <c r="E4375" s="80" t="s">
        <v>3706</v>
      </c>
      <c r="F4375" s="86" t="str">
        <f>INDEX('Crosswalk Particulates'!$B:$B,MATCH('2017 EPA Data'!A4375,'Crosswalk Particulates'!$A:$A,0))</f>
        <v>Electricity Sector</v>
      </c>
      <c r="G4375" s="91">
        <f>INDEX('Crosswalk Particulates'!$E:$E,MATCH('2017 EPA Data'!$B4375,'Crosswalk Particulates'!$D:$D,0))</f>
        <v>0</v>
      </c>
      <c r="H4375" s="103">
        <f t="shared" si="68"/>
        <v>0</v>
      </c>
    </row>
    <row r="4376" spans="1:8" hidden="1">
      <c r="A4376" s="80" t="s">
        <v>3837</v>
      </c>
      <c r="B4376" s="80" t="s">
        <v>3993</v>
      </c>
      <c r="C4376" s="80" t="s">
        <v>3705</v>
      </c>
      <c r="D4376" s="93">
        <v>6.56</v>
      </c>
      <c r="E4376" s="80" t="s">
        <v>3706</v>
      </c>
      <c r="F4376" s="86" t="str">
        <f>INDEX('Crosswalk Particulates'!$B:$B,MATCH('2017 EPA Data'!A4376,'Crosswalk Particulates'!$A:$A,0))</f>
        <v>Electricity Sector</v>
      </c>
      <c r="G4376" s="91">
        <f>INDEX('Crosswalk Particulates'!$E:$E,MATCH('2017 EPA Data'!$B4376,'Crosswalk Particulates'!$D:$D,0))</f>
        <v>0</v>
      </c>
      <c r="H4376" s="103">
        <f t="shared" si="68"/>
        <v>0</v>
      </c>
    </row>
    <row r="4377" spans="1:8" hidden="1">
      <c r="A4377" s="80" t="s">
        <v>3853</v>
      </c>
      <c r="B4377" s="80" t="s">
        <v>4017</v>
      </c>
      <c r="C4377" s="80" t="s">
        <v>3705</v>
      </c>
      <c r="D4377" s="93">
        <v>6.5387278650748613</v>
      </c>
      <c r="E4377" s="80" t="s">
        <v>3706</v>
      </c>
      <c r="F4377" s="86" t="str">
        <f>INDEX('Crosswalk Particulates'!$B:$B,MATCH('2017 EPA Data'!A4377,'Crosswalk Particulates'!$A:$A,0))</f>
        <v>Commercial Buildings Sector</v>
      </c>
      <c r="G4377" s="91">
        <f>INDEX('Crosswalk Particulates'!$E:$E,MATCH('2017 EPA Data'!$B4377,'Crosswalk Particulates'!$D:$D,0))</f>
        <v>0</v>
      </c>
      <c r="H4377" s="103">
        <f t="shared" si="68"/>
        <v>0</v>
      </c>
    </row>
    <row r="4378" spans="1:8" hidden="1">
      <c r="A4378" s="80" t="s">
        <v>3820</v>
      </c>
      <c r="B4378" s="80" t="s">
        <v>3944</v>
      </c>
      <c r="C4378" s="80" t="s">
        <v>3705</v>
      </c>
      <c r="D4378" s="93">
        <v>6.5097699999999996</v>
      </c>
      <c r="E4378" s="80" t="s">
        <v>3706</v>
      </c>
      <c r="F4378" s="86" t="str">
        <f>INDEX('Crosswalk Particulates'!$B:$B,MATCH('2017 EPA Data'!A4378,'Crosswalk Particulates'!$A:$A,0))</f>
        <v>industry-fuel-other</v>
      </c>
      <c r="G4378" s="91">
        <f>INDEX('Crosswalk Particulates'!$E:$E,MATCH('2017 EPA Data'!$B4378,'Crosswalk Particulates'!$D:$D,0))</f>
        <v>0</v>
      </c>
      <c r="H4378" s="103">
        <f t="shared" si="68"/>
        <v>0</v>
      </c>
    </row>
    <row r="4379" spans="1:8" hidden="1">
      <c r="A4379" s="80" t="s">
        <v>3715</v>
      </c>
      <c r="B4379" s="80" t="s">
        <v>3939</v>
      </c>
      <c r="C4379" s="80" t="s">
        <v>3705</v>
      </c>
      <c r="D4379" s="93">
        <v>6.5017472670865608</v>
      </c>
      <c r="E4379" s="80" t="s">
        <v>3706</v>
      </c>
      <c r="F4379" s="86" t="str">
        <f>INDEX('Crosswalk Particulates'!$B:$B,MATCH('2017 EPA Data'!A4379,'Crosswalk Particulates'!$A:$A,0))</f>
        <v>Transportation Sector</v>
      </c>
      <c r="G4379" s="91">
        <f>INDEX('Crosswalk Particulates'!$E:$E,MATCH('2017 EPA Data'!$B4379,'Crosswalk Particulates'!$D:$D,0))</f>
        <v>0</v>
      </c>
      <c r="H4379" s="103">
        <f t="shared" si="68"/>
        <v>0</v>
      </c>
    </row>
    <row r="4380" spans="1:8" hidden="1">
      <c r="A4380" s="80" t="s">
        <v>3707</v>
      </c>
      <c r="B4380" s="80" t="s">
        <v>4029</v>
      </c>
      <c r="C4380" s="80" t="s">
        <v>3705</v>
      </c>
      <c r="D4380" s="93">
        <v>6.5</v>
      </c>
      <c r="E4380" s="80" t="s">
        <v>3706</v>
      </c>
      <c r="F4380" s="86" t="str">
        <f>INDEX('Crosswalk Particulates'!$B:$B,MATCH('2017 EPA Data'!A4380,'Crosswalk Particulates'!$A:$A,0))</f>
        <v>process-other-industry</v>
      </c>
      <c r="G4380" s="91">
        <f>INDEX('Crosswalk Particulates'!$E:$E,MATCH('2017 EPA Data'!$B4380,'Crosswalk Particulates'!$D:$D,0))</f>
        <v>0</v>
      </c>
      <c r="H4380" s="103">
        <f t="shared" si="68"/>
        <v>0</v>
      </c>
    </row>
    <row r="4381" spans="1:8" hidden="1">
      <c r="A4381" s="80" t="s">
        <v>3784</v>
      </c>
      <c r="B4381" s="80" t="s">
        <v>3944</v>
      </c>
      <c r="C4381" s="80" t="s">
        <v>3705</v>
      </c>
      <c r="D4381" s="93">
        <v>6.4917435477768004</v>
      </c>
      <c r="E4381" s="80" t="s">
        <v>3706</v>
      </c>
      <c r="F4381" s="86" t="str">
        <f>INDEX('Crosswalk Particulates'!$B:$B,MATCH('2017 EPA Data'!A4381,'Crosswalk Particulates'!$A:$A,0))</f>
        <v>industry-fuel-coal</v>
      </c>
      <c r="G4381" s="91">
        <f>INDEX('Crosswalk Particulates'!$E:$E,MATCH('2017 EPA Data'!$B4381,'Crosswalk Particulates'!$D:$D,0))</f>
        <v>0</v>
      </c>
      <c r="H4381" s="103">
        <f t="shared" si="68"/>
        <v>0</v>
      </c>
    </row>
    <row r="4382" spans="1:8" hidden="1">
      <c r="A4382" s="80" t="s">
        <v>3857</v>
      </c>
      <c r="B4382" s="80" t="s">
        <v>3808</v>
      </c>
      <c r="C4382" s="80" t="s">
        <v>3705</v>
      </c>
      <c r="D4382" s="93">
        <v>6.4757179132816871</v>
      </c>
      <c r="E4382" s="80" t="s">
        <v>3706</v>
      </c>
      <c r="F4382" s="86" t="str">
        <f>INDEX('Crosswalk Particulates'!$B:$B,MATCH('2017 EPA Data'!A4382,'Crosswalk Particulates'!$A:$A,0))</f>
        <v>Commercial Buildings Sector</v>
      </c>
      <c r="G4382" s="91">
        <f>INDEX('Crosswalk Particulates'!$E:$E,MATCH('2017 EPA Data'!$B4382,'Crosswalk Particulates'!$D:$D,0))</f>
        <v>0</v>
      </c>
      <c r="H4382" s="103">
        <f t="shared" si="68"/>
        <v>0</v>
      </c>
    </row>
    <row r="4383" spans="1:8" hidden="1">
      <c r="A4383" s="80" t="s">
        <v>3817</v>
      </c>
      <c r="B4383" s="80" t="s">
        <v>3863</v>
      </c>
      <c r="C4383" s="80" t="s">
        <v>3705</v>
      </c>
      <c r="D4383" s="93">
        <v>6.4519349422105998</v>
      </c>
      <c r="E4383" s="80" t="s">
        <v>3706</v>
      </c>
      <c r="F4383" s="86" t="str">
        <f>INDEX('Crosswalk Particulates'!$B:$B,MATCH('2017 EPA Data'!A4383,'Crosswalk Particulates'!$A:$A,0))</f>
        <v>industry-fuel-oil</v>
      </c>
      <c r="G4383" s="91">
        <f>INDEX('Crosswalk Particulates'!$E:$E,MATCH('2017 EPA Data'!$B4383,'Crosswalk Particulates'!$D:$D,0))</f>
        <v>0</v>
      </c>
      <c r="H4383" s="103">
        <f t="shared" si="68"/>
        <v>0</v>
      </c>
    </row>
    <row r="4384" spans="1:8" hidden="1">
      <c r="A4384" s="80" t="s">
        <v>3795</v>
      </c>
      <c r="B4384" s="80" t="s">
        <v>3963</v>
      </c>
      <c r="C4384" s="80" t="s">
        <v>3705</v>
      </c>
      <c r="D4384" s="93">
        <v>6.3892039273999996</v>
      </c>
      <c r="E4384" s="80" t="s">
        <v>3706</v>
      </c>
      <c r="F4384" s="86" t="str">
        <f>INDEX('Crosswalk Particulates'!$B:$B,MATCH('2017 EPA Data'!A4384,'Crosswalk Particulates'!$A:$A,0))</f>
        <v>process-cement-industry</v>
      </c>
      <c r="G4384" s="91">
        <f>INDEX('Crosswalk Particulates'!$E:$E,MATCH('2017 EPA Data'!$B4384,'Crosswalk Particulates'!$D:$D,0))</f>
        <v>0</v>
      </c>
      <c r="H4384" s="103">
        <f t="shared" si="68"/>
        <v>0</v>
      </c>
    </row>
    <row r="4385" spans="1:8" hidden="1">
      <c r="A4385" s="80" t="s">
        <v>3718</v>
      </c>
      <c r="B4385" s="80" t="s">
        <v>3797</v>
      </c>
      <c r="C4385" s="80" t="s">
        <v>3745</v>
      </c>
      <c r="D4385" s="93">
        <v>6.3575537400000002</v>
      </c>
      <c r="E4385" s="80" t="s">
        <v>3710</v>
      </c>
      <c r="F4385" s="86" t="str">
        <f>INDEX('Crosswalk Particulates'!$B:$B,MATCH('2017 EPA Data'!A4385,'Crosswalk Particulates'!$A:$A,0))</f>
        <v>process-other-industry</v>
      </c>
      <c r="G4385" s="91" t="str">
        <f>INDEX('Crosswalk Particulates'!$E:$E,MATCH('2017 EPA Data'!$B4385,'Crosswalk Particulates'!$D:$D,0))</f>
        <v>NOX</v>
      </c>
      <c r="H4385" s="103">
        <f t="shared" si="68"/>
        <v>5767482.5956400651</v>
      </c>
    </row>
    <row r="4386" spans="1:8" hidden="1">
      <c r="A4386" s="80" t="s">
        <v>3707</v>
      </c>
      <c r="B4386" s="80" t="s">
        <v>3839</v>
      </c>
      <c r="C4386" s="80" t="s">
        <v>3705</v>
      </c>
      <c r="D4386" s="93">
        <v>6.3159263788600004</v>
      </c>
      <c r="E4386" s="80" t="s">
        <v>3706</v>
      </c>
      <c r="F4386" s="86" t="str">
        <f>INDEX('Crosswalk Particulates'!$B:$B,MATCH('2017 EPA Data'!A4386,'Crosswalk Particulates'!$A:$A,0))</f>
        <v>process-other-industry</v>
      </c>
      <c r="G4386" s="91">
        <f>INDEX('Crosswalk Particulates'!$E:$E,MATCH('2017 EPA Data'!$B4386,'Crosswalk Particulates'!$D:$D,0))</f>
        <v>0</v>
      </c>
      <c r="H4386" s="103">
        <f t="shared" si="68"/>
        <v>0</v>
      </c>
    </row>
    <row r="4387" spans="1:8" hidden="1">
      <c r="A4387" s="80" t="s">
        <v>3783</v>
      </c>
      <c r="B4387" s="80" t="s">
        <v>3851</v>
      </c>
      <c r="C4387" s="80" t="s">
        <v>3705</v>
      </c>
      <c r="D4387" s="93">
        <v>6.3143272000000001</v>
      </c>
      <c r="E4387" s="80" t="s">
        <v>3706</v>
      </c>
      <c r="F4387" s="86" t="str">
        <f>INDEX('Crosswalk Particulates'!$B:$B,MATCH('2017 EPA Data'!A4387,'Crosswalk Particulates'!$A:$A,0))</f>
        <v>process-other-industry</v>
      </c>
      <c r="G4387" s="91">
        <f>INDEX('Crosswalk Particulates'!$E:$E,MATCH('2017 EPA Data'!$B4387,'Crosswalk Particulates'!$D:$D,0))</f>
        <v>0</v>
      </c>
      <c r="H4387" s="103">
        <f t="shared" si="68"/>
        <v>0</v>
      </c>
    </row>
    <row r="4388" spans="1:8" hidden="1">
      <c r="A4388" s="80" t="s">
        <v>3911</v>
      </c>
      <c r="B4388" s="80" t="s">
        <v>3713</v>
      </c>
      <c r="C4388" s="80" t="s">
        <v>3705</v>
      </c>
      <c r="D4388" s="93">
        <v>6.293321138440624</v>
      </c>
      <c r="E4388" s="80" t="s">
        <v>3706</v>
      </c>
      <c r="F4388" s="86" t="str">
        <f>INDEX('Crosswalk Particulates'!$B:$B,MATCH('2017 EPA Data'!A4388,'Crosswalk Particulates'!$A:$A,0))</f>
        <v>Residential Buildings Sector</v>
      </c>
      <c r="G4388" s="91">
        <f>INDEX('Crosswalk Particulates'!$E:$E,MATCH('2017 EPA Data'!$B4388,'Crosswalk Particulates'!$D:$D,0))</f>
        <v>0</v>
      </c>
      <c r="H4388" s="103">
        <f t="shared" si="68"/>
        <v>0</v>
      </c>
    </row>
    <row r="4389" spans="1:8" hidden="1">
      <c r="A4389" s="80" t="s">
        <v>3807</v>
      </c>
      <c r="B4389" s="80" t="s">
        <v>3905</v>
      </c>
      <c r="C4389" s="80" t="s">
        <v>3705</v>
      </c>
      <c r="D4389" s="93">
        <v>6.2480000000000002</v>
      </c>
      <c r="E4389" s="80" t="s">
        <v>3706</v>
      </c>
      <c r="F4389" s="86" t="str">
        <f>INDEX('Crosswalk Particulates'!$B:$B,MATCH('2017 EPA Data'!A4389,'Crosswalk Particulates'!$A:$A,0))</f>
        <v>process-iron and steel-industry</v>
      </c>
      <c r="G4389" s="91">
        <f>INDEX('Crosswalk Particulates'!$E:$E,MATCH('2017 EPA Data'!$B4389,'Crosswalk Particulates'!$D:$D,0))</f>
        <v>0</v>
      </c>
      <c r="H4389" s="103">
        <f t="shared" si="68"/>
        <v>0</v>
      </c>
    </row>
    <row r="4390" spans="1:8" hidden="1">
      <c r="A4390" s="80" t="s">
        <v>3790</v>
      </c>
      <c r="B4390" s="80" t="s">
        <v>3849</v>
      </c>
      <c r="C4390" s="80" t="s">
        <v>3705</v>
      </c>
      <c r="D4390" s="93">
        <v>6.2317615200000001</v>
      </c>
      <c r="E4390" s="80" t="s">
        <v>3706</v>
      </c>
      <c r="F4390" s="86" t="str">
        <f>INDEX('Crosswalk Particulates'!$B:$B,MATCH('2017 EPA Data'!A4390,'Crosswalk Particulates'!$A:$A,0))</f>
        <v>process-other-industry</v>
      </c>
      <c r="G4390" s="91">
        <f>INDEX('Crosswalk Particulates'!$E:$E,MATCH('2017 EPA Data'!$B4390,'Crosswalk Particulates'!$D:$D,0))</f>
        <v>0</v>
      </c>
      <c r="H4390" s="103">
        <f t="shared" si="68"/>
        <v>0</v>
      </c>
    </row>
    <row r="4391" spans="1:8" hidden="1">
      <c r="A4391" s="80" t="s">
        <v>3722</v>
      </c>
      <c r="B4391" s="80" t="s">
        <v>3939</v>
      </c>
      <c r="C4391" s="80" t="s">
        <v>3705</v>
      </c>
      <c r="D4391" s="93">
        <v>6.1720648875438204</v>
      </c>
      <c r="E4391" s="80" t="s">
        <v>3706</v>
      </c>
      <c r="F4391" s="86" t="str">
        <f>INDEX('Crosswalk Particulates'!$B:$B,MATCH('2017 EPA Data'!A4391,'Crosswalk Particulates'!$A:$A,0))</f>
        <v>Other-EPA</v>
      </c>
      <c r="G4391" s="91">
        <f>INDEX('Crosswalk Particulates'!$E:$E,MATCH('2017 EPA Data'!$B4391,'Crosswalk Particulates'!$D:$D,0))</f>
        <v>0</v>
      </c>
      <c r="H4391" s="103">
        <f t="shared" si="68"/>
        <v>0</v>
      </c>
    </row>
    <row r="4392" spans="1:8" hidden="1">
      <c r="A4392" s="80" t="s">
        <v>3790</v>
      </c>
      <c r="B4392" s="80" t="s">
        <v>3827</v>
      </c>
      <c r="C4392" s="80" t="s">
        <v>3705</v>
      </c>
      <c r="D4392" s="93">
        <v>6.1614800000000001</v>
      </c>
      <c r="E4392" s="80" t="s">
        <v>3706</v>
      </c>
      <c r="F4392" s="86" t="str">
        <f>INDEX('Crosswalk Particulates'!$B:$B,MATCH('2017 EPA Data'!A4392,'Crosswalk Particulates'!$A:$A,0))</f>
        <v>process-other-industry</v>
      </c>
      <c r="G4392" s="91">
        <f>INDEX('Crosswalk Particulates'!$E:$E,MATCH('2017 EPA Data'!$B4392,'Crosswalk Particulates'!$D:$D,0))</f>
        <v>0</v>
      </c>
      <c r="H4392" s="103">
        <f t="shared" si="68"/>
        <v>0</v>
      </c>
    </row>
    <row r="4393" spans="1:8" hidden="1">
      <c r="A4393" s="80" t="s">
        <v>3807</v>
      </c>
      <c r="B4393" s="80" t="s">
        <v>3937</v>
      </c>
      <c r="C4393" s="80" t="s">
        <v>3705</v>
      </c>
      <c r="D4393" s="93">
        <v>6.101</v>
      </c>
      <c r="E4393" s="80" t="s">
        <v>3706</v>
      </c>
      <c r="F4393" s="86" t="str">
        <f>INDEX('Crosswalk Particulates'!$B:$B,MATCH('2017 EPA Data'!A4393,'Crosswalk Particulates'!$A:$A,0))</f>
        <v>process-iron and steel-industry</v>
      </c>
      <c r="G4393" s="91">
        <f>INDEX('Crosswalk Particulates'!$E:$E,MATCH('2017 EPA Data'!$B4393,'Crosswalk Particulates'!$D:$D,0))</f>
        <v>0</v>
      </c>
      <c r="H4393" s="103">
        <f t="shared" si="68"/>
        <v>0</v>
      </c>
    </row>
    <row r="4394" spans="1:8" hidden="1">
      <c r="A4394" s="80" t="s">
        <v>3784</v>
      </c>
      <c r="B4394" s="80" t="s">
        <v>3824</v>
      </c>
      <c r="C4394" s="80" t="s">
        <v>3705</v>
      </c>
      <c r="D4394" s="93">
        <v>6.0150169906777498</v>
      </c>
      <c r="E4394" s="80" t="s">
        <v>3706</v>
      </c>
      <c r="F4394" s="86" t="str">
        <f>INDEX('Crosswalk Particulates'!$B:$B,MATCH('2017 EPA Data'!A4394,'Crosswalk Particulates'!$A:$A,0))</f>
        <v>industry-fuel-coal</v>
      </c>
      <c r="G4394" s="91">
        <f>INDEX('Crosswalk Particulates'!$E:$E,MATCH('2017 EPA Data'!$B4394,'Crosswalk Particulates'!$D:$D,0))</f>
        <v>0</v>
      </c>
      <c r="H4394" s="103">
        <f t="shared" si="68"/>
        <v>0</v>
      </c>
    </row>
    <row r="4395" spans="1:8" hidden="1">
      <c r="A4395" s="80" t="s">
        <v>3766</v>
      </c>
      <c r="B4395" s="80" t="s">
        <v>4014</v>
      </c>
      <c r="C4395" s="80" t="s">
        <v>3705</v>
      </c>
      <c r="D4395" s="93">
        <v>6</v>
      </c>
      <c r="E4395" s="80" t="s">
        <v>3706</v>
      </c>
      <c r="F4395" s="86" t="str">
        <f>INDEX('Crosswalk Particulates'!$B:$B,MATCH('2017 EPA Data'!A4395,'Crosswalk Particulates'!$A:$A,0))</f>
        <v>process-chemicals-industry</v>
      </c>
      <c r="G4395" s="91">
        <f>INDEX('Crosswalk Particulates'!$E:$E,MATCH('2017 EPA Data'!$B4395,'Crosswalk Particulates'!$D:$D,0))</f>
        <v>0</v>
      </c>
      <c r="H4395" s="103">
        <f t="shared" si="68"/>
        <v>0</v>
      </c>
    </row>
    <row r="4396" spans="1:8" hidden="1">
      <c r="A4396" s="80" t="s">
        <v>3795</v>
      </c>
      <c r="B4396" s="80" t="s">
        <v>3800</v>
      </c>
      <c r="C4396" s="80" t="s">
        <v>3705</v>
      </c>
      <c r="D4396" s="93">
        <v>6</v>
      </c>
      <c r="E4396" s="80" t="s">
        <v>3706</v>
      </c>
      <c r="F4396" s="86" t="str">
        <f>INDEX('Crosswalk Particulates'!$B:$B,MATCH('2017 EPA Data'!A4396,'Crosswalk Particulates'!$A:$A,0))</f>
        <v>process-cement-industry</v>
      </c>
      <c r="G4396" s="91">
        <f>INDEX('Crosswalk Particulates'!$E:$E,MATCH('2017 EPA Data'!$B4396,'Crosswalk Particulates'!$D:$D,0))</f>
        <v>0</v>
      </c>
      <c r="H4396" s="103">
        <f t="shared" si="68"/>
        <v>0</v>
      </c>
    </row>
    <row r="4397" spans="1:8" hidden="1">
      <c r="A4397" s="80" t="s">
        <v>3843</v>
      </c>
      <c r="B4397" s="80" t="s">
        <v>3793</v>
      </c>
      <c r="C4397" s="80" t="s">
        <v>3745</v>
      </c>
      <c r="D4397" s="93">
        <v>5.9906734771504997</v>
      </c>
      <c r="E4397" s="80" t="s">
        <v>3710</v>
      </c>
      <c r="F4397" s="86" t="str">
        <f>INDEX('Crosswalk Particulates'!$B:$B,MATCH('2017 EPA Data'!A4397,'Crosswalk Particulates'!$A:$A,0))</f>
        <v>Commercial Buildings Sector</v>
      </c>
      <c r="G4397" s="91">
        <f>INDEX('Crosswalk Particulates'!$E:$E,MATCH('2017 EPA Data'!$B4397,'Crosswalk Particulates'!$D:$D,0))</f>
        <v>0</v>
      </c>
      <c r="H4397" s="103">
        <f t="shared" si="68"/>
        <v>5434654.0239592316</v>
      </c>
    </row>
    <row r="4398" spans="1:8" hidden="1">
      <c r="A4398" s="80" t="s">
        <v>3788</v>
      </c>
      <c r="B4398" s="80" t="s">
        <v>3885</v>
      </c>
      <c r="C4398" s="80" t="s">
        <v>3705</v>
      </c>
      <c r="D4398" s="93">
        <v>5.9889999999999999</v>
      </c>
      <c r="E4398" s="80" t="s">
        <v>3706</v>
      </c>
      <c r="F4398" s="86" t="str">
        <f>INDEX('Crosswalk Particulates'!$B:$B,MATCH('2017 EPA Data'!A4398,'Crosswalk Particulates'!$A:$A,0))</f>
        <v>industry-fuel-biomass</v>
      </c>
      <c r="G4398" s="91">
        <f>INDEX('Crosswalk Particulates'!$E:$E,MATCH('2017 EPA Data'!$B4398,'Crosswalk Particulates'!$D:$D,0))</f>
        <v>0</v>
      </c>
      <c r="H4398" s="103">
        <f t="shared" si="68"/>
        <v>0</v>
      </c>
    </row>
    <row r="4399" spans="1:8" hidden="1">
      <c r="A4399" s="80" t="s">
        <v>3735</v>
      </c>
      <c r="B4399" s="80" t="s">
        <v>4005</v>
      </c>
      <c r="C4399" s="80" t="s">
        <v>3705</v>
      </c>
      <c r="D4399" s="93">
        <v>5.9194599999999999</v>
      </c>
      <c r="E4399" s="80" t="s">
        <v>3706</v>
      </c>
      <c r="F4399" s="86" t="str">
        <f>INDEX('Crosswalk Particulates'!$B:$B,MATCH('2017 EPA Data'!A4399,'Crosswalk Particulates'!$A:$A,0))</f>
        <v>process-other-industry</v>
      </c>
      <c r="G4399" s="91">
        <f>INDEX('Crosswalk Particulates'!$E:$E,MATCH('2017 EPA Data'!$B4399,'Crosswalk Particulates'!$D:$D,0))</f>
        <v>0</v>
      </c>
      <c r="H4399" s="103">
        <f t="shared" si="68"/>
        <v>0</v>
      </c>
    </row>
    <row r="4400" spans="1:8" hidden="1">
      <c r="A4400" s="80" t="s">
        <v>3735</v>
      </c>
      <c r="B4400" s="80" t="s">
        <v>3863</v>
      </c>
      <c r="C4400" s="80" t="s">
        <v>3705</v>
      </c>
      <c r="D4400" s="93">
        <v>5.9105883283789318</v>
      </c>
      <c r="E4400" s="80" t="s">
        <v>3706</v>
      </c>
      <c r="F4400" s="86" t="str">
        <f>INDEX('Crosswalk Particulates'!$B:$B,MATCH('2017 EPA Data'!A4400,'Crosswalk Particulates'!$A:$A,0))</f>
        <v>process-other-industry</v>
      </c>
      <c r="G4400" s="91">
        <f>INDEX('Crosswalk Particulates'!$E:$E,MATCH('2017 EPA Data'!$B4400,'Crosswalk Particulates'!$D:$D,0))</f>
        <v>0</v>
      </c>
      <c r="H4400" s="103">
        <f t="shared" si="68"/>
        <v>0</v>
      </c>
    </row>
    <row r="4401" spans="1:8" hidden="1">
      <c r="A4401" s="80" t="s">
        <v>3726</v>
      </c>
      <c r="B4401" s="80" t="s">
        <v>3944</v>
      </c>
      <c r="C4401" s="80" t="s">
        <v>3705</v>
      </c>
      <c r="D4401" s="93">
        <v>5.8768158479999997</v>
      </c>
      <c r="E4401" s="80" t="s">
        <v>3706</v>
      </c>
      <c r="F4401" s="86" t="str">
        <f>INDEX('Crosswalk Particulates'!$B:$B,MATCH('2017 EPA Data'!A4401,'Crosswalk Particulates'!$A:$A,0))</f>
        <v>process-other-industry</v>
      </c>
      <c r="G4401" s="91">
        <f>INDEX('Crosswalk Particulates'!$E:$E,MATCH('2017 EPA Data'!$B4401,'Crosswalk Particulates'!$D:$D,0))</f>
        <v>0</v>
      </c>
      <c r="H4401" s="103">
        <f t="shared" si="68"/>
        <v>0</v>
      </c>
    </row>
    <row r="4402" spans="1:8" hidden="1">
      <c r="A4402" s="80" t="s">
        <v>3747</v>
      </c>
      <c r="B4402" s="80" t="s">
        <v>3950</v>
      </c>
      <c r="C4402" s="80" t="s">
        <v>3705</v>
      </c>
      <c r="D4402" s="93">
        <v>5.8581603800000002</v>
      </c>
      <c r="E4402" s="80" t="s">
        <v>3706</v>
      </c>
      <c r="F4402" s="86" t="str">
        <f>INDEX('Crosswalk Particulates'!$B:$B,MATCH('2017 EPA Data'!A4402,'Crosswalk Particulates'!$A:$A,0))</f>
        <v>process-waste-industry</v>
      </c>
      <c r="G4402" s="91">
        <f>INDEX('Crosswalk Particulates'!$E:$E,MATCH('2017 EPA Data'!$B4402,'Crosswalk Particulates'!$D:$D,0))</f>
        <v>0</v>
      </c>
      <c r="H4402" s="103">
        <f t="shared" si="68"/>
        <v>0</v>
      </c>
    </row>
    <row r="4403" spans="1:8" hidden="1">
      <c r="A4403" s="80" t="s">
        <v>3852</v>
      </c>
      <c r="B4403" s="80" t="s">
        <v>3854</v>
      </c>
      <c r="C4403" s="80" t="s">
        <v>3705</v>
      </c>
      <c r="D4403" s="93">
        <v>5.83</v>
      </c>
      <c r="E4403" s="80" t="s">
        <v>3706</v>
      </c>
      <c r="F4403" s="86" t="str">
        <f>INDEX('Crosswalk Particulates'!$B:$B,MATCH('2017 EPA Data'!A4403,'Crosswalk Particulates'!$A:$A,0))</f>
        <v>Commercial Buildings Sector</v>
      </c>
      <c r="G4403" s="91">
        <f>INDEX('Crosswalk Particulates'!$E:$E,MATCH('2017 EPA Data'!$B4403,'Crosswalk Particulates'!$D:$D,0))</f>
        <v>0</v>
      </c>
      <c r="H4403" s="103">
        <f t="shared" si="68"/>
        <v>0</v>
      </c>
    </row>
    <row r="4404" spans="1:8" hidden="1">
      <c r="A4404" s="80" t="s">
        <v>3772</v>
      </c>
      <c r="B4404" s="80" t="s">
        <v>3962</v>
      </c>
      <c r="C4404" s="80" t="s">
        <v>3705</v>
      </c>
      <c r="D4404" s="93">
        <v>5.8110497525999998</v>
      </c>
      <c r="E4404" s="80" t="s">
        <v>3706</v>
      </c>
      <c r="F4404" s="86" t="str">
        <f>INDEX('Crosswalk Particulates'!$B:$B,MATCH('2017 EPA Data'!A4404,'Crosswalk Particulates'!$A:$A,0))</f>
        <v>Electricity Sector</v>
      </c>
      <c r="G4404" s="91">
        <f>INDEX('Crosswalk Particulates'!$E:$E,MATCH('2017 EPA Data'!$B4404,'Crosswalk Particulates'!$D:$D,0))</f>
        <v>0</v>
      </c>
      <c r="H4404" s="103">
        <f t="shared" si="68"/>
        <v>0</v>
      </c>
    </row>
    <row r="4405" spans="1:8" hidden="1">
      <c r="A4405" s="80" t="s">
        <v>3774</v>
      </c>
      <c r="B4405" s="80" t="s">
        <v>3958</v>
      </c>
      <c r="C4405" s="80" t="s">
        <v>3705</v>
      </c>
      <c r="D4405" s="93">
        <v>5.7703392930000001</v>
      </c>
      <c r="E4405" s="80" t="s">
        <v>3706</v>
      </c>
      <c r="F4405" s="86" t="str">
        <f>INDEX('Crosswalk Particulates'!$B:$B,MATCH('2017 EPA Data'!A4405,'Crosswalk Particulates'!$A:$A,0))</f>
        <v>process-other-industry</v>
      </c>
      <c r="G4405" s="91">
        <f>INDEX('Crosswalk Particulates'!$E:$E,MATCH('2017 EPA Data'!$B4405,'Crosswalk Particulates'!$D:$D,0))</f>
        <v>0</v>
      </c>
      <c r="H4405" s="103">
        <f t="shared" si="68"/>
        <v>0</v>
      </c>
    </row>
    <row r="4406" spans="1:8" hidden="1">
      <c r="A4406" s="80" t="s">
        <v>3735</v>
      </c>
      <c r="B4406" s="80" t="s">
        <v>3956</v>
      </c>
      <c r="C4406" s="80" t="s">
        <v>3705</v>
      </c>
      <c r="D4406" s="93">
        <v>5.74</v>
      </c>
      <c r="E4406" s="80" t="s">
        <v>3706</v>
      </c>
      <c r="F4406" s="86" t="str">
        <f>INDEX('Crosswalk Particulates'!$B:$B,MATCH('2017 EPA Data'!A4406,'Crosswalk Particulates'!$A:$A,0))</f>
        <v>process-other-industry</v>
      </c>
      <c r="G4406" s="91">
        <f>INDEX('Crosswalk Particulates'!$E:$E,MATCH('2017 EPA Data'!$B4406,'Crosswalk Particulates'!$D:$D,0))</f>
        <v>0</v>
      </c>
      <c r="H4406" s="103">
        <f t="shared" si="68"/>
        <v>0</v>
      </c>
    </row>
    <row r="4407" spans="1:8" hidden="1">
      <c r="A4407" s="80" t="s">
        <v>3788</v>
      </c>
      <c r="B4407" s="80" t="s">
        <v>3831</v>
      </c>
      <c r="C4407" s="80" t="s">
        <v>3705</v>
      </c>
      <c r="D4407" s="93">
        <v>5.7247424312868</v>
      </c>
      <c r="E4407" s="80" t="s">
        <v>3706</v>
      </c>
      <c r="F4407" s="86" t="str">
        <f>INDEX('Crosswalk Particulates'!$B:$B,MATCH('2017 EPA Data'!A4407,'Crosswalk Particulates'!$A:$A,0))</f>
        <v>industry-fuel-biomass</v>
      </c>
      <c r="G4407" s="91">
        <f>INDEX('Crosswalk Particulates'!$E:$E,MATCH('2017 EPA Data'!$B4407,'Crosswalk Particulates'!$D:$D,0))</f>
        <v>0</v>
      </c>
      <c r="H4407" s="103">
        <f t="shared" si="68"/>
        <v>0</v>
      </c>
    </row>
    <row r="4408" spans="1:8" hidden="1">
      <c r="A4408" s="80" t="s">
        <v>3911</v>
      </c>
      <c r="B4408" s="80" t="s">
        <v>3920</v>
      </c>
      <c r="D4408" s="93">
        <v>5.7198357299011251</v>
      </c>
      <c r="E4408" s="80" t="s">
        <v>3710</v>
      </c>
      <c r="F4408" s="86" t="str">
        <f>INDEX('Crosswalk Particulates'!$B:$B,MATCH('2017 EPA Data'!A4408,'Crosswalk Particulates'!$A:$A,0))</f>
        <v>Residential Buildings Sector</v>
      </c>
      <c r="G4408" s="91">
        <f>INDEX('Crosswalk Particulates'!$E:$E,MATCH('2017 EPA Data'!$B4408,'Crosswalk Particulates'!$D:$D,0))</f>
        <v>0</v>
      </c>
      <c r="H4408" s="103">
        <f t="shared" si="68"/>
        <v>5188953.8604395548</v>
      </c>
    </row>
    <row r="4409" spans="1:8" hidden="1">
      <c r="A4409" s="80" t="s">
        <v>3820</v>
      </c>
      <c r="B4409" s="80" t="s">
        <v>3802</v>
      </c>
      <c r="C4409" s="80" t="s">
        <v>3705</v>
      </c>
      <c r="D4409" s="93">
        <v>5.7102324869266958</v>
      </c>
      <c r="E4409" s="80" t="s">
        <v>3706</v>
      </c>
      <c r="F4409" s="86" t="str">
        <f>INDEX('Crosswalk Particulates'!$B:$B,MATCH('2017 EPA Data'!A4409,'Crosswalk Particulates'!$A:$A,0))</f>
        <v>industry-fuel-other</v>
      </c>
      <c r="G4409" s="91">
        <f>INDEX('Crosswalk Particulates'!$E:$E,MATCH('2017 EPA Data'!$B4409,'Crosswalk Particulates'!$D:$D,0))</f>
        <v>0</v>
      </c>
      <c r="H4409" s="103">
        <f t="shared" si="68"/>
        <v>0</v>
      </c>
    </row>
    <row r="4410" spans="1:8" hidden="1">
      <c r="A4410" s="80" t="s">
        <v>3743</v>
      </c>
      <c r="B4410" s="80" t="s">
        <v>3833</v>
      </c>
      <c r="C4410" s="80" t="s">
        <v>3705</v>
      </c>
      <c r="D4410" s="93">
        <v>5.67</v>
      </c>
      <c r="E4410" s="80" t="s">
        <v>3706</v>
      </c>
      <c r="F4410" s="86" t="str">
        <f>INDEX('Crosswalk Particulates'!$B:$B,MATCH('2017 EPA Data'!A4410,'Crosswalk Particulates'!$A:$A,0))</f>
        <v>process-other-industry</v>
      </c>
      <c r="G4410" s="91">
        <f>INDEX('Crosswalk Particulates'!$E:$E,MATCH('2017 EPA Data'!$B4410,'Crosswalk Particulates'!$D:$D,0))</f>
        <v>0</v>
      </c>
      <c r="H4410" s="103">
        <f t="shared" si="68"/>
        <v>0</v>
      </c>
    </row>
    <row r="4411" spans="1:8" hidden="1">
      <c r="A4411" s="80" t="s">
        <v>3852</v>
      </c>
      <c r="B4411" s="80" t="s">
        <v>3801</v>
      </c>
      <c r="C4411" s="80" t="s">
        <v>3705</v>
      </c>
      <c r="D4411" s="93">
        <v>5.6689999999999996</v>
      </c>
      <c r="E4411" s="80" t="s">
        <v>3706</v>
      </c>
      <c r="F4411" s="86" t="str">
        <f>INDEX('Crosswalk Particulates'!$B:$B,MATCH('2017 EPA Data'!A4411,'Crosswalk Particulates'!$A:$A,0))</f>
        <v>Commercial Buildings Sector</v>
      </c>
      <c r="G4411" s="91">
        <f>INDEX('Crosswalk Particulates'!$E:$E,MATCH('2017 EPA Data'!$B4411,'Crosswalk Particulates'!$D:$D,0))</f>
        <v>0</v>
      </c>
      <c r="H4411" s="103">
        <f t="shared" si="68"/>
        <v>0</v>
      </c>
    </row>
    <row r="4412" spans="1:8" hidden="1">
      <c r="A4412" s="80" t="s">
        <v>3780</v>
      </c>
      <c r="B4412" s="80" t="s">
        <v>3976</v>
      </c>
      <c r="C4412" s="80" t="s">
        <v>3705</v>
      </c>
      <c r="D4412" s="93">
        <v>5.6285990000000004</v>
      </c>
      <c r="E4412" s="80" t="s">
        <v>3706</v>
      </c>
      <c r="F4412" s="86" t="str">
        <f>INDEX('Crosswalk Particulates'!$B:$B,MATCH('2017 EPA Data'!A4412,'Crosswalk Particulates'!$A:$A,0))</f>
        <v>process-ngps-industry</v>
      </c>
      <c r="G4412" s="91">
        <f>INDEX('Crosswalk Particulates'!$E:$E,MATCH('2017 EPA Data'!$B4412,'Crosswalk Particulates'!$D:$D,0))</f>
        <v>0</v>
      </c>
      <c r="H4412" s="103">
        <f t="shared" si="68"/>
        <v>0</v>
      </c>
    </row>
    <row r="4413" spans="1:8" hidden="1">
      <c r="A4413" s="80" t="s">
        <v>3739</v>
      </c>
      <c r="B4413" s="80" t="s">
        <v>3872</v>
      </c>
      <c r="C4413" s="80" t="s">
        <v>3705</v>
      </c>
      <c r="D4413" s="93">
        <v>5.612152</v>
      </c>
      <c r="E4413" s="80" t="s">
        <v>3706</v>
      </c>
      <c r="F4413" s="86" t="str">
        <f>INDEX('Crosswalk Particulates'!$B:$B,MATCH('2017 EPA Data'!A4413,'Crosswalk Particulates'!$A:$A,0))</f>
        <v>industry-fuel-natural gas</v>
      </c>
      <c r="G4413" s="91">
        <f>INDEX('Crosswalk Particulates'!$E:$E,MATCH('2017 EPA Data'!$B4413,'Crosswalk Particulates'!$D:$D,0))</f>
        <v>0</v>
      </c>
      <c r="H4413" s="103">
        <f t="shared" si="68"/>
        <v>0</v>
      </c>
    </row>
    <row r="4414" spans="1:8" hidden="1">
      <c r="A4414" s="80" t="s">
        <v>3852</v>
      </c>
      <c r="B4414" s="80" t="s">
        <v>3721</v>
      </c>
      <c r="C4414" s="80" t="s">
        <v>3705</v>
      </c>
      <c r="D4414" s="93">
        <v>5.5579999999999998</v>
      </c>
      <c r="E4414" s="80" t="s">
        <v>3706</v>
      </c>
      <c r="F4414" s="86" t="str">
        <f>INDEX('Crosswalk Particulates'!$B:$B,MATCH('2017 EPA Data'!A4414,'Crosswalk Particulates'!$A:$A,0))</f>
        <v>Commercial Buildings Sector</v>
      </c>
      <c r="G4414" s="91">
        <f>INDEX('Crosswalk Particulates'!$E:$E,MATCH('2017 EPA Data'!$B4414,'Crosswalk Particulates'!$D:$D,0))</f>
        <v>0</v>
      </c>
      <c r="H4414" s="103">
        <f t="shared" si="68"/>
        <v>0</v>
      </c>
    </row>
    <row r="4415" spans="1:8" hidden="1">
      <c r="A4415" s="80" t="s">
        <v>3735</v>
      </c>
      <c r="B4415" s="80" t="s">
        <v>3808</v>
      </c>
      <c r="C4415" s="80" t="s">
        <v>3705</v>
      </c>
      <c r="D4415" s="93">
        <v>5.5192382484899998</v>
      </c>
      <c r="E4415" s="80" t="s">
        <v>3706</v>
      </c>
      <c r="F4415" s="86" t="str">
        <f>INDEX('Crosswalk Particulates'!$B:$B,MATCH('2017 EPA Data'!A4415,'Crosswalk Particulates'!$A:$A,0))</f>
        <v>process-other-industry</v>
      </c>
      <c r="G4415" s="91">
        <f>INDEX('Crosswalk Particulates'!$E:$E,MATCH('2017 EPA Data'!$B4415,'Crosswalk Particulates'!$D:$D,0))</f>
        <v>0</v>
      </c>
      <c r="H4415" s="103">
        <f t="shared" si="68"/>
        <v>0</v>
      </c>
    </row>
    <row r="4416" spans="1:8" hidden="1">
      <c r="A4416" s="80" t="s">
        <v>3743</v>
      </c>
      <c r="B4416" s="80" t="s">
        <v>3810</v>
      </c>
      <c r="C4416" s="80" t="s">
        <v>3811</v>
      </c>
      <c r="D4416" s="93">
        <v>5.4876538400000001</v>
      </c>
      <c r="E4416" s="80" t="s">
        <v>3706</v>
      </c>
      <c r="F4416" s="86" t="str">
        <f>INDEX('Crosswalk Particulates'!$B:$B,MATCH('2017 EPA Data'!A4416,'Crosswalk Particulates'!$A:$A,0))</f>
        <v>process-other-industry</v>
      </c>
      <c r="G4416" s="91">
        <f>INDEX('Crosswalk Particulates'!$E:$E,MATCH('2017 EPA Data'!$B4416,'Crosswalk Particulates'!$D:$D,0))</f>
        <v>0</v>
      </c>
      <c r="H4416" s="103">
        <f t="shared" si="68"/>
        <v>0</v>
      </c>
    </row>
    <row r="4417" spans="1:8" hidden="1">
      <c r="A4417" s="80" t="s">
        <v>3807</v>
      </c>
      <c r="B4417" s="80" t="s">
        <v>3942</v>
      </c>
      <c r="C4417" s="80" t="s">
        <v>3705</v>
      </c>
      <c r="D4417" s="93">
        <v>5.4859099999999996</v>
      </c>
      <c r="E4417" s="80" t="s">
        <v>3706</v>
      </c>
      <c r="F4417" s="86" t="str">
        <f>INDEX('Crosswalk Particulates'!$B:$B,MATCH('2017 EPA Data'!A4417,'Crosswalk Particulates'!$A:$A,0))</f>
        <v>process-iron and steel-industry</v>
      </c>
      <c r="G4417" s="91">
        <f>INDEX('Crosswalk Particulates'!$E:$E,MATCH('2017 EPA Data'!$B4417,'Crosswalk Particulates'!$D:$D,0))</f>
        <v>0</v>
      </c>
      <c r="H4417" s="103">
        <f t="shared" si="68"/>
        <v>0</v>
      </c>
    </row>
    <row r="4418" spans="1:8" hidden="1">
      <c r="A4418" s="80" t="s">
        <v>3819</v>
      </c>
      <c r="B4418" s="80" t="s">
        <v>3951</v>
      </c>
      <c r="C4418" s="80" t="s">
        <v>3705</v>
      </c>
      <c r="D4418" s="93">
        <v>5.485452997866</v>
      </c>
      <c r="E4418" s="80" t="s">
        <v>3706</v>
      </c>
      <c r="F4418" s="86" t="str">
        <f>INDEX('Crosswalk Particulates'!$B:$B,MATCH('2017 EPA Data'!A4418,'Crosswalk Particulates'!$A:$A,0))</f>
        <v>Residential Buildings Sector</v>
      </c>
      <c r="G4418" s="91">
        <f>INDEX('Crosswalk Particulates'!$E:$E,MATCH('2017 EPA Data'!$B4418,'Crosswalk Particulates'!$D:$D,0))</f>
        <v>0</v>
      </c>
      <c r="H4418" s="103">
        <f t="shared" si="68"/>
        <v>0</v>
      </c>
    </row>
    <row r="4419" spans="1:8" hidden="1">
      <c r="A4419" s="80" t="s">
        <v>3753</v>
      </c>
      <c r="B4419" s="80" t="s">
        <v>3736</v>
      </c>
      <c r="C4419" s="80" t="s">
        <v>3705</v>
      </c>
      <c r="D4419" s="93">
        <v>5.4751859999999999</v>
      </c>
      <c r="E4419" s="80" t="s">
        <v>3706</v>
      </c>
      <c r="F4419" s="86" t="str">
        <f>INDEX('Crosswalk Particulates'!$B:$B,MATCH('2017 EPA Data'!A4419,'Crosswalk Particulates'!$A:$A,0))</f>
        <v>Electricity Sector</v>
      </c>
      <c r="G4419" s="91">
        <f>INDEX('Crosswalk Particulates'!$E:$E,MATCH('2017 EPA Data'!$B4419,'Crosswalk Particulates'!$D:$D,0))</f>
        <v>0</v>
      </c>
      <c r="H4419" s="103">
        <f t="shared" si="68"/>
        <v>0</v>
      </c>
    </row>
    <row r="4420" spans="1:8" hidden="1">
      <c r="A4420" s="80" t="s">
        <v>3852</v>
      </c>
      <c r="B4420" s="80" t="s">
        <v>3824</v>
      </c>
      <c r="C4420" s="80" t="s">
        <v>3705</v>
      </c>
      <c r="D4420" s="93">
        <v>5.4651682504433214</v>
      </c>
      <c r="E4420" s="80" t="s">
        <v>3706</v>
      </c>
      <c r="F4420" s="86" t="str">
        <f>INDEX('Crosswalk Particulates'!$B:$B,MATCH('2017 EPA Data'!A4420,'Crosswalk Particulates'!$A:$A,0))</f>
        <v>Commercial Buildings Sector</v>
      </c>
      <c r="G4420" s="91">
        <f>INDEX('Crosswalk Particulates'!$E:$E,MATCH('2017 EPA Data'!$B4420,'Crosswalk Particulates'!$D:$D,0))</f>
        <v>0</v>
      </c>
      <c r="H4420" s="103">
        <f t="shared" ref="H4420:H4483" si="69">IF(E4420="TON",D4420/metricton_to_shortton,0)*10^6</f>
        <v>0</v>
      </c>
    </row>
    <row r="4421" spans="1:8" hidden="1">
      <c r="A4421" s="80" t="s">
        <v>3852</v>
      </c>
      <c r="B4421" s="80" t="s">
        <v>3849</v>
      </c>
      <c r="C4421" s="80" t="s">
        <v>3705</v>
      </c>
      <c r="D4421" s="93">
        <v>5.46</v>
      </c>
      <c r="E4421" s="80" t="s">
        <v>3706</v>
      </c>
      <c r="F4421" s="86" t="str">
        <f>INDEX('Crosswalk Particulates'!$B:$B,MATCH('2017 EPA Data'!A4421,'Crosswalk Particulates'!$A:$A,0))</f>
        <v>Commercial Buildings Sector</v>
      </c>
      <c r="G4421" s="91">
        <f>INDEX('Crosswalk Particulates'!$E:$E,MATCH('2017 EPA Data'!$B4421,'Crosswalk Particulates'!$D:$D,0))</f>
        <v>0</v>
      </c>
      <c r="H4421" s="103">
        <f t="shared" si="69"/>
        <v>0</v>
      </c>
    </row>
    <row r="4422" spans="1:8" hidden="1">
      <c r="A4422" s="80" t="s">
        <v>3770</v>
      </c>
      <c r="B4422" s="80" t="s">
        <v>3827</v>
      </c>
      <c r="C4422" s="80" t="s">
        <v>3705</v>
      </c>
      <c r="D4422" s="93">
        <v>5.46</v>
      </c>
      <c r="E4422" s="80" t="s">
        <v>3706</v>
      </c>
      <c r="F4422" s="86" t="str">
        <f>INDEX('Crosswalk Particulates'!$B:$B,MATCH('2017 EPA Data'!A4422,'Crosswalk Particulates'!$A:$A,0))</f>
        <v>Commercial Buildings Sector</v>
      </c>
      <c r="G4422" s="91">
        <f>INDEX('Crosswalk Particulates'!$E:$E,MATCH('2017 EPA Data'!$B4422,'Crosswalk Particulates'!$D:$D,0))</f>
        <v>0</v>
      </c>
      <c r="H4422" s="103">
        <f t="shared" si="69"/>
        <v>0</v>
      </c>
    </row>
    <row r="4423" spans="1:8" hidden="1">
      <c r="A4423" s="80" t="s">
        <v>3807</v>
      </c>
      <c r="B4423" s="80" t="s">
        <v>3752</v>
      </c>
      <c r="C4423" s="80" t="s">
        <v>3705</v>
      </c>
      <c r="D4423" s="93">
        <v>5.4219999999999997</v>
      </c>
      <c r="E4423" s="80" t="s">
        <v>3706</v>
      </c>
      <c r="F4423" s="86" t="str">
        <f>INDEX('Crosswalk Particulates'!$B:$B,MATCH('2017 EPA Data'!A4423,'Crosswalk Particulates'!$A:$A,0))</f>
        <v>process-iron and steel-industry</v>
      </c>
      <c r="G4423" s="91">
        <f>INDEX('Crosswalk Particulates'!$E:$E,MATCH('2017 EPA Data'!$B4423,'Crosswalk Particulates'!$D:$D,0))</f>
        <v>0</v>
      </c>
      <c r="H4423" s="103">
        <f t="shared" si="69"/>
        <v>0</v>
      </c>
    </row>
    <row r="4424" spans="1:8" hidden="1">
      <c r="A4424" s="80" t="s">
        <v>3880</v>
      </c>
      <c r="B4424" s="80" t="s">
        <v>3963</v>
      </c>
      <c r="C4424" s="80" t="s">
        <v>3705</v>
      </c>
      <c r="D4424" s="93">
        <v>5.418317795495331</v>
      </c>
      <c r="E4424" s="80" t="s">
        <v>3706</v>
      </c>
      <c r="F4424" s="86" t="str">
        <f>INDEX('Crosswalk Particulates'!$B:$B,MATCH('2017 EPA Data'!A4424,'Crosswalk Particulates'!$A:$A,0))</f>
        <v>Residential Buildings Sector</v>
      </c>
      <c r="G4424" s="91">
        <f>INDEX('Crosswalk Particulates'!$E:$E,MATCH('2017 EPA Data'!$B4424,'Crosswalk Particulates'!$D:$D,0))</f>
        <v>0</v>
      </c>
      <c r="H4424" s="103">
        <f t="shared" si="69"/>
        <v>0</v>
      </c>
    </row>
    <row r="4425" spans="1:8" hidden="1">
      <c r="A4425" s="80" t="s">
        <v>3715</v>
      </c>
      <c r="B4425" s="80" t="s">
        <v>3916</v>
      </c>
      <c r="C4425" s="80" t="s">
        <v>3705</v>
      </c>
      <c r="D4425" s="93">
        <v>5.4000008739307379</v>
      </c>
      <c r="E4425" s="80" t="s">
        <v>3706</v>
      </c>
      <c r="F4425" s="86" t="str">
        <f>INDEX('Crosswalk Particulates'!$B:$B,MATCH('2017 EPA Data'!A4425,'Crosswalk Particulates'!$A:$A,0))</f>
        <v>Transportation Sector</v>
      </c>
      <c r="G4425" s="91">
        <f>INDEX('Crosswalk Particulates'!$E:$E,MATCH('2017 EPA Data'!$B4425,'Crosswalk Particulates'!$D:$D,0))</f>
        <v>0</v>
      </c>
      <c r="H4425" s="103">
        <f t="shared" si="69"/>
        <v>0</v>
      </c>
    </row>
    <row r="4426" spans="1:8" hidden="1">
      <c r="A4426" s="80" t="s">
        <v>3747</v>
      </c>
      <c r="B4426" s="80" t="s">
        <v>3915</v>
      </c>
      <c r="C4426" s="80" t="s">
        <v>3705</v>
      </c>
      <c r="D4426" s="93">
        <v>5.3995181269567585</v>
      </c>
      <c r="E4426" s="80" t="s">
        <v>3706</v>
      </c>
      <c r="F4426" s="86" t="str">
        <f>INDEX('Crosswalk Particulates'!$B:$B,MATCH('2017 EPA Data'!A4426,'Crosswalk Particulates'!$A:$A,0))</f>
        <v>process-waste-industry</v>
      </c>
      <c r="G4426" s="91">
        <f>INDEX('Crosswalk Particulates'!$E:$E,MATCH('2017 EPA Data'!$B4426,'Crosswalk Particulates'!$D:$D,0))</f>
        <v>0</v>
      </c>
      <c r="H4426" s="103">
        <f t="shared" si="69"/>
        <v>0</v>
      </c>
    </row>
    <row r="4427" spans="1:8" hidden="1">
      <c r="A4427" s="80" t="s">
        <v>3741</v>
      </c>
      <c r="B4427" s="80" t="s">
        <v>3946</v>
      </c>
      <c r="C4427" s="80" t="s">
        <v>3705</v>
      </c>
      <c r="D4427" s="93">
        <v>5.3205</v>
      </c>
      <c r="E4427" s="80" t="s">
        <v>3706</v>
      </c>
      <c r="F4427" s="86" t="str">
        <f>INDEX('Crosswalk Particulates'!$B:$B,MATCH('2017 EPA Data'!A4427,'Crosswalk Particulates'!$A:$A,0))</f>
        <v>process-other-industry</v>
      </c>
      <c r="G4427" s="91">
        <f>INDEX('Crosswalk Particulates'!$E:$E,MATCH('2017 EPA Data'!$B4427,'Crosswalk Particulates'!$D:$D,0))</f>
        <v>0</v>
      </c>
      <c r="H4427" s="103">
        <f t="shared" si="69"/>
        <v>0</v>
      </c>
    </row>
    <row r="4428" spans="1:8" hidden="1">
      <c r="A4428" s="80" t="s">
        <v>3857</v>
      </c>
      <c r="B4428" s="80" t="s">
        <v>3951</v>
      </c>
      <c r="C4428" s="80" t="s">
        <v>3705</v>
      </c>
      <c r="D4428" s="93">
        <v>5.3001569252843996</v>
      </c>
      <c r="E4428" s="80" t="s">
        <v>3706</v>
      </c>
      <c r="F4428" s="86" t="str">
        <f>INDEX('Crosswalk Particulates'!$B:$B,MATCH('2017 EPA Data'!A4428,'Crosswalk Particulates'!$A:$A,0))</f>
        <v>Commercial Buildings Sector</v>
      </c>
      <c r="G4428" s="91">
        <f>INDEX('Crosswalk Particulates'!$E:$E,MATCH('2017 EPA Data'!$B4428,'Crosswalk Particulates'!$D:$D,0))</f>
        <v>0</v>
      </c>
      <c r="H4428" s="103">
        <f t="shared" si="69"/>
        <v>0</v>
      </c>
    </row>
    <row r="4429" spans="1:8" hidden="1">
      <c r="A4429" s="80" t="s">
        <v>3853</v>
      </c>
      <c r="B4429" s="80" t="s">
        <v>3925</v>
      </c>
      <c r="C4429" s="80" t="s">
        <v>3705</v>
      </c>
      <c r="D4429" s="93">
        <v>5.2938678449852352</v>
      </c>
      <c r="E4429" s="80" t="s">
        <v>3706</v>
      </c>
      <c r="F4429" s="86" t="str">
        <f>INDEX('Crosswalk Particulates'!$B:$B,MATCH('2017 EPA Data'!A4429,'Crosswalk Particulates'!$A:$A,0))</f>
        <v>Commercial Buildings Sector</v>
      </c>
      <c r="G4429" s="91">
        <f>INDEX('Crosswalk Particulates'!$E:$E,MATCH('2017 EPA Data'!$B4429,'Crosswalk Particulates'!$D:$D,0))</f>
        <v>0</v>
      </c>
      <c r="H4429" s="103">
        <f t="shared" si="69"/>
        <v>0</v>
      </c>
    </row>
    <row r="4430" spans="1:8" hidden="1">
      <c r="A4430" s="80" t="s">
        <v>3760</v>
      </c>
      <c r="B4430" s="80" t="s">
        <v>3838</v>
      </c>
      <c r="C4430" s="80" t="s">
        <v>3705</v>
      </c>
      <c r="D4430" s="93">
        <v>5.2797671560000001</v>
      </c>
      <c r="E4430" s="80" t="s">
        <v>3706</v>
      </c>
      <c r="F4430" s="86" t="str">
        <f>INDEX('Crosswalk Particulates'!$B:$B,MATCH('2017 EPA Data'!A4430,'Crosswalk Particulates'!$A:$A,0))</f>
        <v>process-other-industry</v>
      </c>
      <c r="G4430" s="91">
        <f>INDEX('Crosswalk Particulates'!$E:$E,MATCH('2017 EPA Data'!$B4430,'Crosswalk Particulates'!$D:$D,0))</f>
        <v>0</v>
      </c>
      <c r="H4430" s="103">
        <f t="shared" si="69"/>
        <v>0</v>
      </c>
    </row>
    <row r="4431" spans="1:8" hidden="1">
      <c r="A4431" s="80" t="s">
        <v>3790</v>
      </c>
      <c r="B4431" s="80" t="s">
        <v>3893</v>
      </c>
      <c r="C4431" s="80" t="s">
        <v>3705</v>
      </c>
      <c r="D4431" s="93">
        <v>5.2512340000000002</v>
      </c>
      <c r="E4431" s="80" t="s">
        <v>3706</v>
      </c>
      <c r="F4431" s="86" t="str">
        <f>INDEX('Crosswalk Particulates'!$B:$B,MATCH('2017 EPA Data'!A4431,'Crosswalk Particulates'!$A:$A,0))</f>
        <v>process-other-industry</v>
      </c>
      <c r="G4431" s="91">
        <f>INDEX('Crosswalk Particulates'!$E:$E,MATCH('2017 EPA Data'!$B4431,'Crosswalk Particulates'!$D:$D,0))</f>
        <v>0</v>
      </c>
      <c r="H4431" s="103">
        <f t="shared" si="69"/>
        <v>0</v>
      </c>
    </row>
    <row r="4432" spans="1:8" hidden="1">
      <c r="A4432" s="80" t="s">
        <v>3853</v>
      </c>
      <c r="B4432" s="80" t="s">
        <v>3861</v>
      </c>
      <c r="C4432" s="80" t="s">
        <v>3705</v>
      </c>
      <c r="D4432" s="93">
        <v>5.2282804737896003</v>
      </c>
      <c r="E4432" s="80" t="s">
        <v>3706</v>
      </c>
      <c r="F4432" s="86" t="str">
        <f>INDEX('Crosswalk Particulates'!$B:$B,MATCH('2017 EPA Data'!A4432,'Crosswalk Particulates'!$A:$A,0))</f>
        <v>Commercial Buildings Sector</v>
      </c>
      <c r="G4432" s="91">
        <f>INDEX('Crosswalk Particulates'!$E:$E,MATCH('2017 EPA Data'!$B4432,'Crosswalk Particulates'!$D:$D,0))</f>
        <v>0</v>
      </c>
      <c r="H4432" s="103">
        <f t="shared" si="69"/>
        <v>0</v>
      </c>
    </row>
    <row r="4433" spans="1:8" hidden="1">
      <c r="A4433" s="80" t="s">
        <v>3852</v>
      </c>
      <c r="B4433" s="80" t="s">
        <v>3963</v>
      </c>
      <c r="C4433" s="80" t="s">
        <v>3705</v>
      </c>
      <c r="D4433" s="93">
        <v>5.2010417278433616</v>
      </c>
      <c r="E4433" s="80" t="s">
        <v>3706</v>
      </c>
      <c r="F4433" s="86" t="str">
        <f>INDEX('Crosswalk Particulates'!$B:$B,MATCH('2017 EPA Data'!A4433,'Crosswalk Particulates'!$A:$A,0))</f>
        <v>Commercial Buildings Sector</v>
      </c>
      <c r="G4433" s="91">
        <f>INDEX('Crosswalk Particulates'!$E:$E,MATCH('2017 EPA Data'!$B4433,'Crosswalk Particulates'!$D:$D,0))</f>
        <v>0</v>
      </c>
      <c r="H4433" s="103">
        <f t="shared" si="69"/>
        <v>0</v>
      </c>
    </row>
    <row r="4434" spans="1:8" hidden="1">
      <c r="A4434" s="80" t="s">
        <v>3806</v>
      </c>
      <c r="B4434" s="80" t="s">
        <v>3759</v>
      </c>
      <c r="C4434" s="80" t="s">
        <v>3705</v>
      </c>
      <c r="D4434" s="93">
        <v>5.2</v>
      </c>
      <c r="E4434" s="80" t="s">
        <v>3706</v>
      </c>
      <c r="F4434" s="86" t="str">
        <f>INDEX('Crosswalk Particulates'!$B:$B,MATCH('2017 EPA Data'!A4434,'Crosswalk Particulates'!$A:$A,0))</f>
        <v>Other-EPA</v>
      </c>
      <c r="G4434" s="91">
        <f>INDEX('Crosswalk Particulates'!$E:$E,MATCH('2017 EPA Data'!$B4434,'Crosswalk Particulates'!$D:$D,0))</f>
        <v>0</v>
      </c>
      <c r="H4434" s="103">
        <f t="shared" si="69"/>
        <v>0</v>
      </c>
    </row>
    <row r="4435" spans="1:8" hidden="1">
      <c r="A4435" s="80" t="s">
        <v>3735</v>
      </c>
      <c r="B4435" s="80" t="s">
        <v>3920</v>
      </c>
      <c r="D4435" s="93">
        <v>5.1790144706617358</v>
      </c>
      <c r="E4435" s="80" t="s">
        <v>3710</v>
      </c>
      <c r="F4435" s="86" t="str">
        <f>INDEX('Crosswalk Particulates'!$B:$B,MATCH('2017 EPA Data'!A4435,'Crosswalk Particulates'!$A:$A,0))</f>
        <v>process-other-industry</v>
      </c>
      <c r="G4435" s="91">
        <f>INDEX('Crosswalk Particulates'!$E:$E,MATCH('2017 EPA Data'!$B4435,'Crosswalk Particulates'!$D:$D,0))</f>
        <v>0</v>
      </c>
      <c r="H4435" s="103">
        <f t="shared" si="69"/>
        <v>4698328.4835134726</v>
      </c>
    </row>
    <row r="4436" spans="1:8" hidden="1">
      <c r="A4436" s="80" t="s">
        <v>3747</v>
      </c>
      <c r="B4436" s="80" t="s">
        <v>3945</v>
      </c>
      <c r="C4436" s="80" t="s">
        <v>3705</v>
      </c>
      <c r="D4436" s="93">
        <v>5.1520000000000001</v>
      </c>
      <c r="E4436" s="80" t="s">
        <v>3706</v>
      </c>
      <c r="F4436" s="86" t="str">
        <f>INDEX('Crosswalk Particulates'!$B:$B,MATCH('2017 EPA Data'!A4436,'Crosswalk Particulates'!$A:$A,0))</f>
        <v>process-waste-industry</v>
      </c>
      <c r="G4436" s="91">
        <f>INDEX('Crosswalk Particulates'!$E:$E,MATCH('2017 EPA Data'!$B4436,'Crosswalk Particulates'!$D:$D,0))</f>
        <v>0</v>
      </c>
      <c r="H4436" s="103">
        <f t="shared" si="69"/>
        <v>0</v>
      </c>
    </row>
    <row r="4437" spans="1:8" hidden="1">
      <c r="A4437" s="80" t="s">
        <v>3857</v>
      </c>
      <c r="B4437" s="80" t="s">
        <v>3903</v>
      </c>
      <c r="C4437" s="80" t="s">
        <v>3705</v>
      </c>
      <c r="D4437" s="93">
        <v>5.1501038517601998</v>
      </c>
      <c r="E4437" s="80" t="s">
        <v>3706</v>
      </c>
      <c r="F4437" s="86" t="str">
        <f>INDEX('Crosswalk Particulates'!$B:$B,MATCH('2017 EPA Data'!A4437,'Crosswalk Particulates'!$A:$A,0))</f>
        <v>Commercial Buildings Sector</v>
      </c>
      <c r="G4437" s="91">
        <f>INDEX('Crosswalk Particulates'!$E:$E,MATCH('2017 EPA Data'!$B4437,'Crosswalk Particulates'!$D:$D,0))</f>
        <v>0</v>
      </c>
      <c r="H4437" s="103">
        <f t="shared" si="69"/>
        <v>0</v>
      </c>
    </row>
    <row r="4438" spans="1:8" hidden="1">
      <c r="A4438" s="80" t="s">
        <v>3788</v>
      </c>
      <c r="B4438" s="80" t="s">
        <v>3814</v>
      </c>
      <c r="C4438" s="80" t="s">
        <v>3705</v>
      </c>
      <c r="D4438" s="93">
        <v>5.1283763528654003</v>
      </c>
      <c r="E4438" s="80" t="s">
        <v>3706</v>
      </c>
      <c r="F4438" s="86" t="str">
        <f>INDEX('Crosswalk Particulates'!$B:$B,MATCH('2017 EPA Data'!A4438,'Crosswalk Particulates'!$A:$A,0))</f>
        <v>industry-fuel-biomass</v>
      </c>
      <c r="G4438" s="91">
        <f>INDEX('Crosswalk Particulates'!$E:$E,MATCH('2017 EPA Data'!$B4438,'Crosswalk Particulates'!$D:$D,0))</f>
        <v>0</v>
      </c>
      <c r="H4438" s="103">
        <f t="shared" si="69"/>
        <v>0</v>
      </c>
    </row>
    <row r="4439" spans="1:8" hidden="1">
      <c r="A4439" s="80" t="s">
        <v>3747</v>
      </c>
      <c r="B4439" s="80" t="s">
        <v>4030</v>
      </c>
      <c r="C4439" s="80" t="s">
        <v>3705</v>
      </c>
      <c r="D4439" s="93">
        <v>5.1242000000000001</v>
      </c>
      <c r="E4439" s="80" t="s">
        <v>3706</v>
      </c>
      <c r="F4439" s="86" t="str">
        <f>INDEX('Crosswalk Particulates'!$B:$B,MATCH('2017 EPA Data'!A4439,'Crosswalk Particulates'!$A:$A,0))</f>
        <v>process-waste-industry</v>
      </c>
      <c r="G4439" s="91">
        <f>INDEX('Crosswalk Particulates'!$E:$E,MATCH('2017 EPA Data'!$B4439,'Crosswalk Particulates'!$D:$D,0))</f>
        <v>0</v>
      </c>
      <c r="H4439" s="103">
        <f t="shared" si="69"/>
        <v>0</v>
      </c>
    </row>
    <row r="4440" spans="1:8" hidden="1">
      <c r="A4440" s="80" t="s">
        <v>3780</v>
      </c>
      <c r="B4440" s="80" t="s">
        <v>3802</v>
      </c>
      <c r="C4440" s="80" t="s">
        <v>3705</v>
      </c>
      <c r="D4440" s="93">
        <v>5.1150472963039997</v>
      </c>
      <c r="E4440" s="80" t="s">
        <v>3706</v>
      </c>
      <c r="F4440" s="86" t="str">
        <f>INDEX('Crosswalk Particulates'!$B:$B,MATCH('2017 EPA Data'!A4440,'Crosswalk Particulates'!$A:$A,0))</f>
        <v>process-ngps-industry</v>
      </c>
      <c r="G4440" s="91">
        <f>INDEX('Crosswalk Particulates'!$E:$E,MATCH('2017 EPA Data'!$B4440,'Crosswalk Particulates'!$D:$D,0))</f>
        <v>0</v>
      </c>
      <c r="H4440" s="103">
        <f t="shared" si="69"/>
        <v>0</v>
      </c>
    </row>
    <row r="4441" spans="1:8" hidden="1">
      <c r="A4441" s="80" t="s">
        <v>3852</v>
      </c>
      <c r="B4441" s="80" t="s">
        <v>3813</v>
      </c>
      <c r="C4441" s="80" t="s">
        <v>3705</v>
      </c>
      <c r="D4441" s="93">
        <v>5.1103382053418498</v>
      </c>
      <c r="E4441" s="80" t="s">
        <v>3706</v>
      </c>
      <c r="F4441" s="86" t="str">
        <f>INDEX('Crosswalk Particulates'!$B:$B,MATCH('2017 EPA Data'!A4441,'Crosswalk Particulates'!$A:$A,0))</f>
        <v>Commercial Buildings Sector</v>
      </c>
      <c r="G4441" s="91">
        <f>INDEX('Crosswalk Particulates'!$E:$E,MATCH('2017 EPA Data'!$B4441,'Crosswalk Particulates'!$D:$D,0))</f>
        <v>0</v>
      </c>
      <c r="H4441" s="103">
        <f t="shared" si="69"/>
        <v>0</v>
      </c>
    </row>
    <row r="4442" spans="1:8" hidden="1">
      <c r="A4442" s="80" t="s">
        <v>3726</v>
      </c>
      <c r="B4442" s="80" t="s">
        <v>3839</v>
      </c>
      <c r="C4442" s="80" t="s">
        <v>3705</v>
      </c>
      <c r="D4442" s="93">
        <v>5.0783297007665844</v>
      </c>
      <c r="E4442" s="80" t="s">
        <v>3706</v>
      </c>
      <c r="F4442" s="86" t="str">
        <f>INDEX('Crosswalk Particulates'!$B:$B,MATCH('2017 EPA Data'!A4442,'Crosswalk Particulates'!$A:$A,0))</f>
        <v>process-other-industry</v>
      </c>
      <c r="G4442" s="91">
        <f>INDEX('Crosswalk Particulates'!$E:$E,MATCH('2017 EPA Data'!$B4442,'Crosswalk Particulates'!$D:$D,0))</f>
        <v>0</v>
      </c>
      <c r="H4442" s="103">
        <f t="shared" si="69"/>
        <v>0</v>
      </c>
    </row>
    <row r="4443" spans="1:8" hidden="1">
      <c r="A4443" s="80" t="s">
        <v>3770</v>
      </c>
      <c r="B4443" s="80" t="s">
        <v>3971</v>
      </c>
      <c r="C4443" s="80" t="s">
        <v>3705</v>
      </c>
      <c r="D4443" s="93">
        <v>5.07578</v>
      </c>
      <c r="E4443" s="80" t="s">
        <v>3706</v>
      </c>
      <c r="F4443" s="86" t="str">
        <f>INDEX('Crosswalk Particulates'!$B:$B,MATCH('2017 EPA Data'!A4443,'Crosswalk Particulates'!$A:$A,0))</f>
        <v>Commercial Buildings Sector</v>
      </c>
      <c r="G4443" s="91">
        <f>INDEX('Crosswalk Particulates'!$E:$E,MATCH('2017 EPA Data'!$B4443,'Crosswalk Particulates'!$D:$D,0))</f>
        <v>0</v>
      </c>
      <c r="H4443" s="103">
        <f t="shared" si="69"/>
        <v>0</v>
      </c>
    </row>
    <row r="4444" spans="1:8" hidden="1">
      <c r="A4444" s="80" t="s">
        <v>3835</v>
      </c>
      <c r="B4444" s="80" t="s">
        <v>3851</v>
      </c>
      <c r="C4444" s="80" t="s">
        <v>3705</v>
      </c>
      <c r="D4444" s="93">
        <v>5.0735397549999997</v>
      </c>
      <c r="E4444" s="80" t="s">
        <v>3706</v>
      </c>
      <c r="F4444" s="86" t="str">
        <f>INDEX('Crosswalk Particulates'!$B:$B,MATCH('2017 EPA Data'!A4444,'Crosswalk Particulates'!$A:$A,0))</f>
        <v>process-mining-industry</v>
      </c>
      <c r="G4444" s="91">
        <f>INDEX('Crosswalk Particulates'!$E:$E,MATCH('2017 EPA Data'!$B4444,'Crosswalk Particulates'!$D:$D,0))</f>
        <v>0</v>
      </c>
      <c r="H4444" s="103">
        <f t="shared" si="69"/>
        <v>0</v>
      </c>
    </row>
    <row r="4445" spans="1:8" hidden="1">
      <c r="A4445" s="80" t="s">
        <v>3853</v>
      </c>
      <c r="B4445" s="80" t="s">
        <v>3938</v>
      </c>
      <c r="C4445" s="80" t="s">
        <v>3705</v>
      </c>
      <c r="D4445" s="93">
        <v>5.0544779758970702</v>
      </c>
      <c r="E4445" s="80" t="s">
        <v>3706</v>
      </c>
      <c r="F4445" s="86" t="str">
        <f>INDEX('Crosswalk Particulates'!$B:$B,MATCH('2017 EPA Data'!A4445,'Crosswalk Particulates'!$A:$A,0))</f>
        <v>Commercial Buildings Sector</v>
      </c>
      <c r="G4445" s="91">
        <f>INDEX('Crosswalk Particulates'!$E:$E,MATCH('2017 EPA Data'!$B4445,'Crosswalk Particulates'!$D:$D,0))</f>
        <v>0</v>
      </c>
      <c r="H4445" s="103">
        <f t="shared" si="69"/>
        <v>0</v>
      </c>
    </row>
    <row r="4446" spans="1:8" hidden="1">
      <c r="A4446" s="80" t="s">
        <v>3788</v>
      </c>
      <c r="B4446" s="80" t="s">
        <v>3907</v>
      </c>
      <c r="C4446" s="80" t="s">
        <v>3705</v>
      </c>
      <c r="D4446" s="93">
        <v>5.0434720000000004</v>
      </c>
      <c r="E4446" s="80" t="s">
        <v>3706</v>
      </c>
      <c r="F4446" s="86" t="str">
        <f>INDEX('Crosswalk Particulates'!$B:$B,MATCH('2017 EPA Data'!A4446,'Crosswalk Particulates'!$A:$A,0))</f>
        <v>industry-fuel-biomass</v>
      </c>
      <c r="G4446" s="91">
        <f>INDEX('Crosswalk Particulates'!$E:$E,MATCH('2017 EPA Data'!$B4446,'Crosswalk Particulates'!$D:$D,0))</f>
        <v>0</v>
      </c>
      <c r="H4446" s="103">
        <f t="shared" si="69"/>
        <v>0</v>
      </c>
    </row>
    <row r="4447" spans="1:8" hidden="1">
      <c r="A4447" s="80" t="s">
        <v>3741</v>
      </c>
      <c r="B4447" s="80" t="s">
        <v>3861</v>
      </c>
      <c r="C4447" s="80" t="s">
        <v>3705</v>
      </c>
      <c r="D4447" s="93">
        <v>5.0143115839999997</v>
      </c>
      <c r="E4447" s="80" t="s">
        <v>3706</v>
      </c>
      <c r="F4447" s="86" t="str">
        <f>INDEX('Crosswalk Particulates'!$B:$B,MATCH('2017 EPA Data'!A4447,'Crosswalk Particulates'!$A:$A,0))</f>
        <v>process-other-industry</v>
      </c>
      <c r="G4447" s="91">
        <f>INDEX('Crosswalk Particulates'!$E:$E,MATCH('2017 EPA Data'!$B4447,'Crosswalk Particulates'!$D:$D,0))</f>
        <v>0</v>
      </c>
      <c r="H4447" s="103">
        <f t="shared" si="69"/>
        <v>0</v>
      </c>
    </row>
    <row r="4448" spans="1:8" hidden="1">
      <c r="A4448" s="80" t="s">
        <v>3734</v>
      </c>
      <c r="B4448" s="80" t="s">
        <v>3767</v>
      </c>
      <c r="C4448" s="80" t="s">
        <v>3705</v>
      </c>
      <c r="D4448" s="93">
        <v>5</v>
      </c>
      <c r="E4448" s="80" t="s">
        <v>3706</v>
      </c>
      <c r="F4448" s="86" t="str">
        <f>INDEX('Crosswalk Particulates'!$B:$B,MATCH('2017 EPA Data'!A4448,'Crosswalk Particulates'!$A:$A,0))</f>
        <v>process-other-industry</v>
      </c>
      <c r="G4448" s="91">
        <f>INDEX('Crosswalk Particulates'!$E:$E,MATCH('2017 EPA Data'!$B4448,'Crosswalk Particulates'!$D:$D,0))</f>
        <v>0</v>
      </c>
      <c r="H4448" s="103">
        <f t="shared" si="69"/>
        <v>0</v>
      </c>
    </row>
    <row r="4449" spans="1:8" hidden="1">
      <c r="A4449" s="80" t="s">
        <v>3707</v>
      </c>
      <c r="B4449" s="80" t="s">
        <v>3990</v>
      </c>
      <c r="C4449" s="80" t="s">
        <v>3705</v>
      </c>
      <c r="D4449" s="93">
        <v>5</v>
      </c>
      <c r="E4449" s="80" t="s">
        <v>3706</v>
      </c>
      <c r="F4449" s="86" t="str">
        <f>INDEX('Crosswalk Particulates'!$B:$B,MATCH('2017 EPA Data'!A4449,'Crosswalk Particulates'!$A:$A,0))</f>
        <v>process-other-industry</v>
      </c>
      <c r="G4449" s="91">
        <f>INDEX('Crosswalk Particulates'!$E:$E,MATCH('2017 EPA Data'!$B4449,'Crosswalk Particulates'!$D:$D,0))</f>
        <v>0</v>
      </c>
      <c r="H4449" s="103">
        <f t="shared" si="69"/>
        <v>0</v>
      </c>
    </row>
    <row r="4450" spans="1:8" hidden="1">
      <c r="A4450" s="80" t="s">
        <v>3806</v>
      </c>
      <c r="B4450" s="80" t="s">
        <v>3763</v>
      </c>
      <c r="C4450" s="80" t="s">
        <v>3705</v>
      </c>
      <c r="D4450" s="93">
        <v>5</v>
      </c>
      <c r="E4450" s="80" t="s">
        <v>3706</v>
      </c>
      <c r="F4450" s="86" t="str">
        <f>INDEX('Crosswalk Particulates'!$B:$B,MATCH('2017 EPA Data'!A4450,'Crosswalk Particulates'!$A:$A,0))</f>
        <v>Other-EPA</v>
      </c>
      <c r="G4450" s="91">
        <f>INDEX('Crosswalk Particulates'!$E:$E,MATCH('2017 EPA Data'!$B4450,'Crosswalk Particulates'!$D:$D,0))</f>
        <v>0</v>
      </c>
      <c r="H4450" s="103">
        <f t="shared" si="69"/>
        <v>0</v>
      </c>
    </row>
    <row r="4451" spans="1:8" hidden="1">
      <c r="A4451" s="80" t="s">
        <v>3770</v>
      </c>
      <c r="B4451" s="80" t="s">
        <v>3763</v>
      </c>
      <c r="C4451" s="80" t="s">
        <v>3705</v>
      </c>
      <c r="D4451" s="93">
        <v>5</v>
      </c>
      <c r="E4451" s="80" t="s">
        <v>3706</v>
      </c>
      <c r="F4451" s="86" t="str">
        <f>INDEX('Crosswalk Particulates'!$B:$B,MATCH('2017 EPA Data'!A4451,'Crosswalk Particulates'!$A:$A,0))</f>
        <v>Commercial Buildings Sector</v>
      </c>
      <c r="G4451" s="91">
        <f>INDEX('Crosswalk Particulates'!$E:$E,MATCH('2017 EPA Data'!$B4451,'Crosswalk Particulates'!$D:$D,0))</f>
        <v>0</v>
      </c>
      <c r="H4451" s="103">
        <f t="shared" si="69"/>
        <v>0</v>
      </c>
    </row>
    <row r="4452" spans="1:8" hidden="1">
      <c r="A4452" s="80" t="s">
        <v>3837</v>
      </c>
      <c r="B4452" s="80" t="s">
        <v>3935</v>
      </c>
      <c r="C4452" s="80" t="s">
        <v>3705</v>
      </c>
      <c r="D4452" s="93">
        <v>4.96</v>
      </c>
      <c r="E4452" s="80" t="s">
        <v>3706</v>
      </c>
      <c r="F4452" s="86" t="str">
        <f>INDEX('Crosswalk Particulates'!$B:$B,MATCH('2017 EPA Data'!A4452,'Crosswalk Particulates'!$A:$A,0))</f>
        <v>Electricity Sector</v>
      </c>
      <c r="G4452" s="91">
        <f>INDEX('Crosswalk Particulates'!$E:$E,MATCH('2017 EPA Data'!$B4452,'Crosswalk Particulates'!$D:$D,0))</f>
        <v>0</v>
      </c>
      <c r="H4452" s="103">
        <f t="shared" si="69"/>
        <v>0</v>
      </c>
    </row>
    <row r="4453" spans="1:8" hidden="1">
      <c r="A4453" s="80" t="s">
        <v>3837</v>
      </c>
      <c r="B4453" s="80" t="s">
        <v>3979</v>
      </c>
      <c r="C4453" s="80" t="s">
        <v>3705</v>
      </c>
      <c r="D4453" s="93">
        <v>4.96</v>
      </c>
      <c r="E4453" s="80" t="s">
        <v>3706</v>
      </c>
      <c r="F4453" s="86" t="str">
        <f>INDEX('Crosswalk Particulates'!$B:$B,MATCH('2017 EPA Data'!A4453,'Crosswalk Particulates'!$A:$A,0))</f>
        <v>Electricity Sector</v>
      </c>
      <c r="G4453" s="91">
        <f>INDEX('Crosswalk Particulates'!$E:$E,MATCH('2017 EPA Data'!$B4453,'Crosswalk Particulates'!$D:$D,0))</f>
        <v>0</v>
      </c>
      <c r="H4453" s="103">
        <f t="shared" si="69"/>
        <v>0</v>
      </c>
    </row>
    <row r="4454" spans="1:8" hidden="1">
      <c r="A4454" s="80" t="s">
        <v>3747</v>
      </c>
      <c r="B4454" s="80" t="s">
        <v>4028</v>
      </c>
      <c r="C4454" s="80" t="s">
        <v>3705</v>
      </c>
      <c r="D4454" s="93">
        <v>4.8749000000000002</v>
      </c>
      <c r="E4454" s="80" t="s">
        <v>3706</v>
      </c>
      <c r="F4454" s="86" t="str">
        <f>INDEX('Crosswalk Particulates'!$B:$B,MATCH('2017 EPA Data'!A4454,'Crosswalk Particulates'!$A:$A,0))</f>
        <v>process-waste-industry</v>
      </c>
      <c r="G4454" s="91">
        <f>INDEX('Crosswalk Particulates'!$E:$E,MATCH('2017 EPA Data'!$B4454,'Crosswalk Particulates'!$D:$D,0))</f>
        <v>0</v>
      </c>
      <c r="H4454" s="103">
        <f t="shared" si="69"/>
        <v>0</v>
      </c>
    </row>
    <row r="4455" spans="1:8" hidden="1">
      <c r="A4455" s="80" t="s">
        <v>3780</v>
      </c>
      <c r="B4455" s="80" t="s">
        <v>3885</v>
      </c>
      <c r="C4455" s="80" t="s">
        <v>3705</v>
      </c>
      <c r="D4455" s="93">
        <v>4.8602774999999996</v>
      </c>
      <c r="E4455" s="80" t="s">
        <v>3706</v>
      </c>
      <c r="F4455" s="86" t="str">
        <f>INDEX('Crosswalk Particulates'!$B:$B,MATCH('2017 EPA Data'!A4455,'Crosswalk Particulates'!$A:$A,0))</f>
        <v>process-ngps-industry</v>
      </c>
      <c r="G4455" s="91">
        <f>INDEX('Crosswalk Particulates'!$E:$E,MATCH('2017 EPA Data'!$B4455,'Crosswalk Particulates'!$D:$D,0))</f>
        <v>0</v>
      </c>
      <c r="H4455" s="103">
        <f t="shared" si="69"/>
        <v>0</v>
      </c>
    </row>
    <row r="4456" spans="1:8" hidden="1">
      <c r="A4456" s="80" t="s">
        <v>3769</v>
      </c>
      <c r="B4456" s="80" t="s">
        <v>3883</v>
      </c>
      <c r="C4456" s="80" t="s">
        <v>3705</v>
      </c>
      <c r="D4456" s="93">
        <v>4.8071288248477577</v>
      </c>
      <c r="E4456" s="80" t="s">
        <v>3706</v>
      </c>
      <c r="F4456" s="86" t="str">
        <f>INDEX('Crosswalk Particulates'!$B:$B,MATCH('2017 EPA Data'!A4456,'Crosswalk Particulates'!$A:$A,0))</f>
        <v>Electricity Sector</v>
      </c>
      <c r="G4456" s="91">
        <f>INDEX('Crosswalk Particulates'!$E:$E,MATCH('2017 EPA Data'!$B4456,'Crosswalk Particulates'!$D:$D,0))</f>
        <v>0</v>
      </c>
      <c r="H4456" s="103">
        <f t="shared" si="69"/>
        <v>0</v>
      </c>
    </row>
    <row r="4457" spans="1:8" hidden="1">
      <c r="A4457" s="80" t="s">
        <v>3760</v>
      </c>
      <c r="B4457" s="80" t="s">
        <v>3801</v>
      </c>
      <c r="C4457" s="80" t="s">
        <v>3705</v>
      </c>
      <c r="D4457" s="93">
        <v>4.8</v>
      </c>
      <c r="E4457" s="80" t="s">
        <v>3706</v>
      </c>
      <c r="F4457" s="86" t="str">
        <f>INDEX('Crosswalk Particulates'!$B:$B,MATCH('2017 EPA Data'!A4457,'Crosswalk Particulates'!$A:$A,0))</f>
        <v>process-other-industry</v>
      </c>
      <c r="G4457" s="91">
        <f>INDEX('Crosswalk Particulates'!$E:$E,MATCH('2017 EPA Data'!$B4457,'Crosswalk Particulates'!$D:$D,0))</f>
        <v>0</v>
      </c>
      <c r="H4457" s="103">
        <f t="shared" si="69"/>
        <v>0</v>
      </c>
    </row>
    <row r="4458" spans="1:8" hidden="1">
      <c r="A4458" s="80" t="s">
        <v>3726</v>
      </c>
      <c r="B4458" s="80" t="s">
        <v>3999</v>
      </c>
      <c r="C4458" s="80" t="s">
        <v>3705</v>
      </c>
      <c r="D4458" s="93">
        <v>4.8</v>
      </c>
      <c r="E4458" s="80" t="s">
        <v>3706</v>
      </c>
      <c r="F4458" s="86" t="str">
        <f>INDEX('Crosswalk Particulates'!$B:$B,MATCH('2017 EPA Data'!A4458,'Crosswalk Particulates'!$A:$A,0))</f>
        <v>process-other-industry</v>
      </c>
      <c r="G4458" s="91">
        <f>INDEX('Crosswalk Particulates'!$E:$E,MATCH('2017 EPA Data'!$B4458,'Crosswalk Particulates'!$D:$D,0))</f>
        <v>0</v>
      </c>
      <c r="H4458" s="103">
        <f t="shared" si="69"/>
        <v>0</v>
      </c>
    </row>
    <row r="4459" spans="1:8" hidden="1">
      <c r="A4459" s="80" t="s">
        <v>3807</v>
      </c>
      <c r="B4459" s="80" t="s">
        <v>3864</v>
      </c>
      <c r="C4459" s="80" t="s">
        <v>3705</v>
      </c>
      <c r="D4459" s="93">
        <v>4.7809999999999997</v>
      </c>
      <c r="E4459" s="80" t="s">
        <v>3706</v>
      </c>
      <c r="F4459" s="86" t="str">
        <f>INDEX('Crosswalk Particulates'!$B:$B,MATCH('2017 EPA Data'!A4459,'Crosswalk Particulates'!$A:$A,0))</f>
        <v>process-iron and steel-industry</v>
      </c>
      <c r="G4459" s="91">
        <f>INDEX('Crosswalk Particulates'!$E:$E,MATCH('2017 EPA Data'!$B4459,'Crosswalk Particulates'!$D:$D,0))</f>
        <v>0</v>
      </c>
      <c r="H4459" s="103">
        <f t="shared" si="69"/>
        <v>0</v>
      </c>
    </row>
    <row r="4460" spans="1:8" hidden="1">
      <c r="A4460" s="80" t="s">
        <v>3707</v>
      </c>
      <c r="B4460" s="80" t="s">
        <v>3984</v>
      </c>
      <c r="C4460" s="80" t="s">
        <v>3705</v>
      </c>
      <c r="D4460" s="93">
        <v>4.74</v>
      </c>
      <c r="E4460" s="80" t="s">
        <v>3706</v>
      </c>
      <c r="F4460" s="86" t="str">
        <f>INDEX('Crosswalk Particulates'!$B:$B,MATCH('2017 EPA Data'!A4460,'Crosswalk Particulates'!$A:$A,0))</f>
        <v>process-other-industry</v>
      </c>
      <c r="G4460" s="91">
        <f>INDEX('Crosswalk Particulates'!$E:$E,MATCH('2017 EPA Data'!$B4460,'Crosswalk Particulates'!$D:$D,0))</f>
        <v>0</v>
      </c>
      <c r="H4460" s="103">
        <f t="shared" si="69"/>
        <v>0</v>
      </c>
    </row>
    <row r="4461" spans="1:8" hidden="1">
      <c r="A4461" s="80" t="s">
        <v>3789</v>
      </c>
      <c r="B4461" s="80" t="s">
        <v>3797</v>
      </c>
      <c r="C4461" s="80" t="s">
        <v>3745</v>
      </c>
      <c r="D4461" s="93">
        <v>4.7335269999999996</v>
      </c>
      <c r="E4461" s="80" t="s">
        <v>3710</v>
      </c>
      <c r="F4461" s="86" t="str">
        <f>INDEX('Crosswalk Particulates'!$B:$B,MATCH('2017 EPA Data'!A4461,'Crosswalk Particulates'!$A:$A,0))</f>
        <v>Commercial Buildings Sector</v>
      </c>
      <c r="G4461" s="91" t="str">
        <f>INDEX('Crosswalk Particulates'!$E:$E,MATCH('2017 EPA Data'!$B4461,'Crosswalk Particulates'!$D:$D,0))</f>
        <v>NOX</v>
      </c>
      <c r="H4461" s="103">
        <f t="shared" si="69"/>
        <v>4294188.5676443102</v>
      </c>
    </row>
    <row r="4462" spans="1:8" hidden="1">
      <c r="A4462" s="80" t="s">
        <v>3795</v>
      </c>
      <c r="B4462" s="80" t="s">
        <v>3917</v>
      </c>
      <c r="C4462" s="80" t="s">
        <v>3705</v>
      </c>
      <c r="D4462" s="93">
        <v>4.7232346837000003</v>
      </c>
      <c r="E4462" s="80" t="s">
        <v>3706</v>
      </c>
      <c r="F4462" s="86" t="str">
        <f>INDEX('Crosswalk Particulates'!$B:$B,MATCH('2017 EPA Data'!A4462,'Crosswalk Particulates'!$A:$A,0))</f>
        <v>process-cement-industry</v>
      </c>
      <c r="G4462" s="91">
        <f>INDEX('Crosswalk Particulates'!$E:$E,MATCH('2017 EPA Data'!$B4462,'Crosswalk Particulates'!$D:$D,0))</f>
        <v>0</v>
      </c>
      <c r="H4462" s="103">
        <f t="shared" si="69"/>
        <v>0</v>
      </c>
    </row>
    <row r="4463" spans="1:8" hidden="1">
      <c r="A4463" s="80" t="s">
        <v>3795</v>
      </c>
      <c r="B4463" s="80" t="s">
        <v>3942</v>
      </c>
      <c r="C4463" s="80" t="s">
        <v>3705</v>
      </c>
      <c r="D4463" s="93">
        <v>4.706798</v>
      </c>
      <c r="E4463" s="80" t="s">
        <v>3706</v>
      </c>
      <c r="F4463" s="86" t="str">
        <f>INDEX('Crosswalk Particulates'!$B:$B,MATCH('2017 EPA Data'!A4463,'Crosswalk Particulates'!$A:$A,0))</f>
        <v>process-cement-industry</v>
      </c>
      <c r="G4463" s="91">
        <f>INDEX('Crosswalk Particulates'!$E:$E,MATCH('2017 EPA Data'!$B4463,'Crosswalk Particulates'!$D:$D,0))</f>
        <v>0</v>
      </c>
      <c r="H4463" s="103">
        <f t="shared" si="69"/>
        <v>0</v>
      </c>
    </row>
    <row r="4464" spans="1:8" hidden="1">
      <c r="A4464" s="80" t="s">
        <v>3769</v>
      </c>
      <c r="B4464" s="80" t="s">
        <v>3975</v>
      </c>
      <c r="C4464" s="80" t="s">
        <v>3705</v>
      </c>
      <c r="D4464" s="93">
        <v>4.6980469999999999</v>
      </c>
      <c r="E4464" s="80" t="s">
        <v>3706</v>
      </c>
      <c r="F4464" s="86" t="str">
        <f>INDEX('Crosswalk Particulates'!$B:$B,MATCH('2017 EPA Data'!A4464,'Crosswalk Particulates'!$A:$A,0))</f>
        <v>Electricity Sector</v>
      </c>
      <c r="G4464" s="91">
        <f>INDEX('Crosswalk Particulates'!$E:$E,MATCH('2017 EPA Data'!$B4464,'Crosswalk Particulates'!$D:$D,0))</f>
        <v>0</v>
      </c>
      <c r="H4464" s="103">
        <f t="shared" si="69"/>
        <v>0</v>
      </c>
    </row>
    <row r="4465" spans="1:8" hidden="1">
      <c r="A4465" s="80" t="s">
        <v>3718</v>
      </c>
      <c r="B4465" s="80" t="s">
        <v>3803</v>
      </c>
      <c r="C4465" s="80" t="s">
        <v>3745</v>
      </c>
      <c r="D4465" s="93">
        <v>4.6622061009999998</v>
      </c>
      <c r="E4465" s="80" t="s">
        <v>3710</v>
      </c>
      <c r="F4465" s="86" t="str">
        <f>INDEX('Crosswalk Particulates'!$B:$B,MATCH('2017 EPA Data'!A4465,'Crosswalk Particulates'!$A:$A,0))</f>
        <v>process-other-industry</v>
      </c>
      <c r="G4465" s="91" t="str">
        <f>INDEX('Crosswalk Particulates'!$E:$E,MATCH('2017 EPA Data'!$B4465,'Crosswalk Particulates'!$D:$D,0))</f>
        <v>SOx</v>
      </c>
      <c r="H4465" s="103">
        <f t="shared" si="69"/>
        <v>4229487.2594823595</v>
      </c>
    </row>
    <row r="4466" spans="1:8" hidden="1">
      <c r="A4466" s="80" t="s">
        <v>3790</v>
      </c>
      <c r="B4466" s="80" t="s">
        <v>3971</v>
      </c>
      <c r="C4466" s="80" t="s">
        <v>3705</v>
      </c>
      <c r="D4466" s="93">
        <v>4.6534700000000004</v>
      </c>
      <c r="E4466" s="80" t="s">
        <v>3706</v>
      </c>
      <c r="F4466" s="86" t="str">
        <f>INDEX('Crosswalk Particulates'!$B:$B,MATCH('2017 EPA Data'!A4466,'Crosswalk Particulates'!$A:$A,0))</f>
        <v>process-other-industry</v>
      </c>
      <c r="G4466" s="91">
        <f>INDEX('Crosswalk Particulates'!$E:$E,MATCH('2017 EPA Data'!$B4466,'Crosswalk Particulates'!$D:$D,0))</f>
        <v>0</v>
      </c>
      <c r="H4466" s="103">
        <f t="shared" si="69"/>
        <v>0</v>
      </c>
    </row>
    <row r="4467" spans="1:8" hidden="1">
      <c r="A4467" s="80" t="s">
        <v>3817</v>
      </c>
      <c r="B4467" s="80" t="s">
        <v>3855</v>
      </c>
      <c r="C4467" s="80" t="s">
        <v>3705</v>
      </c>
      <c r="D4467" s="93">
        <v>4.6399999999999997</v>
      </c>
      <c r="E4467" s="80" t="s">
        <v>3706</v>
      </c>
      <c r="F4467" s="86" t="str">
        <f>INDEX('Crosswalk Particulates'!$B:$B,MATCH('2017 EPA Data'!A4467,'Crosswalk Particulates'!$A:$A,0))</f>
        <v>industry-fuel-oil</v>
      </c>
      <c r="G4467" s="91">
        <f>INDEX('Crosswalk Particulates'!$E:$E,MATCH('2017 EPA Data'!$B4467,'Crosswalk Particulates'!$D:$D,0))</f>
        <v>0</v>
      </c>
      <c r="H4467" s="103">
        <f t="shared" si="69"/>
        <v>0</v>
      </c>
    </row>
    <row r="4468" spans="1:8" hidden="1">
      <c r="A4468" s="80" t="s">
        <v>3780</v>
      </c>
      <c r="B4468" s="80" t="s">
        <v>3896</v>
      </c>
      <c r="C4468" s="80" t="s">
        <v>3705</v>
      </c>
      <c r="D4468" s="93">
        <v>4.6010632662799997</v>
      </c>
      <c r="E4468" s="80" t="s">
        <v>3706</v>
      </c>
      <c r="F4468" s="86" t="str">
        <f>INDEX('Crosswalk Particulates'!$B:$B,MATCH('2017 EPA Data'!A4468,'Crosswalk Particulates'!$A:$A,0))</f>
        <v>process-ngps-industry</v>
      </c>
      <c r="G4468" s="91">
        <f>INDEX('Crosswalk Particulates'!$E:$E,MATCH('2017 EPA Data'!$B4468,'Crosswalk Particulates'!$D:$D,0))</f>
        <v>0</v>
      </c>
      <c r="H4468" s="103">
        <f t="shared" si="69"/>
        <v>0</v>
      </c>
    </row>
    <row r="4469" spans="1:8" hidden="1">
      <c r="A4469" s="80" t="s">
        <v>3739</v>
      </c>
      <c r="B4469" s="80" t="s">
        <v>3899</v>
      </c>
      <c r="C4469" s="80" t="s">
        <v>3705</v>
      </c>
      <c r="D4469" s="93">
        <v>4.5999999999999996</v>
      </c>
      <c r="E4469" s="80" t="s">
        <v>3706</v>
      </c>
      <c r="F4469" s="86" t="str">
        <f>INDEX('Crosswalk Particulates'!$B:$B,MATCH('2017 EPA Data'!A4469,'Crosswalk Particulates'!$A:$A,0))</f>
        <v>industry-fuel-natural gas</v>
      </c>
      <c r="G4469" s="91">
        <f>INDEX('Crosswalk Particulates'!$E:$E,MATCH('2017 EPA Data'!$B4469,'Crosswalk Particulates'!$D:$D,0))</f>
        <v>0</v>
      </c>
      <c r="H4469" s="103">
        <f t="shared" si="69"/>
        <v>0</v>
      </c>
    </row>
    <row r="4470" spans="1:8" hidden="1">
      <c r="A4470" s="80" t="s">
        <v>3790</v>
      </c>
      <c r="B4470" s="80" t="s">
        <v>3933</v>
      </c>
      <c r="C4470" s="80" t="s">
        <v>3705</v>
      </c>
      <c r="D4470" s="93">
        <v>4.58</v>
      </c>
      <c r="E4470" s="80" t="s">
        <v>3706</v>
      </c>
      <c r="F4470" s="86" t="str">
        <f>INDEX('Crosswalk Particulates'!$B:$B,MATCH('2017 EPA Data'!A4470,'Crosswalk Particulates'!$A:$A,0))</f>
        <v>process-other-industry</v>
      </c>
      <c r="G4470" s="91">
        <f>INDEX('Crosswalk Particulates'!$E:$E,MATCH('2017 EPA Data'!$B4470,'Crosswalk Particulates'!$D:$D,0))</f>
        <v>0</v>
      </c>
      <c r="H4470" s="103">
        <f t="shared" si="69"/>
        <v>0</v>
      </c>
    </row>
    <row r="4471" spans="1:8" hidden="1">
      <c r="A4471" s="80" t="s">
        <v>3774</v>
      </c>
      <c r="B4471" s="80" t="s">
        <v>3967</v>
      </c>
      <c r="C4471" s="80" t="s">
        <v>3705</v>
      </c>
      <c r="D4471" s="93">
        <v>4.4708810000000003</v>
      </c>
      <c r="E4471" s="80" t="s">
        <v>3706</v>
      </c>
      <c r="F4471" s="86" t="str">
        <f>INDEX('Crosswalk Particulates'!$B:$B,MATCH('2017 EPA Data'!A4471,'Crosswalk Particulates'!$A:$A,0))</f>
        <v>process-other-industry</v>
      </c>
      <c r="G4471" s="91">
        <f>INDEX('Crosswalk Particulates'!$E:$E,MATCH('2017 EPA Data'!$B4471,'Crosswalk Particulates'!$D:$D,0))</f>
        <v>0</v>
      </c>
      <c r="H4471" s="103">
        <f t="shared" si="69"/>
        <v>0</v>
      </c>
    </row>
    <row r="4472" spans="1:8" hidden="1">
      <c r="A4472" s="80" t="s">
        <v>3734</v>
      </c>
      <c r="B4472" s="80" t="s">
        <v>3850</v>
      </c>
      <c r="C4472" s="80" t="s">
        <v>3705</v>
      </c>
      <c r="D4472" s="93">
        <v>4.4388680000000003</v>
      </c>
      <c r="E4472" s="80" t="s">
        <v>3706</v>
      </c>
      <c r="F4472" s="86" t="str">
        <f>INDEX('Crosswalk Particulates'!$B:$B,MATCH('2017 EPA Data'!A4472,'Crosswalk Particulates'!$A:$A,0))</f>
        <v>process-other-industry</v>
      </c>
      <c r="G4472" s="91">
        <f>INDEX('Crosswalk Particulates'!$E:$E,MATCH('2017 EPA Data'!$B4472,'Crosswalk Particulates'!$D:$D,0))</f>
        <v>0</v>
      </c>
      <c r="H4472" s="103">
        <f t="shared" si="69"/>
        <v>0</v>
      </c>
    </row>
    <row r="4473" spans="1:8" hidden="1">
      <c r="A4473" s="80" t="s">
        <v>3730</v>
      </c>
      <c r="B4473" s="80" t="s">
        <v>3849</v>
      </c>
      <c r="C4473" s="80" t="s">
        <v>3705</v>
      </c>
      <c r="D4473" s="93">
        <v>4.4092064300000002</v>
      </c>
      <c r="E4473" s="80" t="s">
        <v>3706</v>
      </c>
      <c r="F4473" s="86" t="str">
        <f>INDEX('Crosswalk Particulates'!$B:$B,MATCH('2017 EPA Data'!A4473,'Crosswalk Particulates'!$A:$A,0))</f>
        <v>process-ngps-industry</v>
      </c>
      <c r="G4473" s="91">
        <f>INDEX('Crosswalk Particulates'!$E:$E,MATCH('2017 EPA Data'!$B4473,'Crosswalk Particulates'!$D:$D,0))</f>
        <v>0</v>
      </c>
      <c r="H4473" s="103">
        <f t="shared" si="69"/>
        <v>0</v>
      </c>
    </row>
    <row r="4474" spans="1:8" hidden="1">
      <c r="A4474" s="80" t="s">
        <v>3852</v>
      </c>
      <c r="B4474" s="80" t="s">
        <v>3831</v>
      </c>
      <c r="C4474" s="80" t="s">
        <v>3705</v>
      </c>
      <c r="D4474" s="93">
        <v>4.4062506274690607</v>
      </c>
      <c r="E4474" s="80" t="s">
        <v>3706</v>
      </c>
      <c r="F4474" s="86" t="str">
        <f>INDEX('Crosswalk Particulates'!$B:$B,MATCH('2017 EPA Data'!A4474,'Crosswalk Particulates'!$A:$A,0))</f>
        <v>Commercial Buildings Sector</v>
      </c>
      <c r="G4474" s="91">
        <f>INDEX('Crosswalk Particulates'!$E:$E,MATCH('2017 EPA Data'!$B4474,'Crosswalk Particulates'!$D:$D,0))</f>
        <v>0</v>
      </c>
      <c r="H4474" s="103">
        <f t="shared" si="69"/>
        <v>0</v>
      </c>
    </row>
    <row r="4475" spans="1:8" hidden="1">
      <c r="A4475" s="80" t="s">
        <v>3753</v>
      </c>
      <c r="B4475" s="80" t="s">
        <v>3823</v>
      </c>
      <c r="C4475" s="80" t="s">
        <v>3705</v>
      </c>
      <c r="D4475" s="93">
        <v>4.3807380599999997</v>
      </c>
      <c r="E4475" s="80" t="s">
        <v>3706</v>
      </c>
      <c r="F4475" s="86" t="str">
        <f>INDEX('Crosswalk Particulates'!$B:$B,MATCH('2017 EPA Data'!A4475,'Crosswalk Particulates'!$A:$A,0))</f>
        <v>Electricity Sector</v>
      </c>
      <c r="G4475" s="91">
        <f>INDEX('Crosswalk Particulates'!$E:$E,MATCH('2017 EPA Data'!$B4475,'Crosswalk Particulates'!$D:$D,0))</f>
        <v>0</v>
      </c>
      <c r="H4475" s="103">
        <f t="shared" si="69"/>
        <v>0</v>
      </c>
    </row>
    <row r="4476" spans="1:8" hidden="1">
      <c r="A4476" s="80" t="s">
        <v>3835</v>
      </c>
      <c r="B4476" s="80" t="s">
        <v>3875</v>
      </c>
      <c r="C4476" s="80" t="s">
        <v>3705</v>
      </c>
      <c r="D4476" s="93">
        <v>4.38</v>
      </c>
      <c r="E4476" s="80" t="s">
        <v>3706</v>
      </c>
      <c r="F4476" s="86" t="str">
        <f>INDEX('Crosswalk Particulates'!$B:$B,MATCH('2017 EPA Data'!A4476,'Crosswalk Particulates'!$A:$A,0))</f>
        <v>process-mining-industry</v>
      </c>
      <c r="G4476" s="91">
        <f>INDEX('Crosswalk Particulates'!$E:$E,MATCH('2017 EPA Data'!$B4476,'Crosswalk Particulates'!$D:$D,0))</f>
        <v>0</v>
      </c>
      <c r="H4476" s="103">
        <f t="shared" si="69"/>
        <v>0</v>
      </c>
    </row>
    <row r="4477" spans="1:8" hidden="1">
      <c r="A4477" s="80" t="s">
        <v>3796</v>
      </c>
      <c r="B4477" s="80" t="s">
        <v>3808</v>
      </c>
      <c r="C4477" s="80" t="s">
        <v>3705</v>
      </c>
      <c r="D4477" s="93">
        <v>4.3608950359999996</v>
      </c>
      <c r="E4477" s="80" t="s">
        <v>3706</v>
      </c>
      <c r="F4477" s="86" t="str">
        <f>INDEX('Crosswalk Particulates'!$B:$B,MATCH('2017 EPA Data'!A4477,'Crosswalk Particulates'!$A:$A,0))</f>
        <v>Electricity Sector</v>
      </c>
      <c r="G4477" s="91">
        <f>INDEX('Crosswalk Particulates'!$E:$E,MATCH('2017 EPA Data'!$B4477,'Crosswalk Particulates'!$D:$D,0))</f>
        <v>0</v>
      </c>
      <c r="H4477" s="103">
        <f t="shared" si="69"/>
        <v>0</v>
      </c>
    </row>
    <row r="4478" spans="1:8" hidden="1">
      <c r="A4478" s="80" t="s">
        <v>3852</v>
      </c>
      <c r="B4478" s="80" t="s">
        <v>3898</v>
      </c>
      <c r="C4478" s="80" t="s">
        <v>3705</v>
      </c>
      <c r="D4478" s="93">
        <v>4.3509099999999998</v>
      </c>
      <c r="E4478" s="80" t="s">
        <v>3706</v>
      </c>
      <c r="F4478" s="86" t="str">
        <f>INDEX('Crosswalk Particulates'!$B:$B,MATCH('2017 EPA Data'!A4478,'Crosswalk Particulates'!$A:$A,0))</f>
        <v>Commercial Buildings Sector</v>
      </c>
      <c r="G4478" s="91">
        <f>INDEX('Crosswalk Particulates'!$E:$E,MATCH('2017 EPA Data'!$B4478,'Crosswalk Particulates'!$D:$D,0))</f>
        <v>0</v>
      </c>
      <c r="H4478" s="103">
        <f t="shared" si="69"/>
        <v>0</v>
      </c>
    </row>
    <row r="4479" spans="1:8" hidden="1">
      <c r="A4479" s="80" t="s">
        <v>3820</v>
      </c>
      <c r="B4479" s="80" t="s">
        <v>3814</v>
      </c>
      <c r="C4479" s="80" t="s">
        <v>3705</v>
      </c>
      <c r="D4479" s="93">
        <v>4.329154749643636</v>
      </c>
      <c r="E4479" s="80" t="s">
        <v>3706</v>
      </c>
      <c r="F4479" s="86" t="str">
        <f>INDEX('Crosswalk Particulates'!$B:$B,MATCH('2017 EPA Data'!A4479,'Crosswalk Particulates'!$A:$A,0))</f>
        <v>industry-fuel-other</v>
      </c>
      <c r="G4479" s="91">
        <f>INDEX('Crosswalk Particulates'!$E:$E,MATCH('2017 EPA Data'!$B4479,'Crosswalk Particulates'!$D:$D,0))</f>
        <v>0</v>
      </c>
      <c r="H4479" s="103">
        <f t="shared" si="69"/>
        <v>0</v>
      </c>
    </row>
    <row r="4480" spans="1:8" hidden="1">
      <c r="A4480" s="80" t="s">
        <v>3726</v>
      </c>
      <c r="B4480" s="80" t="s">
        <v>3877</v>
      </c>
      <c r="C4480" s="80" t="s">
        <v>3705</v>
      </c>
      <c r="D4480" s="93">
        <v>4.3191189999999997</v>
      </c>
      <c r="E4480" s="80" t="s">
        <v>3706</v>
      </c>
      <c r="F4480" s="86" t="str">
        <f>INDEX('Crosswalk Particulates'!$B:$B,MATCH('2017 EPA Data'!A4480,'Crosswalk Particulates'!$A:$A,0))</f>
        <v>process-other-industry</v>
      </c>
      <c r="G4480" s="91">
        <f>INDEX('Crosswalk Particulates'!$E:$E,MATCH('2017 EPA Data'!$B4480,'Crosswalk Particulates'!$D:$D,0))</f>
        <v>0</v>
      </c>
      <c r="H4480" s="103">
        <f t="shared" si="69"/>
        <v>0</v>
      </c>
    </row>
    <row r="4481" spans="1:8" hidden="1">
      <c r="A4481" s="80" t="s">
        <v>3788</v>
      </c>
      <c r="B4481" s="80" t="s">
        <v>3839</v>
      </c>
      <c r="C4481" s="80" t="s">
        <v>3705</v>
      </c>
      <c r="D4481" s="93">
        <v>4.3112767452409448</v>
      </c>
      <c r="E4481" s="80" t="s">
        <v>3706</v>
      </c>
      <c r="F4481" s="86" t="str">
        <f>INDEX('Crosswalk Particulates'!$B:$B,MATCH('2017 EPA Data'!A4481,'Crosswalk Particulates'!$A:$A,0))</f>
        <v>industry-fuel-biomass</v>
      </c>
      <c r="G4481" s="91">
        <f>INDEX('Crosswalk Particulates'!$E:$E,MATCH('2017 EPA Data'!$B4481,'Crosswalk Particulates'!$D:$D,0))</f>
        <v>0</v>
      </c>
      <c r="H4481" s="103">
        <f t="shared" si="69"/>
        <v>0</v>
      </c>
    </row>
    <row r="4482" spans="1:8" hidden="1">
      <c r="A4482" s="80" t="s">
        <v>3747</v>
      </c>
      <c r="B4482" s="80" t="s">
        <v>3960</v>
      </c>
      <c r="C4482" s="80" t="s">
        <v>3705</v>
      </c>
      <c r="D4482" s="93">
        <v>4.3019999999999996</v>
      </c>
      <c r="E4482" s="80" t="s">
        <v>3706</v>
      </c>
      <c r="F4482" s="86" t="str">
        <f>INDEX('Crosswalk Particulates'!$B:$B,MATCH('2017 EPA Data'!A4482,'Crosswalk Particulates'!$A:$A,0))</f>
        <v>process-waste-industry</v>
      </c>
      <c r="G4482" s="91">
        <f>INDEX('Crosswalk Particulates'!$E:$E,MATCH('2017 EPA Data'!$B4482,'Crosswalk Particulates'!$D:$D,0))</f>
        <v>0</v>
      </c>
      <c r="H4482" s="103">
        <f t="shared" si="69"/>
        <v>0</v>
      </c>
    </row>
    <row r="4483" spans="1:8" hidden="1">
      <c r="A4483" s="80" t="s">
        <v>3707</v>
      </c>
      <c r="B4483" s="80" t="s">
        <v>3831</v>
      </c>
      <c r="C4483" s="80" t="s">
        <v>3705</v>
      </c>
      <c r="D4483" s="93">
        <v>4.2997191082266051</v>
      </c>
      <c r="E4483" s="80" t="s">
        <v>3706</v>
      </c>
      <c r="F4483" s="86" t="str">
        <f>INDEX('Crosswalk Particulates'!$B:$B,MATCH('2017 EPA Data'!A4483,'Crosswalk Particulates'!$A:$A,0))</f>
        <v>process-other-industry</v>
      </c>
      <c r="G4483" s="91">
        <f>INDEX('Crosswalk Particulates'!$E:$E,MATCH('2017 EPA Data'!$B4483,'Crosswalk Particulates'!$D:$D,0))</f>
        <v>0</v>
      </c>
      <c r="H4483" s="103">
        <f t="shared" si="69"/>
        <v>0</v>
      </c>
    </row>
    <row r="4484" spans="1:8" hidden="1">
      <c r="A4484" s="80" t="s">
        <v>3853</v>
      </c>
      <c r="B4484" s="80" t="s">
        <v>3971</v>
      </c>
      <c r="C4484" s="80" t="s">
        <v>3705</v>
      </c>
      <c r="D4484" s="93">
        <v>4.2837300000000003</v>
      </c>
      <c r="E4484" s="80" t="s">
        <v>3706</v>
      </c>
      <c r="F4484" s="86" t="str">
        <f>INDEX('Crosswalk Particulates'!$B:$B,MATCH('2017 EPA Data'!A4484,'Crosswalk Particulates'!$A:$A,0))</f>
        <v>Commercial Buildings Sector</v>
      </c>
      <c r="G4484" s="91">
        <f>INDEX('Crosswalk Particulates'!$E:$E,MATCH('2017 EPA Data'!$B4484,'Crosswalk Particulates'!$D:$D,0))</f>
        <v>0</v>
      </c>
      <c r="H4484" s="103">
        <f t="shared" ref="H4484:H4547" si="70">IF(E4484="TON",D4484/metricton_to_shortton,0)*10^6</f>
        <v>0</v>
      </c>
    </row>
    <row r="4485" spans="1:8" hidden="1">
      <c r="A4485" s="80" t="s">
        <v>3817</v>
      </c>
      <c r="B4485" s="80" t="s">
        <v>3961</v>
      </c>
      <c r="C4485" s="80" t="s">
        <v>3705</v>
      </c>
      <c r="D4485" s="93">
        <v>4.2</v>
      </c>
      <c r="E4485" s="80" t="s">
        <v>3706</v>
      </c>
      <c r="F4485" s="86" t="str">
        <f>INDEX('Crosswalk Particulates'!$B:$B,MATCH('2017 EPA Data'!A4485,'Crosswalk Particulates'!$A:$A,0))</f>
        <v>industry-fuel-oil</v>
      </c>
      <c r="G4485" s="91">
        <f>INDEX('Crosswalk Particulates'!$E:$E,MATCH('2017 EPA Data'!$B4485,'Crosswalk Particulates'!$D:$D,0))</f>
        <v>0</v>
      </c>
      <c r="H4485" s="103">
        <f t="shared" si="70"/>
        <v>0</v>
      </c>
    </row>
    <row r="4486" spans="1:8" hidden="1">
      <c r="A4486" s="80" t="s">
        <v>3735</v>
      </c>
      <c r="B4486" s="80" t="s">
        <v>3905</v>
      </c>
      <c r="C4486" s="80" t="s">
        <v>3705</v>
      </c>
      <c r="D4486" s="93">
        <v>4.1712186999999998</v>
      </c>
      <c r="E4486" s="80" t="s">
        <v>3706</v>
      </c>
      <c r="F4486" s="86" t="str">
        <f>INDEX('Crosswalk Particulates'!$B:$B,MATCH('2017 EPA Data'!A4486,'Crosswalk Particulates'!$A:$A,0))</f>
        <v>process-other-industry</v>
      </c>
      <c r="G4486" s="91">
        <f>INDEX('Crosswalk Particulates'!$E:$E,MATCH('2017 EPA Data'!$B4486,'Crosswalk Particulates'!$D:$D,0))</f>
        <v>0</v>
      </c>
      <c r="H4486" s="103">
        <f t="shared" si="70"/>
        <v>0</v>
      </c>
    </row>
    <row r="4487" spans="1:8" hidden="1">
      <c r="A4487" s="80" t="s">
        <v>3718</v>
      </c>
      <c r="B4487" s="80" t="s">
        <v>3939</v>
      </c>
      <c r="C4487" s="80" t="s">
        <v>3705</v>
      </c>
      <c r="D4487" s="93">
        <v>4.1579370000000004</v>
      </c>
      <c r="E4487" s="80" t="s">
        <v>3706</v>
      </c>
      <c r="F4487" s="86" t="str">
        <f>INDEX('Crosswalk Particulates'!$B:$B,MATCH('2017 EPA Data'!A4487,'Crosswalk Particulates'!$A:$A,0))</f>
        <v>process-other-industry</v>
      </c>
      <c r="G4487" s="91">
        <f>INDEX('Crosswalk Particulates'!$E:$E,MATCH('2017 EPA Data'!$B4487,'Crosswalk Particulates'!$D:$D,0))</f>
        <v>0</v>
      </c>
      <c r="H4487" s="103">
        <f t="shared" si="70"/>
        <v>0</v>
      </c>
    </row>
    <row r="4488" spans="1:8" hidden="1">
      <c r="A4488" s="80" t="s">
        <v>3741</v>
      </c>
      <c r="B4488" s="80" t="s">
        <v>3855</v>
      </c>
      <c r="C4488" s="80" t="s">
        <v>3705</v>
      </c>
      <c r="D4488" s="93">
        <v>4.13</v>
      </c>
      <c r="E4488" s="80" t="s">
        <v>3706</v>
      </c>
      <c r="F4488" s="86" t="str">
        <f>INDEX('Crosswalk Particulates'!$B:$B,MATCH('2017 EPA Data'!A4488,'Crosswalk Particulates'!$A:$A,0))</f>
        <v>process-other-industry</v>
      </c>
      <c r="G4488" s="91">
        <f>INDEX('Crosswalk Particulates'!$E:$E,MATCH('2017 EPA Data'!$B4488,'Crosswalk Particulates'!$D:$D,0))</f>
        <v>0</v>
      </c>
      <c r="H4488" s="103">
        <f t="shared" si="70"/>
        <v>0</v>
      </c>
    </row>
    <row r="4489" spans="1:8" hidden="1">
      <c r="A4489" s="80" t="s">
        <v>3760</v>
      </c>
      <c r="B4489" s="80" t="s">
        <v>3822</v>
      </c>
      <c r="D4489" s="93">
        <v>4.1099388006000002</v>
      </c>
      <c r="E4489" s="80" t="s">
        <v>3710</v>
      </c>
      <c r="F4489" s="86" t="str">
        <f>INDEX('Crosswalk Particulates'!$B:$B,MATCH('2017 EPA Data'!A4489,'Crosswalk Particulates'!$A:$A,0))</f>
        <v>process-other-industry</v>
      </c>
      <c r="G4489" s="91" t="str">
        <f>INDEX('Crosswalk Particulates'!$E:$E,MATCH('2017 EPA Data'!$B4489,'Crosswalk Particulates'!$D:$D,0))</f>
        <v>OC</v>
      </c>
      <c r="H4489" s="103">
        <f t="shared" si="70"/>
        <v>3728478.1963331555</v>
      </c>
    </row>
    <row r="4490" spans="1:8" hidden="1">
      <c r="A4490" s="80" t="s">
        <v>3852</v>
      </c>
      <c r="B4490" s="80" t="s">
        <v>3834</v>
      </c>
      <c r="C4490" s="80" t="s">
        <v>3705</v>
      </c>
      <c r="D4490" s="93">
        <v>4.1057964872000001</v>
      </c>
      <c r="E4490" s="80" t="s">
        <v>3706</v>
      </c>
      <c r="F4490" s="86" t="str">
        <f>INDEX('Crosswalk Particulates'!$B:$B,MATCH('2017 EPA Data'!A4490,'Crosswalk Particulates'!$A:$A,0))</f>
        <v>Commercial Buildings Sector</v>
      </c>
      <c r="G4490" s="91">
        <f>INDEX('Crosswalk Particulates'!$E:$E,MATCH('2017 EPA Data'!$B4490,'Crosswalk Particulates'!$D:$D,0))</f>
        <v>0</v>
      </c>
      <c r="H4490" s="103">
        <f t="shared" si="70"/>
        <v>0</v>
      </c>
    </row>
    <row r="4491" spans="1:8" hidden="1">
      <c r="A4491" s="80" t="s">
        <v>3726</v>
      </c>
      <c r="B4491" s="80" t="s">
        <v>3968</v>
      </c>
      <c r="C4491" s="80" t="s">
        <v>3705</v>
      </c>
      <c r="D4491" s="93">
        <v>4.1021059639999997</v>
      </c>
      <c r="E4491" s="80" t="s">
        <v>3706</v>
      </c>
      <c r="F4491" s="86" t="str">
        <f>INDEX('Crosswalk Particulates'!$B:$B,MATCH('2017 EPA Data'!A4491,'Crosswalk Particulates'!$A:$A,0))</f>
        <v>process-other-industry</v>
      </c>
      <c r="G4491" s="91">
        <f>INDEX('Crosswalk Particulates'!$E:$E,MATCH('2017 EPA Data'!$B4491,'Crosswalk Particulates'!$D:$D,0))</f>
        <v>0</v>
      </c>
      <c r="H4491" s="103">
        <f t="shared" si="70"/>
        <v>0</v>
      </c>
    </row>
    <row r="4492" spans="1:8" hidden="1">
      <c r="A4492" s="80" t="s">
        <v>3739</v>
      </c>
      <c r="B4492" s="80" t="s">
        <v>3969</v>
      </c>
      <c r="C4492" s="80" t="s">
        <v>3705</v>
      </c>
      <c r="D4492" s="93">
        <v>4.0963417523387298</v>
      </c>
      <c r="E4492" s="80" t="s">
        <v>3706</v>
      </c>
      <c r="F4492" s="86" t="str">
        <f>INDEX('Crosswalk Particulates'!$B:$B,MATCH('2017 EPA Data'!A4492,'Crosswalk Particulates'!$A:$A,0))</f>
        <v>industry-fuel-natural gas</v>
      </c>
      <c r="G4492" s="91">
        <f>INDEX('Crosswalk Particulates'!$E:$E,MATCH('2017 EPA Data'!$B4492,'Crosswalk Particulates'!$D:$D,0))</f>
        <v>0</v>
      </c>
      <c r="H4492" s="103">
        <f t="shared" si="70"/>
        <v>0</v>
      </c>
    </row>
    <row r="4493" spans="1:8" hidden="1">
      <c r="A4493" s="80" t="s">
        <v>3911</v>
      </c>
      <c r="B4493" s="80" t="s">
        <v>3802</v>
      </c>
      <c r="C4493" s="80" t="s">
        <v>3705</v>
      </c>
      <c r="D4493" s="93">
        <v>4.0950460187499029</v>
      </c>
      <c r="E4493" s="80" t="s">
        <v>3706</v>
      </c>
      <c r="F4493" s="86" t="str">
        <f>INDEX('Crosswalk Particulates'!$B:$B,MATCH('2017 EPA Data'!A4493,'Crosswalk Particulates'!$A:$A,0))</f>
        <v>Residential Buildings Sector</v>
      </c>
      <c r="G4493" s="91">
        <f>INDEX('Crosswalk Particulates'!$E:$E,MATCH('2017 EPA Data'!$B4493,'Crosswalk Particulates'!$D:$D,0))</f>
        <v>0</v>
      </c>
      <c r="H4493" s="103">
        <f t="shared" si="70"/>
        <v>0</v>
      </c>
    </row>
    <row r="4494" spans="1:8" hidden="1">
      <c r="A4494" s="80" t="s">
        <v>3760</v>
      </c>
      <c r="B4494" s="80" t="s">
        <v>3704</v>
      </c>
      <c r="C4494" s="80" t="s">
        <v>3705</v>
      </c>
      <c r="D4494" s="93">
        <v>4</v>
      </c>
      <c r="E4494" s="80" t="s">
        <v>3706</v>
      </c>
      <c r="F4494" s="86" t="str">
        <f>INDEX('Crosswalk Particulates'!$B:$B,MATCH('2017 EPA Data'!A4494,'Crosswalk Particulates'!$A:$A,0))</f>
        <v>process-other-industry</v>
      </c>
      <c r="G4494" s="91">
        <f>INDEX('Crosswalk Particulates'!$E:$E,MATCH('2017 EPA Data'!$B4494,'Crosswalk Particulates'!$D:$D,0))</f>
        <v>0</v>
      </c>
      <c r="H4494" s="103">
        <f t="shared" si="70"/>
        <v>0</v>
      </c>
    </row>
    <row r="4495" spans="1:8" hidden="1">
      <c r="A4495" s="80" t="s">
        <v>3857</v>
      </c>
      <c r="B4495" s="80" t="s">
        <v>3830</v>
      </c>
      <c r="C4495" s="80" t="s">
        <v>3705</v>
      </c>
      <c r="D4495" s="93">
        <v>3.9972240459999999</v>
      </c>
      <c r="E4495" s="80" t="s">
        <v>3706</v>
      </c>
      <c r="F4495" s="86" t="str">
        <f>INDEX('Crosswalk Particulates'!$B:$B,MATCH('2017 EPA Data'!A4495,'Crosswalk Particulates'!$A:$A,0))</f>
        <v>Commercial Buildings Sector</v>
      </c>
      <c r="G4495" s="91">
        <f>INDEX('Crosswalk Particulates'!$E:$E,MATCH('2017 EPA Data'!$B4495,'Crosswalk Particulates'!$D:$D,0))</f>
        <v>0</v>
      </c>
      <c r="H4495" s="103">
        <f t="shared" si="70"/>
        <v>0</v>
      </c>
    </row>
    <row r="4496" spans="1:8" hidden="1">
      <c r="A4496" s="80" t="s">
        <v>3769</v>
      </c>
      <c r="B4496" s="80" t="s">
        <v>3834</v>
      </c>
      <c r="C4496" s="80" t="s">
        <v>3705</v>
      </c>
      <c r="D4496" s="93">
        <v>3.9965959999999998</v>
      </c>
      <c r="E4496" s="80" t="s">
        <v>3706</v>
      </c>
      <c r="F4496" s="86" t="str">
        <f>INDEX('Crosswalk Particulates'!$B:$B,MATCH('2017 EPA Data'!A4496,'Crosswalk Particulates'!$A:$A,0))</f>
        <v>Electricity Sector</v>
      </c>
      <c r="G4496" s="91">
        <f>INDEX('Crosswalk Particulates'!$E:$E,MATCH('2017 EPA Data'!$B4496,'Crosswalk Particulates'!$D:$D,0))</f>
        <v>0</v>
      </c>
      <c r="H4496" s="103">
        <f t="shared" si="70"/>
        <v>0</v>
      </c>
    </row>
    <row r="4497" spans="1:8" hidden="1">
      <c r="A4497" s="80" t="s">
        <v>3780</v>
      </c>
      <c r="B4497" s="80" t="s">
        <v>3886</v>
      </c>
      <c r="C4497" s="80" t="s">
        <v>3709</v>
      </c>
      <c r="D4497" s="93">
        <v>3.9964653029999999</v>
      </c>
      <c r="E4497" s="80" t="s">
        <v>3710</v>
      </c>
      <c r="F4497" s="86" t="str">
        <f>INDEX('Crosswalk Particulates'!$B:$B,MATCH('2017 EPA Data'!A4497,'Crosswalk Particulates'!$A:$A,0))</f>
        <v>process-ngps-industry</v>
      </c>
      <c r="G4497" s="91" t="str">
        <f>INDEX('Crosswalk Particulates'!$E:$E,MATCH('2017 EPA Data'!$B4497,'Crosswalk Particulates'!$D:$D,0))</f>
        <v>N2O</v>
      </c>
      <c r="H4497" s="103">
        <f t="shared" si="70"/>
        <v>3625536.6484927111</v>
      </c>
    </row>
    <row r="4498" spans="1:8" hidden="1">
      <c r="A4498" s="80" t="s">
        <v>3784</v>
      </c>
      <c r="B4498" s="80" t="s">
        <v>3883</v>
      </c>
      <c r="C4498" s="80" t="s">
        <v>3705</v>
      </c>
      <c r="D4498" s="93">
        <v>3.9793790751775999</v>
      </c>
      <c r="E4498" s="80" t="s">
        <v>3706</v>
      </c>
      <c r="F4498" s="86" t="str">
        <f>INDEX('Crosswalk Particulates'!$B:$B,MATCH('2017 EPA Data'!A4498,'Crosswalk Particulates'!$A:$A,0))</f>
        <v>industry-fuel-coal</v>
      </c>
      <c r="G4498" s="91">
        <f>INDEX('Crosswalk Particulates'!$E:$E,MATCH('2017 EPA Data'!$B4498,'Crosswalk Particulates'!$D:$D,0))</f>
        <v>0</v>
      </c>
      <c r="H4498" s="103">
        <f t="shared" si="70"/>
        <v>0</v>
      </c>
    </row>
    <row r="4499" spans="1:8" hidden="1">
      <c r="A4499" s="80" t="s">
        <v>3753</v>
      </c>
      <c r="B4499" s="80" t="s">
        <v>3831</v>
      </c>
      <c r="C4499" s="80" t="s">
        <v>3705</v>
      </c>
      <c r="D4499" s="93">
        <v>3.9772026682359001</v>
      </c>
      <c r="E4499" s="80" t="s">
        <v>3706</v>
      </c>
      <c r="F4499" s="86" t="str">
        <f>INDEX('Crosswalk Particulates'!$B:$B,MATCH('2017 EPA Data'!A4499,'Crosswalk Particulates'!$A:$A,0))</f>
        <v>Electricity Sector</v>
      </c>
      <c r="G4499" s="91">
        <f>INDEX('Crosswalk Particulates'!$E:$E,MATCH('2017 EPA Data'!$B4499,'Crosswalk Particulates'!$D:$D,0))</f>
        <v>0</v>
      </c>
      <c r="H4499" s="103">
        <f t="shared" si="70"/>
        <v>0</v>
      </c>
    </row>
    <row r="4500" spans="1:8" hidden="1">
      <c r="A4500" s="80" t="s">
        <v>3835</v>
      </c>
      <c r="B4500" s="80" t="s">
        <v>3713</v>
      </c>
      <c r="C4500" s="80" t="s">
        <v>3705</v>
      </c>
      <c r="D4500" s="93">
        <v>3.9590757000000001</v>
      </c>
      <c r="E4500" s="80" t="s">
        <v>3706</v>
      </c>
      <c r="F4500" s="86" t="str">
        <f>INDEX('Crosswalk Particulates'!$B:$B,MATCH('2017 EPA Data'!A4500,'Crosswalk Particulates'!$A:$A,0))</f>
        <v>process-mining-industry</v>
      </c>
      <c r="G4500" s="91">
        <f>INDEX('Crosswalk Particulates'!$E:$E,MATCH('2017 EPA Data'!$B4500,'Crosswalk Particulates'!$D:$D,0))</f>
        <v>0</v>
      </c>
      <c r="H4500" s="103">
        <f t="shared" si="70"/>
        <v>0</v>
      </c>
    </row>
    <row r="4501" spans="1:8" hidden="1">
      <c r="A4501" s="80" t="s">
        <v>3880</v>
      </c>
      <c r="B4501" s="80" t="s">
        <v>3825</v>
      </c>
      <c r="C4501" s="80" t="s">
        <v>3705</v>
      </c>
      <c r="D4501" s="93">
        <v>3.948854213735657</v>
      </c>
      <c r="E4501" s="80" t="s">
        <v>3706</v>
      </c>
      <c r="F4501" s="86" t="str">
        <f>INDEX('Crosswalk Particulates'!$B:$B,MATCH('2017 EPA Data'!A4501,'Crosswalk Particulates'!$A:$A,0))</f>
        <v>Residential Buildings Sector</v>
      </c>
      <c r="G4501" s="91">
        <f>INDEX('Crosswalk Particulates'!$E:$E,MATCH('2017 EPA Data'!$B4501,'Crosswalk Particulates'!$D:$D,0))</f>
        <v>0</v>
      </c>
      <c r="H4501" s="103">
        <f t="shared" si="70"/>
        <v>0</v>
      </c>
    </row>
    <row r="4502" spans="1:8" hidden="1">
      <c r="A4502" s="80" t="s">
        <v>3718</v>
      </c>
      <c r="B4502" s="80" t="s">
        <v>3956</v>
      </c>
      <c r="C4502" s="80" t="s">
        <v>3705</v>
      </c>
      <c r="D4502" s="93">
        <v>3.9422511485396874</v>
      </c>
      <c r="E4502" s="80" t="s">
        <v>3706</v>
      </c>
      <c r="F4502" s="86" t="str">
        <f>INDEX('Crosswalk Particulates'!$B:$B,MATCH('2017 EPA Data'!A4502,'Crosswalk Particulates'!$A:$A,0))</f>
        <v>process-other-industry</v>
      </c>
      <c r="G4502" s="91">
        <f>INDEX('Crosswalk Particulates'!$E:$E,MATCH('2017 EPA Data'!$B4502,'Crosswalk Particulates'!$D:$D,0))</f>
        <v>0</v>
      </c>
      <c r="H4502" s="103">
        <f t="shared" si="70"/>
        <v>0</v>
      </c>
    </row>
    <row r="4503" spans="1:8" hidden="1">
      <c r="A4503" s="80" t="s">
        <v>3783</v>
      </c>
      <c r="B4503" s="80" t="s">
        <v>3786</v>
      </c>
      <c r="C4503" s="80" t="s">
        <v>3705</v>
      </c>
      <c r="D4503" s="93">
        <v>3.9354911499999998</v>
      </c>
      <c r="E4503" s="80" t="s">
        <v>3706</v>
      </c>
      <c r="F4503" s="86" t="str">
        <f>INDEX('Crosswalk Particulates'!$B:$B,MATCH('2017 EPA Data'!A4503,'Crosswalk Particulates'!$A:$A,0))</f>
        <v>process-other-industry</v>
      </c>
      <c r="G4503" s="91">
        <f>INDEX('Crosswalk Particulates'!$E:$E,MATCH('2017 EPA Data'!$B4503,'Crosswalk Particulates'!$D:$D,0))</f>
        <v>0</v>
      </c>
      <c r="H4503" s="103">
        <f t="shared" si="70"/>
        <v>0</v>
      </c>
    </row>
    <row r="4504" spans="1:8" hidden="1">
      <c r="A4504" s="80" t="s">
        <v>3837</v>
      </c>
      <c r="B4504" s="80" t="s">
        <v>3721</v>
      </c>
      <c r="C4504" s="80" t="s">
        <v>3705</v>
      </c>
      <c r="D4504" s="93">
        <v>3.9256146799999998</v>
      </c>
      <c r="E4504" s="80" t="s">
        <v>3706</v>
      </c>
      <c r="F4504" s="86" t="str">
        <f>INDEX('Crosswalk Particulates'!$B:$B,MATCH('2017 EPA Data'!A4504,'Crosswalk Particulates'!$A:$A,0))</f>
        <v>Electricity Sector</v>
      </c>
      <c r="G4504" s="91">
        <f>INDEX('Crosswalk Particulates'!$E:$E,MATCH('2017 EPA Data'!$B4504,'Crosswalk Particulates'!$D:$D,0))</f>
        <v>0</v>
      </c>
      <c r="H4504" s="103">
        <f t="shared" si="70"/>
        <v>0</v>
      </c>
    </row>
    <row r="4505" spans="1:8" hidden="1">
      <c r="A4505" s="80" t="s">
        <v>3766</v>
      </c>
      <c r="B4505" s="80" t="s">
        <v>3968</v>
      </c>
      <c r="C4505" s="80" t="s">
        <v>3705</v>
      </c>
      <c r="D4505" s="93">
        <v>3.8223623999999998</v>
      </c>
      <c r="E4505" s="80" t="s">
        <v>3706</v>
      </c>
      <c r="F4505" s="86" t="str">
        <f>INDEX('Crosswalk Particulates'!$B:$B,MATCH('2017 EPA Data'!A4505,'Crosswalk Particulates'!$A:$A,0))</f>
        <v>process-chemicals-industry</v>
      </c>
      <c r="G4505" s="91">
        <f>INDEX('Crosswalk Particulates'!$E:$E,MATCH('2017 EPA Data'!$B4505,'Crosswalk Particulates'!$D:$D,0))</f>
        <v>0</v>
      </c>
      <c r="H4505" s="103">
        <f t="shared" si="70"/>
        <v>0</v>
      </c>
    </row>
    <row r="4506" spans="1:8" hidden="1">
      <c r="A4506" s="80" t="s">
        <v>3734</v>
      </c>
      <c r="B4506" s="80" t="s">
        <v>3905</v>
      </c>
      <c r="C4506" s="80" t="s">
        <v>3705</v>
      </c>
      <c r="D4506" s="93">
        <v>3.8050000000000002</v>
      </c>
      <c r="E4506" s="80" t="s">
        <v>3706</v>
      </c>
      <c r="F4506" s="86" t="str">
        <f>INDEX('Crosswalk Particulates'!$B:$B,MATCH('2017 EPA Data'!A4506,'Crosswalk Particulates'!$A:$A,0))</f>
        <v>process-other-industry</v>
      </c>
      <c r="G4506" s="91">
        <f>INDEX('Crosswalk Particulates'!$E:$E,MATCH('2017 EPA Data'!$B4506,'Crosswalk Particulates'!$D:$D,0))</f>
        <v>0</v>
      </c>
      <c r="H4506" s="103">
        <f t="shared" si="70"/>
        <v>0</v>
      </c>
    </row>
    <row r="4507" spans="1:8" hidden="1">
      <c r="A4507" s="80" t="s">
        <v>3806</v>
      </c>
      <c r="B4507" s="80" t="s">
        <v>3727</v>
      </c>
      <c r="C4507" s="80" t="s">
        <v>3705</v>
      </c>
      <c r="D4507" s="93">
        <v>3.8</v>
      </c>
      <c r="E4507" s="80" t="s">
        <v>3706</v>
      </c>
      <c r="F4507" s="86" t="str">
        <f>INDEX('Crosswalk Particulates'!$B:$B,MATCH('2017 EPA Data'!A4507,'Crosswalk Particulates'!$A:$A,0))</f>
        <v>Other-EPA</v>
      </c>
      <c r="G4507" s="91">
        <f>INDEX('Crosswalk Particulates'!$E:$E,MATCH('2017 EPA Data'!$B4507,'Crosswalk Particulates'!$D:$D,0))</f>
        <v>0</v>
      </c>
      <c r="H4507" s="103">
        <f t="shared" si="70"/>
        <v>0</v>
      </c>
    </row>
    <row r="4508" spans="1:8" hidden="1">
      <c r="A4508" s="80" t="s">
        <v>3843</v>
      </c>
      <c r="B4508" s="80" t="s">
        <v>3765</v>
      </c>
      <c r="C4508" s="80" t="s">
        <v>3705</v>
      </c>
      <c r="D4508" s="93">
        <v>3.8</v>
      </c>
      <c r="E4508" s="80" t="s">
        <v>3706</v>
      </c>
      <c r="F4508" s="86" t="str">
        <f>INDEX('Crosswalk Particulates'!$B:$B,MATCH('2017 EPA Data'!A4508,'Crosswalk Particulates'!$A:$A,0))</f>
        <v>Commercial Buildings Sector</v>
      </c>
      <c r="G4508" s="91">
        <f>INDEX('Crosswalk Particulates'!$E:$E,MATCH('2017 EPA Data'!$B4508,'Crosswalk Particulates'!$D:$D,0))</f>
        <v>0</v>
      </c>
      <c r="H4508" s="103">
        <f t="shared" si="70"/>
        <v>0</v>
      </c>
    </row>
    <row r="4509" spans="1:8" hidden="1">
      <c r="A4509" s="80" t="s">
        <v>3807</v>
      </c>
      <c r="B4509" s="80" t="s">
        <v>4030</v>
      </c>
      <c r="C4509" s="80" t="s">
        <v>3705</v>
      </c>
      <c r="D4509" s="93">
        <v>3.7850000000000001</v>
      </c>
      <c r="E4509" s="80" t="s">
        <v>3706</v>
      </c>
      <c r="F4509" s="86" t="str">
        <f>INDEX('Crosswalk Particulates'!$B:$B,MATCH('2017 EPA Data'!A4509,'Crosswalk Particulates'!$A:$A,0))</f>
        <v>process-iron and steel-industry</v>
      </c>
      <c r="G4509" s="91">
        <f>INDEX('Crosswalk Particulates'!$E:$E,MATCH('2017 EPA Data'!$B4509,'Crosswalk Particulates'!$D:$D,0))</f>
        <v>0</v>
      </c>
      <c r="H4509" s="103">
        <f t="shared" si="70"/>
        <v>0</v>
      </c>
    </row>
    <row r="4510" spans="1:8" hidden="1">
      <c r="A4510" s="80" t="s">
        <v>3780</v>
      </c>
      <c r="B4510" s="80" t="s">
        <v>3831</v>
      </c>
      <c r="C4510" s="80" t="s">
        <v>3705</v>
      </c>
      <c r="D4510" s="93">
        <v>3.77614415636</v>
      </c>
      <c r="E4510" s="80" t="s">
        <v>3706</v>
      </c>
      <c r="F4510" s="86" t="str">
        <f>INDEX('Crosswalk Particulates'!$B:$B,MATCH('2017 EPA Data'!A4510,'Crosswalk Particulates'!$A:$A,0))</f>
        <v>process-ngps-industry</v>
      </c>
      <c r="G4510" s="91">
        <f>INDEX('Crosswalk Particulates'!$E:$E,MATCH('2017 EPA Data'!$B4510,'Crosswalk Particulates'!$D:$D,0))</f>
        <v>0</v>
      </c>
      <c r="H4510" s="103">
        <f t="shared" si="70"/>
        <v>0</v>
      </c>
    </row>
    <row r="4511" spans="1:8" hidden="1">
      <c r="A4511" s="80" t="s">
        <v>3857</v>
      </c>
      <c r="B4511" s="80" t="s">
        <v>3802</v>
      </c>
      <c r="C4511" s="80" t="s">
        <v>3705</v>
      </c>
      <c r="D4511" s="93">
        <v>3.771545922142467</v>
      </c>
      <c r="E4511" s="80" t="s">
        <v>3706</v>
      </c>
      <c r="F4511" s="86" t="str">
        <f>INDEX('Crosswalk Particulates'!$B:$B,MATCH('2017 EPA Data'!A4511,'Crosswalk Particulates'!$A:$A,0))</f>
        <v>Commercial Buildings Sector</v>
      </c>
      <c r="G4511" s="91">
        <f>INDEX('Crosswalk Particulates'!$E:$E,MATCH('2017 EPA Data'!$B4511,'Crosswalk Particulates'!$D:$D,0))</f>
        <v>0</v>
      </c>
      <c r="H4511" s="103">
        <f t="shared" si="70"/>
        <v>0</v>
      </c>
    </row>
    <row r="4512" spans="1:8" hidden="1">
      <c r="A4512" s="80" t="s">
        <v>3720</v>
      </c>
      <c r="B4512" s="80" t="s">
        <v>3916</v>
      </c>
      <c r="C4512" s="80" t="s">
        <v>3705</v>
      </c>
      <c r="D4512" s="93">
        <v>3.7387798397202441</v>
      </c>
      <c r="E4512" s="80" t="s">
        <v>3706</v>
      </c>
      <c r="F4512" s="86" t="str">
        <f>INDEX('Crosswalk Particulates'!$B:$B,MATCH('2017 EPA Data'!A4512,'Crosswalk Particulates'!$A:$A,0))</f>
        <v>Other-EPA</v>
      </c>
      <c r="G4512" s="91">
        <f>INDEX('Crosswalk Particulates'!$E:$E,MATCH('2017 EPA Data'!$B4512,'Crosswalk Particulates'!$D:$D,0))</f>
        <v>0</v>
      </c>
      <c r="H4512" s="103">
        <f t="shared" si="70"/>
        <v>0</v>
      </c>
    </row>
    <row r="4513" spans="1:8" hidden="1">
      <c r="A4513" s="80" t="s">
        <v>3835</v>
      </c>
      <c r="B4513" s="80" t="s">
        <v>3786</v>
      </c>
      <c r="C4513" s="80" t="s">
        <v>3705</v>
      </c>
      <c r="D4513" s="93">
        <v>3.7320000000000002</v>
      </c>
      <c r="E4513" s="80" t="s">
        <v>3706</v>
      </c>
      <c r="F4513" s="86" t="str">
        <f>INDEX('Crosswalk Particulates'!$B:$B,MATCH('2017 EPA Data'!A4513,'Crosswalk Particulates'!$A:$A,0))</f>
        <v>process-mining-industry</v>
      </c>
      <c r="G4513" s="91">
        <f>INDEX('Crosswalk Particulates'!$E:$E,MATCH('2017 EPA Data'!$B4513,'Crosswalk Particulates'!$D:$D,0))</f>
        <v>0</v>
      </c>
      <c r="H4513" s="103">
        <f t="shared" si="70"/>
        <v>0</v>
      </c>
    </row>
    <row r="4514" spans="1:8" hidden="1">
      <c r="A4514" s="80" t="s">
        <v>3843</v>
      </c>
      <c r="B4514" s="80" t="s">
        <v>3813</v>
      </c>
      <c r="C4514" s="80" t="s">
        <v>3705</v>
      </c>
      <c r="D4514" s="93">
        <v>3.7111655229178</v>
      </c>
      <c r="E4514" s="80" t="s">
        <v>3706</v>
      </c>
      <c r="F4514" s="86" t="str">
        <f>INDEX('Crosswalk Particulates'!$B:$B,MATCH('2017 EPA Data'!A4514,'Crosswalk Particulates'!$A:$A,0))</f>
        <v>Commercial Buildings Sector</v>
      </c>
      <c r="G4514" s="91">
        <f>INDEX('Crosswalk Particulates'!$E:$E,MATCH('2017 EPA Data'!$B4514,'Crosswalk Particulates'!$D:$D,0))</f>
        <v>0</v>
      </c>
      <c r="H4514" s="103">
        <f t="shared" si="70"/>
        <v>0</v>
      </c>
    </row>
    <row r="4515" spans="1:8" hidden="1">
      <c r="A4515" s="80" t="s">
        <v>3718</v>
      </c>
      <c r="B4515" s="80" t="s">
        <v>3915</v>
      </c>
      <c r="C4515" s="80" t="s">
        <v>3705</v>
      </c>
      <c r="D4515" s="93">
        <v>3.7041081677264898</v>
      </c>
      <c r="E4515" s="80" t="s">
        <v>3706</v>
      </c>
      <c r="F4515" s="86" t="str">
        <f>INDEX('Crosswalk Particulates'!$B:$B,MATCH('2017 EPA Data'!A4515,'Crosswalk Particulates'!$A:$A,0))</f>
        <v>process-other-industry</v>
      </c>
      <c r="G4515" s="91">
        <f>INDEX('Crosswalk Particulates'!$E:$E,MATCH('2017 EPA Data'!$B4515,'Crosswalk Particulates'!$D:$D,0))</f>
        <v>0</v>
      </c>
      <c r="H4515" s="103">
        <f t="shared" si="70"/>
        <v>0</v>
      </c>
    </row>
    <row r="4516" spans="1:8" hidden="1">
      <c r="A4516" s="80" t="s">
        <v>3774</v>
      </c>
      <c r="B4516" s="80" t="s">
        <v>3940</v>
      </c>
      <c r="C4516" s="80" t="s">
        <v>3705</v>
      </c>
      <c r="D4516" s="93">
        <v>3.7</v>
      </c>
      <c r="E4516" s="80" t="s">
        <v>3706</v>
      </c>
      <c r="F4516" s="86" t="str">
        <f>INDEX('Crosswalk Particulates'!$B:$B,MATCH('2017 EPA Data'!A4516,'Crosswalk Particulates'!$A:$A,0))</f>
        <v>process-other-industry</v>
      </c>
      <c r="G4516" s="91">
        <f>INDEX('Crosswalk Particulates'!$E:$E,MATCH('2017 EPA Data'!$B4516,'Crosswalk Particulates'!$D:$D,0))</f>
        <v>0</v>
      </c>
      <c r="H4516" s="103">
        <f t="shared" si="70"/>
        <v>0</v>
      </c>
    </row>
    <row r="4517" spans="1:8" hidden="1">
      <c r="A4517" s="80" t="s">
        <v>3740</v>
      </c>
      <c r="B4517" s="80" t="s">
        <v>3920</v>
      </c>
      <c r="D4517" s="93">
        <v>3.6790220027329998</v>
      </c>
      <c r="E4517" s="80" t="s">
        <v>3710</v>
      </c>
      <c r="F4517" s="86" t="str">
        <f>INDEX('Crosswalk Particulates'!$B:$B,MATCH('2017 EPA Data'!A4517,'Crosswalk Particulates'!$A:$A,0))</f>
        <v>process-agriculture-industry</v>
      </c>
      <c r="G4517" s="91">
        <f>INDEX('Crosswalk Particulates'!$E:$E,MATCH('2017 EPA Data'!$B4517,'Crosswalk Particulates'!$D:$D,0))</f>
        <v>0</v>
      </c>
      <c r="H4517" s="103">
        <f t="shared" si="70"/>
        <v>3337556.5881947912</v>
      </c>
    </row>
    <row r="4518" spans="1:8" hidden="1">
      <c r="A4518" s="80" t="s">
        <v>3852</v>
      </c>
      <c r="B4518" s="80" t="s">
        <v>3879</v>
      </c>
      <c r="C4518" s="80" t="s">
        <v>3705</v>
      </c>
      <c r="D4518" s="93">
        <v>3.6669999999999998</v>
      </c>
      <c r="E4518" s="80" t="s">
        <v>3706</v>
      </c>
      <c r="F4518" s="86" t="str">
        <f>INDEX('Crosswalk Particulates'!$B:$B,MATCH('2017 EPA Data'!A4518,'Crosswalk Particulates'!$A:$A,0))</f>
        <v>Commercial Buildings Sector</v>
      </c>
      <c r="G4518" s="91">
        <f>INDEX('Crosswalk Particulates'!$E:$E,MATCH('2017 EPA Data'!$B4518,'Crosswalk Particulates'!$D:$D,0))</f>
        <v>0</v>
      </c>
      <c r="H4518" s="103">
        <f t="shared" si="70"/>
        <v>0</v>
      </c>
    </row>
    <row r="4519" spans="1:8" hidden="1">
      <c r="A4519" s="80" t="s">
        <v>3783</v>
      </c>
      <c r="B4519" s="80" t="s">
        <v>3762</v>
      </c>
      <c r="C4519" s="80" t="s">
        <v>3705</v>
      </c>
      <c r="D4519" s="93">
        <v>3.6454979999999999</v>
      </c>
      <c r="E4519" s="80" t="s">
        <v>3706</v>
      </c>
      <c r="F4519" s="86" t="str">
        <f>INDEX('Crosswalk Particulates'!$B:$B,MATCH('2017 EPA Data'!A4519,'Crosswalk Particulates'!$A:$A,0))</f>
        <v>process-other-industry</v>
      </c>
      <c r="G4519" s="91">
        <f>INDEX('Crosswalk Particulates'!$E:$E,MATCH('2017 EPA Data'!$B4519,'Crosswalk Particulates'!$D:$D,0))</f>
        <v>0</v>
      </c>
      <c r="H4519" s="103">
        <f t="shared" si="70"/>
        <v>0</v>
      </c>
    </row>
    <row r="4520" spans="1:8" hidden="1">
      <c r="A4520" s="80" t="s">
        <v>3835</v>
      </c>
      <c r="B4520" s="80" t="s">
        <v>3877</v>
      </c>
      <c r="C4520" s="80" t="s">
        <v>3705</v>
      </c>
      <c r="D4520" s="93">
        <v>3.64</v>
      </c>
      <c r="E4520" s="80" t="s">
        <v>3706</v>
      </c>
      <c r="F4520" s="86" t="str">
        <f>INDEX('Crosswalk Particulates'!$B:$B,MATCH('2017 EPA Data'!A4520,'Crosswalk Particulates'!$A:$A,0))</f>
        <v>process-mining-industry</v>
      </c>
      <c r="G4520" s="91">
        <f>INDEX('Crosswalk Particulates'!$E:$E,MATCH('2017 EPA Data'!$B4520,'Crosswalk Particulates'!$D:$D,0))</f>
        <v>0</v>
      </c>
      <c r="H4520" s="103">
        <f t="shared" si="70"/>
        <v>0</v>
      </c>
    </row>
    <row r="4521" spans="1:8" hidden="1">
      <c r="A4521" s="80" t="s">
        <v>3707</v>
      </c>
      <c r="B4521" s="80" t="s">
        <v>3913</v>
      </c>
      <c r="C4521" s="80" t="s">
        <v>3705</v>
      </c>
      <c r="D4521" s="93">
        <v>3.61411227966</v>
      </c>
      <c r="E4521" s="80" t="s">
        <v>3706</v>
      </c>
      <c r="F4521" s="86" t="str">
        <f>INDEX('Crosswalk Particulates'!$B:$B,MATCH('2017 EPA Data'!A4521,'Crosswalk Particulates'!$A:$A,0))</f>
        <v>process-other-industry</v>
      </c>
      <c r="G4521" s="91">
        <f>INDEX('Crosswalk Particulates'!$E:$E,MATCH('2017 EPA Data'!$B4521,'Crosswalk Particulates'!$D:$D,0))</f>
        <v>0</v>
      </c>
      <c r="H4521" s="103">
        <f t="shared" si="70"/>
        <v>0</v>
      </c>
    </row>
    <row r="4522" spans="1:8" hidden="1">
      <c r="A4522" s="80" t="s">
        <v>3730</v>
      </c>
      <c r="B4522" s="80" t="s">
        <v>3765</v>
      </c>
      <c r="C4522" s="80" t="s">
        <v>3705</v>
      </c>
      <c r="D4522" s="93">
        <v>3.6</v>
      </c>
      <c r="E4522" s="80" t="s">
        <v>3706</v>
      </c>
      <c r="F4522" s="86" t="str">
        <f>INDEX('Crosswalk Particulates'!$B:$B,MATCH('2017 EPA Data'!A4522,'Crosswalk Particulates'!$A:$A,0))</f>
        <v>process-ngps-industry</v>
      </c>
      <c r="G4522" s="91">
        <f>INDEX('Crosswalk Particulates'!$E:$E,MATCH('2017 EPA Data'!$B4522,'Crosswalk Particulates'!$D:$D,0))</f>
        <v>0</v>
      </c>
      <c r="H4522" s="103">
        <f t="shared" si="70"/>
        <v>0</v>
      </c>
    </row>
    <row r="4523" spans="1:8" hidden="1">
      <c r="A4523" s="80" t="s">
        <v>3747</v>
      </c>
      <c r="B4523" s="80" t="s">
        <v>3973</v>
      </c>
      <c r="C4523" s="80" t="s">
        <v>3705</v>
      </c>
      <c r="D4523" s="93">
        <v>3.58</v>
      </c>
      <c r="E4523" s="80" t="s">
        <v>3706</v>
      </c>
      <c r="F4523" s="86" t="str">
        <f>INDEX('Crosswalk Particulates'!$B:$B,MATCH('2017 EPA Data'!A4523,'Crosswalk Particulates'!$A:$A,0))</f>
        <v>process-waste-industry</v>
      </c>
      <c r="G4523" s="91">
        <f>INDEX('Crosswalk Particulates'!$E:$E,MATCH('2017 EPA Data'!$B4523,'Crosswalk Particulates'!$D:$D,0))</f>
        <v>0</v>
      </c>
      <c r="H4523" s="103">
        <f t="shared" si="70"/>
        <v>0</v>
      </c>
    </row>
    <row r="4524" spans="1:8" hidden="1">
      <c r="A4524" s="80" t="s">
        <v>3788</v>
      </c>
      <c r="B4524" s="80" t="s">
        <v>4031</v>
      </c>
      <c r="C4524" s="80" t="s">
        <v>3705</v>
      </c>
      <c r="D4524" s="93">
        <v>3.5677866859999998</v>
      </c>
      <c r="E4524" s="80" t="s">
        <v>3706</v>
      </c>
      <c r="F4524" s="86" t="str">
        <f>INDEX('Crosswalk Particulates'!$B:$B,MATCH('2017 EPA Data'!A4524,'Crosswalk Particulates'!$A:$A,0))</f>
        <v>industry-fuel-biomass</v>
      </c>
      <c r="G4524" s="91">
        <f>INDEX('Crosswalk Particulates'!$E:$E,MATCH('2017 EPA Data'!$B4524,'Crosswalk Particulates'!$D:$D,0))</f>
        <v>0</v>
      </c>
      <c r="H4524" s="103">
        <f t="shared" si="70"/>
        <v>0</v>
      </c>
    </row>
    <row r="4525" spans="1:8" hidden="1">
      <c r="A4525" s="80" t="s">
        <v>3784</v>
      </c>
      <c r="B4525" s="80" t="s">
        <v>3871</v>
      </c>
      <c r="C4525" s="80" t="s">
        <v>3705</v>
      </c>
      <c r="D4525" s="93">
        <v>3.56352</v>
      </c>
      <c r="E4525" s="80" t="s">
        <v>3706</v>
      </c>
      <c r="F4525" s="86" t="str">
        <f>INDEX('Crosswalk Particulates'!$B:$B,MATCH('2017 EPA Data'!A4525,'Crosswalk Particulates'!$A:$A,0))</f>
        <v>industry-fuel-coal</v>
      </c>
      <c r="G4525" s="91">
        <f>INDEX('Crosswalk Particulates'!$E:$E,MATCH('2017 EPA Data'!$B4525,'Crosswalk Particulates'!$D:$D,0))</f>
        <v>0</v>
      </c>
      <c r="H4525" s="103">
        <f t="shared" si="70"/>
        <v>0</v>
      </c>
    </row>
    <row r="4526" spans="1:8" hidden="1">
      <c r="A4526" s="80" t="s">
        <v>3817</v>
      </c>
      <c r="B4526" s="80" t="s">
        <v>3841</v>
      </c>
      <c r="C4526" s="80" t="s">
        <v>3705</v>
      </c>
      <c r="D4526" s="93">
        <v>3.5421010536333002</v>
      </c>
      <c r="E4526" s="80" t="s">
        <v>3706</v>
      </c>
      <c r="F4526" s="86" t="str">
        <f>INDEX('Crosswalk Particulates'!$B:$B,MATCH('2017 EPA Data'!A4526,'Crosswalk Particulates'!$A:$A,0))</f>
        <v>industry-fuel-oil</v>
      </c>
      <c r="G4526" s="91">
        <f>INDEX('Crosswalk Particulates'!$E:$E,MATCH('2017 EPA Data'!$B4526,'Crosswalk Particulates'!$D:$D,0))</f>
        <v>0</v>
      </c>
      <c r="H4526" s="103">
        <f t="shared" si="70"/>
        <v>0</v>
      </c>
    </row>
    <row r="4527" spans="1:8" hidden="1">
      <c r="A4527" s="80" t="s">
        <v>3837</v>
      </c>
      <c r="B4527" s="80" t="s">
        <v>3885</v>
      </c>
      <c r="C4527" s="80" t="s">
        <v>3705</v>
      </c>
      <c r="D4527" s="93">
        <v>3.476822904</v>
      </c>
      <c r="E4527" s="80" t="s">
        <v>3706</v>
      </c>
      <c r="F4527" s="86" t="str">
        <f>INDEX('Crosswalk Particulates'!$B:$B,MATCH('2017 EPA Data'!A4527,'Crosswalk Particulates'!$A:$A,0))</f>
        <v>Electricity Sector</v>
      </c>
      <c r="G4527" s="91">
        <f>INDEX('Crosswalk Particulates'!$E:$E,MATCH('2017 EPA Data'!$B4527,'Crosswalk Particulates'!$D:$D,0))</f>
        <v>0</v>
      </c>
      <c r="H4527" s="103">
        <f t="shared" si="70"/>
        <v>0</v>
      </c>
    </row>
    <row r="4528" spans="1:8" hidden="1">
      <c r="A4528" s="80" t="s">
        <v>3743</v>
      </c>
      <c r="B4528" s="80" t="s">
        <v>3879</v>
      </c>
      <c r="C4528" s="80" t="s">
        <v>3705</v>
      </c>
      <c r="D4528" s="93">
        <v>3.4752200000000002</v>
      </c>
      <c r="E4528" s="80" t="s">
        <v>3706</v>
      </c>
      <c r="F4528" s="86" t="str">
        <f>INDEX('Crosswalk Particulates'!$B:$B,MATCH('2017 EPA Data'!A4528,'Crosswalk Particulates'!$A:$A,0))</f>
        <v>process-other-industry</v>
      </c>
      <c r="G4528" s="91">
        <f>INDEX('Crosswalk Particulates'!$E:$E,MATCH('2017 EPA Data'!$B4528,'Crosswalk Particulates'!$D:$D,0))</f>
        <v>0</v>
      </c>
      <c r="H4528" s="103">
        <f t="shared" si="70"/>
        <v>0</v>
      </c>
    </row>
    <row r="4529" spans="1:8" hidden="1">
      <c r="A4529" s="80" t="s">
        <v>3820</v>
      </c>
      <c r="B4529" s="80" t="s">
        <v>3968</v>
      </c>
      <c r="C4529" s="80" t="s">
        <v>3705</v>
      </c>
      <c r="D4529" s="93">
        <v>3.4447999999999999</v>
      </c>
      <c r="E4529" s="80" t="s">
        <v>3706</v>
      </c>
      <c r="F4529" s="86" t="str">
        <f>INDEX('Crosswalk Particulates'!$B:$B,MATCH('2017 EPA Data'!A4529,'Crosswalk Particulates'!$A:$A,0))</f>
        <v>industry-fuel-other</v>
      </c>
      <c r="G4529" s="91">
        <f>INDEX('Crosswalk Particulates'!$E:$E,MATCH('2017 EPA Data'!$B4529,'Crosswalk Particulates'!$D:$D,0))</f>
        <v>0</v>
      </c>
      <c r="H4529" s="103">
        <f t="shared" si="70"/>
        <v>0</v>
      </c>
    </row>
    <row r="4530" spans="1:8" hidden="1">
      <c r="A4530" s="80" t="s">
        <v>3774</v>
      </c>
      <c r="B4530" s="80" t="s">
        <v>3917</v>
      </c>
      <c r="C4530" s="80" t="s">
        <v>3705</v>
      </c>
      <c r="D4530" s="93">
        <v>3.4342916348000001</v>
      </c>
      <c r="E4530" s="80" t="s">
        <v>3706</v>
      </c>
      <c r="F4530" s="86" t="str">
        <f>INDEX('Crosswalk Particulates'!$B:$B,MATCH('2017 EPA Data'!A4530,'Crosswalk Particulates'!$A:$A,0))</f>
        <v>process-other-industry</v>
      </c>
      <c r="G4530" s="91">
        <f>INDEX('Crosswalk Particulates'!$E:$E,MATCH('2017 EPA Data'!$B4530,'Crosswalk Particulates'!$D:$D,0))</f>
        <v>0</v>
      </c>
      <c r="H4530" s="103">
        <f t="shared" si="70"/>
        <v>0</v>
      </c>
    </row>
    <row r="4531" spans="1:8" hidden="1">
      <c r="A4531" s="80" t="s">
        <v>3742</v>
      </c>
      <c r="B4531" s="80" t="s">
        <v>3920</v>
      </c>
      <c r="D4531" s="93">
        <v>3.4339975584225542</v>
      </c>
      <c r="E4531" s="80" t="s">
        <v>3710</v>
      </c>
      <c r="F4531" s="86" t="str">
        <f>INDEX('Crosswalk Particulates'!$B:$B,MATCH('2017 EPA Data'!A4531,'Crosswalk Particulates'!$A:$A,0))</f>
        <v>Transportation Sector</v>
      </c>
      <c r="G4531" s="91">
        <f>INDEX('Crosswalk Particulates'!$E:$E,MATCH('2017 EPA Data'!$B4531,'Crosswalk Particulates'!$D:$D,0))</f>
        <v>0</v>
      </c>
      <c r="H4531" s="103">
        <f t="shared" si="70"/>
        <v>3115273.8870395394</v>
      </c>
    </row>
    <row r="4532" spans="1:8" hidden="1">
      <c r="A4532" s="80" t="s">
        <v>3783</v>
      </c>
      <c r="B4532" s="80" t="s">
        <v>3793</v>
      </c>
      <c r="C4532" s="80" t="s">
        <v>3745</v>
      </c>
      <c r="D4532" s="93">
        <v>3.4097821026499999</v>
      </c>
      <c r="E4532" s="80" t="s">
        <v>3710</v>
      </c>
      <c r="F4532" s="86" t="str">
        <f>INDEX('Crosswalk Particulates'!$B:$B,MATCH('2017 EPA Data'!A4532,'Crosswalk Particulates'!$A:$A,0))</f>
        <v>process-other-industry</v>
      </c>
      <c r="G4532" s="91">
        <f>INDEX('Crosswalk Particulates'!$E:$E,MATCH('2017 EPA Data'!$B4532,'Crosswalk Particulates'!$D:$D,0))</f>
        <v>0</v>
      </c>
      <c r="H4532" s="103">
        <f t="shared" si="70"/>
        <v>3093305.9689651732</v>
      </c>
    </row>
    <row r="4533" spans="1:8" hidden="1">
      <c r="A4533" s="80" t="s">
        <v>3820</v>
      </c>
      <c r="B4533" s="80" t="s">
        <v>4006</v>
      </c>
      <c r="C4533" s="80" t="s">
        <v>3705</v>
      </c>
      <c r="D4533" s="93">
        <v>3.4</v>
      </c>
      <c r="E4533" s="80" t="s">
        <v>3706</v>
      </c>
      <c r="F4533" s="86" t="str">
        <f>INDEX('Crosswalk Particulates'!$B:$B,MATCH('2017 EPA Data'!A4533,'Crosswalk Particulates'!$A:$A,0))</f>
        <v>industry-fuel-other</v>
      </c>
      <c r="G4533" s="91">
        <f>INDEX('Crosswalk Particulates'!$E:$E,MATCH('2017 EPA Data'!$B4533,'Crosswalk Particulates'!$D:$D,0))</f>
        <v>0</v>
      </c>
      <c r="H4533" s="103">
        <f t="shared" si="70"/>
        <v>0</v>
      </c>
    </row>
    <row r="4534" spans="1:8" hidden="1">
      <c r="A4534" s="80" t="s">
        <v>3820</v>
      </c>
      <c r="B4534" s="80" t="s">
        <v>3871</v>
      </c>
      <c r="C4534" s="80" t="s">
        <v>3705</v>
      </c>
      <c r="D4534" s="93">
        <v>3.4</v>
      </c>
      <c r="E4534" s="80" t="s">
        <v>3706</v>
      </c>
      <c r="F4534" s="86" t="str">
        <f>INDEX('Crosswalk Particulates'!$B:$B,MATCH('2017 EPA Data'!A4534,'Crosswalk Particulates'!$A:$A,0))</f>
        <v>industry-fuel-other</v>
      </c>
      <c r="G4534" s="91">
        <f>INDEX('Crosswalk Particulates'!$E:$E,MATCH('2017 EPA Data'!$B4534,'Crosswalk Particulates'!$D:$D,0))</f>
        <v>0</v>
      </c>
      <c r="H4534" s="103">
        <f t="shared" si="70"/>
        <v>0</v>
      </c>
    </row>
    <row r="4535" spans="1:8" hidden="1">
      <c r="A4535" s="80" t="s">
        <v>3820</v>
      </c>
      <c r="B4535" s="80" t="s">
        <v>3982</v>
      </c>
      <c r="C4535" s="80" t="s">
        <v>3705</v>
      </c>
      <c r="D4535" s="93">
        <v>3.4</v>
      </c>
      <c r="E4535" s="80" t="s">
        <v>3706</v>
      </c>
      <c r="F4535" s="86" t="str">
        <f>INDEX('Crosswalk Particulates'!$B:$B,MATCH('2017 EPA Data'!A4535,'Crosswalk Particulates'!$A:$A,0))</f>
        <v>industry-fuel-other</v>
      </c>
      <c r="G4535" s="91">
        <f>INDEX('Crosswalk Particulates'!$E:$E,MATCH('2017 EPA Data'!$B4535,'Crosswalk Particulates'!$D:$D,0))</f>
        <v>0</v>
      </c>
      <c r="H4535" s="103">
        <f t="shared" si="70"/>
        <v>0</v>
      </c>
    </row>
    <row r="4536" spans="1:8" hidden="1">
      <c r="A4536" s="80" t="s">
        <v>3743</v>
      </c>
      <c r="B4536" s="80" t="s">
        <v>3959</v>
      </c>
      <c r="C4536" s="80" t="s">
        <v>3705</v>
      </c>
      <c r="D4536" s="93">
        <v>3.4</v>
      </c>
      <c r="E4536" s="80" t="s">
        <v>3706</v>
      </c>
      <c r="F4536" s="86" t="str">
        <f>INDEX('Crosswalk Particulates'!$B:$B,MATCH('2017 EPA Data'!A4536,'Crosswalk Particulates'!$A:$A,0))</f>
        <v>process-other-industry</v>
      </c>
      <c r="G4536" s="91">
        <f>INDEX('Crosswalk Particulates'!$E:$E,MATCH('2017 EPA Data'!$B4536,'Crosswalk Particulates'!$D:$D,0))</f>
        <v>0</v>
      </c>
      <c r="H4536" s="103">
        <f t="shared" si="70"/>
        <v>0</v>
      </c>
    </row>
    <row r="4537" spans="1:8" hidden="1">
      <c r="A4537" s="80" t="s">
        <v>3820</v>
      </c>
      <c r="B4537" s="80" t="s">
        <v>3919</v>
      </c>
      <c r="C4537" s="80" t="s">
        <v>3705</v>
      </c>
      <c r="D4537" s="93">
        <v>3.4</v>
      </c>
      <c r="E4537" s="80" t="s">
        <v>3706</v>
      </c>
      <c r="F4537" s="86" t="str">
        <f>INDEX('Crosswalk Particulates'!$B:$B,MATCH('2017 EPA Data'!A4537,'Crosswalk Particulates'!$A:$A,0))</f>
        <v>industry-fuel-other</v>
      </c>
      <c r="G4537" s="91">
        <f>INDEX('Crosswalk Particulates'!$E:$E,MATCH('2017 EPA Data'!$B4537,'Crosswalk Particulates'!$D:$D,0))</f>
        <v>0</v>
      </c>
      <c r="H4537" s="103">
        <f t="shared" si="70"/>
        <v>0</v>
      </c>
    </row>
    <row r="4538" spans="1:8" hidden="1">
      <c r="A4538" s="80" t="s">
        <v>3796</v>
      </c>
      <c r="B4538" s="80" t="s">
        <v>3850</v>
      </c>
      <c r="C4538" s="80" t="s">
        <v>3705</v>
      </c>
      <c r="D4538" s="93">
        <v>3.3681603999999998</v>
      </c>
      <c r="E4538" s="80" t="s">
        <v>3706</v>
      </c>
      <c r="F4538" s="86" t="str">
        <f>INDEX('Crosswalk Particulates'!$B:$B,MATCH('2017 EPA Data'!A4538,'Crosswalk Particulates'!$A:$A,0))</f>
        <v>Electricity Sector</v>
      </c>
      <c r="G4538" s="91">
        <f>INDEX('Crosswalk Particulates'!$E:$E,MATCH('2017 EPA Data'!$B4538,'Crosswalk Particulates'!$D:$D,0))</f>
        <v>0</v>
      </c>
      <c r="H4538" s="103">
        <f t="shared" si="70"/>
        <v>0</v>
      </c>
    </row>
    <row r="4539" spans="1:8" hidden="1">
      <c r="A4539" s="80" t="s">
        <v>3843</v>
      </c>
      <c r="B4539" s="80" t="s">
        <v>3975</v>
      </c>
      <c r="C4539" s="80" t="s">
        <v>3705</v>
      </c>
      <c r="D4539" s="93">
        <v>3.3508440640144945</v>
      </c>
      <c r="E4539" s="80" t="s">
        <v>3706</v>
      </c>
      <c r="F4539" s="86" t="str">
        <f>INDEX('Crosswalk Particulates'!$B:$B,MATCH('2017 EPA Data'!A4539,'Crosswalk Particulates'!$A:$A,0))</f>
        <v>Commercial Buildings Sector</v>
      </c>
      <c r="G4539" s="91">
        <f>INDEX('Crosswalk Particulates'!$E:$E,MATCH('2017 EPA Data'!$B4539,'Crosswalk Particulates'!$D:$D,0))</f>
        <v>0</v>
      </c>
      <c r="H4539" s="103">
        <f t="shared" si="70"/>
        <v>0</v>
      </c>
    </row>
    <row r="4540" spans="1:8" hidden="1">
      <c r="A4540" s="80" t="s">
        <v>3837</v>
      </c>
      <c r="B4540" s="80" t="s">
        <v>3825</v>
      </c>
      <c r="C4540" s="80" t="s">
        <v>3705</v>
      </c>
      <c r="D4540" s="93">
        <v>3.3143364219452001</v>
      </c>
      <c r="E4540" s="80" t="s">
        <v>3706</v>
      </c>
      <c r="F4540" s="86" t="str">
        <f>INDEX('Crosswalk Particulates'!$B:$B,MATCH('2017 EPA Data'!A4540,'Crosswalk Particulates'!$A:$A,0))</f>
        <v>Electricity Sector</v>
      </c>
      <c r="G4540" s="91">
        <f>INDEX('Crosswalk Particulates'!$E:$E,MATCH('2017 EPA Data'!$B4540,'Crosswalk Particulates'!$D:$D,0))</f>
        <v>0</v>
      </c>
      <c r="H4540" s="103">
        <f t="shared" si="70"/>
        <v>0</v>
      </c>
    </row>
    <row r="4541" spans="1:8" hidden="1">
      <c r="A4541" s="80" t="s">
        <v>3774</v>
      </c>
      <c r="B4541" s="80" t="s">
        <v>3776</v>
      </c>
      <c r="C4541" s="80" t="s">
        <v>3705</v>
      </c>
      <c r="D4541" s="93">
        <v>3.3</v>
      </c>
      <c r="E4541" s="80" t="s">
        <v>3706</v>
      </c>
      <c r="F4541" s="86" t="str">
        <f>INDEX('Crosswalk Particulates'!$B:$B,MATCH('2017 EPA Data'!A4541,'Crosswalk Particulates'!$A:$A,0))</f>
        <v>process-other-industry</v>
      </c>
      <c r="G4541" s="91">
        <f>INDEX('Crosswalk Particulates'!$E:$E,MATCH('2017 EPA Data'!$B4541,'Crosswalk Particulates'!$D:$D,0))</f>
        <v>0</v>
      </c>
      <c r="H4541" s="103">
        <f t="shared" si="70"/>
        <v>0</v>
      </c>
    </row>
    <row r="4542" spans="1:8" hidden="1">
      <c r="A4542" s="80" t="s">
        <v>3853</v>
      </c>
      <c r="B4542" s="80" t="s">
        <v>3969</v>
      </c>
      <c r="C4542" s="80" t="s">
        <v>3705</v>
      </c>
      <c r="D4542" s="93">
        <v>3.243376</v>
      </c>
      <c r="E4542" s="80" t="s">
        <v>3706</v>
      </c>
      <c r="F4542" s="86" t="str">
        <f>INDEX('Crosswalk Particulates'!$B:$B,MATCH('2017 EPA Data'!A4542,'Crosswalk Particulates'!$A:$A,0))</f>
        <v>Commercial Buildings Sector</v>
      </c>
      <c r="G4542" s="91">
        <f>INDEX('Crosswalk Particulates'!$E:$E,MATCH('2017 EPA Data'!$B4542,'Crosswalk Particulates'!$D:$D,0))</f>
        <v>0</v>
      </c>
      <c r="H4542" s="103">
        <f t="shared" si="70"/>
        <v>0</v>
      </c>
    </row>
    <row r="4543" spans="1:8" hidden="1">
      <c r="A4543" s="80" t="s">
        <v>3796</v>
      </c>
      <c r="B4543" s="80" t="s">
        <v>3867</v>
      </c>
      <c r="C4543" s="80" t="s">
        <v>3705</v>
      </c>
      <c r="D4543" s="93">
        <v>3.2176999999999998</v>
      </c>
      <c r="E4543" s="80" t="s">
        <v>3706</v>
      </c>
      <c r="F4543" s="86" t="str">
        <f>INDEX('Crosswalk Particulates'!$B:$B,MATCH('2017 EPA Data'!A4543,'Crosswalk Particulates'!$A:$A,0))</f>
        <v>Electricity Sector</v>
      </c>
      <c r="G4543" s="91">
        <f>INDEX('Crosswalk Particulates'!$E:$E,MATCH('2017 EPA Data'!$B4543,'Crosswalk Particulates'!$D:$D,0))</f>
        <v>0</v>
      </c>
      <c r="H4543" s="103">
        <f t="shared" si="70"/>
        <v>0</v>
      </c>
    </row>
    <row r="4544" spans="1:8" hidden="1">
      <c r="A4544" s="80" t="s">
        <v>3783</v>
      </c>
      <c r="B4544" s="80" t="s">
        <v>3825</v>
      </c>
      <c r="C4544" s="80" t="s">
        <v>3705</v>
      </c>
      <c r="D4544" s="93">
        <v>3.1825180344000001</v>
      </c>
      <c r="E4544" s="80" t="s">
        <v>3706</v>
      </c>
      <c r="F4544" s="86" t="str">
        <f>INDEX('Crosswalk Particulates'!$B:$B,MATCH('2017 EPA Data'!A4544,'Crosswalk Particulates'!$A:$A,0))</f>
        <v>process-other-industry</v>
      </c>
      <c r="G4544" s="91">
        <f>INDEX('Crosswalk Particulates'!$E:$E,MATCH('2017 EPA Data'!$B4544,'Crosswalk Particulates'!$D:$D,0))</f>
        <v>0</v>
      </c>
      <c r="H4544" s="103">
        <f t="shared" si="70"/>
        <v>0</v>
      </c>
    </row>
    <row r="4545" spans="1:8" hidden="1">
      <c r="A4545" s="80" t="s">
        <v>3853</v>
      </c>
      <c r="B4545" s="80" t="s">
        <v>3913</v>
      </c>
      <c r="C4545" s="80" t="s">
        <v>3705</v>
      </c>
      <c r="D4545" s="93">
        <v>3.1772133359945758</v>
      </c>
      <c r="E4545" s="80" t="s">
        <v>3706</v>
      </c>
      <c r="F4545" s="86" t="str">
        <f>INDEX('Crosswalk Particulates'!$B:$B,MATCH('2017 EPA Data'!A4545,'Crosswalk Particulates'!$A:$A,0))</f>
        <v>Commercial Buildings Sector</v>
      </c>
      <c r="G4545" s="91">
        <f>INDEX('Crosswalk Particulates'!$E:$E,MATCH('2017 EPA Data'!$B4545,'Crosswalk Particulates'!$D:$D,0))</f>
        <v>0</v>
      </c>
      <c r="H4545" s="103">
        <f t="shared" si="70"/>
        <v>0</v>
      </c>
    </row>
    <row r="4546" spans="1:8" hidden="1">
      <c r="A4546" s="80" t="s">
        <v>3820</v>
      </c>
      <c r="B4546" s="80" t="s">
        <v>3728</v>
      </c>
      <c r="C4546" s="80" t="s">
        <v>3705</v>
      </c>
      <c r="D4546" s="93">
        <v>3.1391936999999999</v>
      </c>
      <c r="E4546" s="80" t="s">
        <v>3706</v>
      </c>
      <c r="F4546" s="86" t="str">
        <f>INDEX('Crosswalk Particulates'!$B:$B,MATCH('2017 EPA Data'!A4546,'Crosswalk Particulates'!$A:$A,0))</f>
        <v>industry-fuel-other</v>
      </c>
      <c r="G4546" s="91">
        <f>INDEX('Crosswalk Particulates'!$E:$E,MATCH('2017 EPA Data'!$B4546,'Crosswalk Particulates'!$D:$D,0))</f>
        <v>0</v>
      </c>
      <c r="H4546" s="103">
        <f t="shared" si="70"/>
        <v>0</v>
      </c>
    </row>
    <row r="4547" spans="1:8" hidden="1">
      <c r="A4547" s="80" t="s">
        <v>3795</v>
      </c>
      <c r="B4547" s="80" t="s">
        <v>3871</v>
      </c>
      <c r="C4547" s="80" t="s">
        <v>3705</v>
      </c>
      <c r="D4547" s="93">
        <v>3.1257999999999999</v>
      </c>
      <c r="E4547" s="80" t="s">
        <v>3706</v>
      </c>
      <c r="F4547" s="86" t="str">
        <f>INDEX('Crosswalk Particulates'!$B:$B,MATCH('2017 EPA Data'!A4547,'Crosswalk Particulates'!$A:$A,0))</f>
        <v>process-cement-industry</v>
      </c>
      <c r="G4547" s="91">
        <f>INDEX('Crosswalk Particulates'!$E:$E,MATCH('2017 EPA Data'!$B4547,'Crosswalk Particulates'!$D:$D,0))</f>
        <v>0</v>
      </c>
      <c r="H4547" s="103">
        <f t="shared" si="70"/>
        <v>0</v>
      </c>
    </row>
    <row r="4548" spans="1:8" hidden="1">
      <c r="A4548" s="80" t="s">
        <v>3730</v>
      </c>
      <c r="B4548" s="80" t="s">
        <v>3916</v>
      </c>
      <c r="C4548" s="80" t="s">
        <v>3705</v>
      </c>
      <c r="D4548" s="93">
        <v>3.1243562649049403</v>
      </c>
      <c r="E4548" s="80" t="s">
        <v>3706</v>
      </c>
      <c r="F4548" s="86" t="str">
        <f>INDEX('Crosswalk Particulates'!$B:$B,MATCH('2017 EPA Data'!A4548,'Crosswalk Particulates'!$A:$A,0))</f>
        <v>process-ngps-industry</v>
      </c>
      <c r="G4548" s="91">
        <f>INDEX('Crosswalk Particulates'!$E:$E,MATCH('2017 EPA Data'!$B4548,'Crosswalk Particulates'!$D:$D,0))</f>
        <v>0</v>
      </c>
      <c r="H4548" s="103">
        <f t="shared" ref="H4548:H4611" si="71">IF(E4548="TON",D4548/metricton_to_shortton,0)*10^6</f>
        <v>0</v>
      </c>
    </row>
    <row r="4549" spans="1:8" hidden="1">
      <c r="A4549" s="80" t="s">
        <v>3807</v>
      </c>
      <c r="B4549" s="80" t="s">
        <v>4032</v>
      </c>
      <c r="C4549" s="80" t="s">
        <v>3705</v>
      </c>
      <c r="D4549" s="93">
        <v>3.085</v>
      </c>
      <c r="E4549" s="80" t="s">
        <v>3706</v>
      </c>
      <c r="F4549" s="86" t="str">
        <f>INDEX('Crosswalk Particulates'!$B:$B,MATCH('2017 EPA Data'!A4549,'Crosswalk Particulates'!$A:$A,0))</f>
        <v>process-iron and steel-industry</v>
      </c>
      <c r="G4549" s="91">
        <f>INDEX('Crosswalk Particulates'!$E:$E,MATCH('2017 EPA Data'!$B4549,'Crosswalk Particulates'!$D:$D,0))</f>
        <v>0</v>
      </c>
      <c r="H4549" s="103">
        <f t="shared" si="71"/>
        <v>0</v>
      </c>
    </row>
    <row r="4550" spans="1:8" hidden="1">
      <c r="A4550" s="80" t="s">
        <v>3753</v>
      </c>
      <c r="B4550" s="80" t="s">
        <v>4033</v>
      </c>
      <c r="C4550" s="80" t="s">
        <v>3705</v>
      </c>
      <c r="D4550" s="93">
        <v>3.081553161</v>
      </c>
      <c r="E4550" s="80" t="s">
        <v>3706</v>
      </c>
      <c r="F4550" s="86" t="str">
        <f>INDEX('Crosswalk Particulates'!$B:$B,MATCH('2017 EPA Data'!A4550,'Crosswalk Particulates'!$A:$A,0))</f>
        <v>Electricity Sector</v>
      </c>
      <c r="G4550" s="91">
        <f>INDEX('Crosswalk Particulates'!$E:$E,MATCH('2017 EPA Data'!$B4550,'Crosswalk Particulates'!$D:$D,0))</f>
        <v>0</v>
      </c>
      <c r="H4550" s="103">
        <f t="shared" si="71"/>
        <v>0</v>
      </c>
    </row>
    <row r="4551" spans="1:8" hidden="1">
      <c r="A4551" s="80" t="s">
        <v>3795</v>
      </c>
      <c r="B4551" s="80" t="s">
        <v>3906</v>
      </c>
      <c r="C4551" s="80" t="s">
        <v>3705</v>
      </c>
      <c r="D4551" s="93">
        <v>3</v>
      </c>
      <c r="E4551" s="80" t="s">
        <v>3706</v>
      </c>
      <c r="F4551" s="86" t="str">
        <f>INDEX('Crosswalk Particulates'!$B:$B,MATCH('2017 EPA Data'!A4551,'Crosswalk Particulates'!$A:$A,0))</f>
        <v>process-cement-industry</v>
      </c>
      <c r="G4551" s="91">
        <f>INDEX('Crosswalk Particulates'!$E:$E,MATCH('2017 EPA Data'!$B4551,'Crosswalk Particulates'!$D:$D,0))</f>
        <v>0</v>
      </c>
      <c r="H4551" s="103">
        <f t="shared" si="71"/>
        <v>0</v>
      </c>
    </row>
    <row r="4552" spans="1:8" hidden="1">
      <c r="A4552" s="80" t="s">
        <v>3852</v>
      </c>
      <c r="B4552" s="80" t="s">
        <v>3886</v>
      </c>
      <c r="C4552" s="80" t="s">
        <v>3709</v>
      </c>
      <c r="D4552" s="93">
        <v>2.9990250294799998</v>
      </c>
      <c r="E4552" s="80" t="s">
        <v>3710</v>
      </c>
      <c r="F4552" s="86" t="str">
        <f>INDEX('Crosswalk Particulates'!$B:$B,MATCH('2017 EPA Data'!A4552,'Crosswalk Particulates'!$A:$A,0))</f>
        <v>Commercial Buildings Sector</v>
      </c>
      <c r="G4552" s="91" t="str">
        <f>INDEX('Crosswalk Particulates'!$E:$E,MATCH('2017 EPA Data'!$B4552,'Crosswalk Particulates'!$D:$D,0))</f>
        <v>N2O</v>
      </c>
      <c r="H4552" s="103">
        <f t="shared" si="71"/>
        <v>2720672.9771842766</v>
      </c>
    </row>
    <row r="4553" spans="1:8" hidden="1">
      <c r="A4553" s="80" t="s">
        <v>3770</v>
      </c>
      <c r="B4553" s="80" t="s">
        <v>3750</v>
      </c>
      <c r="C4553" s="80" t="s">
        <v>3705</v>
      </c>
      <c r="D4553" s="93">
        <v>2.9676814</v>
      </c>
      <c r="E4553" s="80" t="s">
        <v>3706</v>
      </c>
      <c r="F4553" s="86" t="str">
        <f>INDEX('Crosswalk Particulates'!$B:$B,MATCH('2017 EPA Data'!A4553,'Crosswalk Particulates'!$A:$A,0))</f>
        <v>Commercial Buildings Sector</v>
      </c>
      <c r="G4553" s="91">
        <f>INDEX('Crosswalk Particulates'!$E:$E,MATCH('2017 EPA Data'!$B4553,'Crosswalk Particulates'!$D:$D,0))</f>
        <v>0</v>
      </c>
      <c r="H4553" s="103">
        <f t="shared" si="71"/>
        <v>0</v>
      </c>
    </row>
    <row r="4554" spans="1:8" hidden="1">
      <c r="A4554" s="80" t="s">
        <v>3747</v>
      </c>
      <c r="B4554" s="80" t="s">
        <v>4032</v>
      </c>
      <c r="C4554" s="80" t="s">
        <v>3705</v>
      </c>
      <c r="D4554" s="93">
        <v>2.9554</v>
      </c>
      <c r="E4554" s="80" t="s">
        <v>3706</v>
      </c>
      <c r="F4554" s="86" t="str">
        <f>INDEX('Crosswalk Particulates'!$B:$B,MATCH('2017 EPA Data'!A4554,'Crosswalk Particulates'!$A:$A,0))</f>
        <v>process-waste-industry</v>
      </c>
      <c r="G4554" s="91">
        <f>INDEX('Crosswalk Particulates'!$E:$E,MATCH('2017 EPA Data'!$B4554,'Crosswalk Particulates'!$D:$D,0))</f>
        <v>0</v>
      </c>
      <c r="H4554" s="103">
        <f t="shared" si="71"/>
        <v>0</v>
      </c>
    </row>
    <row r="4555" spans="1:8" hidden="1">
      <c r="A4555" s="80" t="s">
        <v>3747</v>
      </c>
      <c r="B4555" s="80" t="s">
        <v>3987</v>
      </c>
      <c r="C4555" s="80" t="s">
        <v>3705</v>
      </c>
      <c r="D4555" s="93">
        <v>2.9260060000000001</v>
      </c>
      <c r="E4555" s="80" t="s">
        <v>3706</v>
      </c>
      <c r="F4555" s="86" t="str">
        <f>INDEX('Crosswalk Particulates'!$B:$B,MATCH('2017 EPA Data'!A4555,'Crosswalk Particulates'!$A:$A,0))</f>
        <v>process-waste-industry</v>
      </c>
      <c r="G4555" s="91">
        <f>INDEX('Crosswalk Particulates'!$E:$E,MATCH('2017 EPA Data'!$B4555,'Crosswalk Particulates'!$D:$D,0))</f>
        <v>0</v>
      </c>
      <c r="H4555" s="103">
        <f t="shared" si="71"/>
        <v>0</v>
      </c>
    </row>
    <row r="4556" spans="1:8" hidden="1">
      <c r="A4556" s="80" t="s">
        <v>3730</v>
      </c>
      <c r="B4556" s="80" t="s">
        <v>3951</v>
      </c>
      <c r="C4556" s="80" t="s">
        <v>3705</v>
      </c>
      <c r="D4556" s="93">
        <v>2.8675265847999998</v>
      </c>
      <c r="E4556" s="80" t="s">
        <v>3706</v>
      </c>
      <c r="F4556" s="86" t="str">
        <f>INDEX('Crosswalk Particulates'!$B:$B,MATCH('2017 EPA Data'!A4556,'Crosswalk Particulates'!$A:$A,0))</f>
        <v>process-ngps-industry</v>
      </c>
      <c r="G4556" s="91">
        <f>INDEX('Crosswalk Particulates'!$E:$E,MATCH('2017 EPA Data'!$B4556,'Crosswalk Particulates'!$D:$D,0))</f>
        <v>0</v>
      </c>
      <c r="H4556" s="103">
        <f t="shared" si="71"/>
        <v>0</v>
      </c>
    </row>
    <row r="4557" spans="1:8" hidden="1">
      <c r="A4557" s="80" t="s">
        <v>3791</v>
      </c>
      <c r="B4557" s="80" t="s">
        <v>3874</v>
      </c>
      <c r="C4557" s="80" t="s">
        <v>3705</v>
      </c>
      <c r="D4557" s="93">
        <v>2.8498666928397189</v>
      </c>
      <c r="E4557" s="80" t="s">
        <v>3706</v>
      </c>
      <c r="F4557" s="86" t="str">
        <f>INDEX('Crosswalk Particulates'!$B:$B,MATCH('2017 EPA Data'!A4557,'Crosswalk Particulates'!$A:$A,0))</f>
        <v>Transportation Sector</v>
      </c>
      <c r="G4557" s="91">
        <f>INDEX('Crosswalk Particulates'!$E:$E,MATCH('2017 EPA Data'!$B4557,'Crosswalk Particulates'!$D:$D,0))</f>
        <v>0</v>
      </c>
      <c r="H4557" s="103">
        <f t="shared" si="71"/>
        <v>0</v>
      </c>
    </row>
    <row r="4558" spans="1:8" hidden="1">
      <c r="A4558" s="80" t="s">
        <v>3788</v>
      </c>
      <c r="B4558" s="80" t="s">
        <v>3841</v>
      </c>
      <c r="C4558" s="80" t="s">
        <v>3705</v>
      </c>
      <c r="D4558" s="93">
        <v>2.8048417328894</v>
      </c>
      <c r="E4558" s="80" t="s">
        <v>3706</v>
      </c>
      <c r="F4558" s="86" t="str">
        <f>INDEX('Crosswalk Particulates'!$B:$B,MATCH('2017 EPA Data'!A4558,'Crosswalk Particulates'!$A:$A,0))</f>
        <v>industry-fuel-biomass</v>
      </c>
      <c r="G4558" s="91">
        <f>INDEX('Crosswalk Particulates'!$E:$E,MATCH('2017 EPA Data'!$B4558,'Crosswalk Particulates'!$D:$D,0))</f>
        <v>0</v>
      </c>
      <c r="H4558" s="103">
        <f t="shared" si="71"/>
        <v>0</v>
      </c>
    </row>
    <row r="4559" spans="1:8" hidden="1">
      <c r="A4559" s="80" t="s">
        <v>3837</v>
      </c>
      <c r="B4559" s="80" t="s">
        <v>3799</v>
      </c>
      <c r="C4559" s="80" t="s">
        <v>3705</v>
      </c>
      <c r="D4559" s="93">
        <v>2.8</v>
      </c>
      <c r="E4559" s="80" t="s">
        <v>3706</v>
      </c>
      <c r="F4559" s="86" t="str">
        <f>INDEX('Crosswalk Particulates'!$B:$B,MATCH('2017 EPA Data'!A4559,'Crosswalk Particulates'!$A:$A,0))</f>
        <v>Electricity Sector</v>
      </c>
      <c r="G4559" s="91">
        <f>INDEX('Crosswalk Particulates'!$E:$E,MATCH('2017 EPA Data'!$B4559,'Crosswalk Particulates'!$D:$D,0))</f>
        <v>0</v>
      </c>
      <c r="H4559" s="103">
        <f t="shared" si="71"/>
        <v>0</v>
      </c>
    </row>
    <row r="4560" spans="1:8" hidden="1">
      <c r="A4560" s="80" t="s">
        <v>3820</v>
      </c>
      <c r="B4560" s="80" t="s">
        <v>3892</v>
      </c>
      <c r="C4560" s="80" t="s">
        <v>3705</v>
      </c>
      <c r="D4560" s="93">
        <v>2.8</v>
      </c>
      <c r="E4560" s="80" t="s">
        <v>3706</v>
      </c>
      <c r="F4560" s="86" t="str">
        <f>INDEX('Crosswalk Particulates'!$B:$B,MATCH('2017 EPA Data'!A4560,'Crosswalk Particulates'!$A:$A,0))</f>
        <v>industry-fuel-other</v>
      </c>
      <c r="G4560" s="91">
        <f>INDEX('Crosswalk Particulates'!$E:$E,MATCH('2017 EPA Data'!$B4560,'Crosswalk Particulates'!$D:$D,0))</f>
        <v>0</v>
      </c>
      <c r="H4560" s="103">
        <f t="shared" si="71"/>
        <v>0</v>
      </c>
    </row>
    <row r="4561" spans="1:8" hidden="1">
      <c r="A4561" s="80" t="s">
        <v>3760</v>
      </c>
      <c r="B4561" s="80" t="s">
        <v>3847</v>
      </c>
      <c r="C4561" s="80" t="s">
        <v>3705</v>
      </c>
      <c r="D4561" s="93">
        <v>2.8</v>
      </c>
      <c r="E4561" s="80" t="s">
        <v>3706</v>
      </c>
      <c r="F4561" s="86" t="str">
        <f>INDEX('Crosswalk Particulates'!$B:$B,MATCH('2017 EPA Data'!A4561,'Crosswalk Particulates'!$A:$A,0))</f>
        <v>process-other-industry</v>
      </c>
      <c r="G4561" s="91">
        <f>INDEX('Crosswalk Particulates'!$E:$E,MATCH('2017 EPA Data'!$B4561,'Crosswalk Particulates'!$D:$D,0))</f>
        <v>0</v>
      </c>
      <c r="H4561" s="103">
        <f t="shared" si="71"/>
        <v>0</v>
      </c>
    </row>
    <row r="4562" spans="1:8" hidden="1">
      <c r="A4562" s="80" t="s">
        <v>3837</v>
      </c>
      <c r="B4562" s="80" t="s">
        <v>3907</v>
      </c>
      <c r="C4562" s="80" t="s">
        <v>3705</v>
      </c>
      <c r="D4562" s="93">
        <v>2.8</v>
      </c>
      <c r="E4562" s="80" t="s">
        <v>3706</v>
      </c>
      <c r="F4562" s="86" t="str">
        <f>INDEX('Crosswalk Particulates'!$B:$B,MATCH('2017 EPA Data'!A4562,'Crosswalk Particulates'!$A:$A,0))</f>
        <v>Electricity Sector</v>
      </c>
      <c r="G4562" s="91">
        <f>INDEX('Crosswalk Particulates'!$E:$E,MATCH('2017 EPA Data'!$B4562,'Crosswalk Particulates'!$D:$D,0))</f>
        <v>0</v>
      </c>
      <c r="H4562" s="103">
        <f t="shared" si="71"/>
        <v>0</v>
      </c>
    </row>
    <row r="4563" spans="1:8" hidden="1">
      <c r="A4563" s="80" t="s">
        <v>3766</v>
      </c>
      <c r="B4563" s="80" t="s">
        <v>3952</v>
      </c>
      <c r="C4563" s="80" t="s">
        <v>3705</v>
      </c>
      <c r="D4563" s="93">
        <v>2.8</v>
      </c>
      <c r="E4563" s="80" t="s">
        <v>3706</v>
      </c>
      <c r="F4563" s="86" t="str">
        <f>INDEX('Crosswalk Particulates'!$B:$B,MATCH('2017 EPA Data'!A4563,'Crosswalk Particulates'!$A:$A,0))</f>
        <v>process-chemicals-industry</v>
      </c>
      <c r="G4563" s="91">
        <f>INDEX('Crosswalk Particulates'!$E:$E,MATCH('2017 EPA Data'!$B4563,'Crosswalk Particulates'!$D:$D,0))</f>
        <v>0</v>
      </c>
      <c r="H4563" s="103">
        <f t="shared" si="71"/>
        <v>0</v>
      </c>
    </row>
    <row r="4564" spans="1:8" hidden="1">
      <c r="A4564" s="80" t="s">
        <v>3843</v>
      </c>
      <c r="B4564" s="80" t="s">
        <v>3886</v>
      </c>
      <c r="C4564" s="80" t="s">
        <v>3709</v>
      </c>
      <c r="D4564" s="93">
        <v>2.7961476475999998</v>
      </c>
      <c r="E4564" s="80" t="s">
        <v>3710</v>
      </c>
      <c r="F4564" s="86" t="str">
        <f>INDEX('Crosswalk Particulates'!$B:$B,MATCH('2017 EPA Data'!A4564,'Crosswalk Particulates'!$A:$A,0))</f>
        <v>Commercial Buildings Sector</v>
      </c>
      <c r="G4564" s="91" t="str">
        <f>INDEX('Crosswalk Particulates'!$E:$E,MATCH('2017 EPA Data'!$B4564,'Crosswalk Particulates'!$D:$D,0))</f>
        <v>N2O</v>
      </c>
      <c r="H4564" s="103">
        <f t="shared" si="71"/>
        <v>2536625.4933730075</v>
      </c>
    </row>
    <row r="4565" spans="1:8" hidden="1">
      <c r="A4565" s="80" t="s">
        <v>3747</v>
      </c>
      <c r="B4565" s="80" t="s">
        <v>3821</v>
      </c>
      <c r="C4565" s="80" t="s">
        <v>3705</v>
      </c>
      <c r="D4565" s="93">
        <v>2.786</v>
      </c>
      <c r="E4565" s="80" t="s">
        <v>3706</v>
      </c>
      <c r="F4565" s="86" t="str">
        <f>INDEX('Crosswalk Particulates'!$B:$B,MATCH('2017 EPA Data'!A4565,'Crosswalk Particulates'!$A:$A,0))</f>
        <v>process-waste-industry</v>
      </c>
      <c r="G4565" s="91">
        <f>INDEX('Crosswalk Particulates'!$E:$E,MATCH('2017 EPA Data'!$B4565,'Crosswalk Particulates'!$D:$D,0))</f>
        <v>0</v>
      </c>
      <c r="H4565" s="103">
        <f t="shared" si="71"/>
        <v>0</v>
      </c>
    </row>
    <row r="4566" spans="1:8" hidden="1">
      <c r="A4566" s="80" t="s">
        <v>3857</v>
      </c>
      <c r="B4566" s="80" t="s">
        <v>3863</v>
      </c>
      <c r="C4566" s="80" t="s">
        <v>3705</v>
      </c>
      <c r="D4566" s="93">
        <v>2.7855582903646998</v>
      </c>
      <c r="E4566" s="80" t="s">
        <v>3706</v>
      </c>
      <c r="F4566" s="86" t="str">
        <f>INDEX('Crosswalk Particulates'!$B:$B,MATCH('2017 EPA Data'!A4566,'Crosswalk Particulates'!$A:$A,0))</f>
        <v>Commercial Buildings Sector</v>
      </c>
      <c r="G4566" s="91">
        <f>INDEX('Crosswalk Particulates'!$E:$E,MATCH('2017 EPA Data'!$B4566,'Crosswalk Particulates'!$D:$D,0))</f>
        <v>0</v>
      </c>
      <c r="H4566" s="103">
        <f t="shared" si="71"/>
        <v>0</v>
      </c>
    </row>
    <row r="4567" spans="1:8" hidden="1">
      <c r="A4567" s="80" t="s">
        <v>3857</v>
      </c>
      <c r="B4567" s="80" t="s">
        <v>3721</v>
      </c>
      <c r="C4567" s="80" t="s">
        <v>3705</v>
      </c>
      <c r="D4567" s="93">
        <v>2.7424108999999999</v>
      </c>
      <c r="E4567" s="80" t="s">
        <v>3706</v>
      </c>
      <c r="F4567" s="86" t="str">
        <f>INDEX('Crosswalk Particulates'!$B:$B,MATCH('2017 EPA Data'!A4567,'Crosswalk Particulates'!$A:$A,0))</f>
        <v>Commercial Buildings Sector</v>
      </c>
      <c r="G4567" s="91">
        <f>INDEX('Crosswalk Particulates'!$E:$E,MATCH('2017 EPA Data'!$B4567,'Crosswalk Particulates'!$D:$D,0))</f>
        <v>0</v>
      </c>
      <c r="H4567" s="103">
        <f t="shared" si="71"/>
        <v>0</v>
      </c>
    </row>
    <row r="4568" spans="1:8" hidden="1">
      <c r="A4568" s="80" t="s">
        <v>3774</v>
      </c>
      <c r="B4568" s="80" t="s">
        <v>3918</v>
      </c>
      <c r="C4568" s="80" t="s">
        <v>3705</v>
      </c>
      <c r="D4568" s="93">
        <v>2.7373213820000002</v>
      </c>
      <c r="E4568" s="80" t="s">
        <v>3706</v>
      </c>
      <c r="F4568" s="86" t="str">
        <f>INDEX('Crosswalk Particulates'!$B:$B,MATCH('2017 EPA Data'!A4568,'Crosswalk Particulates'!$A:$A,0))</f>
        <v>process-other-industry</v>
      </c>
      <c r="G4568" s="91">
        <f>INDEX('Crosswalk Particulates'!$E:$E,MATCH('2017 EPA Data'!$B4568,'Crosswalk Particulates'!$D:$D,0))</f>
        <v>0</v>
      </c>
      <c r="H4568" s="103">
        <f t="shared" si="71"/>
        <v>0</v>
      </c>
    </row>
    <row r="4569" spans="1:8" hidden="1">
      <c r="A4569" s="80" t="s">
        <v>3835</v>
      </c>
      <c r="B4569" s="80" t="s">
        <v>3750</v>
      </c>
      <c r="C4569" s="80" t="s">
        <v>3705</v>
      </c>
      <c r="D4569" s="93">
        <v>2.7254</v>
      </c>
      <c r="E4569" s="80" t="s">
        <v>3706</v>
      </c>
      <c r="F4569" s="86" t="str">
        <f>INDEX('Crosswalk Particulates'!$B:$B,MATCH('2017 EPA Data'!A4569,'Crosswalk Particulates'!$A:$A,0))</f>
        <v>process-mining-industry</v>
      </c>
      <c r="G4569" s="91">
        <f>INDEX('Crosswalk Particulates'!$E:$E,MATCH('2017 EPA Data'!$B4569,'Crosswalk Particulates'!$D:$D,0))</f>
        <v>0</v>
      </c>
      <c r="H4569" s="103">
        <f t="shared" si="71"/>
        <v>0</v>
      </c>
    </row>
    <row r="4570" spans="1:8" hidden="1">
      <c r="A4570" s="80" t="s">
        <v>3791</v>
      </c>
      <c r="B4570" s="80" t="s">
        <v>3939</v>
      </c>
      <c r="C4570" s="80" t="s">
        <v>3705</v>
      </c>
      <c r="D4570" s="93">
        <v>2.714778092859186</v>
      </c>
      <c r="E4570" s="80" t="s">
        <v>3706</v>
      </c>
      <c r="F4570" s="86" t="str">
        <f>INDEX('Crosswalk Particulates'!$B:$B,MATCH('2017 EPA Data'!A4570,'Crosswalk Particulates'!$A:$A,0))</f>
        <v>Transportation Sector</v>
      </c>
      <c r="G4570" s="91">
        <f>INDEX('Crosswalk Particulates'!$E:$E,MATCH('2017 EPA Data'!$B4570,'Crosswalk Particulates'!$D:$D,0))</f>
        <v>0</v>
      </c>
      <c r="H4570" s="103">
        <f t="shared" si="71"/>
        <v>0</v>
      </c>
    </row>
    <row r="4571" spans="1:8" hidden="1">
      <c r="A4571" s="80" t="s">
        <v>3772</v>
      </c>
      <c r="B4571" s="80" t="s">
        <v>3917</v>
      </c>
      <c r="C4571" s="80" t="s">
        <v>3705</v>
      </c>
      <c r="D4571" s="93">
        <v>2.7015057005840002</v>
      </c>
      <c r="E4571" s="80" t="s">
        <v>3706</v>
      </c>
      <c r="F4571" s="86" t="str">
        <f>INDEX('Crosswalk Particulates'!$B:$B,MATCH('2017 EPA Data'!A4571,'Crosswalk Particulates'!$A:$A,0))</f>
        <v>Electricity Sector</v>
      </c>
      <c r="G4571" s="91">
        <f>INDEX('Crosswalk Particulates'!$E:$E,MATCH('2017 EPA Data'!$B4571,'Crosswalk Particulates'!$D:$D,0))</f>
        <v>0</v>
      </c>
      <c r="H4571" s="103">
        <f t="shared" si="71"/>
        <v>0</v>
      </c>
    </row>
    <row r="4572" spans="1:8" hidden="1">
      <c r="A4572" s="80" t="s">
        <v>3857</v>
      </c>
      <c r="B4572" s="80" t="s">
        <v>3886</v>
      </c>
      <c r="C4572" s="80" t="s">
        <v>3709</v>
      </c>
      <c r="D4572" s="93">
        <v>2.6995690510000001</v>
      </c>
      <c r="E4572" s="80" t="s">
        <v>3710</v>
      </c>
      <c r="F4572" s="86" t="str">
        <f>INDEX('Crosswalk Particulates'!$B:$B,MATCH('2017 EPA Data'!A4572,'Crosswalk Particulates'!$A:$A,0))</f>
        <v>Commercial Buildings Sector</v>
      </c>
      <c r="G4572" s="91" t="str">
        <f>INDEX('Crosswalk Particulates'!$E:$E,MATCH('2017 EPA Data'!$B4572,'Crosswalk Particulates'!$D:$D,0))</f>
        <v>N2O</v>
      </c>
      <c r="H4572" s="103">
        <f t="shared" si="71"/>
        <v>2449010.7601309982</v>
      </c>
    </row>
    <row r="4573" spans="1:8" hidden="1">
      <c r="A4573" s="80" t="s">
        <v>3857</v>
      </c>
      <c r="B4573" s="80" t="s">
        <v>3809</v>
      </c>
      <c r="C4573" s="80" t="s">
        <v>3705</v>
      </c>
      <c r="D4573" s="93">
        <v>2.6982622305721078</v>
      </c>
      <c r="E4573" s="80" t="s">
        <v>3706</v>
      </c>
      <c r="F4573" s="86" t="str">
        <f>INDEX('Crosswalk Particulates'!$B:$B,MATCH('2017 EPA Data'!A4573,'Crosswalk Particulates'!$A:$A,0))</f>
        <v>Commercial Buildings Sector</v>
      </c>
      <c r="G4573" s="91">
        <f>INDEX('Crosswalk Particulates'!$E:$E,MATCH('2017 EPA Data'!$B4573,'Crosswalk Particulates'!$D:$D,0))</f>
        <v>0</v>
      </c>
      <c r="H4573" s="103">
        <f t="shared" si="71"/>
        <v>0</v>
      </c>
    </row>
    <row r="4574" spans="1:8" hidden="1">
      <c r="A4574" s="80" t="s">
        <v>3707</v>
      </c>
      <c r="B4574" s="80" t="s">
        <v>4030</v>
      </c>
      <c r="C4574" s="80" t="s">
        <v>3705</v>
      </c>
      <c r="D4574" s="93">
        <v>2.67</v>
      </c>
      <c r="E4574" s="80" t="s">
        <v>3706</v>
      </c>
      <c r="F4574" s="86" t="str">
        <f>INDEX('Crosswalk Particulates'!$B:$B,MATCH('2017 EPA Data'!A4574,'Crosswalk Particulates'!$A:$A,0))</f>
        <v>process-other-industry</v>
      </c>
      <c r="G4574" s="91">
        <f>INDEX('Crosswalk Particulates'!$E:$E,MATCH('2017 EPA Data'!$B4574,'Crosswalk Particulates'!$D:$D,0))</f>
        <v>0</v>
      </c>
      <c r="H4574" s="103">
        <f t="shared" si="71"/>
        <v>0</v>
      </c>
    </row>
    <row r="4575" spans="1:8" hidden="1">
      <c r="A4575" s="80" t="s">
        <v>3853</v>
      </c>
      <c r="B4575" s="80" t="s">
        <v>3979</v>
      </c>
      <c r="C4575" s="80" t="s">
        <v>3705</v>
      </c>
      <c r="D4575" s="93">
        <v>2.6482320000000001</v>
      </c>
      <c r="E4575" s="80" t="s">
        <v>3706</v>
      </c>
      <c r="F4575" s="86" t="str">
        <f>INDEX('Crosswalk Particulates'!$B:$B,MATCH('2017 EPA Data'!A4575,'Crosswalk Particulates'!$A:$A,0))</f>
        <v>Commercial Buildings Sector</v>
      </c>
      <c r="G4575" s="91">
        <f>INDEX('Crosswalk Particulates'!$E:$E,MATCH('2017 EPA Data'!$B4575,'Crosswalk Particulates'!$D:$D,0))</f>
        <v>0</v>
      </c>
      <c r="H4575" s="103">
        <f t="shared" si="71"/>
        <v>0</v>
      </c>
    </row>
    <row r="4576" spans="1:8" hidden="1">
      <c r="A4576" s="80" t="s">
        <v>3726</v>
      </c>
      <c r="B4576" s="80" t="s">
        <v>3938</v>
      </c>
      <c r="C4576" s="80" t="s">
        <v>3705</v>
      </c>
      <c r="D4576" s="93">
        <v>2.6254540587999999</v>
      </c>
      <c r="E4576" s="80" t="s">
        <v>3706</v>
      </c>
      <c r="F4576" s="86" t="str">
        <f>INDEX('Crosswalk Particulates'!$B:$B,MATCH('2017 EPA Data'!A4576,'Crosswalk Particulates'!$A:$A,0))</f>
        <v>process-other-industry</v>
      </c>
      <c r="G4576" s="91">
        <f>INDEX('Crosswalk Particulates'!$E:$E,MATCH('2017 EPA Data'!$B4576,'Crosswalk Particulates'!$D:$D,0))</f>
        <v>0</v>
      </c>
      <c r="H4576" s="103">
        <f t="shared" si="71"/>
        <v>0</v>
      </c>
    </row>
    <row r="4577" spans="1:8" hidden="1">
      <c r="A4577" s="80" t="s">
        <v>3843</v>
      </c>
      <c r="B4577" s="80" t="s">
        <v>3824</v>
      </c>
      <c r="C4577" s="80" t="s">
        <v>3705</v>
      </c>
      <c r="D4577" s="93">
        <v>2.6069980582145229</v>
      </c>
      <c r="E4577" s="80" t="s">
        <v>3706</v>
      </c>
      <c r="F4577" s="86" t="str">
        <f>INDEX('Crosswalk Particulates'!$B:$B,MATCH('2017 EPA Data'!A4577,'Crosswalk Particulates'!$A:$A,0))</f>
        <v>Commercial Buildings Sector</v>
      </c>
      <c r="G4577" s="91">
        <f>INDEX('Crosswalk Particulates'!$E:$E,MATCH('2017 EPA Data'!$B4577,'Crosswalk Particulates'!$D:$D,0))</f>
        <v>0</v>
      </c>
      <c r="H4577" s="103">
        <f t="shared" si="71"/>
        <v>0</v>
      </c>
    </row>
    <row r="4578" spans="1:8" hidden="1">
      <c r="A4578" s="80" t="s">
        <v>3726</v>
      </c>
      <c r="B4578" s="80" t="s">
        <v>4034</v>
      </c>
      <c r="C4578" s="80" t="s">
        <v>3705</v>
      </c>
      <c r="D4578" s="93">
        <v>2.6</v>
      </c>
      <c r="E4578" s="80" t="s">
        <v>3706</v>
      </c>
      <c r="F4578" s="86" t="str">
        <f>INDEX('Crosswalk Particulates'!$B:$B,MATCH('2017 EPA Data'!A4578,'Crosswalk Particulates'!$A:$A,0))</f>
        <v>process-other-industry</v>
      </c>
      <c r="G4578" s="91">
        <f>INDEX('Crosswalk Particulates'!$E:$E,MATCH('2017 EPA Data'!$B4578,'Crosswalk Particulates'!$D:$D,0))</f>
        <v>0</v>
      </c>
      <c r="H4578" s="103">
        <f t="shared" si="71"/>
        <v>0</v>
      </c>
    </row>
    <row r="4579" spans="1:8" hidden="1">
      <c r="A4579" s="80" t="s">
        <v>3853</v>
      </c>
      <c r="B4579" s="80" t="s">
        <v>3782</v>
      </c>
      <c r="C4579" s="80" t="s">
        <v>3705</v>
      </c>
      <c r="D4579" s="93">
        <v>2.6</v>
      </c>
      <c r="E4579" s="80" t="s">
        <v>3706</v>
      </c>
      <c r="F4579" s="86" t="str">
        <f>INDEX('Crosswalk Particulates'!$B:$B,MATCH('2017 EPA Data'!A4579,'Crosswalk Particulates'!$A:$A,0))</f>
        <v>Commercial Buildings Sector</v>
      </c>
      <c r="G4579" s="91">
        <f>INDEX('Crosswalk Particulates'!$E:$E,MATCH('2017 EPA Data'!$B4579,'Crosswalk Particulates'!$D:$D,0))</f>
        <v>0</v>
      </c>
      <c r="H4579" s="103">
        <f t="shared" si="71"/>
        <v>0</v>
      </c>
    </row>
    <row r="4580" spans="1:8" hidden="1">
      <c r="A4580" s="80" t="s">
        <v>3739</v>
      </c>
      <c r="B4580" s="80" t="s">
        <v>3975</v>
      </c>
      <c r="C4580" s="80" t="s">
        <v>3705</v>
      </c>
      <c r="D4580" s="93">
        <v>2.5285579999999999</v>
      </c>
      <c r="E4580" s="80" t="s">
        <v>3706</v>
      </c>
      <c r="F4580" s="86" t="str">
        <f>INDEX('Crosswalk Particulates'!$B:$B,MATCH('2017 EPA Data'!A4580,'Crosswalk Particulates'!$A:$A,0))</f>
        <v>industry-fuel-natural gas</v>
      </c>
      <c r="G4580" s="91">
        <f>INDEX('Crosswalk Particulates'!$E:$E,MATCH('2017 EPA Data'!$B4580,'Crosswalk Particulates'!$D:$D,0))</f>
        <v>0</v>
      </c>
      <c r="H4580" s="103">
        <f t="shared" si="71"/>
        <v>0</v>
      </c>
    </row>
    <row r="4581" spans="1:8" hidden="1">
      <c r="A4581" s="80" t="s">
        <v>3820</v>
      </c>
      <c r="B4581" s="80" t="s">
        <v>3844</v>
      </c>
      <c r="C4581" s="80" t="s">
        <v>3705</v>
      </c>
      <c r="D4581" s="93">
        <v>2.5279053874482842</v>
      </c>
      <c r="E4581" s="80" t="s">
        <v>3706</v>
      </c>
      <c r="F4581" s="86" t="str">
        <f>INDEX('Crosswalk Particulates'!$B:$B,MATCH('2017 EPA Data'!A4581,'Crosswalk Particulates'!$A:$A,0))</f>
        <v>industry-fuel-other</v>
      </c>
      <c r="G4581" s="91">
        <f>INDEX('Crosswalk Particulates'!$E:$E,MATCH('2017 EPA Data'!$B4581,'Crosswalk Particulates'!$D:$D,0))</f>
        <v>0</v>
      </c>
      <c r="H4581" s="103">
        <f t="shared" si="71"/>
        <v>0</v>
      </c>
    </row>
    <row r="4582" spans="1:8" hidden="1">
      <c r="A4582" s="80" t="s">
        <v>3857</v>
      </c>
      <c r="B4582" s="80" t="s">
        <v>3844</v>
      </c>
      <c r="C4582" s="80" t="s">
        <v>3705</v>
      </c>
      <c r="D4582" s="93">
        <v>2.5240581723997724</v>
      </c>
      <c r="E4582" s="80" t="s">
        <v>3706</v>
      </c>
      <c r="F4582" s="86" t="str">
        <f>INDEX('Crosswalk Particulates'!$B:$B,MATCH('2017 EPA Data'!A4582,'Crosswalk Particulates'!$A:$A,0))</f>
        <v>Commercial Buildings Sector</v>
      </c>
      <c r="G4582" s="91">
        <f>INDEX('Crosswalk Particulates'!$E:$E,MATCH('2017 EPA Data'!$B4582,'Crosswalk Particulates'!$D:$D,0))</f>
        <v>0</v>
      </c>
      <c r="H4582" s="103">
        <f t="shared" si="71"/>
        <v>0</v>
      </c>
    </row>
    <row r="4583" spans="1:8" hidden="1">
      <c r="A4583" s="80" t="s">
        <v>3735</v>
      </c>
      <c r="B4583" s="80" t="s">
        <v>3924</v>
      </c>
      <c r="C4583" s="80" t="s">
        <v>3705</v>
      </c>
      <c r="D4583" s="93">
        <v>2.4888499999999998</v>
      </c>
      <c r="E4583" s="80" t="s">
        <v>3706</v>
      </c>
      <c r="F4583" s="86" t="str">
        <f>INDEX('Crosswalk Particulates'!$B:$B,MATCH('2017 EPA Data'!A4583,'Crosswalk Particulates'!$A:$A,0))</f>
        <v>process-other-industry</v>
      </c>
      <c r="G4583" s="91">
        <f>INDEX('Crosswalk Particulates'!$E:$E,MATCH('2017 EPA Data'!$B4583,'Crosswalk Particulates'!$D:$D,0))</f>
        <v>0</v>
      </c>
      <c r="H4583" s="103">
        <f t="shared" si="71"/>
        <v>0</v>
      </c>
    </row>
    <row r="4584" spans="1:8" hidden="1">
      <c r="A4584" s="80" t="s">
        <v>3730</v>
      </c>
      <c r="B4584" s="80" t="s">
        <v>3750</v>
      </c>
      <c r="C4584" s="80" t="s">
        <v>3705</v>
      </c>
      <c r="D4584" s="93">
        <v>2.4873154999999998</v>
      </c>
      <c r="E4584" s="80" t="s">
        <v>3706</v>
      </c>
      <c r="F4584" s="86" t="str">
        <f>INDEX('Crosswalk Particulates'!$B:$B,MATCH('2017 EPA Data'!A4584,'Crosswalk Particulates'!$A:$A,0))</f>
        <v>process-ngps-industry</v>
      </c>
      <c r="G4584" s="91">
        <f>INDEX('Crosswalk Particulates'!$E:$E,MATCH('2017 EPA Data'!$B4584,'Crosswalk Particulates'!$D:$D,0))</f>
        <v>0</v>
      </c>
      <c r="H4584" s="103">
        <f t="shared" si="71"/>
        <v>0</v>
      </c>
    </row>
    <row r="4585" spans="1:8" hidden="1">
      <c r="A4585" s="80" t="s">
        <v>3780</v>
      </c>
      <c r="B4585" s="80" t="s">
        <v>3905</v>
      </c>
      <c r="C4585" s="80" t="s">
        <v>3705</v>
      </c>
      <c r="D4585" s="93">
        <v>2.4776897999999998</v>
      </c>
      <c r="E4585" s="80" t="s">
        <v>3706</v>
      </c>
      <c r="F4585" s="86" t="str">
        <f>INDEX('Crosswalk Particulates'!$B:$B,MATCH('2017 EPA Data'!A4585,'Crosswalk Particulates'!$A:$A,0))</f>
        <v>process-ngps-industry</v>
      </c>
      <c r="G4585" s="91">
        <f>INDEX('Crosswalk Particulates'!$E:$E,MATCH('2017 EPA Data'!$B4585,'Crosswalk Particulates'!$D:$D,0))</f>
        <v>0</v>
      </c>
      <c r="H4585" s="103">
        <f t="shared" si="71"/>
        <v>0</v>
      </c>
    </row>
    <row r="4586" spans="1:8" hidden="1">
      <c r="A4586" s="80" t="s">
        <v>3911</v>
      </c>
      <c r="B4586" s="80" t="s">
        <v>3809</v>
      </c>
      <c r="C4586" s="80" t="s">
        <v>3705</v>
      </c>
      <c r="D4586" s="93">
        <v>2.4622485862815338</v>
      </c>
      <c r="E4586" s="80" t="s">
        <v>3706</v>
      </c>
      <c r="F4586" s="86" t="str">
        <f>INDEX('Crosswalk Particulates'!$B:$B,MATCH('2017 EPA Data'!A4586,'Crosswalk Particulates'!$A:$A,0))</f>
        <v>Residential Buildings Sector</v>
      </c>
      <c r="G4586" s="91">
        <f>INDEX('Crosswalk Particulates'!$E:$E,MATCH('2017 EPA Data'!$B4586,'Crosswalk Particulates'!$D:$D,0))</f>
        <v>0</v>
      </c>
      <c r="H4586" s="103">
        <f t="shared" si="71"/>
        <v>0</v>
      </c>
    </row>
    <row r="4587" spans="1:8" hidden="1">
      <c r="A4587" s="80" t="s">
        <v>3796</v>
      </c>
      <c r="B4587" s="80" t="s">
        <v>3877</v>
      </c>
      <c r="C4587" s="80" t="s">
        <v>3705</v>
      </c>
      <c r="D4587" s="93">
        <v>2.448</v>
      </c>
      <c r="E4587" s="80" t="s">
        <v>3706</v>
      </c>
      <c r="F4587" s="86" t="str">
        <f>INDEX('Crosswalk Particulates'!$B:$B,MATCH('2017 EPA Data'!A4587,'Crosswalk Particulates'!$A:$A,0))</f>
        <v>Electricity Sector</v>
      </c>
      <c r="G4587" s="91">
        <f>INDEX('Crosswalk Particulates'!$E:$E,MATCH('2017 EPA Data'!$B4587,'Crosswalk Particulates'!$D:$D,0))</f>
        <v>0</v>
      </c>
      <c r="H4587" s="103">
        <f t="shared" si="71"/>
        <v>0</v>
      </c>
    </row>
    <row r="4588" spans="1:8" hidden="1">
      <c r="A4588" s="80" t="s">
        <v>3751</v>
      </c>
      <c r="B4588" s="80" t="s">
        <v>3916</v>
      </c>
      <c r="C4588" s="80" t="s">
        <v>3705</v>
      </c>
      <c r="D4588" s="93">
        <v>2.4395309789437754</v>
      </c>
      <c r="E4588" s="80" t="s">
        <v>3706</v>
      </c>
      <c r="F4588" s="86" t="str">
        <f>INDEX('Crosswalk Particulates'!$B:$B,MATCH('2017 EPA Data'!A4588,'Crosswalk Particulates'!$A:$A,0))</f>
        <v>Other-EPA</v>
      </c>
      <c r="G4588" s="91">
        <f>INDEX('Crosswalk Particulates'!$E:$E,MATCH('2017 EPA Data'!$B4588,'Crosswalk Particulates'!$D:$D,0))</f>
        <v>0</v>
      </c>
      <c r="H4588" s="103">
        <f t="shared" si="71"/>
        <v>0</v>
      </c>
    </row>
    <row r="4589" spans="1:8" hidden="1">
      <c r="A4589" s="80" t="s">
        <v>3853</v>
      </c>
      <c r="B4589" s="80" t="s">
        <v>3944</v>
      </c>
      <c r="C4589" s="80" t="s">
        <v>3705</v>
      </c>
      <c r="D4589" s="93">
        <v>2.4217840000000002</v>
      </c>
      <c r="E4589" s="80" t="s">
        <v>3706</v>
      </c>
      <c r="F4589" s="86" t="str">
        <f>INDEX('Crosswalk Particulates'!$B:$B,MATCH('2017 EPA Data'!A4589,'Crosswalk Particulates'!$A:$A,0))</f>
        <v>Commercial Buildings Sector</v>
      </c>
      <c r="G4589" s="91">
        <f>INDEX('Crosswalk Particulates'!$E:$E,MATCH('2017 EPA Data'!$B4589,'Crosswalk Particulates'!$D:$D,0))</f>
        <v>0</v>
      </c>
      <c r="H4589" s="103">
        <f t="shared" si="71"/>
        <v>0</v>
      </c>
    </row>
    <row r="4590" spans="1:8" hidden="1">
      <c r="A4590" s="80" t="s">
        <v>3735</v>
      </c>
      <c r="B4590" s="80" t="s">
        <v>3901</v>
      </c>
      <c r="C4590" s="80" t="s">
        <v>3705</v>
      </c>
      <c r="D4590" s="93">
        <v>2.41431</v>
      </c>
      <c r="E4590" s="80" t="s">
        <v>3706</v>
      </c>
      <c r="F4590" s="86" t="str">
        <f>INDEX('Crosswalk Particulates'!$B:$B,MATCH('2017 EPA Data'!A4590,'Crosswalk Particulates'!$A:$A,0))</f>
        <v>process-other-industry</v>
      </c>
      <c r="G4590" s="91">
        <f>INDEX('Crosswalk Particulates'!$E:$E,MATCH('2017 EPA Data'!$B4590,'Crosswalk Particulates'!$D:$D,0))</f>
        <v>0</v>
      </c>
      <c r="H4590" s="103">
        <f t="shared" si="71"/>
        <v>0</v>
      </c>
    </row>
    <row r="4591" spans="1:8" hidden="1">
      <c r="A4591" s="80" t="s">
        <v>3760</v>
      </c>
      <c r="B4591" s="80" t="s">
        <v>3884</v>
      </c>
      <c r="C4591" s="80" t="s">
        <v>3705</v>
      </c>
      <c r="D4591" s="93">
        <v>2.4</v>
      </c>
      <c r="E4591" s="80" t="s">
        <v>3706</v>
      </c>
      <c r="F4591" s="86" t="str">
        <f>INDEX('Crosswalk Particulates'!$B:$B,MATCH('2017 EPA Data'!A4591,'Crosswalk Particulates'!$A:$A,0))</f>
        <v>process-other-industry</v>
      </c>
      <c r="G4591" s="91">
        <f>INDEX('Crosswalk Particulates'!$E:$E,MATCH('2017 EPA Data'!$B4591,'Crosswalk Particulates'!$D:$D,0))</f>
        <v>0</v>
      </c>
      <c r="H4591" s="103">
        <f t="shared" si="71"/>
        <v>0</v>
      </c>
    </row>
    <row r="4592" spans="1:8" hidden="1">
      <c r="A4592" s="80" t="s">
        <v>3806</v>
      </c>
      <c r="B4592" s="80" t="s">
        <v>3910</v>
      </c>
      <c r="C4592" s="80" t="s">
        <v>3705</v>
      </c>
      <c r="D4592" s="93">
        <v>2.4</v>
      </c>
      <c r="E4592" s="80" t="s">
        <v>3706</v>
      </c>
      <c r="F4592" s="86" t="str">
        <f>INDEX('Crosswalk Particulates'!$B:$B,MATCH('2017 EPA Data'!A4592,'Crosswalk Particulates'!$A:$A,0))</f>
        <v>Other-EPA</v>
      </c>
      <c r="G4592" s="91">
        <f>INDEX('Crosswalk Particulates'!$E:$E,MATCH('2017 EPA Data'!$B4592,'Crosswalk Particulates'!$D:$D,0))</f>
        <v>0</v>
      </c>
      <c r="H4592" s="103">
        <f t="shared" si="71"/>
        <v>0</v>
      </c>
    </row>
    <row r="4593" spans="1:8" hidden="1">
      <c r="A4593" s="80" t="s">
        <v>3852</v>
      </c>
      <c r="B4593" s="80" t="s">
        <v>3833</v>
      </c>
      <c r="C4593" s="80" t="s">
        <v>3705</v>
      </c>
      <c r="D4593" s="93">
        <v>2.4</v>
      </c>
      <c r="E4593" s="80" t="s">
        <v>3706</v>
      </c>
      <c r="F4593" s="86" t="str">
        <f>INDEX('Crosswalk Particulates'!$B:$B,MATCH('2017 EPA Data'!A4593,'Crosswalk Particulates'!$A:$A,0))</f>
        <v>Commercial Buildings Sector</v>
      </c>
      <c r="G4593" s="91">
        <f>INDEX('Crosswalk Particulates'!$E:$E,MATCH('2017 EPA Data'!$B4593,'Crosswalk Particulates'!$D:$D,0))</f>
        <v>0</v>
      </c>
      <c r="H4593" s="103">
        <f t="shared" si="71"/>
        <v>0</v>
      </c>
    </row>
    <row r="4594" spans="1:8" hidden="1">
      <c r="A4594" s="80" t="s">
        <v>3730</v>
      </c>
      <c r="B4594" s="80" t="s">
        <v>3890</v>
      </c>
      <c r="C4594" s="80" t="s">
        <v>3705</v>
      </c>
      <c r="D4594" s="93">
        <v>2.4</v>
      </c>
      <c r="E4594" s="80" t="s">
        <v>3706</v>
      </c>
      <c r="F4594" s="86" t="str">
        <f>INDEX('Crosswalk Particulates'!$B:$B,MATCH('2017 EPA Data'!A4594,'Crosswalk Particulates'!$A:$A,0))</f>
        <v>process-ngps-industry</v>
      </c>
      <c r="G4594" s="91">
        <f>INDEX('Crosswalk Particulates'!$E:$E,MATCH('2017 EPA Data'!$B4594,'Crosswalk Particulates'!$D:$D,0))</f>
        <v>0</v>
      </c>
      <c r="H4594" s="103">
        <f t="shared" si="71"/>
        <v>0</v>
      </c>
    </row>
    <row r="4595" spans="1:8" hidden="1">
      <c r="A4595" s="80" t="s">
        <v>3739</v>
      </c>
      <c r="B4595" s="80" t="s">
        <v>3915</v>
      </c>
      <c r="C4595" s="80" t="s">
        <v>3705</v>
      </c>
      <c r="D4595" s="93">
        <v>2.4</v>
      </c>
      <c r="E4595" s="80" t="s">
        <v>3706</v>
      </c>
      <c r="F4595" s="86" t="str">
        <f>INDEX('Crosswalk Particulates'!$B:$B,MATCH('2017 EPA Data'!A4595,'Crosswalk Particulates'!$A:$A,0))</f>
        <v>industry-fuel-natural gas</v>
      </c>
      <c r="G4595" s="91">
        <f>INDEX('Crosswalk Particulates'!$E:$E,MATCH('2017 EPA Data'!$B4595,'Crosswalk Particulates'!$D:$D,0))</f>
        <v>0</v>
      </c>
      <c r="H4595" s="103">
        <f t="shared" si="71"/>
        <v>0</v>
      </c>
    </row>
    <row r="4596" spans="1:8" hidden="1">
      <c r="A4596" s="80" t="s">
        <v>3741</v>
      </c>
      <c r="B4596" s="80" t="s">
        <v>3870</v>
      </c>
      <c r="C4596" s="80" t="s">
        <v>3705</v>
      </c>
      <c r="D4596" s="93">
        <v>2.3995299999999999</v>
      </c>
      <c r="E4596" s="80" t="s">
        <v>3706</v>
      </c>
      <c r="F4596" s="86" t="str">
        <f>INDEX('Crosswalk Particulates'!$B:$B,MATCH('2017 EPA Data'!A4596,'Crosswalk Particulates'!$A:$A,0))</f>
        <v>process-other-industry</v>
      </c>
      <c r="G4596" s="91">
        <f>INDEX('Crosswalk Particulates'!$E:$E,MATCH('2017 EPA Data'!$B4596,'Crosswalk Particulates'!$D:$D,0))</f>
        <v>0</v>
      </c>
      <c r="H4596" s="103">
        <f t="shared" si="71"/>
        <v>0</v>
      </c>
    </row>
    <row r="4597" spans="1:8" hidden="1">
      <c r="A4597" s="80" t="s">
        <v>3817</v>
      </c>
      <c r="B4597" s="80" t="s">
        <v>3971</v>
      </c>
      <c r="C4597" s="80" t="s">
        <v>3705</v>
      </c>
      <c r="D4597" s="93">
        <v>2.39090398</v>
      </c>
      <c r="E4597" s="80" t="s">
        <v>3706</v>
      </c>
      <c r="F4597" s="86" t="str">
        <f>INDEX('Crosswalk Particulates'!$B:$B,MATCH('2017 EPA Data'!A4597,'Crosswalk Particulates'!$A:$A,0))</f>
        <v>industry-fuel-oil</v>
      </c>
      <c r="G4597" s="91">
        <f>INDEX('Crosswalk Particulates'!$E:$E,MATCH('2017 EPA Data'!$B4597,'Crosswalk Particulates'!$D:$D,0))</f>
        <v>0</v>
      </c>
      <c r="H4597" s="103">
        <f t="shared" si="71"/>
        <v>0</v>
      </c>
    </row>
    <row r="4598" spans="1:8" hidden="1">
      <c r="A4598" s="80" t="s">
        <v>3835</v>
      </c>
      <c r="B4598" s="80" t="s">
        <v>3792</v>
      </c>
      <c r="C4598" s="80" t="s">
        <v>3705</v>
      </c>
      <c r="D4598" s="93">
        <v>2.38</v>
      </c>
      <c r="E4598" s="80" t="s">
        <v>3706</v>
      </c>
      <c r="F4598" s="86" t="str">
        <f>INDEX('Crosswalk Particulates'!$B:$B,MATCH('2017 EPA Data'!A4598,'Crosswalk Particulates'!$A:$A,0))</f>
        <v>process-mining-industry</v>
      </c>
      <c r="G4598" s="91">
        <f>INDEX('Crosswalk Particulates'!$E:$E,MATCH('2017 EPA Data'!$B4598,'Crosswalk Particulates'!$D:$D,0))</f>
        <v>0</v>
      </c>
      <c r="H4598" s="103">
        <f t="shared" si="71"/>
        <v>0</v>
      </c>
    </row>
    <row r="4599" spans="1:8" hidden="1">
      <c r="A4599" s="80" t="s">
        <v>3726</v>
      </c>
      <c r="B4599" s="80" t="s">
        <v>3840</v>
      </c>
      <c r="C4599" s="80" t="s">
        <v>3705</v>
      </c>
      <c r="D4599" s="93">
        <v>2.3748999999999998</v>
      </c>
      <c r="E4599" s="80" t="s">
        <v>3706</v>
      </c>
      <c r="F4599" s="86" t="str">
        <f>INDEX('Crosswalk Particulates'!$B:$B,MATCH('2017 EPA Data'!A4599,'Crosswalk Particulates'!$A:$A,0))</f>
        <v>process-other-industry</v>
      </c>
      <c r="G4599" s="91">
        <f>INDEX('Crosswalk Particulates'!$E:$E,MATCH('2017 EPA Data'!$B4599,'Crosswalk Particulates'!$D:$D,0))</f>
        <v>0</v>
      </c>
      <c r="H4599" s="103">
        <f t="shared" si="71"/>
        <v>0</v>
      </c>
    </row>
    <row r="4600" spans="1:8" hidden="1">
      <c r="A4600" s="80" t="s">
        <v>3772</v>
      </c>
      <c r="B4600" s="80" t="s">
        <v>3831</v>
      </c>
      <c r="C4600" s="80" t="s">
        <v>3705</v>
      </c>
      <c r="D4600" s="93">
        <v>2.3718442646439999</v>
      </c>
      <c r="E4600" s="80" t="s">
        <v>3706</v>
      </c>
      <c r="F4600" s="86" t="str">
        <f>INDEX('Crosswalk Particulates'!$B:$B,MATCH('2017 EPA Data'!A4600,'Crosswalk Particulates'!$A:$A,0))</f>
        <v>Electricity Sector</v>
      </c>
      <c r="G4600" s="91">
        <f>INDEX('Crosswalk Particulates'!$E:$E,MATCH('2017 EPA Data'!$B4600,'Crosswalk Particulates'!$D:$D,0))</f>
        <v>0</v>
      </c>
      <c r="H4600" s="103">
        <f t="shared" si="71"/>
        <v>0</v>
      </c>
    </row>
    <row r="4601" spans="1:8" hidden="1">
      <c r="A4601" s="80" t="s">
        <v>3734</v>
      </c>
      <c r="B4601" s="80" t="s">
        <v>3713</v>
      </c>
      <c r="C4601" s="80" t="s">
        <v>3705</v>
      </c>
      <c r="D4601" s="93">
        <v>2.3449791000000002</v>
      </c>
      <c r="E4601" s="80" t="s">
        <v>3706</v>
      </c>
      <c r="F4601" s="86" t="str">
        <f>INDEX('Crosswalk Particulates'!$B:$B,MATCH('2017 EPA Data'!A4601,'Crosswalk Particulates'!$A:$A,0))</f>
        <v>process-other-industry</v>
      </c>
      <c r="G4601" s="91">
        <f>INDEX('Crosswalk Particulates'!$E:$E,MATCH('2017 EPA Data'!$B4601,'Crosswalk Particulates'!$D:$D,0))</f>
        <v>0</v>
      </c>
      <c r="H4601" s="103">
        <f t="shared" si="71"/>
        <v>0</v>
      </c>
    </row>
    <row r="4602" spans="1:8" hidden="1">
      <c r="A4602" s="80" t="s">
        <v>3770</v>
      </c>
      <c r="B4602" s="80" t="s">
        <v>3756</v>
      </c>
      <c r="C4602" s="80" t="s">
        <v>3705</v>
      </c>
      <c r="D4602" s="93">
        <v>2.2997133999999999</v>
      </c>
      <c r="E4602" s="80" t="s">
        <v>3706</v>
      </c>
      <c r="F4602" s="86" t="str">
        <f>INDEX('Crosswalk Particulates'!$B:$B,MATCH('2017 EPA Data'!A4602,'Crosswalk Particulates'!$A:$A,0))</f>
        <v>Commercial Buildings Sector</v>
      </c>
      <c r="G4602" s="91">
        <f>INDEX('Crosswalk Particulates'!$E:$E,MATCH('2017 EPA Data'!$B4602,'Crosswalk Particulates'!$D:$D,0))</f>
        <v>0</v>
      </c>
      <c r="H4602" s="103">
        <f t="shared" si="71"/>
        <v>0</v>
      </c>
    </row>
    <row r="4603" spans="1:8" hidden="1">
      <c r="A4603" s="80" t="s">
        <v>3911</v>
      </c>
      <c r="B4603" s="80" t="s">
        <v>3844</v>
      </c>
      <c r="C4603" s="80" t="s">
        <v>3705</v>
      </c>
      <c r="D4603" s="93">
        <v>2.2933610959648543</v>
      </c>
      <c r="E4603" s="80" t="s">
        <v>3706</v>
      </c>
      <c r="F4603" s="86" t="str">
        <f>INDEX('Crosswalk Particulates'!$B:$B,MATCH('2017 EPA Data'!A4603,'Crosswalk Particulates'!$A:$A,0))</f>
        <v>Residential Buildings Sector</v>
      </c>
      <c r="G4603" s="91">
        <f>INDEX('Crosswalk Particulates'!$E:$E,MATCH('2017 EPA Data'!$B4603,'Crosswalk Particulates'!$D:$D,0))</f>
        <v>0</v>
      </c>
      <c r="H4603" s="103">
        <f t="shared" si="71"/>
        <v>0</v>
      </c>
    </row>
    <row r="4604" spans="1:8" hidden="1">
      <c r="A4604" s="80" t="s">
        <v>3772</v>
      </c>
      <c r="B4604" s="80" t="s">
        <v>3861</v>
      </c>
      <c r="C4604" s="80" t="s">
        <v>3705</v>
      </c>
      <c r="D4604" s="93">
        <v>2.288411006</v>
      </c>
      <c r="E4604" s="80" t="s">
        <v>3706</v>
      </c>
      <c r="F4604" s="86" t="str">
        <f>INDEX('Crosswalk Particulates'!$B:$B,MATCH('2017 EPA Data'!A4604,'Crosswalk Particulates'!$A:$A,0))</f>
        <v>Electricity Sector</v>
      </c>
      <c r="G4604" s="91">
        <f>INDEX('Crosswalk Particulates'!$E:$E,MATCH('2017 EPA Data'!$B4604,'Crosswalk Particulates'!$D:$D,0))</f>
        <v>0</v>
      </c>
      <c r="H4604" s="103">
        <f t="shared" si="71"/>
        <v>0</v>
      </c>
    </row>
    <row r="4605" spans="1:8" hidden="1">
      <c r="A4605" s="80" t="s">
        <v>3780</v>
      </c>
      <c r="B4605" s="80" t="s">
        <v>3906</v>
      </c>
      <c r="C4605" s="80" t="s">
        <v>3705</v>
      </c>
      <c r="D4605" s="93">
        <v>2.2799999999999998</v>
      </c>
      <c r="E4605" s="80" t="s">
        <v>3706</v>
      </c>
      <c r="F4605" s="86" t="str">
        <f>INDEX('Crosswalk Particulates'!$B:$B,MATCH('2017 EPA Data'!A4605,'Crosswalk Particulates'!$A:$A,0))</f>
        <v>process-ngps-industry</v>
      </c>
      <c r="G4605" s="91">
        <f>INDEX('Crosswalk Particulates'!$E:$E,MATCH('2017 EPA Data'!$B4605,'Crosswalk Particulates'!$D:$D,0))</f>
        <v>0</v>
      </c>
      <c r="H4605" s="103">
        <f t="shared" si="71"/>
        <v>0</v>
      </c>
    </row>
    <row r="4606" spans="1:8" hidden="1">
      <c r="A4606" s="80" t="s">
        <v>3820</v>
      </c>
      <c r="B4606" s="80" t="s">
        <v>3940</v>
      </c>
      <c r="C4606" s="80" t="s">
        <v>3705</v>
      </c>
      <c r="D4606" s="93">
        <v>2.2618999999999998</v>
      </c>
      <c r="E4606" s="80" t="s">
        <v>3706</v>
      </c>
      <c r="F4606" s="86" t="str">
        <f>INDEX('Crosswalk Particulates'!$B:$B,MATCH('2017 EPA Data'!A4606,'Crosswalk Particulates'!$A:$A,0))</f>
        <v>industry-fuel-other</v>
      </c>
      <c r="G4606" s="91">
        <f>INDEX('Crosswalk Particulates'!$E:$E,MATCH('2017 EPA Data'!$B4606,'Crosswalk Particulates'!$D:$D,0))</f>
        <v>0</v>
      </c>
      <c r="H4606" s="103">
        <f t="shared" si="71"/>
        <v>0</v>
      </c>
    </row>
    <row r="4607" spans="1:8" hidden="1">
      <c r="A4607" s="80" t="s">
        <v>3766</v>
      </c>
      <c r="B4607" s="80" t="s">
        <v>3975</v>
      </c>
      <c r="C4607" s="80" t="s">
        <v>3705</v>
      </c>
      <c r="D4607" s="93">
        <v>2.2612000000000001</v>
      </c>
      <c r="E4607" s="80" t="s">
        <v>3706</v>
      </c>
      <c r="F4607" s="86" t="str">
        <f>INDEX('Crosswalk Particulates'!$B:$B,MATCH('2017 EPA Data'!A4607,'Crosswalk Particulates'!$A:$A,0))</f>
        <v>process-chemicals-industry</v>
      </c>
      <c r="G4607" s="91">
        <f>INDEX('Crosswalk Particulates'!$E:$E,MATCH('2017 EPA Data'!$B4607,'Crosswalk Particulates'!$D:$D,0))</f>
        <v>0</v>
      </c>
      <c r="H4607" s="103">
        <f t="shared" si="71"/>
        <v>0</v>
      </c>
    </row>
    <row r="4608" spans="1:8" hidden="1">
      <c r="A4608" s="80" t="s">
        <v>3857</v>
      </c>
      <c r="B4608" s="80" t="s">
        <v>3878</v>
      </c>
      <c r="C4608" s="80" t="s">
        <v>3705</v>
      </c>
      <c r="D4608" s="93">
        <v>2.2605641900000002</v>
      </c>
      <c r="E4608" s="80" t="s">
        <v>3706</v>
      </c>
      <c r="F4608" s="86" t="str">
        <f>INDEX('Crosswalk Particulates'!$B:$B,MATCH('2017 EPA Data'!A4608,'Crosswalk Particulates'!$A:$A,0))</f>
        <v>Commercial Buildings Sector</v>
      </c>
      <c r="G4608" s="91">
        <f>INDEX('Crosswalk Particulates'!$E:$E,MATCH('2017 EPA Data'!$B4608,'Crosswalk Particulates'!$D:$D,0))</f>
        <v>0</v>
      </c>
      <c r="H4608" s="103">
        <f t="shared" si="71"/>
        <v>0</v>
      </c>
    </row>
    <row r="4609" spans="1:8" hidden="1">
      <c r="A4609" s="80" t="s">
        <v>3774</v>
      </c>
      <c r="B4609" s="80" t="s">
        <v>3865</v>
      </c>
      <c r="C4609" s="80" t="s">
        <v>3705</v>
      </c>
      <c r="D4609" s="93">
        <v>2.258</v>
      </c>
      <c r="E4609" s="80" t="s">
        <v>3706</v>
      </c>
      <c r="F4609" s="86" t="str">
        <f>INDEX('Crosswalk Particulates'!$B:$B,MATCH('2017 EPA Data'!A4609,'Crosswalk Particulates'!$A:$A,0))</f>
        <v>process-other-industry</v>
      </c>
      <c r="G4609" s="91">
        <f>INDEX('Crosswalk Particulates'!$E:$E,MATCH('2017 EPA Data'!$B4609,'Crosswalk Particulates'!$D:$D,0))</f>
        <v>0</v>
      </c>
      <c r="H4609" s="103">
        <f t="shared" si="71"/>
        <v>0</v>
      </c>
    </row>
    <row r="4610" spans="1:8" hidden="1">
      <c r="A4610" s="80" t="s">
        <v>3753</v>
      </c>
      <c r="B4610" s="80" t="s">
        <v>4035</v>
      </c>
      <c r="C4610" s="80" t="s">
        <v>3705</v>
      </c>
      <c r="D4610" s="93">
        <v>2.2551366527000001</v>
      </c>
      <c r="E4610" s="80" t="s">
        <v>3706</v>
      </c>
      <c r="F4610" s="86" t="str">
        <f>INDEX('Crosswalk Particulates'!$B:$B,MATCH('2017 EPA Data'!A4610,'Crosswalk Particulates'!$A:$A,0))</f>
        <v>Electricity Sector</v>
      </c>
      <c r="G4610" s="91">
        <f>INDEX('Crosswalk Particulates'!$E:$E,MATCH('2017 EPA Data'!$B4610,'Crosswalk Particulates'!$D:$D,0))</f>
        <v>0</v>
      </c>
      <c r="H4610" s="103">
        <f t="shared" si="71"/>
        <v>0</v>
      </c>
    </row>
    <row r="4611" spans="1:8" hidden="1">
      <c r="A4611" s="80" t="s">
        <v>3739</v>
      </c>
      <c r="B4611" s="80" t="s">
        <v>3936</v>
      </c>
      <c r="C4611" s="80" t="s">
        <v>3705</v>
      </c>
      <c r="D4611" s="93">
        <v>2.2519999999999998</v>
      </c>
      <c r="E4611" s="80" t="s">
        <v>3706</v>
      </c>
      <c r="F4611" s="86" t="str">
        <f>INDEX('Crosswalk Particulates'!$B:$B,MATCH('2017 EPA Data'!A4611,'Crosswalk Particulates'!$A:$A,0))</f>
        <v>industry-fuel-natural gas</v>
      </c>
      <c r="G4611" s="91">
        <f>INDEX('Crosswalk Particulates'!$E:$E,MATCH('2017 EPA Data'!$B4611,'Crosswalk Particulates'!$D:$D,0))</f>
        <v>0</v>
      </c>
      <c r="H4611" s="103">
        <f t="shared" si="71"/>
        <v>0</v>
      </c>
    </row>
    <row r="4612" spans="1:8" hidden="1">
      <c r="A4612" s="80" t="s">
        <v>3707</v>
      </c>
      <c r="B4612" s="80" t="s">
        <v>3997</v>
      </c>
      <c r="C4612" s="80" t="s">
        <v>3705</v>
      </c>
      <c r="D4612" s="93">
        <v>2.2420412490000001</v>
      </c>
      <c r="E4612" s="80" t="s">
        <v>3706</v>
      </c>
      <c r="F4612" s="86" t="str">
        <f>INDEX('Crosswalk Particulates'!$B:$B,MATCH('2017 EPA Data'!A4612,'Crosswalk Particulates'!$A:$A,0))</f>
        <v>process-other-industry</v>
      </c>
      <c r="G4612" s="91">
        <f>INDEX('Crosswalk Particulates'!$E:$E,MATCH('2017 EPA Data'!$B4612,'Crosswalk Particulates'!$D:$D,0))</f>
        <v>0</v>
      </c>
      <c r="H4612" s="103">
        <f t="shared" ref="H4612:H4675" si="72">IF(E4612="TON",D4612/metricton_to_shortton,0)*10^6</f>
        <v>0</v>
      </c>
    </row>
    <row r="4613" spans="1:8" hidden="1">
      <c r="A4613" s="80" t="s">
        <v>3796</v>
      </c>
      <c r="B4613" s="80" t="s">
        <v>3951</v>
      </c>
      <c r="C4613" s="80" t="s">
        <v>3705</v>
      </c>
      <c r="D4613" s="93">
        <v>2.2175351171200002</v>
      </c>
      <c r="E4613" s="80" t="s">
        <v>3706</v>
      </c>
      <c r="F4613" s="86" t="str">
        <f>INDEX('Crosswalk Particulates'!$B:$B,MATCH('2017 EPA Data'!A4613,'Crosswalk Particulates'!$A:$A,0))</f>
        <v>Electricity Sector</v>
      </c>
      <c r="G4613" s="91">
        <f>INDEX('Crosswalk Particulates'!$E:$E,MATCH('2017 EPA Data'!$B4613,'Crosswalk Particulates'!$D:$D,0))</f>
        <v>0</v>
      </c>
      <c r="H4613" s="103">
        <f t="shared" si="72"/>
        <v>0</v>
      </c>
    </row>
    <row r="4614" spans="1:8" hidden="1">
      <c r="A4614" s="80" t="s">
        <v>3773</v>
      </c>
      <c r="B4614" s="80" t="s">
        <v>3951</v>
      </c>
      <c r="C4614" s="80" t="s">
        <v>3705</v>
      </c>
      <c r="D4614" s="93">
        <v>2.217015701114764</v>
      </c>
      <c r="E4614" s="80" t="s">
        <v>3706</v>
      </c>
      <c r="F4614" s="86" t="str">
        <f>INDEX('Crosswalk Particulates'!$B:$B,MATCH('2017 EPA Data'!A4614,'Crosswalk Particulates'!$A:$A,0))</f>
        <v>process-other-industry</v>
      </c>
      <c r="G4614" s="91">
        <f>INDEX('Crosswalk Particulates'!$E:$E,MATCH('2017 EPA Data'!$B4614,'Crosswalk Particulates'!$D:$D,0))</f>
        <v>0</v>
      </c>
      <c r="H4614" s="103">
        <f t="shared" si="72"/>
        <v>0</v>
      </c>
    </row>
    <row r="4615" spans="1:8" hidden="1">
      <c r="A4615" s="80" t="s">
        <v>3770</v>
      </c>
      <c r="B4615" s="80" t="s">
        <v>3765</v>
      </c>
      <c r="C4615" s="80" t="s">
        <v>3705</v>
      </c>
      <c r="D4615" s="93">
        <v>2.208882</v>
      </c>
      <c r="E4615" s="80" t="s">
        <v>3706</v>
      </c>
      <c r="F4615" s="86" t="str">
        <f>INDEX('Crosswalk Particulates'!$B:$B,MATCH('2017 EPA Data'!A4615,'Crosswalk Particulates'!$A:$A,0))</f>
        <v>Commercial Buildings Sector</v>
      </c>
      <c r="G4615" s="91">
        <f>INDEX('Crosswalk Particulates'!$E:$E,MATCH('2017 EPA Data'!$B4615,'Crosswalk Particulates'!$D:$D,0))</f>
        <v>0</v>
      </c>
      <c r="H4615" s="103">
        <f t="shared" si="72"/>
        <v>0</v>
      </c>
    </row>
    <row r="4616" spans="1:8" hidden="1">
      <c r="A4616" s="80" t="s">
        <v>3747</v>
      </c>
      <c r="B4616" s="80" t="s">
        <v>3986</v>
      </c>
      <c r="C4616" s="80" t="s">
        <v>3705</v>
      </c>
      <c r="D4616" s="93">
        <v>2.2007059519999999</v>
      </c>
      <c r="E4616" s="80" t="s">
        <v>3706</v>
      </c>
      <c r="F4616" s="86" t="str">
        <f>INDEX('Crosswalk Particulates'!$B:$B,MATCH('2017 EPA Data'!A4616,'Crosswalk Particulates'!$A:$A,0))</f>
        <v>process-waste-industry</v>
      </c>
      <c r="G4616" s="91">
        <f>INDEX('Crosswalk Particulates'!$E:$E,MATCH('2017 EPA Data'!$B4616,'Crosswalk Particulates'!$D:$D,0))</f>
        <v>0</v>
      </c>
      <c r="H4616" s="103">
        <f t="shared" si="72"/>
        <v>0</v>
      </c>
    </row>
    <row r="4617" spans="1:8" hidden="1">
      <c r="A4617" s="80" t="s">
        <v>3774</v>
      </c>
      <c r="B4617" s="80" t="s">
        <v>3962</v>
      </c>
      <c r="C4617" s="80" t="s">
        <v>3705</v>
      </c>
      <c r="D4617" s="93">
        <v>2.2000000000000002</v>
      </c>
      <c r="E4617" s="80" t="s">
        <v>3706</v>
      </c>
      <c r="F4617" s="86" t="str">
        <f>INDEX('Crosswalk Particulates'!$B:$B,MATCH('2017 EPA Data'!A4617,'Crosswalk Particulates'!$A:$A,0))</f>
        <v>process-other-industry</v>
      </c>
      <c r="G4617" s="91">
        <f>INDEX('Crosswalk Particulates'!$E:$E,MATCH('2017 EPA Data'!$B4617,'Crosswalk Particulates'!$D:$D,0))</f>
        <v>0</v>
      </c>
      <c r="H4617" s="103">
        <f t="shared" si="72"/>
        <v>0</v>
      </c>
    </row>
    <row r="4618" spans="1:8" hidden="1">
      <c r="A4618" s="80" t="s">
        <v>3707</v>
      </c>
      <c r="B4618" s="80" t="s">
        <v>4027</v>
      </c>
      <c r="C4618" s="80" t="s">
        <v>3705</v>
      </c>
      <c r="D4618" s="93">
        <v>2.2000000000000002</v>
      </c>
      <c r="E4618" s="80" t="s">
        <v>3706</v>
      </c>
      <c r="F4618" s="86" t="str">
        <f>INDEX('Crosswalk Particulates'!$B:$B,MATCH('2017 EPA Data'!A4618,'Crosswalk Particulates'!$A:$A,0))</f>
        <v>process-other-industry</v>
      </c>
      <c r="G4618" s="91">
        <f>INDEX('Crosswalk Particulates'!$E:$E,MATCH('2017 EPA Data'!$B4618,'Crosswalk Particulates'!$D:$D,0))</f>
        <v>0</v>
      </c>
      <c r="H4618" s="103">
        <f t="shared" si="72"/>
        <v>0</v>
      </c>
    </row>
    <row r="4619" spans="1:8" hidden="1">
      <c r="A4619" s="80" t="s">
        <v>3853</v>
      </c>
      <c r="B4619" s="80" t="s">
        <v>3827</v>
      </c>
      <c r="C4619" s="80" t="s">
        <v>3705</v>
      </c>
      <c r="D4619" s="93">
        <v>2.2000000000000002</v>
      </c>
      <c r="E4619" s="80" t="s">
        <v>3706</v>
      </c>
      <c r="F4619" s="86" t="str">
        <f>INDEX('Crosswalk Particulates'!$B:$B,MATCH('2017 EPA Data'!A4619,'Crosswalk Particulates'!$A:$A,0))</f>
        <v>Commercial Buildings Sector</v>
      </c>
      <c r="G4619" s="91">
        <f>INDEX('Crosswalk Particulates'!$E:$E,MATCH('2017 EPA Data'!$B4619,'Crosswalk Particulates'!$D:$D,0))</f>
        <v>0</v>
      </c>
      <c r="H4619" s="103">
        <f t="shared" si="72"/>
        <v>0</v>
      </c>
    </row>
    <row r="4620" spans="1:8" hidden="1">
      <c r="A4620" s="80" t="s">
        <v>3740</v>
      </c>
      <c r="B4620" s="80" t="s">
        <v>3904</v>
      </c>
      <c r="D4620" s="93">
        <v>2.1957008426160001</v>
      </c>
      <c r="E4620" s="80" t="s">
        <v>3710</v>
      </c>
      <c r="F4620" s="86" t="str">
        <f>INDEX('Crosswalk Particulates'!$B:$B,MATCH('2017 EPA Data'!A4620,'Crosswalk Particulates'!$A:$A,0))</f>
        <v>process-agriculture-industry</v>
      </c>
      <c r="G4620" s="91" t="str">
        <f>INDEX('Crosswalk Particulates'!$E:$E,MATCH('2017 EPA Data'!$B4620,'Crosswalk Particulates'!$D:$D,0))</f>
        <v>BC</v>
      </c>
      <c r="H4620" s="103">
        <f t="shared" si="72"/>
        <v>1991908.6669049545</v>
      </c>
    </row>
    <row r="4621" spans="1:8" hidden="1">
      <c r="A4621" s="80" t="s">
        <v>3807</v>
      </c>
      <c r="B4621" s="80" t="s">
        <v>3809</v>
      </c>
      <c r="C4621" s="80" t="s">
        <v>3705</v>
      </c>
      <c r="D4621" s="93">
        <v>2.1933071499999999</v>
      </c>
      <c r="E4621" s="80" t="s">
        <v>3706</v>
      </c>
      <c r="F4621" s="86" t="str">
        <f>INDEX('Crosswalk Particulates'!$B:$B,MATCH('2017 EPA Data'!A4621,'Crosswalk Particulates'!$A:$A,0))</f>
        <v>process-iron and steel-industry</v>
      </c>
      <c r="G4621" s="91">
        <f>INDEX('Crosswalk Particulates'!$E:$E,MATCH('2017 EPA Data'!$B4621,'Crosswalk Particulates'!$D:$D,0))</f>
        <v>0</v>
      </c>
      <c r="H4621" s="103">
        <f t="shared" si="72"/>
        <v>0</v>
      </c>
    </row>
    <row r="4622" spans="1:8" hidden="1">
      <c r="A4622" s="80" t="s">
        <v>3807</v>
      </c>
      <c r="B4622" s="80" t="s">
        <v>3912</v>
      </c>
      <c r="C4622" s="80" t="s">
        <v>3705</v>
      </c>
      <c r="D4622" s="93">
        <v>2.181</v>
      </c>
      <c r="E4622" s="80" t="s">
        <v>3706</v>
      </c>
      <c r="F4622" s="86" t="str">
        <f>INDEX('Crosswalk Particulates'!$B:$B,MATCH('2017 EPA Data'!A4622,'Crosswalk Particulates'!$A:$A,0))</f>
        <v>process-iron and steel-industry</v>
      </c>
      <c r="G4622" s="91">
        <f>INDEX('Crosswalk Particulates'!$E:$E,MATCH('2017 EPA Data'!$B4622,'Crosswalk Particulates'!$D:$D,0))</f>
        <v>0</v>
      </c>
      <c r="H4622" s="103">
        <f t="shared" si="72"/>
        <v>0</v>
      </c>
    </row>
    <row r="4623" spans="1:8" hidden="1">
      <c r="A4623" s="80" t="s">
        <v>3739</v>
      </c>
      <c r="B4623" s="80" t="s">
        <v>3848</v>
      </c>
      <c r="C4623" s="80" t="s">
        <v>3705</v>
      </c>
      <c r="D4623" s="93">
        <v>2.173</v>
      </c>
      <c r="E4623" s="80" t="s">
        <v>3706</v>
      </c>
      <c r="F4623" s="86" t="str">
        <f>INDEX('Crosswalk Particulates'!$B:$B,MATCH('2017 EPA Data'!A4623,'Crosswalk Particulates'!$A:$A,0))</f>
        <v>industry-fuel-natural gas</v>
      </c>
      <c r="G4623" s="91">
        <f>INDEX('Crosswalk Particulates'!$E:$E,MATCH('2017 EPA Data'!$B4623,'Crosswalk Particulates'!$D:$D,0))</f>
        <v>0</v>
      </c>
      <c r="H4623" s="103">
        <f t="shared" si="72"/>
        <v>0</v>
      </c>
    </row>
    <row r="4624" spans="1:8" hidden="1">
      <c r="A4624" s="80" t="s">
        <v>3807</v>
      </c>
      <c r="B4624" s="80" t="s">
        <v>4028</v>
      </c>
      <c r="C4624" s="80" t="s">
        <v>3705</v>
      </c>
      <c r="D4624" s="93">
        <v>2.153</v>
      </c>
      <c r="E4624" s="80" t="s">
        <v>3706</v>
      </c>
      <c r="F4624" s="86" t="str">
        <f>INDEX('Crosswalk Particulates'!$B:$B,MATCH('2017 EPA Data'!A4624,'Crosswalk Particulates'!$A:$A,0))</f>
        <v>process-iron and steel-industry</v>
      </c>
      <c r="G4624" s="91">
        <f>INDEX('Crosswalk Particulates'!$E:$E,MATCH('2017 EPA Data'!$B4624,'Crosswalk Particulates'!$D:$D,0))</f>
        <v>0</v>
      </c>
      <c r="H4624" s="103">
        <f t="shared" si="72"/>
        <v>0</v>
      </c>
    </row>
    <row r="4625" spans="1:8" hidden="1">
      <c r="A4625" s="80" t="s">
        <v>3783</v>
      </c>
      <c r="B4625" s="80" t="s">
        <v>3830</v>
      </c>
      <c r="C4625" s="80" t="s">
        <v>3705</v>
      </c>
      <c r="D4625" s="93">
        <v>2.137292</v>
      </c>
      <c r="E4625" s="80" t="s">
        <v>3706</v>
      </c>
      <c r="F4625" s="86" t="str">
        <f>INDEX('Crosswalk Particulates'!$B:$B,MATCH('2017 EPA Data'!A4625,'Crosswalk Particulates'!$A:$A,0))</f>
        <v>process-other-industry</v>
      </c>
      <c r="G4625" s="91">
        <f>INDEX('Crosswalk Particulates'!$E:$E,MATCH('2017 EPA Data'!$B4625,'Crosswalk Particulates'!$D:$D,0))</f>
        <v>0</v>
      </c>
      <c r="H4625" s="103">
        <f t="shared" si="72"/>
        <v>0</v>
      </c>
    </row>
    <row r="4626" spans="1:8" hidden="1">
      <c r="A4626" s="80" t="s">
        <v>3722</v>
      </c>
      <c r="B4626" s="80" t="s">
        <v>3916</v>
      </c>
      <c r="C4626" s="80" t="s">
        <v>3705</v>
      </c>
      <c r="D4626" s="93">
        <v>2.1021132709912909</v>
      </c>
      <c r="E4626" s="80" t="s">
        <v>3706</v>
      </c>
      <c r="F4626" s="86" t="str">
        <f>INDEX('Crosswalk Particulates'!$B:$B,MATCH('2017 EPA Data'!A4626,'Crosswalk Particulates'!$A:$A,0))</f>
        <v>Other-EPA</v>
      </c>
      <c r="G4626" s="91">
        <f>INDEX('Crosswalk Particulates'!$E:$E,MATCH('2017 EPA Data'!$B4626,'Crosswalk Particulates'!$D:$D,0))</f>
        <v>0</v>
      </c>
      <c r="H4626" s="103">
        <f t="shared" si="72"/>
        <v>0</v>
      </c>
    </row>
    <row r="4627" spans="1:8" hidden="1">
      <c r="A4627" s="80" t="s">
        <v>3784</v>
      </c>
      <c r="B4627" s="80" t="s">
        <v>3825</v>
      </c>
      <c r="C4627" s="80" t="s">
        <v>3705</v>
      </c>
      <c r="D4627" s="93">
        <v>2.1004801709478</v>
      </c>
      <c r="E4627" s="80" t="s">
        <v>3706</v>
      </c>
      <c r="F4627" s="86" t="str">
        <f>INDEX('Crosswalk Particulates'!$B:$B,MATCH('2017 EPA Data'!A4627,'Crosswalk Particulates'!$A:$A,0))</f>
        <v>industry-fuel-coal</v>
      </c>
      <c r="G4627" s="91">
        <f>INDEX('Crosswalk Particulates'!$E:$E,MATCH('2017 EPA Data'!$B4627,'Crosswalk Particulates'!$D:$D,0))</f>
        <v>0</v>
      </c>
      <c r="H4627" s="103">
        <f t="shared" si="72"/>
        <v>0</v>
      </c>
    </row>
    <row r="4628" spans="1:8" hidden="1">
      <c r="A4628" s="80" t="s">
        <v>3774</v>
      </c>
      <c r="B4628" s="80" t="s">
        <v>3923</v>
      </c>
      <c r="C4628" s="80" t="s">
        <v>3705</v>
      </c>
      <c r="D4628" s="93">
        <v>2.0889647257999999</v>
      </c>
      <c r="E4628" s="80" t="s">
        <v>3706</v>
      </c>
      <c r="F4628" s="86" t="str">
        <f>INDEX('Crosswalk Particulates'!$B:$B,MATCH('2017 EPA Data'!A4628,'Crosswalk Particulates'!$A:$A,0))</f>
        <v>process-other-industry</v>
      </c>
      <c r="G4628" s="91">
        <f>INDEX('Crosswalk Particulates'!$E:$E,MATCH('2017 EPA Data'!$B4628,'Crosswalk Particulates'!$D:$D,0))</f>
        <v>0</v>
      </c>
      <c r="H4628" s="103">
        <f t="shared" si="72"/>
        <v>0</v>
      </c>
    </row>
    <row r="4629" spans="1:8" hidden="1">
      <c r="A4629" s="80" t="s">
        <v>3795</v>
      </c>
      <c r="B4629" s="80" t="s">
        <v>3949</v>
      </c>
      <c r="C4629" s="80" t="s">
        <v>3705</v>
      </c>
      <c r="D4629" s="93">
        <v>2.0865638</v>
      </c>
      <c r="E4629" s="80" t="s">
        <v>3706</v>
      </c>
      <c r="F4629" s="86" t="str">
        <f>INDEX('Crosswalk Particulates'!$B:$B,MATCH('2017 EPA Data'!A4629,'Crosswalk Particulates'!$A:$A,0))</f>
        <v>process-cement-industry</v>
      </c>
      <c r="G4629" s="91">
        <f>INDEX('Crosswalk Particulates'!$E:$E,MATCH('2017 EPA Data'!$B4629,'Crosswalk Particulates'!$D:$D,0))</f>
        <v>0</v>
      </c>
      <c r="H4629" s="103">
        <f t="shared" si="72"/>
        <v>0</v>
      </c>
    </row>
    <row r="4630" spans="1:8" hidden="1">
      <c r="A4630" s="80" t="s">
        <v>3734</v>
      </c>
      <c r="B4630" s="80" t="s">
        <v>3851</v>
      </c>
      <c r="C4630" s="80" t="s">
        <v>3705</v>
      </c>
      <c r="D4630" s="93">
        <v>2.0853402860000001</v>
      </c>
      <c r="E4630" s="80" t="s">
        <v>3706</v>
      </c>
      <c r="F4630" s="86" t="str">
        <f>INDEX('Crosswalk Particulates'!$B:$B,MATCH('2017 EPA Data'!A4630,'Crosswalk Particulates'!$A:$A,0))</f>
        <v>process-other-industry</v>
      </c>
      <c r="G4630" s="91">
        <f>INDEX('Crosswalk Particulates'!$E:$E,MATCH('2017 EPA Data'!$B4630,'Crosswalk Particulates'!$D:$D,0))</f>
        <v>0</v>
      </c>
      <c r="H4630" s="103">
        <f t="shared" si="72"/>
        <v>0</v>
      </c>
    </row>
    <row r="4631" spans="1:8" hidden="1">
      <c r="A4631" s="80" t="s">
        <v>3857</v>
      </c>
      <c r="B4631" s="80" t="s">
        <v>3813</v>
      </c>
      <c r="C4631" s="80" t="s">
        <v>3705</v>
      </c>
      <c r="D4631" s="93">
        <v>2.0821489775900002</v>
      </c>
      <c r="E4631" s="80" t="s">
        <v>3706</v>
      </c>
      <c r="F4631" s="86" t="str">
        <f>INDEX('Crosswalk Particulates'!$B:$B,MATCH('2017 EPA Data'!A4631,'Crosswalk Particulates'!$A:$A,0))</f>
        <v>Commercial Buildings Sector</v>
      </c>
      <c r="G4631" s="91">
        <f>INDEX('Crosswalk Particulates'!$E:$E,MATCH('2017 EPA Data'!$B4631,'Crosswalk Particulates'!$D:$D,0))</f>
        <v>0</v>
      </c>
      <c r="H4631" s="103">
        <f t="shared" si="72"/>
        <v>0</v>
      </c>
    </row>
    <row r="4632" spans="1:8" hidden="1">
      <c r="A4632" s="80" t="s">
        <v>3857</v>
      </c>
      <c r="B4632" s="80" t="s">
        <v>3814</v>
      </c>
      <c r="C4632" s="80" t="s">
        <v>3705</v>
      </c>
      <c r="D4632" s="93">
        <v>2.07660507715</v>
      </c>
      <c r="E4632" s="80" t="s">
        <v>3706</v>
      </c>
      <c r="F4632" s="86" t="str">
        <f>INDEX('Crosswalk Particulates'!$B:$B,MATCH('2017 EPA Data'!A4632,'Crosswalk Particulates'!$A:$A,0))</f>
        <v>Commercial Buildings Sector</v>
      </c>
      <c r="G4632" s="91">
        <f>INDEX('Crosswalk Particulates'!$E:$E,MATCH('2017 EPA Data'!$B4632,'Crosswalk Particulates'!$D:$D,0))</f>
        <v>0</v>
      </c>
      <c r="H4632" s="103">
        <f t="shared" si="72"/>
        <v>0</v>
      </c>
    </row>
    <row r="4633" spans="1:8" hidden="1">
      <c r="A4633" s="80" t="s">
        <v>3857</v>
      </c>
      <c r="B4633" s="80" t="s">
        <v>3939</v>
      </c>
      <c r="C4633" s="80" t="s">
        <v>3705</v>
      </c>
      <c r="D4633" s="93">
        <v>2.0697057882258232</v>
      </c>
      <c r="E4633" s="80" t="s">
        <v>3706</v>
      </c>
      <c r="F4633" s="86" t="str">
        <f>INDEX('Crosswalk Particulates'!$B:$B,MATCH('2017 EPA Data'!A4633,'Crosswalk Particulates'!$A:$A,0))</f>
        <v>Commercial Buildings Sector</v>
      </c>
      <c r="G4633" s="91">
        <f>INDEX('Crosswalk Particulates'!$E:$E,MATCH('2017 EPA Data'!$B4633,'Crosswalk Particulates'!$D:$D,0))</f>
        <v>0</v>
      </c>
      <c r="H4633" s="103">
        <f t="shared" si="72"/>
        <v>0</v>
      </c>
    </row>
    <row r="4634" spans="1:8" hidden="1">
      <c r="A4634" s="80" t="s">
        <v>3769</v>
      </c>
      <c r="B4634" s="80" t="s">
        <v>3813</v>
      </c>
      <c r="C4634" s="80" t="s">
        <v>3705</v>
      </c>
      <c r="D4634" s="93">
        <v>2.0656613697117119</v>
      </c>
      <c r="E4634" s="80" t="s">
        <v>3706</v>
      </c>
      <c r="F4634" s="86" t="str">
        <f>INDEX('Crosswalk Particulates'!$B:$B,MATCH('2017 EPA Data'!A4634,'Crosswalk Particulates'!$A:$A,0))</f>
        <v>Electricity Sector</v>
      </c>
      <c r="G4634" s="91">
        <f>INDEX('Crosswalk Particulates'!$E:$E,MATCH('2017 EPA Data'!$B4634,'Crosswalk Particulates'!$D:$D,0))</f>
        <v>0</v>
      </c>
      <c r="H4634" s="103">
        <f t="shared" si="72"/>
        <v>0</v>
      </c>
    </row>
    <row r="4635" spans="1:8" hidden="1">
      <c r="A4635" s="80" t="s">
        <v>3857</v>
      </c>
      <c r="B4635" s="80" t="s">
        <v>3816</v>
      </c>
      <c r="C4635" s="80" t="s">
        <v>3705</v>
      </c>
      <c r="D4635" s="93">
        <v>2.0476839031699998</v>
      </c>
      <c r="E4635" s="80" t="s">
        <v>3706</v>
      </c>
      <c r="F4635" s="86" t="str">
        <f>INDEX('Crosswalk Particulates'!$B:$B,MATCH('2017 EPA Data'!A4635,'Crosswalk Particulates'!$A:$A,0))</f>
        <v>Commercial Buildings Sector</v>
      </c>
      <c r="G4635" s="91">
        <f>INDEX('Crosswalk Particulates'!$E:$E,MATCH('2017 EPA Data'!$B4635,'Crosswalk Particulates'!$D:$D,0))</f>
        <v>0</v>
      </c>
      <c r="H4635" s="103">
        <f t="shared" si="72"/>
        <v>0</v>
      </c>
    </row>
    <row r="4636" spans="1:8" hidden="1">
      <c r="A4636" s="80" t="s">
        <v>3784</v>
      </c>
      <c r="B4636" s="80" t="s">
        <v>3979</v>
      </c>
      <c r="C4636" s="80" t="s">
        <v>3705</v>
      </c>
      <c r="D4636" s="93">
        <v>2.03912</v>
      </c>
      <c r="E4636" s="80" t="s">
        <v>3706</v>
      </c>
      <c r="F4636" s="86" t="str">
        <f>INDEX('Crosswalk Particulates'!$B:$B,MATCH('2017 EPA Data'!A4636,'Crosswalk Particulates'!$A:$A,0))</f>
        <v>industry-fuel-coal</v>
      </c>
      <c r="G4636" s="91">
        <f>INDEX('Crosswalk Particulates'!$E:$E,MATCH('2017 EPA Data'!$B4636,'Crosswalk Particulates'!$D:$D,0))</f>
        <v>0</v>
      </c>
      <c r="H4636" s="103">
        <f t="shared" si="72"/>
        <v>0</v>
      </c>
    </row>
    <row r="4637" spans="1:8" hidden="1">
      <c r="A4637" s="80" t="s">
        <v>3783</v>
      </c>
      <c r="B4637" s="80" t="s">
        <v>3750</v>
      </c>
      <c r="C4637" s="80" t="s">
        <v>3705</v>
      </c>
      <c r="D4637" s="93">
        <v>2.0063010000000001</v>
      </c>
      <c r="E4637" s="80" t="s">
        <v>3706</v>
      </c>
      <c r="F4637" s="86" t="str">
        <f>INDEX('Crosswalk Particulates'!$B:$B,MATCH('2017 EPA Data'!A4637,'Crosswalk Particulates'!$A:$A,0))</f>
        <v>process-other-industry</v>
      </c>
      <c r="G4637" s="91">
        <f>INDEX('Crosswalk Particulates'!$E:$E,MATCH('2017 EPA Data'!$B4637,'Crosswalk Particulates'!$D:$D,0))</f>
        <v>0</v>
      </c>
      <c r="H4637" s="103">
        <f t="shared" si="72"/>
        <v>0</v>
      </c>
    </row>
    <row r="4638" spans="1:8" hidden="1">
      <c r="A4638" s="80" t="s">
        <v>3747</v>
      </c>
      <c r="B4638" s="80" t="s">
        <v>3826</v>
      </c>
      <c r="C4638" s="80" t="s">
        <v>3705</v>
      </c>
      <c r="D4638" s="93">
        <v>2.0050800390000001</v>
      </c>
      <c r="E4638" s="80" t="s">
        <v>3706</v>
      </c>
      <c r="F4638" s="86" t="str">
        <f>INDEX('Crosswalk Particulates'!$B:$B,MATCH('2017 EPA Data'!A4638,'Crosswalk Particulates'!$A:$A,0))</f>
        <v>process-waste-industry</v>
      </c>
      <c r="G4638" s="91">
        <f>INDEX('Crosswalk Particulates'!$E:$E,MATCH('2017 EPA Data'!$B4638,'Crosswalk Particulates'!$D:$D,0))</f>
        <v>0</v>
      </c>
      <c r="H4638" s="103">
        <f t="shared" si="72"/>
        <v>0</v>
      </c>
    </row>
    <row r="4639" spans="1:8" hidden="1">
      <c r="A4639" s="80" t="s">
        <v>3774</v>
      </c>
      <c r="B4639" s="80" t="s">
        <v>3957</v>
      </c>
      <c r="C4639" s="80" t="s">
        <v>3705</v>
      </c>
      <c r="D4639" s="93">
        <v>2</v>
      </c>
      <c r="E4639" s="80" t="s">
        <v>3706</v>
      </c>
      <c r="F4639" s="86" t="str">
        <f>INDEX('Crosswalk Particulates'!$B:$B,MATCH('2017 EPA Data'!A4639,'Crosswalk Particulates'!$A:$A,0))</f>
        <v>process-other-industry</v>
      </c>
      <c r="G4639" s="91">
        <f>INDEX('Crosswalk Particulates'!$E:$E,MATCH('2017 EPA Data'!$B4639,'Crosswalk Particulates'!$D:$D,0))</f>
        <v>0</v>
      </c>
      <c r="H4639" s="103">
        <f t="shared" si="72"/>
        <v>0</v>
      </c>
    </row>
    <row r="4640" spans="1:8" hidden="1">
      <c r="A4640" s="80" t="s">
        <v>3795</v>
      </c>
      <c r="B4640" s="80" t="s">
        <v>3958</v>
      </c>
      <c r="C4640" s="80" t="s">
        <v>3705</v>
      </c>
      <c r="D4640" s="93">
        <v>2</v>
      </c>
      <c r="E4640" s="80" t="s">
        <v>3706</v>
      </c>
      <c r="F4640" s="86" t="str">
        <f>INDEX('Crosswalk Particulates'!$B:$B,MATCH('2017 EPA Data'!A4640,'Crosswalk Particulates'!$A:$A,0))</f>
        <v>process-cement-industry</v>
      </c>
      <c r="G4640" s="91">
        <f>INDEX('Crosswalk Particulates'!$E:$E,MATCH('2017 EPA Data'!$B4640,'Crosswalk Particulates'!$D:$D,0))</f>
        <v>0</v>
      </c>
      <c r="H4640" s="103">
        <f t="shared" si="72"/>
        <v>0</v>
      </c>
    </row>
    <row r="4641" spans="1:8" hidden="1">
      <c r="A4641" s="80" t="s">
        <v>3760</v>
      </c>
      <c r="B4641" s="80" t="s">
        <v>3894</v>
      </c>
      <c r="C4641" s="80" t="s">
        <v>3705</v>
      </c>
      <c r="D4641" s="93">
        <v>2</v>
      </c>
      <c r="E4641" s="80" t="s">
        <v>3706</v>
      </c>
      <c r="F4641" s="86" t="str">
        <f>INDEX('Crosswalk Particulates'!$B:$B,MATCH('2017 EPA Data'!A4641,'Crosswalk Particulates'!$A:$A,0))</f>
        <v>process-other-industry</v>
      </c>
      <c r="G4641" s="91">
        <f>INDEX('Crosswalk Particulates'!$E:$E,MATCH('2017 EPA Data'!$B4641,'Crosswalk Particulates'!$D:$D,0))</f>
        <v>0</v>
      </c>
      <c r="H4641" s="103">
        <f t="shared" si="72"/>
        <v>0</v>
      </c>
    </row>
    <row r="4642" spans="1:8" hidden="1">
      <c r="A4642" s="80" t="s">
        <v>3807</v>
      </c>
      <c r="B4642" s="80" t="s">
        <v>3930</v>
      </c>
      <c r="C4642" s="80" t="s">
        <v>3705</v>
      </c>
      <c r="D4642" s="93">
        <v>2</v>
      </c>
      <c r="E4642" s="80" t="s">
        <v>3706</v>
      </c>
      <c r="F4642" s="86" t="str">
        <f>INDEX('Crosswalk Particulates'!$B:$B,MATCH('2017 EPA Data'!A4642,'Crosswalk Particulates'!$A:$A,0))</f>
        <v>process-iron and steel-industry</v>
      </c>
      <c r="G4642" s="91">
        <f>INDEX('Crosswalk Particulates'!$E:$E,MATCH('2017 EPA Data'!$B4642,'Crosswalk Particulates'!$D:$D,0))</f>
        <v>0</v>
      </c>
      <c r="H4642" s="103">
        <f t="shared" si="72"/>
        <v>0</v>
      </c>
    </row>
    <row r="4643" spans="1:8" hidden="1">
      <c r="A4643" s="80" t="s">
        <v>3843</v>
      </c>
      <c r="B4643" s="80" t="s">
        <v>3731</v>
      </c>
      <c r="C4643" s="80" t="s">
        <v>3705</v>
      </c>
      <c r="D4643" s="93">
        <v>2</v>
      </c>
      <c r="E4643" s="80" t="s">
        <v>3706</v>
      </c>
      <c r="F4643" s="86" t="str">
        <f>INDEX('Crosswalk Particulates'!$B:$B,MATCH('2017 EPA Data'!A4643,'Crosswalk Particulates'!$A:$A,0))</f>
        <v>Commercial Buildings Sector</v>
      </c>
      <c r="G4643" s="91">
        <f>INDEX('Crosswalk Particulates'!$E:$E,MATCH('2017 EPA Data'!$B4643,'Crosswalk Particulates'!$D:$D,0))</f>
        <v>0</v>
      </c>
      <c r="H4643" s="103">
        <f t="shared" si="72"/>
        <v>0</v>
      </c>
    </row>
    <row r="4644" spans="1:8" hidden="1">
      <c r="A4644" s="80" t="s">
        <v>3795</v>
      </c>
      <c r="B4644" s="80" t="s">
        <v>3924</v>
      </c>
      <c r="C4644" s="80" t="s">
        <v>3705</v>
      </c>
      <c r="D4644" s="93">
        <v>2</v>
      </c>
      <c r="E4644" s="80" t="s">
        <v>3706</v>
      </c>
      <c r="F4644" s="86" t="str">
        <f>INDEX('Crosswalk Particulates'!$B:$B,MATCH('2017 EPA Data'!A4644,'Crosswalk Particulates'!$A:$A,0))</f>
        <v>process-cement-industry</v>
      </c>
      <c r="G4644" s="91">
        <f>INDEX('Crosswalk Particulates'!$E:$E,MATCH('2017 EPA Data'!$B4644,'Crosswalk Particulates'!$D:$D,0))</f>
        <v>0</v>
      </c>
      <c r="H4644" s="103">
        <f t="shared" si="72"/>
        <v>0</v>
      </c>
    </row>
    <row r="4645" spans="1:8" hidden="1">
      <c r="A4645" s="80" t="s">
        <v>3795</v>
      </c>
      <c r="B4645" s="80" t="s">
        <v>3899</v>
      </c>
      <c r="C4645" s="80" t="s">
        <v>3705</v>
      </c>
      <c r="D4645" s="93">
        <v>2</v>
      </c>
      <c r="E4645" s="80" t="s">
        <v>3706</v>
      </c>
      <c r="F4645" s="86" t="str">
        <f>INDEX('Crosswalk Particulates'!$B:$B,MATCH('2017 EPA Data'!A4645,'Crosswalk Particulates'!$A:$A,0))</f>
        <v>process-cement-industry</v>
      </c>
      <c r="G4645" s="91">
        <f>INDEX('Crosswalk Particulates'!$E:$E,MATCH('2017 EPA Data'!$B4645,'Crosswalk Particulates'!$D:$D,0))</f>
        <v>0</v>
      </c>
      <c r="H4645" s="103">
        <f t="shared" si="72"/>
        <v>0</v>
      </c>
    </row>
    <row r="4646" spans="1:8" hidden="1">
      <c r="A4646" s="80" t="s">
        <v>3795</v>
      </c>
      <c r="B4646" s="80" t="s">
        <v>3983</v>
      </c>
      <c r="C4646" s="80" t="s">
        <v>3705</v>
      </c>
      <c r="D4646" s="93">
        <v>2</v>
      </c>
      <c r="E4646" s="80" t="s">
        <v>3706</v>
      </c>
      <c r="F4646" s="86" t="str">
        <f>INDEX('Crosswalk Particulates'!$B:$B,MATCH('2017 EPA Data'!A4646,'Crosswalk Particulates'!$A:$A,0))</f>
        <v>process-cement-industry</v>
      </c>
      <c r="G4646" s="91">
        <f>INDEX('Crosswalk Particulates'!$E:$E,MATCH('2017 EPA Data'!$B4646,'Crosswalk Particulates'!$D:$D,0))</f>
        <v>0</v>
      </c>
      <c r="H4646" s="103">
        <f t="shared" si="72"/>
        <v>0</v>
      </c>
    </row>
    <row r="4647" spans="1:8" hidden="1">
      <c r="A4647" s="80" t="s">
        <v>3795</v>
      </c>
      <c r="B4647" s="80" t="s">
        <v>3929</v>
      </c>
      <c r="C4647" s="80" t="s">
        <v>3705</v>
      </c>
      <c r="D4647" s="93">
        <v>2</v>
      </c>
      <c r="E4647" s="80" t="s">
        <v>3706</v>
      </c>
      <c r="F4647" s="86" t="str">
        <f>INDEX('Crosswalk Particulates'!$B:$B,MATCH('2017 EPA Data'!A4647,'Crosswalk Particulates'!$A:$A,0))</f>
        <v>process-cement-industry</v>
      </c>
      <c r="G4647" s="91">
        <f>INDEX('Crosswalk Particulates'!$E:$E,MATCH('2017 EPA Data'!$B4647,'Crosswalk Particulates'!$D:$D,0))</f>
        <v>0</v>
      </c>
      <c r="H4647" s="103">
        <f t="shared" si="72"/>
        <v>0</v>
      </c>
    </row>
    <row r="4648" spans="1:8" hidden="1">
      <c r="A4648" s="80" t="s">
        <v>3734</v>
      </c>
      <c r="B4648" s="80" t="s">
        <v>3864</v>
      </c>
      <c r="C4648" s="80" t="s">
        <v>3705</v>
      </c>
      <c r="D4648" s="93">
        <v>2</v>
      </c>
      <c r="E4648" s="80" t="s">
        <v>3706</v>
      </c>
      <c r="F4648" s="86" t="str">
        <f>INDEX('Crosswalk Particulates'!$B:$B,MATCH('2017 EPA Data'!A4648,'Crosswalk Particulates'!$A:$A,0))</f>
        <v>process-other-industry</v>
      </c>
      <c r="G4648" s="91">
        <f>INDEX('Crosswalk Particulates'!$E:$E,MATCH('2017 EPA Data'!$B4648,'Crosswalk Particulates'!$D:$D,0))</f>
        <v>0</v>
      </c>
      <c r="H4648" s="103">
        <f t="shared" si="72"/>
        <v>0</v>
      </c>
    </row>
    <row r="4649" spans="1:8" hidden="1">
      <c r="A4649" s="80" t="s">
        <v>3857</v>
      </c>
      <c r="B4649" s="80" t="s">
        <v>3824</v>
      </c>
      <c r="C4649" s="80" t="s">
        <v>3705</v>
      </c>
      <c r="D4649" s="93">
        <v>1.98319748936</v>
      </c>
      <c r="E4649" s="80" t="s">
        <v>3706</v>
      </c>
      <c r="F4649" s="86" t="str">
        <f>INDEX('Crosswalk Particulates'!$B:$B,MATCH('2017 EPA Data'!A4649,'Crosswalk Particulates'!$A:$A,0))</f>
        <v>Commercial Buildings Sector</v>
      </c>
      <c r="G4649" s="91">
        <f>INDEX('Crosswalk Particulates'!$E:$E,MATCH('2017 EPA Data'!$B4649,'Crosswalk Particulates'!$D:$D,0))</f>
        <v>0</v>
      </c>
      <c r="H4649" s="103">
        <f t="shared" si="72"/>
        <v>0</v>
      </c>
    </row>
    <row r="4650" spans="1:8" hidden="1">
      <c r="A4650" s="80" t="s">
        <v>3857</v>
      </c>
      <c r="B4650" s="80" t="s">
        <v>3917</v>
      </c>
      <c r="C4650" s="80" t="s">
        <v>3705</v>
      </c>
      <c r="D4650" s="93">
        <v>1.9820778046959999</v>
      </c>
      <c r="E4650" s="80" t="s">
        <v>3706</v>
      </c>
      <c r="F4650" s="86" t="str">
        <f>INDEX('Crosswalk Particulates'!$B:$B,MATCH('2017 EPA Data'!A4650,'Crosswalk Particulates'!$A:$A,0))</f>
        <v>Commercial Buildings Sector</v>
      </c>
      <c r="G4650" s="91">
        <f>INDEX('Crosswalk Particulates'!$E:$E,MATCH('2017 EPA Data'!$B4650,'Crosswalk Particulates'!$D:$D,0))</f>
        <v>0</v>
      </c>
      <c r="H4650" s="103">
        <f t="shared" si="72"/>
        <v>0</v>
      </c>
    </row>
    <row r="4651" spans="1:8" hidden="1">
      <c r="A4651" s="80" t="s">
        <v>3857</v>
      </c>
      <c r="B4651" s="80" t="s">
        <v>3841</v>
      </c>
      <c r="C4651" s="80" t="s">
        <v>3705</v>
      </c>
      <c r="D4651" s="93">
        <v>1.9811237850379999</v>
      </c>
      <c r="E4651" s="80" t="s">
        <v>3706</v>
      </c>
      <c r="F4651" s="86" t="str">
        <f>INDEX('Crosswalk Particulates'!$B:$B,MATCH('2017 EPA Data'!A4651,'Crosswalk Particulates'!$A:$A,0))</f>
        <v>Commercial Buildings Sector</v>
      </c>
      <c r="G4651" s="91">
        <f>INDEX('Crosswalk Particulates'!$E:$E,MATCH('2017 EPA Data'!$B4651,'Crosswalk Particulates'!$D:$D,0))</f>
        <v>0</v>
      </c>
      <c r="H4651" s="103">
        <f t="shared" si="72"/>
        <v>0</v>
      </c>
    </row>
    <row r="4652" spans="1:8" hidden="1">
      <c r="A4652" s="80" t="s">
        <v>3857</v>
      </c>
      <c r="B4652" s="80" t="s">
        <v>3825</v>
      </c>
      <c r="C4652" s="80" t="s">
        <v>3705</v>
      </c>
      <c r="D4652" s="93">
        <v>1.98100763409</v>
      </c>
      <c r="E4652" s="80" t="s">
        <v>3706</v>
      </c>
      <c r="F4652" s="86" t="str">
        <f>INDEX('Crosswalk Particulates'!$B:$B,MATCH('2017 EPA Data'!A4652,'Crosswalk Particulates'!$A:$A,0))</f>
        <v>Commercial Buildings Sector</v>
      </c>
      <c r="G4652" s="91">
        <f>INDEX('Crosswalk Particulates'!$E:$E,MATCH('2017 EPA Data'!$B4652,'Crosswalk Particulates'!$D:$D,0))</f>
        <v>0</v>
      </c>
      <c r="H4652" s="103">
        <f t="shared" si="72"/>
        <v>0</v>
      </c>
    </row>
    <row r="4653" spans="1:8" hidden="1">
      <c r="A4653" s="80" t="s">
        <v>3857</v>
      </c>
      <c r="B4653" s="80" t="s">
        <v>3831</v>
      </c>
      <c r="C4653" s="80" t="s">
        <v>3705</v>
      </c>
      <c r="D4653" s="93">
        <v>1.98071918325</v>
      </c>
      <c r="E4653" s="80" t="s">
        <v>3706</v>
      </c>
      <c r="F4653" s="86" t="str">
        <f>INDEX('Crosswalk Particulates'!$B:$B,MATCH('2017 EPA Data'!A4653,'Crosswalk Particulates'!$A:$A,0))</f>
        <v>Commercial Buildings Sector</v>
      </c>
      <c r="G4653" s="91">
        <f>INDEX('Crosswalk Particulates'!$E:$E,MATCH('2017 EPA Data'!$B4653,'Crosswalk Particulates'!$D:$D,0))</f>
        <v>0</v>
      </c>
      <c r="H4653" s="103">
        <f t="shared" si="72"/>
        <v>0</v>
      </c>
    </row>
    <row r="4654" spans="1:8" hidden="1">
      <c r="A4654" s="80" t="s">
        <v>3857</v>
      </c>
      <c r="B4654" s="80" t="s">
        <v>3963</v>
      </c>
      <c r="C4654" s="80" t="s">
        <v>3705</v>
      </c>
      <c r="D4654" s="93">
        <v>1.9807170093799999</v>
      </c>
      <c r="E4654" s="80" t="s">
        <v>3706</v>
      </c>
      <c r="F4654" s="86" t="str">
        <f>INDEX('Crosswalk Particulates'!$B:$B,MATCH('2017 EPA Data'!A4654,'Crosswalk Particulates'!$A:$A,0))</f>
        <v>Commercial Buildings Sector</v>
      </c>
      <c r="G4654" s="91">
        <f>INDEX('Crosswalk Particulates'!$E:$E,MATCH('2017 EPA Data'!$B4654,'Crosswalk Particulates'!$D:$D,0))</f>
        <v>0</v>
      </c>
      <c r="H4654" s="103">
        <f t="shared" si="72"/>
        <v>0</v>
      </c>
    </row>
    <row r="4655" spans="1:8" hidden="1">
      <c r="A4655" s="80" t="s">
        <v>3753</v>
      </c>
      <c r="B4655" s="80" t="s">
        <v>4036</v>
      </c>
      <c r="C4655" s="80" t="s">
        <v>3705</v>
      </c>
      <c r="D4655" s="93">
        <v>1.9749954394</v>
      </c>
      <c r="E4655" s="80" t="s">
        <v>3706</v>
      </c>
      <c r="F4655" s="86" t="str">
        <f>INDEX('Crosswalk Particulates'!$B:$B,MATCH('2017 EPA Data'!A4655,'Crosswalk Particulates'!$A:$A,0))</f>
        <v>Electricity Sector</v>
      </c>
      <c r="G4655" s="91">
        <f>INDEX('Crosswalk Particulates'!$E:$E,MATCH('2017 EPA Data'!$B4655,'Crosswalk Particulates'!$D:$D,0))</f>
        <v>0</v>
      </c>
      <c r="H4655" s="103">
        <f t="shared" si="72"/>
        <v>0</v>
      </c>
    </row>
    <row r="4656" spans="1:8" hidden="1">
      <c r="A4656" s="80" t="s">
        <v>3740</v>
      </c>
      <c r="B4656" s="80" t="s">
        <v>3941</v>
      </c>
      <c r="D4656" s="93">
        <v>1.955097993071</v>
      </c>
      <c r="E4656" s="80" t="s">
        <v>3710</v>
      </c>
      <c r="F4656" s="86" t="str">
        <f>INDEX('Crosswalk Particulates'!$B:$B,MATCH('2017 EPA Data'!A4656,'Crosswalk Particulates'!$A:$A,0))</f>
        <v>process-agriculture-industry</v>
      </c>
      <c r="G4656" s="91">
        <f>INDEX('Crosswalk Particulates'!$E:$E,MATCH('2017 EPA Data'!$B4656,'Crosswalk Particulates'!$D:$D,0))</f>
        <v>0</v>
      </c>
      <c r="H4656" s="103">
        <f t="shared" si="72"/>
        <v>1773637.17381771</v>
      </c>
    </row>
    <row r="4657" spans="1:8" hidden="1">
      <c r="A4657" s="80" t="s">
        <v>3853</v>
      </c>
      <c r="B4657" s="80" t="s">
        <v>3855</v>
      </c>
      <c r="C4657" s="80" t="s">
        <v>3705</v>
      </c>
      <c r="D4657" s="93">
        <v>1.9541758</v>
      </c>
      <c r="E4657" s="80" t="s">
        <v>3706</v>
      </c>
      <c r="F4657" s="86" t="str">
        <f>INDEX('Crosswalk Particulates'!$B:$B,MATCH('2017 EPA Data'!A4657,'Crosswalk Particulates'!$A:$A,0))</f>
        <v>Commercial Buildings Sector</v>
      </c>
      <c r="G4657" s="91">
        <f>INDEX('Crosswalk Particulates'!$E:$E,MATCH('2017 EPA Data'!$B4657,'Crosswalk Particulates'!$D:$D,0))</f>
        <v>0</v>
      </c>
      <c r="H4657" s="103">
        <f t="shared" si="72"/>
        <v>0</v>
      </c>
    </row>
    <row r="4658" spans="1:8" hidden="1">
      <c r="A4658" s="80" t="s">
        <v>3853</v>
      </c>
      <c r="B4658" s="80" t="s">
        <v>3829</v>
      </c>
      <c r="C4658" s="80" t="s">
        <v>3705</v>
      </c>
      <c r="D4658" s="93">
        <v>1.9541758</v>
      </c>
      <c r="E4658" s="80" t="s">
        <v>3706</v>
      </c>
      <c r="F4658" s="86" t="str">
        <f>INDEX('Crosswalk Particulates'!$B:$B,MATCH('2017 EPA Data'!A4658,'Crosswalk Particulates'!$A:$A,0))</f>
        <v>Commercial Buildings Sector</v>
      </c>
      <c r="G4658" s="91">
        <f>INDEX('Crosswalk Particulates'!$E:$E,MATCH('2017 EPA Data'!$B4658,'Crosswalk Particulates'!$D:$D,0))</f>
        <v>0</v>
      </c>
      <c r="H4658" s="103">
        <f t="shared" si="72"/>
        <v>0</v>
      </c>
    </row>
    <row r="4659" spans="1:8" hidden="1">
      <c r="A4659" s="80" t="s">
        <v>3783</v>
      </c>
      <c r="B4659" s="80" t="s">
        <v>3767</v>
      </c>
      <c r="C4659" s="80" t="s">
        <v>3705</v>
      </c>
      <c r="D4659" s="93">
        <v>1.953851</v>
      </c>
      <c r="E4659" s="80" t="s">
        <v>3706</v>
      </c>
      <c r="F4659" s="86" t="str">
        <f>INDEX('Crosswalk Particulates'!$B:$B,MATCH('2017 EPA Data'!A4659,'Crosswalk Particulates'!$A:$A,0))</f>
        <v>process-other-industry</v>
      </c>
      <c r="G4659" s="91">
        <f>INDEX('Crosswalk Particulates'!$E:$E,MATCH('2017 EPA Data'!$B4659,'Crosswalk Particulates'!$D:$D,0))</f>
        <v>0</v>
      </c>
      <c r="H4659" s="103">
        <f t="shared" si="72"/>
        <v>0</v>
      </c>
    </row>
    <row r="4660" spans="1:8" hidden="1">
      <c r="A4660" s="80" t="s">
        <v>3784</v>
      </c>
      <c r="B4660" s="80" t="s">
        <v>3816</v>
      </c>
      <c r="C4660" s="80" t="s">
        <v>3705</v>
      </c>
      <c r="D4660" s="93">
        <v>1.939760953448</v>
      </c>
      <c r="E4660" s="80" t="s">
        <v>3706</v>
      </c>
      <c r="F4660" s="86" t="str">
        <f>INDEX('Crosswalk Particulates'!$B:$B,MATCH('2017 EPA Data'!A4660,'Crosswalk Particulates'!$A:$A,0))</f>
        <v>industry-fuel-coal</v>
      </c>
      <c r="G4660" s="91">
        <f>INDEX('Crosswalk Particulates'!$E:$E,MATCH('2017 EPA Data'!$B4660,'Crosswalk Particulates'!$D:$D,0))</f>
        <v>0</v>
      </c>
      <c r="H4660" s="103">
        <f t="shared" si="72"/>
        <v>0</v>
      </c>
    </row>
    <row r="4661" spans="1:8" hidden="1">
      <c r="A4661" s="80" t="s">
        <v>3737</v>
      </c>
      <c r="B4661" s="80" t="s">
        <v>3810</v>
      </c>
      <c r="C4661" s="80" t="s">
        <v>3811</v>
      </c>
      <c r="D4661" s="93">
        <v>1.9319999999999999</v>
      </c>
      <c r="E4661" s="80" t="s">
        <v>3706</v>
      </c>
      <c r="F4661" s="86" t="str">
        <f>INDEX('Crosswalk Particulates'!$B:$B,MATCH('2017 EPA Data'!A4661,'Crosswalk Particulates'!$A:$A,0))</f>
        <v>Residential Buildings Sector</v>
      </c>
      <c r="G4661" s="91">
        <f>INDEX('Crosswalk Particulates'!$E:$E,MATCH('2017 EPA Data'!$B4661,'Crosswalk Particulates'!$D:$D,0))</f>
        <v>0</v>
      </c>
      <c r="H4661" s="103">
        <f t="shared" si="72"/>
        <v>0</v>
      </c>
    </row>
    <row r="4662" spans="1:8" hidden="1">
      <c r="A4662" s="80" t="s">
        <v>3747</v>
      </c>
      <c r="B4662" s="80" t="s">
        <v>4034</v>
      </c>
      <c r="C4662" s="80" t="s">
        <v>3705</v>
      </c>
      <c r="D4662" s="93">
        <v>1.8987000000000001</v>
      </c>
      <c r="E4662" s="80" t="s">
        <v>3706</v>
      </c>
      <c r="F4662" s="86" t="str">
        <f>INDEX('Crosswalk Particulates'!$B:$B,MATCH('2017 EPA Data'!A4662,'Crosswalk Particulates'!$A:$A,0))</f>
        <v>process-waste-industry</v>
      </c>
      <c r="G4662" s="91">
        <f>INDEX('Crosswalk Particulates'!$E:$E,MATCH('2017 EPA Data'!$B4662,'Crosswalk Particulates'!$D:$D,0))</f>
        <v>0</v>
      </c>
      <c r="H4662" s="103">
        <f t="shared" si="72"/>
        <v>0</v>
      </c>
    </row>
    <row r="4663" spans="1:8" hidden="1">
      <c r="A4663" s="80" t="s">
        <v>3707</v>
      </c>
      <c r="B4663" s="80" t="s">
        <v>4031</v>
      </c>
      <c r="C4663" s="80" t="s">
        <v>3705</v>
      </c>
      <c r="D4663" s="93">
        <v>1.8793999892169999</v>
      </c>
      <c r="E4663" s="80" t="s">
        <v>3706</v>
      </c>
      <c r="F4663" s="86" t="str">
        <f>INDEX('Crosswalk Particulates'!$B:$B,MATCH('2017 EPA Data'!A4663,'Crosswalk Particulates'!$A:$A,0))</f>
        <v>process-other-industry</v>
      </c>
      <c r="G4663" s="91">
        <f>INDEX('Crosswalk Particulates'!$E:$E,MATCH('2017 EPA Data'!$B4663,'Crosswalk Particulates'!$D:$D,0))</f>
        <v>0</v>
      </c>
      <c r="H4663" s="103">
        <f t="shared" si="72"/>
        <v>0</v>
      </c>
    </row>
    <row r="4664" spans="1:8" hidden="1">
      <c r="A4664" s="80" t="s">
        <v>3790</v>
      </c>
      <c r="B4664" s="80" t="s">
        <v>3850</v>
      </c>
      <c r="C4664" s="80" t="s">
        <v>3705</v>
      </c>
      <c r="D4664" s="93">
        <v>1.8620230246</v>
      </c>
      <c r="E4664" s="80" t="s">
        <v>3706</v>
      </c>
      <c r="F4664" s="86" t="str">
        <f>INDEX('Crosswalk Particulates'!$B:$B,MATCH('2017 EPA Data'!A4664,'Crosswalk Particulates'!$A:$A,0))</f>
        <v>process-other-industry</v>
      </c>
      <c r="G4664" s="91">
        <f>INDEX('Crosswalk Particulates'!$E:$E,MATCH('2017 EPA Data'!$B4664,'Crosswalk Particulates'!$D:$D,0))</f>
        <v>0</v>
      </c>
      <c r="H4664" s="103">
        <f t="shared" si="72"/>
        <v>0</v>
      </c>
    </row>
    <row r="4665" spans="1:8" hidden="1">
      <c r="A4665" s="80" t="s">
        <v>3796</v>
      </c>
      <c r="B4665" s="80" t="s">
        <v>3802</v>
      </c>
      <c r="C4665" s="80" t="s">
        <v>3705</v>
      </c>
      <c r="D4665" s="93">
        <v>1.846855672604</v>
      </c>
      <c r="E4665" s="80" t="s">
        <v>3706</v>
      </c>
      <c r="F4665" s="86" t="str">
        <f>INDEX('Crosswalk Particulates'!$B:$B,MATCH('2017 EPA Data'!A4665,'Crosswalk Particulates'!$A:$A,0))</f>
        <v>Electricity Sector</v>
      </c>
      <c r="G4665" s="91">
        <f>INDEX('Crosswalk Particulates'!$E:$E,MATCH('2017 EPA Data'!$B4665,'Crosswalk Particulates'!$D:$D,0))</f>
        <v>0</v>
      </c>
      <c r="H4665" s="103">
        <f t="shared" si="72"/>
        <v>0</v>
      </c>
    </row>
    <row r="4666" spans="1:8" hidden="1">
      <c r="A4666" s="80" t="s">
        <v>3807</v>
      </c>
      <c r="B4666" s="80" t="s">
        <v>3785</v>
      </c>
      <c r="C4666" s="80" t="s">
        <v>3709</v>
      </c>
      <c r="D4666" s="93">
        <v>1.841</v>
      </c>
      <c r="E4666" s="80" t="s">
        <v>3710</v>
      </c>
      <c r="F4666" s="86" t="str">
        <f>INDEX('Crosswalk Particulates'!$B:$B,MATCH('2017 EPA Data'!A4666,'Crosswalk Particulates'!$A:$A,0))</f>
        <v>process-iron and steel-industry</v>
      </c>
      <c r="G4666" s="91" t="str">
        <f>INDEX('Crosswalk Particulates'!$E:$E,MATCH('2017 EPA Data'!$B4666,'Crosswalk Particulates'!$D:$D,0))</f>
        <v>CH4</v>
      </c>
      <c r="H4666" s="103">
        <f t="shared" si="72"/>
        <v>1670129.0925420255</v>
      </c>
    </row>
    <row r="4667" spans="1:8" hidden="1">
      <c r="A4667" s="80" t="s">
        <v>3735</v>
      </c>
      <c r="B4667" s="80" t="s">
        <v>3930</v>
      </c>
      <c r="C4667" s="80" t="s">
        <v>3705</v>
      </c>
      <c r="D4667" s="93">
        <v>1.84</v>
      </c>
      <c r="E4667" s="80" t="s">
        <v>3706</v>
      </c>
      <c r="F4667" s="86" t="str">
        <f>INDEX('Crosswalk Particulates'!$B:$B,MATCH('2017 EPA Data'!A4667,'Crosswalk Particulates'!$A:$A,0))</f>
        <v>process-other-industry</v>
      </c>
      <c r="G4667" s="91">
        <f>INDEX('Crosswalk Particulates'!$E:$E,MATCH('2017 EPA Data'!$B4667,'Crosswalk Particulates'!$D:$D,0))</f>
        <v>0</v>
      </c>
      <c r="H4667" s="103">
        <f t="shared" si="72"/>
        <v>0</v>
      </c>
    </row>
    <row r="4668" spans="1:8" hidden="1">
      <c r="A4668" s="80" t="s">
        <v>3820</v>
      </c>
      <c r="B4668" s="80" t="s">
        <v>3922</v>
      </c>
      <c r="C4668" s="80" t="s">
        <v>3705</v>
      </c>
      <c r="D4668" s="93">
        <v>1.83766187</v>
      </c>
      <c r="E4668" s="80" t="s">
        <v>3706</v>
      </c>
      <c r="F4668" s="86" t="str">
        <f>INDEX('Crosswalk Particulates'!$B:$B,MATCH('2017 EPA Data'!A4668,'Crosswalk Particulates'!$A:$A,0))</f>
        <v>industry-fuel-other</v>
      </c>
      <c r="G4668" s="91">
        <f>INDEX('Crosswalk Particulates'!$E:$E,MATCH('2017 EPA Data'!$B4668,'Crosswalk Particulates'!$D:$D,0))</f>
        <v>0</v>
      </c>
      <c r="H4668" s="103">
        <f t="shared" si="72"/>
        <v>0</v>
      </c>
    </row>
    <row r="4669" spans="1:8" hidden="1">
      <c r="A4669" s="80" t="s">
        <v>3820</v>
      </c>
      <c r="B4669" s="80" t="s">
        <v>3917</v>
      </c>
      <c r="C4669" s="80" t="s">
        <v>3705</v>
      </c>
      <c r="D4669" s="93">
        <v>1.83231393413982</v>
      </c>
      <c r="E4669" s="80" t="s">
        <v>3706</v>
      </c>
      <c r="F4669" s="86" t="str">
        <f>INDEX('Crosswalk Particulates'!$B:$B,MATCH('2017 EPA Data'!A4669,'Crosswalk Particulates'!$A:$A,0))</f>
        <v>industry-fuel-other</v>
      </c>
      <c r="G4669" s="91">
        <f>INDEX('Crosswalk Particulates'!$E:$E,MATCH('2017 EPA Data'!$B4669,'Crosswalk Particulates'!$D:$D,0))</f>
        <v>0</v>
      </c>
      <c r="H4669" s="103">
        <f t="shared" si="72"/>
        <v>0</v>
      </c>
    </row>
    <row r="4670" spans="1:8" hidden="1">
      <c r="A4670" s="80" t="s">
        <v>3807</v>
      </c>
      <c r="B4670" s="80" t="s">
        <v>4005</v>
      </c>
      <c r="C4670" s="80" t="s">
        <v>3705</v>
      </c>
      <c r="D4670" s="93">
        <v>1.819</v>
      </c>
      <c r="E4670" s="80" t="s">
        <v>3706</v>
      </c>
      <c r="F4670" s="86" t="str">
        <f>INDEX('Crosswalk Particulates'!$B:$B,MATCH('2017 EPA Data'!A4670,'Crosswalk Particulates'!$A:$A,0))</f>
        <v>process-iron and steel-industry</v>
      </c>
      <c r="G4670" s="91">
        <f>INDEX('Crosswalk Particulates'!$E:$E,MATCH('2017 EPA Data'!$B4670,'Crosswalk Particulates'!$D:$D,0))</f>
        <v>0</v>
      </c>
      <c r="H4670" s="103">
        <f t="shared" si="72"/>
        <v>0</v>
      </c>
    </row>
    <row r="4671" spans="1:8" hidden="1">
      <c r="A4671" s="80" t="s">
        <v>3739</v>
      </c>
      <c r="B4671" s="80" t="s">
        <v>3926</v>
      </c>
      <c r="C4671" s="80" t="s">
        <v>3705</v>
      </c>
      <c r="D4671" s="93">
        <v>1.8</v>
      </c>
      <c r="E4671" s="80" t="s">
        <v>3706</v>
      </c>
      <c r="F4671" s="86" t="str">
        <f>INDEX('Crosswalk Particulates'!$B:$B,MATCH('2017 EPA Data'!A4671,'Crosswalk Particulates'!$A:$A,0))</f>
        <v>industry-fuel-natural gas</v>
      </c>
      <c r="G4671" s="91">
        <f>INDEX('Crosswalk Particulates'!$E:$E,MATCH('2017 EPA Data'!$B4671,'Crosswalk Particulates'!$D:$D,0))</f>
        <v>0</v>
      </c>
      <c r="H4671" s="103">
        <f t="shared" si="72"/>
        <v>0</v>
      </c>
    </row>
    <row r="4672" spans="1:8" hidden="1">
      <c r="A4672" s="80" t="s">
        <v>3730</v>
      </c>
      <c r="B4672" s="80" t="s">
        <v>3912</v>
      </c>
      <c r="C4672" s="80" t="s">
        <v>3705</v>
      </c>
      <c r="D4672" s="93">
        <v>1.8</v>
      </c>
      <c r="E4672" s="80" t="s">
        <v>3706</v>
      </c>
      <c r="F4672" s="86" t="str">
        <f>INDEX('Crosswalk Particulates'!$B:$B,MATCH('2017 EPA Data'!A4672,'Crosswalk Particulates'!$A:$A,0))</f>
        <v>process-ngps-industry</v>
      </c>
      <c r="G4672" s="91">
        <f>INDEX('Crosswalk Particulates'!$E:$E,MATCH('2017 EPA Data'!$B4672,'Crosswalk Particulates'!$D:$D,0))</f>
        <v>0</v>
      </c>
      <c r="H4672" s="103">
        <f t="shared" si="72"/>
        <v>0</v>
      </c>
    </row>
    <row r="4673" spans="1:8" hidden="1">
      <c r="A4673" s="80" t="s">
        <v>3735</v>
      </c>
      <c r="B4673" s="80" t="s">
        <v>3935</v>
      </c>
      <c r="C4673" s="80" t="s">
        <v>3705</v>
      </c>
      <c r="D4673" s="93">
        <v>1.8</v>
      </c>
      <c r="E4673" s="80" t="s">
        <v>3706</v>
      </c>
      <c r="F4673" s="86" t="str">
        <f>INDEX('Crosswalk Particulates'!$B:$B,MATCH('2017 EPA Data'!A4673,'Crosswalk Particulates'!$A:$A,0))</f>
        <v>process-other-industry</v>
      </c>
      <c r="G4673" s="91">
        <f>INDEX('Crosswalk Particulates'!$E:$E,MATCH('2017 EPA Data'!$B4673,'Crosswalk Particulates'!$D:$D,0))</f>
        <v>0</v>
      </c>
      <c r="H4673" s="103">
        <f t="shared" si="72"/>
        <v>0</v>
      </c>
    </row>
    <row r="4674" spans="1:8" hidden="1">
      <c r="A4674" s="80" t="s">
        <v>3766</v>
      </c>
      <c r="B4674" s="80" t="s">
        <v>4023</v>
      </c>
      <c r="C4674" s="80" t="s">
        <v>3705</v>
      </c>
      <c r="D4674" s="93">
        <v>1.8</v>
      </c>
      <c r="E4674" s="80" t="s">
        <v>3706</v>
      </c>
      <c r="F4674" s="86" t="str">
        <f>INDEX('Crosswalk Particulates'!$B:$B,MATCH('2017 EPA Data'!A4674,'Crosswalk Particulates'!$A:$A,0))</f>
        <v>process-chemicals-industry</v>
      </c>
      <c r="G4674" s="91">
        <f>INDEX('Crosswalk Particulates'!$E:$E,MATCH('2017 EPA Data'!$B4674,'Crosswalk Particulates'!$D:$D,0))</f>
        <v>0</v>
      </c>
      <c r="H4674" s="103">
        <f t="shared" si="72"/>
        <v>0</v>
      </c>
    </row>
    <row r="4675" spans="1:8" hidden="1">
      <c r="A4675" s="80" t="s">
        <v>3741</v>
      </c>
      <c r="B4675" s="80" t="s">
        <v>3878</v>
      </c>
      <c r="C4675" s="80" t="s">
        <v>3705</v>
      </c>
      <c r="D4675" s="93">
        <v>1.7731717</v>
      </c>
      <c r="E4675" s="80" t="s">
        <v>3706</v>
      </c>
      <c r="F4675" s="86" t="str">
        <f>INDEX('Crosswalk Particulates'!$B:$B,MATCH('2017 EPA Data'!A4675,'Crosswalk Particulates'!$A:$A,0))</f>
        <v>process-other-industry</v>
      </c>
      <c r="G4675" s="91">
        <f>INDEX('Crosswalk Particulates'!$E:$E,MATCH('2017 EPA Data'!$B4675,'Crosswalk Particulates'!$D:$D,0))</f>
        <v>0</v>
      </c>
      <c r="H4675" s="103">
        <f t="shared" si="72"/>
        <v>0</v>
      </c>
    </row>
    <row r="4676" spans="1:8" hidden="1">
      <c r="A4676" s="80" t="s">
        <v>3753</v>
      </c>
      <c r="B4676" s="80" t="s">
        <v>4037</v>
      </c>
      <c r="C4676" s="80" t="s">
        <v>3705</v>
      </c>
      <c r="D4676" s="93">
        <v>1.7717647999999999</v>
      </c>
      <c r="E4676" s="80" t="s">
        <v>3706</v>
      </c>
      <c r="F4676" s="86" t="str">
        <f>INDEX('Crosswalk Particulates'!$B:$B,MATCH('2017 EPA Data'!A4676,'Crosswalk Particulates'!$A:$A,0))</f>
        <v>Electricity Sector</v>
      </c>
      <c r="G4676" s="91">
        <f>INDEX('Crosswalk Particulates'!$E:$E,MATCH('2017 EPA Data'!$B4676,'Crosswalk Particulates'!$D:$D,0))</f>
        <v>0</v>
      </c>
      <c r="H4676" s="103">
        <f t="shared" ref="H4676:H4739" si="73">IF(E4676="TON",D4676/metricton_to_shortton,0)*10^6</f>
        <v>0</v>
      </c>
    </row>
    <row r="4677" spans="1:8" hidden="1">
      <c r="A4677" s="80" t="s">
        <v>3783</v>
      </c>
      <c r="B4677" s="80" t="s">
        <v>3885</v>
      </c>
      <c r="C4677" s="80" t="s">
        <v>3705</v>
      </c>
      <c r="D4677" s="93">
        <v>1.77138</v>
      </c>
      <c r="E4677" s="80" t="s">
        <v>3706</v>
      </c>
      <c r="F4677" s="86" t="str">
        <f>INDEX('Crosswalk Particulates'!$B:$B,MATCH('2017 EPA Data'!A4677,'Crosswalk Particulates'!$A:$A,0))</f>
        <v>process-other-industry</v>
      </c>
      <c r="G4677" s="91">
        <f>INDEX('Crosswalk Particulates'!$E:$E,MATCH('2017 EPA Data'!$B4677,'Crosswalk Particulates'!$D:$D,0))</f>
        <v>0</v>
      </c>
      <c r="H4677" s="103">
        <f t="shared" si="73"/>
        <v>0</v>
      </c>
    </row>
    <row r="4678" spans="1:8" hidden="1">
      <c r="A4678" s="80" t="s">
        <v>3769</v>
      </c>
      <c r="B4678" s="80" t="s">
        <v>3831</v>
      </c>
      <c r="C4678" s="80" t="s">
        <v>3705</v>
      </c>
      <c r="D4678" s="93">
        <v>1.7674776129109999</v>
      </c>
      <c r="E4678" s="80" t="s">
        <v>3706</v>
      </c>
      <c r="F4678" s="86" t="str">
        <f>INDEX('Crosswalk Particulates'!$B:$B,MATCH('2017 EPA Data'!A4678,'Crosswalk Particulates'!$A:$A,0))</f>
        <v>Electricity Sector</v>
      </c>
      <c r="G4678" s="91">
        <f>INDEX('Crosswalk Particulates'!$E:$E,MATCH('2017 EPA Data'!$B4678,'Crosswalk Particulates'!$D:$D,0))</f>
        <v>0</v>
      </c>
      <c r="H4678" s="103">
        <f t="shared" si="73"/>
        <v>0</v>
      </c>
    </row>
    <row r="4679" spans="1:8" hidden="1">
      <c r="A4679" s="80" t="s">
        <v>3837</v>
      </c>
      <c r="B4679" s="80" t="s">
        <v>3920</v>
      </c>
      <c r="D4679" s="93">
        <v>1.7661265875043428</v>
      </c>
      <c r="E4679" s="80" t="s">
        <v>3710</v>
      </c>
      <c r="F4679" s="86" t="str">
        <f>INDEX('Crosswalk Particulates'!$B:$B,MATCH('2017 EPA Data'!A4679,'Crosswalk Particulates'!$A:$A,0))</f>
        <v>Electricity Sector</v>
      </c>
      <c r="G4679" s="91">
        <f>INDEX('Crosswalk Particulates'!$E:$E,MATCH('2017 EPA Data'!$B4679,'Crosswalk Particulates'!$D:$D,0))</f>
        <v>0</v>
      </c>
      <c r="H4679" s="103">
        <f t="shared" si="73"/>
        <v>1602204.9945154658</v>
      </c>
    </row>
    <row r="4680" spans="1:8" hidden="1">
      <c r="A4680" s="80" t="s">
        <v>3857</v>
      </c>
      <c r="B4680" s="80" t="s">
        <v>3918</v>
      </c>
      <c r="C4680" s="80" t="s">
        <v>3705</v>
      </c>
      <c r="D4680" s="93">
        <v>1.739504613</v>
      </c>
      <c r="E4680" s="80" t="s">
        <v>3706</v>
      </c>
      <c r="F4680" s="86" t="str">
        <f>INDEX('Crosswalk Particulates'!$B:$B,MATCH('2017 EPA Data'!A4680,'Crosswalk Particulates'!$A:$A,0))</f>
        <v>Commercial Buildings Sector</v>
      </c>
      <c r="G4680" s="91">
        <f>INDEX('Crosswalk Particulates'!$E:$E,MATCH('2017 EPA Data'!$B4680,'Crosswalk Particulates'!$D:$D,0))</f>
        <v>0</v>
      </c>
      <c r="H4680" s="103">
        <f t="shared" si="73"/>
        <v>0</v>
      </c>
    </row>
    <row r="4681" spans="1:8" hidden="1">
      <c r="A4681" s="80" t="s">
        <v>3772</v>
      </c>
      <c r="B4681" s="80" t="s">
        <v>3814</v>
      </c>
      <c r="C4681" s="80" t="s">
        <v>3705</v>
      </c>
      <c r="D4681" s="93">
        <v>1.7375000788999999</v>
      </c>
      <c r="E4681" s="80" t="s">
        <v>3706</v>
      </c>
      <c r="F4681" s="86" t="str">
        <f>INDEX('Crosswalk Particulates'!$B:$B,MATCH('2017 EPA Data'!A4681,'Crosswalk Particulates'!$A:$A,0))</f>
        <v>Electricity Sector</v>
      </c>
      <c r="G4681" s="91">
        <f>INDEX('Crosswalk Particulates'!$E:$E,MATCH('2017 EPA Data'!$B4681,'Crosswalk Particulates'!$D:$D,0))</f>
        <v>0</v>
      </c>
      <c r="H4681" s="103">
        <f t="shared" si="73"/>
        <v>0</v>
      </c>
    </row>
    <row r="4682" spans="1:8" hidden="1">
      <c r="A4682" s="80" t="s">
        <v>3790</v>
      </c>
      <c r="B4682" s="80" t="s">
        <v>3813</v>
      </c>
      <c r="C4682" s="80" t="s">
        <v>3705</v>
      </c>
      <c r="D4682" s="93">
        <v>1.7229805305570001</v>
      </c>
      <c r="E4682" s="80" t="s">
        <v>3706</v>
      </c>
      <c r="F4682" s="86" t="str">
        <f>INDEX('Crosswalk Particulates'!$B:$B,MATCH('2017 EPA Data'!A4682,'Crosswalk Particulates'!$A:$A,0))</f>
        <v>process-other-industry</v>
      </c>
      <c r="G4682" s="91">
        <f>INDEX('Crosswalk Particulates'!$E:$E,MATCH('2017 EPA Data'!$B4682,'Crosswalk Particulates'!$D:$D,0))</f>
        <v>0</v>
      </c>
      <c r="H4682" s="103">
        <f t="shared" si="73"/>
        <v>0</v>
      </c>
    </row>
    <row r="4683" spans="1:8" hidden="1">
      <c r="A4683" s="80" t="s">
        <v>3852</v>
      </c>
      <c r="B4683" s="80" t="s">
        <v>3870</v>
      </c>
      <c r="C4683" s="80" t="s">
        <v>3705</v>
      </c>
      <c r="D4683" s="93">
        <v>1.7225999999999999</v>
      </c>
      <c r="E4683" s="80" t="s">
        <v>3706</v>
      </c>
      <c r="F4683" s="86" t="str">
        <f>INDEX('Crosswalk Particulates'!$B:$B,MATCH('2017 EPA Data'!A4683,'Crosswalk Particulates'!$A:$A,0))</f>
        <v>Commercial Buildings Sector</v>
      </c>
      <c r="G4683" s="91">
        <f>INDEX('Crosswalk Particulates'!$E:$E,MATCH('2017 EPA Data'!$B4683,'Crosswalk Particulates'!$D:$D,0))</f>
        <v>0</v>
      </c>
      <c r="H4683" s="103">
        <f t="shared" si="73"/>
        <v>0</v>
      </c>
    </row>
    <row r="4684" spans="1:8" hidden="1">
      <c r="A4684" s="80" t="s">
        <v>3730</v>
      </c>
      <c r="B4684" s="80" t="s">
        <v>3887</v>
      </c>
      <c r="C4684" s="80" t="s">
        <v>3705</v>
      </c>
      <c r="D4684" s="93">
        <v>1.7211000000000001</v>
      </c>
      <c r="E4684" s="80" t="s">
        <v>3706</v>
      </c>
      <c r="F4684" s="86" t="str">
        <f>INDEX('Crosswalk Particulates'!$B:$B,MATCH('2017 EPA Data'!A4684,'Crosswalk Particulates'!$A:$A,0))</f>
        <v>process-ngps-industry</v>
      </c>
      <c r="G4684" s="91">
        <f>INDEX('Crosswalk Particulates'!$E:$E,MATCH('2017 EPA Data'!$B4684,'Crosswalk Particulates'!$D:$D,0))</f>
        <v>0</v>
      </c>
      <c r="H4684" s="103">
        <f t="shared" si="73"/>
        <v>0</v>
      </c>
    </row>
    <row r="4685" spans="1:8" hidden="1">
      <c r="A4685" s="80" t="s">
        <v>3790</v>
      </c>
      <c r="B4685" s="80" t="s">
        <v>3863</v>
      </c>
      <c r="C4685" s="80" t="s">
        <v>3705</v>
      </c>
      <c r="D4685" s="93">
        <v>1.7138758546970001</v>
      </c>
      <c r="E4685" s="80" t="s">
        <v>3706</v>
      </c>
      <c r="F4685" s="86" t="str">
        <f>INDEX('Crosswalk Particulates'!$B:$B,MATCH('2017 EPA Data'!A4685,'Crosswalk Particulates'!$A:$A,0))</f>
        <v>process-other-industry</v>
      </c>
      <c r="G4685" s="91">
        <f>INDEX('Crosswalk Particulates'!$E:$E,MATCH('2017 EPA Data'!$B4685,'Crosswalk Particulates'!$D:$D,0))</f>
        <v>0</v>
      </c>
      <c r="H4685" s="103">
        <f t="shared" si="73"/>
        <v>0</v>
      </c>
    </row>
    <row r="4686" spans="1:8" hidden="1">
      <c r="A4686" s="80" t="s">
        <v>3795</v>
      </c>
      <c r="B4686" s="80" t="s">
        <v>3813</v>
      </c>
      <c r="C4686" s="80" t="s">
        <v>3705</v>
      </c>
      <c r="D4686" s="93">
        <v>1.71283001008</v>
      </c>
      <c r="E4686" s="80" t="s">
        <v>3706</v>
      </c>
      <c r="F4686" s="86" t="str">
        <f>INDEX('Crosswalk Particulates'!$B:$B,MATCH('2017 EPA Data'!A4686,'Crosswalk Particulates'!$A:$A,0))</f>
        <v>process-cement-industry</v>
      </c>
      <c r="G4686" s="91">
        <f>INDEX('Crosswalk Particulates'!$E:$E,MATCH('2017 EPA Data'!$B4686,'Crosswalk Particulates'!$D:$D,0))</f>
        <v>0</v>
      </c>
      <c r="H4686" s="103">
        <f t="shared" si="73"/>
        <v>0</v>
      </c>
    </row>
    <row r="4687" spans="1:8" hidden="1">
      <c r="A4687" s="80" t="s">
        <v>3733</v>
      </c>
      <c r="B4687" s="80" t="s">
        <v>3916</v>
      </c>
      <c r="C4687" s="80" t="s">
        <v>3705</v>
      </c>
      <c r="D4687" s="93">
        <v>1.691601110878912</v>
      </c>
      <c r="E4687" s="80" t="s">
        <v>3706</v>
      </c>
      <c r="F4687" s="86" t="str">
        <f>INDEX('Crosswalk Particulates'!$B:$B,MATCH('2017 EPA Data'!A4687,'Crosswalk Particulates'!$A:$A,0))</f>
        <v>Transportation Sector</v>
      </c>
      <c r="G4687" s="91">
        <f>INDEX('Crosswalk Particulates'!$E:$E,MATCH('2017 EPA Data'!$B4687,'Crosswalk Particulates'!$D:$D,0))</f>
        <v>0</v>
      </c>
      <c r="H4687" s="103">
        <f t="shared" si="73"/>
        <v>0</v>
      </c>
    </row>
    <row r="4688" spans="1:8" hidden="1">
      <c r="A4688" s="80" t="s">
        <v>3820</v>
      </c>
      <c r="B4688" s="80" t="s">
        <v>3755</v>
      </c>
      <c r="C4688" s="80" t="s">
        <v>3705</v>
      </c>
      <c r="D4688" s="93">
        <v>1.69</v>
      </c>
      <c r="E4688" s="80" t="s">
        <v>3706</v>
      </c>
      <c r="F4688" s="86" t="str">
        <f>INDEX('Crosswalk Particulates'!$B:$B,MATCH('2017 EPA Data'!A4688,'Crosswalk Particulates'!$A:$A,0))</f>
        <v>industry-fuel-other</v>
      </c>
      <c r="G4688" s="91">
        <f>INDEX('Crosswalk Particulates'!$E:$E,MATCH('2017 EPA Data'!$B4688,'Crosswalk Particulates'!$D:$D,0))</f>
        <v>0</v>
      </c>
      <c r="H4688" s="103">
        <f t="shared" si="73"/>
        <v>0</v>
      </c>
    </row>
    <row r="4689" spans="1:8" hidden="1">
      <c r="A4689" s="80" t="s">
        <v>3741</v>
      </c>
      <c r="B4689" s="80" t="s">
        <v>3953</v>
      </c>
      <c r="C4689" s="80" t="s">
        <v>3705</v>
      </c>
      <c r="D4689" s="93">
        <v>1.69</v>
      </c>
      <c r="E4689" s="80" t="s">
        <v>3706</v>
      </c>
      <c r="F4689" s="86" t="str">
        <f>INDEX('Crosswalk Particulates'!$B:$B,MATCH('2017 EPA Data'!A4689,'Crosswalk Particulates'!$A:$A,0))</f>
        <v>process-other-industry</v>
      </c>
      <c r="G4689" s="91">
        <f>INDEX('Crosswalk Particulates'!$E:$E,MATCH('2017 EPA Data'!$B4689,'Crosswalk Particulates'!$D:$D,0))</f>
        <v>0</v>
      </c>
      <c r="H4689" s="103">
        <f t="shared" si="73"/>
        <v>0</v>
      </c>
    </row>
    <row r="4690" spans="1:8" hidden="1">
      <c r="A4690" s="80" t="s">
        <v>3852</v>
      </c>
      <c r="B4690" s="80" t="s">
        <v>3764</v>
      </c>
      <c r="C4690" s="80" t="s">
        <v>3705</v>
      </c>
      <c r="D4690" s="93">
        <v>1.6823097570000001</v>
      </c>
      <c r="E4690" s="80" t="s">
        <v>3706</v>
      </c>
      <c r="F4690" s="86" t="str">
        <f>INDEX('Crosswalk Particulates'!$B:$B,MATCH('2017 EPA Data'!A4690,'Crosswalk Particulates'!$A:$A,0))</f>
        <v>Commercial Buildings Sector</v>
      </c>
      <c r="G4690" s="91">
        <f>INDEX('Crosswalk Particulates'!$E:$E,MATCH('2017 EPA Data'!$B4690,'Crosswalk Particulates'!$D:$D,0))</f>
        <v>0</v>
      </c>
      <c r="H4690" s="103">
        <f t="shared" si="73"/>
        <v>0</v>
      </c>
    </row>
    <row r="4691" spans="1:8" hidden="1">
      <c r="A4691" s="80" t="s">
        <v>3718</v>
      </c>
      <c r="B4691" s="80" t="s">
        <v>3822</v>
      </c>
      <c r="D4691" s="93">
        <v>1.6770092609880001</v>
      </c>
      <c r="E4691" s="80" t="s">
        <v>3710</v>
      </c>
      <c r="F4691" s="86" t="str">
        <f>INDEX('Crosswalk Particulates'!$B:$B,MATCH('2017 EPA Data'!A4691,'Crosswalk Particulates'!$A:$A,0))</f>
        <v>process-other-industry</v>
      </c>
      <c r="G4691" s="91" t="str">
        <f>INDEX('Crosswalk Particulates'!$E:$E,MATCH('2017 EPA Data'!$B4691,'Crosswalk Particulates'!$D:$D,0))</f>
        <v>OC</v>
      </c>
      <c r="H4691" s="103">
        <f t="shared" si="73"/>
        <v>1521359.019684118</v>
      </c>
    </row>
    <row r="4692" spans="1:8" hidden="1">
      <c r="A4692" s="80" t="s">
        <v>3772</v>
      </c>
      <c r="B4692" s="80" t="s">
        <v>3824</v>
      </c>
      <c r="C4692" s="80" t="s">
        <v>3705</v>
      </c>
      <c r="D4692" s="93">
        <v>1.6626042095039999</v>
      </c>
      <c r="E4692" s="80" t="s">
        <v>3706</v>
      </c>
      <c r="F4692" s="86" t="str">
        <f>INDEX('Crosswalk Particulates'!$B:$B,MATCH('2017 EPA Data'!A4692,'Crosswalk Particulates'!$A:$A,0))</f>
        <v>Electricity Sector</v>
      </c>
      <c r="G4692" s="91">
        <f>INDEX('Crosswalk Particulates'!$E:$E,MATCH('2017 EPA Data'!$B4692,'Crosswalk Particulates'!$D:$D,0))</f>
        <v>0</v>
      </c>
      <c r="H4692" s="103">
        <f t="shared" si="73"/>
        <v>0</v>
      </c>
    </row>
    <row r="4693" spans="1:8" hidden="1">
      <c r="A4693" s="80" t="s">
        <v>3857</v>
      </c>
      <c r="B4693" s="80" t="s">
        <v>3898</v>
      </c>
      <c r="C4693" s="80" t="s">
        <v>3705</v>
      </c>
      <c r="D4693" s="93">
        <v>1.6621493000000001</v>
      </c>
      <c r="E4693" s="80" t="s">
        <v>3706</v>
      </c>
      <c r="F4693" s="86" t="str">
        <f>INDEX('Crosswalk Particulates'!$B:$B,MATCH('2017 EPA Data'!A4693,'Crosswalk Particulates'!$A:$A,0))</f>
        <v>Commercial Buildings Sector</v>
      </c>
      <c r="G4693" s="91">
        <f>INDEX('Crosswalk Particulates'!$E:$E,MATCH('2017 EPA Data'!$B4693,'Crosswalk Particulates'!$D:$D,0))</f>
        <v>0</v>
      </c>
      <c r="H4693" s="103">
        <f t="shared" si="73"/>
        <v>0</v>
      </c>
    </row>
    <row r="4694" spans="1:8" hidden="1">
      <c r="A4694" s="80" t="s">
        <v>3807</v>
      </c>
      <c r="B4694" s="80" t="s">
        <v>4034</v>
      </c>
      <c r="C4694" s="80" t="s">
        <v>3705</v>
      </c>
      <c r="D4694" s="93">
        <v>1.641</v>
      </c>
      <c r="E4694" s="80" t="s">
        <v>3706</v>
      </c>
      <c r="F4694" s="86" t="str">
        <f>INDEX('Crosswalk Particulates'!$B:$B,MATCH('2017 EPA Data'!A4694,'Crosswalk Particulates'!$A:$A,0))</f>
        <v>process-iron and steel-industry</v>
      </c>
      <c r="G4694" s="91">
        <f>INDEX('Crosswalk Particulates'!$E:$E,MATCH('2017 EPA Data'!$B4694,'Crosswalk Particulates'!$D:$D,0))</f>
        <v>0</v>
      </c>
      <c r="H4694" s="103">
        <f t="shared" si="73"/>
        <v>0</v>
      </c>
    </row>
    <row r="4695" spans="1:8" hidden="1">
      <c r="A4695" s="80" t="s">
        <v>3741</v>
      </c>
      <c r="B4695" s="80" t="s">
        <v>3965</v>
      </c>
      <c r="C4695" s="80" t="s">
        <v>3705</v>
      </c>
      <c r="D4695" s="93">
        <v>1.6383799999999999</v>
      </c>
      <c r="E4695" s="80" t="s">
        <v>3706</v>
      </c>
      <c r="F4695" s="86" t="str">
        <f>INDEX('Crosswalk Particulates'!$B:$B,MATCH('2017 EPA Data'!A4695,'Crosswalk Particulates'!$A:$A,0))</f>
        <v>process-other-industry</v>
      </c>
      <c r="G4695" s="91">
        <f>INDEX('Crosswalk Particulates'!$E:$E,MATCH('2017 EPA Data'!$B4695,'Crosswalk Particulates'!$D:$D,0))</f>
        <v>0</v>
      </c>
      <c r="H4695" s="103">
        <f t="shared" si="73"/>
        <v>0</v>
      </c>
    </row>
    <row r="4696" spans="1:8" hidden="1">
      <c r="A4696" s="80" t="s">
        <v>3780</v>
      </c>
      <c r="B4696" s="80" t="s">
        <v>3922</v>
      </c>
      <c r="C4696" s="80" t="s">
        <v>3705</v>
      </c>
      <c r="D4696" s="93">
        <v>1.636395</v>
      </c>
      <c r="E4696" s="80" t="s">
        <v>3706</v>
      </c>
      <c r="F4696" s="86" t="str">
        <f>INDEX('Crosswalk Particulates'!$B:$B,MATCH('2017 EPA Data'!A4696,'Crosswalk Particulates'!$A:$A,0))</f>
        <v>process-ngps-industry</v>
      </c>
      <c r="G4696" s="91">
        <f>INDEX('Crosswalk Particulates'!$E:$E,MATCH('2017 EPA Data'!$B4696,'Crosswalk Particulates'!$D:$D,0))</f>
        <v>0</v>
      </c>
      <c r="H4696" s="103">
        <f t="shared" si="73"/>
        <v>0</v>
      </c>
    </row>
    <row r="4697" spans="1:8" hidden="1">
      <c r="A4697" s="80" t="s">
        <v>3770</v>
      </c>
      <c r="B4697" s="80" t="s">
        <v>3961</v>
      </c>
      <c r="C4697" s="80" t="s">
        <v>3705</v>
      </c>
      <c r="D4697" s="93">
        <v>1.62</v>
      </c>
      <c r="E4697" s="80" t="s">
        <v>3706</v>
      </c>
      <c r="F4697" s="86" t="str">
        <f>INDEX('Crosswalk Particulates'!$B:$B,MATCH('2017 EPA Data'!A4697,'Crosswalk Particulates'!$A:$A,0))</f>
        <v>Commercial Buildings Sector</v>
      </c>
      <c r="G4697" s="91">
        <f>INDEX('Crosswalk Particulates'!$E:$E,MATCH('2017 EPA Data'!$B4697,'Crosswalk Particulates'!$D:$D,0))</f>
        <v>0</v>
      </c>
      <c r="H4697" s="103">
        <f t="shared" si="73"/>
        <v>0</v>
      </c>
    </row>
    <row r="4698" spans="1:8" hidden="1">
      <c r="A4698" s="80" t="s">
        <v>3726</v>
      </c>
      <c r="B4698" s="80" t="s">
        <v>3913</v>
      </c>
      <c r="C4698" s="80" t="s">
        <v>3705</v>
      </c>
      <c r="D4698" s="93">
        <v>1.6185013544</v>
      </c>
      <c r="E4698" s="80" t="s">
        <v>3706</v>
      </c>
      <c r="F4698" s="86" t="str">
        <f>INDEX('Crosswalk Particulates'!$B:$B,MATCH('2017 EPA Data'!A4698,'Crosswalk Particulates'!$A:$A,0))</f>
        <v>process-other-industry</v>
      </c>
      <c r="G4698" s="91">
        <f>INDEX('Crosswalk Particulates'!$E:$E,MATCH('2017 EPA Data'!$B4698,'Crosswalk Particulates'!$D:$D,0))</f>
        <v>0</v>
      </c>
      <c r="H4698" s="103">
        <f t="shared" si="73"/>
        <v>0</v>
      </c>
    </row>
    <row r="4699" spans="1:8" hidden="1">
      <c r="A4699" s="80" t="s">
        <v>3733</v>
      </c>
      <c r="B4699" s="80" t="s">
        <v>3939</v>
      </c>
      <c r="C4699" s="80" t="s">
        <v>3705</v>
      </c>
      <c r="D4699" s="93">
        <v>1.6031479097072963</v>
      </c>
      <c r="E4699" s="80" t="s">
        <v>3706</v>
      </c>
      <c r="F4699" s="86" t="str">
        <f>INDEX('Crosswalk Particulates'!$B:$B,MATCH('2017 EPA Data'!A4699,'Crosswalk Particulates'!$A:$A,0))</f>
        <v>Transportation Sector</v>
      </c>
      <c r="G4699" s="91">
        <f>INDEX('Crosswalk Particulates'!$E:$E,MATCH('2017 EPA Data'!$B4699,'Crosswalk Particulates'!$D:$D,0))</f>
        <v>0</v>
      </c>
      <c r="H4699" s="103">
        <f t="shared" si="73"/>
        <v>0</v>
      </c>
    </row>
    <row r="4700" spans="1:8" hidden="1">
      <c r="A4700" s="80" t="s">
        <v>3796</v>
      </c>
      <c r="B4700" s="80" t="s">
        <v>3816</v>
      </c>
      <c r="C4700" s="80" t="s">
        <v>3705</v>
      </c>
      <c r="D4700" s="93">
        <v>1.5928614321200001</v>
      </c>
      <c r="E4700" s="80" t="s">
        <v>3706</v>
      </c>
      <c r="F4700" s="86" t="str">
        <f>INDEX('Crosswalk Particulates'!$B:$B,MATCH('2017 EPA Data'!A4700,'Crosswalk Particulates'!$A:$A,0))</f>
        <v>Electricity Sector</v>
      </c>
      <c r="G4700" s="91">
        <f>INDEX('Crosswalk Particulates'!$E:$E,MATCH('2017 EPA Data'!$B4700,'Crosswalk Particulates'!$D:$D,0))</f>
        <v>0</v>
      </c>
      <c r="H4700" s="103">
        <f t="shared" si="73"/>
        <v>0</v>
      </c>
    </row>
    <row r="4701" spans="1:8" hidden="1">
      <c r="A4701" s="80" t="s">
        <v>3817</v>
      </c>
      <c r="B4701" s="80" t="s">
        <v>3920</v>
      </c>
      <c r="D4701" s="93">
        <v>1.5861542559290347</v>
      </c>
      <c r="E4701" s="80" t="s">
        <v>3710</v>
      </c>
      <c r="F4701" s="86" t="str">
        <f>INDEX('Crosswalk Particulates'!$B:$B,MATCH('2017 EPA Data'!A4701,'Crosswalk Particulates'!$A:$A,0))</f>
        <v>industry-fuel-oil</v>
      </c>
      <c r="G4701" s="91">
        <f>INDEX('Crosswalk Particulates'!$E:$E,MATCH('2017 EPA Data'!$B4701,'Crosswalk Particulates'!$D:$D,0))</f>
        <v>0</v>
      </c>
      <c r="H4701" s="103">
        <f t="shared" si="73"/>
        <v>1438936.6475211463</v>
      </c>
    </row>
    <row r="4702" spans="1:8" hidden="1">
      <c r="A4702" s="80" t="s">
        <v>3852</v>
      </c>
      <c r="B4702" s="80" t="s">
        <v>3823</v>
      </c>
      <c r="C4702" s="80" t="s">
        <v>3705</v>
      </c>
      <c r="D4702" s="93">
        <v>1.5833150330951111</v>
      </c>
      <c r="E4702" s="80" t="s">
        <v>3706</v>
      </c>
      <c r="F4702" s="86" t="str">
        <f>INDEX('Crosswalk Particulates'!$B:$B,MATCH('2017 EPA Data'!A4702,'Crosswalk Particulates'!$A:$A,0))</f>
        <v>Commercial Buildings Sector</v>
      </c>
      <c r="G4702" s="91">
        <f>INDEX('Crosswalk Particulates'!$E:$E,MATCH('2017 EPA Data'!$B4702,'Crosswalk Particulates'!$D:$D,0))</f>
        <v>0</v>
      </c>
      <c r="H4702" s="103">
        <f t="shared" si="73"/>
        <v>0</v>
      </c>
    </row>
    <row r="4703" spans="1:8" hidden="1">
      <c r="A4703" s="80" t="s">
        <v>3837</v>
      </c>
      <c r="B4703" s="80" t="s">
        <v>3917</v>
      </c>
      <c r="C4703" s="80" t="s">
        <v>3705</v>
      </c>
      <c r="D4703" s="93">
        <v>1.5827860287282001</v>
      </c>
      <c r="E4703" s="80" t="s">
        <v>3706</v>
      </c>
      <c r="F4703" s="86" t="str">
        <f>INDEX('Crosswalk Particulates'!$B:$B,MATCH('2017 EPA Data'!A4703,'Crosswalk Particulates'!$A:$A,0))</f>
        <v>Electricity Sector</v>
      </c>
      <c r="G4703" s="91">
        <f>INDEX('Crosswalk Particulates'!$E:$E,MATCH('2017 EPA Data'!$B4703,'Crosswalk Particulates'!$D:$D,0))</f>
        <v>0</v>
      </c>
      <c r="H4703" s="103">
        <f t="shared" si="73"/>
        <v>0</v>
      </c>
    </row>
    <row r="4704" spans="1:8" hidden="1">
      <c r="A4704" s="80" t="s">
        <v>3807</v>
      </c>
      <c r="B4704" s="80" t="s">
        <v>3944</v>
      </c>
      <c r="C4704" s="80" t="s">
        <v>3705</v>
      </c>
      <c r="D4704" s="93">
        <v>1.5629999999999999</v>
      </c>
      <c r="E4704" s="80" t="s">
        <v>3706</v>
      </c>
      <c r="F4704" s="86" t="str">
        <f>INDEX('Crosswalk Particulates'!$B:$B,MATCH('2017 EPA Data'!A4704,'Crosswalk Particulates'!$A:$A,0))</f>
        <v>process-iron and steel-industry</v>
      </c>
      <c r="G4704" s="91">
        <f>INDEX('Crosswalk Particulates'!$E:$E,MATCH('2017 EPA Data'!$B4704,'Crosswalk Particulates'!$D:$D,0))</f>
        <v>0</v>
      </c>
      <c r="H4704" s="103">
        <f t="shared" si="73"/>
        <v>0</v>
      </c>
    </row>
    <row r="4705" spans="1:8" hidden="1">
      <c r="A4705" s="80" t="s">
        <v>3795</v>
      </c>
      <c r="B4705" s="80" t="s">
        <v>3863</v>
      </c>
      <c r="C4705" s="80" t="s">
        <v>3705</v>
      </c>
      <c r="D4705" s="93">
        <v>1.55466005469</v>
      </c>
      <c r="E4705" s="80" t="s">
        <v>3706</v>
      </c>
      <c r="F4705" s="86" t="str">
        <f>INDEX('Crosswalk Particulates'!$B:$B,MATCH('2017 EPA Data'!A4705,'Crosswalk Particulates'!$A:$A,0))</f>
        <v>process-cement-industry</v>
      </c>
      <c r="G4705" s="91">
        <f>INDEX('Crosswalk Particulates'!$E:$E,MATCH('2017 EPA Data'!$B4705,'Crosswalk Particulates'!$D:$D,0))</f>
        <v>0</v>
      </c>
      <c r="H4705" s="103">
        <f t="shared" si="73"/>
        <v>0</v>
      </c>
    </row>
    <row r="4706" spans="1:8" hidden="1">
      <c r="A4706" s="80" t="s">
        <v>3843</v>
      </c>
      <c r="B4706" s="80" t="s">
        <v>3885</v>
      </c>
      <c r="C4706" s="80" t="s">
        <v>3705</v>
      </c>
      <c r="D4706" s="93">
        <v>1.5505599999999999</v>
      </c>
      <c r="E4706" s="80" t="s">
        <v>3706</v>
      </c>
      <c r="F4706" s="86" t="str">
        <f>INDEX('Crosswalk Particulates'!$B:$B,MATCH('2017 EPA Data'!A4706,'Crosswalk Particulates'!$A:$A,0))</f>
        <v>Commercial Buildings Sector</v>
      </c>
      <c r="G4706" s="91">
        <f>INDEX('Crosswalk Particulates'!$E:$E,MATCH('2017 EPA Data'!$B4706,'Crosswalk Particulates'!$D:$D,0))</f>
        <v>0</v>
      </c>
      <c r="H4706" s="103">
        <f t="shared" si="73"/>
        <v>0</v>
      </c>
    </row>
    <row r="4707" spans="1:8" hidden="1">
      <c r="A4707" s="80" t="s">
        <v>3769</v>
      </c>
      <c r="B4707" s="80" t="s">
        <v>3917</v>
      </c>
      <c r="C4707" s="80" t="s">
        <v>3705</v>
      </c>
      <c r="D4707" s="93">
        <v>1.5483120732753304</v>
      </c>
      <c r="E4707" s="80" t="s">
        <v>3706</v>
      </c>
      <c r="F4707" s="86" t="str">
        <f>INDEX('Crosswalk Particulates'!$B:$B,MATCH('2017 EPA Data'!A4707,'Crosswalk Particulates'!$A:$A,0))</f>
        <v>Electricity Sector</v>
      </c>
      <c r="G4707" s="91">
        <f>INDEX('Crosswalk Particulates'!$E:$E,MATCH('2017 EPA Data'!$B4707,'Crosswalk Particulates'!$D:$D,0))</f>
        <v>0</v>
      </c>
      <c r="H4707" s="103">
        <f t="shared" si="73"/>
        <v>0</v>
      </c>
    </row>
    <row r="4708" spans="1:8" hidden="1">
      <c r="A4708" s="80" t="s">
        <v>3790</v>
      </c>
      <c r="B4708" s="80" t="s">
        <v>3809</v>
      </c>
      <c r="C4708" s="80" t="s">
        <v>3705</v>
      </c>
      <c r="D4708" s="93">
        <v>1.540597980297</v>
      </c>
      <c r="E4708" s="80" t="s">
        <v>3706</v>
      </c>
      <c r="F4708" s="86" t="str">
        <f>INDEX('Crosswalk Particulates'!$B:$B,MATCH('2017 EPA Data'!A4708,'Crosswalk Particulates'!$A:$A,0))</f>
        <v>process-other-industry</v>
      </c>
      <c r="G4708" s="91">
        <f>INDEX('Crosswalk Particulates'!$E:$E,MATCH('2017 EPA Data'!$B4708,'Crosswalk Particulates'!$D:$D,0))</f>
        <v>0</v>
      </c>
      <c r="H4708" s="103">
        <f t="shared" si="73"/>
        <v>0</v>
      </c>
    </row>
    <row r="4709" spans="1:8" hidden="1">
      <c r="A4709" s="80" t="s">
        <v>3774</v>
      </c>
      <c r="B4709" s="80" t="s">
        <v>3910</v>
      </c>
      <c r="C4709" s="80" t="s">
        <v>3705</v>
      </c>
      <c r="D4709" s="93">
        <v>1.5349999999999999</v>
      </c>
      <c r="E4709" s="80" t="s">
        <v>3706</v>
      </c>
      <c r="F4709" s="86" t="str">
        <f>INDEX('Crosswalk Particulates'!$B:$B,MATCH('2017 EPA Data'!A4709,'Crosswalk Particulates'!$A:$A,0))</f>
        <v>process-other-industry</v>
      </c>
      <c r="G4709" s="91">
        <f>INDEX('Crosswalk Particulates'!$E:$E,MATCH('2017 EPA Data'!$B4709,'Crosswalk Particulates'!$D:$D,0))</f>
        <v>0</v>
      </c>
      <c r="H4709" s="103">
        <f t="shared" si="73"/>
        <v>0</v>
      </c>
    </row>
    <row r="4710" spans="1:8" hidden="1">
      <c r="A4710" s="80" t="s">
        <v>3817</v>
      </c>
      <c r="B4710" s="80" t="s">
        <v>3829</v>
      </c>
      <c r="C4710" s="80" t="s">
        <v>3705</v>
      </c>
      <c r="D4710" s="93">
        <v>1.5329999999999999</v>
      </c>
      <c r="E4710" s="80" t="s">
        <v>3706</v>
      </c>
      <c r="F4710" s="86" t="str">
        <f>INDEX('Crosswalk Particulates'!$B:$B,MATCH('2017 EPA Data'!A4710,'Crosswalk Particulates'!$A:$A,0))</f>
        <v>industry-fuel-oil</v>
      </c>
      <c r="G4710" s="91">
        <f>INDEX('Crosswalk Particulates'!$E:$E,MATCH('2017 EPA Data'!$B4710,'Crosswalk Particulates'!$D:$D,0))</f>
        <v>0</v>
      </c>
      <c r="H4710" s="103">
        <f t="shared" si="73"/>
        <v>0</v>
      </c>
    </row>
    <row r="4711" spans="1:8" hidden="1">
      <c r="A4711" s="80" t="s">
        <v>3837</v>
      </c>
      <c r="B4711" s="80" t="s">
        <v>3971</v>
      </c>
      <c r="C4711" s="80" t="s">
        <v>3705</v>
      </c>
      <c r="D4711" s="93">
        <v>1.532481</v>
      </c>
      <c r="E4711" s="80" t="s">
        <v>3706</v>
      </c>
      <c r="F4711" s="86" t="str">
        <f>INDEX('Crosswalk Particulates'!$B:$B,MATCH('2017 EPA Data'!A4711,'Crosswalk Particulates'!$A:$A,0))</f>
        <v>Electricity Sector</v>
      </c>
      <c r="G4711" s="91">
        <f>INDEX('Crosswalk Particulates'!$E:$E,MATCH('2017 EPA Data'!$B4711,'Crosswalk Particulates'!$D:$D,0))</f>
        <v>0</v>
      </c>
      <c r="H4711" s="103">
        <f t="shared" si="73"/>
        <v>0</v>
      </c>
    </row>
    <row r="4712" spans="1:8" hidden="1">
      <c r="A4712" s="80" t="s">
        <v>3820</v>
      </c>
      <c r="B4712" s="80" t="s">
        <v>3961</v>
      </c>
      <c r="C4712" s="80" t="s">
        <v>3705</v>
      </c>
      <c r="D4712" s="93">
        <v>1.5324</v>
      </c>
      <c r="E4712" s="80" t="s">
        <v>3706</v>
      </c>
      <c r="F4712" s="86" t="str">
        <f>INDEX('Crosswalk Particulates'!$B:$B,MATCH('2017 EPA Data'!A4712,'Crosswalk Particulates'!$A:$A,0))</f>
        <v>industry-fuel-other</v>
      </c>
      <c r="G4712" s="91">
        <f>INDEX('Crosswalk Particulates'!$E:$E,MATCH('2017 EPA Data'!$B4712,'Crosswalk Particulates'!$D:$D,0))</f>
        <v>0</v>
      </c>
      <c r="H4712" s="103">
        <f t="shared" si="73"/>
        <v>0</v>
      </c>
    </row>
    <row r="4713" spans="1:8" hidden="1">
      <c r="A4713" s="80" t="s">
        <v>3739</v>
      </c>
      <c r="B4713" s="80" t="s">
        <v>3831</v>
      </c>
      <c r="C4713" s="80" t="s">
        <v>3705</v>
      </c>
      <c r="D4713" s="93">
        <v>1.5097276482512272</v>
      </c>
      <c r="E4713" s="80" t="s">
        <v>3706</v>
      </c>
      <c r="F4713" s="86" t="str">
        <f>INDEX('Crosswalk Particulates'!$B:$B,MATCH('2017 EPA Data'!A4713,'Crosswalk Particulates'!$A:$A,0))</f>
        <v>industry-fuel-natural gas</v>
      </c>
      <c r="G4713" s="91">
        <f>INDEX('Crosswalk Particulates'!$E:$E,MATCH('2017 EPA Data'!$B4713,'Crosswalk Particulates'!$D:$D,0))</f>
        <v>0</v>
      </c>
      <c r="H4713" s="103">
        <f t="shared" si="73"/>
        <v>0</v>
      </c>
    </row>
    <row r="4714" spans="1:8" hidden="1">
      <c r="A4714" s="80" t="s">
        <v>3734</v>
      </c>
      <c r="B4714" s="80" t="s">
        <v>3808</v>
      </c>
      <c r="C4714" s="80" t="s">
        <v>3705</v>
      </c>
      <c r="D4714" s="93">
        <v>1.5095566</v>
      </c>
      <c r="E4714" s="80" t="s">
        <v>3706</v>
      </c>
      <c r="F4714" s="86" t="str">
        <f>INDEX('Crosswalk Particulates'!$B:$B,MATCH('2017 EPA Data'!A4714,'Crosswalk Particulates'!$A:$A,0))</f>
        <v>process-other-industry</v>
      </c>
      <c r="G4714" s="91">
        <f>INDEX('Crosswalk Particulates'!$E:$E,MATCH('2017 EPA Data'!$B4714,'Crosswalk Particulates'!$D:$D,0))</f>
        <v>0</v>
      </c>
      <c r="H4714" s="103">
        <f t="shared" si="73"/>
        <v>0</v>
      </c>
    </row>
    <row r="4715" spans="1:8" hidden="1">
      <c r="A4715" s="80" t="s">
        <v>3911</v>
      </c>
      <c r="B4715" s="80" t="s">
        <v>3800</v>
      </c>
      <c r="C4715" s="80" t="s">
        <v>3705</v>
      </c>
      <c r="D4715" s="93">
        <v>1.5054058299999999</v>
      </c>
      <c r="E4715" s="80" t="s">
        <v>3706</v>
      </c>
      <c r="F4715" s="86" t="str">
        <f>INDEX('Crosswalk Particulates'!$B:$B,MATCH('2017 EPA Data'!A4715,'Crosswalk Particulates'!$A:$A,0))</f>
        <v>Residential Buildings Sector</v>
      </c>
      <c r="G4715" s="91">
        <f>INDEX('Crosswalk Particulates'!$E:$E,MATCH('2017 EPA Data'!$B4715,'Crosswalk Particulates'!$D:$D,0))</f>
        <v>0</v>
      </c>
      <c r="H4715" s="103">
        <f t="shared" si="73"/>
        <v>0</v>
      </c>
    </row>
    <row r="4716" spans="1:8" hidden="1">
      <c r="A4716" s="80" t="s">
        <v>3853</v>
      </c>
      <c r="B4716" s="80" t="s">
        <v>3962</v>
      </c>
      <c r="C4716" s="80" t="s">
        <v>3705</v>
      </c>
      <c r="D4716" s="93">
        <v>1.49808332079382</v>
      </c>
      <c r="E4716" s="80" t="s">
        <v>3706</v>
      </c>
      <c r="F4716" s="86" t="str">
        <f>INDEX('Crosswalk Particulates'!$B:$B,MATCH('2017 EPA Data'!A4716,'Crosswalk Particulates'!$A:$A,0))</f>
        <v>Commercial Buildings Sector</v>
      </c>
      <c r="G4716" s="91">
        <f>INDEX('Crosswalk Particulates'!$E:$E,MATCH('2017 EPA Data'!$B4716,'Crosswalk Particulates'!$D:$D,0))</f>
        <v>0</v>
      </c>
      <c r="H4716" s="103">
        <f t="shared" si="73"/>
        <v>0</v>
      </c>
    </row>
    <row r="4717" spans="1:8" hidden="1">
      <c r="A4717" s="80" t="s">
        <v>3784</v>
      </c>
      <c r="B4717" s="80" t="s">
        <v>3885</v>
      </c>
      <c r="C4717" s="80" t="s">
        <v>3705</v>
      </c>
      <c r="D4717" s="93">
        <v>1.4912300000000001</v>
      </c>
      <c r="E4717" s="80" t="s">
        <v>3706</v>
      </c>
      <c r="F4717" s="86" t="str">
        <f>INDEX('Crosswalk Particulates'!$B:$B,MATCH('2017 EPA Data'!A4717,'Crosswalk Particulates'!$A:$A,0))</f>
        <v>industry-fuel-coal</v>
      </c>
      <c r="G4717" s="91">
        <f>INDEX('Crosswalk Particulates'!$E:$E,MATCH('2017 EPA Data'!$B4717,'Crosswalk Particulates'!$D:$D,0))</f>
        <v>0</v>
      </c>
      <c r="H4717" s="103">
        <f t="shared" si="73"/>
        <v>0</v>
      </c>
    </row>
    <row r="4718" spans="1:8" hidden="1">
      <c r="A4718" s="80" t="s">
        <v>3807</v>
      </c>
      <c r="B4718" s="80" t="s">
        <v>3821</v>
      </c>
      <c r="C4718" s="80" t="s">
        <v>3705</v>
      </c>
      <c r="D4718" s="93">
        <v>1.4890000000000001</v>
      </c>
      <c r="E4718" s="80" t="s">
        <v>3706</v>
      </c>
      <c r="F4718" s="86" t="str">
        <f>INDEX('Crosswalk Particulates'!$B:$B,MATCH('2017 EPA Data'!A4718,'Crosswalk Particulates'!$A:$A,0))</f>
        <v>process-iron and steel-industry</v>
      </c>
      <c r="G4718" s="91">
        <f>INDEX('Crosswalk Particulates'!$E:$E,MATCH('2017 EPA Data'!$B4718,'Crosswalk Particulates'!$D:$D,0))</f>
        <v>0</v>
      </c>
      <c r="H4718" s="103">
        <f t="shared" si="73"/>
        <v>0</v>
      </c>
    </row>
    <row r="4719" spans="1:8" hidden="1">
      <c r="A4719" s="80" t="s">
        <v>3774</v>
      </c>
      <c r="B4719" s="80" t="s">
        <v>3997</v>
      </c>
      <c r="C4719" s="80" t="s">
        <v>3705</v>
      </c>
      <c r="D4719" s="93">
        <v>1.482</v>
      </c>
      <c r="E4719" s="80" t="s">
        <v>3706</v>
      </c>
      <c r="F4719" s="86" t="str">
        <f>INDEX('Crosswalk Particulates'!$B:$B,MATCH('2017 EPA Data'!A4719,'Crosswalk Particulates'!$A:$A,0))</f>
        <v>process-other-industry</v>
      </c>
      <c r="G4719" s="91">
        <f>INDEX('Crosswalk Particulates'!$E:$E,MATCH('2017 EPA Data'!$B4719,'Crosswalk Particulates'!$D:$D,0))</f>
        <v>0</v>
      </c>
      <c r="H4719" s="103">
        <f t="shared" si="73"/>
        <v>0</v>
      </c>
    </row>
    <row r="4720" spans="1:8" hidden="1">
      <c r="A4720" s="80" t="s">
        <v>3817</v>
      </c>
      <c r="B4720" s="80" t="s">
        <v>3949</v>
      </c>
      <c r="C4720" s="80" t="s">
        <v>3705</v>
      </c>
      <c r="D4720" s="93">
        <v>1.48</v>
      </c>
      <c r="E4720" s="80" t="s">
        <v>3706</v>
      </c>
      <c r="F4720" s="86" t="str">
        <f>INDEX('Crosswalk Particulates'!$B:$B,MATCH('2017 EPA Data'!A4720,'Crosswalk Particulates'!$A:$A,0))</f>
        <v>industry-fuel-oil</v>
      </c>
      <c r="G4720" s="91">
        <f>INDEX('Crosswalk Particulates'!$E:$E,MATCH('2017 EPA Data'!$B4720,'Crosswalk Particulates'!$D:$D,0))</f>
        <v>0</v>
      </c>
      <c r="H4720" s="103">
        <f t="shared" si="73"/>
        <v>0</v>
      </c>
    </row>
    <row r="4721" spans="1:8" hidden="1">
      <c r="A4721" s="80" t="s">
        <v>3739</v>
      </c>
      <c r="B4721" s="80" t="s">
        <v>3758</v>
      </c>
      <c r="C4721" s="80" t="s">
        <v>3705</v>
      </c>
      <c r="D4721" s="93">
        <v>1.4730000000000001</v>
      </c>
      <c r="E4721" s="80" t="s">
        <v>3706</v>
      </c>
      <c r="F4721" s="86" t="str">
        <f>INDEX('Crosswalk Particulates'!$B:$B,MATCH('2017 EPA Data'!A4721,'Crosswalk Particulates'!$A:$A,0))</f>
        <v>industry-fuel-natural gas</v>
      </c>
      <c r="G4721" s="91">
        <f>INDEX('Crosswalk Particulates'!$E:$E,MATCH('2017 EPA Data'!$B4721,'Crosswalk Particulates'!$D:$D,0))</f>
        <v>0</v>
      </c>
      <c r="H4721" s="103">
        <f t="shared" si="73"/>
        <v>0</v>
      </c>
    </row>
    <row r="4722" spans="1:8" hidden="1">
      <c r="A4722" s="80" t="s">
        <v>3820</v>
      </c>
      <c r="B4722" s="80" t="s">
        <v>3995</v>
      </c>
      <c r="C4722" s="80" t="s">
        <v>3705</v>
      </c>
      <c r="D4722" s="93">
        <v>1.466</v>
      </c>
      <c r="E4722" s="80" t="s">
        <v>3706</v>
      </c>
      <c r="F4722" s="86" t="str">
        <f>INDEX('Crosswalk Particulates'!$B:$B,MATCH('2017 EPA Data'!A4722,'Crosswalk Particulates'!$A:$A,0))</f>
        <v>industry-fuel-other</v>
      </c>
      <c r="G4722" s="91">
        <f>INDEX('Crosswalk Particulates'!$E:$E,MATCH('2017 EPA Data'!$B4722,'Crosswalk Particulates'!$D:$D,0))</f>
        <v>0</v>
      </c>
      <c r="H4722" s="103">
        <f t="shared" si="73"/>
        <v>0</v>
      </c>
    </row>
    <row r="4723" spans="1:8" hidden="1">
      <c r="A4723" s="80" t="s">
        <v>3835</v>
      </c>
      <c r="B4723" s="80" t="s">
        <v>3808</v>
      </c>
      <c r="C4723" s="80" t="s">
        <v>3705</v>
      </c>
      <c r="D4723" s="93">
        <v>1.4570399999999999</v>
      </c>
      <c r="E4723" s="80" t="s">
        <v>3706</v>
      </c>
      <c r="F4723" s="86" t="str">
        <f>INDEX('Crosswalk Particulates'!$B:$B,MATCH('2017 EPA Data'!A4723,'Crosswalk Particulates'!$A:$A,0))</f>
        <v>process-mining-industry</v>
      </c>
      <c r="G4723" s="91">
        <f>INDEX('Crosswalk Particulates'!$E:$E,MATCH('2017 EPA Data'!$B4723,'Crosswalk Particulates'!$D:$D,0))</f>
        <v>0</v>
      </c>
      <c r="H4723" s="103">
        <f t="shared" si="73"/>
        <v>0</v>
      </c>
    </row>
    <row r="4724" spans="1:8" hidden="1">
      <c r="A4724" s="80" t="s">
        <v>3807</v>
      </c>
      <c r="B4724" s="80" t="s">
        <v>4022</v>
      </c>
      <c r="C4724" s="80" t="s">
        <v>3705</v>
      </c>
      <c r="D4724" s="93">
        <v>1.4490000000000001</v>
      </c>
      <c r="E4724" s="80" t="s">
        <v>3706</v>
      </c>
      <c r="F4724" s="86" t="str">
        <f>INDEX('Crosswalk Particulates'!$B:$B,MATCH('2017 EPA Data'!A4724,'Crosswalk Particulates'!$A:$A,0))</f>
        <v>process-iron and steel-industry</v>
      </c>
      <c r="G4724" s="91">
        <f>INDEX('Crosswalk Particulates'!$E:$E,MATCH('2017 EPA Data'!$B4724,'Crosswalk Particulates'!$D:$D,0))</f>
        <v>0</v>
      </c>
      <c r="H4724" s="103">
        <f t="shared" si="73"/>
        <v>0</v>
      </c>
    </row>
    <row r="4725" spans="1:8" hidden="1">
      <c r="A4725" s="80" t="s">
        <v>3734</v>
      </c>
      <c r="B4725" s="80" t="s">
        <v>3844</v>
      </c>
      <c r="C4725" s="80" t="s">
        <v>3705</v>
      </c>
      <c r="D4725" s="93">
        <v>1.4341999999999999</v>
      </c>
      <c r="E4725" s="80" t="s">
        <v>3706</v>
      </c>
      <c r="F4725" s="86" t="str">
        <f>INDEX('Crosswalk Particulates'!$B:$B,MATCH('2017 EPA Data'!A4725,'Crosswalk Particulates'!$A:$A,0))</f>
        <v>process-other-industry</v>
      </c>
      <c r="G4725" s="91">
        <f>INDEX('Crosswalk Particulates'!$E:$E,MATCH('2017 EPA Data'!$B4725,'Crosswalk Particulates'!$D:$D,0))</f>
        <v>0</v>
      </c>
      <c r="H4725" s="103">
        <f t="shared" si="73"/>
        <v>0</v>
      </c>
    </row>
    <row r="4726" spans="1:8" hidden="1">
      <c r="A4726" s="80" t="s">
        <v>3780</v>
      </c>
      <c r="B4726" s="80" t="s">
        <v>3816</v>
      </c>
      <c r="C4726" s="80" t="s">
        <v>3705</v>
      </c>
      <c r="D4726" s="93">
        <v>1.4280400091926</v>
      </c>
      <c r="E4726" s="80" t="s">
        <v>3706</v>
      </c>
      <c r="F4726" s="86" t="str">
        <f>INDEX('Crosswalk Particulates'!$B:$B,MATCH('2017 EPA Data'!A4726,'Crosswalk Particulates'!$A:$A,0))</f>
        <v>process-ngps-industry</v>
      </c>
      <c r="G4726" s="91">
        <f>INDEX('Crosswalk Particulates'!$E:$E,MATCH('2017 EPA Data'!$B4726,'Crosswalk Particulates'!$D:$D,0))</f>
        <v>0</v>
      </c>
      <c r="H4726" s="103">
        <f t="shared" si="73"/>
        <v>0</v>
      </c>
    </row>
    <row r="4727" spans="1:8" hidden="1">
      <c r="A4727" s="80" t="s">
        <v>3817</v>
      </c>
      <c r="B4727" s="80" t="s">
        <v>3960</v>
      </c>
      <c r="C4727" s="80" t="s">
        <v>3705</v>
      </c>
      <c r="D4727" s="93">
        <v>1.419</v>
      </c>
      <c r="E4727" s="80" t="s">
        <v>3706</v>
      </c>
      <c r="F4727" s="86" t="str">
        <f>INDEX('Crosswalk Particulates'!$B:$B,MATCH('2017 EPA Data'!A4727,'Crosswalk Particulates'!$A:$A,0))</f>
        <v>industry-fuel-oil</v>
      </c>
      <c r="G4727" s="91">
        <f>INDEX('Crosswalk Particulates'!$E:$E,MATCH('2017 EPA Data'!$B4727,'Crosswalk Particulates'!$D:$D,0))</f>
        <v>0</v>
      </c>
      <c r="H4727" s="103">
        <f t="shared" si="73"/>
        <v>0</v>
      </c>
    </row>
    <row r="4728" spans="1:8" hidden="1">
      <c r="A4728" s="80" t="s">
        <v>3729</v>
      </c>
      <c r="B4728" s="80" t="s">
        <v>3963</v>
      </c>
      <c r="C4728" s="80" t="s">
        <v>3705</v>
      </c>
      <c r="D4728" s="93">
        <v>1.405205153124</v>
      </c>
      <c r="E4728" s="80" t="s">
        <v>3706</v>
      </c>
      <c r="F4728" s="86" t="str">
        <f>INDEX('Crosswalk Particulates'!$B:$B,MATCH('2017 EPA Data'!A4728,'Crosswalk Particulates'!$A:$A,0))</f>
        <v>Transportation Sector</v>
      </c>
      <c r="G4728" s="91">
        <f>INDEX('Crosswalk Particulates'!$E:$E,MATCH('2017 EPA Data'!$B4728,'Crosswalk Particulates'!$D:$D,0))</f>
        <v>0</v>
      </c>
      <c r="H4728" s="103">
        <f t="shared" si="73"/>
        <v>0</v>
      </c>
    </row>
    <row r="4729" spans="1:8" hidden="1">
      <c r="A4729" s="80" t="s">
        <v>3753</v>
      </c>
      <c r="B4729" s="80" t="s">
        <v>4038</v>
      </c>
      <c r="C4729" s="80" t="s">
        <v>3705</v>
      </c>
      <c r="D4729" s="93">
        <v>1.4007059806</v>
      </c>
      <c r="E4729" s="80" t="s">
        <v>3706</v>
      </c>
      <c r="F4729" s="86" t="str">
        <f>INDEX('Crosswalk Particulates'!$B:$B,MATCH('2017 EPA Data'!A4729,'Crosswalk Particulates'!$A:$A,0))</f>
        <v>Electricity Sector</v>
      </c>
      <c r="G4729" s="91">
        <f>INDEX('Crosswalk Particulates'!$E:$E,MATCH('2017 EPA Data'!$B4729,'Crosswalk Particulates'!$D:$D,0))</f>
        <v>0</v>
      </c>
      <c r="H4729" s="103">
        <f t="shared" si="73"/>
        <v>0</v>
      </c>
    </row>
    <row r="4730" spans="1:8" hidden="1">
      <c r="A4730" s="80" t="s">
        <v>3726</v>
      </c>
      <c r="B4730" s="80" t="s">
        <v>3934</v>
      </c>
      <c r="C4730" s="80" t="s">
        <v>3705</v>
      </c>
      <c r="D4730" s="93">
        <v>1.4</v>
      </c>
      <c r="E4730" s="80" t="s">
        <v>3706</v>
      </c>
      <c r="F4730" s="86" t="str">
        <f>INDEX('Crosswalk Particulates'!$B:$B,MATCH('2017 EPA Data'!A4730,'Crosswalk Particulates'!$A:$A,0))</f>
        <v>process-other-industry</v>
      </c>
      <c r="G4730" s="91">
        <f>INDEX('Crosswalk Particulates'!$E:$E,MATCH('2017 EPA Data'!$B4730,'Crosswalk Particulates'!$D:$D,0))</f>
        <v>0</v>
      </c>
      <c r="H4730" s="103">
        <f t="shared" si="73"/>
        <v>0</v>
      </c>
    </row>
    <row r="4731" spans="1:8" hidden="1">
      <c r="A4731" s="80" t="s">
        <v>3766</v>
      </c>
      <c r="B4731" s="80" t="s">
        <v>3962</v>
      </c>
      <c r="C4731" s="80" t="s">
        <v>3705</v>
      </c>
      <c r="D4731" s="93">
        <v>1.4</v>
      </c>
      <c r="E4731" s="80" t="s">
        <v>3706</v>
      </c>
      <c r="F4731" s="86" t="str">
        <f>INDEX('Crosswalk Particulates'!$B:$B,MATCH('2017 EPA Data'!A4731,'Crosswalk Particulates'!$A:$A,0))</f>
        <v>process-chemicals-industry</v>
      </c>
      <c r="G4731" s="91">
        <f>INDEX('Crosswalk Particulates'!$E:$E,MATCH('2017 EPA Data'!$B4731,'Crosswalk Particulates'!$D:$D,0))</f>
        <v>0</v>
      </c>
      <c r="H4731" s="103">
        <f t="shared" si="73"/>
        <v>0</v>
      </c>
    </row>
    <row r="4732" spans="1:8" hidden="1">
      <c r="A4732" s="80" t="s">
        <v>3852</v>
      </c>
      <c r="B4732" s="80" t="s">
        <v>3752</v>
      </c>
      <c r="C4732" s="80" t="s">
        <v>3705</v>
      </c>
      <c r="D4732" s="93">
        <v>1.39</v>
      </c>
      <c r="E4732" s="80" t="s">
        <v>3706</v>
      </c>
      <c r="F4732" s="86" t="str">
        <f>INDEX('Crosswalk Particulates'!$B:$B,MATCH('2017 EPA Data'!A4732,'Crosswalk Particulates'!$A:$A,0))</f>
        <v>Commercial Buildings Sector</v>
      </c>
      <c r="G4732" s="91">
        <f>INDEX('Crosswalk Particulates'!$E:$E,MATCH('2017 EPA Data'!$B4732,'Crosswalk Particulates'!$D:$D,0))</f>
        <v>0</v>
      </c>
      <c r="H4732" s="103">
        <f t="shared" si="73"/>
        <v>0</v>
      </c>
    </row>
    <row r="4733" spans="1:8" hidden="1">
      <c r="A4733" s="80" t="s">
        <v>3852</v>
      </c>
      <c r="B4733" s="80" t="s">
        <v>3863</v>
      </c>
      <c r="C4733" s="80" t="s">
        <v>3705</v>
      </c>
      <c r="D4733" s="93">
        <v>1.3896142231247541</v>
      </c>
      <c r="E4733" s="80" t="s">
        <v>3706</v>
      </c>
      <c r="F4733" s="86" t="str">
        <f>INDEX('Crosswalk Particulates'!$B:$B,MATCH('2017 EPA Data'!A4733,'Crosswalk Particulates'!$A:$A,0))</f>
        <v>Commercial Buildings Sector</v>
      </c>
      <c r="G4733" s="91">
        <f>INDEX('Crosswalk Particulates'!$E:$E,MATCH('2017 EPA Data'!$B4733,'Crosswalk Particulates'!$D:$D,0))</f>
        <v>0</v>
      </c>
      <c r="H4733" s="103">
        <f t="shared" si="73"/>
        <v>0</v>
      </c>
    </row>
    <row r="4734" spans="1:8" hidden="1">
      <c r="A4734" s="80" t="s">
        <v>3734</v>
      </c>
      <c r="B4734" s="80" t="s">
        <v>3793</v>
      </c>
      <c r="C4734" s="80" t="s">
        <v>3745</v>
      </c>
      <c r="D4734" s="93">
        <v>1.3876999999999999</v>
      </c>
      <c r="E4734" s="80" t="s">
        <v>3710</v>
      </c>
      <c r="F4734" s="86" t="str">
        <f>INDEX('Crosswalk Particulates'!$B:$B,MATCH('2017 EPA Data'!A4734,'Crosswalk Particulates'!$A:$A,0))</f>
        <v>process-other-industry</v>
      </c>
      <c r="G4734" s="91">
        <f>INDEX('Crosswalk Particulates'!$E:$E,MATCH('2017 EPA Data'!$B4734,'Crosswalk Particulates'!$D:$D,0))</f>
        <v>0</v>
      </c>
      <c r="H4734" s="103">
        <f t="shared" si="73"/>
        <v>1258901.7608476744</v>
      </c>
    </row>
    <row r="4735" spans="1:8" hidden="1">
      <c r="A4735" s="80" t="s">
        <v>3780</v>
      </c>
      <c r="B4735" s="80" t="s">
        <v>3801</v>
      </c>
      <c r="C4735" s="80" t="s">
        <v>3705</v>
      </c>
      <c r="D4735" s="93">
        <v>1.37</v>
      </c>
      <c r="E4735" s="80" t="s">
        <v>3706</v>
      </c>
      <c r="F4735" s="86" t="str">
        <f>INDEX('Crosswalk Particulates'!$B:$B,MATCH('2017 EPA Data'!A4735,'Crosswalk Particulates'!$A:$A,0))</f>
        <v>process-ngps-industry</v>
      </c>
      <c r="G4735" s="91">
        <f>INDEX('Crosswalk Particulates'!$E:$E,MATCH('2017 EPA Data'!$B4735,'Crosswalk Particulates'!$D:$D,0))</f>
        <v>0</v>
      </c>
      <c r="H4735" s="103">
        <f t="shared" si="73"/>
        <v>0</v>
      </c>
    </row>
    <row r="4736" spans="1:8" hidden="1">
      <c r="A4736" s="80" t="s">
        <v>3753</v>
      </c>
      <c r="B4736" s="80" t="s">
        <v>4039</v>
      </c>
      <c r="C4736" s="80" t="s">
        <v>3705</v>
      </c>
      <c r="D4736" s="93">
        <v>1.3446777526</v>
      </c>
      <c r="E4736" s="80" t="s">
        <v>3706</v>
      </c>
      <c r="F4736" s="86" t="str">
        <f>INDEX('Crosswalk Particulates'!$B:$B,MATCH('2017 EPA Data'!A4736,'Crosswalk Particulates'!$A:$A,0))</f>
        <v>Electricity Sector</v>
      </c>
      <c r="G4736" s="91">
        <f>INDEX('Crosswalk Particulates'!$E:$E,MATCH('2017 EPA Data'!$B4736,'Crosswalk Particulates'!$D:$D,0))</f>
        <v>0</v>
      </c>
      <c r="H4736" s="103">
        <f t="shared" si="73"/>
        <v>0</v>
      </c>
    </row>
    <row r="4737" spans="1:8" hidden="1">
      <c r="A4737" s="80" t="s">
        <v>3853</v>
      </c>
      <c r="B4737" s="80" t="s">
        <v>3846</v>
      </c>
      <c r="C4737" s="80" t="s">
        <v>3705</v>
      </c>
      <c r="D4737" s="93">
        <v>1.33531549378</v>
      </c>
      <c r="E4737" s="80" t="s">
        <v>3706</v>
      </c>
      <c r="F4737" s="86" t="str">
        <f>INDEX('Crosswalk Particulates'!$B:$B,MATCH('2017 EPA Data'!A4737,'Crosswalk Particulates'!$A:$A,0))</f>
        <v>Commercial Buildings Sector</v>
      </c>
      <c r="G4737" s="91">
        <f>INDEX('Crosswalk Particulates'!$E:$E,MATCH('2017 EPA Data'!$B4737,'Crosswalk Particulates'!$D:$D,0))</f>
        <v>0</v>
      </c>
      <c r="H4737" s="103">
        <f t="shared" si="73"/>
        <v>0</v>
      </c>
    </row>
    <row r="4738" spans="1:8" hidden="1">
      <c r="A4738" s="80" t="s">
        <v>3853</v>
      </c>
      <c r="B4738" s="80" t="s">
        <v>3917</v>
      </c>
      <c r="C4738" s="80" t="s">
        <v>3705</v>
      </c>
      <c r="D4738" s="93">
        <v>1.32965229808976</v>
      </c>
      <c r="E4738" s="80" t="s">
        <v>3706</v>
      </c>
      <c r="F4738" s="86" t="str">
        <f>INDEX('Crosswalk Particulates'!$B:$B,MATCH('2017 EPA Data'!A4738,'Crosswalk Particulates'!$A:$A,0))</f>
        <v>Commercial Buildings Sector</v>
      </c>
      <c r="G4738" s="91">
        <f>INDEX('Crosswalk Particulates'!$E:$E,MATCH('2017 EPA Data'!$B4738,'Crosswalk Particulates'!$D:$D,0))</f>
        <v>0</v>
      </c>
      <c r="H4738" s="103">
        <f t="shared" si="73"/>
        <v>0</v>
      </c>
    </row>
    <row r="4739" spans="1:8" hidden="1">
      <c r="A4739" s="80" t="s">
        <v>3783</v>
      </c>
      <c r="B4739" s="80" t="s">
        <v>3882</v>
      </c>
      <c r="C4739" s="80" t="s">
        <v>3705</v>
      </c>
      <c r="D4739" s="93">
        <v>1.3216235999999999</v>
      </c>
      <c r="E4739" s="80" t="s">
        <v>3706</v>
      </c>
      <c r="F4739" s="86" t="str">
        <f>INDEX('Crosswalk Particulates'!$B:$B,MATCH('2017 EPA Data'!A4739,'Crosswalk Particulates'!$A:$A,0))</f>
        <v>process-other-industry</v>
      </c>
      <c r="G4739" s="91">
        <f>INDEX('Crosswalk Particulates'!$E:$E,MATCH('2017 EPA Data'!$B4739,'Crosswalk Particulates'!$D:$D,0))</f>
        <v>0</v>
      </c>
      <c r="H4739" s="103">
        <f t="shared" si="73"/>
        <v>0</v>
      </c>
    </row>
    <row r="4740" spans="1:8" hidden="1">
      <c r="A4740" s="80" t="s">
        <v>3807</v>
      </c>
      <c r="B4740" s="80" t="s">
        <v>3980</v>
      </c>
      <c r="C4740" s="80" t="s">
        <v>3705</v>
      </c>
      <c r="D4740" s="93">
        <v>1.304</v>
      </c>
      <c r="E4740" s="80" t="s">
        <v>3706</v>
      </c>
      <c r="F4740" s="86" t="str">
        <f>INDEX('Crosswalk Particulates'!$B:$B,MATCH('2017 EPA Data'!A4740,'Crosswalk Particulates'!$A:$A,0))</f>
        <v>process-iron and steel-industry</v>
      </c>
      <c r="G4740" s="91">
        <f>INDEX('Crosswalk Particulates'!$E:$E,MATCH('2017 EPA Data'!$B4740,'Crosswalk Particulates'!$D:$D,0))</f>
        <v>0</v>
      </c>
      <c r="H4740" s="103">
        <f t="shared" ref="H4740:H4803" si="74">IF(E4740="TON",D4740/metricton_to_shortton,0)*10^6</f>
        <v>0</v>
      </c>
    </row>
    <row r="4741" spans="1:8" hidden="1">
      <c r="A4741" s="80" t="s">
        <v>3766</v>
      </c>
      <c r="B4741" s="80" t="s">
        <v>3980</v>
      </c>
      <c r="C4741" s="80" t="s">
        <v>3705</v>
      </c>
      <c r="D4741" s="93">
        <v>1.2969999999999999</v>
      </c>
      <c r="E4741" s="80" t="s">
        <v>3706</v>
      </c>
      <c r="F4741" s="86" t="str">
        <f>INDEX('Crosswalk Particulates'!$B:$B,MATCH('2017 EPA Data'!A4741,'Crosswalk Particulates'!$A:$A,0))</f>
        <v>process-chemicals-industry</v>
      </c>
      <c r="G4741" s="91">
        <f>INDEX('Crosswalk Particulates'!$E:$E,MATCH('2017 EPA Data'!$B4741,'Crosswalk Particulates'!$D:$D,0))</f>
        <v>0</v>
      </c>
      <c r="H4741" s="103">
        <f t="shared" si="74"/>
        <v>0</v>
      </c>
    </row>
    <row r="4742" spans="1:8" hidden="1">
      <c r="A4742" s="80" t="s">
        <v>3780</v>
      </c>
      <c r="B4742" s="80" t="s">
        <v>3917</v>
      </c>
      <c r="C4742" s="80" t="s">
        <v>3705</v>
      </c>
      <c r="D4742" s="93">
        <v>1.2867836421559999</v>
      </c>
      <c r="E4742" s="80" t="s">
        <v>3706</v>
      </c>
      <c r="F4742" s="86" t="str">
        <f>INDEX('Crosswalk Particulates'!$B:$B,MATCH('2017 EPA Data'!A4742,'Crosswalk Particulates'!$A:$A,0))</f>
        <v>process-ngps-industry</v>
      </c>
      <c r="G4742" s="91">
        <f>INDEX('Crosswalk Particulates'!$E:$E,MATCH('2017 EPA Data'!$B4742,'Crosswalk Particulates'!$D:$D,0))</f>
        <v>0</v>
      </c>
      <c r="H4742" s="103">
        <f t="shared" si="74"/>
        <v>0</v>
      </c>
    </row>
    <row r="4743" spans="1:8" hidden="1">
      <c r="A4743" s="80" t="s">
        <v>3774</v>
      </c>
      <c r="B4743" s="80" t="s">
        <v>3907</v>
      </c>
      <c r="C4743" s="80" t="s">
        <v>3705</v>
      </c>
      <c r="D4743" s="93">
        <v>1.28</v>
      </c>
      <c r="E4743" s="80" t="s">
        <v>3706</v>
      </c>
      <c r="F4743" s="86" t="str">
        <f>INDEX('Crosswalk Particulates'!$B:$B,MATCH('2017 EPA Data'!A4743,'Crosswalk Particulates'!$A:$A,0))</f>
        <v>process-other-industry</v>
      </c>
      <c r="G4743" s="91">
        <f>INDEX('Crosswalk Particulates'!$E:$E,MATCH('2017 EPA Data'!$B4743,'Crosswalk Particulates'!$D:$D,0))</f>
        <v>0</v>
      </c>
      <c r="H4743" s="103">
        <f t="shared" si="74"/>
        <v>0</v>
      </c>
    </row>
    <row r="4744" spans="1:8" hidden="1">
      <c r="A4744" s="80" t="s">
        <v>3853</v>
      </c>
      <c r="B4744" s="80" t="s">
        <v>3824</v>
      </c>
      <c r="C4744" s="80" t="s">
        <v>3705</v>
      </c>
      <c r="D4744" s="93">
        <v>1.27885454569776</v>
      </c>
      <c r="E4744" s="80" t="s">
        <v>3706</v>
      </c>
      <c r="F4744" s="86" t="str">
        <f>INDEX('Crosswalk Particulates'!$B:$B,MATCH('2017 EPA Data'!A4744,'Crosswalk Particulates'!$A:$A,0))</f>
        <v>Commercial Buildings Sector</v>
      </c>
      <c r="G4744" s="91">
        <f>INDEX('Crosswalk Particulates'!$E:$E,MATCH('2017 EPA Data'!$B4744,'Crosswalk Particulates'!$D:$D,0))</f>
        <v>0</v>
      </c>
      <c r="H4744" s="103">
        <f t="shared" si="74"/>
        <v>0</v>
      </c>
    </row>
    <row r="4745" spans="1:8" hidden="1">
      <c r="A4745" s="80" t="s">
        <v>3852</v>
      </c>
      <c r="B4745" s="80" t="s">
        <v>3958</v>
      </c>
      <c r="C4745" s="80" t="s">
        <v>3705</v>
      </c>
      <c r="D4745" s="93">
        <v>1.2769999999999999</v>
      </c>
      <c r="E4745" s="80" t="s">
        <v>3706</v>
      </c>
      <c r="F4745" s="86" t="str">
        <f>INDEX('Crosswalk Particulates'!$B:$B,MATCH('2017 EPA Data'!A4745,'Crosswalk Particulates'!$A:$A,0))</f>
        <v>Commercial Buildings Sector</v>
      </c>
      <c r="G4745" s="91">
        <f>INDEX('Crosswalk Particulates'!$E:$E,MATCH('2017 EPA Data'!$B4745,'Crosswalk Particulates'!$D:$D,0))</f>
        <v>0</v>
      </c>
      <c r="H4745" s="103">
        <f t="shared" si="74"/>
        <v>0</v>
      </c>
    </row>
    <row r="4746" spans="1:8" hidden="1">
      <c r="A4746" s="80" t="s">
        <v>3753</v>
      </c>
      <c r="B4746" s="80" t="s">
        <v>4040</v>
      </c>
      <c r="C4746" s="80" t="s">
        <v>3705</v>
      </c>
      <c r="D4746" s="93">
        <v>1.2746424484000001</v>
      </c>
      <c r="E4746" s="80" t="s">
        <v>3706</v>
      </c>
      <c r="F4746" s="86" t="str">
        <f>INDEX('Crosswalk Particulates'!$B:$B,MATCH('2017 EPA Data'!A4746,'Crosswalk Particulates'!$A:$A,0))</f>
        <v>Electricity Sector</v>
      </c>
      <c r="G4746" s="91">
        <f>INDEX('Crosswalk Particulates'!$E:$E,MATCH('2017 EPA Data'!$B4746,'Crosswalk Particulates'!$D:$D,0))</f>
        <v>0</v>
      </c>
      <c r="H4746" s="103">
        <f t="shared" si="74"/>
        <v>0</v>
      </c>
    </row>
    <row r="4747" spans="1:8" hidden="1">
      <c r="A4747" s="80" t="s">
        <v>3735</v>
      </c>
      <c r="B4747" s="80" t="s">
        <v>3987</v>
      </c>
      <c r="C4747" s="80" t="s">
        <v>3705</v>
      </c>
      <c r="D4747" s="93">
        <v>1.264</v>
      </c>
      <c r="E4747" s="80" t="s">
        <v>3706</v>
      </c>
      <c r="F4747" s="86" t="str">
        <f>INDEX('Crosswalk Particulates'!$B:$B,MATCH('2017 EPA Data'!A4747,'Crosswalk Particulates'!$A:$A,0))</f>
        <v>process-other-industry</v>
      </c>
      <c r="G4747" s="91">
        <f>INDEX('Crosswalk Particulates'!$E:$E,MATCH('2017 EPA Data'!$B4747,'Crosswalk Particulates'!$D:$D,0))</f>
        <v>0</v>
      </c>
      <c r="H4747" s="103">
        <f t="shared" si="74"/>
        <v>0</v>
      </c>
    </row>
    <row r="4748" spans="1:8" hidden="1">
      <c r="A4748" s="80" t="s">
        <v>3734</v>
      </c>
      <c r="B4748" s="80" t="s">
        <v>3860</v>
      </c>
      <c r="C4748" s="80" t="s">
        <v>3705</v>
      </c>
      <c r="D4748" s="93">
        <v>1.258602</v>
      </c>
      <c r="E4748" s="80" t="s">
        <v>3706</v>
      </c>
      <c r="F4748" s="86" t="str">
        <f>INDEX('Crosswalk Particulates'!$B:$B,MATCH('2017 EPA Data'!A4748,'Crosswalk Particulates'!$A:$A,0))</f>
        <v>process-other-industry</v>
      </c>
      <c r="G4748" s="91">
        <f>INDEX('Crosswalk Particulates'!$E:$E,MATCH('2017 EPA Data'!$B4748,'Crosswalk Particulates'!$D:$D,0))</f>
        <v>0</v>
      </c>
      <c r="H4748" s="103">
        <f t="shared" si="74"/>
        <v>0</v>
      </c>
    </row>
    <row r="4749" spans="1:8" hidden="1">
      <c r="A4749" s="80" t="s">
        <v>3788</v>
      </c>
      <c r="B4749" s="80" t="s">
        <v>3860</v>
      </c>
      <c r="C4749" s="80" t="s">
        <v>3705</v>
      </c>
      <c r="D4749" s="93">
        <v>1.2460342</v>
      </c>
      <c r="E4749" s="80" t="s">
        <v>3706</v>
      </c>
      <c r="F4749" s="86" t="str">
        <f>INDEX('Crosswalk Particulates'!$B:$B,MATCH('2017 EPA Data'!A4749,'Crosswalk Particulates'!$A:$A,0))</f>
        <v>industry-fuel-biomass</v>
      </c>
      <c r="G4749" s="91">
        <f>INDEX('Crosswalk Particulates'!$E:$E,MATCH('2017 EPA Data'!$B4749,'Crosswalk Particulates'!$D:$D,0))</f>
        <v>0</v>
      </c>
      <c r="H4749" s="103">
        <f t="shared" si="74"/>
        <v>0</v>
      </c>
    </row>
    <row r="4750" spans="1:8" hidden="1">
      <c r="A4750" s="80" t="s">
        <v>3747</v>
      </c>
      <c r="B4750" s="80" t="s">
        <v>3956</v>
      </c>
      <c r="C4750" s="80" t="s">
        <v>3705</v>
      </c>
      <c r="D4750" s="93">
        <v>1.24413178</v>
      </c>
      <c r="E4750" s="80" t="s">
        <v>3706</v>
      </c>
      <c r="F4750" s="86" t="str">
        <f>INDEX('Crosswalk Particulates'!$B:$B,MATCH('2017 EPA Data'!A4750,'Crosswalk Particulates'!$A:$A,0))</f>
        <v>process-waste-industry</v>
      </c>
      <c r="G4750" s="91">
        <f>INDEX('Crosswalk Particulates'!$E:$E,MATCH('2017 EPA Data'!$B4750,'Crosswalk Particulates'!$D:$D,0))</f>
        <v>0</v>
      </c>
      <c r="H4750" s="103">
        <f t="shared" si="74"/>
        <v>0</v>
      </c>
    </row>
    <row r="4751" spans="1:8" hidden="1">
      <c r="A4751" s="80" t="s">
        <v>3835</v>
      </c>
      <c r="B4751" s="80" t="s">
        <v>3761</v>
      </c>
      <c r="C4751" s="80" t="s">
        <v>3705</v>
      </c>
      <c r="D4751" s="93">
        <v>1.242</v>
      </c>
      <c r="E4751" s="80" t="s">
        <v>3706</v>
      </c>
      <c r="F4751" s="86" t="str">
        <f>INDEX('Crosswalk Particulates'!$B:$B,MATCH('2017 EPA Data'!A4751,'Crosswalk Particulates'!$A:$A,0))</f>
        <v>process-mining-industry</v>
      </c>
      <c r="G4751" s="91">
        <f>INDEX('Crosswalk Particulates'!$E:$E,MATCH('2017 EPA Data'!$B4751,'Crosswalk Particulates'!$D:$D,0))</f>
        <v>0</v>
      </c>
      <c r="H4751" s="103">
        <f t="shared" si="74"/>
        <v>0</v>
      </c>
    </row>
    <row r="4752" spans="1:8" hidden="1">
      <c r="A4752" s="80" t="s">
        <v>3853</v>
      </c>
      <c r="B4752" s="80" t="s">
        <v>3831</v>
      </c>
      <c r="C4752" s="80" t="s">
        <v>3705</v>
      </c>
      <c r="D4752" s="93">
        <v>1.21518214372376</v>
      </c>
      <c r="E4752" s="80" t="s">
        <v>3706</v>
      </c>
      <c r="F4752" s="86" t="str">
        <f>INDEX('Crosswalk Particulates'!$B:$B,MATCH('2017 EPA Data'!A4752,'Crosswalk Particulates'!$A:$A,0))</f>
        <v>Commercial Buildings Sector</v>
      </c>
      <c r="G4752" s="91">
        <f>INDEX('Crosswalk Particulates'!$E:$E,MATCH('2017 EPA Data'!$B4752,'Crosswalk Particulates'!$D:$D,0))</f>
        <v>0</v>
      </c>
      <c r="H4752" s="103">
        <f t="shared" si="74"/>
        <v>0</v>
      </c>
    </row>
    <row r="4753" spans="1:8" hidden="1">
      <c r="A4753" s="80" t="s">
        <v>3783</v>
      </c>
      <c r="B4753" s="80" t="s">
        <v>3802</v>
      </c>
      <c r="C4753" s="80" t="s">
        <v>3705</v>
      </c>
      <c r="D4753" s="93">
        <v>1.2100000716999999</v>
      </c>
      <c r="E4753" s="80" t="s">
        <v>3706</v>
      </c>
      <c r="F4753" s="86" t="str">
        <f>INDEX('Crosswalk Particulates'!$B:$B,MATCH('2017 EPA Data'!A4753,'Crosswalk Particulates'!$A:$A,0))</f>
        <v>process-other-industry</v>
      </c>
      <c r="G4753" s="91">
        <f>INDEX('Crosswalk Particulates'!$E:$E,MATCH('2017 EPA Data'!$B4753,'Crosswalk Particulates'!$D:$D,0))</f>
        <v>0</v>
      </c>
      <c r="H4753" s="103">
        <f t="shared" si="74"/>
        <v>0</v>
      </c>
    </row>
    <row r="4754" spans="1:8" hidden="1">
      <c r="A4754" s="80" t="s">
        <v>3795</v>
      </c>
      <c r="B4754" s="80" t="s">
        <v>3841</v>
      </c>
      <c r="C4754" s="80" t="s">
        <v>3705</v>
      </c>
      <c r="D4754" s="93">
        <v>1.20758207835</v>
      </c>
      <c r="E4754" s="80" t="s">
        <v>3706</v>
      </c>
      <c r="F4754" s="86" t="str">
        <f>INDEX('Crosswalk Particulates'!$B:$B,MATCH('2017 EPA Data'!A4754,'Crosswalk Particulates'!$A:$A,0))</f>
        <v>process-cement-industry</v>
      </c>
      <c r="G4754" s="91">
        <f>INDEX('Crosswalk Particulates'!$E:$E,MATCH('2017 EPA Data'!$B4754,'Crosswalk Particulates'!$D:$D,0))</f>
        <v>0</v>
      </c>
      <c r="H4754" s="103">
        <f t="shared" si="74"/>
        <v>0</v>
      </c>
    </row>
    <row r="4755" spans="1:8" hidden="1">
      <c r="A4755" s="80" t="s">
        <v>3796</v>
      </c>
      <c r="B4755" s="80" t="s">
        <v>3844</v>
      </c>
      <c r="C4755" s="80" t="s">
        <v>3705</v>
      </c>
      <c r="D4755" s="93">
        <v>1.2028896344</v>
      </c>
      <c r="E4755" s="80" t="s">
        <v>3706</v>
      </c>
      <c r="F4755" s="86" t="str">
        <f>INDEX('Crosswalk Particulates'!$B:$B,MATCH('2017 EPA Data'!A4755,'Crosswalk Particulates'!$A:$A,0))</f>
        <v>Electricity Sector</v>
      </c>
      <c r="G4755" s="91">
        <f>INDEX('Crosswalk Particulates'!$E:$E,MATCH('2017 EPA Data'!$B4755,'Crosswalk Particulates'!$D:$D,0))</f>
        <v>0</v>
      </c>
      <c r="H4755" s="103">
        <f t="shared" si="74"/>
        <v>0</v>
      </c>
    </row>
    <row r="4756" spans="1:8" hidden="1">
      <c r="A4756" s="80" t="s">
        <v>3852</v>
      </c>
      <c r="B4756" s="80" t="s">
        <v>3890</v>
      </c>
      <c r="C4756" s="80" t="s">
        <v>3705</v>
      </c>
      <c r="D4756" s="93">
        <v>1.2010000000000001</v>
      </c>
      <c r="E4756" s="80" t="s">
        <v>3706</v>
      </c>
      <c r="F4756" s="86" t="str">
        <f>INDEX('Crosswalk Particulates'!$B:$B,MATCH('2017 EPA Data'!A4756,'Crosswalk Particulates'!$A:$A,0))</f>
        <v>Commercial Buildings Sector</v>
      </c>
      <c r="G4756" s="91">
        <f>INDEX('Crosswalk Particulates'!$E:$E,MATCH('2017 EPA Data'!$B4756,'Crosswalk Particulates'!$D:$D,0))</f>
        <v>0</v>
      </c>
      <c r="H4756" s="103">
        <f t="shared" si="74"/>
        <v>0</v>
      </c>
    </row>
    <row r="4757" spans="1:8" hidden="1">
      <c r="A4757" s="80" t="s">
        <v>3735</v>
      </c>
      <c r="B4757" s="80" t="s">
        <v>3944</v>
      </c>
      <c r="C4757" s="80" t="s">
        <v>3705</v>
      </c>
      <c r="D4757" s="93">
        <v>1.2</v>
      </c>
      <c r="E4757" s="80" t="s">
        <v>3706</v>
      </c>
      <c r="F4757" s="86" t="str">
        <f>INDEX('Crosswalk Particulates'!$B:$B,MATCH('2017 EPA Data'!A4757,'Crosswalk Particulates'!$A:$A,0))</f>
        <v>process-other-industry</v>
      </c>
      <c r="G4757" s="91">
        <f>INDEX('Crosswalk Particulates'!$E:$E,MATCH('2017 EPA Data'!$B4757,'Crosswalk Particulates'!$D:$D,0))</f>
        <v>0</v>
      </c>
      <c r="H4757" s="103">
        <f t="shared" si="74"/>
        <v>0</v>
      </c>
    </row>
    <row r="4758" spans="1:8" hidden="1">
      <c r="A4758" s="80" t="s">
        <v>3739</v>
      </c>
      <c r="B4758" s="80" t="s">
        <v>3968</v>
      </c>
      <c r="C4758" s="80" t="s">
        <v>3705</v>
      </c>
      <c r="D4758" s="93">
        <v>1.2</v>
      </c>
      <c r="E4758" s="80" t="s">
        <v>3706</v>
      </c>
      <c r="F4758" s="86" t="str">
        <f>INDEX('Crosswalk Particulates'!$B:$B,MATCH('2017 EPA Data'!A4758,'Crosswalk Particulates'!$A:$A,0))</f>
        <v>industry-fuel-natural gas</v>
      </c>
      <c r="G4758" s="91">
        <f>INDEX('Crosswalk Particulates'!$E:$E,MATCH('2017 EPA Data'!$B4758,'Crosswalk Particulates'!$D:$D,0))</f>
        <v>0</v>
      </c>
      <c r="H4758" s="103">
        <f t="shared" si="74"/>
        <v>0</v>
      </c>
    </row>
    <row r="4759" spans="1:8" hidden="1">
      <c r="A4759" s="80" t="s">
        <v>3766</v>
      </c>
      <c r="B4759" s="80" t="s">
        <v>3954</v>
      </c>
      <c r="C4759" s="80" t="s">
        <v>3705</v>
      </c>
      <c r="D4759" s="93">
        <v>1.2</v>
      </c>
      <c r="E4759" s="80" t="s">
        <v>3706</v>
      </c>
      <c r="F4759" s="86" t="str">
        <f>INDEX('Crosswalk Particulates'!$B:$B,MATCH('2017 EPA Data'!A4759,'Crosswalk Particulates'!$A:$A,0))</f>
        <v>process-chemicals-industry</v>
      </c>
      <c r="G4759" s="91">
        <f>INDEX('Crosswalk Particulates'!$E:$E,MATCH('2017 EPA Data'!$B4759,'Crosswalk Particulates'!$D:$D,0))</f>
        <v>0</v>
      </c>
      <c r="H4759" s="103">
        <f t="shared" si="74"/>
        <v>0</v>
      </c>
    </row>
    <row r="4760" spans="1:8" hidden="1">
      <c r="A4760" s="80" t="s">
        <v>3807</v>
      </c>
      <c r="B4760" s="80" t="s">
        <v>3952</v>
      </c>
      <c r="C4760" s="80" t="s">
        <v>3705</v>
      </c>
      <c r="D4760" s="93">
        <v>1.198</v>
      </c>
      <c r="E4760" s="80" t="s">
        <v>3706</v>
      </c>
      <c r="F4760" s="86" t="str">
        <f>INDEX('Crosswalk Particulates'!$B:$B,MATCH('2017 EPA Data'!A4760,'Crosswalk Particulates'!$A:$A,0))</f>
        <v>process-iron and steel-industry</v>
      </c>
      <c r="G4760" s="91">
        <f>INDEX('Crosswalk Particulates'!$E:$E,MATCH('2017 EPA Data'!$B4760,'Crosswalk Particulates'!$D:$D,0))</f>
        <v>0</v>
      </c>
      <c r="H4760" s="103">
        <f t="shared" si="74"/>
        <v>0</v>
      </c>
    </row>
    <row r="4761" spans="1:8" hidden="1">
      <c r="A4761" s="80" t="s">
        <v>3769</v>
      </c>
      <c r="B4761" s="80" t="s">
        <v>3963</v>
      </c>
      <c r="C4761" s="80" t="s">
        <v>3705</v>
      </c>
      <c r="D4761" s="93">
        <v>1.1970440409780001</v>
      </c>
      <c r="E4761" s="80" t="s">
        <v>3706</v>
      </c>
      <c r="F4761" s="86" t="str">
        <f>INDEX('Crosswalk Particulates'!$B:$B,MATCH('2017 EPA Data'!A4761,'Crosswalk Particulates'!$A:$A,0))</f>
        <v>Electricity Sector</v>
      </c>
      <c r="G4761" s="91">
        <f>INDEX('Crosswalk Particulates'!$E:$E,MATCH('2017 EPA Data'!$B4761,'Crosswalk Particulates'!$D:$D,0))</f>
        <v>0</v>
      </c>
      <c r="H4761" s="103">
        <f t="shared" si="74"/>
        <v>0</v>
      </c>
    </row>
    <row r="4762" spans="1:8" hidden="1">
      <c r="A4762" s="80" t="s">
        <v>3790</v>
      </c>
      <c r="B4762" s="80" t="s">
        <v>3922</v>
      </c>
      <c r="C4762" s="80" t="s">
        <v>3705</v>
      </c>
      <c r="D4762" s="93">
        <v>1.1923961000000001</v>
      </c>
      <c r="E4762" s="80" t="s">
        <v>3706</v>
      </c>
      <c r="F4762" s="86" t="str">
        <f>INDEX('Crosswalk Particulates'!$B:$B,MATCH('2017 EPA Data'!A4762,'Crosswalk Particulates'!$A:$A,0))</f>
        <v>process-other-industry</v>
      </c>
      <c r="G4762" s="91">
        <f>INDEX('Crosswalk Particulates'!$E:$E,MATCH('2017 EPA Data'!$B4762,'Crosswalk Particulates'!$D:$D,0))</f>
        <v>0</v>
      </c>
      <c r="H4762" s="103">
        <f t="shared" si="74"/>
        <v>0</v>
      </c>
    </row>
    <row r="4763" spans="1:8" hidden="1">
      <c r="A4763" s="80" t="s">
        <v>3747</v>
      </c>
      <c r="B4763" s="80" t="s">
        <v>3832</v>
      </c>
      <c r="C4763" s="80" t="s">
        <v>3705</v>
      </c>
      <c r="D4763" s="93">
        <v>1.1801999999999999</v>
      </c>
      <c r="E4763" s="80" t="s">
        <v>3706</v>
      </c>
      <c r="F4763" s="86" t="str">
        <f>INDEX('Crosswalk Particulates'!$B:$B,MATCH('2017 EPA Data'!A4763,'Crosswalk Particulates'!$A:$A,0))</f>
        <v>process-waste-industry</v>
      </c>
      <c r="G4763" s="91">
        <f>INDEX('Crosswalk Particulates'!$E:$E,MATCH('2017 EPA Data'!$B4763,'Crosswalk Particulates'!$D:$D,0))</f>
        <v>0</v>
      </c>
      <c r="H4763" s="103">
        <f t="shared" si="74"/>
        <v>0</v>
      </c>
    </row>
    <row r="4764" spans="1:8" hidden="1">
      <c r="A4764" s="80" t="s">
        <v>3769</v>
      </c>
      <c r="B4764" s="80" t="s">
        <v>3750</v>
      </c>
      <c r="C4764" s="80" t="s">
        <v>3705</v>
      </c>
      <c r="D4764" s="93">
        <v>1.180112</v>
      </c>
      <c r="E4764" s="80" t="s">
        <v>3706</v>
      </c>
      <c r="F4764" s="86" t="str">
        <f>INDEX('Crosswalk Particulates'!$B:$B,MATCH('2017 EPA Data'!A4764,'Crosswalk Particulates'!$A:$A,0))</f>
        <v>Electricity Sector</v>
      </c>
      <c r="G4764" s="91">
        <f>INDEX('Crosswalk Particulates'!$E:$E,MATCH('2017 EPA Data'!$B4764,'Crosswalk Particulates'!$D:$D,0))</f>
        <v>0</v>
      </c>
      <c r="H4764" s="103">
        <f t="shared" si="74"/>
        <v>0</v>
      </c>
    </row>
    <row r="4765" spans="1:8" hidden="1">
      <c r="A4765" s="80" t="s">
        <v>3911</v>
      </c>
      <c r="B4765" s="80" t="s">
        <v>3810</v>
      </c>
      <c r="C4765" s="80" t="s">
        <v>3811</v>
      </c>
      <c r="D4765" s="93">
        <v>1.1764479999999999</v>
      </c>
      <c r="E4765" s="80" t="s">
        <v>3706</v>
      </c>
      <c r="F4765" s="86" t="str">
        <f>INDEX('Crosswalk Particulates'!$B:$B,MATCH('2017 EPA Data'!A4765,'Crosswalk Particulates'!$A:$A,0))</f>
        <v>Residential Buildings Sector</v>
      </c>
      <c r="G4765" s="91">
        <f>INDEX('Crosswalk Particulates'!$E:$E,MATCH('2017 EPA Data'!$B4765,'Crosswalk Particulates'!$D:$D,0))</f>
        <v>0</v>
      </c>
      <c r="H4765" s="103">
        <f t="shared" si="74"/>
        <v>0</v>
      </c>
    </row>
    <row r="4766" spans="1:8" hidden="1">
      <c r="A4766" s="80" t="s">
        <v>3783</v>
      </c>
      <c r="B4766" s="80" t="s">
        <v>3833</v>
      </c>
      <c r="C4766" s="80" t="s">
        <v>3705</v>
      </c>
      <c r="D4766" s="93">
        <v>1.174803</v>
      </c>
      <c r="E4766" s="80" t="s">
        <v>3706</v>
      </c>
      <c r="F4766" s="86" t="str">
        <f>INDEX('Crosswalk Particulates'!$B:$B,MATCH('2017 EPA Data'!A4766,'Crosswalk Particulates'!$A:$A,0))</f>
        <v>process-other-industry</v>
      </c>
      <c r="G4766" s="91">
        <f>INDEX('Crosswalk Particulates'!$E:$E,MATCH('2017 EPA Data'!$B4766,'Crosswalk Particulates'!$D:$D,0))</f>
        <v>0</v>
      </c>
      <c r="H4766" s="103">
        <f t="shared" si="74"/>
        <v>0</v>
      </c>
    </row>
    <row r="4767" spans="1:8" hidden="1">
      <c r="A4767" s="80" t="s">
        <v>3734</v>
      </c>
      <c r="B4767" s="80" t="s">
        <v>3786</v>
      </c>
      <c r="C4767" s="80" t="s">
        <v>3705</v>
      </c>
      <c r="D4767" s="93">
        <v>1.1641999999999999</v>
      </c>
      <c r="E4767" s="80" t="s">
        <v>3706</v>
      </c>
      <c r="F4767" s="86" t="str">
        <f>INDEX('Crosswalk Particulates'!$B:$B,MATCH('2017 EPA Data'!A4767,'Crosswalk Particulates'!$A:$A,0))</f>
        <v>process-other-industry</v>
      </c>
      <c r="G4767" s="91">
        <f>INDEX('Crosswalk Particulates'!$E:$E,MATCH('2017 EPA Data'!$B4767,'Crosswalk Particulates'!$D:$D,0))</f>
        <v>0</v>
      </c>
      <c r="H4767" s="103">
        <f t="shared" si="74"/>
        <v>0</v>
      </c>
    </row>
    <row r="4768" spans="1:8" hidden="1">
      <c r="A4768" s="80" t="s">
        <v>3769</v>
      </c>
      <c r="B4768" s="80" t="s">
        <v>3841</v>
      </c>
      <c r="C4768" s="80" t="s">
        <v>3705</v>
      </c>
      <c r="D4768" s="93">
        <v>1.162216415332</v>
      </c>
      <c r="E4768" s="80" t="s">
        <v>3706</v>
      </c>
      <c r="F4768" s="86" t="str">
        <f>INDEX('Crosswalk Particulates'!$B:$B,MATCH('2017 EPA Data'!A4768,'Crosswalk Particulates'!$A:$A,0))</f>
        <v>Electricity Sector</v>
      </c>
      <c r="G4768" s="91">
        <f>INDEX('Crosswalk Particulates'!$E:$E,MATCH('2017 EPA Data'!$B4768,'Crosswalk Particulates'!$D:$D,0))</f>
        <v>0</v>
      </c>
      <c r="H4768" s="103">
        <f t="shared" si="74"/>
        <v>0</v>
      </c>
    </row>
    <row r="4769" spans="1:8" hidden="1">
      <c r="A4769" s="80" t="s">
        <v>3857</v>
      </c>
      <c r="B4769" s="80" t="s">
        <v>3792</v>
      </c>
      <c r="C4769" s="80" t="s">
        <v>3705</v>
      </c>
      <c r="D4769" s="93">
        <v>1.1607799999999999</v>
      </c>
      <c r="E4769" s="80" t="s">
        <v>3706</v>
      </c>
      <c r="F4769" s="86" t="str">
        <f>INDEX('Crosswalk Particulates'!$B:$B,MATCH('2017 EPA Data'!A4769,'Crosswalk Particulates'!$A:$A,0))</f>
        <v>Commercial Buildings Sector</v>
      </c>
      <c r="G4769" s="91">
        <f>INDEX('Crosswalk Particulates'!$E:$E,MATCH('2017 EPA Data'!$B4769,'Crosswalk Particulates'!$D:$D,0))</f>
        <v>0</v>
      </c>
      <c r="H4769" s="103">
        <f t="shared" si="74"/>
        <v>0</v>
      </c>
    </row>
    <row r="4770" spans="1:8" hidden="1">
      <c r="A4770" s="80" t="s">
        <v>3783</v>
      </c>
      <c r="B4770" s="80" t="s">
        <v>3749</v>
      </c>
      <c r="C4770" s="80" t="s">
        <v>3705</v>
      </c>
      <c r="D4770" s="93">
        <v>1.1583060000000001</v>
      </c>
      <c r="E4770" s="80" t="s">
        <v>3706</v>
      </c>
      <c r="F4770" s="86" t="str">
        <f>INDEX('Crosswalk Particulates'!$B:$B,MATCH('2017 EPA Data'!A4770,'Crosswalk Particulates'!$A:$A,0))</f>
        <v>process-other-industry</v>
      </c>
      <c r="G4770" s="91">
        <f>INDEX('Crosswalk Particulates'!$E:$E,MATCH('2017 EPA Data'!$B4770,'Crosswalk Particulates'!$D:$D,0))</f>
        <v>0</v>
      </c>
      <c r="H4770" s="103">
        <f t="shared" si="74"/>
        <v>0</v>
      </c>
    </row>
    <row r="4771" spans="1:8" hidden="1">
      <c r="A4771" s="80" t="s">
        <v>3788</v>
      </c>
      <c r="B4771" s="80" t="s">
        <v>3922</v>
      </c>
      <c r="C4771" s="80" t="s">
        <v>3705</v>
      </c>
      <c r="D4771" s="93">
        <v>1.1570317999999999</v>
      </c>
      <c r="E4771" s="80" t="s">
        <v>3706</v>
      </c>
      <c r="F4771" s="86" t="str">
        <f>INDEX('Crosswalk Particulates'!$B:$B,MATCH('2017 EPA Data'!A4771,'Crosswalk Particulates'!$A:$A,0))</f>
        <v>industry-fuel-biomass</v>
      </c>
      <c r="G4771" s="91">
        <f>INDEX('Crosswalk Particulates'!$E:$E,MATCH('2017 EPA Data'!$B4771,'Crosswalk Particulates'!$D:$D,0))</f>
        <v>0</v>
      </c>
      <c r="H4771" s="103">
        <f t="shared" si="74"/>
        <v>0</v>
      </c>
    </row>
    <row r="4772" spans="1:8" hidden="1">
      <c r="A4772" s="80" t="s">
        <v>3783</v>
      </c>
      <c r="B4772" s="80" t="s">
        <v>3860</v>
      </c>
      <c r="C4772" s="80" t="s">
        <v>3705</v>
      </c>
      <c r="D4772" s="93">
        <v>1.1555219999999999</v>
      </c>
      <c r="E4772" s="80" t="s">
        <v>3706</v>
      </c>
      <c r="F4772" s="86" t="str">
        <f>INDEX('Crosswalk Particulates'!$B:$B,MATCH('2017 EPA Data'!A4772,'Crosswalk Particulates'!$A:$A,0))</f>
        <v>process-other-industry</v>
      </c>
      <c r="G4772" s="91">
        <f>INDEX('Crosswalk Particulates'!$E:$E,MATCH('2017 EPA Data'!$B4772,'Crosswalk Particulates'!$D:$D,0))</f>
        <v>0</v>
      </c>
      <c r="H4772" s="103">
        <f t="shared" si="74"/>
        <v>0</v>
      </c>
    </row>
    <row r="4773" spans="1:8" hidden="1">
      <c r="A4773" s="80" t="s">
        <v>3774</v>
      </c>
      <c r="B4773" s="80" t="s">
        <v>3998</v>
      </c>
      <c r="C4773" s="80" t="s">
        <v>3705</v>
      </c>
      <c r="D4773" s="93">
        <v>1.1419999999999999</v>
      </c>
      <c r="E4773" s="80" t="s">
        <v>3706</v>
      </c>
      <c r="F4773" s="86" t="str">
        <f>INDEX('Crosswalk Particulates'!$B:$B,MATCH('2017 EPA Data'!A4773,'Crosswalk Particulates'!$A:$A,0))</f>
        <v>process-other-industry</v>
      </c>
      <c r="G4773" s="91">
        <f>INDEX('Crosswalk Particulates'!$E:$E,MATCH('2017 EPA Data'!$B4773,'Crosswalk Particulates'!$D:$D,0))</f>
        <v>0</v>
      </c>
      <c r="H4773" s="103">
        <f t="shared" si="74"/>
        <v>0</v>
      </c>
    </row>
    <row r="4774" spans="1:8" hidden="1">
      <c r="A4774" s="80" t="s">
        <v>3820</v>
      </c>
      <c r="B4774" s="80" t="s">
        <v>3918</v>
      </c>
      <c r="C4774" s="80" t="s">
        <v>3705</v>
      </c>
      <c r="D4774" s="93">
        <v>1.1339171568199999</v>
      </c>
      <c r="E4774" s="80" t="s">
        <v>3706</v>
      </c>
      <c r="F4774" s="86" t="str">
        <f>INDEX('Crosswalk Particulates'!$B:$B,MATCH('2017 EPA Data'!A4774,'Crosswalk Particulates'!$A:$A,0))</f>
        <v>industry-fuel-other</v>
      </c>
      <c r="G4774" s="91">
        <f>INDEX('Crosswalk Particulates'!$E:$E,MATCH('2017 EPA Data'!$B4774,'Crosswalk Particulates'!$D:$D,0))</f>
        <v>0</v>
      </c>
      <c r="H4774" s="103">
        <f t="shared" si="74"/>
        <v>0</v>
      </c>
    </row>
    <row r="4775" spans="1:8" hidden="1">
      <c r="A4775" s="80" t="s">
        <v>3774</v>
      </c>
      <c r="B4775" s="80" t="s">
        <v>3963</v>
      </c>
      <c r="C4775" s="80" t="s">
        <v>3705</v>
      </c>
      <c r="D4775" s="93">
        <v>1.1299650229010001</v>
      </c>
      <c r="E4775" s="80" t="s">
        <v>3706</v>
      </c>
      <c r="F4775" s="86" t="str">
        <f>INDEX('Crosswalk Particulates'!$B:$B,MATCH('2017 EPA Data'!A4775,'Crosswalk Particulates'!$A:$A,0))</f>
        <v>process-other-industry</v>
      </c>
      <c r="G4775" s="91">
        <f>INDEX('Crosswalk Particulates'!$E:$E,MATCH('2017 EPA Data'!$B4775,'Crosswalk Particulates'!$D:$D,0))</f>
        <v>0</v>
      </c>
      <c r="H4775" s="103">
        <f t="shared" si="74"/>
        <v>0</v>
      </c>
    </row>
    <row r="4776" spans="1:8" hidden="1">
      <c r="A4776" s="80" t="s">
        <v>3747</v>
      </c>
      <c r="B4776" s="80" t="s">
        <v>3952</v>
      </c>
      <c r="C4776" s="80" t="s">
        <v>3705</v>
      </c>
      <c r="D4776" s="93">
        <v>1.1260844000000001</v>
      </c>
      <c r="E4776" s="80" t="s">
        <v>3706</v>
      </c>
      <c r="F4776" s="86" t="str">
        <f>INDEX('Crosswalk Particulates'!$B:$B,MATCH('2017 EPA Data'!A4776,'Crosswalk Particulates'!$A:$A,0))</f>
        <v>process-waste-industry</v>
      </c>
      <c r="G4776" s="91">
        <f>INDEX('Crosswalk Particulates'!$E:$E,MATCH('2017 EPA Data'!$B4776,'Crosswalk Particulates'!$D:$D,0))</f>
        <v>0</v>
      </c>
      <c r="H4776" s="103">
        <f t="shared" si="74"/>
        <v>0</v>
      </c>
    </row>
    <row r="4777" spans="1:8" hidden="1">
      <c r="A4777" s="80" t="s">
        <v>3739</v>
      </c>
      <c r="B4777" s="80" t="s">
        <v>3963</v>
      </c>
      <c r="C4777" s="80" t="s">
        <v>3705</v>
      </c>
      <c r="D4777" s="93">
        <v>1.1260643084156048</v>
      </c>
      <c r="E4777" s="80" t="s">
        <v>3706</v>
      </c>
      <c r="F4777" s="86" t="str">
        <f>INDEX('Crosswalk Particulates'!$B:$B,MATCH('2017 EPA Data'!A4777,'Crosswalk Particulates'!$A:$A,0))</f>
        <v>industry-fuel-natural gas</v>
      </c>
      <c r="G4777" s="91">
        <f>INDEX('Crosswalk Particulates'!$E:$E,MATCH('2017 EPA Data'!$B4777,'Crosswalk Particulates'!$D:$D,0))</f>
        <v>0</v>
      </c>
      <c r="H4777" s="103">
        <f t="shared" si="74"/>
        <v>0</v>
      </c>
    </row>
    <row r="4778" spans="1:8" hidden="1">
      <c r="A4778" s="80" t="s">
        <v>3735</v>
      </c>
      <c r="B4778" s="80" t="s">
        <v>3840</v>
      </c>
      <c r="C4778" s="80" t="s">
        <v>3705</v>
      </c>
      <c r="D4778" s="93">
        <v>1.1258916000000001</v>
      </c>
      <c r="E4778" s="80" t="s">
        <v>3706</v>
      </c>
      <c r="F4778" s="86" t="str">
        <f>INDEX('Crosswalk Particulates'!$B:$B,MATCH('2017 EPA Data'!A4778,'Crosswalk Particulates'!$A:$A,0))</f>
        <v>process-other-industry</v>
      </c>
      <c r="G4778" s="91">
        <f>INDEX('Crosswalk Particulates'!$E:$E,MATCH('2017 EPA Data'!$B4778,'Crosswalk Particulates'!$D:$D,0))</f>
        <v>0</v>
      </c>
      <c r="H4778" s="103">
        <f t="shared" si="74"/>
        <v>0</v>
      </c>
    </row>
    <row r="4779" spans="1:8" hidden="1">
      <c r="A4779" s="80" t="s">
        <v>3772</v>
      </c>
      <c r="B4779" s="80" t="s">
        <v>3813</v>
      </c>
      <c r="C4779" s="80" t="s">
        <v>3705</v>
      </c>
      <c r="D4779" s="93">
        <v>1.1165681207039999</v>
      </c>
      <c r="E4779" s="80" t="s">
        <v>3706</v>
      </c>
      <c r="F4779" s="86" t="str">
        <f>INDEX('Crosswalk Particulates'!$B:$B,MATCH('2017 EPA Data'!A4779,'Crosswalk Particulates'!$A:$A,0))</f>
        <v>Electricity Sector</v>
      </c>
      <c r="G4779" s="91">
        <f>INDEX('Crosswalk Particulates'!$E:$E,MATCH('2017 EPA Data'!$B4779,'Crosswalk Particulates'!$D:$D,0))</f>
        <v>0</v>
      </c>
      <c r="H4779" s="103">
        <f t="shared" si="74"/>
        <v>0</v>
      </c>
    </row>
    <row r="4780" spans="1:8" hidden="1">
      <c r="A4780" s="80" t="s">
        <v>3770</v>
      </c>
      <c r="B4780" s="80" t="s">
        <v>3829</v>
      </c>
      <c r="C4780" s="80" t="s">
        <v>3705</v>
      </c>
      <c r="D4780" s="93">
        <v>1.1026262</v>
      </c>
      <c r="E4780" s="80" t="s">
        <v>3706</v>
      </c>
      <c r="F4780" s="86" t="str">
        <f>INDEX('Crosswalk Particulates'!$B:$B,MATCH('2017 EPA Data'!A4780,'Crosswalk Particulates'!$A:$A,0))</f>
        <v>Commercial Buildings Sector</v>
      </c>
      <c r="G4780" s="91">
        <f>INDEX('Crosswalk Particulates'!$E:$E,MATCH('2017 EPA Data'!$B4780,'Crosswalk Particulates'!$D:$D,0))</f>
        <v>0</v>
      </c>
      <c r="H4780" s="103">
        <f t="shared" si="74"/>
        <v>0</v>
      </c>
    </row>
    <row r="4781" spans="1:8" hidden="1">
      <c r="A4781" s="80" t="s">
        <v>3788</v>
      </c>
      <c r="B4781" s="80" t="s">
        <v>3893</v>
      </c>
      <c r="C4781" s="80" t="s">
        <v>3705</v>
      </c>
      <c r="D4781" s="93">
        <v>1.1000000000000001</v>
      </c>
      <c r="E4781" s="80" t="s">
        <v>3706</v>
      </c>
      <c r="F4781" s="86" t="str">
        <f>INDEX('Crosswalk Particulates'!$B:$B,MATCH('2017 EPA Data'!A4781,'Crosswalk Particulates'!$A:$A,0))</f>
        <v>industry-fuel-biomass</v>
      </c>
      <c r="G4781" s="91">
        <f>INDEX('Crosswalk Particulates'!$E:$E,MATCH('2017 EPA Data'!$B4781,'Crosswalk Particulates'!$D:$D,0))</f>
        <v>0</v>
      </c>
      <c r="H4781" s="103">
        <f t="shared" si="74"/>
        <v>0</v>
      </c>
    </row>
    <row r="4782" spans="1:8" hidden="1">
      <c r="A4782" s="80" t="s">
        <v>3819</v>
      </c>
      <c r="B4782" s="80" t="s">
        <v>3825</v>
      </c>
      <c r="C4782" s="80" t="s">
        <v>3705</v>
      </c>
      <c r="D4782" s="93">
        <v>1.0970906674750001</v>
      </c>
      <c r="E4782" s="80" t="s">
        <v>3706</v>
      </c>
      <c r="F4782" s="86" t="str">
        <f>INDEX('Crosswalk Particulates'!$B:$B,MATCH('2017 EPA Data'!A4782,'Crosswalk Particulates'!$A:$A,0))</f>
        <v>Residential Buildings Sector</v>
      </c>
      <c r="G4782" s="91">
        <f>INDEX('Crosswalk Particulates'!$E:$E,MATCH('2017 EPA Data'!$B4782,'Crosswalk Particulates'!$D:$D,0))</f>
        <v>0</v>
      </c>
      <c r="H4782" s="103">
        <f t="shared" si="74"/>
        <v>0</v>
      </c>
    </row>
    <row r="4783" spans="1:8" hidden="1">
      <c r="A4783" s="80" t="s">
        <v>3773</v>
      </c>
      <c r="B4783" s="80" t="s">
        <v>3878</v>
      </c>
      <c r="C4783" s="80" t="s">
        <v>3705</v>
      </c>
      <c r="D4783" s="93">
        <v>1.0900000000000001</v>
      </c>
      <c r="E4783" s="80" t="s">
        <v>3706</v>
      </c>
      <c r="F4783" s="86" t="str">
        <f>INDEX('Crosswalk Particulates'!$B:$B,MATCH('2017 EPA Data'!A4783,'Crosswalk Particulates'!$A:$A,0))</f>
        <v>process-other-industry</v>
      </c>
      <c r="G4783" s="91">
        <f>INDEX('Crosswalk Particulates'!$E:$E,MATCH('2017 EPA Data'!$B4783,'Crosswalk Particulates'!$D:$D,0))</f>
        <v>0</v>
      </c>
      <c r="H4783" s="103">
        <f t="shared" si="74"/>
        <v>0</v>
      </c>
    </row>
    <row r="4784" spans="1:8" hidden="1">
      <c r="A4784" s="80" t="s">
        <v>3857</v>
      </c>
      <c r="B4784" s="80" t="s">
        <v>3764</v>
      </c>
      <c r="C4784" s="80" t="s">
        <v>3705</v>
      </c>
      <c r="D4784" s="93">
        <v>1.08351862</v>
      </c>
      <c r="E4784" s="80" t="s">
        <v>3706</v>
      </c>
      <c r="F4784" s="86" t="str">
        <f>INDEX('Crosswalk Particulates'!$B:$B,MATCH('2017 EPA Data'!A4784,'Crosswalk Particulates'!$A:$A,0))</f>
        <v>Commercial Buildings Sector</v>
      </c>
      <c r="G4784" s="91">
        <f>INDEX('Crosswalk Particulates'!$E:$E,MATCH('2017 EPA Data'!$B4784,'Crosswalk Particulates'!$D:$D,0))</f>
        <v>0</v>
      </c>
      <c r="H4784" s="103">
        <f t="shared" si="74"/>
        <v>0</v>
      </c>
    </row>
    <row r="4785" spans="1:8" hidden="1">
      <c r="A4785" s="80" t="s">
        <v>3718</v>
      </c>
      <c r="B4785" s="80" t="s">
        <v>3858</v>
      </c>
      <c r="C4785" s="80" t="s">
        <v>3705</v>
      </c>
      <c r="D4785" s="93">
        <v>1.0707625584523954</v>
      </c>
      <c r="E4785" s="80" t="s">
        <v>3706</v>
      </c>
      <c r="F4785" s="86" t="str">
        <f>INDEX('Crosswalk Particulates'!$B:$B,MATCH('2017 EPA Data'!A4785,'Crosswalk Particulates'!$A:$A,0))</f>
        <v>process-other-industry</v>
      </c>
      <c r="G4785" s="91">
        <f>INDEX('Crosswalk Particulates'!$E:$E,MATCH('2017 EPA Data'!$B4785,'Crosswalk Particulates'!$D:$D,0))</f>
        <v>0</v>
      </c>
      <c r="H4785" s="103">
        <f t="shared" si="74"/>
        <v>0</v>
      </c>
    </row>
    <row r="4786" spans="1:8" hidden="1">
      <c r="A4786" s="80" t="s">
        <v>3741</v>
      </c>
      <c r="B4786" s="80" t="s">
        <v>3856</v>
      </c>
      <c r="C4786" s="80" t="s">
        <v>3705</v>
      </c>
      <c r="D4786" s="93">
        <v>1.0689165300000001</v>
      </c>
      <c r="E4786" s="80" t="s">
        <v>3706</v>
      </c>
      <c r="F4786" s="86" t="str">
        <f>INDEX('Crosswalk Particulates'!$B:$B,MATCH('2017 EPA Data'!A4786,'Crosswalk Particulates'!$A:$A,0))</f>
        <v>process-other-industry</v>
      </c>
      <c r="G4786" s="91">
        <f>INDEX('Crosswalk Particulates'!$E:$E,MATCH('2017 EPA Data'!$B4786,'Crosswalk Particulates'!$D:$D,0))</f>
        <v>0</v>
      </c>
      <c r="H4786" s="103">
        <f t="shared" si="74"/>
        <v>0</v>
      </c>
    </row>
    <row r="4787" spans="1:8" hidden="1">
      <c r="A4787" s="80" t="s">
        <v>3835</v>
      </c>
      <c r="B4787" s="80" t="s">
        <v>3907</v>
      </c>
      <c r="C4787" s="80" t="s">
        <v>3705</v>
      </c>
      <c r="D4787" s="93">
        <v>1.0660000000000001</v>
      </c>
      <c r="E4787" s="80" t="s">
        <v>3706</v>
      </c>
      <c r="F4787" s="86" t="str">
        <f>INDEX('Crosswalk Particulates'!$B:$B,MATCH('2017 EPA Data'!A4787,'Crosswalk Particulates'!$A:$A,0))</f>
        <v>process-mining-industry</v>
      </c>
      <c r="G4787" s="91">
        <f>INDEX('Crosswalk Particulates'!$E:$E,MATCH('2017 EPA Data'!$B4787,'Crosswalk Particulates'!$D:$D,0))</f>
        <v>0</v>
      </c>
      <c r="H4787" s="103">
        <f t="shared" si="74"/>
        <v>0</v>
      </c>
    </row>
    <row r="4788" spans="1:8" hidden="1">
      <c r="A4788" s="80" t="s">
        <v>3820</v>
      </c>
      <c r="B4788" s="80" t="s">
        <v>3933</v>
      </c>
      <c r="C4788" s="80" t="s">
        <v>3705</v>
      </c>
      <c r="D4788" s="93">
        <v>1.0639799999999999</v>
      </c>
      <c r="E4788" s="80" t="s">
        <v>3706</v>
      </c>
      <c r="F4788" s="86" t="str">
        <f>INDEX('Crosswalk Particulates'!$B:$B,MATCH('2017 EPA Data'!A4788,'Crosswalk Particulates'!$A:$A,0))</f>
        <v>industry-fuel-other</v>
      </c>
      <c r="G4788" s="91">
        <f>INDEX('Crosswalk Particulates'!$E:$E,MATCH('2017 EPA Data'!$B4788,'Crosswalk Particulates'!$D:$D,0))</f>
        <v>0</v>
      </c>
      <c r="H4788" s="103">
        <f t="shared" si="74"/>
        <v>0</v>
      </c>
    </row>
    <row r="4789" spans="1:8" hidden="1">
      <c r="A4789" s="80" t="s">
        <v>3747</v>
      </c>
      <c r="B4789" s="80" t="s">
        <v>3869</v>
      </c>
      <c r="C4789" s="80" t="s">
        <v>3705</v>
      </c>
      <c r="D4789" s="93">
        <v>1.0604072</v>
      </c>
      <c r="E4789" s="80" t="s">
        <v>3706</v>
      </c>
      <c r="F4789" s="86" t="str">
        <f>INDEX('Crosswalk Particulates'!$B:$B,MATCH('2017 EPA Data'!A4789,'Crosswalk Particulates'!$A:$A,0))</f>
        <v>process-waste-industry</v>
      </c>
      <c r="G4789" s="91">
        <f>INDEX('Crosswalk Particulates'!$E:$E,MATCH('2017 EPA Data'!$B4789,'Crosswalk Particulates'!$D:$D,0))</f>
        <v>0</v>
      </c>
      <c r="H4789" s="103">
        <f t="shared" si="74"/>
        <v>0</v>
      </c>
    </row>
    <row r="4790" spans="1:8" hidden="1">
      <c r="A4790" s="80" t="s">
        <v>3718</v>
      </c>
      <c r="B4790" s="80" t="s">
        <v>3941</v>
      </c>
      <c r="D4790" s="93">
        <v>1.053628395444</v>
      </c>
      <c r="E4790" s="80" t="s">
        <v>3710</v>
      </c>
      <c r="F4790" s="86" t="str">
        <f>INDEX('Crosswalk Particulates'!$B:$B,MATCH('2017 EPA Data'!A4790,'Crosswalk Particulates'!$A:$A,0))</f>
        <v>process-other-industry</v>
      </c>
      <c r="G4790" s="91">
        <f>INDEX('Crosswalk Particulates'!$E:$E,MATCH('2017 EPA Data'!$B4790,'Crosswalk Particulates'!$D:$D,0))</f>
        <v>0</v>
      </c>
      <c r="H4790" s="103">
        <f t="shared" si="74"/>
        <v>955836.73870689748</v>
      </c>
    </row>
    <row r="4791" spans="1:8" hidden="1">
      <c r="A4791" s="80" t="s">
        <v>3783</v>
      </c>
      <c r="B4791" s="80" t="s">
        <v>3893</v>
      </c>
      <c r="C4791" s="80" t="s">
        <v>3705</v>
      </c>
      <c r="D4791" s="93">
        <v>1.0516840000000001</v>
      </c>
      <c r="E4791" s="80" t="s">
        <v>3706</v>
      </c>
      <c r="F4791" s="86" t="str">
        <f>INDEX('Crosswalk Particulates'!$B:$B,MATCH('2017 EPA Data'!A4791,'Crosswalk Particulates'!$A:$A,0))</f>
        <v>process-other-industry</v>
      </c>
      <c r="G4791" s="91">
        <f>INDEX('Crosswalk Particulates'!$E:$E,MATCH('2017 EPA Data'!$B4791,'Crosswalk Particulates'!$D:$D,0))</f>
        <v>0</v>
      </c>
      <c r="H4791" s="103">
        <f t="shared" si="74"/>
        <v>0</v>
      </c>
    </row>
    <row r="4792" spans="1:8" hidden="1">
      <c r="A4792" s="80" t="s">
        <v>3753</v>
      </c>
      <c r="B4792" s="80" t="s">
        <v>3963</v>
      </c>
      <c r="C4792" s="80" t="s">
        <v>3705</v>
      </c>
      <c r="D4792" s="93">
        <v>1.04658384</v>
      </c>
      <c r="E4792" s="80" t="s">
        <v>3706</v>
      </c>
      <c r="F4792" s="86" t="str">
        <f>INDEX('Crosswalk Particulates'!$B:$B,MATCH('2017 EPA Data'!A4792,'Crosswalk Particulates'!$A:$A,0))</f>
        <v>Electricity Sector</v>
      </c>
      <c r="G4792" s="91">
        <f>INDEX('Crosswalk Particulates'!$E:$E,MATCH('2017 EPA Data'!$B4792,'Crosswalk Particulates'!$D:$D,0))</f>
        <v>0</v>
      </c>
      <c r="H4792" s="103">
        <f t="shared" si="74"/>
        <v>0</v>
      </c>
    </row>
    <row r="4793" spans="1:8" hidden="1">
      <c r="A4793" s="80" t="s">
        <v>3788</v>
      </c>
      <c r="B4793" s="80" t="s">
        <v>3867</v>
      </c>
      <c r="C4793" s="80" t="s">
        <v>3705</v>
      </c>
      <c r="D4793" s="93">
        <v>1.0383617999999999</v>
      </c>
      <c r="E4793" s="80" t="s">
        <v>3706</v>
      </c>
      <c r="F4793" s="86" t="str">
        <f>INDEX('Crosswalk Particulates'!$B:$B,MATCH('2017 EPA Data'!A4793,'Crosswalk Particulates'!$A:$A,0))</f>
        <v>industry-fuel-biomass</v>
      </c>
      <c r="G4793" s="91">
        <f>INDEX('Crosswalk Particulates'!$E:$E,MATCH('2017 EPA Data'!$B4793,'Crosswalk Particulates'!$D:$D,0))</f>
        <v>0</v>
      </c>
      <c r="H4793" s="103">
        <f t="shared" si="74"/>
        <v>0</v>
      </c>
    </row>
    <row r="4794" spans="1:8" hidden="1">
      <c r="A4794" s="80" t="s">
        <v>3741</v>
      </c>
      <c r="B4794" s="80" t="s">
        <v>3906</v>
      </c>
      <c r="C4794" s="80" t="s">
        <v>3705</v>
      </c>
      <c r="D4794" s="93">
        <v>1.038</v>
      </c>
      <c r="E4794" s="80" t="s">
        <v>3706</v>
      </c>
      <c r="F4794" s="86" t="str">
        <f>INDEX('Crosswalk Particulates'!$B:$B,MATCH('2017 EPA Data'!A4794,'Crosswalk Particulates'!$A:$A,0))</f>
        <v>process-other-industry</v>
      </c>
      <c r="G4794" s="91">
        <f>INDEX('Crosswalk Particulates'!$E:$E,MATCH('2017 EPA Data'!$B4794,'Crosswalk Particulates'!$D:$D,0))</f>
        <v>0</v>
      </c>
      <c r="H4794" s="103">
        <f t="shared" si="74"/>
        <v>0</v>
      </c>
    </row>
    <row r="4795" spans="1:8" hidden="1">
      <c r="A4795" s="80" t="s">
        <v>3817</v>
      </c>
      <c r="B4795" s="80" t="s">
        <v>3933</v>
      </c>
      <c r="C4795" s="80" t="s">
        <v>3705</v>
      </c>
      <c r="D4795" s="93">
        <v>1.0275175000000001</v>
      </c>
      <c r="E4795" s="80" t="s">
        <v>3706</v>
      </c>
      <c r="F4795" s="86" t="str">
        <f>INDEX('Crosswalk Particulates'!$B:$B,MATCH('2017 EPA Data'!A4795,'Crosswalk Particulates'!$A:$A,0))</f>
        <v>industry-fuel-oil</v>
      </c>
      <c r="G4795" s="91">
        <f>INDEX('Crosswalk Particulates'!$E:$E,MATCH('2017 EPA Data'!$B4795,'Crosswalk Particulates'!$D:$D,0))</f>
        <v>0</v>
      </c>
      <c r="H4795" s="103">
        <f t="shared" si="74"/>
        <v>0</v>
      </c>
    </row>
    <row r="4796" spans="1:8" hidden="1">
      <c r="A4796" s="80" t="s">
        <v>3707</v>
      </c>
      <c r="B4796" s="80" t="s">
        <v>3992</v>
      </c>
      <c r="C4796" s="80" t="s">
        <v>3705</v>
      </c>
      <c r="D4796" s="93">
        <v>1.0263305</v>
      </c>
      <c r="E4796" s="80" t="s">
        <v>3706</v>
      </c>
      <c r="F4796" s="86" t="str">
        <f>INDEX('Crosswalk Particulates'!$B:$B,MATCH('2017 EPA Data'!A4796,'Crosswalk Particulates'!$A:$A,0))</f>
        <v>process-other-industry</v>
      </c>
      <c r="G4796" s="91">
        <f>INDEX('Crosswalk Particulates'!$E:$E,MATCH('2017 EPA Data'!$B4796,'Crosswalk Particulates'!$D:$D,0))</f>
        <v>0</v>
      </c>
      <c r="H4796" s="103">
        <f t="shared" si="74"/>
        <v>0</v>
      </c>
    </row>
    <row r="4797" spans="1:8" hidden="1">
      <c r="A4797" s="80" t="s">
        <v>3747</v>
      </c>
      <c r="B4797" s="80" t="s">
        <v>3980</v>
      </c>
      <c r="C4797" s="80" t="s">
        <v>3705</v>
      </c>
      <c r="D4797" s="93">
        <v>1.0124</v>
      </c>
      <c r="E4797" s="80" t="s">
        <v>3706</v>
      </c>
      <c r="F4797" s="86" t="str">
        <f>INDEX('Crosswalk Particulates'!$B:$B,MATCH('2017 EPA Data'!A4797,'Crosswalk Particulates'!$A:$A,0))</f>
        <v>process-waste-industry</v>
      </c>
      <c r="G4797" s="91">
        <f>INDEX('Crosswalk Particulates'!$E:$E,MATCH('2017 EPA Data'!$B4797,'Crosswalk Particulates'!$D:$D,0))</f>
        <v>0</v>
      </c>
      <c r="H4797" s="103">
        <f t="shared" si="74"/>
        <v>0</v>
      </c>
    </row>
    <row r="4798" spans="1:8" hidden="1">
      <c r="A4798" s="80" t="s">
        <v>3835</v>
      </c>
      <c r="B4798" s="80" t="s">
        <v>3799</v>
      </c>
      <c r="C4798" s="80" t="s">
        <v>3705</v>
      </c>
      <c r="D4798" s="93">
        <v>1.004</v>
      </c>
      <c r="E4798" s="80" t="s">
        <v>3706</v>
      </c>
      <c r="F4798" s="86" t="str">
        <f>INDEX('Crosswalk Particulates'!$B:$B,MATCH('2017 EPA Data'!A4798,'Crosswalk Particulates'!$A:$A,0))</f>
        <v>process-mining-industry</v>
      </c>
      <c r="G4798" s="91">
        <f>INDEX('Crosswalk Particulates'!$E:$E,MATCH('2017 EPA Data'!$B4798,'Crosswalk Particulates'!$D:$D,0))</f>
        <v>0</v>
      </c>
      <c r="H4798" s="103">
        <f t="shared" si="74"/>
        <v>0</v>
      </c>
    </row>
    <row r="4799" spans="1:8" hidden="1">
      <c r="A4799" s="80" t="s">
        <v>3780</v>
      </c>
      <c r="B4799" s="80" t="s">
        <v>3840</v>
      </c>
      <c r="C4799" s="80" t="s">
        <v>3705</v>
      </c>
      <c r="D4799" s="93">
        <v>1.0026280000000001</v>
      </c>
      <c r="E4799" s="80" t="s">
        <v>3706</v>
      </c>
      <c r="F4799" s="86" t="str">
        <f>INDEX('Crosswalk Particulates'!$B:$B,MATCH('2017 EPA Data'!A4799,'Crosswalk Particulates'!$A:$A,0))</f>
        <v>process-ngps-industry</v>
      </c>
      <c r="G4799" s="91">
        <f>INDEX('Crosswalk Particulates'!$E:$E,MATCH('2017 EPA Data'!$B4799,'Crosswalk Particulates'!$D:$D,0))</f>
        <v>0</v>
      </c>
      <c r="H4799" s="103">
        <f t="shared" si="74"/>
        <v>0</v>
      </c>
    </row>
    <row r="4800" spans="1:8" hidden="1">
      <c r="A4800" s="80" t="s">
        <v>3747</v>
      </c>
      <c r="B4800" s="80" t="s">
        <v>3890</v>
      </c>
      <c r="C4800" s="80" t="s">
        <v>3705</v>
      </c>
      <c r="D4800" s="93">
        <v>1.0002580000000001</v>
      </c>
      <c r="E4800" s="80" t="s">
        <v>3706</v>
      </c>
      <c r="F4800" s="86" t="str">
        <f>INDEX('Crosswalk Particulates'!$B:$B,MATCH('2017 EPA Data'!A4800,'Crosswalk Particulates'!$A:$A,0))</f>
        <v>process-waste-industry</v>
      </c>
      <c r="G4800" s="91">
        <f>INDEX('Crosswalk Particulates'!$E:$E,MATCH('2017 EPA Data'!$B4800,'Crosswalk Particulates'!$D:$D,0))</f>
        <v>0</v>
      </c>
      <c r="H4800" s="103">
        <f t="shared" si="74"/>
        <v>0</v>
      </c>
    </row>
    <row r="4801" spans="1:8" hidden="1">
      <c r="A4801" s="80" t="s">
        <v>3774</v>
      </c>
      <c r="B4801" s="80" t="s">
        <v>3976</v>
      </c>
      <c r="C4801" s="80" t="s">
        <v>3705</v>
      </c>
      <c r="D4801" s="93">
        <v>1</v>
      </c>
      <c r="E4801" s="80" t="s">
        <v>3706</v>
      </c>
      <c r="F4801" s="86" t="str">
        <f>INDEX('Crosswalk Particulates'!$B:$B,MATCH('2017 EPA Data'!A4801,'Crosswalk Particulates'!$A:$A,0))</f>
        <v>process-other-industry</v>
      </c>
      <c r="G4801" s="91">
        <f>INDEX('Crosswalk Particulates'!$E:$E,MATCH('2017 EPA Data'!$B4801,'Crosswalk Particulates'!$D:$D,0))</f>
        <v>0</v>
      </c>
      <c r="H4801" s="103">
        <f t="shared" si="74"/>
        <v>0</v>
      </c>
    </row>
    <row r="4802" spans="1:8" hidden="1">
      <c r="A4802" s="80" t="s">
        <v>3817</v>
      </c>
      <c r="B4802" s="80" t="s">
        <v>3976</v>
      </c>
      <c r="C4802" s="80" t="s">
        <v>3705</v>
      </c>
      <c r="D4802" s="93">
        <v>1</v>
      </c>
      <c r="E4802" s="80" t="s">
        <v>3706</v>
      </c>
      <c r="F4802" s="86" t="str">
        <f>INDEX('Crosswalk Particulates'!$B:$B,MATCH('2017 EPA Data'!A4802,'Crosswalk Particulates'!$A:$A,0))</f>
        <v>industry-fuel-oil</v>
      </c>
      <c r="G4802" s="91">
        <f>INDEX('Crosswalk Particulates'!$E:$E,MATCH('2017 EPA Data'!$B4802,'Crosswalk Particulates'!$D:$D,0))</f>
        <v>0</v>
      </c>
      <c r="H4802" s="103">
        <f t="shared" si="74"/>
        <v>0</v>
      </c>
    </row>
    <row r="4803" spans="1:8" hidden="1">
      <c r="A4803" s="80" t="s">
        <v>3806</v>
      </c>
      <c r="B4803" s="80" t="s">
        <v>3725</v>
      </c>
      <c r="C4803" s="80" t="s">
        <v>3705</v>
      </c>
      <c r="D4803" s="93">
        <v>1</v>
      </c>
      <c r="E4803" s="80" t="s">
        <v>3706</v>
      </c>
      <c r="F4803" s="86" t="str">
        <f>INDEX('Crosswalk Particulates'!$B:$B,MATCH('2017 EPA Data'!A4803,'Crosswalk Particulates'!$A:$A,0))</f>
        <v>Other-EPA</v>
      </c>
      <c r="G4803" s="91">
        <f>INDEX('Crosswalk Particulates'!$E:$E,MATCH('2017 EPA Data'!$B4803,'Crosswalk Particulates'!$D:$D,0))</f>
        <v>0</v>
      </c>
      <c r="H4803" s="103">
        <f t="shared" si="74"/>
        <v>0</v>
      </c>
    </row>
    <row r="4804" spans="1:8" hidden="1">
      <c r="A4804" s="80" t="s">
        <v>3734</v>
      </c>
      <c r="B4804" s="80" t="s">
        <v>3755</v>
      </c>
      <c r="C4804" s="80" t="s">
        <v>3705</v>
      </c>
      <c r="D4804" s="93">
        <v>1</v>
      </c>
      <c r="E4804" s="80" t="s">
        <v>3706</v>
      </c>
      <c r="F4804" s="86" t="str">
        <f>INDEX('Crosswalk Particulates'!$B:$B,MATCH('2017 EPA Data'!A4804,'Crosswalk Particulates'!$A:$A,0))</f>
        <v>process-other-industry</v>
      </c>
      <c r="G4804" s="91">
        <f>INDEX('Crosswalk Particulates'!$E:$E,MATCH('2017 EPA Data'!$B4804,'Crosswalk Particulates'!$D:$D,0))</f>
        <v>0</v>
      </c>
      <c r="H4804" s="103">
        <f t="shared" ref="H4804:H4867" si="75">IF(E4804="TON",D4804/metricton_to_shortton,0)*10^6</f>
        <v>0</v>
      </c>
    </row>
    <row r="4805" spans="1:8" hidden="1">
      <c r="A4805" s="80" t="s">
        <v>3726</v>
      </c>
      <c r="B4805" s="80" t="s">
        <v>3869</v>
      </c>
      <c r="C4805" s="80" t="s">
        <v>3705</v>
      </c>
      <c r="D4805" s="93">
        <v>1</v>
      </c>
      <c r="E4805" s="80" t="s">
        <v>3706</v>
      </c>
      <c r="F4805" s="86" t="str">
        <f>INDEX('Crosswalk Particulates'!$B:$B,MATCH('2017 EPA Data'!A4805,'Crosswalk Particulates'!$A:$A,0))</f>
        <v>process-other-industry</v>
      </c>
      <c r="G4805" s="91">
        <f>INDEX('Crosswalk Particulates'!$E:$E,MATCH('2017 EPA Data'!$B4805,'Crosswalk Particulates'!$D:$D,0))</f>
        <v>0</v>
      </c>
      <c r="H4805" s="103">
        <f t="shared" si="75"/>
        <v>0</v>
      </c>
    </row>
    <row r="4806" spans="1:8" hidden="1">
      <c r="A4806" s="80" t="s">
        <v>3817</v>
      </c>
      <c r="B4806" s="80" t="s">
        <v>3872</v>
      </c>
      <c r="C4806" s="80" t="s">
        <v>3705</v>
      </c>
      <c r="D4806" s="93">
        <v>1</v>
      </c>
      <c r="E4806" s="80" t="s">
        <v>3706</v>
      </c>
      <c r="F4806" s="86" t="str">
        <f>INDEX('Crosswalk Particulates'!$B:$B,MATCH('2017 EPA Data'!A4806,'Crosswalk Particulates'!$A:$A,0))</f>
        <v>industry-fuel-oil</v>
      </c>
      <c r="G4806" s="91">
        <f>INDEX('Crosswalk Particulates'!$E:$E,MATCH('2017 EPA Data'!$B4806,'Crosswalk Particulates'!$D:$D,0))</f>
        <v>0</v>
      </c>
      <c r="H4806" s="103">
        <f t="shared" si="75"/>
        <v>0</v>
      </c>
    </row>
    <row r="4807" spans="1:8" hidden="1">
      <c r="A4807" s="80" t="s">
        <v>3774</v>
      </c>
      <c r="B4807" s="80" t="s">
        <v>3938</v>
      </c>
      <c r="C4807" s="80" t="s">
        <v>3705</v>
      </c>
      <c r="D4807" s="93">
        <v>1</v>
      </c>
      <c r="E4807" s="80" t="s">
        <v>3706</v>
      </c>
      <c r="F4807" s="86" t="str">
        <f>INDEX('Crosswalk Particulates'!$B:$B,MATCH('2017 EPA Data'!A4807,'Crosswalk Particulates'!$A:$A,0))</f>
        <v>process-other-industry</v>
      </c>
      <c r="G4807" s="91">
        <f>INDEX('Crosswalk Particulates'!$E:$E,MATCH('2017 EPA Data'!$B4807,'Crosswalk Particulates'!$D:$D,0))</f>
        <v>0</v>
      </c>
      <c r="H4807" s="103">
        <f t="shared" si="75"/>
        <v>0</v>
      </c>
    </row>
    <row r="4808" spans="1:8" hidden="1">
      <c r="A4808" s="80" t="s">
        <v>3817</v>
      </c>
      <c r="B4808" s="80" t="s">
        <v>3979</v>
      </c>
      <c r="C4808" s="80" t="s">
        <v>3705</v>
      </c>
      <c r="D4808" s="93">
        <v>1</v>
      </c>
      <c r="E4808" s="80" t="s">
        <v>3706</v>
      </c>
      <c r="F4808" s="86" t="str">
        <f>INDEX('Crosswalk Particulates'!$B:$B,MATCH('2017 EPA Data'!A4808,'Crosswalk Particulates'!$A:$A,0))</f>
        <v>industry-fuel-oil</v>
      </c>
      <c r="G4808" s="91">
        <f>INDEX('Crosswalk Particulates'!$E:$E,MATCH('2017 EPA Data'!$B4808,'Crosswalk Particulates'!$D:$D,0))</f>
        <v>0</v>
      </c>
      <c r="H4808" s="103">
        <f t="shared" si="75"/>
        <v>0</v>
      </c>
    </row>
    <row r="4809" spans="1:8" hidden="1">
      <c r="A4809" s="80" t="s">
        <v>3817</v>
      </c>
      <c r="B4809" s="80" t="s">
        <v>3944</v>
      </c>
      <c r="C4809" s="80" t="s">
        <v>3705</v>
      </c>
      <c r="D4809" s="93">
        <v>1</v>
      </c>
      <c r="E4809" s="80" t="s">
        <v>3706</v>
      </c>
      <c r="F4809" s="86" t="str">
        <f>INDEX('Crosswalk Particulates'!$B:$B,MATCH('2017 EPA Data'!A4809,'Crosswalk Particulates'!$A:$A,0))</f>
        <v>industry-fuel-oil</v>
      </c>
      <c r="G4809" s="91">
        <f>INDEX('Crosswalk Particulates'!$E:$E,MATCH('2017 EPA Data'!$B4809,'Crosswalk Particulates'!$D:$D,0))</f>
        <v>0</v>
      </c>
      <c r="H4809" s="103">
        <f t="shared" si="75"/>
        <v>0</v>
      </c>
    </row>
    <row r="4810" spans="1:8" hidden="1">
      <c r="A4810" s="80" t="s">
        <v>3795</v>
      </c>
      <c r="B4810" s="80" t="s">
        <v>3938</v>
      </c>
      <c r="C4810" s="80" t="s">
        <v>3705</v>
      </c>
      <c r="D4810" s="93">
        <v>1</v>
      </c>
      <c r="E4810" s="80" t="s">
        <v>3706</v>
      </c>
      <c r="F4810" s="86" t="str">
        <f>INDEX('Crosswalk Particulates'!$B:$B,MATCH('2017 EPA Data'!A4810,'Crosswalk Particulates'!$A:$A,0))</f>
        <v>process-cement-industry</v>
      </c>
      <c r="G4810" s="91">
        <f>INDEX('Crosswalk Particulates'!$E:$E,MATCH('2017 EPA Data'!$B4810,'Crosswalk Particulates'!$D:$D,0))</f>
        <v>0</v>
      </c>
      <c r="H4810" s="103">
        <f t="shared" si="75"/>
        <v>0</v>
      </c>
    </row>
    <row r="4811" spans="1:8" hidden="1">
      <c r="A4811" s="80" t="s">
        <v>3739</v>
      </c>
      <c r="B4811" s="80" t="s">
        <v>3990</v>
      </c>
      <c r="C4811" s="80" t="s">
        <v>3705</v>
      </c>
      <c r="D4811" s="93">
        <v>1</v>
      </c>
      <c r="E4811" s="80" t="s">
        <v>3706</v>
      </c>
      <c r="F4811" s="86" t="str">
        <f>INDEX('Crosswalk Particulates'!$B:$B,MATCH('2017 EPA Data'!A4811,'Crosswalk Particulates'!$A:$A,0))</f>
        <v>industry-fuel-natural gas</v>
      </c>
      <c r="G4811" s="91">
        <f>INDEX('Crosswalk Particulates'!$E:$E,MATCH('2017 EPA Data'!$B4811,'Crosswalk Particulates'!$D:$D,0))</f>
        <v>0</v>
      </c>
      <c r="H4811" s="103">
        <f t="shared" si="75"/>
        <v>0</v>
      </c>
    </row>
    <row r="4812" spans="1:8" hidden="1">
      <c r="A4812" s="80" t="s">
        <v>3837</v>
      </c>
      <c r="B4812" s="80" t="s">
        <v>3800</v>
      </c>
      <c r="C4812" s="80" t="s">
        <v>3705</v>
      </c>
      <c r="D4812" s="93">
        <v>1</v>
      </c>
      <c r="E4812" s="80" t="s">
        <v>3706</v>
      </c>
      <c r="F4812" s="86" t="str">
        <f>INDEX('Crosswalk Particulates'!$B:$B,MATCH('2017 EPA Data'!A4812,'Crosswalk Particulates'!$A:$A,0))</f>
        <v>Electricity Sector</v>
      </c>
      <c r="G4812" s="91">
        <f>INDEX('Crosswalk Particulates'!$E:$E,MATCH('2017 EPA Data'!$B4812,'Crosswalk Particulates'!$D:$D,0))</f>
        <v>0</v>
      </c>
      <c r="H4812" s="103">
        <f t="shared" si="75"/>
        <v>0</v>
      </c>
    </row>
    <row r="4813" spans="1:8" hidden="1">
      <c r="A4813" s="80" t="s">
        <v>3766</v>
      </c>
      <c r="B4813" s="80" t="s">
        <v>4020</v>
      </c>
      <c r="C4813" s="80" t="s">
        <v>3705</v>
      </c>
      <c r="D4813" s="93" t="s">
        <v>4041</v>
      </c>
      <c r="E4813" s="80" t="s">
        <v>3706</v>
      </c>
      <c r="F4813" s="86" t="str">
        <f>INDEX('Crosswalk Particulates'!$B:$B,MATCH('2017 EPA Data'!A4813,'Crosswalk Particulates'!$A:$A,0))</f>
        <v>process-chemicals-industry</v>
      </c>
      <c r="G4813" s="91">
        <f>INDEX('Crosswalk Particulates'!$E:$E,MATCH('2017 EPA Data'!$B4813,'Crosswalk Particulates'!$D:$D,0))</f>
        <v>0</v>
      </c>
      <c r="H4813" s="103">
        <f t="shared" si="75"/>
        <v>0</v>
      </c>
    </row>
    <row r="4814" spans="1:8" hidden="1">
      <c r="A4814" s="80" t="s">
        <v>3772</v>
      </c>
      <c r="B4814" s="80" t="s">
        <v>3841</v>
      </c>
      <c r="C4814" s="80" t="s">
        <v>3705</v>
      </c>
      <c r="D4814" s="93" t="s">
        <v>4042</v>
      </c>
      <c r="E4814" s="80" t="s">
        <v>3706</v>
      </c>
      <c r="F4814" s="86" t="str">
        <f>INDEX('Crosswalk Particulates'!$B:$B,MATCH('2017 EPA Data'!A4814,'Crosswalk Particulates'!$A:$A,0))</f>
        <v>Electricity Sector</v>
      </c>
      <c r="G4814" s="91">
        <f>INDEX('Crosswalk Particulates'!$E:$E,MATCH('2017 EPA Data'!$B4814,'Crosswalk Particulates'!$D:$D,0))</f>
        <v>0</v>
      </c>
      <c r="H4814" s="103">
        <f t="shared" si="75"/>
        <v>0</v>
      </c>
    </row>
    <row r="4815" spans="1:8" hidden="1">
      <c r="A4815" s="80" t="s">
        <v>3807</v>
      </c>
      <c r="B4815" s="80" t="s">
        <v>3949</v>
      </c>
      <c r="C4815" s="80" t="s">
        <v>3705</v>
      </c>
      <c r="D4815" s="93" t="s">
        <v>4043</v>
      </c>
      <c r="E4815" s="80" t="s">
        <v>3706</v>
      </c>
      <c r="F4815" s="86" t="str">
        <f>INDEX('Crosswalk Particulates'!$B:$B,MATCH('2017 EPA Data'!A4815,'Crosswalk Particulates'!$A:$A,0))</f>
        <v>process-iron and steel-industry</v>
      </c>
      <c r="G4815" s="91">
        <f>INDEX('Crosswalk Particulates'!$E:$E,MATCH('2017 EPA Data'!$B4815,'Crosswalk Particulates'!$D:$D,0))</f>
        <v>0</v>
      </c>
      <c r="H4815" s="103">
        <f t="shared" si="75"/>
        <v>0</v>
      </c>
    </row>
    <row r="4816" spans="1:8" hidden="1">
      <c r="A4816" s="80" t="s">
        <v>3739</v>
      </c>
      <c r="B4816" s="80" t="s">
        <v>3841</v>
      </c>
      <c r="C4816" s="80" t="s">
        <v>3705</v>
      </c>
      <c r="D4816" s="93" t="s">
        <v>4044</v>
      </c>
      <c r="E4816" s="80" t="s">
        <v>3706</v>
      </c>
      <c r="F4816" s="86" t="str">
        <f>INDEX('Crosswalk Particulates'!$B:$B,MATCH('2017 EPA Data'!A4816,'Crosswalk Particulates'!$A:$A,0))</f>
        <v>industry-fuel-natural gas</v>
      </c>
      <c r="G4816" s="91">
        <f>INDEX('Crosswalk Particulates'!$E:$E,MATCH('2017 EPA Data'!$B4816,'Crosswalk Particulates'!$D:$D,0))</f>
        <v>0</v>
      </c>
      <c r="H4816" s="103">
        <f t="shared" si="75"/>
        <v>0</v>
      </c>
    </row>
    <row r="4817" spans="1:8" hidden="1">
      <c r="A4817" s="80" t="s">
        <v>3734</v>
      </c>
      <c r="B4817" s="80" t="s">
        <v>3778</v>
      </c>
      <c r="C4817" s="80" t="s">
        <v>3745</v>
      </c>
      <c r="D4817" s="93" t="s">
        <v>4045</v>
      </c>
      <c r="E4817" s="80" t="s">
        <v>3710</v>
      </c>
      <c r="F4817" s="86" t="str">
        <f>INDEX('Crosswalk Particulates'!$B:$B,MATCH('2017 EPA Data'!A4817,'Crosswalk Particulates'!$A:$A,0))</f>
        <v>process-other-industry</v>
      </c>
      <c r="G4817" s="91" t="str">
        <f>INDEX('Crosswalk Particulates'!$E:$E,MATCH('2017 EPA Data'!$B4817,'Crosswalk Particulates'!$D:$D,0))</f>
        <v>PM10</v>
      </c>
      <c r="H4817" s="103">
        <f t="shared" si="75"/>
        <v>867591.60308806063</v>
      </c>
    </row>
    <row r="4818" spans="1:8" hidden="1">
      <c r="A4818" s="80" t="s">
        <v>3734</v>
      </c>
      <c r="B4818" s="80" t="s">
        <v>3798</v>
      </c>
      <c r="C4818" s="80" t="s">
        <v>3745</v>
      </c>
      <c r="D4818" s="99">
        <v>0.9562318568</v>
      </c>
      <c r="E4818" s="80" t="s">
        <v>3710</v>
      </c>
      <c r="F4818" s="86" t="str">
        <f>INDEX('Crosswalk Particulates'!$B:$B,MATCH('2017 EPA Data'!A4818,'Crosswalk Particulates'!$A:$A,0))</f>
        <v>process-other-industry</v>
      </c>
      <c r="G4818" s="91" t="str">
        <f>INDEX('Crosswalk Particulates'!$E:$E,MATCH('2017 EPA Data'!$B4818,'Crosswalk Particulates'!$D:$D,0))</f>
        <v>PM25</v>
      </c>
      <c r="H4818" s="103">
        <f t="shared" si="75"/>
        <v>867479.98004191206</v>
      </c>
    </row>
    <row r="4819" spans="1:8" hidden="1">
      <c r="A4819" s="80" t="s">
        <v>3835</v>
      </c>
      <c r="B4819" s="80" t="s">
        <v>3867</v>
      </c>
      <c r="C4819" s="80" t="s">
        <v>3705</v>
      </c>
      <c r="D4819" s="99">
        <v>0.94323820000000003</v>
      </c>
      <c r="E4819" s="80" t="s">
        <v>3706</v>
      </c>
      <c r="F4819" s="86" t="str">
        <f>INDEX('Crosswalk Particulates'!$B:$B,MATCH('2017 EPA Data'!A4819,'Crosswalk Particulates'!$A:$A,0))</f>
        <v>process-mining-industry</v>
      </c>
      <c r="G4819" s="91">
        <f>INDEX('Crosswalk Particulates'!$E:$E,MATCH('2017 EPA Data'!$B4819,'Crosswalk Particulates'!$D:$D,0))</f>
        <v>0</v>
      </c>
      <c r="H4819" s="103">
        <f t="shared" si="75"/>
        <v>0</v>
      </c>
    </row>
    <row r="4820" spans="1:8" hidden="1">
      <c r="A4820" s="80" t="s">
        <v>3790</v>
      </c>
      <c r="B4820" s="80" t="s">
        <v>3802</v>
      </c>
      <c r="C4820" s="80" t="s">
        <v>3705</v>
      </c>
      <c r="D4820" s="99">
        <v>0.94055022634399998</v>
      </c>
      <c r="E4820" s="80" t="s">
        <v>3706</v>
      </c>
      <c r="F4820" s="86" t="str">
        <f>INDEX('Crosswalk Particulates'!$B:$B,MATCH('2017 EPA Data'!A4820,'Crosswalk Particulates'!$A:$A,0))</f>
        <v>process-other-industry</v>
      </c>
      <c r="G4820" s="91">
        <f>INDEX('Crosswalk Particulates'!$E:$E,MATCH('2017 EPA Data'!$B4820,'Crosswalk Particulates'!$D:$D,0))</f>
        <v>0</v>
      </c>
      <c r="H4820" s="103">
        <f t="shared" si="75"/>
        <v>0</v>
      </c>
    </row>
    <row r="4821" spans="1:8" hidden="1">
      <c r="A4821" s="80" t="s">
        <v>3853</v>
      </c>
      <c r="B4821" s="80" t="s">
        <v>3814</v>
      </c>
      <c r="C4821" s="80" t="s">
        <v>3705</v>
      </c>
      <c r="D4821" s="99">
        <v>0.93564118089584003</v>
      </c>
      <c r="E4821" s="80" t="s">
        <v>3706</v>
      </c>
      <c r="F4821" s="86" t="str">
        <f>INDEX('Crosswalk Particulates'!$B:$B,MATCH('2017 EPA Data'!A4821,'Crosswalk Particulates'!$A:$A,0))</f>
        <v>Commercial Buildings Sector</v>
      </c>
      <c r="G4821" s="91">
        <f>INDEX('Crosswalk Particulates'!$E:$E,MATCH('2017 EPA Data'!$B4821,'Crosswalk Particulates'!$D:$D,0))</f>
        <v>0</v>
      </c>
      <c r="H4821" s="103">
        <f t="shared" si="75"/>
        <v>0</v>
      </c>
    </row>
    <row r="4822" spans="1:8" hidden="1">
      <c r="A4822" s="80" t="s">
        <v>3735</v>
      </c>
      <c r="B4822" s="80" t="s">
        <v>3799</v>
      </c>
      <c r="C4822" s="80" t="s">
        <v>3705</v>
      </c>
      <c r="D4822" s="99">
        <v>0.93464000000000003</v>
      </c>
      <c r="E4822" s="80" t="s">
        <v>3706</v>
      </c>
      <c r="F4822" s="86" t="str">
        <f>INDEX('Crosswalk Particulates'!$B:$B,MATCH('2017 EPA Data'!A4822,'Crosswalk Particulates'!$A:$A,0))</f>
        <v>process-other-industry</v>
      </c>
      <c r="G4822" s="91">
        <f>INDEX('Crosswalk Particulates'!$E:$E,MATCH('2017 EPA Data'!$B4822,'Crosswalk Particulates'!$D:$D,0))</f>
        <v>0</v>
      </c>
      <c r="H4822" s="103">
        <f t="shared" si="75"/>
        <v>0</v>
      </c>
    </row>
    <row r="4823" spans="1:8" hidden="1">
      <c r="A4823" s="80" t="s">
        <v>3852</v>
      </c>
      <c r="B4823" s="80" t="s">
        <v>3869</v>
      </c>
      <c r="C4823" s="80" t="s">
        <v>3705</v>
      </c>
      <c r="D4823" s="99">
        <v>0.93149999999999999</v>
      </c>
      <c r="E4823" s="80" t="s">
        <v>3706</v>
      </c>
      <c r="F4823" s="86" t="str">
        <f>INDEX('Crosswalk Particulates'!$B:$B,MATCH('2017 EPA Data'!A4823,'Crosswalk Particulates'!$A:$A,0))</f>
        <v>Commercial Buildings Sector</v>
      </c>
      <c r="G4823" s="91">
        <f>INDEX('Crosswalk Particulates'!$E:$E,MATCH('2017 EPA Data'!$B4823,'Crosswalk Particulates'!$D:$D,0))</f>
        <v>0</v>
      </c>
      <c r="H4823" s="103">
        <f t="shared" si="75"/>
        <v>0</v>
      </c>
    </row>
    <row r="4824" spans="1:8" hidden="1">
      <c r="A4824" s="80" t="s">
        <v>3835</v>
      </c>
      <c r="B4824" s="80" t="s">
        <v>3802</v>
      </c>
      <c r="C4824" s="80" t="s">
        <v>3705</v>
      </c>
      <c r="D4824" s="99">
        <v>0.92953240000000004</v>
      </c>
      <c r="E4824" s="80" t="s">
        <v>3706</v>
      </c>
      <c r="F4824" s="86" t="str">
        <f>INDEX('Crosswalk Particulates'!$B:$B,MATCH('2017 EPA Data'!A4824,'Crosswalk Particulates'!$A:$A,0))</f>
        <v>process-mining-industry</v>
      </c>
      <c r="G4824" s="91">
        <f>INDEX('Crosswalk Particulates'!$E:$E,MATCH('2017 EPA Data'!$B4824,'Crosswalk Particulates'!$D:$D,0))</f>
        <v>0</v>
      </c>
      <c r="H4824" s="103">
        <f t="shared" si="75"/>
        <v>0</v>
      </c>
    </row>
    <row r="4825" spans="1:8" hidden="1">
      <c r="A4825" s="80" t="s">
        <v>3852</v>
      </c>
      <c r="B4825" s="80" t="s">
        <v>3841</v>
      </c>
      <c r="C4825" s="80" t="s">
        <v>3705</v>
      </c>
      <c r="D4825" s="99">
        <v>0.92927300568703797</v>
      </c>
      <c r="E4825" s="80" t="s">
        <v>3706</v>
      </c>
      <c r="F4825" s="86" t="str">
        <f>INDEX('Crosswalk Particulates'!$B:$B,MATCH('2017 EPA Data'!A4825,'Crosswalk Particulates'!$A:$A,0))</f>
        <v>Commercial Buildings Sector</v>
      </c>
      <c r="G4825" s="91">
        <f>INDEX('Crosswalk Particulates'!$E:$E,MATCH('2017 EPA Data'!$B4825,'Crosswalk Particulates'!$D:$D,0))</f>
        <v>0</v>
      </c>
      <c r="H4825" s="103">
        <f t="shared" si="75"/>
        <v>0</v>
      </c>
    </row>
    <row r="4826" spans="1:8" hidden="1">
      <c r="A4826" s="80" t="s">
        <v>3880</v>
      </c>
      <c r="B4826" s="80" t="s">
        <v>3841</v>
      </c>
      <c r="C4826" s="80" t="s">
        <v>3705</v>
      </c>
      <c r="D4826" s="99">
        <v>0.92748929047999995</v>
      </c>
      <c r="E4826" s="80" t="s">
        <v>3706</v>
      </c>
      <c r="F4826" s="86" t="str">
        <f>INDEX('Crosswalk Particulates'!$B:$B,MATCH('2017 EPA Data'!A4826,'Crosswalk Particulates'!$A:$A,0))</f>
        <v>Residential Buildings Sector</v>
      </c>
      <c r="G4826" s="91">
        <f>INDEX('Crosswalk Particulates'!$E:$E,MATCH('2017 EPA Data'!$B4826,'Crosswalk Particulates'!$D:$D,0))</f>
        <v>0</v>
      </c>
      <c r="H4826" s="103">
        <f t="shared" si="75"/>
        <v>0</v>
      </c>
    </row>
    <row r="4827" spans="1:8" hidden="1">
      <c r="A4827" s="80" t="s">
        <v>3880</v>
      </c>
      <c r="B4827" s="80" t="s">
        <v>3917</v>
      </c>
      <c r="C4827" s="80" t="s">
        <v>3705</v>
      </c>
      <c r="D4827" s="99">
        <v>0.92748929047999995</v>
      </c>
      <c r="E4827" s="80" t="s">
        <v>3706</v>
      </c>
      <c r="F4827" s="86" t="str">
        <f>INDEX('Crosswalk Particulates'!$B:$B,MATCH('2017 EPA Data'!A4827,'Crosswalk Particulates'!$A:$A,0))</f>
        <v>Residential Buildings Sector</v>
      </c>
      <c r="G4827" s="91">
        <f>INDEX('Crosswalk Particulates'!$E:$E,MATCH('2017 EPA Data'!$B4827,'Crosswalk Particulates'!$D:$D,0))</f>
        <v>0</v>
      </c>
      <c r="H4827" s="103">
        <f t="shared" si="75"/>
        <v>0</v>
      </c>
    </row>
    <row r="4828" spans="1:8" hidden="1">
      <c r="A4828" s="80" t="s">
        <v>3857</v>
      </c>
      <c r="B4828" s="80" t="s">
        <v>3894</v>
      </c>
      <c r="C4828" s="80" t="s">
        <v>3705</v>
      </c>
      <c r="D4828" s="99">
        <v>0.92204424981160005</v>
      </c>
      <c r="E4828" s="80" t="s">
        <v>3706</v>
      </c>
      <c r="F4828" s="86" t="str">
        <f>INDEX('Crosswalk Particulates'!$B:$B,MATCH('2017 EPA Data'!A4828,'Crosswalk Particulates'!$A:$A,0))</f>
        <v>Commercial Buildings Sector</v>
      </c>
      <c r="G4828" s="91">
        <f>INDEX('Crosswalk Particulates'!$E:$E,MATCH('2017 EPA Data'!$B4828,'Crosswalk Particulates'!$D:$D,0))</f>
        <v>0</v>
      </c>
      <c r="H4828" s="103">
        <f t="shared" si="75"/>
        <v>0</v>
      </c>
    </row>
    <row r="4829" spans="1:8" hidden="1">
      <c r="A4829" s="80" t="s">
        <v>3780</v>
      </c>
      <c r="B4829" s="80" t="s">
        <v>3875</v>
      </c>
      <c r="C4829" s="80" t="s">
        <v>3705</v>
      </c>
      <c r="D4829" s="99">
        <v>0.91780410000000001</v>
      </c>
      <c r="E4829" s="80" t="s">
        <v>3706</v>
      </c>
      <c r="F4829" s="86" t="str">
        <f>INDEX('Crosswalk Particulates'!$B:$B,MATCH('2017 EPA Data'!A4829,'Crosswalk Particulates'!$A:$A,0))</f>
        <v>process-ngps-industry</v>
      </c>
      <c r="G4829" s="91">
        <f>INDEX('Crosswalk Particulates'!$E:$E,MATCH('2017 EPA Data'!$B4829,'Crosswalk Particulates'!$D:$D,0))</f>
        <v>0</v>
      </c>
      <c r="H4829" s="103">
        <f t="shared" si="75"/>
        <v>0</v>
      </c>
    </row>
    <row r="4830" spans="1:8" hidden="1">
      <c r="A4830" s="80" t="s">
        <v>3852</v>
      </c>
      <c r="B4830" s="80" t="s">
        <v>3865</v>
      </c>
      <c r="C4830" s="80" t="s">
        <v>3705</v>
      </c>
      <c r="D4830" s="99">
        <v>0.88497899999999996</v>
      </c>
      <c r="E4830" s="80" t="s">
        <v>3706</v>
      </c>
      <c r="F4830" s="86" t="str">
        <f>INDEX('Crosswalk Particulates'!$B:$B,MATCH('2017 EPA Data'!A4830,'Crosswalk Particulates'!$A:$A,0))</f>
        <v>Commercial Buildings Sector</v>
      </c>
      <c r="G4830" s="91">
        <f>INDEX('Crosswalk Particulates'!$E:$E,MATCH('2017 EPA Data'!$B4830,'Crosswalk Particulates'!$D:$D,0))</f>
        <v>0</v>
      </c>
      <c r="H4830" s="103">
        <f t="shared" si="75"/>
        <v>0</v>
      </c>
    </row>
    <row r="4831" spans="1:8" hidden="1">
      <c r="A4831" s="80" t="s">
        <v>3795</v>
      </c>
      <c r="B4831" s="80" t="s">
        <v>3962</v>
      </c>
      <c r="C4831" s="80" t="s">
        <v>3705</v>
      </c>
      <c r="D4831" s="99">
        <v>0.86983999999999995</v>
      </c>
      <c r="E4831" s="80" t="s">
        <v>3706</v>
      </c>
      <c r="F4831" s="86" t="str">
        <f>INDEX('Crosswalk Particulates'!$B:$B,MATCH('2017 EPA Data'!A4831,'Crosswalk Particulates'!$A:$A,0))</f>
        <v>process-cement-industry</v>
      </c>
      <c r="G4831" s="91">
        <f>INDEX('Crosswalk Particulates'!$E:$E,MATCH('2017 EPA Data'!$B4831,'Crosswalk Particulates'!$D:$D,0))</f>
        <v>0</v>
      </c>
      <c r="H4831" s="103">
        <f t="shared" si="75"/>
        <v>0</v>
      </c>
    </row>
    <row r="4832" spans="1:8" hidden="1">
      <c r="A4832" s="80" t="s">
        <v>3788</v>
      </c>
      <c r="B4832" s="80" t="s">
        <v>3983</v>
      </c>
      <c r="C4832" s="80" t="s">
        <v>3705</v>
      </c>
      <c r="D4832" s="99">
        <v>0.8600177</v>
      </c>
      <c r="E4832" s="80" t="s">
        <v>3706</v>
      </c>
      <c r="F4832" s="86" t="str">
        <f>INDEX('Crosswalk Particulates'!$B:$B,MATCH('2017 EPA Data'!A4832,'Crosswalk Particulates'!$A:$A,0))</f>
        <v>industry-fuel-biomass</v>
      </c>
      <c r="G4832" s="91">
        <f>INDEX('Crosswalk Particulates'!$E:$E,MATCH('2017 EPA Data'!$B4832,'Crosswalk Particulates'!$D:$D,0))</f>
        <v>0</v>
      </c>
      <c r="H4832" s="103">
        <f t="shared" si="75"/>
        <v>0</v>
      </c>
    </row>
    <row r="4833" spans="1:8" hidden="1">
      <c r="A4833" s="80" t="s">
        <v>3734</v>
      </c>
      <c r="B4833" s="80" t="s">
        <v>3799</v>
      </c>
      <c r="C4833" s="80" t="s">
        <v>3705</v>
      </c>
      <c r="D4833" s="99">
        <v>0.85980000000000001</v>
      </c>
      <c r="E4833" s="80" t="s">
        <v>3706</v>
      </c>
      <c r="F4833" s="86" t="str">
        <f>INDEX('Crosswalk Particulates'!$B:$B,MATCH('2017 EPA Data'!A4833,'Crosswalk Particulates'!$A:$A,0))</f>
        <v>process-other-industry</v>
      </c>
      <c r="G4833" s="91">
        <f>INDEX('Crosswalk Particulates'!$E:$E,MATCH('2017 EPA Data'!$B4833,'Crosswalk Particulates'!$D:$D,0))</f>
        <v>0</v>
      </c>
      <c r="H4833" s="103">
        <f t="shared" si="75"/>
        <v>0</v>
      </c>
    </row>
    <row r="4834" spans="1:8" hidden="1">
      <c r="A4834" s="80" t="s">
        <v>3718</v>
      </c>
      <c r="B4834" s="80" t="s">
        <v>3904</v>
      </c>
      <c r="D4834" s="99">
        <v>0.843285158604</v>
      </c>
      <c r="E4834" s="80" t="s">
        <v>3710</v>
      </c>
      <c r="F4834" s="86" t="str">
        <f>INDEX('Crosswalk Particulates'!$B:$B,MATCH('2017 EPA Data'!A4834,'Crosswalk Particulates'!$A:$A,0))</f>
        <v>process-other-industry</v>
      </c>
      <c r="G4834" s="91" t="str">
        <f>INDEX('Crosswalk Particulates'!$E:$E,MATCH('2017 EPA Data'!$B4834,'Crosswalk Particulates'!$D:$D,0))</f>
        <v>BC</v>
      </c>
      <c r="H4834" s="103">
        <f t="shared" si="75"/>
        <v>765016.33715016651</v>
      </c>
    </row>
    <row r="4835" spans="1:8" hidden="1">
      <c r="A4835" s="80" t="s">
        <v>3852</v>
      </c>
      <c r="B4835" s="80" t="s">
        <v>3899</v>
      </c>
      <c r="C4835" s="80" t="s">
        <v>3705</v>
      </c>
      <c r="D4835" s="99">
        <v>0.84</v>
      </c>
      <c r="E4835" s="80" t="s">
        <v>3706</v>
      </c>
      <c r="F4835" s="86" t="str">
        <f>INDEX('Crosswalk Particulates'!$B:$B,MATCH('2017 EPA Data'!A4835,'Crosswalk Particulates'!$A:$A,0))</f>
        <v>Commercial Buildings Sector</v>
      </c>
      <c r="G4835" s="91">
        <f>INDEX('Crosswalk Particulates'!$E:$E,MATCH('2017 EPA Data'!$B4835,'Crosswalk Particulates'!$D:$D,0))</f>
        <v>0</v>
      </c>
      <c r="H4835" s="103">
        <f t="shared" si="75"/>
        <v>0</v>
      </c>
    </row>
    <row r="4836" spans="1:8" hidden="1">
      <c r="A4836" s="80" t="s">
        <v>3819</v>
      </c>
      <c r="B4836" s="80" t="s">
        <v>3814</v>
      </c>
      <c r="C4836" s="80" t="s">
        <v>3705</v>
      </c>
      <c r="D4836" s="99">
        <v>0.82281793051420005</v>
      </c>
      <c r="E4836" s="80" t="s">
        <v>3706</v>
      </c>
      <c r="F4836" s="86" t="str">
        <f>INDEX('Crosswalk Particulates'!$B:$B,MATCH('2017 EPA Data'!A4836,'Crosswalk Particulates'!$A:$A,0))</f>
        <v>Residential Buildings Sector</v>
      </c>
      <c r="G4836" s="91">
        <f>INDEX('Crosswalk Particulates'!$E:$E,MATCH('2017 EPA Data'!$B4836,'Crosswalk Particulates'!$D:$D,0))</f>
        <v>0</v>
      </c>
      <c r="H4836" s="103">
        <f t="shared" si="75"/>
        <v>0</v>
      </c>
    </row>
    <row r="4837" spans="1:8" hidden="1">
      <c r="A4837" s="80" t="s">
        <v>3819</v>
      </c>
      <c r="B4837" s="80" t="s">
        <v>3813</v>
      </c>
      <c r="C4837" s="80" t="s">
        <v>3705</v>
      </c>
      <c r="D4837" s="99">
        <v>0.82281793051420005</v>
      </c>
      <c r="E4837" s="80" t="s">
        <v>3706</v>
      </c>
      <c r="F4837" s="86" t="str">
        <f>INDEX('Crosswalk Particulates'!$B:$B,MATCH('2017 EPA Data'!A4837,'Crosswalk Particulates'!$A:$A,0))</f>
        <v>Residential Buildings Sector</v>
      </c>
      <c r="G4837" s="91">
        <f>INDEX('Crosswalk Particulates'!$E:$E,MATCH('2017 EPA Data'!$B4837,'Crosswalk Particulates'!$D:$D,0))</f>
        <v>0</v>
      </c>
      <c r="H4837" s="103">
        <f t="shared" si="75"/>
        <v>0</v>
      </c>
    </row>
    <row r="4838" spans="1:8" hidden="1">
      <c r="A4838" s="80" t="s">
        <v>3819</v>
      </c>
      <c r="B4838" s="80" t="s">
        <v>3917</v>
      </c>
      <c r="C4838" s="80" t="s">
        <v>3705</v>
      </c>
      <c r="D4838" s="99">
        <v>0.82281793051420005</v>
      </c>
      <c r="E4838" s="80" t="s">
        <v>3706</v>
      </c>
      <c r="F4838" s="86" t="str">
        <f>INDEX('Crosswalk Particulates'!$B:$B,MATCH('2017 EPA Data'!A4838,'Crosswalk Particulates'!$A:$A,0))</f>
        <v>Residential Buildings Sector</v>
      </c>
      <c r="G4838" s="91">
        <f>INDEX('Crosswalk Particulates'!$E:$E,MATCH('2017 EPA Data'!$B4838,'Crosswalk Particulates'!$D:$D,0))</f>
        <v>0</v>
      </c>
      <c r="H4838" s="103">
        <f t="shared" si="75"/>
        <v>0</v>
      </c>
    </row>
    <row r="4839" spans="1:8" hidden="1">
      <c r="A4839" s="80" t="s">
        <v>3819</v>
      </c>
      <c r="B4839" s="80" t="s">
        <v>3841</v>
      </c>
      <c r="C4839" s="80" t="s">
        <v>3705</v>
      </c>
      <c r="D4839" s="99">
        <v>0.82281793051420005</v>
      </c>
      <c r="E4839" s="80" t="s">
        <v>3706</v>
      </c>
      <c r="F4839" s="86" t="str">
        <f>INDEX('Crosswalk Particulates'!$B:$B,MATCH('2017 EPA Data'!A4839,'Crosswalk Particulates'!$A:$A,0))</f>
        <v>Residential Buildings Sector</v>
      </c>
      <c r="G4839" s="91">
        <f>INDEX('Crosswalk Particulates'!$E:$E,MATCH('2017 EPA Data'!$B4839,'Crosswalk Particulates'!$D:$D,0))</f>
        <v>0</v>
      </c>
      <c r="H4839" s="103">
        <f t="shared" si="75"/>
        <v>0</v>
      </c>
    </row>
    <row r="4840" spans="1:8" hidden="1">
      <c r="A4840" s="80" t="s">
        <v>3819</v>
      </c>
      <c r="B4840" s="80" t="s">
        <v>3816</v>
      </c>
      <c r="C4840" s="80" t="s">
        <v>3705</v>
      </c>
      <c r="D4840" s="99">
        <v>0.82281793051420005</v>
      </c>
      <c r="E4840" s="80" t="s">
        <v>3706</v>
      </c>
      <c r="F4840" s="86" t="str">
        <f>INDEX('Crosswalk Particulates'!$B:$B,MATCH('2017 EPA Data'!A4840,'Crosswalk Particulates'!$A:$A,0))</f>
        <v>Residential Buildings Sector</v>
      </c>
      <c r="G4840" s="91">
        <f>INDEX('Crosswalk Particulates'!$E:$E,MATCH('2017 EPA Data'!$B4840,'Crosswalk Particulates'!$D:$D,0))</f>
        <v>0</v>
      </c>
      <c r="H4840" s="103">
        <f t="shared" si="75"/>
        <v>0</v>
      </c>
    </row>
    <row r="4841" spans="1:8" hidden="1">
      <c r="A4841" s="80" t="s">
        <v>3819</v>
      </c>
      <c r="B4841" s="80" t="s">
        <v>3883</v>
      </c>
      <c r="C4841" s="80" t="s">
        <v>3705</v>
      </c>
      <c r="D4841" s="99">
        <v>0.82281793051420005</v>
      </c>
      <c r="E4841" s="80" t="s">
        <v>3706</v>
      </c>
      <c r="F4841" s="86" t="str">
        <f>INDEX('Crosswalk Particulates'!$B:$B,MATCH('2017 EPA Data'!A4841,'Crosswalk Particulates'!$A:$A,0))</f>
        <v>Residential Buildings Sector</v>
      </c>
      <c r="G4841" s="91">
        <f>INDEX('Crosswalk Particulates'!$E:$E,MATCH('2017 EPA Data'!$B4841,'Crosswalk Particulates'!$D:$D,0))</f>
        <v>0</v>
      </c>
      <c r="H4841" s="103">
        <f t="shared" si="75"/>
        <v>0</v>
      </c>
    </row>
    <row r="4842" spans="1:8" hidden="1">
      <c r="A4842" s="80" t="s">
        <v>3783</v>
      </c>
      <c r="B4842" s="80" t="s">
        <v>3890</v>
      </c>
      <c r="C4842" s="80" t="s">
        <v>3705</v>
      </c>
      <c r="D4842" s="99">
        <v>0.82120000000000004</v>
      </c>
      <c r="E4842" s="80" t="s">
        <v>3706</v>
      </c>
      <c r="F4842" s="86" t="str">
        <f>INDEX('Crosswalk Particulates'!$B:$B,MATCH('2017 EPA Data'!A4842,'Crosswalk Particulates'!$A:$A,0))</f>
        <v>process-other-industry</v>
      </c>
      <c r="G4842" s="91">
        <f>INDEX('Crosswalk Particulates'!$E:$E,MATCH('2017 EPA Data'!$B4842,'Crosswalk Particulates'!$D:$D,0))</f>
        <v>0</v>
      </c>
      <c r="H4842" s="103">
        <f t="shared" si="75"/>
        <v>0</v>
      </c>
    </row>
    <row r="4843" spans="1:8" hidden="1">
      <c r="A4843" s="80" t="s">
        <v>3780</v>
      </c>
      <c r="B4843" s="80" t="s">
        <v>3841</v>
      </c>
      <c r="C4843" s="80" t="s">
        <v>3705</v>
      </c>
      <c r="D4843" s="99">
        <v>0.82059215367000005</v>
      </c>
      <c r="E4843" s="80" t="s">
        <v>3706</v>
      </c>
      <c r="F4843" s="86" t="str">
        <f>INDEX('Crosswalk Particulates'!$B:$B,MATCH('2017 EPA Data'!A4843,'Crosswalk Particulates'!$A:$A,0))</f>
        <v>process-ngps-industry</v>
      </c>
      <c r="G4843" s="91">
        <f>INDEX('Crosswalk Particulates'!$E:$E,MATCH('2017 EPA Data'!$B4843,'Crosswalk Particulates'!$D:$D,0))</f>
        <v>0</v>
      </c>
      <c r="H4843" s="103">
        <f t="shared" si="75"/>
        <v>0</v>
      </c>
    </row>
    <row r="4844" spans="1:8" hidden="1">
      <c r="A4844" s="80" t="s">
        <v>3880</v>
      </c>
      <c r="B4844" s="80" t="s">
        <v>3816</v>
      </c>
      <c r="C4844" s="80" t="s">
        <v>3705</v>
      </c>
      <c r="D4844" s="99">
        <v>0.81824099764448099</v>
      </c>
      <c r="E4844" s="80" t="s">
        <v>3706</v>
      </c>
      <c r="F4844" s="86" t="str">
        <f>INDEX('Crosswalk Particulates'!$B:$B,MATCH('2017 EPA Data'!A4844,'Crosswalk Particulates'!$A:$A,0))</f>
        <v>Residential Buildings Sector</v>
      </c>
      <c r="G4844" s="91">
        <f>INDEX('Crosswalk Particulates'!$E:$E,MATCH('2017 EPA Data'!$B4844,'Crosswalk Particulates'!$D:$D,0))</f>
        <v>0</v>
      </c>
      <c r="H4844" s="103">
        <f t="shared" si="75"/>
        <v>0</v>
      </c>
    </row>
    <row r="4845" spans="1:8" hidden="1">
      <c r="A4845" s="80" t="s">
        <v>3783</v>
      </c>
      <c r="B4845" s="80" t="s">
        <v>3918</v>
      </c>
      <c r="C4845" s="80" t="s">
        <v>3705</v>
      </c>
      <c r="D4845" s="99">
        <v>0.80735601300000004</v>
      </c>
      <c r="E4845" s="80" t="s">
        <v>3706</v>
      </c>
      <c r="F4845" s="86" t="str">
        <f>INDEX('Crosswalk Particulates'!$B:$B,MATCH('2017 EPA Data'!A4845,'Crosswalk Particulates'!$A:$A,0))</f>
        <v>process-other-industry</v>
      </c>
      <c r="G4845" s="91">
        <f>INDEX('Crosswalk Particulates'!$E:$E,MATCH('2017 EPA Data'!$B4845,'Crosswalk Particulates'!$D:$D,0))</f>
        <v>0</v>
      </c>
      <c r="H4845" s="103">
        <f t="shared" si="75"/>
        <v>0</v>
      </c>
    </row>
    <row r="4846" spans="1:8" hidden="1">
      <c r="A4846" s="80" t="s">
        <v>3820</v>
      </c>
      <c r="B4846" s="80" t="s">
        <v>3949</v>
      </c>
      <c r="C4846" s="80" t="s">
        <v>3705</v>
      </c>
      <c r="D4846" s="99">
        <v>0.80715921999999996</v>
      </c>
      <c r="E4846" s="80" t="s">
        <v>3706</v>
      </c>
      <c r="F4846" s="86" t="str">
        <f>INDEX('Crosswalk Particulates'!$B:$B,MATCH('2017 EPA Data'!A4846,'Crosswalk Particulates'!$A:$A,0))</f>
        <v>industry-fuel-other</v>
      </c>
      <c r="G4846" s="91">
        <f>INDEX('Crosswalk Particulates'!$E:$E,MATCH('2017 EPA Data'!$B4846,'Crosswalk Particulates'!$D:$D,0))</f>
        <v>0</v>
      </c>
      <c r="H4846" s="103">
        <f t="shared" si="75"/>
        <v>0</v>
      </c>
    </row>
    <row r="4847" spans="1:8" hidden="1">
      <c r="A4847" s="80" t="s">
        <v>3760</v>
      </c>
      <c r="B4847" s="80" t="s">
        <v>3910</v>
      </c>
      <c r="C4847" s="80" t="s">
        <v>3705</v>
      </c>
      <c r="D4847" s="99">
        <v>0.8</v>
      </c>
      <c r="E4847" s="80" t="s">
        <v>3706</v>
      </c>
      <c r="F4847" s="86" t="str">
        <f>INDEX('Crosswalk Particulates'!$B:$B,MATCH('2017 EPA Data'!A4847,'Crosswalk Particulates'!$A:$A,0))</f>
        <v>process-other-industry</v>
      </c>
      <c r="G4847" s="91">
        <f>INDEX('Crosswalk Particulates'!$E:$E,MATCH('2017 EPA Data'!$B4847,'Crosswalk Particulates'!$D:$D,0))</f>
        <v>0</v>
      </c>
      <c r="H4847" s="103">
        <f t="shared" si="75"/>
        <v>0</v>
      </c>
    </row>
    <row r="4848" spans="1:8" hidden="1">
      <c r="A4848" s="80" t="s">
        <v>3790</v>
      </c>
      <c r="B4848" s="80" t="s">
        <v>3906</v>
      </c>
      <c r="C4848" s="80" t="s">
        <v>3705</v>
      </c>
      <c r="D4848" s="99">
        <v>0.8</v>
      </c>
      <c r="E4848" s="80" t="s">
        <v>3706</v>
      </c>
      <c r="F4848" s="86" t="str">
        <f>INDEX('Crosswalk Particulates'!$B:$B,MATCH('2017 EPA Data'!A4848,'Crosswalk Particulates'!$A:$A,0))</f>
        <v>process-other-industry</v>
      </c>
      <c r="G4848" s="91">
        <f>INDEX('Crosswalk Particulates'!$E:$E,MATCH('2017 EPA Data'!$B4848,'Crosswalk Particulates'!$D:$D,0))</f>
        <v>0</v>
      </c>
      <c r="H4848" s="103">
        <f t="shared" si="75"/>
        <v>0</v>
      </c>
    </row>
    <row r="4849" spans="1:8" hidden="1">
      <c r="A4849" s="80" t="s">
        <v>3783</v>
      </c>
      <c r="B4849" s="80" t="s">
        <v>3763</v>
      </c>
      <c r="C4849" s="80" t="s">
        <v>3705</v>
      </c>
      <c r="D4849" s="99">
        <v>0.79932999999999998</v>
      </c>
      <c r="E4849" s="80" t="s">
        <v>3706</v>
      </c>
      <c r="F4849" s="86" t="str">
        <f>INDEX('Crosswalk Particulates'!$B:$B,MATCH('2017 EPA Data'!A4849,'Crosswalk Particulates'!$A:$A,0))</f>
        <v>process-other-industry</v>
      </c>
      <c r="G4849" s="91">
        <f>INDEX('Crosswalk Particulates'!$E:$E,MATCH('2017 EPA Data'!$B4849,'Crosswalk Particulates'!$D:$D,0))</f>
        <v>0</v>
      </c>
      <c r="H4849" s="103">
        <f t="shared" si="75"/>
        <v>0</v>
      </c>
    </row>
    <row r="4850" spans="1:8" hidden="1">
      <c r="A4850" s="80" t="s">
        <v>3784</v>
      </c>
      <c r="B4850" s="80" t="s">
        <v>3823</v>
      </c>
      <c r="C4850" s="80" t="s">
        <v>3705</v>
      </c>
      <c r="D4850" s="99">
        <v>0.79908855861964301</v>
      </c>
      <c r="E4850" s="80" t="s">
        <v>3706</v>
      </c>
      <c r="F4850" s="86" t="str">
        <f>INDEX('Crosswalk Particulates'!$B:$B,MATCH('2017 EPA Data'!A4850,'Crosswalk Particulates'!$A:$A,0))</f>
        <v>industry-fuel-coal</v>
      </c>
      <c r="G4850" s="91">
        <f>INDEX('Crosswalk Particulates'!$E:$E,MATCH('2017 EPA Data'!$B4850,'Crosswalk Particulates'!$D:$D,0))</f>
        <v>0</v>
      </c>
      <c r="H4850" s="103">
        <f t="shared" si="75"/>
        <v>0</v>
      </c>
    </row>
    <row r="4851" spans="1:8" hidden="1">
      <c r="A4851" s="80" t="s">
        <v>3783</v>
      </c>
      <c r="B4851" s="80" t="s">
        <v>3933</v>
      </c>
      <c r="C4851" s="80" t="s">
        <v>3705</v>
      </c>
      <c r="D4851" s="99">
        <v>0.79828279999999996</v>
      </c>
      <c r="E4851" s="80" t="s">
        <v>3706</v>
      </c>
      <c r="F4851" s="86" t="str">
        <f>INDEX('Crosswalk Particulates'!$B:$B,MATCH('2017 EPA Data'!A4851,'Crosswalk Particulates'!$A:$A,0))</f>
        <v>process-other-industry</v>
      </c>
      <c r="G4851" s="91">
        <f>INDEX('Crosswalk Particulates'!$E:$E,MATCH('2017 EPA Data'!$B4851,'Crosswalk Particulates'!$D:$D,0))</f>
        <v>0</v>
      </c>
      <c r="H4851" s="103">
        <f t="shared" si="75"/>
        <v>0</v>
      </c>
    </row>
    <row r="4852" spans="1:8" hidden="1">
      <c r="A4852" s="80" t="s">
        <v>3753</v>
      </c>
      <c r="B4852" s="80" t="s">
        <v>4046</v>
      </c>
      <c r="C4852" s="80" t="s">
        <v>3705</v>
      </c>
      <c r="D4852" s="99">
        <v>0.79816192532999997</v>
      </c>
      <c r="E4852" s="80" t="s">
        <v>3706</v>
      </c>
      <c r="F4852" s="86" t="str">
        <f>INDEX('Crosswalk Particulates'!$B:$B,MATCH('2017 EPA Data'!A4852,'Crosswalk Particulates'!$A:$A,0))</f>
        <v>Electricity Sector</v>
      </c>
      <c r="G4852" s="91">
        <f>INDEX('Crosswalk Particulates'!$E:$E,MATCH('2017 EPA Data'!$B4852,'Crosswalk Particulates'!$D:$D,0))</f>
        <v>0</v>
      </c>
      <c r="H4852" s="103">
        <f t="shared" si="75"/>
        <v>0</v>
      </c>
    </row>
    <row r="4853" spans="1:8" hidden="1">
      <c r="A4853" s="80" t="s">
        <v>3707</v>
      </c>
      <c r="B4853" s="80" t="s">
        <v>3983</v>
      </c>
      <c r="C4853" s="80" t="s">
        <v>3705</v>
      </c>
      <c r="D4853" s="99">
        <v>0.79200000000000004</v>
      </c>
      <c r="E4853" s="80" t="s">
        <v>3706</v>
      </c>
      <c r="F4853" s="86" t="str">
        <f>INDEX('Crosswalk Particulates'!$B:$B,MATCH('2017 EPA Data'!A4853,'Crosswalk Particulates'!$A:$A,0))</f>
        <v>process-other-industry</v>
      </c>
      <c r="G4853" s="91">
        <f>INDEX('Crosswalk Particulates'!$E:$E,MATCH('2017 EPA Data'!$B4853,'Crosswalk Particulates'!$D:$D,0))</f>
        <v>0</v>
      </c>
      <c r="H4853" s="103">
        <f t="shared" si="75"/>
        <v>0</v>
      </c>
    </row>
    <row r="4854" spans="1:8" hidden="1">
      <c r="A4854" s="80" t="s">
        <v>3819</v>
      </c>
      <c r="B4854" s="80" t="s">
        <v>3831</v>
      </c>
      <c r="C4854" s="80" t="s">
        <v>3705</v>
      </c>
      <c r="D4854" s="99">
        <v>0.77768483174000003</v>
      </c>
      <c r="E4854" s="80" t="s">
        <v>3706</v>
      </c>
      <c r="F4854" s="86" t="str">
        <f>INDEX('Crosswalk Particulates'!$B:$B,MATCH('2017 EPA Data'!A4854,'Crosswalk Particulates'!$A:$A,0))</f>
        <v>Residential Buildings Sector</v>
      </c>
      <c r="G4854" s="91">
        <f>INDEX('Crosswalk Particulates'!$E:$E,MATCH('2017 EPA Data'!$B4854,'Crosswalk Particulates'!$D:$D,0))</f>
        <v>0</v>
      </c>
      <c r="H4854" s="103">
        <f t="shared" si="75"/>
        <v>0</v>
      </c>
    </row>
    <row r="4855" spans="1:8" hidden="1">
      <c r="A4855" s="80" t="s">
        <v>3707</v>
      </c>
      <c r="B4855" s="80" t="s">
        <v>3923</v>
      </c>
      <c r="C4855" s="80" t="s">
        <v>3705</v>
      </c>
      <c r="D4855" s="99">
        <v>0.76892849498600002</v>
      </c>
      <c r="E4855" s="80" t="s">
        <v>3706</v>
      </c>
      <c r="F4855" s="86" t="str">
        <f>INDEX('Crosswalk Particulates'!$B:$B,MATCH('2017 EPA Data'!A4855,'Crosswalk Particulates'!$A:$A,0))</f>
        <v>process-other-industry</v>
      </c>
      <c r="G4855" s="91">
        <f>INDEX('Crosswalk Particulates'!$E:$E,MATCH('2017 EPA Data'!$B4855,'Crosswalk Particulates'!$D:$D,0))</f>
        <v>0</v>
      </c>
      <c r="H4855" s="103">
        <f t="shared" si="75"/>
        <v>0</v>
      </c>
    </row>
    <row r="4856" spans="1:8" hidden="1">
      <c r="A4856" s="80" t="s">
        <v>3769</v>
      </c>
      <c r="B4856" s="80" t="s">
        <v>4015</v>
      </c>
      <c r="C4856" s="80" t="s">
        <v>3705</v>
      </c>
      <c r="D4856" s="99">
        <v>0.76497083028500001</v>
      </c>
      <c r="E4856" s="80" t="s">
        <v>3706</v>
      </c>
      <c r="F4856" s="86" t="str">
        <f>INDEX('Crosswalk Particulates'!$B:$B,MATCH('2017 EPA Data'!A4856,'Crosswalk Particulates'!$A:$A,0))</f>
        <v>Electricity Sector</v>
      </c>
      <c r="G4856" s="91">
        <f>INDEX('Crosswalk Particulates'!$E:$E,MATCH('2017 EPA Data'!$B4856,'Crosswalk Particulates'!$D:$D,0))</f>
        <v>0</v>
      </c>
      <c r="H4856" s="103">
        <f t="shared" si="75"/>
        <v>0</v>
      </c>
    </row>
    <row r="4857" spans="1:8" hidden="1">
      <c r="A4857" s="80" t="s">
        <v>3853</v>
      </c>
      <c r="B4857" s="80" t="s">
        <v>3968</v>
      </c>
      <c r="C4857" s="80" t="s">
        <v>3705</v>
      </c>
      <c r="D4857" s="99">
        <v>0.76395745685799998</v>
      </c>
      <c r="E4857" s="80" t="s">
        <v>3706</v>
      </c>
      <c r="F4857" s="86" t="str">
        <f>INDEX('Crosswalk Particulates'!$B:$B,MATCH('2017 EPA Data'!A4857,'Crosswalk Particulates'!$A:$A,0))</f>
        <v>Commercial Buildings Sector</v>
      </c>
      <c r="G4857" s="91">
        <f>INDEX('Crosswalk Particulates'!$E:$E,MATCH('2017 EPA Data'!$B4857,'Crosswalk Particulates'!$D:$D,0))</f>
        <v>0</v>
      </c>
      <c r="H4857" s="103">
        <f t="shared" si="75"/>
        <v>0</v>
      </c>
    </row>
    <row r="4858" spans="1:8" hidden="1">
      <c r="A4858" s="80" t="s">
        <v>3734</v>
      </c>
      <c r="B4858" s="80" t="s">
        <v>3818</v>
      </c>
      <c r="D4858" s="99">
        <v>0.75914215179319999</v>
      </c>
      <c r="E4858" s="80" t="s">
        <v>3710</v>
      </c>
      <c r="F4858" s="86" t="str">
        <f>INDEX('Crosswalk Particulates'!$B:$B,MATCH('2017 EPA Data'!A4858,'Crosswalk Particulates'!$A:$A,0))</f>
        <v>process-other-industry</v>
      </c>
      <c r="G4858" s="91">
        <f>INDEX('Crosswalk Particulates'!$E:$E,MATCH('2017 EPA Data'!$B4858,'Crosswalk Particulates'!$D:$D,0))</f>
        <v>0</v>
      </c>
      <c r="H4858" s="103">
        <f t="shared" si="75"/>
        <v>688682.99461421929</v>
      </c>
    </row>
    <row r="4859" spans="1:8" hidden="1">
      <c r="A4859" s="80" t="s">
        <v>3853</v>
      </c>
      <c r="B4859" s="80" t="s">
        <v>3813</v>
      </c>
      <c r="C4859" s="80" t="s">
        <v>3705</v>
      </c>
      <c r="D4859" s="99">
        <v>0.75840062611671999</v>
      </c>
      <c r="E4859" s="80" t="s">
        <v>3706</v>
      </c>
      <c r="F4859" s="86" t="str">
        <f>INDEX('Crosswalk Particulates'!$B:$B,MATCH('2017 EPA Data'!A4859,'Crosswalk Particulates'!$A:$A,0))</f>
        <v>Commercial Buildings Sector</v>
      </c>
      <c r="G4859" s="91">
        <f>INDEX('Crosswalk Particulates'!$E:$E,MATCH('2017 EPA Data'!$B4859,'Crosswalk Particulates'!$D:$D,0))</f>
        <v>0</v>
      </c>
      <c r="H4859" s="103">
        <f t="shared" si="75"/>
        <v>0</v>
      </c>
    </row>
    <row r="4860" spans="1:8" hidden="1">
      <c r="A4860" s="80" t="s">
        <v>3795</v>
      </c>
      <c r="B4860" s="80" t="s">
        <v>3831</v>
      </c>
      <c r="C4860" s="80" t="s">
        <v>3705</v>
      </c>
      <c r="D4860" s="99">
        <v>0.75278947000999996</v>
      </c>
      <c r="E4860" s="80" t="s">
        <v>3706</v>
      </c>
      <c r="F4860" s="86" t="str">
        <f>INDEX('Crosswalk Particulates'!$B:$B,MATCH('2017 EPA Data'!A4860,'Crosswalk Particulates'!$A:$A,0))</f>
        <v>process-cement-industry</v>
      </c>
      <c r="G4860" s="91">
        <f>INDEX('Crosswalk Particulates'!$E:$E,MATCH('2017 EPA Data'!$B4860,'Crosswalk Particulates'!$D:$D,0))</f>
        <v>0</v>
      </c>
      <c r="H4860" s="103">
        <f t="shared" si="75"/>
        <v>0</v>
      </c>
    </row>
    <row r="4861" spans="1:8" hidden="1">
      <c r="A4861" s="80" t="s">
        <v>3741</v>
      </c>
      <c r="B4861" s="80" t="s">
        <v>3908</v>
      </c>
      <c r="C4861" s="80" t="s">
        <v>3705</v>
      </c>
      <c r="D4861" s="99">
        <v>0.75</v>
      </c>
      <c r="E4861" s="80" t="s">
        <v>3706</v>
      </c>
      <c r="F4861" s="86" t="str">
        <f>INDEX('Crosswalk Particulates'!$B:$B,MATCH('2017 EPA Data'!A4861,'Crosswalk Particulates'!$A:$A,0))</f>
        <v>process-other-industry</v>
      </c>
      <c r="G4861" s="91">
        <f>INDEX('Crosswalk Particulates'!$E:$E,MATCH('2017 EPA Data'!$B4861,'Crosswalk Particulates'!$D:$D,0))</f>
        <v>0</v>
      </c>
      <c r="H4861" s="103">
        <f t="shared" si="75"/>
        <v>0</v>
      </c>
    </row>
    <row r="4862" spans="1:8" hidden="1">
      <c r="A4862" s="80" t="s">
        <v>3835</v>
      </c>
      <c r="B4862" s="80" t="s">
        <v>3861</v>
      </c>
      <c r="C4862" s="80" t="s">
        <v>3705</v>
      </c>
      <c r="D4862" s="99">
        <v>0.74602440000000003</v>
      </c>
      <c r="E4862" s="80" t="s">
        <v>3706</v>
      </c>
      <c r="F4862" s="86" t="str">
        <f>INDEX('Crosswalk Particulates'!$B:$B,MATCH('2017 EPA Data'!A4862,'Crosswalk Particulates'!$A:$A,0))</f>
        <v>process-mining-industry</v>
      </c>
      <c r="G4862" s="91">
        <f>INDEX('Crosswalk Particulates'!$E:$E,MATCH('2017 EPA Data'!$B4862,'Crosswalk Particulates'!$D:$D,0))</f>
        <v>0</v>
      </c>
      <c r="H4862" s="103">
        <f t="shared" si="75"/>
        <v>0</v>
      </c>
    </row>
    <row r="4863" spans="1:8" hidden="1">
      <c r="A4863" s="80" t="s">
        <v>3734</v>
      </c>
      <c r="B4863" s="80" t="s">
        <v>3750</v>
      </c>
      <c r="C4863" s="80" t="s">
        <v>3705</v>
      </c>
      <c r="D4863" s="99">
        <v>0.73</v>
      </c>
      <c r="E4863" s="80" t="s">
        <v>3706</v>
      </c>
      <c r="F4863" s="86" t="str">
        <f>INDEX('Crosswalk Particulates'!$B:$B,MATCH('2017 EPA Data'!A4863,'Crosswalk Particulates'!$A:$A,0))</f>
        <v>process-other-industry</v>
      </c>
      <c r="G4863" s="91">
        <f>INDEX('Crosswalk Particulates'!$E:$E,MATCH('2017 EPA Data'!$B4863,'Crosswalk Particulates'!$D:$D,0))</f>
        <v>0</v>
      </c>
      <c r="H4863" s="103">
        <f t="shared" si="75"/>
        <v>0</v>
      </c>
    </row>
    <row r="4864" spans="1:8" hidden="1">
      <c r="A4864" s="80" t="s">
        <v>3789</v>
      </c>
      <c r="B4864" s="80" t="s">
        <v>3803</v>
      </c>
      <c r="C4864" s="80" t="s">
        <v>3745</v>
      </c>
      <c r="D4864" s="99">
        <v>0.72823490000000002</v>
      </c>
      <c r="E4864" s="80" t="s">
        <v>3710</v>
      </c>
      <c r="F4864" s="86" t="str">
        <f>INDEX('Crosswalk Particulates'!$B:$B,MATCH('2017 EPA Data'!A4864,'Crosswalk Particulates'!$A:$A,0))</f>
        <v>Commercial Buildings Sector</v>
      </c>
      <c r="G4864" s="91" t="str">
        <f>INDEX('Crosswalk Particulates'!$E:$E,MATCH('2017 EPA Data'!$B4864,'Crosswalk Particulates'!$D:$D,0))</f>
        <v>SOx</v>
      </c>
      <c r="H4864" s="103">
        <f t="shared" si="75"/>
        <v>660644.37408714439</v>
      </c>
    </row>
    <row r="4865" spans="1:8" hidden="1">
      <c r="A4865" s="80" t="s">
        <v>3788</v>
      </c>
      <c r="B4865" s="80" t="s">
        <v>3963</v>
      </c>
      <c r="C4865" s="80" t="s">
        <v>3705</v>
      </c>
      <c r="D4865" s="99">
        <v>0.72661408302733199</v>
      </c>
      <c r="E4865" s="80" t="s">
        <v>3706</v>
      </c>
      <c r="F4865" s="86" t="str">
        <f>INDEX('Crosswalk Particulates'!$B:$B,MATCH('2017 EPA Data'!A4865,'Crosswalk Particulates'!$A:$A,0))</f>
        <v>industry-fuel-biomass</v>
      </c>
      <c r="G4865" s="91">
        <f>INDEX('Crosswalk Particulates'!$E:$E,MATCH('2017 EPA Data'!$B4865,'Crosswalk Particulates'!$D:$D,0))</f>
        <v>0</v>
      </c>
      <c r="H4865" s="103">
        <f t="shared" si="75"/>
        <v>0</v>
      </c>
    </row>
    <row r="4866" spans="1:8" hidden="1">
      <c r="A4866" s="80" t="s">
        <v>3853</v>
      </c>
      <c r="B4866" s="80" t="s">
        <v>3841</v>
      </c>
      <c r="C4866" s="80" t="s">
        <v>3705</v>
      </c>
      <c r="D4866" s="99">
        <v>0.72100160708352001</v>
      </c>
      <c r="E4866" s="80" t="s">
        <v>3706</v>
      </c>
      <c r="F4866" s="86" t="str">
        <f>INDEX('Crosswalk Particulates'!$B:$B,MATCH('2017 EPA Data'!A4866,'Crosswalk Particulates'!$A:$A,0))</f>
        <v>Commercial Buildings Sector</v>
      </c>
      <c r="G4866" s="91">
        <f>INDEX('Crosswalk Particulates'!$E:$E,MATCH('2017 EPA Data'!$B4866,'Crosswalk Particulates'!$D:$D,0))</f>
        <v>0</v>
      </c>
      <c r="H4866" s="103">
        <f t="shared" si="75"/>
        <v>0</v>
      </c>
    </row>
    <row r="4867" spans="1:8" hidden="1">
      <c r="A4867" s="80" t="s">
        <v>3852</v>
      </c>
      <c r="B4867" s="80" t="s">
        <v>3946</v>
      </c>
      <c r="C4867" s="80" t="s">
        <v>3705</v>
      </c>
      <c r="D4867" s="99">
        <v>0.71940000000000004</v>
      </c>
      <c r="E4867" s="80" t="s">
        <v>3706</v>
      </c>
      <c r="F4867" s="86" t="str">
        <f>INDEX('Crosswalk Particulates'!$B:$B,MATCH('2017 EPA Data'!A4867,'Crosswalk Particulates'!$A:$A,0))</f>
        <v>Commercial Buildings Sector</v>
      </c>
      <c r="G4867" s="91">
        <f>INDEX('Crosswalk Particulates'!$E:$E,MATCH('2017 EPA Data'!$B4867,'Crosswalk Particulates'!$D:$D,0))</f>
        <v>0</v>
      </c>
      <c r="H4867" s="103">
        <f t="shared" si="75"/>
        <v>0</v>
      </c>
    </row>
    <row r="4868" spans="1:8" hidden="1">
      <c r="A4868" s="80" t="s">
        <v>3735</v>
      </c>
      <c r="B4868" s="80" t="s">
        <v>3844</v>
      </c>
      <c r="C4868" s="80" t="s">
        <v>3705</v>
      </c>
      <c r="D4868" s="99">
        <v>0.71775019205799995</v>
      </c>
      <c r="E4868" s="80" t="s">
        <v>3706</v>
      </c>
      <c r="F4868" s="86" t="str">
        <f>INDEX('Crosswalk Particulates'!$B:$B,MATCH('2017 EPA Data'!A4868,'Crosswalk Particulates'!$A:$A,0))</f>
        <v>process-other-industry</v>
      </c>
      <c r="G4868" s="91">
        <f>INDEX('Crosswalk Particulates'!$E:$E,MATCH('2017 EPA Data'!$B4868,'Crosswalk Particulates'!$D:$D,0))</f>
        <v>0</v>
      </c>
      <c r="H4868" s="103">
        <f t="shared" ref="H4868:H4931" si="76">IF(E4868="TON",D4868/metricton_to_shortton,0)*10^6</f>
        <v>0</v>
      </c>
    </row>
    <row r="4869" spans="1:8" hidden="1">
      <c r="A4869" s="80" t="s">
        <v>3796</v>
      </c>
      <c r="B4869" s="80" t="s">
        <v>3907</v>
      </c>
      <c r="C4869" s="80" t="s">
        <v>3705</v>
      </c>
      <c r="D4869" s="99">
        <v>0.71740000000000004</v>
      </c>
      <c r="E4869" s="80" t="s">
        <v>3706</v>
      </c>
      <c r="F4869" s="86" t="str">
        <f>INDEX('Crosswalk Particulates'!$B:$B,MATCH('2017 EPA Data'!A4869,'Crosswalk Particulates'!$A:$A,0))</f>
        <v>Electricity Sector</v>
      </c>
      <c r="G4869" s="91">
        <f>INDEX('Crosswalk Particulates'!$E:$E,MATCH('2017 EPA Data'!$B4869,'Crosswalk Particulates'!$D:$D,0))</f>
        <v>0</v>
      </c>
      <c r="H4869" s="103">
        <f t="shared" si="76"/>
        <v>0</v>
      </c>
    </row>
    <row r="4870" spans="1:8" hidden="1">
      <c r="A4870" s="80" t="s">
        <v>3852</v>
      </c>
      <c r="B4870" s="80" t="s">
        <v>3971</v>
      </c>
      <c r="C4870" s="80" t="s">
        <v>3705</v>
      </c>
      <c r="D4870" s="99">
        <v>0.70374999999999999</v>
      </c>
      <c r="E4870" s="80" t="s">
        <v>3706</v>
      </c>
      <c r="F4870" s="86" t="str">
        <f>INDEX('Crosswalk Particulates'!$B:$B,MATCH('2017 EPA Data'!A4870,'Crosswalk Particulates'!$A:$A,0))</f>
        <v>Commercial Buildings Sector</v>
      </c>
      <c r="G4870" s="91">
        <f>INDEX('Crosswalk Particulates'!$E:$E,MATCH('2017 EPA Data'!$B4870,'Crosswalk Particulates'!$D:$D,0))</f>
        <v>0</v>
      </c>
      <c r="H4870" s="103">
        <f t="shared" si="76"/>
        <v>0</v>
      </c>
    </row>
    <row r="4871" spans="1:8" hidden="1">
      <c r="A4871" s="80" t="s">
        <v>3783</v>
      </c>
      <c r="B4871" s="80" t="s">
        <v>3945</v>
      </c>
      <c r="C4871" s="80" t="s">
        <v>3705</v>
      </c>
      <c r="D4871" s="99">
        <v>0.7</v>
      </c>
      <c r="E4871" s="80" t="s">
        <v>3706</v>
      </c>
      <c r="F4871" s="86" t="str">
        <f>INDEX('Crosswalk Particulates'!$B:$B,MATCH('2017 EPA Data'!A4871,'Crosswalk Particulates'!$A:$A,0))</f>
        <v>process-other-industry</v>
      </c>
      <c r="G4871" s="91">
        <f>INDEX('Crosswalk Particulates'!$E:$E,MATCH('2017 EPA Data'!$B4871,'Crosswalk Particulates'!$D:$D,0))</f>
        <v>0</v>
      </c>
      <c r="H4871" s="103">
        <f t="shared" si="76"/>
        <v>0</v>
      </c>
    </row>
    <row r="4872" spans="1:8" hidden="1">
      <c r="A4872" s="80" t="s">
        <v>3726</v>
      </c>
      <c r="B4872" s="80" t="s">
        <v>3969</v>
      </c>
      <c r="C4872" s="80" t="s">
        <v>3705</v>
      </c>
      <c r="D4872" s="99">
        <v>0.68708676924000001</v>
      </c>
      <c r="E4872" s="80" t="s">
        <v>3706</v>
      </c>
      <c r="F4872" s="86" t="str">
        <f>INDEX('Crosswalk Particulates'!$B:$B,MATCH('2017 EPA Data'!A4872,'Crosswalk Particulates'!$A:$A,0))</f>
        <v>process-other-industry</v>
      </c>
      <c r="G4872" s="91">
        <f>INDEX('Crosswalk Particulates'!$E:$E,MATCH('2017 EPA Data'!$B4872,'Crosswalk Particulates'!$D:$D,0))</f>
        <v>0</v>
      </c>
      <c r="H4872" s="103">
        <f t="shared" si="76"/>
        <v>0</v>
      </c>
    </row>
    <row r="4873" spans="1:8" hidden="1">
      <c r="A4873" s="80" t="s">
        <v>3783</v>
      </c>
      <c r="B4873" s="80" t="s">
        <v>3844</v>
      </c>
      <c r="C4873" s="80" t="s">
        <v>3705</v>
      </c>
      <c r="D4873" s="99">
        <v>0.68580004182622001</v>
      </c>
      <c r="E4873" s="80" t="s">
        <v>3706</v>
      </c>
      <c r="F4873" s="86" t="str">
        <f>INDEX('Crosswalk Particulates'!$B:$B,MATCH('2017 EPA Data'!A4873,'Crosswalk Particulates'!$A:$A,0))</f>
        <v>process-other-industry</v>
      </c>
      <c r="G4873" s="91">
        <f>INDEX('Crosswalk Particulates'!$E:$E,MATCH('2017 EPA Data'!$B4873,'Crosswalk Particulates'!$D:$D,0))</f>
        <v>0</v>
      </c>
      <c r="H4873" s="103">
        <f t="shared" si="76"/>
        <v>0</v>
      </c>
    </row>
    <row r="4874" spans="1:8" hidden="1">
      <c r="A4874" s="80" t="s">
        <v>3795</v>
      </c>
      <c r="B4874" s="80" t="s">
        <v>3824</v>
      </c>
      <c r="C4874" s="80" t="s">
        <v>3705</v>
      </c>
      <c r="D4874" s="99">
        <v>0.68547119742999996</v>
      </c>
      <c r="E4874" s="80" t="s">
        <v>3706</v>
      </c>
      <c r="F4874" s="86" t="str">
        <f>INDEX('Crosswalk Particulates'!$B:$B,MATCH('2017 EPA Data'!A4874,'Crosswalk Particulates'!$A:$A,0))</f>
        <v>process-cement-industry</v>
      </c>
      <c r="G4874" s="91">
        <f>INDEX('Crosswalk Particulates'!$E:$E,MATCH('2017 EPA Data'!$B4874,'Crosswalk Particulates'!$D:$D,0))</f>
        <v>0</v>
      </c>
      <c r="H4874" s="103">
        <f t="shared" si="76"/>
        <v>0</v>
      </c>
    </row>
    <row r="4875" spans="1:8" hidden="1">
      <c r="A4875" s="80" t="s">
        <v>3837</v>
      </c>
      <c r="B4875" s="80" t="s">
        <v>3850</v>
      </c>
      <c r="C4875" s="80" t="s">
        <v>3705</v>
      </c>
      <c r="D4875" s="99">
        <v>0.6854659662</v>
      </c>
      <c r="E4875" s="80" t="s">
        <v>3706</v>
      </c>
      <c r="F4875" s="86" t="str">
        <f>INDEX('Crosswalk Particulates'!$B:$B,MATCH('2017 EPA Data'!A4875,'Crosswalk Particulates'!$A:$A,0))</f>
        <v>Electricity Sector</v>
      </c>
      <c r="G4875" s="91">
        <f>INDEX('Crosswalk Particulates'!$E:$E,MATCH('2017 EPA Data'!$B4875,'Crosswalk Particulates'!$D:$D,0))</f>
        <v>0</v>
      </c>
      <c r="H4875" s="103">
        <f t="shared" si="76"/>
        <v>0</v>
      </c>
    </row>
    <row r="4876" spans="1:8" hidden="1">
      <c r="A4876" s="80" t="s">
        <v>3772</v>
      </c>
      <c r="B4876" s="80" t="s">
        <v>3968</v>
      </c>
      <c r="C4876" s="80" t="s">
        <v>3705</v>
      </c>
      <c r="D4876" s="99">
        <v>0.68378244850000003</v>
      </c>
      <c r="E4876" s="80" t="s">
        <v>3706</v>
      </c>
      <c r="F4876" s="86" t="str">
        <f>INDEX('Crosswalk Particulates'!$B:$B,MATCH('2017 EPA Data'!A4876,'Crosswalk Particulates'!$A:$A,0))</f>
        <v>Electricity Sector</v>
      </c>
      <c r="G4876" s="91">
        <f>INDEX('Crosswalk Particulates'!$E:$E,MATCH('2017 EPA Data'!$B4876,'Crosswalk Particulates'!$D:$D,0))</f>
        <v>0</v>
      </c>
      <c r="H4876" s="103">
        <f t="shared" si="76"/>
        <v>0</v>
      </c>
    </row>
    <row r="4877" spans="1:8" hidden="1">
      <c r="A4877" s="80" t="s">
        <v>3774</v>
      </c>
      <c r="B4877" s="80" t="s">
        <v>3839</v>
      </c>
      <c r="C4877" s="80" t="s">
        <v>3705</v>
      </c>
      <c r="D4877" s="99">
        <v>0.68349249615999996</v>
      </c>
      <c r="E4877" s="80" t="s">
        <v>3706</v>
      </c>
      <c r="F4877" s="86" t="str">
        <f>INDEX('Crosswalk Particulates'!$B:$B,MATCH('2017 EPA Data'!A4877,'Crosswalk Particulates'!$A:$A,0))</f>
        <v>process-other-industry</v>
      </c>
      <c r="G4877" s="91">
        <f>INDEX('Crosswalk Particulates'!$E:$E,MATCH('2017 EPA Data'!$B4877,'Crosswalk Particulates'!$D:$D,0))</f>
        <v>0</v>
      </c>
      <c r="H4877" s="103">
        <f t="shared" si="76"/>
        <v>0</v>
      </c>
    </row>
    <row r="4878" spans="1:8" hidden="1">
      <c r="A4878" s="80" t="s">
        <v>3783</v>
      </c>
      <c r="B4878" s="80" t="s">
        <v>3916</v>
      </c>
      <c r="C4878" s="80" t="s">
        <v>3705</v>
      </c>
      <c r="D4878" s="99">
        <v>0.68085649999999998</v>
      </c>
      <c r="E4878" s="80" t="s">
        <v>3706</v>
      </c>
      <c r="F4878" s="86" t="str">
        <f>INDEX('Crosswalk Particulates'!$B:$B,MATCH('2017 EPA Data'!A4878,'Crosswalk Particulates'!$A:$A,0))</f>
        <v>process-other-industry</v>
      </c>
      <c r="G4878" s="91">
        <f>INDEX('Crosswalk Particulates'!$E:$E,MATCH('2017 EPA Data'!$B4878,'Crosswalk Particulates'!$D:$D,0))</f>
        <v>0</v>
      </c>
      <c r="H4878" s="103">
        <f t="shared" si="76"/>
        <v>0</v>
      </c>
    </row>
    <row r="4879" spans="1:8" hidden="1">
      <c r="A4879" s="80" t="s">
        <v>3741</v>
      </c>
      <c r="B4879" s="80" t="s">
        <v>3972</v>
      </c>
      <c r="C4879" s="80" t="s">
        <v>3705</v>
      </c>
      <c r="D4879" s="99">
        <v>0.66661999999999999</v>
      </c>
      <c r="E4879" s="80" t="s">
        <v>3706</v>
      </c>
      <c r="F4879" s="86" t="str">
        <f>INDEX('Crosswalk Particulates'!$B:$B,MATCH('2017 EPA Data'!A4879,'Crosswalk Particulates'!$A:$A,0))</f>
        <v>process-other-industry</v>
      </c>
      <c r="G4879" s="91">
        <f>INDEX('Crosswalk Particulates'!$E:$E,MATCH('2017 EPA Data'!$B4879,'Crosswalk Particulates'!$D:$D,0))</f>
        <v>0</v>
      </c>
      <c r="H4879" s="103">
        <f t="shared" si="76"/>
        <v>0</v>
      </c>
    </row>
    <row r="4880" spans="1:8" hidden="1">
      <c r="A4880" s="80" t="s">
        <v>3735</v>
      </c>
      <c r="B4880" s="80" t="s">
        <v>4030</v>
      </c>
      <c r="C4880" s="80" t="s">
        <v>3705</v>
      </c>
      <c r="D4880" s="99">
        <v>0.66</v>
      </c>
      <c r="E4880" s="80" t="s">
        <v>3706</v>
      </c>
      <c r="F4880" s="86" t="str">
        <f>INDEX('Crosswalk Particulates'!$B:$B,MATCH('2017 EPA Data'!A4880,'Crosswalk Particulates'!$A:$A,0))</f>
        <v>process-other-industry</v>
      </c>
      <c r="G4880" s="91">
        <f>INDEX('Crosswalk Particulates'!$E:$E,MATCH('2017 EPA Data'!$B4880,'Crosswalk Particulates'!$D:$D,0))</f>
        <v>0</v>
      </c>
      <c r="H4880" s="103">
        <f t="shared" si="76"/>
        <v>0</v>
      </c>
    </row>
    <row r="4881" spans="1:8" hidden="1">
      <c r="A4881" s="80" t="s">
        <v>3796</v>
      </c>
      <c r="B4881" s="80" t="s">
        <v>3825</v>
      </c>
      <c r="C4881" s="80" t="s">
        <v>3705</v>
      </c>
      <c r="D4881" s="99">
        <v>0.65689318360000004</v>
      </c>
      <c r="E4881" s="80" t="s">
        <v>3706</v>
      </c>
      <c r="F4881" s="86" t="str">
        <f>INDEX('Crosswalk Particulates'!$B:$B,MATCH('2017 EPA Data'!A4881,'Crosswalk Particulates'!$A:$A,0))</f>
        <v>Electricity Sector</v>
      </c>
      <c r="G4881" s="91">
        <f>INDEX('Crosswalk Particulates'!$E:$E,MATCH('2017 EPA Data'!$B4881,'Crosswalk Particulates'!$D:$D,0))</f>
        <v>0</v>
      </c>
      <c r="H4881" s="103">
        <f t="shared" si="76"/>
        <v>0</v>
      </c>
    </row>
    <row r="4882" spans="1:8" hidden="1">
      <c r="A4882" s="80" t="s">
        <v>3852</v>
      </c>
      <c r="B4882" s="80" t="s">
        <v>3917</v>
      </c>
      <c r="C4882" s="80" t="s">
        <v>3705</v>
      </c>
      <c r="D4882" s="99">
        <v>0.630123232474045</v>
      </c>
      <c r="E4882" s="80" t="s">
        <v>3706</v>
      </c>
      <c r="F4882" s="86" t="str">
        <f>INDEX('Crosswalk Particulates'!$B:$B,MATCH('2017 EPA Data'!A4882,'Crosswalk Particulates'!$A:$A,0))</f>
        <v>Commercial Buildings Sector</v>
      </c>
      <c r="G4882" s="91">
        <f>INDEX('Crosswalk Particulates'!$E:$E,MATCH('2017 EPA Data'!$B4882,'Crosswalk Particulates'!$D:$D,0))</f>
        <v>0</v>
      </c>
      <c r="H4882" s="103">
        <f t="shared" si="76"/>
        <v>0</v>
      </c>
    </row>
    <row r="4883" spans="1:8" hidden="1">
      <c r="A4883" s="80" t="s">
        <v>3835</v>
      </c>
      <c r="B4883" s="80" t="s">
        <v>3886</v>
      </c>
      <c r="C4883" s="80" t="s">
        <v>3709</v>
      </c>
      <c r="D4883" s="99">
        <v>0.63</v>
      </c>
      <c r="E4883" s="80" t="s">
        <v>3710</v>
      </c>
      <c r="F4883" s="86" t="str">
        <f>INDEX('Crosswalk Particulates'!$B:$B,MATCH('2017 EPA Data'!A4883,'Crosswalk Particulates'!$A:$A,0))</f>
        <v>process-mining-industry</v>
      </c>
      <c r="G4883" s="91" t="str">
        <f>INDEX('Crosswalk Particulates'!$E:$E,MATCH('2017 EPA Data'!$B4883,'Crosswalk Particulates'!$D:$D,0))</f>
        <v>N2O</v>
      </c>
      <c r="H4883" s="103">
        <f t="shared" si="76"/>
        <v>571527.06588890613</v>
      </c>
    </row>
    <row r="4884" spans="1:8" hidden="1">
      <c r="A4884" s="80" t="s">
        <v>3795</v>
      </c>
      <c r="B4884" s="80" t="s">
        <v>3945</v>
      </c>
      <c r="C4884" s="80" t="s">
        <v>3705</v>
      </c>
      <c r="D4884" s="99">
        <v>0.63</v>
      </c>
      <c r="E4884" s="80" t="s">
        <v>3706</v>
      </c>
      <c r="F4884" s="86" t="str">
        <f>INDEX('Crosswalk Particulates'!$B:$B,MATCH('2017 EPA Data'!A4884,'Crosswalk Particulates'!$A:$A,0))</f>
        <v>process-cement-industry</v>
      </c>
      <c r="G4884" s="91">
        <f>INDEX('Crosswalk Particulates'!$E:$E,MATCH('2017 EPA Data'!$B4884,'Crosswalk Particulates'!$D:$D,0))</f>
        <v>0</v>
      </c>
      <c r="H4884" s="103">
        <f t="shared" si="76"/>
        <v>0</v>
      </c>
    </row>
    <row r="4885" spans="1:8" hidden="1">
      <c r="A4885" s="80" t="s">
        <v>3742</v>
      </c>
      <c r="B4885" s="80" t="s">
        <v>3916</v>
      </c>
      <c r="C4885" s="80" t="s">
        <v>3705</v>
      </c>
      <c r="D4885" s="99">
        <v>0.62967128636299396</v>
      </c>
      <c r="E4885" s="80" t="s">
        <v>3706</v>
      </c>
      <c r="F4885" s="86" t="str">
        <f>INDEX('Crosswalk Particulates'!$B:$B,MATCH('2017 EPA Data'!A4885,'Crosswalk Particulates'!$A:$A,0))</f>
        <v>Transportation Sector</v>
      </c>
      <c r="G4885" s="91">
        <f>INDEX('Crosswalk Particulates'!$E:$E,MATCH('2017 EPA Data'!$B4885,'Crosswalk Particulates'!$D:$D,0))</f>
        <v>0</v>
      </c>
      <c r="H4885" s="103">
        <f t="shared" si="76"/>
        <v>0</v>
      </c>
    </row>
    <row r="4886" spans="1:8" hidden="1">
      <c r="A4886" s="80" t="s">
        <v>3766</v>
      </c>
      <c r="B4886" s="80" t="s">
        <v>4016</v>
      </c>
      <c r="C4886" s="80" t="s">
        <v>3705</v>
      </c>
      <c r="D4886" s="99">
        <v>0.62174801999999996</v>
      </c>
      <c r="E4886" s="80" t="s">
        <v>3706</v>
      </c>
      <c r="F4886" s="86" t="str">
        <f>INDEX('Crosswalk Particulates'!$B:$B,MATCH('2017 EPA Data'!A4886,'Crosswalk Particulates'!$A:$A,0))</f>
        <v>process-chemicals-industry</v>
      </c>
      <c r="G4886" s="91">
        <f>INDEX('Crosswalk Particulates'!$E:$E,MATCH('2017 EPA Data'!$B4886,'Crosswalk Particulates'!$D:$D,0))</f>
        <v>0</v>
      </c>
      <c r="H4886" s="103">
        <f t="shared" si="76"/>
        <v>0</v>
      </c>
    </row>
    <row r="4887" spans="1:8" hidden="1">
      <c r="A4887" s="80" t="s">
        <v>3741</v>
      </c>
      <c r="B4887" s="80" t="s">
        <v>3928</v>
      </c>
      <c r="C4887" s="80" t="s">
        <v>3705</v>
      </c>
      <c r="D4887" s="99">
        <v>0.621</v>
      </c>
      <c r="E4887" s="80" t="s">
        <v>3706</v>
      </c>
      <c r="F4887" s="86" t="str">
        <f>INDEX('Crosswalk Particulates'!$B:$B,MATCH('2017 EPA Data'!A4887,'Crosswalk Particulates'!$A:$A,0))</f>
        <v>process-other-industry</v>
      </c>
      <c r="G4887" s="91">
        <f>INDEX('Crosswalk Particulates'!$E:$E,MATCH('2017 EPA Data'!$B4887,'Crosswalk Particulates'!$D:$D,0))</f>
        <v>0</v>
      </c>
      <c r="H4887" s="103">
        <f t="shared" si="76"/>
        <v>0</v>
      </c>
    </row>
    <row r="4888" spans="1:8" hidden="1">
      <c r="A4888" s="80" t="s">
        <v>3795</v>
      </c>
      <c r="B4888" s="80" t="s">
        <v>3814</v>
      </c>
      <c r="C4888" s="80" t="s">
        <v>3705</v>
      </c>
      <c r="D4888" s="99">
        <v>0.61674537399999996</v>
      </c>
      <c r="E4888" s="80" t="s">
        <v>3706</v>
      </c>
      <c r="F4888" s="86" t="str">
        <f>INDEX('Crosswalk Particulates'!$B:$B,MATCH('2017 EPA Data'!A4888,'Crosswalk Particulates'!$A:$A,0))</f>
        <v>process-cement-industry</v>
      </c>
      <c r="G4888" s="91">
        <f>INDEX('Crosswalk Particulates'!$E:$E,MATCH('2017 EPA Data'!$B4888,'Crosswalk Particulates'!$D:$D,0))</f>
        <v>0</v>
      </c>
      <c r="H4888" s="103">
        <f t="shared" si="76"/>
        <v>0</v>
      </c>
    </row>
    <row r="4889" spans="1:8" hidden="1">
      <c r="A4889" s="80" t="s">
        <v>3741</v>
      </c>
      <c r="B4889" s="80" t="s">
        <v>3840</v>
      </c>
      <c r="C4889" s="80" t="s">
        <v>3705</v>
      </c>
      <c r="D4889" s="99">
        <v>0.60340000000000005</v>
      </c>
      <c r="E4889" s="80" t="s">
        <v>3706</v>
      </c>
      <c r="F4889" s="86" t="str">
        <f>INDEX('Crosswalk Particulates'!$B:$B,MATCH('2017 EPA Data'!A4889,'Crosswalk Particulates'!$A:$A,0))</f>
        <v>process-other-industry</v>
      </c>
      <c r="G4889" s="91">
        <f>INDEX('Crosswalk Particulates'!$E:$E,MATCH('2017 EPA Data'!$B4889,'Crosswalk Particulates'!$D:$D,0))</f>
        <v>0</v>
      </c>
      <c r="H4889" s="103">
        <f t="shared" si="76"/>
        <v>0</v>
      </c>
    </row>
    <row r="4890" spans="1:8" hidden="1">
      <c r="A4890" s="80" t="s">
        <v>3819</v>
      </c>
      <c r="B4890" s="80" t="s">
        <v>3850</v>
      </c>
      <c r="C4890" s="80" t="s">
        <v>3705</v>
      </c>
      <c r="D4890" s="99">
        <v>0.60290598105000004</v>
      </c>
      <c r="E4890" s="80" t="s">
        <v>3706</v>
      </c>
      <c r="F4890" s="86" t="str">
        <f>INDEX('Crosswalk Particulates'!$B:$B,MATCH('2017 EPA Data'!A4890,'Crosswalk Particulates'!$A:$A,0))</f>
        <v>Residential Buildings Sector</v>
      </c>
      <c r="G4890" s="91">
        <f>INDEX('Crosswalk Particulates'!$E:$E,MATCH('2017 EPA Data'!$B4890,'Crosswalk Particulates'!$D:$D,0))</f>
        <v>0</v>
      </c>
      <c r="H4890" s="103">
        <f t="shared" si="76"/>
        <v>0</v>
      </c>
    </row>
    <row r="4891" spans="1:8" hidden="1">
      <c r="A4891" s="80" t="s">
        <v>3807</v>
      </c>
      <c r="B4891" s="80" t="s">
        <v>3968</v>
      </c>
      <c r="C4891" s="80" t="s">
        <v>3705</v>
      </c>
      <c r="D4891" s="99">
        <v>0.6</v>
      </c>
      <c r="E4891" s="80" t="s">
        <v>3706</v>
      </c>
      <c r="F4891" s="86" t="str">
        <f>INDEX('Crosswalk Particulates'!$B:$B,MATCH('2017 EPA Data'!A4891,'Crosswalk Particulates'!$A:$A,0))</f>
        <v>process-iron and steel-industry</v>
      </c>
      <c r="G4891" s="91">
        <f>INDEX('Crosswalk Particulates'!$E:$E,MATCH('2017 EPA Data'!$B4891,'Crosswalk Particulates'!$D:$D,0))</f>
        <v>0</v>
      </c>
      <c r="H4891" s="103">
        <f t="shared" si="76"/>
        <v>0</v>
      </c>
    </row>
    <row r="4892" spans="1:8" hidden="1">
      <c r="A4892" s="80" t="s">
        <v>3790</v>
      </c>
      <c r="B4892" s="80" t="s">
        <v>3884</v>
      </c>
      <c r="C4892" s="80" t="s">
        <v>3705</v>
      </c>
      <c r="D4892" s="99">
        <v>0.6</v>
      </c>
      <c r="E4892" s="80" t="s">
        <v>3706</v>
      </c>
      <c r="F4892" s="86" t="str">
        <f>INDEX('Crosswalk Particulates'!$B:$B,MATCH('2017 EPA Data'!A4892,'Crosswalk Particulates'!$A:$A,0))</f>
        <v>process-other-industry</v>
      </c>
      <c r="G4892" s="91">
        <f>INDEX('Crosswalk Particulates'!$E:$E,MATCH('2017 EPA Data'!$B4892,'Crosswalk Particulates'!$D:$D,0))</f>
        <v>0</v>
      </c>
      <c r="H4892" s="103">
        <f t="shared" si="76"/>
        <v>0</v>
      </c>
    </row>
    <row r="4893" spans="1:8" hidden="1">
      <c r="A4893" s="80" t="s">
        <v>3760</v>
      </c>
      <c r="B4893" s="80" t="s">
        <v>3864</v>
      </c>
      <c r="C4893" s="80" t="s">
        <v>3705</v>
      </c>
      <c r="D4893" s="99">
        <v>0.6</v>
      </c>
      <c r="E4893" s="80" t="s">
        <v>3706</v>
      </c>
      <c r="F4893" s="86" t="str">
        <f>INDEX('Crosswalk Particulates'!$B:$B,MATCH('2017 EPA Data'!A4893,'Crosswalk Particulates'!$A:$A,0))</f>
        <v>process-other-industry</v>
      </c>
      <c r="G4893" s="91">
        <f>INDEX('Crosswalk Particulates'!$E:$E,MATCH('2017 EPA Data'!$B4893,'Crosswalk Particulates'!$D:$D,0))</f>
        <v>0</v>
      </c>
      <c r="H4893" s="103">
        <f t="shared" si="76"/>
        <v>0</v>
      </c>
    </row>
    <row r="4894" spans="1:8" hidden="1">
      <c r="A4894" s="80" t="s">
        <v>3853</v>
      </c>
      <c r="B4894" s="80" t="s">
        <v>4031</v>
      </c>
      <c r="C4894" s="80" t="s">
        <v>3705</v>
      </c>
      <c r="D4894" s="99">
        <v>0.59768043000000004</v>
      </c>
      <c r="E4894" s="80" t="s">
        <v>3706</v>
      </c>
      <c r="F4894" s="86" t="str">
        <f>INDEX('Crosswalk Particulates'!$B:$B,MATCH('2017 EPA Data'!A4894,'Crosswalk Particulates'!$A:$A,0))</f>
        <v>Commercial Buildings Sector</v>
      </c>
      <c r="G4894" s="91">
        <f>INDEX('Crosswalk Particulates'!$E:$E,MATCH('2017 EPA Data'!$B4894,'Crosswalk Particulates'!$D:$D,0))</f>
        <v>0</v>
      </c>
      <c r="H4894" s="103">
        <f t="shared" si="76"/>
        <v>0</v>
      </c>
    </row>
    <row r="4895" spans="1:8" hidden="1">
      <c r="A4895" s="80" t="s">
        <v>3788</v>
      </c>
      <c r="B4895" s="80" t="s">
        <v>3801</v>
      </c>
      <c r="C4895" s="80" t="s">
        <v>3705</v>
      </c>
      <c r="D4895" s="99">
        <v>0.59334960000000003</v>
      </c>
      <c r="E4895" s="80" t="s">
        <v>3706</v>
      </c>
      <c r="F4895" s="86" t="str">
        <f>INDEX('Crosswalk Particulates'!$B:$B,MATCH('2017 EPA Data'!A4895,'Crosswalk Particulates'!$A:$A,0))</f>
        <v>industry-fuel-biomass</v>
      </c>
      <c r="G4895" s="91">
        <f>INDEX('Crosswalk Particulates'!$E:$E,MATCH('2017 EPA Data'!$B4895,'Crosswalk Particulates'!$D:$D,0))</f>
        <v>0</v>
      </c>
      <c r="H4895" s="103">
        <f t="shared" si="76"/>
        <v>0</v>
      </c>
    </row>
    <row r="4896" spans="1:8" hidden="1">
      <c r="A4896" s="80" t="s">
        <v>3766</v>
      </c>
      <c r="B4896" s="80" t="s">
        <v>3935</v>
      </c>
      <c r="C4896" s="80" t="s">
        <v>3705</v>
      </c>
      <c r="D4896" s="99">
        <v>0.58930000000000005</v>
      </c>
      <c r="E4896" s="80" t="s">
        <v>3706</v>
      </c>
      <c r="F4896" s="86" t="str">
        <f>INDEX('Crosswalk Particulates'!$B:$B,MATCH('2017 EPA Data'!A4896,'Crosswalk Particulates'!$A:$A,0))</f>
        <v>process-chemicals-industry</v>
      </c>
      <c r="G4896" s="91">
        <f>INDEX('Crosswalk Particulates'!$E:$E,MATCH('2017 EPA Data'!$B4896,'Crosswalk Particulates'!$D:$D,0))</f>
        <v>0</v>
      </c>
      <c r="H4896" s="103">
        <f t="shared" si="76"/>
        <v>0</v>
      </c>
    </row>
    <row r="4897" spans="1:8" hidden="1">
      <c r="A4897" s="80" t="s">
        <v>3743</v>
      </c>
      <c r="B4897" s="80" t="s">
        <v>3904</v>
      </c>
      <c r="D4897" s="99">
        <v>0.58728546584042995</v>
      </c>
      <c r="E4897" s="80" t="s">
        <v>3710</v>
      </c>
      <c r="F4897" s="86" t="str">
        <f>INDEX('Crosswalk Particulates'!$B:$B,MATCH('2017 EPA Data'!A4897,'Crosswalk Particulates'!$A:$A,0))</f>
        <v>process-other-industry</v>
      </c>
      <c r="G4897" s="91" t="str">
        <f>INDEX('Crosswalk Particulates'!$E:$E,MATCH('2017 EPA Data'!$B4897,'Crosswalk Particulates'!$D:$D,0))</f>
        <v>BC</v>
      </c>
      <c r="H4897" s="103">
        <f t="shared" si="76"/>
        <v>532777.04623965127</v>
      </c>
    </row>
    <row r="4898" spans="1:8" hidden="1">
      <c r="A4898" s="80" t="s">
        <v>3774</v>
      </c>
      <c r="B4898" s="80" t="s">
        <v>3973</v>
      </c>
      <c r="C4898" s="80" t="s">
        <v>3705</v>
      </c>
      <c r="D4898" s="99">
        <v>0.58647260000000001</v>
      </c>
      <c r="E4898" s="80" t="s">
        <v>3706</v>
      </c>
      <c r="F4898" s="86" t="str">
        <f>INDEX('Crosswalk Particulates'!$B:$B,MATCH('2017 EPA Data'!A4898,'Crosswalk Particulates'!$A:$A,0))</f>
        <v>process-other-industry</v>
      </c>
      <c r="G4898" s="91">
        <f>INDEX('Crosswalk Particulates'!$E:$E,MATCH('2017 EPA Data'!$B4898,'Crosswalk Particulates'!$D:$D,0))</f>
        <v>0</v>
      </c>
      <c r="H4898" s="103">
        <f t="shared" si="76"/>
        <v>0</v>
      </c>
    </row>
    <row r="4899" spans="1:8" hidden="1">
      <c r="A4899" s="80" t="s">
        <v>3783</v>
      </c>
      <c r="B4899" s="80" t="s">
        <v>3905</v>
      </c>
      <c r="C4899" s="80" t="s">
        <v>3705</v>
      </c>
      <c r="D4899" s="99">
        <v>0.56999999999999995</v>
      </c>
      <c r="E4899" s="80" t="s">
        <v>3706</v>
      </c>
      <c r="F4899" s="86" t="str">
        <f>INDEX('Crosswalk Particulates'!$B:$B,MATCH('2017 EPA Data'!A4899,'Crosswalk Particulates'!$A:$A,0))</f>
        <v>process-other-industry</v>
      </c>
      <c r="G4899" s="91">
        <f>INDEX('Crosswalk Particulates'!$E:$E,MATCH('2017 EPA Data'!$B4899,'Crosswalk Particulates'!$D:$D,0))</f>
        <v>0</v>
      </c>
      <c r="H4899" s="103">
        <f t="shared" si="76"/>
        <v>0</v>
      </c>
    </row>
    <row r="4900" spans="1:8" hidden="1">
      <c r="A4900" s="80" t="s">
        <v>3790</v>
      </c>
      <c r="B4900" s="80" t="s">
        <v>3917</v>
      </c>
      <c r="C4900" s="80" t="s">
        <v>3705</v>
      </c>
      <c r="D4900" s="99">
        <v>0.56985719175500005</v>
      </c>
      <c r="E4900" s="80" t="s">
        <v>3706</v>
      </c>
      <c r="F4900" s="86" t="str">
        <f>INDEX('Crosswalk Particulates'!$B:$B,MATCH('2017 EPA Data'!A4900,'Crosswalk Particulates'!$A:$A,0))</f>
        <v>process-other-industry</v>
      </c>
      <c r="G4900" s="91">
        <f>INDEX('Crosswalk Particulates'!$E:$E,MATCH('2017 EPA Data'!$B4900,'Crosswalk Particulates'!$D:$D,0))</f>
        <v>0</v>
      </c>
      <c r="H4900" s="103">
        <f t="shared" si="76"/>
        <v>0</v>
      </c>
    </row>
    <row r="4901" spans="1:8" hidden="1">
      <c r="A4901" s="80" t="s">
        <v>3790</v>
      </c>
      <c r="B4901" s="80" t="s">
        <v>3841</v>
      </c>
      <c r="C4901" s="80" t="s">
        <v>3705</v>
      </c>
      <c r="D4901" s="99">
        <v>0.56913220059500003</v>
      </c>
      <c r="E4901" s="80" t="s">
        <v>3706</v>
      </c>
      <c r="F4901" s="86" t="str">
        <f>INDEX('Crosswalk Particulates'!$B:$B,MATCH('2017 EPA Data'!A4901,'Crosswalk Particulates'!$A:$A,0))</f>
        <v>process-other-industry</v>
      </c>
      <c r="G4901" s="91">
        <f>INDEX('Crosswalk Particulates'!$E:$E,MATCH('2017 EPA Data'!$B4901,'Crosswalk Particulates'!$D:$D,0))</f>
        <v>0</v>
      </c>
      <c r="H4901" s="103">
        <f t="shared" si="76"/>
        <v>0</v>
      </c>
    </row>
    <row r="4902" spans="1:8" hidden="1">
      <c r="A4902" s="80" t="s">
        <v>3769</v>
      </c>
      <c r="B4902" s="80" t="s">
        <v>3829</v>
      </c>
      <c r="C4902" s="80" t="s">
        <v>3705</v>
      </c>
      <c r="D4902" s="99">
        <v>0.55682580000000004</v>
      </c>
      <c r="E4902" s="80" t="s">
        <v>3706</v>
      </c>
      <c r="F4902" s="86" t="str">
        <f>INDEX('Crosswalk Particulates'!$B:$B,MATCH('2017 EPA Data'!A4902,'Crosswalk Particulates'!$A:$A,0))</f>
        <v>Electricity Sector</v>
      </c>
      <c r="G4902" s="91">
        <f>INDEX('Crosswalk Particulates'!$E:$E,MATCH('2017 EPA Data'!$B4902,'Crosswalk Particulates'!$D:$D,0))</f>
        <v>0</v>
      </c>
      <c r="H4902" s="103">
        <f t="shared" si="76"/>
        <v>0</v>
      </c>
    </row>
    <row r="4903" spans="1:8" hidden="1">
      <c r="A4903" s="80" t="s">
        <v>3788</v>
      </c>
      <c r="B4903" s="80" t="s">
        <v>3923</v>
      </c>
      <c r="C4903" s="80" t="s">
        <v>3705</v>
      </c>
      <c r="D4903" s="99">
        <v>0.55474813837278003</v>
      </c>
      <c r="E4903" s="80" t="s">
        <v>3706</v>
      </c>
      <c r="F4903" s="86" t="str">
        <f>INDEX('Crosswalk Particulates'!$B:$B,MATCH('2017 EPA Data'!A4903,'Crosswalk Particulates'!$A:$A,0))</f>
        <v>industry-fuel-biomass</v>
      </c>
      <c r="G4903" s="91">
        <f>INDEX('Crosswalk Particulates'!$E:$E,MATCH('2017 EPA Data'!$B4903,'Crosswalk Particulates'!$D:$D,0))</f>
        <v>0</v>
      </c>
      <c r="H4903" s="103">
        <f t="shared" si="76"/>
        <v>0</v>
      </c>
    </row>
    <row r="4904" spans="1:8" hidden="1">
      <c r="A4904" s="80" t="s">
        <v>3735</v>
      </c>
      <c r="B4904" s="80" t="s">
        <v>3990</v>
      </c>
      <c r="C4904" s="80" t="s">
        <v>3705</v>
      </c>
      <c r="D4904" s="99">
        <v>0.55100000000000005</v>
      </c>
      <c r="E4904" s="80" t="s">
        <v>3706</v>
      </c>
      <c r="F4904" s="86" t="str">
        <f>INDEX('Crosswalk Particulates'!$B:$B,MATCH('2017 EPA Data'!A4904,'Crosswalk Particulates'!$A:$A,0))</f>
        <v>process-other-industry</v>
      </c>
      <c r="G4904" s="91">
        <f>INDEX('Crosswalk Particulates'!$E:$E,MATCH('2017 EPA Data'!$B4904,'Crosswalk Particulates'!$D:$D,0))</f>
        <v>0</v>
      </c>
      <c r="H4904" s="103">
        <f t="shared" si="76"/>
        <v>0</v>
      </c>
    </row>
    <row r="4905" spans="1:8" hidden="1">
      <c r="A4905" s="80" t="s">
        <v>3757</v>
      </c>
      <c r="B4905" s="80" t="s">
        <v>3882</v>
      </c>
      <c r="C4905" s="80" t="s">
        <v>3705</v>
      </c>
      <c r="D4905" s="99">
        <v>0.54975194578977005</v>
      </c>
      <c r="E4905" s="80" t="s">
        <v>3706</v>
      </c>
      <c r="F4905" s="86" t="str">
        <f>INDEX('Crosswalk Particulates'!$B:$B,MATCH('2017 EPA Data'!A4905,'Crosswalk Particulates'!$A:$A,0))</f>
        <v>Transportation Sector</v>
      </c>
      <c r="G4905" s="91">
        <f>INDEX('Crosswalk Particulates'!$E:$E,MATCH('2017 EPA Data'!$B4905,'Crosswalk Particulates'!$D:$D,0))</f>
        <v>0</v>
      </c>
      <c r="H4905" s="103">
        <f t="shared" si="76"/>
        <v>0</v>
      </c>
    </row>
    <row r="4906" spans="1:8" hidden="1">
      <c r="A4906" s="80" t="s">
        <v>3837</v>
      </c>
      <c r="B4906" s="80" t="s">
        <v>3963</v>
      </c>
      <c r="C4906" s="80" t="s">
        <v>3705</v>
      </c>
      <c r="D4906" s="99">
        <v>0.54935581129040001</v>
      </c>
      <c r="E4906" s="80" t="s">
        <v>3706</v>
      </c>
      <c r="F4906" s="86" t="str">
        <f>INDEX('Crosswalk Particulates'!$B:$B,MATCH('2017 EPA Data'!A4906,'Crosswalk Particulates'!$A:$A,0))</f>
        <v>Electricity Sector</v>
      </c>
      <c r="G4906" s="91">
        <f>INDEX('Crosswalk Particulates'!$E:$E,MATCH('2017 EPA Data'!$B4906,'Crosswalk Particulates'!$D:$D,0))</f>
        <v>0</v>
      </c>
      <c r="H4906" s="103">
        <f t="shared" si="76"/>
        <v>0</v>
      </c>
    </row>
    <row r="4907" spans="1:8" hidden="1">
      <c r="A4907" s="80" t="s">
        <v>3819</v>
      </c>
      <c r="B4907" s="80" t="s">
        <v>3824</v>
      </c>
      <c r="C4907" s="80" t="s">
        <v>3705</v>
      </c>
      <c r="D4907" s="99">
        <v>0.54854529968639998</v>
      </c>
      <c r="E4907" s="80" t="s">
        <v>3706</v>
      </c>
      <c r="F4907" s="86" t="str">
        <f>INDEX('Crosswalk Particulates'!$B:$B,MATCH('2017 EPA Data'!A4907,'Crosswalk Particulates'!$A:$A,0))</f>
        <v>Residential Buildings Sector</v>
      </c>
      <c r="G4907" s="91">
        <f>INDEX('Crosswalk Particulates'!$E:$E,MATCH('2017 EPA Data'!$B4907,'Crosswalk Particulates'!$D:$D,0))</f>
        <v>0</v>
      </c>
      <c r="H4907" s="103">
        <f t="shared" si="76"/>
        <v>0</v>
      </c>
    </row>
    <row r="4908" spans="1:8" hidden="1">
      <c r="A4908" s="80" t="s">
        <v>3819</v>
      </c>
      <c r="B4908" s="80" t="s">
        <v>3963</v>
      </c>
      <c r="C4908" s="80" t="s">
        <v>3705</v>
      </c>
      <c r="D4908" s="99">
        <v>0.54854529968639998</v>
      </c>
      <c r="E4908" s="80" t="s">
        <v>3706</v>
      </c>
      <c r="F4908" s="86" t="str">
        <f>INDEX('Crosswalk Particulates'!$B:$B,MATCH('2017 EPA Data'!A4908,'Crosswalk Particulates'!$A:$A,0))</f>
        <v>Residential Buildings Sector</v>
      </c>
      <c r="G4908" s="91">
        <f>INDEX('Crosswalk Particulates'!$E:$E,MATCH('2017 EPA Data'!$B4908,'Crosswalk Particulates'!$D:$D,0))</f>
        <v>0</v>
      </c>
      <c r="H4908" s="103">
        <f t="shared" si="76"/>
        <v>0</v>
      </c>
    </row>
    <row r="4909" spans="1:8" hidden="1">
      <c r="A4909" s="80" t="s">
        <v>3819</v>
      </c>
      <c r="B4909" s="80" t="s">
        <v>3863</v>
      </c>
      <c r="C4909" s="80" t="s">
        <v>3705</v>
      </c>
      <c r="D4909" s="99">
        <v>0.54854529968639998</v>
      </c>
      <c r="E4909" s="80" t="s">
        <v>3706</v>
      </c>
      <c r="F4909" s="86" t="str">
        <f>INDEX('Crosswalk Particulates'!$B:$B,MATCH('2017 EPA Data'!A4909,'Crosswalk Particulates'!$A:$A,0))</f>
        <v>Residential Buildings Sector</v>
      </c>
      <c r="G4909" s="91">
        <f>INDEX('Crosswalk Particulates'!$E:$E,MATCH('2017 EPA Data'!$B4909,'Crosswalk Particulates'!$D:$D,0))</f>
        <v>0</v>
      </c>
      <c r="H4909" s="103">
        <f t="shared" si="76"/>
        <v>0</v>
      </c>
    </row>
    <row r="4910" spans="1:8" hidden="1">
      <c r="A4910" s="80" t="s">
        <v>3784</v>
      </c>
      <c r="B4910" s="80" t="s">
        <v>3831</v>
      </c>
      <c r="C4910" s="80" t="s">
        <v>3705</v>
      </c>
      <c r="D4910" s="99">
        <v>0.54745954628819005</v>
      </c>
      <c r="E4910" s="80" t="s">
        <v>3706</v>
      </c>
      <c r="F4910" s="86" t="str">
        <f>INDEX('Crosswalk Particulates'!$B:$B,MATCH('2017 EPA Data'!A4910,'Crosswalk Particulates'!$A:$A,0))</f>
        <v>industry-fuel-coal</v>
      </c>
      <c r="G4910" s="91">
        <f>INDEX('Crosswalk Particulates'!$E:$E,MATCH('2017 EPA Data'!$B4910,'Crosswalk Particulates'!$D:$D,0))</f>
        <v>0</v>
      </c>
      <c r="H4910" s="103">
        <f t="shared" si="76"/>
        <v>0</v>
      </c>
    </row>
    <row r="4911" spans="1:8" hidden="1">
      <c r="A4911" s="80" t="s">
        <v>3739</v>
      </c>
      <c r="B4911" s="80" t="s">
        <v>4015</v>
      </c>
      <c r="C4911" s="80" t="s">
        <v>3705</v>
      </c>
      <c r="D4911" s="99">
        <v>0.54684032487480705</v>
      </c>
      <c r="E4911" s="80" t="s">
        <v>3706</v>
      </c>
      <c r="F4911" s="86" t="str">
        <f>INDEX('Crosswalk Particulates'!$B:$B,MATCH('2017 EPA Data'!A4911,'Crosswalk Particulates'!$A:$A,0))</f>
        <v>industry-fuel-natural gas</v>
      </c>
      <c r="G4911" s="91">
        <f>INDEX('Crosswalk Particulates'!$E:$E,MATCH('2017 EPA Data'!$B4911,'Crosswalk Particulates'!$D:$D,0))</f>
        <v>0</v>
      </c>
      <c r="H4911" s="103">
        <f t="shared" si="76"/>
        <v>0</v>
      </c>
    </row>
    <row r="4912" spans="1:8" hidden="1">
      <c r="A4912" s="80" t="s">
        <v>3784</v>
      </c>
      <c r="B4912" s="80" t="s">
        <v>3968</v>
      </c>
      <c r="C4912" s="80" t="s">
        <v>3705</v>
      </c>
      <c r="D4912" s="99">
        <v>0.54047000000000001</v>
      </c>
      <c r="E4912" s="80" t="s">
        <v>3706</v>
      </c>
      <c r="F4912" s="86" t="str">
        <f>INDEX('Crosswalk Particulates'!$B:$B,MATCH('2017 EPA Data'!A4912,'Crosswalk Particulates'!$A:$A,0))</f>
        <v>industry-fuel-coal</v>
      </c>
      <c r="G4912" s="91">
        <f>INDEX('Crosswalk Particulates'!$E:$E,MATCH('2017 EPA Data'!$B4912,'Crosswalk Particulates'!$D:$D,0))</f>
        <v>0</v>
      </c>
      <c r="H4912" s="103">
        <f t="shared" si="76"/>
        <v>0</v>
      </c>
    </row>
    <row r="4913" spans="1:8" hidden="1">
      <c r="A4913" s="80" t="s">
        <v>3817</v>
      </c>
      <c r="B4913" s="80" t="s">
        <v>3896</v>
      </c>
      <c r="C4913" s="80" t="s">
        <v>3705</v>
      </c>
      <c r="D4913" s="99">
        <v>0.53400000000000003</v>
      </c>
      <c r="E4913" s="80" t="s">
        <v>3706</v>
      </c>
      <c r="F4913" s="86" t="str">
        <f>INDEX('Crosswalk Particulates'!$B:$B,MATCH('2017 EPA Data'!A4913,'Crosswalk Particulates'!$A:$A,0))</f>
        <v>industry-fuel-oil</v>
      </c>
      <c r="G4913" s="91">
        <f>INDEX('Crosswalk Particulates'!$E:$E,MATCH('2017 EPA Data'!$B4913,'Crosswalk Particulates'!$D:$D,0))</f>
        <v>0</v>
      </c>
      <c r="H4913" s="103">
        <f t="shared" si="76"/>
        <v>0</v>
      </c>
    </row>
    <row r="4914" spans="1:8" hidden="1">
      <c r="A4914" s="80" t="s">
        <v>3835</v>
      </c>
      <c r="B4914" s="80" t="s">
        <v>3863</v>
      </c>
      <c r="C4914" s="80" t="s">
        <v>3705</v>
      </c>
      <c r="D4914" s="99">
        <v>0.52966440000000004</v>
      </c>
      <c r="E4914" s="80" t="s">
        <v>3706</v>
      </c>
      <c r="F4914" s="86" t="str">
        <f>INDEX('Crosswalk Particulates'!$B:$B,MATCH('2017 EPA Data'!A4914,'Crosswalk Particulates'!$A:$A,0))</f>
        <v>process-mining-industry</v>
      </c>
      <c r="G4914" s="91">
        <f>INDEX('Crosswalk Particulates'!$E:$E,MATCH('2017 EPA Data'!$B4914,'Crosswalk Particulates'!$D:$D,0))</f>
        <v>0</v>
      </c>
      <c r="H4914" s="103">
        <f t="shared" si="76"/>
        <v>0</v>
      </c>
    </row>
    <row r="4915" spans="1:8" hidden="1">
      <c r="A4915" s="80" t="s">
        <v>3835</v>
      </c>
      <c r="B4915" s="80" t="s">
        <v>3814</v>
      </c>
      <c r="C4915" s="80" t="s">
        <v>3705</v>
      </c>
      <c r="D4915" s="99">
        <v>0.52765839999999997</v>
      </c>
      <c r="E4915" s="80" t="s">
        <v>3706</v>
      </c>
      <c r="F4915" s="86" t="str">
        <f>INDEX('Crosswalk Particulates'!$B:$B,MATCH('2017 EPA Data'!A4915,'Crosswalk Particulates'!$A:$A,0))</f>
        <v>process-mining-industry</v>
      </c>
      <c r="G4915" s="91">
        <f>INDEX('Crosswalk Particulates'!$E:$E,MATCH('2017 EPA Data'!$B4915,'Crosswalk Particulates'!$D:$D,0))</f>
        <v>0</v>
      </c>
      <c r="H4915" s="103">
        <f t="shared" si="76"/>
        <v>0</v>
      </c>
    </row>
    <row r="4916" spans="1:8" hidden="1">
      <c r="A4916" s="80" t="s">
        <v>3790</v>
      </c>
      <c r="B4916" s="80" t="s">
        <v>3825</v>
      </c>
      <c r="C4916" s="80" t="s">
        <v>3705</v>
      </c>
      <c r="D4916" s="99">
        <v>0.52438877075400003</v>
      </c>
      <c r="E4916" s="80" t="s">
        <v>3706</v>
      </c>
      <c r="F4916" s="86" t="str">
        <f>INDEX('Crosswalk Particulates'!$B:$B,MATCH('2017 EPA Data'!A4916,'Crosswalk Particulates'!$A:$A,0))</f>
        <v>process-other-industry</v>
      </c>
      <c r="G4916" s="91">
        <f>INDEX('Crosswalk Particulates'!$E:$E,MATCH('2017 EPA Data'!$B4916,'Crosswalk Particulates'!$D:$D,0))</f>
        <v>0</v>
      </c>
      <c r="H4916" s="103">
        <f t="shared" si="76"/>
        <v>0</v>
      </c>
    </row>
    <row r="4917" spans="1:8" hidden="1">
      <c r="A4917" s="80" t="s">
        <v>3770</v>
      </c>
      <c r="B4917" s="80" t="s">
        <v>3839</v>
      </c>
      <c r="C4917" s="80" t="s">
        <v>3705</v>
      </c>
      <c r="D4917" s="99">
        <v>0.52162481096000002</v>
      </c>
      <c r="E4917" s="80" t="s">
        <v>3706</v>
      </c>
      <c r="F4917" s="86" t="str">
        <f>INDEX('Crosswalk Particulates'!$B:$B,MATCH('2017 EPA Data'!A4917,'Crosswalk Particulates'!$A:$A,0))</f>
        <v>Commercial Buildings Sector</v>
      </c>
      <c r="G4917" s="91">
        <f>INDEX('Crosswalk Particulates'!$E:$E,MATCH('2017 EPA Data'!$B4917,'Crosswalk Particulates'!$D:$D,0))</f>
        <v>0</v>
      </c>
      <c r="H4917" s="103">
        <f t="shared" si="76"/>
        <v>0</v>
      </c>
    </row>
    <row r="4918" spans="1:8" hidden="1">
      <c r="A4918" s="80" t="s">
        <v>3747</v>
      </c>
      <c r="B4918" s="80" t="s">
        <v>3970</v>
      </c>
      <c r="C4918" s="80" t="s">
        <v>3705</v>
      </c>
      <c r="D4918" s="99">
        <v>0.52</v>
      </c>
      <c r="E4918" s="80" t="s">
        <v>3706</v>
      </c>
      <c r="F4918" s="86" t="str">
        <f>INDEX('Crosswalk Particulates'!$B:$B,MATCH('2017 EPA Data'!A4918,'Crosswalk Particulates'!$A:$A,0))</f>
        <v>process-waste-industry</v>
      </c>
      <c r="G4918" s="91">
        <f>INDEX('Crosswalk Particulates'!$E:$E,MATCH('2017 EPA Data'!$B4918,'Crosswalk Particulates'!$D:$D,0))</f>
        <v>0</v>
      </c>
      <c r="H4918" s="103">
        <f t="shared" si="76"/>
        <v>0</v>
      </c>
    </row>
    <row r="4919" spans="1:8" hidden="1">
      <c r="A4919" s="80" t="s">
        <v>3817</v>
      </c>
      <c r="B4919" s="80" t="s">
        <v>3901</v>
      </c>
      <c r="C4919" s="80" t="s">
        <v>3705</v>
      </c>
      <c r="D4919" s="99">
        <v>0.51900000000000002</v>
      </c>
      <c r="E4919" s="80" t="s">
        <v>3706</v>
      </c>
      <c r="F4919" s="86" t="str">
        <f>INDEX('Crosswalk Particulates'!$B:$B,MATCH('2017 EPA Data'!A4919,'Crosswalk Particulates'!$A:$A,0))</f>
        <v>industry-fuel-oil</v>
      </c>
      <c r="G4919" s="91">
        <f>INDEX('Crosswalk Particulates'!$E:$E,MATCH('2017 EPA Data'!$B4919,'Crosswalk Particulates'!$D:$D,0))</f>
        <v>0</v>
      </c>
      <c r="H4919" s="103">
        <f t="shared" si="76"/>
        <v>0</v>
      </c>
    </row>
    <row r="4920" spans="1:8" hidden="1">
      <c r="A4920" s="80" t="s">
        <v>3837</v>
      </c>
      <c r="B4920" s="80" t="s">
        <v>3746</v>
      </c>
      <c r="C4920" s="80" t="s">
        <v>3705</v>
      </c>
      <c r="D4920" s="99">
        <v>0.51144840800000002</v>
      </c>
      <c r="E4920" s="80" t="s">
        <v>3706</v>
      </c>
      <c r="F4920" s="86" t="str">
        <f>INDEX('Crosswalk Particulates'!$B:$B,MATCH('2017 EPA Data'!A4920,'Crosswalk Particulates'!$A:$A,0))</f>
        <v>Electricity Sector</v>
      </c>
      <c r="G4920" s="91">
        <f>INDEX('Crosswalk Particulates'!$E:$E,MATCH('2017 EPA Data'!$B4920,'Crosswalk Particulates'!$D:$D,0))</f>
        <v>0</v>
      </c>
      <c r="H4920" s="103">
        <f t="shared" si="76"/>
        <v>0</v>
      </c>
    </row>
    <row r="4921" spans="1:8" hidden="1">
      <c r="A4921" s="80" t="s">
        <v>3796</v>
      </c>
      <c r="B4921" s="80" t="s">
        <v>3872</v>
      </c>
      <c r="C4921" s="80" t="s">
        <v>3705</v>
      </c>
      <c r="D4921" s="99">
        <v>0.50816799999999995</v>
      </c>
      <c r="E4921" s="80" t="s">
        <v>3706</v>
      </c>
      <c r="F4921" s="86" t="str">
        <f>INDEX('Crosswalk Particulates'!$B:$B,MATCH('2017 EPA Data'!A4921,'Crosswalk Particulates'!$A:$A,0))</f>
        <v>Electricity Sector</v>
      </c>
      <c r="G4921" s="91">
        <f>INDEX('Crosswalk Particulates'!$E:$E,MATCH('2017 EPA Data'!$B4921,'Crosswalk Particulates'!$D:$D,0))</f>
        <v>0</v>
      </c>
      <c r="H4921" s="103">
        <f t="shared" si="76"/>
        <v>0</v>
      </c>
    </row>
    <row r="4922" spans="1:8" hidden="1">
      <c r="A4922" s="80" t="s">
        <v>3796</v>
      </c>
      <c r="B4922" s="80" t="s">
        <v>3813</v>
      </c>
      <c r="C4922" s="80" t="s">
        <v>3705</v>
      </c>
      <c r="D4922" s="99">
        <v>0.50198381965200001</v>
      </c>
      <c r="E4922" s="80" t="s">
        <v>3706</v>
      </c>
      <c r="F4922" s="86" t="str">
        <f>INDEX('Crosswalk Particulates'!$B:$B,MATCH('2017 EPA Data'!A4922,'Crosswalk Particulates'!$A:$A,0))</f>
        <v>Electricity Sector</v>
      </c>
      <c r="G4922" s="91">
        <f>INDEX('Crosswalk Particulates'!$E:$E,MATCH('2017 EPA Data'!$B4922,'Crosswalk Particulates'!$D:$D,0))</f>
        <v>0</v>
      </c>
      <c r="H4922" s="103">
        <f t="shared" si="76"/>
        <v>0</v>
      </c>
    </row>
    <row r="4923" spans="1:8" hidden="1">
      <c r="A4923" s="80" t="s">
        <v>3741</v>
      </c>
      <c r="B4923" s="80" t="s">
        <v>3904</v>
      </c>
      <c r="D4923" s="99">
        <v>0.50086781278005599</v>
      </c>
      <c r="E4923" s="80" t="s">
        <v>3710</v>
      </c>
      <c r="F4923" s="86" t="str">
        <f>INDEX('Crosswalk Particulates'!$B:$B,MATCH('2017 EPA Data'!A4923,'Crosswalk Particulates'!$A:$A,0))</f>
        <v>process-other-industry</v>
      </c>
      <c r="G4923" s="91" t="str">
        <f>INDEX('Crosswalk Particulates'!$E:$E,MATCH('2017 EPA Data'!$B4923,'Crosswalk Particulates'!$D:$D,0))</f>
        <v>BC</v>
      </c>
      <c r="H4923" s="103">
        <f t="shared" si="76"/>
        <v>454380.1768831418</v>
      </c>
    </row>
    <row r="4924" spans="1:8" hidden="1">
      <c r="A4924" s="80" t="s">
        <v>3707</v>
      </c>
      <c r="B4924" s="80" t="s">
        <v>4021</v>
      </c>
      <c r="C4924" s="80" t="s">
        <v>3705</v>
      </c>
      <c r="D4924" s="99">
        <v>0.5</v>
      </c>
      <c r="E4924" s="80" t="s">
        <v>3706</v>
      </c>
      <c r="F4924" s="86" t="str">
        <f>INDEX('Crosswalk Particulates'!$B:$B,MATCH('2017 EPA Data'!A4924,'Crosswalk Particulates'!$A:$A,0))</f>
        <v>process-other-industry</v>
      </c>
      <c r="G4924" s="91">
        <f>INDEX('Crosswalk Particulates'!$E:$E,MATCH('2017 EPA Data'!$B4924,'Crosswalk Particulates'!$D:$D,0))</f>
        <v>0</v>
      </c>
      <c r="H4924" s="103">
        <f t="shared" si="76"/>
        <v>0</v>
      </c>
    </row>
    <row r="4925" spans="1:8" hidden="1">
      <c r="A4925" s="80" t="s">
        <v>3795</v>
      </c>
      <c r="B4925" s="80" t="s">
        <v>3960</v>
      </c>
      <c r="C4925" s="80" t="s">
        <v>3705</v>
      </c>
      <c r="D4925" s="99">
        <v>0.5</v>
      </c>
      <c r="E4925" s="80" t="s">
        <v>3706</v>
      </c>
      <c r="F4925" s="86" t="str">
        <f>INDEX('Crosswalk Particulates'!$B:$B,MATCH('2017 EPA Data'!A4925,'Crosswalk Particulates'!$A:$A,0))</f>
        <v>process-cement-industry</v>
      </c>
      <c r="G4925" s="91">
        <f>INDEX('Crosswalk Particulates'!$E:$E,MATCH('2017 EPA Data'!$B4925,'Crosswalk Particulates'!$D:$D,0))</f>
        <v>0</v>
      </c>
      <c r="H4925" s="103">
        <f t="shared" si="76"/>
        <v>0</v>
      </c>
    </row>
    <row r="4926" spans="1:8" hidden="1">
      <c r="A4926" s="80" t="s">
        <v>3796</v>
      </c>
      <c r="B4926" s="80" t="s">
        <v>3809</v>
      </c>
      <c r="C4926" s="80" t="s">
        <v>3705</v>
      </c>
      <c r="D4926" s="99">
        <v>0.4996530676</v>
      </c>
      <c r="E4926" s="80" t="s">
        <v>3706</v>
      </c>
      <c r="F4926" s="86" t="str">
        <f>INDEX('Crosswalk Particulates'!$B:$B,MATCH('2017 EPA Data'!A4926,'Crosswalk Particulates'!$A:$A,0))</f>
        <v>Electricity Sector</v>
      </c>
      <c r="G4926" s="91">
        <f>INDEX('Crosswalk Particulates'!$E:$E,MATCH('2017 EPA Data'!$B4926,'Crosswalk Particulates'!$D:$D,0))</f>
        <v>0</v>
      </c>
      <c r="H4926" s="103">
        <f t="shared" si="76"/>
        <v>0</v>
      </c>
    </row>
    <row r="4927" spans="1:8" hidden="1">
      <c r="A4927" s="80" t="s">
        <v>3769</v>
      </c>
      <c r="B4927" s="80" t="s">
        <v>3938</v>
      </c>
      <c r="C4927" s="80" t="s">
        <v>3705</v>
      </c>
      <c r="D4927" s="99">
        <v>0.49598239999999999</v>
      </c>
      <c r="E4927" s="80" t="s">
        <v>3706</v>
      </c>
      <c r="F4927" s="86" t="str">
        <f>INDEX('Crosswalk Particulates'!$B:$B,MATCH('2017 EPA Data'!A4927,'Crosswalk Particulates'!$A:$A,0))</f>
        <v>Electricity Sector</v>
      </c>
      <c r="G4927" s="91">
        <f>INDEX('Crosswalk Particulates'!$E:$E,MATCH('2017 EPA Data'!$B4927,'Crosswalk Particulates'!$D:$D,0))</f>
        <v>0</v>
      </c>
      <c r="H4927" s="103">
        <f t="shared" si="76"/>
        <v>0</v>
      </c>
    </row>
    <row r="4928" spans="1:8" hidden="1">
      <c r="A4928" s="80" t="s">
        <v>3911</v>
      </c>
      <c r="B4928" s="80" t="s">
        <v>3875</v>
      </c>
      <c r="C4928" s="80" t="s">
        <v>3705</v>
      </c>
      <c r="D4928" s="99">
        <v>0.49557363160000001</v>
      </c>
      <c r="E4928" s="80" t="s">
        <v>3706</v>
      </c>
      <c r="F4928" s="86" t="str">
        <f>INDEX('Crosswalk Particulates'!$B:$B,MATCH('2017 EPA Data'!A4928,'Crosswalk Particulates'!$A:$A,0))</f>
        <v>Residential Buildings Sector</v>
      </c>
      <c r="G4928" s="91">
        <f>INDEX('Crosswalk Particulates'!$E:$E,MATCH('2017 EPA Data'!$B4928,'Crosswalk Particulates'!$D:$D,0))</f>
        <v>0</v>
      </c>
      <c r="H4928" s="103">
        <f t="shared" si="76"/>
        <v>0</v>
      </c>
    </row>
    <row r="4929" spans="1:8" hidden="1">
      <c r="A4929" s="80" t="s">
        <v>3734</v>
      </c>
      <c r="B4929" s="80" t="s">
        <v>3883</v>
      </c>
      <c r="C4929" s="80" t="s">
        <v>3705</v>
      </c>
      <c r="D4929" s="99">
        <v>0.4844</v>
      </c>
      <c r="E4929" s="80" t="s">
        <v>3706</v>
      </c>
      <c r="F4929" s="86" t="str">
        <f>INDEX('Crosswalk Particulates'!$B:$B,MATCH('2017 EPA Data'!A4929,'Crosswalk Particulates'!$A:$A,0))</f>
        <v>process-other-industry</v>
      </c>
      <c r="G4929" s="91">
        <f>INDEX('Crosswalk Particulates'!$E:$E,MATCH('2017 EPA Data'!$B4929,'Crosswalk Particulates'!$D:$D,0))</f>
        <v>0</v>
      </c>
      <c r="H4929" s="103">
        <f t="shared" si="76"/>
        <v>0</v>
      </c>
    </row>
    <row r="4930" spans="1:8" hidden="1">
      <c r="A4930" s="80" t="s">
        <v>3735</v>
      </c>
      <c r="B4930" s="80" t="s">
        <v>3951</v>
      </c>
      <c r="C4930" s="80" t="s">
        <v>3705</v>
      </c>
      <c r="D4930" s="99">
        <v>0.4756406856</v>
      </c>
      <c r="E4930" s="80" t="s">
        <v>3706</v>
      </c>
      <c r="F4930" s="86" t="str">
        <f>INDEX('Crosswalk Particulates'!$B:$B,MATCH('2017 EPA Data'!A4930,'Crosswalk Particulates'!$A:$A,0))</f>
        <v>process-other-industry</v>
      </c>
      <c r="G4930" s="91">
        <f>INDEX('Crosswalk Particulates'!$E:$E,MATCH('2017 EPA Data'!$B4930,'Crosswalk Particulates'!$D:$D,0))</f>
        <v>0</v>
      </c>
      <c r="H4930" s="103">
        <f t="shared" si="76"/>
        <v>0</v>
      </c>
    </row>
    <row r="4931" spans="1:8" hidden="1">
      <c r="A4931" s="80" t="s">
        <v>3837</v>
      </c>
      <c r="B4931" s="80" t="s">
        <v>3831</v>
      </c>
      <c r="C4931" s="80" t="s">
        <v>3705</v>
      </c>
      <c r="D4931" s="99">
        <v>0.47435857408440002</v>
      </c>
      <c r="E4931" s="80" t="s">
        <v>3706</v>
      </c>
      <c r="F4931" s="86" t="str">
        <f>INDEX('Crosswalk Particulates'!$B:$B,MATCH('2017 EPA Data'!A4931,'Crosswalk Particulates'!$A:$A,0))</f>
        <v>Electricity Sector</v>
      </c>
      <c r="G4931" s="91">
        <f>INDEX('Crosswalk Particulates'!$E:$E,MATCH('2017 EPA Data'!$B4931,'Crosswalk Particulates'!$D:$D,0))</f>
        <v>0</v>
      </c>
      <c r="H4931" s="103">
        <f t="shared" si="76"/>
        <v>0</v>
      </c>
    </row>
    <row r="4932" spans="1:8" hidden="1">
      <c r="A4932" s="80" t="s">
        <v>3791</v>
      </c>
      <c r="B4932" s="80" t="s">
        <v>3916</v>
      </c>
      <c r="C4932" s="80" t="s">
        <v>3705</v>
      </c>
      <c r="D4932" s="99">
        <v>0.47059071029648097</v>
      </c>
      <c r="E4932" s="80" t="s">
        <v>3706</v>
      </c>
      <c r="F4932" s="86" t="str">
        <f>INDEX('Crosswalk Particulates'!$B:$B,MATCH('2017 EPA Data'!A4932,'Crosswalk Particulates'!$A:$A,0))</f>
        <v>Transportation Sector</v>
      </c>
      <c r="G4932" s="91">
        <f>INDEX('Crosswalk Particulates'!$E:$E,MATCH('2017 EPA Data'!$B4932,'Crosswalk Particulates'!$D:$D,0))</f>
        <v>0</v>
      </c>
      <c r="H4932" s="103">
        <f t="shared" ref="H4932:H4995" si="77">IF(E4932="TON",D4932/metricton_to_shortton,0)*10^6</f>
        <v>0</v>
      </c>
    </row>
    <row r="4933" spans="1:8" hidden="1">
      <c r="A4933" s="80" t="s">
        <v>3857</v>
      </c>
      <c r="B4933" s="80" t="s">
        <v>3908</v>
      </c>
      <c r="C4933" s="80" t="s">
        <v>3705</v>
      </c>
      <c r="D4933" s="99">
        <v>0.46965041273219998</v>
      </c>
      <c r="E4933" s="80" t="s">
        <v>3706</v>
      </c>
      <c r="F4933" s="86" t="str">
        <f>INDEX('Crosswalk Particulates'!$B:$B,MATCH('2017 EPA Data'!A4933,'Crosswalk Particulates'!$A:$A,0))</f>
        <v>Commercial Buildings Sector</v>
      </c>
      <c r="G4933" s="91">
        <f>INDEX('Crosswalk Particulates'!$E:$E,MATCH('2017 EPA Data'!$B4933,'Crosswalk Particulates'!$D:$D,0))</f>
        <v>0</v>
      </c>
      <c r="H4933" s="103">
        <f t="shared" si="77"/>
        <v>0</v>
      </c>
    </row>
    <row r="4934" spans="1:8" hidden="1">
      <c r="A4934" s="80" t="s">
        <v>3783</v>
      </c>
      <c r="B4934" s="80" t="s">
        <v>3805</v>
      </c>
      <c r="C4934" s="80" t="s">
        <v>3705</v>
      </c>
      <c r="D4934" s="99">
        <v>0.4632</v>
      </c>
      <c r="E4934" s="80" t="s">
        <v>3706</v>
      </c>
      <c r="F4934" s="86" t="str">
        <f>INDEX('Crosswalk Particulates'!$B:$B,MATCH('2017 EPA Data'!A4934,'Crosswalk Particulates'!$A:$A,0))</f>
        <v>process-other-industry</v>
      </c>
      <c r="G4934" s="91">
        <f>INDEX('Crosswalk Particulates'!$E:$E,MATCH('2017 EPA Data'!$B4934,'Crosswalk Particulates'!$D:$D,0))</f>
        <v>0</v>
      </c>
      <c r="H4934" s="103">
        <f t="shared" si="77"/>
        <v>0</v>
      </c>
    </row>
    <row r="4935" spans="1:8" hidden="1">
      <c r="A4935" s="80" t="s">
        <v>3817</v>
      </c>
      <c r="B4935" s="80" t="s">
        <v>3885</v>
      </c>
      <c r="C4935" s="80" t="s">
        <v>3705</v>
      </c>
      <c r="D4935" s="99">
        <v>0.46179991999999997</v>
      </c>
      <c r="E4935" s="80" t="s">
        <v>3706</v>
      </c>
      <c r="F4935" s="86" t="str">
        <f>INDEX('Crosswalk Particulates'!$B:$B,MATCH('2017 EPA Data'!A4935,'Crosswalk Particulates'!$A:$A,0))</f>
        <v>industry-fuel-oil</v>
      </c>
      <c r="G4935" s="91">
        <f>INDEX('Crosswalk Particulates'!$E:$E,MATCH('2017 EPA Data'!$B4935,'Crosswalk Particulates'!$D:$D,0))</f>
        <v>0</v>
      </c>
      <c r="H4935" s="103">
        <f t="shared" si="77"/>
        <v>0</v>
      </c>
    </row>
    <row r="4936" spans="1:8" hidden="1">
      <c r="A4936" s="80" t="s">
        <v>3820</v>
      </c>
      <c r="B4936" s="80" t="s">
        <v>3896</v>
      </c>
      <c r="C4936" s="80" t="s">
        <v>3705</v>
      </c>
      <c r="D4936" s="99">
        <v>0.46</v>
      </c>
      <c r="E4936" s="80" t="s">
        <v>3706</v>
      </c>
      <c r="F4936" s="86" t="str">
        <f>INDEX('Crosswalk Particulates'!$B:$B,MATCH('2017 EPA Data'!A4936,'Crosswalk Particulates'!$A:$A,0))</f>
        <v>industry-fuel-other</v>
      </c>
      <c r="G4936" s="91">
        <f>INDEX('Crosswalk Particulates'!$E:$E,MATCH('2017 EPA Data'!$B4936,'Crosswalk Particulates'!$D:$D,0))</f>
        <v>0</v>
      </c>
      <c r="H4936" s="103">
        <f t="shared" si="77"/>
        <v>0</v>
      </c>
    </row>
    <row r="4937" spans="1:8" hidden="1">
      <c r="A4937" s="80" t="s">
        <v>3817</v>
      </c>
      <c r="B4937" s="80" t="s">
        <v>3912</v>
      </c>
      <c r="C4937" s="80" t="s">
        <v>3705</v>
      </c>
      <c r="D4937" s="99">
        <v>0.45723999999999998</v>
      </c>
      <c r="E4937" s="80" t="s">
        <v>3706</v>
      </c>
      <c r="F4937" s="86" t="str">
        <f>INDEX('Crosswalk Particulates'!$B:$B,MATCH('2017 EPA Data'!A4937,'Crosswalk Particulates'!$A:$A,0))</f>
        <v>industry-fuel-oil</v>
      </c>
      <c r="G4937" s="91">
        <f>INDEX('Crosswalk Particulates'!$E:$E,MATCH('2017 EPA Data'!$B4937,'Crosswalk Particulates'!$D:$D,0))</f>
        <v>0</v>
      </c>
      <c r="H4937" s="103">
        <f t="shared" si="77"/>
        <v>0</v>
      </c>
    </row>
    <row r="4938" spans="1:8" hidden="1">
      <c r="A4938" s="80" t="s">
        <v>3843</v>
      </c>
      <c r="B4938" s="80" t="s">
        <v>3918</v>
      </c>
      <c r="C4938" s="80" t="s">
        <v>3705</v>
      </c>
      <c r="D4938" s="99">
        <v>0.45657392406723102</v>
      </c>
      <c r="E4938" s="80" t="s">
        <v>3706</v>
      </c>
      <c r="F4938" s="86" t="str">
        <f>INDEX('Crosswalk Particulates'!$B:$B,MATCH('2017 EPA Data'!A4938,'Crosswalk Particulates'!$A:$A,0))</f>
        <v>Commercial Buildings Sector</v>
      </c>
      <c r="G4938" s="91">
        <f>INDEX('Crosswalk Particulates'!$E:$E,MATCH('2017 EPA Data'!$B4938,'Crosswalk Particulates'!$D:$D,0))</f>
        <v>0</v>
      </c>
      <c r="H4938" s="103">
        <f t="shared" si="77"/>
        <v>0</v>
      </c>
    </row>
    <row r="4939" spans="1:8" hidden="1">
      <c r="A4939" s="80" t="s">
        <v>3766</v>
      </c>
      <c r="B4939" s="80" t="s">
        <v>3987</v>
      </c>
      <c r="C4939" s="80" t="s">
        <v>3705</v>
      </c>
      <c r="D4939" s="99">
        <v>0.45500000000000002</v>
      </c>
      <c r="E4939" s="80" t="s">
        <v>3706</v>
      </c>
      <c r="F4939" s="86" t="str">
        <f>INDEX('Crosswalk Particulates'!$B:$B,MATCH('2017 EPA Data'!A4939,'Crosswalk Particulates'!$A:$A,0))</f>
        <v>process-chemicals-industry</v>
      </c>
      <c r="G4939" s="91">
        <f>INDEX('Crosswalk Particulates'!$E:$E,MATCH('2017 EPA Data'!$B4939,'Crosswalk Particulates'!$D:$D,0))</f>
        <v>0</v>
      </c>
      <c r="H4939" s="103">
        <f t="shared" si="77"/>
        <v>0</v>
      </c>
    </row>
    <row r="4940" spans="1:8" hidden="1">
      <c r="A4940" s="80" t="s">
        <v>3790</v>
      </c>
      <c r="B4940" s="80" t="s">
        <v>3913</v>
      </c>
      <c r="C4940" s="80" t="s">
        <v>3705</v>
      </c>
      <c r="D4940" s="99">
        <v>0.45054</v>
      </c>
      <c r="E4940" s="80" t="s">
        <v>3706</v>
      </c>
      <c r="F4940" s="86" t="str">
        <f>INDEX('Crosswalk Particulates'!$B:$B,MATCH('2017 EPA Data'!A4940,'Crosswalk Particulates'!$A:$A,0))</f>
        <v>process-other-industry</v>
      </c>
      <c r="G4940" s="91">
        <f>INDEX('Crosswalk Particulates'!$E:$E,MATCH('2017 EPA Data'!$B4940,'Crosswalk Particulates'!$D:$D,0))</f>
        <v>0</v>
      </c>
      <c r="H4940" s="103">
        <f t="shared" si="77"/>
        <v>0</v>
      </c>
    </row>
    <row r="4941" spans="1:8" hidden="1">
      <c r="A4941" s="80" t="s">
        <v>3852</v>
      </c>
      <c r="B4941" s="80" t="s">
        <v>3905</v>
      </c>
      <c r="C4941" s="80" t="s">
        <v>3705</v>
      </c>
      <c r="D4941" s="99">
        <v>0.45</v>
      </c>
      <c r="E4941" s="80" t="s">
        <v>3706</v>
      </c>
      <c r="F4941" s="86" t="str">
        <f>INDEX('Crosswalk Particulates'!$B:$B,MATCH('2017 EPA Data'!A4941,'Crosswalk Particulates'!$A:$A,0))</f>
        <v>Commercial Buildings Sector</v>
      </c>
      <c r="G4941" s="91">
        <f>INDEX('Crosswalk Particulates'!$E:$E,MATCH('2017 EPA Data'!$B4941,'Crosswalk Particulates'!$D:$D,0))</f>
        <v>0</v>
      </c>
      <c r="H4941" s="103">
        <f t="shared" si="77"/>
        <v>0</v>
      </c>
    </row>
    <row r="4942" spans="1:8" hidden="1">
      <c r="A4942" s="80" t="s">
        <v>3783</v>
      </c>
      <c r="B4942" s="80" t="s">
        <v>3785</v>
      </c>
      <c r="C4942" s="80" t="s">
        <v>3709</v>
      </c>
      <c r="D4942" s="99">
        <v>0.4473473</v>
      </c>
      <c r="E4942" s="80" t="s">
        <v>3710</v>
      </c>
      <c r="F4942" s="86" t="str">
        <f>INDEX('Crosswalk Particulates'!$B:$B,MATCH('2017 EPA Data'!A4942,'Crosswalk Particulates'!$A:$A,0))</f>
        <v>process-other-industry</v>
      </c>
      <c r="G4942" s="91" t="str">
        <f>INDEX('Crosswalk Particulates'!$E:$E,MATCH('2017 EPA Data'!$B4942,'Crosswalk Particulates'!$D:$D,0))</f>
        <v>CH4</v>
      </c>
      <c r="H4942" s="103">
        <f t="shared" si="77"/>
        <v>405827.12667035591</v>
      </c>
    </row>
    <row r="4943" spans="1:8" hidden="1">
      <c r="A4943" s="80" t="s">
        <v>3857</v>
      </c>
      <c r="B4943" s="80" t="s">
        <v>3851</v>
      </c>
      <c r="C4943" s="80" t="s">
        <v>3705</v>
      </c>
      <c r="D4943" s="99">
        <v>0.44696641999999998</v>
      </c>
      <c r="E4943" s="80" t="s">
        <v>3706</v>
      </c>
      <c r="F4943" s="86" t="str">
        <f>INDEX('Crosswalk Particulates'!$B:$B,MATCH('2017 EPA Data'!A4943,'Crosswalk Particulates'!$A:$A,0))</f>
        <v>Commercial Buildings Sector</v>
      </c>
      <c r="G4943" s="91">
        <f>INDEX('Crosswalk Particulates'!$E:$E,MATCH('2017 EPA Data'!$B4943,'Crosswalk Particulates'!$D:$D,0))</f>
        <v>0</v>
      </c>
      <c r="H4943" s="103">
        <f t="shared" si="77"/>
        <v>0</v>
      </c>
    </row>
    <row r="4944" spans="1:8" hidden="1">
      <c r="A4944" s="80" t="s">
        <v>3774</v>
      </c>
      <c r="B4944" s="80" t="s">
        <v>3912</v>
      </c>
      <c r="C4944" s="80" t="s">
        <v>3705</v>
      </c>
      <c r="D4944" s="99">
        <v>0.44092399999999998</v>
      </c>
      <c r="E4944" s="80" t="s">
        <v>3706</v>
      </c>
      <c r="F4944" s="86" t="str">
        <f>INDEX('Crosswalk Particulates'!$B:$B,MATCH('2017 EPA Data'!A4944,'Crosswalk Particulates'!$A:$A,0))</f>
        <v>process-other-industry</v>
      </c>
      <c r="G4944" s="91">
        <f>INDEX('Crosswalk Particulates'!$E:$E,MATCH('2017 EPA Data'!$B4944,'Crosswalk Particulates'!$D:$D,0))</f>
        <v>0</v>
      </c>
      <c r="H4944" s="103">
        <f t="shared" si="77"/>
        <v>0</v>
      </c>
    </row>
    <row r="4945" spans="1:8" hidden="1">
      <c r="A4945" s="80" t="s">
        <v>3820</v>
      </c>
      <c r="B4945" s="80" t="s">
        <v>3840</v>
      </c>
      <c r="C4945" s="80" t="s">
        <v>3705</v>
      </c>
      <c r="D4945" s="99">
        <v>0.43928057461999998</v>
      </c>
      <c r="E4945" s="80" t="s">
        <v>3706</v>
      </c>
      <c r="F4945" s="86" t="str">
        <f>INDEX('Crosswalk Particulates'!$B:$B,MATCH('2017 EPA Data'!A4945,'Crosswalk Particulates'!$A:$A,0))</f>
        <v>industry-fuel-other</v>
      </c>
      <c r="G4945" s="91">
        <f>INDEX('Crosswalk Particulates'!$E:$E,MATCH('2017 EPA Data'!$B4945,'Crosswalk Particulates'!$D:$D,0))</f>
        <v>0</v>
      </c>
      <c r="H4945" s="103">
        <f t="shared" si="77"/>
        <v>0</v>
      </c>
    </row>
    <row r="4946" spans="1:8" hidden="1">
      <c r="A4946" s="80" t="s">
        <v>3795</v>
      </c>
      <c r="B4946" s="80" t="s">
        <v>4000</v>
      </c>
      <c r="C4946" s="80" t="s">
        <v>3705</v>
      </c>
      <c r="D4946" s="99">
        <v>0.43543599999999999</v>
      </c>
      <c r="E4946" s="80" t="s">
        <v>3706</v>
      </c>
      <c r="F4946" s="86" t="str">
        <f>INDEX('Crosswalk Particulates'!$B:$B,MATCH('2017 EPA Data'!A4946,'Crosswalk Particulates'!$A:$A,0))</f>
        <v>process-cement-industry</v>
      </c>
      <c r="G4946" s="91">
        <f>INDEX('Crosswalk Particulates'!$E:$E,MATCH('2017 EPA Data'!$B4946,'Crosswalk Particulates'!$D:$D,0))</f>
        <v>0</v>
      </c>
      <c r="H4946" s="103">
        <f t="shared" si="77"/>
        <v>0</v>
      </c>
    </row>
    <row r="4947" spans="1:8" hidden="1">
      <c r="A4947" s="80" t="s">
        <v>3760</v>
      </c>
      <c r="B4947" s="80" t="s">
        <v>3748</v>
      </c>
      <c r="C4947" s="80" t="s">
        <v>3745</v>
      </c>
      <c r="D4947" s="99">
        <v>0.4345</v>
      </c>
      <c r="E4947" s="80" t="s">
        <v>3710</v>
      </c>
      <c r="F4947" s="86" t="str">
        <f>INDEX('Crosswalk Particulates'!$B:$B,MATCH('2017 EPA Data'!A4947,'Crosswalk Particulates'!$A:$A,0))</f>
        <v>process-other-industry</v>
      </c>
      <c r="G4947" s="91" t="str">
        <f>INDEX('Crosswalk Particulates'!$E:$E,MATCH('2017 EPA Data'!$B4947,'Crosswalk Particulates'!$D:$D,0))</f>
        <v>CO</v>
      </c>
      <c r="H4947" s="103">
        <f t="shared" si="77"/>
        <v>394172.23829957092</v>
      </c>
    </row>
    <row r="4948" spans="1:8" hidden="1">
      <c r="A4948" s="80" t="s">
        <v>3795</v>
      </c>
      <c r="B4948" s="80" t="s">
        <v>3934</v>
      </c>
      <c r="C4948" s="80" t="s">
        <v>3705</v>
      </c>
      <c r="D4948" s="99">
        <v>0.43</v>
      </c>
      <c r="E4948" s="80" t="s">
        <v>3706</v>
      </c>
      <c r="F4948" s="86" t="str">
        <f>INDEX('Crosswalk Particulates'!$B:$B,MATCH('2017 EPA Data'!A4948,'Crosswalk Particulates'!$A:$A,0))</f>
        <v>process-cement-industry</v>
      </c>
      <c r="G4948" s="91">
        <f>INDEX('Crosswalk Particulates'!$E:$E,MATCH('2017 EPA Data'!$B4948,'Crosswalk Particulates'!$D:$D,0))</f>
        <v>0</v>
      </c>
      <c r="H4948" s="103">
        <f t="shared" si="77"/>
        <v>0</v>
      </c>
    </row>
    <row r="4949" spans="1:8" hidden="1">
      <c r="A4949" s="80" t="s">
        <v>3783</v>
      </c>
      <c r="B4949" s="80" t="s">
        <v>3813</v>
      </c>
      <c r="C4949" s="80" t="s">
        <v>3705</v>
      </c>
      <c r="D4949" s="99">
        <v>0.42200002580000001</v>
      </c>
      <c r="E4949" s="80" t="s">
        <v>3706</v>
      </c>
      <c r="F4949" s="86" t="str">
        <f>INDEX('Crosswalk Particulates'!$B:$B,MATCH('2017 EPA Data'!A4949,'Crosswalk Particulates'!$A:$A,0))</f>
        <v>process-other-industry</v>
      </c>
      <c r="G4949" s="91">
        <f>INDEX('Crosswalk Particulates'!$E:$E,MATCH('2017 EPA Data'!$B4949,'Crosswalk Particulates'!$D:$D,0))</f>
        <v>0</v>
      </c>
      <c r="H4949" s="103">
        <f t="shared" si="77"/>
        <v>0</v>
      </c>
    </row>
    <row r="4950" spans="1:8" hidden="1">
      <c r="A4950" s="80" t="s">
        <v>3835</v>
      </c>
      <c r="B4950" s="80" t="s">
        <v>3829</v>
      </c>
      <c r="C4950" s="80" t="s">
        <v>3705</v>
      </c>
      <c r="D4950" s="99">
        <v>0.42188900000000001</v>
      </c>
      <c r="E4950" s="80" t="s">
        <v>3706</v>
      </c>
      <c r="F4950" s="86" t="str">
        <f>INDEX('Crosswalk Particulates'!$B:$B,MATCH('2017 EPA Data'!A4950,'Crosswalk Particulates'!$A:$A,0))</f>
        <v>process-mining-industry</v>
      </c>
      <c r="G4950" s="91">
        <f>INDEX('Crosswalk Particulates'!$E:$E,MATCH('2017 EPA Data'!$B4950,'Crosswalk Particulates'!$D:$D,0))</f>
        <v>0</v>
      </c>
      <c r="H4950" s="103">
        <f t="shared" si="77"/>
        <v>0</v>
      </c>
    </row>
    <row r="4951" spans="1:8" hidden="1">
      <c r="A4951" s="80" t="s">
        <v>3835</v>
      </c>
      <c r="B4951" s="80" t="s">
        <v>3765</v>
      </c>
      <c r="C4951" s="80" t="s">
        <v>3705</v>
      </c>
      <c r="D4951" s="99">
        <v>0.42</v>
      </c>
      <c r="E4951" s="80" t="s">
        <v>3706</v>
      </c>
      <c r="F4951" s="86" t="str">
        <f>INDEX('Crosswalk Particulates'!$B:$B,MATCH('2017 EPA Data'!A4951,'Crosswalk Particulates'!$A:$A,0))</f>
        <v>process-mining-industry</v>
      </c>
      <c r="G4951" s="91">
        <f>INDEX('Crosswalk Particulates'!$E:$E,MATCH('2017 EPA Data'!$B4951,'Crosswalk Particulates'!$D:$D,0))</f>
        <v>0</v>
      </c>
      <c r="H4951" s="103">
        <f t="shared" si="77"/>
        <v>0</v>
      </c>
    </row>
    <row r="4952" spans="1:8" hidden="1">
      <c r="A4952" s="80" t="s">
        <v>3857</v>
      </c>
      <c r="B4952" s="80" t="s">
        <v>3889</v>
      </c>
      <c r="C4952" s="80" t="s">
        <v>3705</v>
      </c>
      <c r="D4952" s="99">
        <v>0.41568207000000001</v>
      </c>
      <c r="E4952" s="80" t="s">
        <v>3706</v>
      </c>
      <c r="F4952" s="86" t="str">
        <f>INDEX('Crosswalk Particulates'!$B:$B,MATCH('2017 EPA Data'!A4952,'Crosswalk Particulates'!$A:$A,0))</f>
        <v>Commercial Buildings Sector</v>
      </c>
      <c r="G4952" s="91">
        <f>INDEX('Crosswalk Particulates'!$E:$E,MATCH('2017 EPA Data'!$B4952,'Crosswalk Particulates'!$D:$D,0))</f>
        <v>0</v>
      </c>
      <c r="H4952" s="103">
        <f t="shared" si="77"/>
        <v>0</v>
      </c>
    </row>
    <row r="4953" spans="1:8" hidden="1">
      <c r="A4953" s="80" t="s">
        <v>3769</v>
      </c>
      <c r="B4953" s="80" t="s">
        <v>3982</v>
      </c>
      <c r="C4953" s="80" t="s">
        <v>3705</v>
      </c>
      <c r="D4953" s="99">
        <v>0.4118</v>
      </c>
      <c r="E4953" s="80" t="s">
        <v>3706</v>
      </c>
      <c r="F4953" s="86" t="str">
        <f>INDEX('Crosswalk Particulates'!$B:$B,MATCH('2017 EPA Data'!A4953,'Crosswalk Particulates'!$A:$A,0))</f>
        <v>Electricity Sector</v>
      </c>
      <c r="G4953" s="91">
        <f>INDEX('Crosswalk Particulates'!$E:$E,MATCH('2017 EPA Data'!$B4953,'Crosswalk Particulates'!$D:$D,0))</f>
        <v>0</v>
      </c>
      <c r="H4953" s="103">
        <f t="shared" si="77"/>
        <v>0</v>
      </c>
    </row>
    <row r="4954" spans="1:8" hidden="1">
      <c r="A4954" s="80" t="s">
        <v>3769</v>
      </c>
      <c r="B4954" s="80" t="s">
        <v>4047</v>
      </c>
      <c r="C4954" s="80" t="s">
        <v>3705</v>
      </c>
      <c r="D4954" s="99">
        <v>0.4118</v>
      </c>
      <c r="E4954" s="80" t="s">
        <v>3706</v>
      </c>
      <c r="F4954" s="86" t="str">
        <f>INDEX('Crosswalk Particulates'!$B:$B,MATCH('2017 EPA Data'!A4954,'Crosswalk Particulates'!$A:$A,0))</f>
        <v>Electricity Sector</v>
      </c>
      <c r="G4954" s="91">
        <f>INDEX('Crosswalk Particulates'!$E:$E,MATCH('2017 EPA Data'!$B4954,'Crosswalk Particulates'!$D:$D,0))</f>
        <v>0</v>
      </c>
      <c r="H4954" s="103">
        <f t="shared" si="77"/>
        <v>0</v>
      </c>
    </row>
    <row r="4955" spans="1:8" hidden="1">
      <c r="A4955" s="80" t="s">
        <v>3726</v>
      </c>
      <c r="B4955" s="80" t="s">
        <v>3846</v>
      </c>
      <c r="C4955" s="80" t="s">
        <v>3705</v>
      </c>
      <c r="D4955" s="99">
        <v>0.41145208999999999</v>
      </c>
      <c r="E4955" s="80" t="s">
        <v>3706</v>
      </c>
      <c r="F4955" s="86" t="str">
        <f>INDEX('Crosswalk Particulates'!$B:$B,MATCH('2017 EPA Data'!A4955,'Crosswalk Particulates'!$A:$A,0))</f>
        <v>process-other-industry</v>
      </c>
      <c r="G4955" s="91">
        <f>INDEX('Crosswalk Particulates'!$E:$E,MATCH('2017 EPA Data'!$B4955,'Crosswalk Particulates'!$D:$D,0))</f>
        <v>0</v>
      </c>
      <c r="H4955" s="103">
        <f t="shared" si="77"/>
        <v>0</v>
      </c>
    </row>
    <row r="4956" spans="1:8" hidden="1">
      <c r="A4956" s="80" t="s">
        <v>3911</v>
      </c>
      <c r="B4956" s="80" t="s">
        <v>3877</v>
      </c>
      <c r="C4956" s="80" t="s">
        <v>3705</v>
      </c>
      <c r="D4956" s="99">
        <v>0.41061815200000001</v>
      </c>
      <c r="E4956" s="80" t="s">
        <v>3706</v>
      </c>
      <c r="F4956" s="86" t="str">
        <f>INDEX('Crosswalk Particulates'!$B:$B,MATCH('2017 EPA Data'!A4956,'Crosswalk Particulates'!$A:$A,0))</f>
        <v>Residential Buildings Sector</v>
      </c>
      <c r="G4956" s="91">
        <f>INDEX('Crosswalk Particulates'!$E:$E,MATCH('2017 EPA Data'!$B4956,'Crosswalk Particulates'!$D:$D,0))</f>
        <v>0</v>
      </c>
      <c r="H4956" s="103">
        <f t="shared" si="77"/>
        <v>0</v>
      </c>
    </row>
    <row r="4957" spans="1:8" hidden="1">
      <c r="A4957" s="80" t="s">
        <v>3741</v>
      </c>
      <c r="B4957" s="80" t="s">
        <v>3825</v>
      </c>
      <c r="C4957" s="80" t="s">
        <v>3705</v>
      </c>
      <c r="D4957" s="99">
        <v>0.41</v>
      </c>
      <c r="E4957" s="80" t="s">
        <v>3706</v>
      </c>
      <c r="F4957" s="86" t="str">
        <f>INDEX('Crosswalk Particulates'!$B:$B,MATCH('2017 EPA Data'!A4957,'Crosswalk Particulates'!$A:$A,0))</f>
        <v>process-other-industry</v>
      </c>
      <c r="G4957" s="91">
        <f>INDEX('Crosswalk Particulates'!$E:$E,MATCH('2017 EPA Data'!$B4957,'Crosswalk Particulates'!$D:$D,0))</f>
        <v>0</v>
      </c>
      <c r="H4957" s="103">
        <f t="shared" si="77"/>
        <v>0</v>
      </c>
    </row>
    <row r="4958" spans="1:8" hidden="1">
      <c r="A4958" s="80" t="s">
        <v>3772</v>
      </c>
      <c r="B4958" s="80" t="s">
        <v>3920</v>
      </c>
      <c r="D4958" s="99">
        <v>0.40529078400000002</v>
      </c>
      <c r="E4958" s="80" t="s">
        <v>3710</v>
      </c>
      <c r="F4958" s="86" t="str">
        <f>INDEX('Crosswalk Particulates'!$B:$B,MATCH('2017 EPA Data'!A4958,'Crosswalk Particulates'!$A:$A,0))</f>
        <v>Electricity Sector</v>
      </c>
      <c r="G4958" s="91">
        <f>INDEX('Crosswalk Particulates'!$E:$E,MATCH('2017 EPA Data'!$B4958,'Crosswalk Particulates'!$D:$D,0))</f>
        <v>0</v>
      </c>
      <c r="H4958" s="103">
        <f t="shared" si="77"/>
        <v>367674.05176402285</v>
      </c>
    </row>
    <row r="4959" spans="1:8" hidden="1">
      <c r="A4959" s="80" t="s">
        <v>3795</v>
      </c>
      <c r="B4959" s="80" t="s">
        <v>3896</v>
      </c>
      <c r="C4959" s="80" t="s">
        <v>3705</v>
      </c>
      <c r="D4959" s="99">
        <v>0.40300000000000002</v>
      </c>
      <c r="E4959" s="80" t="s">
        <v>3706</v>
      </c>
      <c r="F4959" s="86" t="str">
        <f>INDEX('Crosswalk Particulates'!$B:$B,MATCH('2017 EPA Data'!A4959,'Crosswalk Particulates'!$A:$A,0))</f>
        <v>process-cement-industry</v>
      </c>
      <c r="G4959" s="91">
        <f>INDEX('Crosswalk Particulates'!$E:$E,MATCH('2017 EPA Data'!$B4959,'Crosswalk Particulates'!$D:$D,0))</f>
        <v>0</v>
      </c>
      <c r="H4959" s="103">
        <f t="shared" si="77"/>
        <v>0</v>
      </c>
    </row>
    <row r="4960" spans="1:8" hidden="1">
      <c r="A4960" s="80" t="s">
        <v>3773</v>
      </c>
      <c r="B4960" s="80" t="s">
        <v>3908</v>
      </c>
      <c r="C4960" s="80" t="s">
        <v>3705</v>
      </c>
      <c r="D4960" s="99">
        <v>0.40259960587999999</v>
      </c>
      <c r="E4960" s="80" t="s">
        <v>3706</v>
      </c>
      <c r="F4960" s="86" t="str">
        <f>INDEX('Crosswalk Particulates'!$B:$B,MATCH('2017 EPA Data'!A4960,'Crosswalk Particulates'!$A:$A,0))</f>
        <v>process-other-industry</v>
      </c>
      <c r="G4960" s="91">
        <f>INDEX('Crosswalk Particulates'!$E:$E,MATCH('2017 EPA Data'!$B4960,'Crosswalk Particulates'!$D:$D,0))</f>
        <v>0</v>
      </c>
      <c r="H4960" s="103">
        <f t="shared" si="77"/>
        <v>0</v>
      </c>
    </row>
    <row r="4961" spans="1:8" hidden="1">
      <c r="A4961" s="80" t="s">
        <v>3819</v>
      </c>
      <c r="B4961" s="80" t="s">
        <v>3969</v>
      </c>
      <c r="C4961" s="80" t="s">
        <v>3705</v>
      </c>
      <c r="D4961" s="99">
        <v>0.40193733334600001</v>
      </c>
      <c r="E4961" s="80" t="s">
        <v>3706</v>
      </c>
      <c r="F4961" s="86" t="str">
        <f>INDEX('Crosswalk Particulates'!$B:$B,MATCH('2017 EPA Data'!A4961,'Crosswalk Particulates'!$A:$A,0))</f>
        <v>Residential Buildings Sector</v>
      </c>
      <c r="G4961" s="91">
        <f>INDEX('Crosswalk Particulates'!$E:$E,MATCH('2017 EPA Data'!$B4961,'Crosswalk Particulates'!$D:$D,0))</f>
        <v>0</v>
      </c>
      <c r="H4961" s="103">
        <f t="shared" si="77"/>
        <v>0</v>
      </c>
    </row>
    <row r="4962" spans="1:8" hidden="1">
      <c r="A4962" s="80" t="s">
        <v>3743</v>
      </c>
      <c r="B4962" s="80" t="s">
        <v>3870</v>
      </c>
      <c r="C4962" s="80" t="s">
        <v>3705</v>
      </c>
      <c r="D4962" s="99">
        <v>0.40022859999999999</v>
      </c>
      <c r="E4962" s="80" t="s">
        <v>3706</v>
      </c>
      <c r="F4962" s="86" t="str">
        <f>INDEX('Crosswalk Particulates'!$B:$B,MATCH('2017 EPA Data'!A4962,'Crosswalk Particulates'!$A:$A,0))</f>
        <v>process-other-industry</v>
      </c>
      <c r="G4962" s="91">
        <f>INDEX('Crosswalk Particulates'!$E:$E,MATCH('2017 EPA Data'!$B4962,'Crosswalk Particulates'!$D:$D,0))</f>
        <v>0</v>
      </c>
      <c r="H4962" s="103">
        <f t="shared" si="77"/>
        <v>0</v>
      </c>
    </row>
    <row r="4963" spans="1:8" hidden="1">
      <c r="A4963" s="80" t="s">
        <v>3747</v>
      </c>
      <c r="B4963" s="80" t="s">
        <v>3957</v>
      </c>
      <c r="C4963" s="80" t="s">
        <v>3705</v>
      </c>
      <c r="D4963" s="99">
        <v>0.40000124799999998</v>
      </c>
      <c r="E4963" s="80" t="s">
        <v>3706</v>
      </c>
      <c r="F4963" s="86" t="str">
        <f>INDEX('Crosswalk Particulates'!$B:$B,MATCH('2017 EPA Data'!A4963,'Crosswalk Particulates'!$A:$A,0))</f>
        <v>process-waste-industry</v>
      </c>
      <c r="G4963" s="91">
        <f>INDEX('Crosswalk Particulates'!$E:$E,MATCH('2017 EPA Data'!$B4963,'Crosswalk Particulates'!$D:$D,0))</f>
        <v>0</v>
      </c>
      <c r="H4963" s="103">
        <f t="shared" si="77"/>
        <v>0</v>
      </c>
    </row>
    <row r="4964" spans="1:8" hidden="1">
      <c r="A4964" s="80" t="s">
        <v>3817</v>
      </c>
      <c r="B4964" s="80" t="s">
        <v>3895</v>
      </c>
      <c r="C4964" s="80" t="s">
        <v>3705</v>
      </c>
      <c r="D4964" s="99">
        <v>0.4</v>
      </c>
      <c r="E4964" s="80" t="s">
        <v>3706</v>
      </c>
      <c r="F4964" s="86" t="str">
        <f>INDEX('Crosswalk Particulates'!$B:$B,MATCH('2017 EPA Data'!A4964,'Crosswalk Particulates'!$A:$A,0))</f>
        <v>industry-fuel-oil</v>
      </c>
      <c r="G4964" s="91">
        <f>INDEX('Crosswalk Particulates'!$E:$E,MATCH('2017 EPA Data'!$B4964,'Crosswalk Particulates'!$D:$D,0))</f>
        <v>0</v>
      </c>
      <c r="H4964" s="103">
        <f t="shared" si="77"/>
        <v>0</v>
      </c>
    </row>
    <row r="4965" spans="1:8" hidden="1">
      <c r="A4965" s="80" t="s">
        <v>3806</v>
      </c>
      <c r="B4965" s="80" t="s">
        <v>3932</v>
      </c>
      <c r="C4965" s="80" t="s">
        <v>3705</v>
      </c>
      <c r="D4965" s="99">
        <v>0.4</v>
      </c>
      <c r="E4965" s="80" t="s">
        <v>3706</v>
      </c>
      <c r="F4965" s="86" t="str">
        <f>INDEX('Crosswalk Particulates'!$B:$B,MATCH('2017 EPA Data'!A4965,'Crosswalk Particulates'!$A:$A,0))</f>
        <v>Other-EPA</v>
      </c>
      <c r="G4965" s="91">
        <f>INDEX('Crosswalk Particulates'!$E:$E,MATCH('2017 EPA Data'!$B4965,'Crosswalk Particulates'!$D:$D,0))</f>
        <v>0</v>
      </c>
      <c r="H4965" s="103">
        <f t="shared" si="77"/>
        <v>0</v>
      </c>
    </row>
    <row r="4966" spans="1:8" hidden="1">
      <c r="A4966" s="80" t="s">
        <v>3806</v>
      </c>
      <c r="B4966" s="80" t="s">
        <v>3764</v>
      </c>
      <c r="C4966" s="80" t="s">
        <v>3705</v>
      </c>
      <c r="D4966" s="99">
        <v>0.4</v>
      </c>
      <c r="E4966" s="80" t="s">
        <v>3706</v>
      </c>
      <c r="F4966" s="86" t="str">
        <f>INDEX('Crosswalk Particulates'!$B:$B,MATCH('2017 EPA Data'!A4966,'Crosswalk Particulates'!$A:$A,0))</f>
        <v>Other-EPA</v>
      </c>
      <c r="G4966" s="91">
        <f>INDEX('Crosswalk Particulates'!$E:$E,MATCH('2017 EPA Data'!$B4966,'Crosswalk Particulates'!$D:$D,0))</f>
        <v>0</v>
      </c>
      <c r="H4966" s="103">
        <f t="shared" si="77"/>
        <v>0</v>
      </c>
    </row>
    <row r="4967" spans="1:8" hidden="1">
      <c r="A4967" s="80" t="s">
        <v>3766</v>
      </c>
      <c r="B4967" s="80" t="s">
        <v>4031</v>
      </c>
      <c r="C4967" s="80" t="s">
        <v>3705</v>
      </c>
      <c r="D4967" s="99">
        <v>0.4</v>
      </c>
      <c r="E4967" s="80" t="s">
        <v>3706</v>
      </c>
      <c r="F4967" s="86" t="str">
        <f>INDEX('Crosswalk Particulates'!$B:$B,MATCH('2017 EPA Data'!A4967,'Crosswalk Particulates'!$A:$A,0))</f>
        <v>process-chemicals-industry</v>
      </c>
      <c r="G4967" s="91">
        <f>INDEX('Crosswalk Particulates'!$E:$E,MATCH('2017 EPA Data'!$B4967,'Crosswalk Particulates'!$D:$D,0))</f>
        <v>0</v>
      </c>
      <c r="H4967" s="103">
        <f t="shared" si="77"/>
        <v>0</v>
      </c>
    </row>
    <row r="4968" spans="1:8" hidden="1">
      <c r="A4968" s="80" t="s">
        <v>3726</v>
      </c>
      <c r="B4968" s="80" t="s">
        <v>3961</v>
      </c>
      <c r="C4968" s="80" t="s">
        <v>3705</v>
      </c>
      <c r="D4968" s="99">
        <v>0.4</v>
      </c>
      <c r="E4968" s="80" t="s">
        <v>3706</v>
      </c>
      <c r="F4968" s="86" t="str">
        <f>INDEX('Crosswalk Particulates'!$B:$B,MATCH('2017 EPA Data'!A4968,'Crosswalk Particulates'!$A:$A,0))</f>
        <v>process-other-industry</v>
      </c>
      <c r="G4968" s="91">
        <f>INDEX('Crosswalk Particulates'!$E:$E,MATCH('2017 EPA Data'!$B4968,'Crosswalk Particulates'!$D:$D,0))</f>
        <v>0</v>
      </c>
      <c r="H4968" s="103">
        <f t="shared" si="77"/>
        <v>0</v>
      </c>
    </row>
    <row r="4969" spans="1:8" hidden="1">
      <c r="A4969" s="80" t="s">
        <v>3726</v>
      </c>
      <c r="B4969" s="80" t="s">
        <v>3923</v>
      </c>
      <c r="C4969" s="80" t="s">
        <v>3705</v>
      </c>
      <c r="D4969" s="99">
        <v>0.39833925748731802</v>
      </c>
      <c r="E4969" s="80" t="s">
        <v>3706</v>
      </c>
      <c r="F4969" s="86" t="str">
        <f>INDEX('Crosswalk Particulates'!$B:$B,MATCH('2017 EPA Data'!A4969,'Crosswalk Particulates'!$A:$A,0))</f>
        <v>process-other-industry</v>
      </c>
      <c r="G4969" s="91">
        <f>INDEX('Crosswalk Particulates'!$E:$E,MATCH('2017 EPA Data'!$B4969,'Crosswalk Particulates'!$D:$D,0))</f>
        <v>0</v>
      </c>
      <c r="H4969" s="103">
        <f t="shared" si="77"/>
        <v>0</v>
      </c>
    </row>
    <row r="4970" spans="1:8" hidden="1">
      <c r="A4970" s="80" t="s">
        <v>3726</v>
      </c>
      <c r="B4970" s="80" t="s">
        <v>4031</v>
      </c>
      <c r="C4970" s="80" t="s">
        <v>3705</v>
      </c>
      <c r="D4970" s="99">
        <v>0.39481195271300001</v>
      </c>
      <c r="E4970" s="80" t="s">
        <v>3706</v>
      </c>
      <c r="F4970" s="86" t="str">
        <f>INDEX('Crosswalk Particulates'!$B:$B,MATCH('2017 EPA Data'!A4970,'Crosswalk Particulates'!$A:$A,0))</f>
        <v>process-other-industry</v>
      </c>
      <c r="G4970" s="91">
        <f>INDEX('Crosswalk Particulates'!$E:$E,MATCH('2017 EPA Data'!$B4970,'Crosswalk Particulates'!$D:$D,0))</f>
        <v>0</v>
      </c>
      <c r="H4970" s="103">
        <f t="shared" si="77"/>
        <v>0</v>
      </c>
    </row>
    <row r="4971" spans="1:8" hidden="1">
      <c r="A4971" s="80" t="s">
        <v>3780</v>
      </c>
      <c r="B4971" s="80" t="s">
        <v>3963</v>
      </c>
      <c r="C4971" s="80" t="s">
        <v>3705</v>
      </c>
      <c r="D4971" s="99">
        <v>0.39137959096399999</v>
      </c>
      <c r="E4971" s="80" t="s">
        <v>3706</v>
      </c>
      <c r="F4971" s="86" t="str">
        <f>INDEX('Crosswalk Particulates'!$B:$B,MATCH('2017 EPA Data'!A4971,'Crosswalk Particulates'!$A:$A,0))</f>
        <v>process-ngps-industry</v>
      </c>
      <c r="G4971" s="91">
        <f>INDEX('Crosswalk Particulates'!$E:$E,MATCH('2017 EPA Data'!$B4971,'Crosswalk Particulates'!$D:$D,0))</f>
        <v>0</v>
      </c>
      <c r="H4971" s="103">
        <f t="shared" si="77"/>
        <v>0</v>
      </c>
    </row>
    <row r="4972" spans="1:8" hidden="1">
      <c r="A4972" s="80" t="s">
        <v>3741</v>
      </c>
      <c r="B4972" s="80" t="s">
        <v>3956</v>
      </c>
      <c r="C4972" s="80" t="s">
        <v>3705</v>
      </c>
      <c r="D4972" s="99">
        <v>0.39074999999999999</v>
      </c>
      <c r="E4972" s="80" t="s">
        <v>3706</v>
      </c>
      <c r="F4972" s="86" t="str">
        <f>INDEX('Crosswalk Particulates'!$B:$B,MATCH('2017 EPA Data'!A4972,'Crosswalk Particulates'!$A:$A,0))</f>
        <v>process-other-industry</v>
      </c>
      <c r="G4972" s="91">
        <f>INDEX('Crosswalk Particulates'!$E:$E,MATCH('2017 EPA Data'!$B4972,'Crosswalk Particulates'!$D:$D,0))</f>
        <v>0</v>
      </c>
      <c r="H4972" s="103">
        <f t="shared" si="77"/>
        <v>0</v>
      </c>
    </row>
    <row r="4973" spans="1:8" hidden="1">
      <c r="A4973" s="80" t="s">
        <v>3780</v>
      </c>
      <c r="B4973" s="80" t="s">
        <v>3805</v>
      </c>
      <c r="C4973" s="80" t="s">
        <v>3705</v>
      </c>
      <c r="D4973" s="99">
        <v>0.38269584200000001</v>
      </c>
      <c r="E4973" s="80" t="s">
        <v>3706</v>
      </c>
      <c r="F4973" s="86" t="str">
        <f>INDEX('Crosswalk Particulates'!$B:$B,MATCH('2017 EPA Data'!A4973,'Crosswalk Particulates'!$A:$A,0))</f>
        <v>process-ngps-industry</v>
      </c>
      <c r="G4973" s="91">
        <f>INDEX('Crosswalk Particulates'!$E:$E,MATCH('2017 EPA Data'!$B4973,'Crosswalk Particulates'!$D:$D,0))</f>
        <v>0</v>
      </c>
      <c r="H4973" s="103">
        <f t="shared" si="77"/>
        <v>0</v>
      </c>
    </row>
    <row r="4974" spans="1:8" hidden="1">
      <c r="A4974" s="80" t="s">
        <v>3843</v>
      </c>
      <c r="B4974" s="80" t="s">
        <v>3944</v>
      </c>
      <c r="C4974" s="80" t="s">
        <v>3705</v>
      </c>
      <c r="D4974" s="99">
        <v>0.38174213769464899</v>
      </c>
      <c r="E4974" s="80" t="s">
        <v>3706</v>
      </c>
      <c r="F4974" s="86" t="str">
        <f>INDEX('Crosswalk Particulates'!$B:$B,MATCH('2017 EPA Data'!A4974,'Crosswalk Particulates'!$A:$A,0))</f>
        <v>Commercial Buildings Sector</v>
      </c>
      <c r="G4974" s="91">
        <f>INDEX('Crosswalk Particulates'!$E:$E,MATCH('2017 EPA Data'!$B4974,'Crosswalk Particulates'!$D:$D,0))</f>
        <v>0</v>
      </c>
      <c r="H4974" s="103">
        <f t="shared" si="77"/>
        <v>0</v>
      </c>
    </row>
    <row r="4975" spans="1:8" hidden="1">
      <c r="A4975" s="80" t="s">
        <v>3730</v>
      </c>
      <c r="B4975" s="80" t="s">
        <v>3863</v>
      </c>
      <c r="C4975" s="80" t="s">
        <v>3705</v>
      </c>
      <c r="D4975" s="99">
        <v>0.38153400294000001</v>
      </c>
      <c r="E4975" s="80" t="s">
        <v>3706</v>
      </c>
      <c r="F4975" s="86" t="str">
        <f>INDEX('Crosswalk Particulates'!$B:$B,MATCH('2017 EPA Data'!A4975,'Crosswalk Particulates'!$A:$A,0))</f>
        <v>process-ngps-industry</v>
      </c>
      <c r="G4975" s="91">
        <f>INDEX('Crosswalk Particulates'!$E:$E,MATCH('2017 EPA Data'!$B4975,'Crosswalk Particulates'!$D:$D,0))</f>
        <v>0</v>
      </c>
      <c r="H4975" s="103">
        <f t="shared" si="77"/>
        <v>0</v>
      </c>
    </row>
    <row r="4976" spans="1:8" hidden="1">
      <c r="A4976" s="80" t="s">
        <v>3760</v>
      </c>
      <c r="B4976" s="80" t="s">
        <v>3797</v>
      </c>
      <c r="C4976" s="80" t="s">
        <v>3745</v>
      </c>
      <c r="D4976" s="99">
        <v>0.375</v>
      </c>
      <c r="E4976" s="80" t="s">
        <v>3710</v>
      </c>
      <c r="F4976" s="86" t="str">
        <f>INDEX('Crosswalk Particulates'!$B:$B,MATCH('2017 EPA Data'!A4976,'Crosswalk Particulates'!$A:$A,0))</f>
        <v>process-other-industry</v>
      </c>
      <c r="G4976" s="91" t="str">
        <f>INDEX('Crosswalk Particulates'!$E:$E,MATCH('2017 EPA Data'!$B4976,'Crosswalk Particulates'!$D:$D,0))</f>
        <v>NOX</v>
      </c>
      <c r="H4976" s="103">
        <f t="shared" si="77"/>
        <v>340194.68207672983</v>
      </c>
    </row>
    <row r="4977" spans="1:8" hidden="1">
      <c r="A4977" s="80" t="s">
        <v>3835</v>
      </c>
      <c r="B4977" s="80" t="s">
        <v>3830</v>
      </c>
      <c r="C4977" s="80" t="s">
        <v>3705</v>
      </c>
      <c r="D4977" s="99">
        <v>0.37</v>
      </c>
      <c r="E4977" s="80" t="s">
        <v>3706</v>
      </c>
      <c r="F4977" s="86" t="str">
        <f>INDEX('Crosswalk Particulates'!$B:$B,MATCH('2017 EPA Data'!A4977,'Crosswalk Particulates'!$A:$A,0))</f>
        <v>process-mining-industry</v>
      </c>
      <c r="G4977" s="91">
        <f>INDEX('Crosswalk Particulates'!$E:$E,MATCH('2017 EPA Data'!$B4977,'Crosswalk Particulates'!$D:$D,0))</f>
        <v>0</v>
      </c>
      <c r="H4977" s="103">
        <f t="shared" si="77"/>
        <v>0</v>
      </c>
    </row>
    <row r="4978" spans="1:8" hidden="1">
      <c r="A4978" s="80" t="s">
        <v>3852</v>
      </c>
      <c r="B4978" s="80" t="s">
        <v>3827</v>
      </c>
      <c r="C4978" s="80" t="s">
        <v>3705</v>
      </c>
      <c r="D4978" s="99">
        <v>0.37</v>
      </c>
      <c r="E4978" s="80" t="s">
        <v>3706</v>
      </c>
      <c r="F4978" s="86" t="str">
        <f>INDEX('Crosswalk Particulates'!$B:$B,MATCH('2017 EPA Data'!A4978,'Crosswalk Particulates'!$A:$A,0))</f>
        <v>Commercial Buildings Sector</v>
      </c>
      <c r="G4978" s="91">
        <f>INDEX('Crosswalk Particulates'!$E:$E,MATCH('2017 EPA Data'!$B4978,'Crosswalk Particulates'!$D:$D,0))</f>
        <v>0</v>
      </c>
      <c r="H4978" s="103">
        <f t="shared" si="77"/>
        <v>0</v>
      </c>
    </row>
    <row r="4979" spans="1:8" hidden="1">
      <c r="A4979" s="80" t="s">
        <v>3853</v>
      </c>
      <c r="B4979" s="80" t="s">
        <v>4015</v>
      </c>
      <c r="C4979" s="80" t="s">
        <v>3705</v>
      </c>
      <c r="D4979" s="99">
        <v>0.36487979999999998</v>
      </c>
      <c r="E4979" s="80" t="s">
        <v>3706</v>
      </c>
      <c r="F4979" s="86" t="str">
        <f>INDEX('Crosswalk Particulates'!$B:$B,MATCH('2017 EPA Data'!A4979,'Crosswalk Particulates'!$A:$A,0))</f>
        <v>Commercial Buildings Sector</v>
      </c>
      <c r="G4979" s="91">
        <f>INDEX('Crosswalk Particulates'!$E:$E,MATCH('2017 EPA Data'!$B4979,'Crosswalk Particulates'!$D:$D,0))</f>
        <v>0</v>
      </c>
      <c r="H4979" s="103">
        <f t="shared" si="77"/>
        <v>0</v>
      </c>
    </row>
    <row r="4980" spans="1:8" hidden="1">
      <c r="A4980" s="80" t="s">
        <v>3735</v>
      </c>
      <c r="B4980" s="80" t="s">
        <v>3832</v>
      </c>
      <c r="C4980" s="80" t="s">
        <v>3705</v>
      </c>
      <c r="D4980" s="99">
        <v>0.36</v>
      </c>
      <c r="E4980" s="80" t="s">
        <v>3706</v>
      </c>
      <c r="F4980" s="86" t="str">
        <f>INDEX('Crosswalk Particulates'!$B:$B,MATCH('2017 EPA Data'!A4980,'Crosswalk Particulates'!$A:$A,0))</f>
        <v>process-other-industry</v>
      </c>
      <c r="G4980" s="91">
        <f>INDEX('Crosswalk Particulates'!$E:$E,MATCH('2017 EPA Data'!$B4980,'Crosswalk Particulates'!$D:$D,0))</f>
        <v>0</v>
      </c>
      <c r="H4980" s="103">
        <f t="shared" si="77"/>
        <v>0</v>
      </c>
    </row>
    <row r="4981" spans="1:8" hidden="1">
      <c r="A4981" s="80" t="s">
        <v>3734</v>
      </c>
      <c r="B4981" s="80" t="s">
        <v>3762</v>
      </c>
      <c r="C4981" s="80" t="s">
        <v>3705</v>
      </c>
      <c r="D4981" s="99">
        <v>0.36</v>
      </c>
      <c r="E4981" s="80" t="s">
        <v>3706</v>
      </c>
      <c r="F4981" s="86" t="str">
        <f>INDEX('Crosswalk Particulates'!$B:$B,MATCH('2017 EPA Data'!A4981,'Crosswalk Particulates'!$A:$A,0))</f>
        <v>process-other-industry</v>
      </c>
      <c r="G4981" s="91">
        <f>INDEX('Crosswalk Particulates'!$E:$E,MATCH('2017 EPA Data'!$B4981,'Crosswalk Particulates'!$D:$D,0))</f>
        <v>0</v>
      </c>
      <c r="H4981" s="103">
        <f t="shared" si="77"/>
        <v>0</v>
      </c>
    </row>
    <row r="4982" spans="1:8" hidden="1">
      <c r="A4982" s="80" t="s">
        <v>3734</v>
      </c>
      <c r="B4982" s="80" t="s">
        <v>3803</v>
      </c>
      <c r="C4982" s="80" t="s">
        <v>3745</v>
      </c>
      <c r="D4982" s="99">
        <v>0.35898000000000002</v>
      </c>
      <c r="E4982" s="80" t="s">
        <v>3710</v>
      </c>
      <c r="F4982" s="86" t="str">
        <f>INDEX('Crosswalk Particulates'!$B:$B,MATCH('2017 EPA Data'!A4982,'Crosswalk Particulates'!$A:$A,0))</f>
        <v>process-other-industry</v>
      </c>
      <c r="G4982" s="91" t="str">
        <f>INDEX('Crosswalk Particulates'!$E:$E,MATCH('2017 EPA Data'!$B4982,'Crosswalk Particulates'!$D:$D,0))</f>
        <v>SOx</v>
      </c>
      <c r="H4982" s="103">
        <f t="shared" si="77"/>
        <v>325661.56525841192</v>
      </c>
    </row>
    <row r="4983" spans="1:8" hidden="1">
      <c r="A4983" s="80" t="s">
        <v>3747</v>
      </c>
      <c r="B4983" s="80" t="s">
        <v>4048</v>
      </c>
      <c r="C4983" s="80" t="s">
        <v>3705</v>
      </c>
      <c r="D4983" s="99">
        <v>0.35</v>
      </c>
      <c r="E4983" s="80" t="s">
        <v>3706</v>
      </c>
      <c r="F4983" s="86" t="str">
        <f>INDEX('Crosswalk Particulates'!$B:$B,MATCH('2017 EPA Data'!A4983,'Crosswalk Particulates'!$A:$A,0))</f>
        <v>process-waste-industry</v>
      </c>
      <c r="G4983" s="91">
        <f>INDEX('Crosswalk Particulates'!$E:$E,MATCH('2017 EPA Data'!$B4983,'Crosswalk Particulates'!$D:$D,0))</f>
        <v>0</v>
      </c>
      <c r="H4983" s="103">
        <f t="shared" si="77"/>
        <v>0</v>
      </c>
    </row>
    <row r="4984" spans="1:8" hidden="1">
      <c r="A4984" s="80" t="s">
        <v>3783</v>
      </c>
      <c r="B4984" s="80" t="s">
        <v>3904</v>
      </c>
      <c r="D4984" s="99">
        <v>0.34842260916399997</v>
      </c>
      <c r="E4984" s="80" t="s">
        <v>3710</v>
      </c>
      <c r="F4984" s="86" t="str">
        <f>INDEX('Crosswalk Particulates'!$B:$B,MATCH('2017 EPA Data'!A4984,'Crosswalk Particulates'!$A:$A,0))</f>
        <v>process-other-industry</v>
      </c>
      <c r="G4984" s="91" t="str">
        <f>INDEX('Crosswalk Particulates'!$E:$E,MATCH('2017 EPA Data'!$B4984,'Crosswalk Particulates'!$D:$D,0))</f>
        <v>BC</v>
      </c>
      <c r="H4984" s="103">
        <f t="shared" si="77"/>
        <v>316084.05000771105</v>
      </c>
    </row>
    <row r="4985" spans="1:8" hidden="1">
      <c r="A4985" s="80" t="s">
        <v>3730</v>
      </c>
      <c r="B4985" s="80" t="s">
        <v>3850</v>
      </c>
      <c r="C4985" s="80" t="s">
        <v>3705</v>
      </c>
      <c r="D4985" s="99">
        <v>0.34524382999999997</v>
      </c>
      <c r="E4985" s="80" t="s">
        <v>3706</v>
      </c>
      <c r="F4985" s="86" t="str">
        <f>INDEX('Crosswalk Particulates'!$B:$B,MATCH('2017 EPA Data'!A4985,'Crosswalk Particulates'!$A:$A,0))</f>
        <v>process-ngps-industry</v>
      </c>
      <c r="G4985" s="91">
        <f>INDEX('Crosswalk Particulates'!$E:$E,MATCH('2017 EPA Data'!$B4985,'Crosswalk Particulates'!$D:$D,0))</f>
        <v>0</v>
      </c>
      <c r="H4985" s="103">
        <f t="shared" si="77"/>
        <v>0</v>
      </c>
    </row>
    <row r="4986" spans="1:8" hidden="1">
      <c r="A4986" s="80" t="s">
        <v>3741</v>
      </c>
      <c r="B4986" s="80" t="s">
        <v>3848</v>
      </c>
      <c r="C4986" s="80" t="s">
        <v>3705</v>
      </c>
      <c r="D4986" s="99">
        <v>0.34</v>
      </c>
      <c r="E4986" s="80" t="s">
        <v>3706</v>
      </c>
      <c r="F4986" s="86" t="str">
        <f>INDEX('Crosswalk Particulates'!$B:$B,MATCH('2017 EPA Data'!A4986,'Crosswalk Particulates'!$A:$A,0))</f>
        <v>process-other-industry</v>
      </c>
      <c r="G4986" s="91">
        <f>INDEX('Crosswalk Particulates'!$E:$E,MATCH('2017 EPA Data'!$B4986,'Crosswalk Particulates'!$D:$D,0))</f>
        <v>0</v>
      </c>
      <c r="H4986" s="103">
        <f t="shared" si="77"/>
        <v>0</v>
      </c>
    </row>
    <row r="4987" spans="1:8" hidden="1">
      <c r="A4987" s="80" t="s">
        <v>3772</v>
      </c>
      <c r="B4987" s="80" t="s">
        <v>4031</v>
      </c>
      <c r="C4987" s="80" t="s">
        <v>3705</v>
      </c>
      <c r="D4987" s="99">
        <v>0.33499580000000001</v>
      </c>
      <c r="E4987" s="80" t="s">
        <v>3706</v>
      </c>
      <c r="F4987" s="86" t="str">
        <f>INDEX('Crosswalk Particulates'!$B:$B,MATCH('2017 EPA Data'!A4987,'Crosswalk Particulates'!$A:$A,0))</f>
        <v>Electricity Sector</v>
      </c>
      <c r="G4987" s="91">
        <f>INDEX('Crosswalk Particulates'!$E:$E,MATCH('2017 EPA Data'!$B4987,'Crosswalk Particulates'!$D:$D,0))</f>
        <v>0</v>
      </c>
      <c r="H4987" s="103">
        <f t="shared" si="77"/>
        <v>0</v>
      </c>
    </row>
    <row r="4988" spans="1:8" hidden="1">
      <c r="A4988" s="80" t="s">
        <v>3747</v>
      </c>
      <c r="B4988" s="80" t="s">
        <v>3839</v>
      </c>
      <c r="C4988" s="80" t="s">
        <v>3705</v>
      </c>
      <c r="D4988" s="99">
        <v>0.33102420900000001</v>
      </c>
      <c r="E4988" s="80" t="s">
        <v>3706</v>
      </c>
      <c r="F4988" s="86" t="str">
        <f>INDEX('Crosswalk Particulates'!$B:$B,MATCH('2017 EPA Data'!A4988,'Crosswalk Particulates'!$A:$A,0))</f>
        <v>process-waste-industry</v>
      </c>
      <c r="G4988" s="91">
        <f>INDEX('Crosswalk Particulates'!$E:$E,MATCH('2017 EPA Data'!$B4988,'Crosswalk Particulates'!$D:$D,0))</f>
        <v>0</v>
      </c>
      <c r="H4988" s="103">
        <f t="shared" si="77"/>
        <v>0</v>
      </c>
    </row>
    <row r="4989" spans="1:8" hidden="1">
      <c r="A4989" s="80" t="s">
        <v>3707</v>
      </c>
      <c r="B4989" s="80" t="s">
        <v>4028</v>
      </c>
      <c r="C4989" s="80" t="s">
        <v>3705</v>
      </c>
      <c r="D4989" s="99">
        <v>0.33</v>
      </c>
      <c r="E4989" s="80" t="s">
        <v>3706</v>
      </c>
      <c r="F4989" s="86" t="str">
        <f>INDEX('Crosswalk Particulates'!$B:$B,MATCH('2017 EPA Data'!A4989,'Crosswalk Particulates'!$A:$A,0))</f>
        <v>process-other-industry</v>
      </c>
      <c r="G4989" s="91">
        <f>INDEX('Crosswalk Particulates'!$E:$E,MATCH('2017 EPA Data'!$B4989,'Crosswalk Particulates'!$D:$D,0))</f>
        <v>0</v>
      </c>
      <c r="H4989" s="103">
        <f t="shared" si="77"/>
        <v>0</v>
      </c>
    </row>
    <row r="4990" spans="1:8" hidden="1">
      <c r="A4990" s="80" t="s">
        <v>3820</v>
      </c>
      <c r="B4990" s="80" t="s">
        <v>3975</v>
      </c>
      <c r="C4990" s="80" t="s">
        <v>3705</v>
      </c>
      <c r="D4990" s="99">
        <v>0.32988400000000001</v>
      </c>
      <c r="E4990" s="80" t="s">
        <v>3706</v>
      </c>
      <c r="F4990" s="86" t="str">
        <f>INDEX('Crosswalk Particulates'!$B:$B,MATCH('2017 EPA Data'!A4990,'Crosswalk Particulates'!$A:$A,0))</f>
        <v>industry-fuel-other</v>
      </c>
      <c r="G4990" s="91">
        <f>INDEX('Crosswalk Particulates'!$E:$E,MATCH('2017 EPA Data'!$B4990,'Crosswalk Particulates'!$D:$D,0))</f>
        <v>0</v>
      </c>
      <c r="H4990" s="103">
        <f t="shared" si="77"/>
        <v>0</v>
      </c>
    </row>
    <row r="4991" spans="1:8" hidden="1">
      <c r="A4991" s="80" t="s">
        <v>3774</v>
      </c>
      <c r="B4991" s="80" t="s">
        <v>3863</v>
      </c>
      <c r="C4991" s="80" t="s">
        <v>3705</v>
      </c>
      <c r="D4991" s="99">
        <v>0.32882659918000001</v>
      </c>
      <c r="E4991" s="80" t="s">
        <v>3706</v>
      </c>
      <c r="F4991" s="86" t="str">
        <f>INDEX('Crosswalk Particulates'!$B:$B,MATCH('2017 EPA Data'!A4991,'Crosswalk Particulates'!$A:$A,0))</f>
        <v>process-other-industry</v>
      </c>
      <c r="G4991" s="91">
        <f>INDEX('Crosswalk Particulates'!$E:$E,MATCH('2017 EPA Data'!$B4991,'Crosswalk Particulates'!$D:$D,0))</f>
        <v>0</v>
      </c>
      <c r="H4991" s="103">
        <f t="shared" si="77"/>
        <v>0</v>
      </c>
    </row>
    <row r="4992" spans="1:8" hidden="1">
      <c r="A4992" s="80" t="s">
        <v>3837</v>
      </c>
      <c r="B4992" s="80" t="s">
        <v>3841</v>
      </c>
      <c r="C4992" s="80" t="s">
        <v>3705</v>
      </c>
      <c r="D4992" s="99">
        <v>0.32875349099000001</v>
      </c>
      <c r="E4992" s="80" t="s">
        <v>3706</v>
      </c>
      <c r="F4992" s="86" t="str">
        <f>INDEX('Crosswalk Particulates'!$B:$B,MATCH('2017 EPA Data'!A4992,'Crosswalk Particulates'!$A:$A,0))</f>
        <v>Electricity Sector</v>
      </c>
      <c r="G4992" s="91">
        <f>INDEX('Crosswalk Particulates'!$E:$E,MATCH('2017 EPA Data'!$B4992,'Crosswalk Particulates'!$D:$D,0))</f>
        <v>0</v>
      </c>
      <c r="H4992" s="103">
        <f t="shared" si="77"/>
        <v>0</v>
      </c>
    </row>
    <row r="4993" spans="1:8" hidden="1">
      <c r="A4993" s="80" t="s">
        <v>3774</v>
      </c>
      <c r="B4993" s="80" t="s">
        <v>3979</v>
      </c>
      <c r="C4993" s="80" t="s">
        <v>3705</v>
      </c>
      <c r="D4993" s="99">
        <v>0.32800000000000001</v>
      </c>
      <c r="E4993" s="80" t="s">
        <v>3706</v>
      </c>
      <c r="F4993" s="86" t="str">
        <f>INDEX('Crosswalk Particulates'!$B:$B,MATCH('2017 EPA Data'!A4993,'Crosswalk Particulates'!$A:$A,0))</f>
        <v>process-other-industry</v>
      </c>
      <c r="G4993" s="91">
        <f>INDEX('Crosswalk Particulates'!$E:$E,MATCH('2017 EPA Data'!$B4993,'Crosswalk Particulates'!$D:$D,0))</f>
        <v>0</v>
      </c>
      <c r="H4993" s="103">
        <f t="shared" si="77"/>
        <v>0</v>
      </c>
    </row>
    <row r="4994" spans="1:8" hidden="1">
      <c r="A4994" s="80" t="s">
        <v>3734</v>
      </c>
      <c r="B4994" s="80" t="s">
        <v>3861</v>
      </c>
      <c r="C4994" s="80" t="s">
        <v>3705</v>
      </c>
      <c r="D4994" s="99">
        <v>0.32</v>
      </c>
      <c r="E4994" s="80" t="s">
        <v>3706</v>
      </c>
      <c r="F4994" s="86" t="str">
        <f>INDEX('Crosswalk Particulates'!$B:$B,MATCH('2017 EPA Data'!A4994,'Crosswalk Particulates'!$A:$A,0))</f>
        <v>process-other-industry</v>
      </c>
      <c r="G4994" s="91">
        <f>INDEX('Crosswalk Particulates'!$E:$E,MATCH('2017 EPA Data'!$B4994,'Crosswalk Particulates'!$D:$D,0))</f>
        <v>0</v>
      </c>
      <c r="H4994" s="103">
        <f t="shared" si="77"/>
        <v>0</v>
      </c>
    </row>
    <row r="4995" spans="1:8" hidden="1">
      <c r="A4995" s="80" t="s">
        <v>3911</v>
      </c>
      <c r="B4995" s="80" t="s">
        <v>3749</v>
      </c>
      <c r="C4995" s="80" t="s">
        <v>3705</v>
      </c>
      <c r="D4995" s="99">
        <v>0.31914603619999998</v>
      </c>
      <c r="E4995" s="80" t="s">
        <v>3706</v>
      </c>
      <c r="F4995" s="86" t="str">
        <f>INDEX('Crosswalk Particulates'!$B:$B,MATCH('2017 EPA Data'!A4995,'Crosswalk Particulates'!$A:$A,0))</f>
        <v>Residential Buildings Sector</v>
      </c>
      <c r="G4995" s="91">
        <f>INDEX('Crosswalk Particulates'!$E:$E,MATCH('2017 EPA Data'!$B4995,'Crosswalk Particulates'!$D:$D,0))</f>
        <v>0</v>
      </c>
      <c r="H4995" s="103">
        <f t="shared" si="77"/>
        <v>0</v>
      </c>
    </row>
    <row r="4996" spans="1:8" hidden="1">
      <c r="A4996" s="80" t="s">
        <v>3774</v>
      </c>
      <c r="B4996" s="80" t="s">
        <v>3841</v>
      </c>
      <c r="C4996" s="80" t="s">
        <v>3705</v>
      </c>
      <c r="D4996" s="99">
        <v>0.31531999407</v>
      </c>
      <c r="E4996" s="80" t="s">
        <v>3706</v>
      </c>
      <c r="F4996" s="86" t="str">
        <f>INDEX('Crosswalk Particulates'!$B:$B,MATCH('2017 EPA Data'!A4996,'Crosswalk Particulates'!$A:$A,0))</f>
        <v>process-other-industry</v>
      </c>
      <c r="G4996" s="91">
        <f>INDEX('Crosswalk Particulates'!$E:$E,MATCH('2017 EPA Data'!$B4996,'Crosswalk Particulates'!$D:$D,0))</f>
        <v>0</v>
      </c>
      <c r="H4996" s="103">
        <f t="shared" ref="H4996:H5059" si="78">IF(E4996="TON",D4996/metricton_to_shortton,0)*10^6</f>
        <v>0</v>
      </c>
    </row>
    <row r="4997" spans="1:8" hidden="1">
      <c r="A4997" s="80" t="s">
        <v>3796</v>
      </c>
      <c r="B4997" s="80" t="s">
        <v>3883</v>
      </c>
      <c r="C4997" s="80" t="s">
        <v>3705</v>
      </c>
      <c r="D4997" s="99">
        <v>0.31238423599999998</v>
      </c>
      <c r="E4997" s="80" t="s">
        <v>3706</v>
      </c>
      <c r="F4997" s="86" t="str">
        <f>INDEX('Crosswalk Particulates'!$B:$B,MATCH('2017 EPA Data'!A4997,'Crosswalk Particulates'!$A:$A,0))</f>
        <v>Electricity Sector</v>
      </c>
      <c r="G4997" s="91">
        <f>INDEX('Crosswalk Particulates'!$E:$E,MATCH('2017 EPA Data'!$B4997,'Crosswalk Particulates'!$D:$D,0))</f>
        <v>0</v>
      </c>
      <c r="H4997" s="103">
        <f t="shared" si="78"/>
        <v>0</v>
      </c>
    </row>
    <row r="4998" spans="1:8" hidden="1">
      <c r="A4998" s="80" t="s">
        <v>3853</v>
      </c>
      <c r="B4998" s="80" t="s">
        <v>3963</v>
      </c>
      <c r="C4998" s="80" t="s">
        <v>3705</v>
      </c>
      <c r="D4998" s="99">
        <v>0.31230801876199998</v>
      </c>
      <c r="E4998" s="80" t="s">
        <v>3706</v>
      </c>
      <c r="F4998" s="86" t="str">
        <f>INDEX('Crosswalk Particulates'!$B:$B,MATCH('2017 EPA Data'!A4998,'Crosswalk Particulates'!$A:$A,0))</f>
        <v>Commercial Buildings Sector</v>
      </c>
      <c r="G4998" s="91">
        <f>INDEX('Crosswalk Particulates'!$E:$E,MATCH('2017 EPA Data'!$B4998,'Crosswalk Particulates'!$D:$D,0))</f>
        <v>0</v>
      </c>
      <c r="H4998" s="103">
        <f t="shared" si="78"/>
        <v>0</v>
      </c>
    </row>
    <row r="4999" spans="1:8" hidden="1">
      <c r="A4999" s="80" t="s">
        <v>3852</v>
      </c>
      <c r="B4999" s="80" t="s">
        <v>3856</v>
      </c>
      <c r="C4999" s="80" t="s">
        <v>3705</v>
      </c>
      <c r="D4999" s="99">
        <v>0.31</v>
      </c>
      <c r="E4999" s="80" t="s">
        <v>3706</v>
      </c>
      <c r="F4999" s="86" t="str">
        <f>INDEX('Crosswalk Particulates'!$B:$B,MATCH('2017 EPA Data'!A4999,'Crosswalk Particulates'!$A:$A,0))</f>
        <v>Commercial Buildings Sector</v>
      </c>
      <c r="G4999" s="91">
        <f>INDEX('Crosswalk Particulates'!$E:$E,MATCH('2017 EPA Data'!$B4999,'Crosswalk Particulates'!$D:$D,0))</f>
        <v>0</v>
      </c>
      <c r="H4999" s="103">
        <f t="shared" si="78"/>
        <v>0</v>
      </c>
    </row>
    <row r="5000" spans="1:8" hidden="1">
      <c r="A5000" s="80" t="s">
        <v>3769</v>
      </c>
      <c r="B5000" s="80" t="s">
        <v>3949</v>
      </c>
      <c r="C5000" s="80" t="s">
        <v>3705</v>
      </c>
      <c r="D5000" s="99">
        <v>0.30668046799999998</v>
      </c>
      <c r="E5000" s="80" t="s">
        <v>3706</v>
      </c>
      <c r="F5000" s="86" t="str">
        <f>INDEX('Crosswalk Particulates'!$B:$B,MATCH('2017 EPA Data'!A5000,'Crosswalk Particulates'!$A:$A,0))</f>
        <v>Electricity Sector</v>
      </c>
      <c r="G5000" s="91">
        <f>INDEX('Crosswalk Particulates'!$E:$E,MATCH('2017 EPA Data'!$B5000,'Crosswalk Particulates'!$D:$D,0))</f>
        <v>0</v>
      </c>
      <c r="H5000" s="103">
        <f t="shared" si="78"/>
        <v>0</v>
      </c>
    </row>
    <row r="5001" spans="1:8" hidden="1">
      <c r="A5001" s="80" t="s">
        <v>3837</v>
      </c>
      <c r="B5001" s="80" t="s">
        <v>3893</v>
      </c>
      <c r="C5001" s="80" t="s">
        <v>3705</v>
      </c>
      <c r="D5001" s="99">
        <v>0.30438541499999999</v>
      </c>
      <c r="E5001" s="80" t="s">
        <v>3706</v>
      </c>
      <c r="F5001" s="86" t="str">
        <f>INDEX('Crosswalk Particulates'!$B:$B,MATCH('2017 EPA Data'!A5001,'Crosswalk Particulates'!$A:$A,0))</f>
        <v>Electricity Sector</v>
      </c>
      <c r="G5001" s="91">
        <f>INDEX('Crosswalk Particulates'!$E:$E,MATCH('2017 EPA Data'!$B5001,'Crosswalk Particulates'!$D:$D,0))</f>
        <v>0</v>
      </c>
      <c r="H5001" s="103">
        <f t="shared" si="78"/>
        <v>0</v>
      </c>
    </row>
    <row r="5002" spans="1:8" hidden="1">
      <c r="A5002" s="80" t="s">
        <v>3835</v>
      </c>
      <c r="B5002" s="80" t="s">
        <v>3824</v>
      </c>
      <c r="C5002" s="80" t="s">
        <v>3705</v>
      </c>
      <c r="D5002" s="99">
        <v>0.30376619999999999</v>
      </c>
      <c r="E5002" s="80" t="s">
        <v>3706</v>
      </c>
      <c r="F5002" s="86" t="str">
        <f>INDEX('Crosswalk Particulates'!$B:$B,MATCH('2017 EPA Data'!A5002,'Crosswalk Particulates'!$A:$A,0))</f>
        <v>process-mining-industry</v>
      </c>
      <c r="G5002" s="91">
        <f>INDEX('Crosswalk Particulates'!$E:$E,MATCH('2017 EPA Data'!$B5002,'Crosswalk Particulates'!$D:$D,0))</f>
        <v>0</v>
      </c>
      <c r="H5002" s="103">
        <f t="shared" si="78"/>
        <v>0</v>
      </c>
    </row>
    <row r="5003" spans="1:8" hidden="1">
      <c r="A5003" s="80" t="s">
        <v>3769</v>
      </c>
      <c r="B5003" s="80" t="s">
        <v>3913</v>
      </c>
      <c r="C5003" s="80" t="s">
        <v>3705</v>
      </c>
      <c r="D5003" s="99">
        <v>0.30310029999999999</v>
      </c>
      <c r="E5003" s="80" t="s">
        <v>3706</v>
      </c>
      <c r="F5003" s="86" t="str">
        <f>INDEX('Crosswalk Particulates'!$B:$B,MATCH('2017 EPA Data'!A5003,'Crosswalk Particulates'!$A:$A,0))</f>
        <v>Electricity Sector</v>
      </c>
      <c r="G5003" s="91">
        <f>INDEX('Crosswalk Particulates'!$E:$E,MATCH('2017 EPA Data'!$B5003,'Crosswalk Particulates'!$D:$D,0))</f>
        <v>0</v>
      </c>
      <c r="H5003" s="103">
        <f t="shared" si="78"/>
        <v>0</v>
      </c>
    </row>
    <row r="5004" spans="1:8" hidden="1">
      <c r="A5004" s="80" t="s">
        <v>3807</v>
      </c>
      <c r="B5004" s="80" t="s">
        <v>3886</v>
      </c>
      <c r="C5004" s="80" t="s">
        <v>3709</v>
      </c>
      <c r="D5004" s="99">
        <v>0.30180000000000001</v>
      </c>
      <c r="E5004" s="80" t="s">
        <v>3710</v>
      </c>
      <c r="F5004" s="86" t="str">
        <f>INDEX('Crosswalk Particulates'!$B:$B,MATCH('2017 EPA Data'!A5004,'Crosswalk Particulates'!$A:$A,0))</f>
        <v>process-iron and steel-industry</v>
      </c>
      <c r="G5004" s="91" t="str">
        <f>INDEX('Crosswalk Particulates'!$E:$E,MATCH('2017 EPA Data'!$B5004,'Crosswalk Particulates'!$D:$D,0))</f>
        <v>N2O</v>
      </c>
      <c r="H5004" s="103">
        <f t="shared" si="78"/>
        <v>273788.68013535219</v>
      </c>
    </row>
    <row r="5005" spans="1:8" hidden="1">
      <c r="A5005" s="80" t="s">
        <v>3835</v>
      </c>
      <c r="B5005" s="80" t="s">
        <v>3940</v>
      </c>
      <c r="C5005" s="80" t="s">
        <v>3705</v>
      </c>
      <c r="D5005" s="99">
        <v>0.3</v>
      </c>
      <c r="E5005" s="80" t="s">
        <v>3706</v>
      </c>
      <c r="F5005" s="86" t="str">
        <f>INDEX('Crosswalk Particulates'!$B:$B,MATCH('2017 EPA Data'!A5005,'Crosswalk Particulates'!$A:$A,0))</f>
        <v>process-mining-industry</v>
      </c>
      <c r="G5005" s="91">
        <f>INDEX('Crosswalk Particulates'!$E:$E,MATCH('2017 EPA Data'!$B5005,'Crosswalk Particulates'!$D:$D,0))</f>
        <v>0</v>
      </c>
      <c r="H5005" s="103">
        <f t="shared" si="78"/>
        <v>0</v>
      </c>
    </row>
    <row r="5006" spans="1:8" hidden="1">
      <c r="A5006" s="80" t="s">
        <v>3741</v>
      </c>
      <c r="B5006" s="80" t="s">
        <v>3987</v>
      </c>
      <c r="C5006" s="80" t="s">
        <v>3705</v>
      </c>
      <c r="D5006" s="99">
        <v>0.29962</v>
      </c>
      <c r="E5006" s="80" t="s">
        <v>3706</v>
      </c>
      <c r="F5006" s="86" t="str">
        <f>INDEX('Crosswalk Particulates'!$B:$B,MATCH('2017 EPA Data'!A5006,'Crosswalk Particulates'!$A:$A,0))</f>
        <v>process-other-industry</v>
      </c>
      <c r="G5006" s="91">
        <f>INDEX('Crosswalk Particulates'!$E:$E,MATCH('2017 EPA Data'!$B5006,'Crosswalk Particulates'!$D:$D,0))</f>
        <v>0</v>
      </c>
      <c r="H5006" s="103">
        <f t="shared" si="78"/>
        <v>0</v>
      </c>
    </row>
    <row r="5007" spans="1:8" hidden="1">
      <c r="A5007" s="80" t="s">
        <v>3796</v>
      </c>
      <c r="B5007" s="80" t="s">
        <v>3839</v>
      </c>
      <c r="C5007" s="80" t="s">
        <v>3705</v>
      </c>
      <c r="D5007" s="99">
        <v>0.29665999999999998</v>
      </c>
      <c r="E5007" s="80" t="s">
        <v>3706</v>
      </c>
      <c r="F5007" s="86" t="str">
        <f>INDEX('Crosswalk Particulates'!$B:$B,MATCH('2017 EPA Data'!A5007,'Crosswalk Particulates'!$A:$A,0))</f>
        <v>Electricity Sector</v>
      </c>
      <c r="G5007" s="91">
        <f>INDEX('Crosswalk Particulates'!$E:$E,MATCH('2017 EPA Data'!$B5007,'Crosswalk Particulates'!$D:$D,0))</f>
        <v>0</v>
      </c>
      <c r="H5007" s="103">
        <f t="shared" si="78"/>
        <v>0</v>
      </c>
    </row>
    <row r="5008" spans="1:8" hidden="1">
      <c r="A5008" s="80" t="s">
        <v>3741</v>
      </c>
      <c r="B5008" s="80" t="s">
        <v>3915</v>
      </c>
      <c r="C5008" s="80" t="s">
        <v>3705</v>
      </c>
      <c r="D5008" s="99">
        <v>0.29499999999999998</v>
      </c>
      <c r="E5008" s="80" t="s">
        <v>3706</v>
      </c>
      <c r="F5008" s="86" t="str">
        <f>INDEX('Crosswalk Particulates'!$B:$B,MATCH('2017 EPA Data'!A5008,'Crosswalk Particulates'!$A:$A,0))</f>
        <v>process-other-industry</v>
      </c>
      <c r="G5008" s="91">
        <f>INDEX('Crosswalk Particulates'!$E:$E,MATCH('2017 EPA Data'!$B5008,'Crosswalk Particulates'!$D:$D,0))</f>
        <v>0</v>
      </c>
      <c r="H5008" s="103">
        <f t="shared" si="78"/>
        <v>0</v>
      </c>
    </row>
    <row r="5009" spans="1:8" hidden="1">
      <c r="A5009" s="80" t="s">
        <v>3783</v>
      </c>
      <c r="B5009" s="80" t="s">
        <v>3883</v>
      </c>
      <c r="C5009" s="80" t="s">
        <v>3705</v>
      </c>
      <c r="D5009" s="99">
        <v>0.2926000258</v>
      </c>
      <c r="E5009" s="80" t="s">
        <v>3706</v>
      </c>
      <c r="F5009" s="86" t="str">
        <f>INDEX('Crosswalk Particulates'!$B:$B,MATCH('2017 EPA Data'!A5009,'Crosswalk Particulates'!$A:$A,0))</f>
        <v>process-other-industry</v>
      </c>
      <c r="G5009" s="91">
        <f>INDEX('Crosswalk Particulates'!$E:$E,MATCH('2017 EPA Data'!$B5009,'Crosswalk Particulates'!$D:$D,0))</f>
        <v>0</v>
      </c>
      <c r="H5009" s="103">
        <f t="shared" si="78"/>
        <v>0</v>
      </c>
    </row>
    <row r="5010" spans="1:8" hidden="1">
      <c r="A5010" s="80" t="s">
        <v>3807</v>
      </c>
      <c r="B5010" s="80" t="s">
        <v>3926</v>
      </c>
      <c r="C5010" s="80" t="s">
        <v>3705</v>
      </c>
      <c r="D5010" s="99">
        <v>0.28999999999999998</v>
      </c>
      <c r="E5010" s="80" t="s">
        <v>3706</v>
      </c>
      <c r="F5010" s="86" t="str">
        <f>INDEX('Crosswalk Particulates'!$B:$B,MATCH('2017 EPA Data'!A5010,'Crosswalk Particulates'!$A:$A,0))</f>
        <v>process-iron and steel-industry</v>
      </c>
      <c r="G5010" s="91">
        <f>INDEX('Crosswalk Particulates'!$E:$E,MATCH('2017 EPA Data'!$B5010,'Crosswalk Particulates'!$D:$D,0))</f>
        <v>0</v>
      </c>
      <c r="H5010" s="103">
        <f t="shared" si="78"/>
        <v>0</v>
      </c>
    </row>
    <row r="5011" spans="1:8" hidden="1">
      <c r="A5011" s="80" t="s">
        <v>3741</v>
      </c>
      <c r="B5011" s="80" t="s">
        <v>3922</v>
      </c>
      <c r="C5011" s="80" t="s">
        <v>3705</v>
      </c>
      <c r="D5011" s="99">
        <v>0.28475</v>
      </c>
      <c r="E5011" s="80" t="s">
        <v>3706</v>
      </c>
      <c r="F5011" s="86" t="str">
        <f>INDEX('Crosswalk Particulates'!$B:$B,MATCH('2017 EPA Data'!A5011,'Crosswalk Particulates'!$A:$A,0))</f>
        <v>process-other-industry</v>
      </c>
      <c r="G5011" s="91">
        <f>INDEX('Crosswalk Particulates'!$E:$E,MATCH('2017 EPA Data'!$B5011,'Crosswalk Particulates'!$D:$D,0))</f>
        <v>0</v>
      </c>
      <c r="H5011" s="103">
        <f t="shared" si="78"/>
        <v>0</v>
      </c>
    </row>
    <row r="5012" spans="1:8" hidden="1">
      <c r="A5012" s="80" t="s">
        <v>3784</v>
      </c>
      <c r="B5012" s="80" t="s">
        <v>3850</v>
      </c>
      <c r="C5012" s="80" t="s">
        <v>3705</v>
      </c>
      <c r="D5012" s="99">
        <v>0.28370849799999998</v>
      </c>
      <c r="E5012" s="80" t="s">
        <v>3706</v>
      </c>
      <c r="F5012" s="86" t="str">
        <f>INDEX('Crosswalk Particulates'!$B:$B,MATCH('2017 EPA Data'!A5012,'Crosswalk Particulates'!$A:$A,0))</f>
        <v>industry-fuel-coal</v>
      </c>
      <c r="G5012" s="91">
        <f>INDEX('Crosswalk Particulates'!$E:$E,MATCH('2017 EPA Data'!$B5012,'Crosswalk Particulates'!$D:$D,0))</f>
        <v>0</v>
      </c>
      <c r="H5012" s="103">
        <f t="shared" si="78"/>
        <v>0</v>
      </c>
    </row>
    <row r="5013" spans="1:8" hidden="1">
      <c r="A5013" s="80" t="s">
        <v>3734</v>
      </c>
      <c r="B5013" s="80" t="s">
        <v>3802</v>
      </c>
      <c r="C5013" s="80" t="s">
        <v>3705</v>
      </c>
      <c r="D5013" s="99">
        <v>0.27945999999999999</v>
      </c>
      <c r="E5013" s="80" t="s">
        <v>3706</v>
      </c>
      <c r="F5013" s="86" t="str">
        <f>INDEX('Crosswalk Particulates'!$B:$B,MATCH('2017 EPA Data'!A5013,'Crosswalk Particulates'!$A:$A,0))</f>
        <v>process-other-industry</v>
      </c>
      <c r="G5013" s="91">
        <f>INDEX('Crosswalk Particulates'!$E:$E,MATCH('2017 EPA Data'!$B5013,'Crosswalk Particulates'!$D:$D,0))</f>
        <v>0</v>
      </c>
      <c r="H5013" s="103">
        <f t="shared" si="78"/>
        <v>0</v>
      </c>
    </row>
    <row r="5014" spans="1:8" hidden="1">
      <c r="A5014" s="80" t="s">
        <v>3790</v>
      </c>
      <c r="B5014" s="80" t="s">
        <v>3814</v>
      </c>
      <c r="C5014" s="80" t="s">
        <v>3705</v>
      </c>
      <c r="D5014" s="99">
        <v>0.27861180399500002</v>
      </c>
      <c r="E5014" s="80" t="s">
        <v>3706</v>
      </c>
      <c r="F5014" s="86" t="str">
        <f>INDEX('Crosswalk Particulates'!$B:$B,MATCH('2017 EPA Data'!A5014,'Crosswalk Particulates'!$A:$A,0))</f>
        <v>process-other-industry</v>
      </c>
      <c r="G5014" s="91">
        <f>INDEX('Crosswalk Particulates'!$E:$E,MATCH('2017 EPA Data'!$B5014,'Crosswalk Particulates'!$D:$D,0))</f>
        <v>0</v>
      </c>
      <c r="H5014" s="103">
        <f t="shared" si="78"/>
        <v>0</v>
      </c>
    </row>
    <row r="5015" spans="1:8" hidden="1">
      <c r="A5015" s="80" t="s">
        <v>3852</v>
      </c>
      <c r="B5015" s="80" t="s">
        <v>3792</v>
      </c>
      <c r="C5015" s="80" t="s">
        <v>3705</v>
      </c>
      <c r="D5015" s="99">
        <v>0.27500000000000002</v>
      </c>
      <c r="E5015" s="80" t="s">
        <v>3706</v>
      </c>
      <c r="F5015" s="86" t="str">
        <f>INDEX('Crosswalk Particulates'!$B:$B,MATCH('2017 EPA Data'!A5015,'Crosswalk Particulates'!$A:$A,0))</f>
        <v>Commercial Buildings Sector</v>
      </c>
      <c r="G5015" s="91">
        <f>INDEX('Crosswalk Particulates'!$E:$E,MATCH('2017 EPA Data'!$B5015,'Crosswalk Particulates'!$D:$D,0))</f>
        <v>0</v>
      </c>
      <c r="H5015" s="103">
        <f t="shared" si="78"/>
        <v>0</v>
      </c>
    </row>
    <row r="5016" spans="1:8" hidden="1">
      <c r="A5016" s="80" t="s">
        <v>3852</v>
      </c>
      <c r="B5016" s="80" t="s">
        <v>3920</v>
      </c>
      <c r="D5016" s="99">
        <v>0.27309554699757699</v>
      </c>
      <c r="E5016" s="80" t="s">
        <v>3710</v>
      </c>
      <c r="F5016" s="86" t="str">
        <f>INDEX('Crosswalk Particulates'!$B:$B,MATCH('2017 EPA Data'!A5016,'Crosswalk Particulates'!$A:$A,0))</f>
        <v>Commercial Buildings Sector</v>
      </c>
      <c r="G5016" s="91">
        <f>INDEX('Crosswalk Particulates'!$E:$E,MATCH('2017 EPA Data'!$B5016,'Crosswalk Particulates'!$D:$D,0))</f>
        <v>0</v>
      </c>
      <c r="H5016" s="103">
        <f t="shared" si="78"/>
        <v>247748.40743309687</v>
      </c>
    </row>
    <row r="5017" spans="1:8" hidden="1">
      <c r="A5017" s="80" t="s">
        <v>3911</v>
      </c>
      <c r="B5017" s="80" t="s">
        <v>3792</v>
      </c>
      <c r="C5017" s="80" t="s">
        <v>3705</v>
      </c>
      <c r="D5017" s="99">
        <v>0.26902568580000003</v>
      </c>
      <c r="E5017" s="80" t="s">
        <v>3706</v>
      </c>
      <c r="F5017" s="86" t="str">
        <f>INDEX('Crosswalk Particulates'!$B:$B,MATCH('2017 EPA Data'!A5017,'Crosswalk Particulates'!$A:$A,0))</f>
        <v>Residential Buildings Sector</v>
      </c>
      <c r="G5017" s="91">
        <f>INDEX('Crosswalk Particulates'!$E:$E,MATCH('2017 EPA Data'!$B5017,'Crosswalk Particulates'!$D:$D,0))</f>
        <v>0</v>
      </c>
      <c r="H5017" s="103">
        <f t="shared" si="78"/>
        <v>0</v>
      </c>
    </row>
    <row r="5018" spans="1:8" hidden="1">
      <c r="A5018" s="80" t="s">
        <v>3774</v>
      </c>
      <c r="B5018" s="80" t="s">
        <v>3924</v>
      </c>
      <c r="C5018" s="80" t="s">
        <v>3705</v>
      </c>
      <c r="D5018" s="99">
        <v>0.26739299999999999</v>
      </c>
      <c r="E5018" s="80" t="s">
        <v>3706</v>
      </c>
      <c r="F5018" s="86" t="str">
        <f>INDEX('Crosswalk Particulates'!$B:$B,MATCH('2017 EPA Data'!A5018,'Crosswalk Particulates'!$A:$A,0))</f>
        <v>process-other-industry</v>
      </c>
      <c r="G5018" s="91">
        <f>INDEX('Crosswalk Particulates'!$E:$E,MATCH('2017 EPA Data'!$B5018,'Crosswalk Particulates'!$D:$D,0))</f>
        <v>0</v>
      </c>
      <c r="H5018" s="103">
        <f t="shared" si="78"/>
        <v>0</v>
      </c>
    </row>
    <row r="5019" spans="1:8" hidden="1">
      <c r="A5019" s="80" t="s">
        <v>3835</v>
      </c>
      <c r="B5019" s="80" t="s">
        <v>3860</v>
      </c>
      <c r="C5019" s="80" t="s">
        <v>3705</v>
      </c>
      <c r="D5019" s="99">
        <v>0.26400000000000001</v>
      </c>
      <c r="E5019" s="80" t="s">
        <v>3706</v>
      </c>
      <c r="F5019" s="86" t="str">
        <f>INDEX('Crosswalk Particulates'!$B:$B,MATCH('2017 EPA Data'!A5019,'Crosswalk Particulates'!$A:$A,0))</f>
        <v>process-mining-industry</v>
      </c>
      <c r="G5019" s="91">
        <f>INDEX('Crosswalk Particulates'!$E:$E,MATCH('2017 EPA Data'!$B5019,'Crosswalk Particulates'!$D:$D,0))</f>
        <v>0</v>
      </c>
      <c r="H5019" s="103">
        <f t="shared" si="78"/>
        <v>0</v>
      </c>
    </row>
    <row r="5020" spans="1:8" hidden="1">
      <c r="A5020" s="80" t="s">
        <v>3741</v>
      </c>
      <c r="B5020" s="80" t="s">
        <v>3926</v>
      </c>
      <c r="C5020" s="80" t="s">
        <v>3705</v>
      </c>
      <c r="D5020" s="99">
        <v>0.26400000000000001</v>
      </c>
      <c r="E5020" s="80" t="s">
        <v>3706</v>
      </c>
      <c r="F5020" s="86" t="str">
        <f>INDEX('Crosswalk Particulates'!$B:$B,MATCH('2017 EPA Data'!A5020,'Crosswalk Particulates'!$A:$A,0))</f>
        <v>process-other-industry</v>
      </c>
      <c r="G5020" s="91">
        <f>INDEX('Crosswalk Particulates'!$E:$E,MATCH('2017 EPA Data'!$B5020,'Crosswalk Particulates'!$D:$D,0))</f>
        <v>0</v>
      </c>
      <c r="H5020" s="103">
        <f t="shared" si="78"/>
        <v>0</v>
      </c>
    </row>
    <row r="5021" spans="1:8" hidden="1">
      <c r="A5021" s="80" t="s">
        <v>3747</v>
      </c>
      <c r="B5021" s="80" t="s">
        <v>4021</v>
      </c>
      <c r="C5021" s="80" t="s">
        <v>3705</v>
      </c>
      <c r="D5021" s="99">
        <v>0.26305037999999997</v>
      </c>
      <c r="E5021" s="80" t="s">
        <v>3706</v>
      </c>
      <c r="F5021" s="86" t="str">
        <f>INDEX('Crosswalk Particulates'!$B:$B,MATCH('2017 EPA Data'!A5021,'Crosswalk Particulates'!$A:$A,0))</f>
        <v>process-waste-industry</v>
      </c>
      <c r="G5021" s="91">
        <f>INDEX('Crosswalk Particulates'!$E:$E,MATCH('2017 EPA Data'!$B5021,'Crosswalk Particulates'!$D:$D,0))</f>
        <v>0</v>
      </c>
      <c r="H5021" s="103">
        <f t="shared" si="78"/>
        <v>0</v>
      </c>
    </row>
    <row r="5022" spans="1:8" hidden="1">
      <c r="A5022" s="80" t="s">
        <v>3807</v>
      </c>
      <c r="B5022" s="80" t="s">
        <v>3893</v>
      </c>
      <c r="C5022" s="80" t="s">
        <v>3705</v>
      </c>
      <c r="D5022" s="99">
        <v>0.26</v>
      </c>
      <c r="E5022" s="80" t="s">
        <v>3706</v>
      </c>
      <c r="F5022" s="86" t="str">
        <f>INDEX('Crosswalk Particulates'!$B:$B,MATCH('2017 EPA Data'!A5022,'Crosswalk Particulates'!$A:$A,0))</f>
        <v>process-iron and steel-industry</v>
      </c>
      <c r="G5022" s="91">
        <f>INDEX('Crosswalk Particulates'!$E:$E,MATCH('2017 EPA Data'!$B5022,'Crosswalk Particulates'!$D:$D,0))</f>
        <v>0</v>
      </c>
      <c r="H5022" s="103">
        <f t="shared" si="78"/>
        <v>0</v>
      </c>
    </row>
    <row r="5023" spans="1:8" hidden="1">
      <c r="A5023" s="80" t="s">
        <v>3852</v>
      </c>
      <c r="B5023" s="80" t="s">
        <v>3840</v>
      </c>
      <c r="C5023" s="80" t="s">
        <v>3705</v>
      </c>
      <c r="D5023" s="99">
        <v>0.26</v>
      </c>
      <c r="E5023" s="80" t="s">
        <v>3706</v>
      </c>
      <c r="F5023" s="86" t="str">
        <f>INDEX('Crosswalk Particulates'!$B:$B,MATCH('2017 EPA Data'!A5023,'Crosswalk Particulates'!$A:$A,0))</f>
        <v>Commercial Buildings Sector</v>
      </c>
      <c r="G5023" s="91">
        <f>INDEX('Crosswalk Particulates'!$E:$E,MATCH('2017 EPA Data'!$B5023,'Crosswalk Particulates'!$D:$D,0))</f>
        <v>0</v>
      </c>
      <c r="H5023" s="103">
        <f t="shared" si="78"/>
        <v>0</v>
      </c>
    </row>
    <row r="5024" spans="1:8" hidden="1">
      <c r="A5024" s="80" t="s">
        <v>3843</v>
      </c>
      <c r="B5024" s="80" t="s">
        <v>3920</v>
      </c>
      <c r="D5024" s="99">
        <v>0.25501709984603999</v>
      </c>
      <c r="E5024" s="80" t="s">
        <v>3710</v>
      </c>
      <c r="F5024" s="86" t="str">
        <f>INDEX('Crosswalk Particulates'!$B:$B,MATCH('2017 EPA Data'!A5024,'Crosswalk Particulates'!$A:$A,0))</f>
        <v>Commercial Buildings Sector</v>
      </c>
      <c r="G5024" s="91">
        <f>INDEX('Crosswalk Particulates'!$E:$E,MATCH('2017 EPA Data'!$B5024,'Crosswalk Particulates'!$D:$D,0))</f>
        <v>0</v>
      </c>
      <c r="H5024" s="103">
        <f t="shared" si="78"/>
        <v>231347.89655000862</v>
      </c>
    </row>
    <row r="5025" spans="1:8" hidden="1">
      <c r="A5025" s="80" t="s">
        <v>3735</v>
      </c>
      <c r="B5025" s="80" t="s">
        <v>3991</v>
      </c>
      <c r="C5025" s="80" t="s">
        <v>3705</v>
      </c>
      <c r="D5025" s="99">
        <v>0.2545</v>
      </c>
      <c r="E5025" s="80" t="s">
        <v>3706</v>
      </c>
      <c r="F5025" s="86" t="str">
        <f>INDEX('Crosswalk Particulates'!$B:$B,MATCH('2017 EPA Data'!A5025,'Crosswalk Particulates'!$A:$A,0))</f>
        <v>process-other-industry</v>
      </c>
      <c r="G5025" s="91">
        <f>INDEX('Crosswalk Particulates'!$E:$E,MATCH('2017 EPA Data'!$B5025,'Crosswalk Particulates'!$D:$D,0))</f>
        <v>0</v>
      </c>
      <c r="H5025" s="103">
        <f t="shared" si="78"/>
        <v>0</v>
      </c>
    </row>
    <row r="5026" spans="1:8" hidden="1">
      <c r="A5026" s="80" t="s">
        <v>3753</v>
      </c>
      <c r="B5026" s="80" t="s">
        <v>3923</v>
      </c>
      <c r="C5026" s="80" t="s">
        <v>3705</v>
      </c>
      <c r="D5026" s="99">
        <v>0.25363140000000001</v>
      </c>
      <c r="E5026" s="80" t="s">
        <v>3706</v>
      </c>
      <c r="F5026" s="86" t="str">
        <f>INDEX('Crosswalk Particulates'!$B:$B,MATCH('2017 EPA Data'!A5026,'Crosswalk Particulates'!$A:$A,0))</f>
        <v>Electricity Sector</v>
      </c>
      <c r="G5026" s="91">
        <f>INDEX('Crosswalk Particulates'!$E:$E,MATCH('2017 EPA Data'!$B5026,'Crosswalk Particulates'!$D:$D,0))</f>
        <v>0</v>
      </c>
      <c r="H5026" s="103">
        <f t="shared" si="78"/>
        <v>0</v>
      </c>
    </row>
    <row r="5027" spans="1:8" hidden="1">
      <c r="A5027" s="80" t="s">
        <v>3853</v>
      </c>
      <c r="B5027" s="80" t="s">
        <v>3839</v>
      </c>
      <c r="C5027" s="80" t="s">
        <v>3705</v>
      </c>
      <c r="D5027" s="99">
        <v>0.25212437008114003</v>
      </c>
      <c r="E5027" s="80" t="s">
        <v>3706</v>
      </c>
      <c r="F5027" s="86" t="str">
        <f>INDEX('Crosswalk Particulates'!$B:$B,MATCH('2017 EPA Data'!A5027,'Crosswalk Particulates'!$A:$A,0))</f>
        <v>Commercial Buildings Sector</v>
      </c>
      <c r="G5027" s="91">
        <f>INDEX('Crosswalk Particulates'!$E:$E,MATCH('2017 EPA Data'!$B5027,'Crosswalk Particulates'!$D:$D,0))</f>
        <v>0</v>
      </c>
      <c r="H5027" s="103">
        <f t="shared" si="78"/>
        <v>0</v>
      </c>
    </row>
    <row r="5028" spans="1:8" hidden="1">
      <c r="A5028" s="80" t="s">
        <v>3760</v>
      </c>
      <c r="B5028" s="80" t="s">
        <v>3904</v>
      </c>
      <c r="D5028" s="99">
        <v>0.2514727698</v>
      </c>
      <c r="E5028" s="80" t="s">
        <v>3710</v>
      </c>
      <c r="F5028" s="86" t="str">
        <f>INDEX('Crosswalk Particulates'!$B:$B,MATCH('2017 EPA Data'!A5028,'Crosswalk Particulates'!$A:$A,0))</f>
        <v>process-other-industry</v>
      </c>
      <c r="G5028" s="91" t="str">
        <f>INDEX('Crosswalk Particulates'!$E:$E,MATCH('2017 EPA Data'!$B5028,'Crosswalk Particulates'!$D:$D,0))</f>
        <v>BC</v>
      </c>
      <c r="H5028" s="103">
        <f t="shared" si="78"/>
        <v>228132.53059484175</v>
      </c>
    </row>
    <row r="5029" spans="1:8" hidden="1">
      <c r="A5029" s="80" t="s">
        <v>3835</v>
      </c>
      <c r="B5029" s="80" t="s">
        <v>3849</v>
      </c>
      <c r="C5029" s="80" t="s">
        <v>3705</v>
      </c>
      <c r="D5029" s="99">
        <v>0.25</v>
      </c>
      <c r="E5029" s="80" t="s">
        <v>3706</v>
      </c>
      <c r="F5029" s="86" t="str">
        <f>INDEX('Crosswalk Particulates'!$B:$B,MATCH('2017 EPA Data'!A5029,'Crosswalk Particulates'!$A:$A,0))</f>
        <v>process-mining-industry</v>
      </c>
      <c r="G5029" s="91">
        <f>INDEX('Crosswalk Particulates'!$E:$E,MATCH('2017 EPA Data'!$B5029,'Crosswalk Particulates'!$D:$D,0))</f>
        <v>0</v>
      </c>
      <c r="H5029" s="103">
        <f t="shared" si="78"/>
        <v>0</v>
      </c>
    </row>
    <row r="5030" spans="1:8" hidden="1">
      <c r="A5030" s="80" t="s">
        <v>3796</v>
      </c>
      <c r="B5030" s="80" t="s">
        <v>3979</v>
      </c>
      <c r="C5030" s="80" t="s">
        <v>3705</v>
      </c>
      <c r="D5030" s="99">
        <v>0.24902940000000001</v>
      </c>
      <c r="E5030" s="80" t="s">
        <v>3706</v>
      </c>
      <c r="F5030" s="86" t="str">
        <f>INDEX('Crosswalk Particulates'!$B:$B,MATCH('2017 EPA Data'!A5030,'Crosswalk Particulates'!$A:$A,0))</f>
        <v>Electricity Sector</v>
      </c>
      <c r="G5030" s="91">
        <f>INDEX('Crosswalk Particulates'!$E:$E,MATCH('2017 EPA Data'!$B5030,'Crosswalk Particulates'!$D:$D,0))</f>
        <v>0</v>
      </c>
      <c r="H5030" s="103">
        <f t="shared" si="78"/>
        <v>0</v>
      </c>
    </row>
    <row r="5031" spans="1:8" hidden="1">
      <c r="A5031" s="80" t="s">
        <v>3739</v>
      </c>
      <c r="B5031" s="80" t="s">
        <v>3923</v>
      </c>
      <c r="C5031" s="80" t="s">
        <v>3705</v>
      </c>
      <c r="D5031" s="99">
        <v>0.24554100001613999</v>
      </c>
      <c r="E5031" s="80" t="s">
        <v>3706</v>
      </c>
      <c r="F5031" s="86" t="str">
        <f>INDEX('Crosswalk Particulates'!$B:$B,MATCH('2017 EPA Data'!A5031,'Crosswalk Particulates'!$A:$A,0))</f>
        <v>industry-fuel-natural gas</v>
      </c>
      <c r="G5031" s="91">
        <f>INDEX('Crosswalk Particulates'!$E:$E,MATCH('2017 EPA Data'!$B5031,'Crosswalk Particulates'!$D:$D,0))</f>
        <v>0</v>
      </c>
      <c r="H5031" s="103">
        <f t="shared" si="78"/>
        <v>0</v>
      </c>
    </row>
    <row r="5032" spans="1:8" hidden="1">
      <c r="A5032" s="80" t="s">
        <v>3835</v>
      </c>
      <c r="B5032" s="80" t="s">
        <v>3922</v>
      </c>
      <c r="C5032" s="80" t="s">
        <v>3705</v>
      </c>
      <c r="D5032" s="99">
        <v>0.24399999999999999</v>
      </c>
      <c r="E5032" s="80" t="s">
        <v>3706</v>
      </c>
      <c r="F5032" s="86" t="str">
        <f>INDEX('Crosswalk Particulates'!$B:$B,MATCH('2017 EPA Data'!A5032,'Crosswalk Particulates'!$A:$A,0))</f>
        <v>process-mining-industry</v>
      </c>
      <c r="G5032" s="91">
        <f>INDEX('Crosswalk Particulates'!$E:$E,MATCH('2017 EPA Data'!$B5032,'Crosswalk Particulates'!$D:$D,0))</f>
        <v>0</v>
      </c>
      <c r="H5032" s="103">
        <f t="shared" si="78"/>
        <v>0</v>
      </c>
    </row>
    <row r="5033" spans="1:8" hidden="1">
      <c r="A5033" s="80" t="s">
        <v>3772</v>
      </c>
      <c r="B5033" s="80" t="s">
        <v>3963</v>
      </c>
      <c r="C5033" s="80" t="s">
        <v>3705</v>
      </c>
      <c r="D5033" s="99">
        <v>0.23914399503504</v>
      </c>
      <c r="E5033" s="80" t="s">
        <v>3706</v>
      </c>
      <c r="F5033" s="86" t="str">
        <f>INDEX('Crosswalk Particulates'!$B:$B,MATCH('2017 EPA Data'!A5033,'Crosswalk Particulates'!$A:$A,0))</f>
        <v>Electricity Sector</v>
      </c>
      <c r="G5033" s="91">
        <f>INDEX('Crosswalk Particulates'!$E:$E,MATCH('2017 EPA Data'!$B5033,'Crosswalk Particulates'!$D:$D,0))</f>
        <v>0</v>
      </c>
      <c r="H5033" s="103">
        <f t="shared" si="78"/>
        <v>0</v>
      </c>
    </row>
    <row r="5034" spans="1:8" hidden="1">
      <c r="A5034" s="80" t="s">
        <v>3837</v>
      </c>
      <c r="B5034" s="80" t="s">
        <v>3905</v>
      </c>
      <c r="C5034" s="80" t="s">
        <v>3705</v>
      </c>
      <c r="D5034" s="99">
        <v>0.23840961799999999</v>
      </c>
      <c r="E5034" s="80" t="s">
        <v>3706</v>
      </c>
      <c r="F5034" s="86" t="str">
        <f>INDEX('Crosswalk Particulates'!$B:$B,MATCH('2017 EPA Data'!A5034,'Crosswalk Particulates'!$A:$A,0))</f>
        <v>Electricity Sector</v>
      </c>
      <c r="G5034" s="91">
        <f>INDEX('Crosswalk Particulates'!$E:$E,MATCH('2017 EPA Data'!$B5034,'Crosswalk Particulates'!$D:$D,0))</f>
        <v>0</v>
      </c>
      <c r="H5034" s="103">
        <f t="shared" si="78"/>
        <v>0</v>
      </c>
    </row>
    <row r="5035" spans="1:8" hidden="1">
      <c r="A5035" s="80" t="s">
        <v>3857</v>
      </c>
      <c r="B5035" s="80" t="s">
        <v>3905</v>
      </c>
      <c r="C5035" s="80" t="s">
        <v>3705</v>
      </c>
      <c r="D5035" s="99">
        <v>0.23632423599999999</v>
      </c>
      <c r="E5035" s="80" t="s">
        <v>3706</v>
      </c>
      <c r="F5035" s="86" t="str">
        <f>INDEX('Crosswalk Particulates'!$B:$B,MATCH('2017 EPA Data'!A5035,'Crosswalk Particulates'!$A:$A,0))</f>
        <v>Commercial Buildings Sector</v>
      </c>
      <c r="G5035" s="91">
        <f>INDEX('Crosswalk Particulates'!$E:$E,MATCH('2017 EPA Data'!$B5035,'Crosswalk Particulates'!$D:$D,0))</f>
        <v>0</v>
      </c>
      <c r="H5035" s="103">
        <f t="shared" si="78"/>
        <v>0</v>
      </c>
    </row>
    <row r="5036" spans="1:8" hidden="1">
      <c r="A5036" s="80" t="s">
        <v>3807</v>
      </c>
      <c r="B5036" s="80" t="s">
        <v>3855</v>
      </c>
      <c r="C5036" s="80" t="s">
        <v>3705</v>
      </c>
      <c r="D5036" s="99">
        <v>0.23400000000000001</v>
      </c>
      <c r="E5036" s="80" t="s">
        <v>3706</v>
      </c>
      <c r="F5036" s="86" t="str">
        <f>INDEX('Crosswalk Particulates'!$B:$B,MATCH('2017 EPA Data'!A5036,'Crosswalk Particulates'!$A:$A,0))</f>
        <v>process-iron and steel-industry</v>
      </c>
      <c r="G5036" s="91">
        <f>INDEX('Crosswalk Particulates'!$E:$E,MATCH('2017 EPA Data'!$B5036,'Crosswalk Particulates'!$D:$D,0))</f>
        <v>0</v>
      </c>
      <c r="H5036" s="103">
        <f t="shared" si="78"/>
        <v>0</v>
      </c>
    </row>
    <row r="5037" spans="1:8" hidden="1">
      <c r="A5037" s="80" t="s">
        <v>3783</v>
      </c>
      <c r="B5037" s="80" t="s">
        <v>3814</v>
      </c>
      <c r="C5037" s="80" t="s">
        <v>3705</v>
      </c>
      <c r="D5037" s="99">
        <v>0.23220002579999999</v>
      </c>
      <c r="E5037" s="80" t="s">
        <v>3706</v>
      </c>
      <c r="F5037" s="86" t="str">
        <f>INDEX('Crosswalk Particulates'!$B:$B,MATCH('2017 EPA Data'!A5037,'Crosswalk Particulates'!$A:$A,0))</f>
        <v>process-other-industry</v>
      </c>
      <c r="G5037" s="91">
        <f>INDEX('Crosswalk Particulates'!$E:$E,MATCH('2017 EPA Data'!$B5037,'Crosswalk Particulates'!$D:$D,0))</f>
        <v>0</v>
      </c>
      <c r="H5037" s="103">
        <f t="shared" si="78"/>
        <v>0</v>
      </c>
    </row>
    <row r="5038" spans="1:8" hidden="1">
      <c r="A5038" s="80" t="s">
        <v>3735</v>
      </c>
      <c r="B5038" s="80" t="s">
        <v>3926</v>
      </c>
      <c r="C5038" s="80" t="s">
        <v>3705</v>
      </c>
      <c r="D5038" s="99">
        <v>0.23119999999999999</v>
      </c>
      <c r="E5038" s="80" t="s">
        <v>3706</v>
      </c>
      <c r="F5038" s="86" t="str">
        <f>INDEX('Crosswalk Particulates'!$B:$B,MATCH('2017 EPA Data'!A5038,'Crosswalk Particulates'!$A:$A,0))</f>
        <v>process-other-industry</v>
      </c>
      <c r="G5038" s="91">
        <f>INDEX('Crosswalk Particulates'!$E:$E,MATCH('2017 EPA Data'!$B5038,'Crosswalk Particulates'!$D:$D,0))</f>
        <v>0</v>
      </c>
      <c r="H5038" s="103">
        <f t="shared" si="78"/>
        <v>0</v>
      </c>
    </row>
    <row r="5039" spans="1:8" hidden="1">
      <c r="A5039" s="80" t="s">
        <v>3747</v>
      </c>
      <c r="B5039" s="80" t="s">
        <v>3931</v>
      </c>
      <c r="C5039" s="80" t="s">
        <v>3705</v>
      </c>
      <c r="D5039" s="99">
        <v>0.23119999999999999</v>
      </c>
      <c r="E5039" s="80" t="s">
        <v>3706</v>
      </c>
      <c r="F5039" s="86" t="str">
        <f>INDEX('Crosswalk Particulates'!$B:$B,MATCH('2017 EPA Data'!A5039,'Crosswalk Particulates'!$A:$A,0))</f>
        <v>process-waste-industry</v>
      </c>
      <c r="G5039" s="91">
        <f>INDEX('Crosswalk Particulates'!$E:$E,MATCH('2017 EPA Data'!$B5039,'Crosswalk Particulates'!$D:$D,0))</f>
        <v>0</v>
      </c>
      <c r="H5039" s="103">
        <f t="shared" si="78"/>
        <v>0</v>
      </c>
    </row>
    <row r="5040" spans="1:8" hidden="1">
      <c r="A5040" s="80" t="s">
        <v>3753</v>
      </c>
      <c r="B5040" s="80" t="s">
        <v>3841</v>
      </c>
      <c r="C5040" s="80" t="s">
        <v>3705</v>
      </c>
      <c r="D5040" s="99">
        <v>0.23103660000000001</v>
      </c>
      <c r="E5040" s="80" t="s">
        <v>3706</v>
      </c>
      <c r="F5040" s="86" t="str">
        <f>INDEX('Crosswalk Particulates'!$B:$B,MATCH('2017 EPA Data'!A5040,'Crosswalk Particulates'!$A:$A,0))</f>
        <v>Electricity Sector</v>
      </c>
      <c r="G5040" s="91">
        <f>INDEX('Crosswalk Particulates'!$E:$E,MATCH('2017 EPA Data'!$B5040,'Crosswalk Particulates'!$D:$D,0))</f>
        <v>0</v>
      </c>
      <c r="H5040" s="103">
        <f t="shared" si="78"/>
        <v>0</v>
      </c>
    </row>
    <row r="5041" spans="1:8" hidden="1">
      <c r="A5041" s="80" t="s">
        <v>3796</v>
      </c>
      <c r="B5041" s="80" t="s">
        <v>3944</v>
      </c>
      <c r="C5041" s="80" t="s">
        <v>3705</v>
      </c>
      <c r="D5041" s="99">
        <v>0.22893459999999999</v>
      </c>
      <c r="E5041" s="80" t="s">
        <v>3706</v>
      </c>
      <c r="F5041" s="86" t="str">
        <f>INDEX('Crosswalk Particulates'!$B:$B,MATCH('2017 EPA Data'!A5041,'Crosswalk Particulates'!$A:$A,0))</f>
        <v>Electricity Sector</v>
      </c>
      <c r="G5041" s="91">
        <f>INDEX('Crosswalk Particulates'!$E:$E,MATCH('2017 EPA Data'!$B5041,'Crosswalk Particulates'!$D:$D,0))</f>
        <v>0</v>
      </c>
      <c r="H5041" s="103">
        <f t="shared" si="78"/>
        <v>0</v>
      </c>
    </row>
    <row r="5042" spans="1:8" hidden="1">
      <c r="A5042" s="80" t="s">
        <v>3788</v>
      </c>
      <c r="B5042" s="80" t="s">
        <v>3827</v>
      </c>
      <c r="C5042" s="80" t="s">
        <v>3705</v>
      </c>
      <c r="D5042" s="99">
        <v>0.2254728</v>
      </c>
      <c r="E5042" s="80" t="s">
        <v>3706</v>
      </c>
      <c r="F5042" s="86" t="str">
        <f>INDEX('Crosswalk Particulates'!$B:$B,MATCH('2017 EPA Data'!A5042,'Crosswalk Particulates'!$A:$A,0))</f>
        <v>industry-fuel-biomass</v>
      </c>
      <c r="G5042" s="91">
        <f>INDEX('Crosswalk Particulates'!$E:$E,MATCH('2017 EPA Data'!$B5042,'Crosswalk Particulates'!$D:$D,0))</f>
        <v>0</v>
      </c>
      <c r="H5042" s="103">
        <f t="shared" si="78"/>
        <v>0</v>
      </c>
    </row>
    <row r="5043" spans="1:8" hidden="1">
      <c r="A5043" s="80" t="s">
        <v>3735</v>
      </c>
      <c r="B5043" s="80" t="s">
        <v>3869</v>
      </c>
      <c r="C5043" s="80" t="s">
        <v>3705</v>
      </c>
      <c r="D5043" s="99">
        <v>0.22259999999999999</v>
      </c>
      <c r="E5043" s="80" t="s">
        <v>3706</v>
      </c>
      <c r="F5043" s="86" t="str">
        <f>INDEX('Crosswalk Particulates'!$B:$B,MATCH('2017 EPA Data'!A5043,'Crosswalk Particulates'!$A:$A,0))</f>
        <v>process-other-industry</v>
      </c>
      <c r="G5043" s="91">
        <f>INDEX('Crosswalk Particulates'!$E:$E,MATCH('2017 EPA Data'!$B5043,'Crosswalk Particulates'!$D:$D,0))</f>
        <v>0</v>
      </c>
      <c r="H5043" s="103">
        <f t="shared" si="78"/>
        <v>0</v>
      </c>
    </row>
    <row r="5044" spans="1:8" hidden="1">
      <c r="A5044" s="80" t="s">
        <v>3796</v>
      </c>
      <c r="B5044" s="80" t="s">
        <v>3922</v>
      </c>
      <c r="C5044" s="80" t="s">
        <v>3705</v>
      </c>
      <c r="D5044" s="99">
        <v>0.22258</v>
      </c>
      <c r="E5044" s="80" t="s">
        <v>3706</v>
      </c>
      <c r="F5044" s="86" t="str">
        <f>INDEX('Crosswalk Particulates'!$B:$B,MATCH('2017 EPA Data'!A5044,'Crosswalk Particulates'!$A:$A,0))</f>
        <v>Electricity Sector</v>
      </c>
      <c r="G5044" s="91">
        <f>INDEX('Crosswalk Particulates'!$E:$E,MATCH('2017 EPA Data'!$B5044,'Crosswalk Particulates'!$D:$D,0))</f>
        <v>0</v>
      </c>
      <c r="H5044" s="103">
        <f t="shared" si="78"/>
        <v>0</v>
      </c>
    </row>
    <row r="5045" spans="1:8" hidden="1">
      <c r="A5045" s="80" t="s">
        <v>3852</v>
      </c>
      <c r="B5045" s="80" t="s">
        <v>3947</v>
      </c>
      <c r="C5045" s="80" t="s">
        <v>3705</v>
      </c>
      <c r="D5045" s="99">
        <v>0.21729999999999999</v>
      </c>
      <c r="E5045" s="80" t="s">
        <v>3706</v>
      </c>
      <c r="F5045" s="86" t="str">
        <f>INDEX('Crosswalk Particulates'!$B:$B,MATCH('2017 EPA Data'!A5045,'Crosswalk Particulates'!$A:$A,0))</f>
        <v>Commercial Buildings Sector</v>
      </c>
      <c r="G5045" s="91">
        <f>INDEX('Crosswalk Particulates'!$E:$E,MATCH('2017 EPA Data'!$B5045,'Crosswalk Particulates'!$D:$D,0))</f>
        <v>0</v>
      </c>
      <c r="H5045" s="103">
        <f t="shared" si="78"/>
        <v>0</v>
      </c>
    </row>
    <row r="5046" spans="1:8" hidden="1">
      <c r="A5046" s="80" t="s">
        <v>3780</v>
      </c>
      <c r="B5046" s="80" t="s">
        <v>3949</v>
      </c>
      <c r="C5046" s="80" t="s">
        <v>3705</v>
      </c>
      <c r="D5046" s="99">
        <v>0.21294779999999999</v>
      </c>
      <c r="E5046" s="80" t="s">
        <v>3706</v>
      </c>
      <c r="F5046" s="86" t="str">
        <f>INDEX('Crosswalk Particulates'!$B:$B,MATCH('2017 EPA Data'!A5046,'Crosswalk Particulates'!$A:$A,0))</f>
        <v>process-ngps-industry</v>
      </c>
      <c r="G5046" s="91">
        <f>INDEX('Crosswalk Particulates'!$E:$E,MATCH('2017 EPA Data'!$B5046,'Crosswalk Particulates'!$D:$D,0))</f>
        <v>0</v>
      </c>
      <c r="H5046" s="103">
        <f t="shared" si="78"/>
        <v>0</v>
      </c>
    </row>
    <row r="5047" spans="1:8" hidden="1">
      <c r="A5047" s="80" t="s">
        <v>3788</v>
      </c>
      <c r="B5047" s="80" t="s">
        <v>3975</v>
      </c>
      <c r="C5047" s="80" t="s">
        <v>3705</v>
      </c>
      <c r="D5047" s="99">
        <v>0.20767240000000001</v>
      </c>
      <c r="E5047" s="80" t="s">
        <v>3706</v>
      </c>
      <c r="F5047" s="86" t="str">
        <f>INDEX('Crosswalk Particulates'!$B:$B,MATCH('2017 EPA Data'!A5047,'Crosswalk Particulates'!$A:$A,0))</f>
        <v>industry-fuel-biomass</v>
      </c>
      <c r="G5047" s="91">
        <f>INDEX('Crosswalk Particulates'!$E:$E,MATCH('2017 EPA Data'!$B5047,'Crosswalk Particulates'!$D:$D,0))</f>
        <v>0</v>
      </c>
      <c r="H5047" s="103">
        <f t="shared" si="78"/>
        <v>0</v>
      </c>
    </row>
    <row r="5048" spans="1:8" hidden="1">
      <c r="A5048" s="80" t="s">
        <v>3911</v>
      </c>
      <c r="B5048" s="80" t="s">
        <v>3724</v>
      </c>
      <c r="C5048" s="80" t="s">
        <v>3705</v>
      </c>
      <c r="D5048" s="99">
        <v>0.20530907600000001</v>
      </c>
      <c r="E5048" s="80" t="s">
        <v>3706</v>
      </c>
      <c r="F5048" s="86" t="str">
        <f>INDEX('Crosswalk Particulates'!$B:$B,MATCH('2017 EPA Data'!A5048,'Crosswalk Particulates'!$A:$A,0))</f>
        <v>Residential Buildings Sector</v>
      </c>
      <c r="G5048" s="91">
        <f>INDEX('Crosswalk Particulates'!$E:$E,MATCH('2017 EPA Data'!$B5048,'Crosswalk Particulates'!$D:$D,0))</f>
        <v>0</v>
      </c>
      <c r="H5048" s="103">
        <f t="shared" si="78"/>
        <v>0</v>
      </c>
    </row>
    <row r="5049" spans="1:8" hidden="1">
      <c r="A5049" s="80" t="s">
        <v>3911</v>
      </c>
      <c r="B5049" s="80" t="s">
        <v>3794</v>
      </c>
      <c r="C5049" s="80" t="s">
        <v>3705</v>
      </c>
      <c r="D5049" s="99">
        <v>0.20530907600000001</v>
      </c>
      <c r="E5049" s="80" t="s">
        <v>3706</v>
      </c>
      <c r="F5049" s="86" t="str">
        <f>INDEX('Crosswalk Particulates'!$B:$B,MATCH('2017 EPA Data'!A5049,'Crosswalk Particulates'!$A:$A,0))</f>
        <v>Residential Buildings Sector</v>
      </c>
      <c r="G5049" s="91">
        <f>INDEX('Crosswalk Particulates'!$E:$E,MATCH('2017 EPA Data'!$B5049,'Crosswalk Particulates'!$D:$D,0))</f>
        <v>0</v>
      </c>
      <c r="H5049" s="103">
        <f t="shared" si="78"/>
        <v>0</v>
      </c>
    </row>
    <row r="5050" spans="1:8" hidden="1">
      <c r="A5050" s="80" t="s">
        <v>3730</v>
      </c>
      <c r="B5050" s="80" t="s">
        <v>3906</v>
      </c>
      <c r="C5050" s="80" t="s">
        <v>3705</v>
      </c>
      <c r="D5050" s="99">
        <v>0.20499999999999999</v>
      </c>
      <c r="E5050" s="80" t="s">
        <v>3706</v>
      </c>
      <c r="F5050" s="86" t="str">
        <f>INDEX('Crosswalk Particulates'!$B:$B,MATCH('2017 EPA Data'!A5050,'Crosswalk Particulates'!$A:$A,0))</f>
        <v>process-ngps-industry</v>
      </c>
      <c r="G5050" s="91">
        <f>INDEX('Crosswalk Particulates'!$E:$E,MATCH('2017 EPA Data'!$B5050,'Crosswalk Particulates'!$D:$D,0))</f>
        <v>0</v>
      </c>
      <c r="H5050" s="103">
        <f t="shared" si="78"/>
        <v>0</v>
      </c>
    </row>
    <row r="5051" spans="1:8" hidden="1">
      <c r="A5051" s="80" t="s">
        <v>3707</v>
      </c>
      <c r="B5051" s="80" t="s">
        <v>4014</v>
      </c>
      <c r="C5051" s="80" t="s">
        <v>3705</v>
      </c>
      <c r="D5051" s="99">
        <v>0.20399999999999999</v>
      </c>
      <c r="E5051" s="80" t="s">
        <v>3706</v>
      </c>
      <c r="F5051" s="86" t="str">
        <f>INDEX('Crosswalk Particulates'!$B:$B,MATCH('2017 EPA Data'!A5051,'Crosswalk Particulates'!$A:$A,0))</f>
        <v>process-other-industry</v>
      </c>
      <c r="G5051" s="91">
        <f>INDEX('Crosswalk Particulates'!$E:$E,MATCH('2017 EPA Data'!$B5051,'Crosswalk Particulates'!$D:$D,0))</f>
        <v>0</v>
      </c>
      <c r="H5051" s="103">
        <f t="shared" si="78"/>
        <v>0</v>
      </c>
    </row>
    <row r="5052" spans="1:8" hidden="1">
      <c r="A5052" s="80" t="s">
        <v>3796</v>
      </c>
      <c r="B5052" s="80" t="s">
        <v>3940</v>
      </c>
      <c r="C5052" s="80" t="s">
        <v>3705</v>
      </c>
      <c r="D5052" s="99">
        <v>0.2026</v>
      </c>
      <c r="E5052" s="80" t="s">
        <v>3706</v>
      </c>
      <c r="F5052" s="86" t="str">
        <f>INDEX('Crosswalk Particulates'!$B:$B,MATCH('2017 EPA Data'!A5052,'Crosswalk Particulates'!$A:$A,0))</f>
        <v>Electricity Sector</v>
      </c>
      <c r="G5052" s="91">
        <f>INDEX('Crosswalk Particulates'!$E:$E,MATCH('2017 EPA Data'!$B5052,'Crosswalk Particulates'!$D:$D,0))</f>
        <v>0</v>
      </c>
      <c r="H5052" s="103">
        <f t="shared" si="78"/>
        <v>0</v>
      </c>
    </row>
    <row r="5053" spans="1:8" hidden="1">
      <c r="A5053" s="80" t="s">
        <v>3837</v>
      </c>
      <c r="B5053" s="80" t="s">
        <v>3927</v>
      </c>
      <c r="C5053" s="80" t="s">
        <v>3705</v>
      </c>
      <c r="D5053" s="99">
        <v>0.20180188299999999</v>
      </c>
      <c r="E5053" s="80" t="s">
        <v>3706</v>
      </c>
      <c r="F5053" s="86" t="str">
        <f>INDEX('Crosswalk Particulates'!$B:$B,MATCH('2017 EPA Data'!A5053,'Crosswalk Particulates'!$A:$A,0))</f>
        <v>Electricity Sector</v>
      </c>
      <c r="G5053" s="91">
        <f>INDEX('Crosswalk Particulates'!$E:$E,MATCH('2017 EPA Data'!$B5053,'Crosswalk Particulates'!$D:$D,0))</f>
        <v>0</v>
      </c>
      <c r="H5053" s="103">
        <f t="shared" si="78"/>
        <v>0</v>
      </c>
    </row>
    <row r="5054" spans="1:8" hidden="1">
      <c r="A5054" s="80" t="s">
        <v>3795</v>
      </c>
      <c r="B5054" s="80" t="s">
        <v>3979</v>
      </c>
      <c r="C5054" s="80" t="s">
        <v>3705</v>
      </c>
      <c r="D5054" s="99">
        <v>0.20100000000000001</v>
      </c>
      <c r="E5054" s="80" t="s">
        <v>3706</v>
      </c>
      <c r="F5054" s="86" t="str">
        <f>INDEX('Crosswalk Particulates'!$B:$B,MATCH('2017 EPA Data'!A5054,'Crosswalk Particulates'!$A:$A,0))</f>
        <v>process-cement-industry</v>
      </c>
      <c r="G5054" s="91">
        <f>INDEX('Crosswalk Particulates'!$E:$E,MATCH('2017 EPA Data'!$B5054,'Crosswalk Particulates'!$D:$D,0))</f>
        <v>0</v>
      </c>
      <c r="H5054" s="103">
        <f t="shared" si="78"/>
        <v>0</v>
      </c>
    </row>
    <row r="5055" spans="1:8" hidden="1">
      <c r="A5055" s="80" t="s">
        <v>3857</v>
      </c>
      <c r="B5055" s="80" t="s">
        <v>3850</v>
      </c>
      <c r="C5055" s="80" t="s">
        <v>3705</v>
      </c>
      <c r="D5055" s="99">
        <v>0.20073905189999999</v>
      </c>
      <c r="E5055" s="80" t="s">
        <v>3706</v>
      </c>
      <c r="F5055" s="86" t="str">
        <f>INDEX('Crosswalk Particulates'!$B:$B,MATCH('2017 EPA Data'!A5055,'Crosswalk Particulates'!$A:$A,0))</f>
        <v>Commercial Buildings Sector</v>
      </c>
      <c r="G5055" s="91">
        <f>INDEX('Crosswalk Particulates'!$E:$E,MATCH('2017 EPA Data'!$B5055,'Crosswalk Particulates'!$D:$D,0))</f>
        <v>0</v>
      </c>
      <c r="H5055" s="103">
        <f t="shared" si="78"/>
        <v>0</v>
      </c>
    </row>
    <row r="5056" spans="1:8" hidden="1">
      <c r="A5056" s="80" t="s">
        <v>3735</v>
      </c>
      <c r="B5056" s="80" t="s">
        <v>4004</v>
      </c>
      <c r="C5056" s="80" t="s">
        <v>3705</v>
      </c>
      <c r="D5056" s="99">
        <v>0.20004</v>
      </c>
      <c r="E5056" s="80" t="s">
        <v>3706</v>
      </c>
      <c r="F5056" s="86" t="str">
        <f>INDEX('Crosswalk Particulates'!$B:$B,MATCH('2017 EPA Data'!A5056,'Crosswalk Particulates'!$A:$A,0))</f>
        <v>process-other-industry</v>
      </c>
      <c r="G5056" s="91">
        <f>INDEX('Crosswalk Particulates'!$E:$E,MATCH('2017 EPA Data'!$B5056,'Crosswalk Particulates'!$D:$D,0))</f>
        <v>0</v>
      </c>
      <c r="H5056" s="103">
        <f t="shared" si="78"/>
        <v>0</v>
      </c>
    </row>
    <row r="5057" spans="1:8" hidden="1">
      <c r="A5057" s="80" t="s">
        <v>3747</v>
      </c>
      <c r="B5057" s="80" t="s">
        <v>3990</v>
      </c>
      <c r="C5057" s="80" t="s">
        <v>3705</v>
      </c>
      <c r="D5057" s="99">
        <v>0.200001235</v>
      </c>
      <c r="E5057" s="80" t="s">
        <v>3706</v>
      </c>
      <c r="F5057" s="86" t="str">
        <f>INDEX('Crosswalk Particulates'!$B:$B,MATCH('2017 EPA Data'!A5057,'Crosswalk Particulates'!$A:$A,0))</f>
        <v>process-waste-industry</v>
      </c>
      <c r="G5057" s="91">
        <f>INDEX('Crosswalk Particulates'!$E:$E,MATCH('2017 EPA Data'!$B5057,'Crosswalk Particulates'!$D:$D,0))</f>
        <v>0</v>
      </c>
      <c r="H5057" s="103">
        <f t="shared" si="78"/>
        <v>0</v>
      </c>
    </row>
    <row r="5058" spans="1:8" hidden="1">
      <c r="A5058" s="80" t="s">
        <v>3741</v>
      </c>
      <c r="B5058" s="80" t="s">
        <v>3881</v>
      </c>
      <c r="C5058" s="80" t="s">
        <v>3705</v>
      </c>
      <c r="D5058" s="99">
        <v>0.2</v>
      </c>
      <c r="E5058" s="80" t="s">
        <v>3706</v>
      </c>
      <c r="F5058" s="86" t="str">
        <f>INDEX('Crosswalk Particulates'!$B:$B,MATCH('2017 EPA Data'!A5058,'Crosswalk Particulates'!$A:$A,0))</f>
        <v>process-other-industry</v>
      </c>
      <c r="G5058" s="91">
        <f>INDEX('Crosswalk Particulates'!$E:$E,MATCH('2017 EPA Data'!$B5058,'Crosswalk Particulates'!$D:$D,0))</f>
        <v>0</v>
      </c>
      <c r="H5058" s="103">
        <f t="shared" si="78"/>
        <v>0</v>
      </c>
    </row>
    <row r="5059" spans="1:8" hidden="1">
      <c r="A5059" s="80" t="s">
        <v>3747</v>
      </c>
      <c r="B5059" s="80" t="s">
        <v>4027</v>
      </c>
      <c r="C5059" s="80" t="s">
        <v>3705</v>
      </c>
      <c r="D5059" s="99">
        <v>0.2</v>
      </c>
      <c r="E5059" s="80" t="s">
        <v>3706</v>
      </c>
      <c r="F5059" s="86" t="str">
        <f>INDEX('Crosswalk Particulates'!$B:$B,MATCH('2017 EPA Data'!A5059,'Crosswalk Particulates'!$A:$A,0))</f>
        <v>process-waste-industry</v>
      </c>
      <c r="G5059" s="91">
        <f>INDEX('Crosswalk Particulates'!$E:$E,MATCH('2017 EPA Data'!$B5059,'Crosswalk Particulates'!$D:$D,0))</f>
        <v>0</v>
      </c>
      <c r="H5059" s="103">
        <f t="shared" si="78"/>
        <v>0</v>
      </c>
    </row>
    <row r="5060" spans="1:8" hidden="1">
      <c r="A5060" s="80" t="s">
        <v>3743</v>
      </c>
      <c r="B5060" s="80" t="s">
        <v>3984</v>
      </c>
      <c r="C5060" s="80" t="s">
        <v>3705</v>
      </c>
      <c r="D5060" s="99">
        <v>0.2</v>
      </c>
      <c r="E5060" s="80" t="s">
        <v>3706</v>
      </c>
      <c r="F5060" s="86" t="str">
        <f>INDEX('Crosswalk Particulates'!$B:$B,MATCH('2017 EPA Data'!A5060,'Crosswalk Particulates'!$A:$A,0))</f>
        <v>process-other-industry</v>
      </c>
      <c r="G5060" s="91">
        <f>INDEX('Crosswalk Particulates'!$E:$E,MATCH('2017 EPA Data'!$B5060,'Crosswalk Particulates'!$D:$D,0))</f>
        <v>0</v>
      </c>
      <c r="H5060" s="103">
        <f t="shared" ref="H5060:H5123" si="79">IF(E5060="TON",D5060/metricton_to_shortton,0)*10^6</f>
        <v>0</v>
      </c>
    </row>
    <row r="5061" spans="1:8" hidden="1">
      <c r="A5061" s="80" t="s">
        <v>3760</v>
      </c>
      <c r="B5061" s="80" t="s">
        <v>3890</v>
      </c>
      <c r="C5061" s="80" t="s">
        <v>3705</v>
      </c>
      <c r="D5061" s="99">
        <v>0.2</v>
      </c>
      <c r="E5061" s="80" t="s">
        <v>3706</v>
      </c>
      <c r="F5061" s="86" t="str">
        <f>INDEX('Crosswalk Particulates'!$B:$B,MATCH('2017 EPA Data'!A5061,'Crosswalk Particulates'!$A:$A,0))</f>
        <v>process-other-industry</v>
      </c>
      <c r="G5061" s="91">
        <f>INDEX('Crosswalk Particulates'!$E:$E,MATCH('2017 EPA Data'!$B5061,'Crosswalk Particulates'!$D:$D,0))</f>
        <v>0</v>
      </c>
      <c r="H5061" s="103">
        <f t="shared" si="79"/>
        <v>0</v>
      </c>
    </row>
    <row r="5062" spans="1:8" hidden="1">
      <c r="A5062" s="80" t="s">
        <v>3766</v>
      </c>
      <c r="B5062" s="80" t="s">
        <v>3985</v>
      </c>
      <c r="C5062" s="80" t="s">
        <v>3705</v>
      </c>
      <c r="D5062" s="99">
        <v>0.2</v>
      </c>
      <c r="E5062" s="80" t="s">
        <v>3706</v>
      </c>
      <c r="F5062" s="86" t="str">
        <f>INDEX('Crosswalk Particulates'!$B:$B,MATCH('2017 EPA Data'!A5062,'Crosswalk Particulates'!$A:$A,0))</f>
        <v>process-chemicals-industry</v>
      </c>
      <c r="G5062" s="91">
        <f>INDEX('Crosswalk Particulates'!$E:$E,MATCH('2017 EPA Data'!$B5062,'Crosswalk Particulates'!$D:$D,0))</f>
        <v>0</v>
      </c>
      <c r="H5062" s="103">
        <f t="shared" si="79"/>
        <v>0</v>
      </c>
    </row>
    <row r="5063" spans="1:8" hidden="1">
      <c r="A5063" s="80" t="s">
        <v>3783</v>
      </c>
      <c r="B5063" s="80" t="s">
        <v>3915</v>
      </c>
      <c r="C5063" s="80" t="s">
        <v>3705</v>
      </c>
      <c r="D5063" s="99">
        <v>0.2</v>
      </c>
      <c r="E5063" s="80" t="s">
        <v>3706</v>
      </c>
      <c r="F5063" s="86" t="str">
        <f>INDEX('Crosswalk Particulates'!$B:$B,MATCH('2017 EPA Data'!A5063,'Crosswalk Particulates'!$A:$A,0))</f>
        <v>process-other-industry</v>
      </c>
      <c r="G5063" s="91">
        <f>INDEX('Crosswalk Particulates'!$E:$E,MATCH('2017 EPA Data'!$B5063,'Crosswalk Particulates'!$D:$D,0))</f>
        <v>0</v>
      </c>
      <c r="H5063" s="103">
        <f t="shared" si="79"/>
        <v>0</v>
      </c>
    </row>
    <row r="5064" spans="1:8" hidden="1">
      <c r="A5064" s="80" t="s">
        <v>3760</v>
      </c>
      <c r="B5064" s="80" t="s">
        <v>3767</v>
      </c>
      <c r="C5064" s="80" t="s">
        <v>3705</v>
      </c>
      <c r="D5064" s="99">
        <v>0.2</v>
      </c>
      <c r="E5064" s="80" t="s">
        <v>3706</v>
      </c>
      <c r="F5064" s="86" t="str">
        <f>INDEX('Crosswalk Particulates'!$B:$B,MATCH('2017 EPA Data'!A5064,'Crosswalk Particulates'!$A:$A,0))</f>
        <v>process-other-industry</v>
      </c>
      <c r="G5064" s="91">
        <f>INDEX('Crosswalk Particulates'!$E:$E,MATCH('2017 EPA Data'!$B5064,'Crosswalk Particulates'!$D:$D,0))</f>
        <v>0</v>
      </c>
      <c r="H5064" s="103">
        <f t="shared" si="79"/>
        <v>0</v>
      </c>
    </row>
    <row r="5065" spans="1:8" hidden="1">
      <c r="A5065" s="80" t="s">
        <v>3760</v>
      </c>
      <c r="B5065" s="80" t="s">
        <v>3891</v>
      </c>
      <c r="C5065" s="80" t="s">
        <v>3705</v>
      </c>
      <c r="D5065" s="99">
        <v>0.2</v>
      </c>
      <c r="E5065" s="80" t="s">
        <v>3706</v>
      </c>
      <c r="F5065" s="86" t="str">
        <f>INDEX('Crosswalk Particulates'!$B:$B,MATCH('2017 EPA Data'!A5065,'Crosswalk Particulates'!$A:$A,0))</f>
        <v>process-other-industry</v>
      </c>
      <c r="G5065" s="91">
        <f>INDEX('Crosswalk Particulates'!$E:$E,MATCH('2017 EPA Data'!$B5065,'Crosswalk Particulates'!$D:$D,0))</f>
        <v>0</v>
      </c>
      <c r="H5065" s="103">
        <f t="shared" si="79"/>
        <v>0</v>
      </c>
    </row>
    <row r="5066" spans="1:8" hidden="1">
      <c r="A5066" s="80" t="s">
        <v>3760</v>
      </c>
      <c r="B5066" s="80" t="s">
        <v>3898</v>
      </c>
      <c r="C5066" s="80" t="s">
        <v>3705</v>
      </c>
      <c r="D5066" s="99">
        <v>0.2</v>
      </c>
      <c r="E5066" s="80" t="s">
        <v>3706</v>
      </c>
      <c r="F5066" s="86" t="str">
        <f>INDEX('Crosswalk Particulates'!$B:$B,MATCH('2017 EPA Data'!A5066,'Crosswalk Particulates'!$A:$A,0))</f>
        <v>process-other-industry</v>
      </c>
      <c r="G5066" s="91">
        <f>INDEX('Crosswalk Particulates'!$E:$E,MATCH('2017 EPA Data'!$B5066,'Crosswalk Particulates'!$D:$D,0))</f>
        <v>0</v>
      </c>
      <c r="H5066" s="103">
        <f t="shared" si="79"/>
        <v>0</v>
      </c>
    </row>
    <row r="5067" spans="1:8" hidden="1">
      <c r="A5067" s="80" t="s">
        <v>3760</v>
      </c>
      <c r="B5067" s="80" t="s">
        <v>3792</v>
      </c>
      <c r="C5067" s="80" t="s">
        <v>3705</v>
      </c>
      <c r="D5067" s="99">
        <v>0.2</v>
      </c>
      <c r="E5067" s="80" t="s">
        <v>3706</v>
      </c>
      <c r="F5067" s="86" t="str">
        <f>INDEX('Crosswalk Particulates'!$B:$B,MATCH('2017 EPA Data'!A5067,'Crosswalk Particulates'!$A:$A,0))</f>
        <v>process-other-industry</v>
      </c>
      <c r="G5067" s="91">
        <f>INDEX('Crosswalk Particulates'!$E:$E,MATCH('2017 EPA Data'!$B5067,'Crosswalk Particulates'!$D:$D,0))</f>
        <v>0</v>
      </c>
      <c r="H5067" s="103">
        <f t="shared" si="79"/>
        <v>0</v>
      </c>
    </row>
    <row r="5068" spans="1:8" hidden="1">
      <c r="A5068" s="80" t="s">
        <v>3852</v>
      </c>
      <c r="B5068" s="80" t="s">
        <v>3866</v>
      </c>
      <c r="C5068" s="80" t="s">
        <v>3705</v>
      </c>
      <c r="D5068" s="99">
        <v>0.2</v>
      </c>
      <c r="E5068" s="80" t="s">
        <v>3706</v>
      </c>
      <c r="F5068" s="86" t="str">
        <f>INDEX('Crosswalk Particulates'!$B:$B,MATCH('2017 EPA Data'!A5068,'Crosswalk Particulates'!$A:$A,0))</f>
        <v>Commercial Buildings Sector</v>
      </c>
      <c r="G5068" s="91">
        <f>INDEX('Crosswalk Particulates'!$E:$E,MATCH('2017 EPA Data'!$B5068,'Crosswalk Particulates'!$D:$D,0))</f>
        <v>0</v>
      </c>
      <c r="H5068" s="103">
        <f t="shared" si="79"/>
        <v>0</v>
      </c>
    </row>
    <row r="5069" spans="1:8" hidden="1">
      <c r="A5069" s="80" t="s">
        <v>3747</v>
      </c>
      <c r="B5069" s="80" t="s">
        <v>3955</v>
      </c>
      <c r="C5069" s="80" t="s">
        <v>3705</v>
      </c>
      <c r="D5069" s="99">
        <v>0.2</v>
      </c>
      <c r="E5069" s="80" t="s">
        <v>3706</v>
      </c>
      <c r="F5069" s="86" t="str">
        <f>INDEX('Crosswalk Particulates'!$B:$B,MATCH('2017 EPA Data'!A5069,'Crosswalk Particulates'!$A:$A,0))</f>
        <v>process-waste-industry</v>
      </c>
      <c r="G5069" s="91">
        <f>INDEX('Crosswalk Particulates'!$E:$E,MATCH('2017 EPA Data'!$B5069,'Crosswalk Particulates'!$D:$D,0))</f>
        <v>0</v>
      </c>
      <c r="H5069" s="103">
        <f t="shared" si="79"/>
        <v>0</v>
      </c>
    </row>
    <row r="5070" spans="1:8" hidden="1">
      <c r="A5070" s="80" t="s">
        <v>3760</v>
      </c>
      <c r="B5070" s="80" t="s">
        <v>3826</v>
      </c>
      <c r="C5070" s="80" t="s">
        <v>3705</v>
      </c>
      <c r="D5070" s="99">
        <v>0.2</v>
      </c>
      <c r="E5070" s="80" t="s">
        <v>3706</v>
      </c>
      <c r="F5070" s="86" t="str">
        <f>INDEX('Crosswalk Particulates'!$B:$B,MATCH('2017 EPA Data'!A5070,'Crosswalk Particulates'!$A:$A,0))</f>
        <v>process-other-industry</v>
      </c>
      <c r="G5070" s="91">
        <f>INDEX('Crosswalk Particulates'!$E:$E,MATCH('2017 EPA Data'!$B5070,'Crosswalk Particulates'!$D:$D,0))</f>
        <v>0</v>
      </c>
      <c r="H5070" s="103">
        <f t="shared" si="79"/>
        <v>0</v>
      </c>
    </row>
    <row r="5071" spans="1:8" hidden="1">
      <c r="A5071" s="80" t="s">
        <v>3788</v>
      </c>
      <c r="B5071" s="80" t="s">
        <v>3823</v>
      </c>
      <c r="C5071" s="80" t="s">
        <v>3705</v>
      </c>
      <c r="D5071" s="99">
        <v>0.198239</v>
      </c>
      <c r="E5071" s="80" t="s">
        <v>3706</v>
      </c>
      <c r="F5071" s="86" t="str">
        <f>INDEX('Crosswalk Particulates'!$B:$B,MATCH('2017 EPA Data'!A5071,'Crosswalk Particulates'!$A:$A,0))</f>
        <v>industry-fuel-biomass</v>
      </c>
      <c r="G5071" s="91">
        <f>INDEX('Crosswalk Particulates'!$E:$E,MATCH('2017 EPA Data'!$B5071,'Crosswalk Particulates'!$D:$D,0))</f>
        <v>0</v>
      </c>
      <c r="H5071" s="103">
        <f t="shared" si="79"/>
        <v>0</v>
      </c>
    </row>
    <row r="5072" spans="1:8" hidden="1">
      <c r="A5072" s="80" t="s">
        <v>3837</v>
      </c>
      <c r="B5072" s="80" t="s">
        <v>3840</v>
      </c>
      <c r="C5072" s="80" t="s">
        <v>3705</v>
      </c>
      <c r="D5072" s="99">
        <v>0.19811168200000001</v>
      </c>
      <c r="E5072" s="80" t="s">
        <v>3706</v>
      </c>
      <c r="F5072" s="86" t="str">
        <f>INDEX('Crosswalk Particulates'!$B:$B,MATCH('2017 EPA Data'!A5072,'Crosswalk Particulates'!$A:$A,0))</f>
        <v>Electricity Sector</v>
      </c>
      <c r="G5072" s="91">
        <f>INDEX('Crosswalk Particulates'!$E:$E,MATCH('2017 EPA Data'!$B5072,'Crosswalk Particulates'!$D:$D,0))</f>
        <v>0</v>
      </c>
      <c r="H5072" s="103">
        <f t="shared" si="79"/>
        <v>0</v>
      </c>
    </row>
    <row r="5073" spans="1:8" hidden="1">
      <c r="A5073" s="80" t="s">
        <v>3753</v>
      </c>
      <c r="B5073" s="80" t="s">
        <v>3839</v>
      </c>
      <c r="C5073" s="80" t="s">
        <v>3705</v>
      </c>
      <c r="D5073" s="99">
        <v>0.19798199899999999</v>
      </c>
      <c r="E5073" s="80" t="s">
        <v>3706</v>
      </c>
      <c r="F5073" s="86" t="str">
        <f>INDEX('Crosswalk Particulates'!$B:$B,MATCH('2017 EPA Data'!A5073,'Crosswalk Particulates'!$A:$A,0))</f>
        <v>Electricity Sector</v>
      </c>
      <c r="G5073" s="91">
        <f>INDEX('Crosswalk Particulates'!$E:$E,MATCH('2017 EPA Data'!$B5073,'Crosswalk Particulates'!$D:$D,0))</f>
        <v>0</v>
      </c>
      <c r="H5073" s="103">
        <f t="shared" si="79"/>
        <v>0</v>
      </c>
    </row>
    <row r="5074" spans="1:8" hidden="1">
      <c r="A5074" s="80" t="s">
        <v>3857</v>
      </c>
      <c r="B5074" s="80" t="s">
        <v>3840</v>
      </c>
      <c r="C5074" s="80" t="s">
        <v>3705</v>
      </c>
      <c r="D5074" s="99">
        <v>0.19476316699999999</v>
      </c>
      <c r="E5074" s="80" t="s">
        <v>3706</v>
      </c>
      <c r="F5074" s="86" t="str">
        <f>INDEX('Crosswalk Particulates'!$B:$B,MATCH('2017 EPA Data'!A5074,'Crosswalk Particulates'!$A:$A,0))</f>
        <v>Commercial Buildings Sector</v>
      </c>
      <c r="G5074" s="91">
        <f>INDEX('Crosswalk Particulates'!$E:$E,MATCH('2017 EPA Data'!$B5074,'Crosswalk Particulates'!$D:$D,0))</f>
        <v>0</v>
      </c>
      <c r="H5074" s="103">
        <f t="shared" si="79"/>
        <v>0</v>
      </c>
    </row>
    <row r="5075" spans="1:8" hidden="1">
      <c r="A5075" s="80" t="s">
        <v>3741</v>
      </c>
      <c r="B5075" s="80" t="s">
        <v>3877</v>
      </c>
      <c r="C5075" s="80" t="s">
        <v>3705</v>
      </c>
      <c r="D5075" s="99">
        <v>0.19350000000000001</v>
      </c>
      <c r="E5075" s="80" t="s">
        <v>3706</v>
      </c>
      <c r="F5075" s="86" t="str">
        <f>INDEX('Crosswalk Particulates'!$B:$B,MATCH('2017 EPA Data'!A5075,'Crosswalk Particulates'!$A:$A,0))</f>
        <v>process-other-industry</v>
      </c>
      <c r="G5075" s="91">
        <f>INDEX('Crosswalk Particulates'!$E:$E,MATCH('2017 EPA Data'!$B5075,'Crosswalk Particulates'!$D:$D,0))</f>
        <v>0</v>
      </c>
      <c r="H5075" s="103">
        <f t="shared" si="79"/>
        <v>0</v>
      </c>
    </row>
    <row r="5076" spans="1:8" hidden="1">
      <c r="A5076" s="80" t="s">
        <v>3739</v>
      </c>
      <c r="B5076" s="80" t="s">
        <v>3888</v>
      </c>
      <c r="C5076" s="80" t="s">
        <v>3705</v>
      </c>
      <c r="D5076" s="99">
        <v>0.19259999999999999</v>
      </c>
      <c r="E5076" s="80" t="s">
        <v>3706</v>
      </c>
      <c r="F5076" s="86" t="str">
        <f>INDEX('Crosswalk Particulates'!$B:$B,MATCH('2017 EPA Data'!A5076,'Crosswalk Particulates'!$A:$A,0))</f>
        <v>industry-fuel-natural gas</v>
      </c>
      <c r="G5076" s="91">
        <f>INDEX('Crosswalk Particulates'!$E:$E,MATCH('2017 EPA Data'!$B5076,'Crosswalk Particulates'!$D:$D,0))</f>
        <v>0</v>
      </c>
      <c r="H5076" s="103">
        <f t="shared" si="79"/>
        <v>0</v>
      </c>
    </row>
    <row r="5077" spans="1:8" hidden="1">
      <c r="A5077" s="80" t="s">
        <v>3734</v>
      </c>
      <c r="B5077" s="80" t="s">
        <v>3813</v>
      </c>
      <c r="C5077" s="80" t="s">
        <v>3705</v>
      </c>
      <c r="D5077" s="99">
        <v>0.19186</v>
      </c>
      <c r="E5077" s="80" t="s">
        <v>3706</v>
      </c>
      <c r="F5077" s="86" t="str">
        <f>INDEX('Crosswalk Particulates'!$B:$B,MATCH('2017 EPA Data'!A5077,'Crosswalk Particulates'!$A:$A,0))</f>
        <v>process-other-industry</v>
      </c>
      <c r="G5077" s="91">
        <f>INDEX('Crosswalk Particulates'!$E:$E,MATCH('2017 EPA Data'!$B5077,'Crosswalk Particulates'!$D:$D,0))</f>
        <v>0</v>
      </c>
      <c r="H5077" s="103">
        <f t="shared" si="79"/>
        <v>0</v>
      </c>
    </row>
    <row r="5078" spans="1:8" hidden="1">
      <c r="A5078" s="80" t="s">
        <v>3780</v>
      </c>
      <c r="B5078" s="80" t="s">
        <v>3971</v>
      </c>
      <c r="C5078" s="80" t="s">
        <v>3705</v>
      </c>
      <c r="D5078" s="99">
        <v>0.191</v>
      </c>
      <c r="E5078" s="80" t="s">
        <v>3706</v>
      </c>
      <c r="F5078" s="86" t="str">
        <f>INDEX('Crosswalk Particulates'!$B:$B,MATCH('2017 EPA Data'!A5078,'Crosswalk Particulates'!$A:$A,0))</f>
        <v>process-ngps-industry</v>
      </c>
      <c r="G5078" s="91">
        <f>INDEX('Crosswalk Particulates'!$E:$E,MATCH('2017 EPA Data'!$B5078,'Crosswalk Particulates'!$D:$D,0))</f>
        <v>0</v>
      </c>
      <c r="H5078" s="103">
        <f t="shared" si="79"/>
        <v>0</v>
      </c>
    </row>
    <row r="5079" spans="1:8" hidden="1">
      <c r="A5079" s="80" t="s">
        <v>3770</v>
      </c>
      <c r="B5079" s="80" t="s">
        <v>3834</v>
      </c>
      <c r="C5079" s="80" t="s">
        <v>3705</v>
      </c>
      <c r="D5079" s="99">
        <v>0.188969</v>
      </c>
      <c r="E5079" s="80" t="s">
        <v>3706</v>
      </c>
      <c r="F5079" s="86" t="str">
        <f>INDEX('Crosswalk Particulates'!$B:$B,MATCH('2017 EPA Data'!A5079,'Crosswalk Particulates'!$A:$A,0))</f>
        <v>Commercial Buildings Sector</v>
      </c>
      <c r="G5079" s="91">
        <f>INDEX('Crosswalk Particulates'!$E:$E,MATCH('2017 EPA Data'!$B5079,'Crosswalk Particulates'!$D:$D,0))</f>
        <v>0</v>
      </c>
      <c r="H5079" s="103">
        <f t="shared" si="79"/>
        <v>0</v>
      </c>
    </row>
    <row r="5080" spans="1:8" hidden="1">
      <c r="A5080" s="80" t="s">
        <v>3769</v>
      </c>
      <c r="B5080" s="80" t="s">
        <v>3944</v>
      </c>
      <c r="C5080" s="80" t="s">
        <v>3705</v>
      </c>
      <c r="D5080" s="99">
        <v>0.18831175</v>
      </c>
      <c r="E5080" s="80" t="s">
        <v>3706</v>
      </c>
      <c r="F5080" s="86" t="str">
        <f>INDEX('Crosswalk Particulates'!$B:$B,MATCH('2017 EPA Data'!A5080,'Crosswalk Particulates'!$A:$A,0))</f>
        <v>Electricity Sector</v>
      </c>
      <c r="G5080" s="91">
        <f>INDEX('Crosswalk Particulates'!$E:$E,MATCH('2017 EPA Data'!$B5080,'Crosswalk Particulates'!$D:$D,0))</f>
        <v>0</v>
      </c>
      <c r="H5080" s="103">
        <f t="shared" si="79"/>
        <v>0</v>
      </c>
    </row>
    <row r="5081" spans="1:8" hidden="1">
      <c r="A5081" s="80" t="s">
        <v>3739</v>
      </c>
      <c r="B5081" s="80" t="s">
        <v>3948</v>
      </c>
      <c r="C5081" s="80" t="s">
        <v>3705</v>
      </c>
      <c r="D5081" s="99">
        <v>0.1871422824</v>
      </c>
      <c r="E5081" s="80" t="s">
        <v>3706</v>
      </c>
      <c r="F5081" s="86" t="str">
        <f>INDEX('Crosswalk Particulates'!$B:$B,MATCH('2017 EPA Data'!A5081,'Crosswalk Particulates'!$A:$A,0))</f>
        <v>industry-fuel-natural gas</v>
      </c>
      <c r="G5081" s="91">
        <f>INDEX('Crosswalk Particulates'!$E:$E,MATCH('2017 EPA Data'!$B5081,'Crosswalk Particulates'!$D:$D,0))</f>
        <v>0</v>
      </c>
      <c r="H5081" s="103">
        <f t="shared" si="79"/>
        <v>0</v>
      </c>
    </row>
    <row r="5082" spans="1:8" hidden="1">
      <c r="A5082" s="80" t="s">
        <v>3735</v>
      </c>
      <c r="B5082" s="80" t="s">
        <v>3913</v>
      </c>
      <c r="C5082" s="80" t="s">
        <v>3705</v>
      </c>
      <c r="D5082" s="99">
        <v>0.186</v>
      </c>
      <c r="E5082" s="80" t="s">
        <v>3706</v>
      </c>
      <c r="F5082" s="86" t="str">
        <f>INDEX('Crosswalk Particulates'!$B:$B,MATCH('2017 EPA Data'!A5082,'Crosswalk Particulates'!$A:$A,0))</f>
        <v>process-other-industry</v>
      </c>
      <c r="G5082" s="91">
        <f>INDEX('Crosswalk Particulates'!$E:$E,MATCH('2017 EPA Data'!$B5082,'Crosswalk Particulates'!$D:$D,0))</f>
        <v>0</v>
      </c>
      <c r="H5082" s="103">
        <f t="shared" si="79"/>
        <v>0</v>
      </c>
    </row>
    <row r="5083" spans="1:8" hidden="1">
      <c r="A5083" s="80" t="s">
        <v>3817</v>
      </c>
      <c r="B5083" s="80" t="s">
        <v>3968</v>
      </c>
      <c r="C5083" s="80" t="s">
        <v>3705</v>
      </c>
      <c r="D5083" s="99">
        <v>0.186</v>
      </c>
      <c r="E5083" s="80" t="s">
        <v>3706</v>
      </c>
      <c r="F5083" s="86" t="str">
        <f>INDEX('Crosswalk Particulates'!$B:$B,MATCH('2017 EPA Data'!A5083,'Crosswalk Particulates'!$A:$A,0))</f>
        <v>industry-fuel-oil</v>
      </c>
      <c r="G5083" s="91">
        <f>INDEX('Crosswalk Particulates'!$E:$E,MATCH('2017 EPA Data'!$B5083,'Crosswalk Particulates'!$D:$D,0))</f>
        <v>0</v>
      </c>
      <c r="H5083" s="103">
        <f t="shared" si="79"/>
        <v>0</v>
      </c>
    </row>
    <row r="5084" spans="1:8" hidden="1">
      <c r="A5084" s="80" t="s">
        <v>3795</v>
      </c>
      <c r="B5084" s="80" t="s">
        <v>3785</v>
      </c>
      <c r="C5084" s="80" t="s">
        <v>3709</v>
      </c>
      <c r="D5084" s="99">
        <v>0.18441450000000001</v>
      </c>
      <c r="E5084" s="80" t="s">
        <v>3710</v>
      </c>
      <c r="F5084" s="86" t="str">
        <f>INDEX('Crosswalk Particulates'!$B:$B,MATCH('2017 EPA Data'!A5084,'Crosswalk Particulates'!$A:$A,0))</f>
        <v>process-cement-industry</v>
      </c>
      <c r="G5084" s="91" t="str">
        <f>INDEX('Crosswalk Particulates'!$E:$E,MATCH('2017 EPA Data'!$B5084,'Crosswalk Particulates'!$D:$D,0))</f>
        <v>CH4</v>
      </c>
      <c r="H5084" s="103">
        <f t="shared" si="79"/>
        <v>167298.21919423758</v>
      </c>
    </row>
    <row r="5085" spans="1:8" hidden="1">
      <c r="A5085" s="80" t="s">
        <v>3780</v>
      </c>
      <c r="B5085" s="80" t="s">
        <v>3823</v>
      </c>
      <c r="C5085" s="80" t="s">
        <v>3705</v>
      </c>
      <c r="D5085" s="99">
        <v>0.18321200000000001</v>
      </c>
      <c r="E5085" s="80" t="s">
        <v>3706</v>
      </c>
      <c r="F5085" s="86" t="str">
        <f>INDEX('Crosswalk Particulates'!$B:$B,MATCH('2017 EPA Data'!A5085,'Crosswalk Particulates'!$A:$A,0))</f>
        <v>process-ngps-industry</v>
      </c>
      <c r="G5085" s="91">
        <f>INDEX('Crosswalk Particulates'!$E:$E,MATCH('2017 EPA Data'!$B5085,'Crosswalk Particulates'!$D:$D,0))</f>
        <v>0</v>
      </c>
      <c r="H5085" s="103">
        <f t="shared" si="79"/>
        <v>0</v>
      </c>
    </row>
    <row r="5086" spans="1:8" hidden="1">
      <c r="A5086" s="80" t="s">
        <v>3784</v>
      </c>
      <c r="B5086" s="80" t="s">
        <v>4046</v>
      </c>
      <c r="C5086" s="80" t="s">
        <v>3705</v>
      </c>
      <c r="D5086" s="99">
        <v>0.18208226126092</v>
      </c>
      <c r="E5086" s="80" t="s">
        <v>3706</v>
      </c>
      <c r="F5086" s="86" t="str">
        <f>INDEX('Crosswalk Particulates'!$B:$B,MATCH('2017 EPA Data'!A5086,'Crosswalk Particulates'!$A:$A,0))</f>
        <v>industry-fuel-coal</v>
      </c>
      <c r="G5086" s="91">
        <f>INDEX('Crosswalk Particulates'!$E:$E,MATCH('2017 EPA Data'!$B5086,'Crosswalk Particulates'!$D:$D,0))</f>
        <v>0</v>
      </c>
      <c r="H5086" s="103">
        <f t="shared" si="79"/>
        <v>0</v>
      </c>
    </row>
    <row r="5087" spans="1:8" hidden="1">
      <c r="A5087" s="80" t="s">
        <v>3773</v>
      </c>
      <c r="B5087" s="80" t="s">
        <v>3883</v>
      </c>
      <c r="C5087" s="80" t="s">
        <v>3705</v>
      </c>
      <c r="D5087" s="99">
        <v>0.180800209804996</v>
      </c>
      <c r="E5087" s="80" t="s">
        <v>3706</v>
      </c>
      <c r="F5087" s="86" t="str">
        <f>INDEX('Crosswalk Particulates'!$B:$B,MATCH('2017 EPA Data'!A5087,'Crosswalk Particulates'!$A:$A,0))</f>
        <v>process-other-industry</v>
      </c>
      <c r="G5087" s="91">
        <f>INDEX('Crosswalk Particulates'!$E:$E,MATCH('2017 EPA Data'!$B5087,'Crosswalk Particulates'!$D:$D,0))</f>
        <v>0</v>
      </c>
      <c r="H5087" s="103">
        <f t="shared" si="79"/>
        <v>0</v>
      </c>
    </row>
    <row r="5088" spans="1:8" hidden="1">
      <c r="A5088" s="80" t="s">
        <v>3795</v>
      </c>
      <c r="B5088" s="80" t="s">
        <v>3886</v>
      </c>
      <c r="C5088" s="80" t="s">
        <v>3709</v>
      </c>
      <c r="D5088" s="99">
        <v>0.1763895</v>
      </c>
      <c r="E5088" s="80" t="s">
        <v>3710</v>
      </c>
      <c r="F5088" s="86" t="str">
        <f>INDEX('Crosswalk Particulates'!$B:$B,MATCH('2017 EPA Data'!A5088,'Crosswalk Particulates'!$A:$A,0))</f>
        <v>process-cement-industry</v>
      </c>
      <c r="G5088" s="91" t="str">
        <f>INDEX('Crosswalk Particulates'!$E:$E,MATCH('2017 EPA Data'!$B5088,'Crosswalk Particulates'!$D:$D,0))</f>
        <v>N2O</v>
      </c>
      <c r="H5088" s="103">
        <f t="shared" si="79"/>
        <v>160018.05299779557</v>
      </c>
    </row>
    <row r="5089" spans="1:8" hidden="1">
      <c r="A5089" s="80" t="s">
        <v>3753</v>
      </c>
      <c r="B5089" s="80" t="s">
        <v>3917</v>
      </c>
      <c r="C5089" s="80" t="s">
        <v>3705</v>
      </c>
      <c r="D5089" s="99">
        <v>0.17446402</v>
      </c>
      <c r="E5089" s="80" t="s">
        <v>3706</v>
      </c>
      <c r="F5089" s="86" t="str">
        <f>INDEX('Crosswalk Particulates'!$B:$B,MATCH('2017 EPA Data'!A5089,'Crosswalk Particulates'!$A:$A,0))</f>
        <v>Electricity Sector</v>
      </c>
      <c r="G5089" s="91">
        <f>INDEX('Crosswalk Particulates'!$E:$E,MATCH('2017 EPA Data'!$B5089,'Crosswalk Particulates'!$D:$D,0))</f>
        <v>0</v>
      </c>
      <c r="H5089" s="103">
        <f t="shared" si="79"/>
        <v>0</v>
      </c>
    </row>
    <row r="5090" spans="1:8" hidden="1">
      <c r="A5090" s="80" t="s">
        <v>3773</v>
      </c>
      <c r="B5090" s="80" t="s">
        <v>3917</v>
      </c>
      <c r="C5090" s="80" t="s">
        <v>3705</v>
      </c>
      <c r="D5090" s="99">
        <v>0.17393187026022999</v>
      </c>
      <c r="E5090" s="80" t="s">
        <v>3706</v>
      </c>
      <c r="F5090" s="86" t="str">
        <f>INDEX('Crosswalk Particulates'!$B:$B,MATCH('2017 EPA Data'!A5090,'Crosswalk Particulates'!$A:$A,0))</f>
        <v>process-other-industry</v>
      </c>
      <c r="G5090" s="91">
        <f>INDEX('Crosswalk Particulates'!$E:$E,MATCH('2017 EPA Data'!$B5090,'Crosswalk Particulates'!$D:$D,0))</f>
        <v>0</v>
      </c>
      <c r="H5090" s="103">
        <f t="shared" si="79"/>
        <v>0</v>
      </c>
    </row>
    <row r="5091" spans="1:8" hidden="1">
      <c r="A5091" s="80" t="s">
        <v>3911</v>
      </c>
      <c r="B5091" s="80" t="s">
        <v>3716</v>
      </c>
      <c r="C5091" s="80" t="s">
        <v>3705</v>
      </c>
      <c r="D5091" s="99">
        <v>0.16991095959999999</v>
      </c>
      <c r="E5091" s="80" t="s">
        <v>3706</v>
      </c>
      <c r="F5091" s="86" t="str">
        <f>INDEX('Crosswalk Particulates'!$B:$B,MATCH('2017 EPA Data'!A5091,'Crosswalk Particulates'!$A:$A,0))</f>
        <v>Residential Buildings Sector</v>
      </c>
      <c r="G5091" s="91">
        <f>INDEX('Crosswalk Particulates'!$E:$E,MATCH('2017 EPA Data'!$B5091,'Crosswalk Particulates'!$D:$D,0))</f>
        <v>0</v>
      </c>
      <c r="H5091" s="103">
        <f t="shared" si="79"/>
        <v>0</v>
      </c>
    </row>
    <row r="5092" spans="1:8" hidden="1">
      <c r="A5092" s="80" t="s">
        <v>3739</v>
      </c>
      <c r="B5092" s="80" t="s">
        <v>3949</v>
      </c>
      <c r="C5092" s="80" t="s">
        <v>3705</v>
      </c>
      <c r="D5092" s="99">
        <v>0.16900000000000001</v>
      </c>
      <c r="E5092" s="80" t="s">
        <v>3706</v>
      </c>
      <c r="F5092" s="86" t="str">
        <f>INDEX('Crosswalk Particulates'!$B:$B,MATCH('2017 EPA Data'!A5092,'Crosswalk Particulates'!$A:$A,0))</f>
        <v>industry-fuel-natural gas</v>
      </c>
      <c r="G5092" s="91">
        <f>INDEX('Crosswalk Particulates'!$E:$E,MATCH('2017 EPA Data'!$B5092,'Crosswalk Particulates'!$D:$D,0))</f>
        <v>0</v>
      </c>
      <c r="H5092" s="103">
        <f t="shared" si="79"/>
        <v>0</v>
      </c>
    </row>
    <row r="5093" spans="1:8" hidden="1">
      <c r="A5093" s="80" t="s">
        <v>3770</v>
      </c>
      <c r="B5093" s="80" t="s">
        <v>3875</v>
      </c>
      <c r="C5093" s="80" t="s">
        <v>3705</v>
      </c>
      <c r="D5093" s="99">
        <v>0.16800000000000001</v>
      </c>
      <c r="E5093" s="80" t="s">
        <v>3706</v>
      </c>
      <c r="F5093" s="86" t="str">
        <f>INDEX('Crosswalk Particulates'!$B:$B,MATCH('2017 EPA Data'!A5093,'Crosswalk Particulates'!$A:$A,0))</f>
        <v>Commercial Buildings Sector</v>
      </c>
      <c r="G5093" s="91">
        <f>INDEX('Crosswalk Particulates'!$E:$E,MATCH('2017 EPA Data'!$B5093,'Crosswalk Particulates'!$D:$D,0))</f>
        <v>0</v>
      </c>
      <c r="H5093" s="103">
        <f t="shared" si="79"/>
        <v>0</v>
      </c>
    </row>
    <row r="5094" spans="1:8" hidden="1">
      <c r="A5094" s="80" t="s">
        <v>3741</v>
      </c>
      <c r="B5094" s="80" t="s">
        <v>3983</v>
      </c>
      <c r="C5094" s="80" t="s">
        <v>3705</v>
      </c>
      <c r="D5094" s="99">
        <v>0.16800000000000001</v>
      </c>
      <c r="E5094" s="80" t="s">
        <v>3706</v>
      </c>
      <c r="F5094" s="86" t="str">
        <f>INDEX('Crosswalk Particulates'!$B:$B,MATCH('2017 EPA Data'!A5094,'Crosswalk Particulates'!$A:$A,0))</f>
        <v>process-other-industry</v>
      </c>
      <c r="G5094" s="91">
        <f>INDEX('Crosswalk Particulates'!$E:$E,MATCH('2017 EPA Data'!$B5094,'Crosswalk Particulates'!$D:$D,0))</f>
        <v>0</v>
      </c>
      <c r="H5094" s="103">
        <f t="shared" si="79"/>
        <v>0</v>
      </c>
    </row>
    <row r="5095" spans="1:8" hidden="1">
      <c r="A5095" s="80" t="s">
        <v>3780</v>
      </c>
      <c r="B5095" s="80" t="s">
        <v>4049</v>
      </c>
      <c r="C5095" s="80" t="s">
        <v>3705</v>
      </c>
      <c r="D5095" s="99">
        <v>0.16630239999999999</v>
      </c>
      <c r="E5095" s="80" t="s">
        <v>3706</v>
      </c>
      <c r="F5095" s="86" t="str">
        <f>INDEX('Crosswalk Particulates'!$B:$B,MATCH('2017 EPA Data'!A5095,'Crosswalk Particulates'!$A:$A,0))</f>
        <v>process-ngps-industry</v>
      </c>
      <c r="G5095" s="91">
        <f>INDEX('Crosswalk Particulates'!$E:$E,MATCH('2017 EPA Data'!$B5095,'Crosswalk Particulates'!$D:$D,0))</f>
        <v>0</v>
      </c>
      <c r="H5095" s="103">
        <f t="shared" si="79"/>
        <v>0</v>
      </c>
    </row>
    <row r="5096" spans="1:8" hidden="1">
      <c r="A5096" s="80" t="s">
        <v>3783</v>
      </c>
      <c r="B5096" s="80" t="s">
        <v>3873</v>
      </c>
      <c r="C5096" s="80" t="s">
        <v>3705</v>
      </c>
      <c r="D5096" s="99">
        <v>0.16586010000000001</v>
      </c>
      <c r="E5096" s="80" t="s">
        <v>3706</v>
      </c>
      <c r="F5096" s="86" t="str">
        <f>INDEX('Crosswalk Particulates'!$B:$B,MATCH('2017 EPA Data'!A5096,'Crosswalk Particulates'!$A:$A,0))</f>
        <v>process-other-industry</v>
      </c>
      <c r="G5096" s="91">
        <f>INDEX('Crosswalk Particulates'!$E:$E,MATCH('2017 EPA Data'!$B5096,'Crosswalk Particulates'!$D:$D,0))</f>
        <v>0</v>
      </c>
      <c r="H5096" s="103">
        <f t="shared" si="79"/>
        <v>0</v>
      </c>
    </row>
    <row r="5097" spans="1:8" hidden="1">
      <c r="A5097" s="80" t="s">
        <v>3817</v>
      </c>
      <c r="B5097" s="80" t="s">
        <v>3860</v>
      </c>
      <c r="C5097" s="80" t="s">
        <v>3705</v>
      </c>
      <c r="D5097" s="99">
        <v>0.16465922</v>
      </c>
      <c r="E5097" s="80" t="s">
        <v>3706</v>
      </c>
      <c r="F5097" s="86" t="str">
        <f>INDEX('Crosswalk Particulates'!$B:$B,MATCH('2017 EPA Data'!A5097,'Crosswalk Particulates'!$A:$A,0))</f>
        <v>industry-fuel-oil</v>
      </c>
      <c r="G5097" s="91">
        <f>INDEX('Crosswalk Particulates'!$E:$E,MATCH('2017 EPA Data'!$B5097,'Crosswalk Particulates'!$D:$D,0))</f>
        <v>0</v>
      </c>
      <c r="H5097" s="103">
        <f t="shared" si="79"/>
        <v>0</v>
      </c>
    </row>
    <row r="5098" spans="1:8" hidden="1">
      <c r="A5098" s="80" t="s">
        <v>3769</v>
      </c>
      <c r="B5098" s="80" t="s">
        <v>3839</v>
      </c>
      <c r="C5098" s="80" t="s">
        <v>3705</v>
      </c>
      <c r="D5098" s="99">
        <v>0.160148658905826</v>
      </c>
      <c r="E5098" s="80" t="s">
        <v>3706</v>
      </c>
      <c r="F5098" s="86" t="str">
        <f>INDEX('Crosswalk Particulates'!$B:$B,MATCH('2017 EPA Data'!A5098,'Crosswalk Particulates'!$A:$A,0))</f>
        <v>Electricity Sector</v>
      </c>
      <c r="G5098" s="91">
        <f>INDEX('Crosswalk Particulates'!$E:$E,MATCH('2017 EPA Data'!$B5098,'Crosswalk Particulates'!$D:$D,0))</f>
        <v>0</v>
      </c>
      <c r="H5098" s="103">
        <f t="shared" si="79"/>
        <v>0</v>
      </c>
    </row>
    <row r="5099" spans="1:8" hidden="1">
      <c r="A5099" s="80" t="s">
        <v>3741</v>
      </c>
      <c r="B5099" s="80" t="s">
        <v>3802</v>
      </c>
      <c r="C5099" s="80" t="s">
        <v>3705</v>
      </c>
      <c r="D5099" s="99">
        <v>0.16</v>
      </c>
      <c r="E5099" s="80" t="s">
        <v>3706</v>
      </c>
      <c r="F5099" s="86" t="str">
        <f>INDEX('Crosswalk Particulates'!$B:$B,MATCH('2017 EPA Data'!A5099,'Crosswalk Particulates'!$A:$A,0))</f>
        <v>process-other-industry</v>
      </c>
      <c r="G5099" s="91">
        <f>INDEX('Crosswalk Particulates'!$E:$E,MATCH('2017 EPA Data'!$B5099,'Crosswalk Particulates'!$D:$D,0))</f>
        <v>0</v>
      </c>
      <c r="H5099" s="103">
        <f t="shared" si="79"/>
        <v>0</v>
      </c>
    </row>
    <row r="5100" spans="1:8" hidden="1">
      <c r="A5100" s="80" t="s">
        <v>3707</v>
      </c>
      <c r="B5100" s="80" t="s">
        <v>4034</v>
      </c>
      <c r="C5100" s="80" t="s">
        <v>3705</v>
      </c>
      <c r="D5100" s="99">
        <v>0.16</v>
      </c>
      <c r="E5100" s="80" t="s">
        <v>3706</v>
      </c>
      <c r="F5100" s="86" t="str">
        <f>INDEX('Crosswalk Particulates'!$B:$B,MATCH('2017 EPA Data'!A5100,'Crosswalk Particulates'!$A:$A,0))</f>
        <v>process-other-industry</v>
      </c>
      <c r="G5100" s="91">
        <f>INDEX('Crosswalk Particulates'!$E:$E,MATCH('2017 EPA Data'!$B5100,'Crosswalk Particulates'!$D:$D,0))</f>
        <v>0</v>
      </c>
      <c r="H5100" s="103">
        <f t="shared" si="79"/>
        <v>0</v>
      </c>
    </row>
    <row r="5101" spans="1:8" hidden="1">
      <c r="A5101" s="80" t="s">
        <v>3741</v>
      </c>
      <c r="B5101" s="80" t="s">
        <v>3914</v>
      </c>
      <c r="C5101" s="80" t="s">
        <v>3705</v>
      </c>
      <c r="D5101" s="99">
        <v>0.155</v>
      </c>
      <c r="E5101" s="80" t="s">
        <v>3706</v>
      </c>
      <c r="F5101" s="86" t="str">
        <f>INDEX('Crosswalk Particulates'!$B:$B,MATCH('2017 EPA Data'!A5101,'Crosswalk Particulates'!$A:$A,0))</f>
        <v>process-other-industry</v>
      </c>
      <c r="G5101" s="91">
        <f>INDEX('Crosswalk Particulates'!$E:$E,MATCH('2017 EPA Data'!$B5101,'Crosswalk Particulates'!$D:$D,0))</f>
        <v>0</v>
      </c>
      <c r="H5101" s="103">
        <f t="shared" si="79"/>
        <v>0</v>
      </c>
    </row>
    <row r="5102" spans="1:8" hidden="1">
      <c r="A5102" s="80" t="s">
        <v>3817</v>
      </c>
      <c r="B5102" s="80" t="s">
        <v>3922</v>
      </c>
      <c r="C5102" s="80" t="s">
        <v>3705</v>
      </c>
      <c r="D5102" s="99">
        <v>0.155</v>
      </c>
      <c r="E5102" s="80" t="s">
        <v>3706</v>
      </c>
      <c r="F5102" s="86" t="str">
        <f>INDEX('Crosswalk Particulates'!$B:$B,MATCH('2017 EPA Data'!A5102,'Crosswalk Particulates'!$A:$A,0))</f>
        <v>industry-fuel-oil</v>
      </c>
      <c r="G5102" s="91">
        <f>INDEX('Crosswalk Particulates'!$E:$E,MATCH('2017 EPA Data'!$B5102,'Crosswalk Particulates'!$D:$D,0))</f>
        <v>0</v>
      </c>
      <c r="H5102" s="103">
        <f t="shared" si="79"/>
        <v>0</v>
      </c>
    </row>
    <row r="5103" spans="1:8" hidden="1">
      <c r="A5103" s="80" t="s">
        <v>3817</v>
      </c>
      <c r="B5103" s="80" t="s">
        <v>3827</v>
      </c>
      <c r="C5103" s="80" t="s">
        <v>3705</v>
      </c>
      <c r="D5103" s="99">
        <v>0.155</v>
      </c>
      <c r="E5103" s="80" t="s">
        <v>3706</v>
      </c>
      <c r="F5103" s="86" t="str">
        <f>INDEX('Crosswalk Particulates'!$B:$B,MATCH('2017 EPA Data'!A5103,'Crosswalk Particulates'!$A:$A,0))</f>
        <v>industry-fuel-oil</v>
      </c>
      <c r="G5103" s="91">
        <f>INDEX('Crosswalk Particulates'!$E:$E,MATCH('2017 EPA Data'!$B5103,'Crosswalk Particulates'!$D:$D,0))</f>
        <v>0</v>
      </c>
      <c r="H5103" s="103">
        <f t="shared" si="79"/>
        <v>0</v>
      </c>
    </row>
    <row r="5104" spans="1:8" hidden="1">
      <c r="A5104" s="80" t="s">
        <v>3783</v>
      </c>
      <c r="B5104" s="80" t="s">
        <v>3824</v>
      </c>
      <c r="C5104" s="80" t="s">
        <v>3705</v>
      </c>
      <c r="D5104" s="99">
        <v>0.15399932690000001</v>
      </c>
      <c r="E5104" s="80" t="s">
        <v>3706</v>
      </c>
      <c r="F5104" s="86" t="str">
        <f>INDEX('Crosswalk Particulates'!$B:$B,MATCH('2017 EPA Data'!A5104,'Crosswalk Particulates'!$A:$A,0))</f>
        <v>process-other-industry</v>
      </c>
      <c r="G5104" s="91">
        <f>INDEX('Crosswalk Particulates'!$E:$E,MATCH('2017 EPA Data'!$B5104,'Crosswalk Particulates'!$D:$D,0))</f>
        <v>0</v>
      </c>
      <c r="H5104" s="103">
        <f t="shared" si="79"/>
        <v>0</v>
      </c>
    </row>
    <row r="5105" spans="1:8" hidden="1">
      <c r="A5105" s="80" t="s">
        <v>3837</v>
      </c>
      <c r="B5105" s="80" t="s">
        <v>3969</v>
      </c>
      <c r="C5105" s="80" t="s">
        <v>3705</v>
      </c>
      <c r="D5105" s="99">
        <v>0.15272802999999999</v>
      </c>
      <c r="E5105" s="80" t="s">
        <v>3706</v>
      </c>
      <c r="F5105" s="86" t="str">
        <f>INDEX('Crosswalk Particulates'!$B:$B,MATCH('2017 EPA Data'!A5105,'Crosswalk Particulates'!$A:$A,0))</f>
        <v>Electricity Sector</v>
      </c>
      <c r="G5105" s="91">
        <f>INDEX('Crosswalk Particulates'!$E:$E,MATCH('2017 EPA Data'!$B5105,'Crosswalk Particulates'!$D:$D,0))</f>
        <v>0</v>
      </c>
      <c r="H5105" s="103">
        <f t="shared" si="79"/>
        <v>0</v>
      </c>
    </row>
    <row r="5106" spans="1:8" hidden="1">
      <c r="A5106" s="80" t="s">
        <v>3760</v>
      </c>
      <c r="B5106" s="80" t="s">
        <v>3941</v>
      </c>
      <c r="D5106" s="99">
        <v>0.1511876778</v>
      </c>
      <c r="E5106" s="80" t="s">
        <v>3710</v>
      </c>
      <c r="F5106" s="86" t="str">
        <f>INDEX('Crosswalk Particulates'!$B:$B,MATCH('2017 EPA Data'!A5106,'Crosswalk Particulates'!$A:$A,0))</f>
        <v>process-other-industry</v>
      </c>
      <c r="G5106" s="91">
        <f>INDEX('Crosswalk Particulates'!$E:$E,MATCH('2017 EPA Data'!$B5106,'Crosswalk Particulates'!$D:$D,0))</f>
        <v>0</v>
      </c>
      <c r="H5106" s="103">
        <f t="shared" si="79"/>
        <v>137155.31728824016</v>
      </c>
    </row>
    <row r="5107" spans="1:8" hidden="1">
      <c r="A5107" s="80" t="s">
        <v>3843</v>
      </c>
      <c r="B5107" s="80" t="s">
        <v>3844</v>
      </c>
      <c r="C5107" s="80" t="s">
        <v>3705</v>
      </c>
      <c r="D5107" s="99">
        <v>0.14697996734829999</v>
      </c>
      <c r="E5107" s="80" t="s">
        <v>3706</v>
      </c>
      <c r="F5107" s="86" t="str">
        <f>INDEX('Crosswalk Particulates'!$B:$B,MATCH('2017 EPA Data'!A5107,'Crosswalk Particulates'!$A:$A,0))</f>
        <v>Commercial Buildings Sector</v>
      </c>
      <c r="G5107" s="91">
        <f>INDEX('Crosswalk Particulates'!$E:$E,MATCH('2017 EPA Data'!$B5107,'Crosswalk Particulates'!$D:$D,0))</f>
        <v>0</v>
      </c>
      <c r="H5107" s="103">
        <f t="shared" si="79"/>
        <v>0</v>
      </c>
    </row>
    <row r="5108" spans="1:8" hidden="1">
      <c r="A5108" s="80" t="s">
        <v>3769</v>
      </c>
      <c r="B5108" s="80" t="s">
        <v>3971</v>
      </c>
      <c r="C5108" s="80" t="s">
        <v>3705</v>
      </c>
      <c r="D5108" s="99">
        <v>0.14645</v>
      </c>
      <c r="E5108" s="80" t="s">
        <v>3706</v>
      </c>
      <c r="F5108" s="86" t="str">
        <f>INDEX('Crosswalk Particulates'!$B:$B,MATCH('2017 EPA Data'!A5108,'Crosswalk Particulates'!$A:$A,0))</f>
        <v>Electricity Sector</v>
      </c>
      <c r="G5108" s="91">
        <f>INDEX('Crosswalk Particulates'!$E:$E,MATCH('2017 EPA Data'!$B5108,'Crosswalk Particulates'!$D:$D,0))</f>
        <v>0</v>
      </c>
      <c r="H5108" s="103">
        <f t="shared" si="79"/>
        <v>0</v>
      </c>
    </row>
    <row r="5109" spans="1:8" hidden="1">
      <c r="A5109" s="80" t="s">
        <v>3747</v>
      </c>
      <c r="B5109" s="80" t="s">
        <v>4022</v>
      </c>
      <c r="C5109" s="80" t="s">
        <v>3705</v>
      </c>
      <c r="D5109" s="99">
        <v>0.14602999999999999</v>
      </c>
      <c r="E5109" s="80" t="s">
        <v>3706</v>
      </c>
      <c r="F5109" s="86" t="str">
        <f>INDEX('Crosswalk Particulates'!$B:$B,MATCH('2017 EPA Data'!A5109,'Crosswalk Particulates'!$A:$A,0))</f>
        <v>process-waste-industry</v>
      </c>
      <c r="G5109" s="91">
        <f>INDEX('Crosswalk Particulates'!$E:$E,MATCH('2017 EPA Data'!$B5109,'Crosswalk Particulates'!$D:$D,0))</f>
        <v>0</v>
      </c>
      <c r="H5109" s="103">
        <f t="shared" si="79"/>
        <v>0</v>
      </c>
    </row>
    <row r="5110" spans="1:8" hidden="1">
      <c r="A5110" s="80" t="s">
        <v>3774</v>
      </c>
      <c r="B5110" s="80" t="s">
        <v>3831</v>
      </c>
      <c r="C5110" s="80" t="s">
        <v>3705</v>
      </c>
      <c r="D5110" s="99">
        <v>0.140942064614</v>
      </c>
      <c r="E5110" s="80" t="s">
        <v>3706</v>
      </c>
      <c r="F5110" s="86" t="str">
        <f>INDEX('Crosswalk Particulates'!$B:$B,MATCH('2017 EPA Data'!A5110,'Crosswalk Particulates'!$A:$A,0))</f>
        <v>process-other-industry</v>
      </c>
      <c r="G5110" s="91">
        <f>INDEX('Crosswalk Particulates'!$E:$E,MATCH('2017 EPA Data'!$B5110,'Crosswalk Particulates'!$D:$D,0))</f>
        <v>0</v>
      </c>
      <c r="H5110" s="103">
        <f t="shared" si="79"/>
        <v>0</v>
      </c>
    </row>
    <row r="5111" spans="1:8" hidden="1">
      <c r="A5111" s="80" t="s">
        <v>3735</v>
      </c>
      <c r="B5111" s="80" t="s">
        <v>4034</v>
      </c>
      <c r="C5111" s="80" t="s">
        <v>3705</v>
      </c>
      <c r="D5111" s="99">
        <v>0.14000000000000001</v>
      </c>
      <c r="E5111" s="80" t="s">
        <v>3706</v>
      </c>
      <c r="F5111" s="86" t="str">
        <f>INDEX('Crosswalk Particulates'!$B:$B,MATCH('2017 EPA Data'!A5111,'Crosswalk Particulates'!$A:$A,0))</f>
        <v>process-other-industry</v>
      </c>
      <c r="G5111" s="91">
        <f>INDEX('Crosswalk Particulates'!$E:$E,MATCH('2017 EPA Data'!$B5111,'Crosswalk Particulates'!$D:$D,0))</f>
        <v>0</v>
      </c>
      <c r="H5111" s="103">
        <f t="shared" si="79"/>
        <v>0</v>
      </c>
    </row>
    <row r="5112" spans="1:8" hidden="1">
      <c r="A5112" s="80" t="s">
        <v>3817</v>
      </c>
      <c r="B5112" s="80" t="s">
        <v>3934</v>
      </c>
      <c r="C5112" s="80" t="s">
        <v>3705</v>
      </c>
      <c r="D5112" s="99">
        <v>0.14000000000000001</v>
      </c>
      <c r="E5112" s="80" t="s">
        <v>3706</v>
      </c>
      <c r="F5112" s="86" t="str">
        <f>INDEX('Crosswalk Particulates'!$B:$B,MATCH('2017 EPA Data'!A5112,'Crosswalk Particulates'!$A:$A,0))</f>
        <v>industry-fuel-oil</v>
      </c>
      <c r="G5112" s="91">
        <f>INDEX('Crosswalk Particulates'!$E:$E,MATCH('2017 EPA Data'!$B5112,'Crosswalk Particulates'!$D:$D,0))</f>
        <v>0</v>
      </c>
      <c r="H5112" s="103">
        <f t="shared" si="79"/>
        <v>0</v>
      </c>
    </row>
    <row r="5113" spans="1:8" hidden="1">
      <c r="A5113" s="80" t="s">
        <v>3743</v>
      </c>
      <c r="B5113" s="80" t="s">
        <v>3785</v>
      </c>
      <c r="C5113" s="80" t="s">
        <v>3709</v>
      </c>
      <c r="D5113" s="99">
        <v>0.13801530000000001</v>
      </c>
      <c r="E5113" s="80" t="s">
        <v>3710</v>
      </c>
      <c r="F5113" s="86" t="str">
        <f>INDEX('Crosswalk Particulates'!$B:$B,MATCH('2017 EPA Data'!A5113,'Crosswalk Particulates'!$A:$A,0))</f>
        <v>process-other-industry</v>
      </c>
      <c r="G5113" s="91" t="str">
        <f>INDEX('Crosswalk Particulates'!$E:$E,MATCH('2017 EPA Data'!$B5113,'Crosswalk Particulates'!$D:$D,0))</f>
        <v>CH4</v>
      </c>
      <c r="H5113" s="103">
        <f t="shared" si="79"/>
        <v>125205.5229472653</v>
      </c>
    </row>
    <row r="5114" spans="1:8" hidden="1">
      <c r="A5114" s="80" t="s">
        <v>3835</v>
      </c>
      <c r="B5114" s="80" t="s">
        <v>3838</v>
      </c>
      <c r="C5114" s="80" t="s">
        <v>3705</v>
      </c>
      <c r="D5114" s="99">
        <v>0.13800000000000001</v>
      </c>
      <c r="E5114" s="80" t="s">
        <v>3706</v>
      </c>
      <c r="F5114" s="86" t="str">
        <f>INDEX('Crosswalk Particulates'!$B:$B,MATCH('2017 EPA Data'!A5114,'Crosswalk Particulates'!$A:$A,0))</f>
        <v>process-mining-industry</v>
      </c>
      <c r="G5114" s="91">
        <f>INDEX('Crosswalk Particulates'!$E:$E,MATCH('2017 EPA Data'!$B5114,'Crosswalk Particulates'!$D:$D,0))</f>
        <v>0</v>
      </c>
      <c r="H5114" s="103">
        <f t="shared" si="79"/>
        <v>0</v>
      </c>
    </row>
    <row r="5115" spans="1:8" hidden="1">
      <c r="A5115" s="80" t="s">
        <v>3790</v>
      </c>
      <c r="B5115" s="80" t="s">
        <v>3875</v>
      </c>
      <c r="C5115" s="80" t="s">
        <v>3705</v>
      </c>
      <c r="D5115" s="99">
        <v>0.13700000000000001</v>
      </c>
      <c r="E5115" s="80" t="s">
        <v>3706</v>
      </c>
      <c r="F5115" s="86" t="str">
        <f>INDEX('Crosswalk Particulates'!$B:$B,MATCH('2017 EPA Data'!A5115,'Crosswalk Particulates'!$A:$A,0))</f>
        <v>process-other-industry</v>
      </c>
      <c r="G5115" s="91">
        <f>INDEX('Crosswalk Particulates'!$E:$E,MATCH('2017 EPA Data'!$B5115,'Crosswalk Particulates'!$D:$D,0))</f>
        <v>0</v>
      </c>
      <c r="H5115" s="103">
        <f t="shared" si="79"/>
        <v>0</v>
      </c>
    </row>
    <row r="5116" spans="1:8" hidden="1">
      <c r="A5116" s="80" t="s">
        <v>3734</v>
      </c>
      <c r="B5116" s="80" t="s">
        <v>3825</v>
      </c>
      <c r="C5116" s="80" t="s">
        <v>3705</v>
      </c>
      <c r="D5116" s="99">
        <v>0.13039999999999999</v>
      </c>
      <c r="E5116" s="80" t="s">
        <v>3706</v>
      </c>
      <c r="F5116" s="86" t="str">
        <f>INDEX('Crosswalk Particulates'!$B:$B,MATCH('2017 EPA Data'!A5116,'Crosswalk Particulates'!$A:$A,0))</f>
        <v>process-other-industry</v>
      </c>
      <c r="G5116" s="91">
        <f>INDEX('Crosswalk Particulates'!$E:$E,MATCH('2017 EPA Data'!$B5116,'Crosswalk Particulates'!$D:$D,0))</f>
        <v>0</v>
      </c>
      <c r="H5116" s="103">
        <f t="shared" si="79"/>
        <v>0</v>
      </c>
    </row>
    <row r="5117" spans="1:8" hidden="1">
      <c r="A5117" s="80" t="s">
        <v>3707</v>
      </c>
      <c r="B5117" s="80" t="s">
        <v>4004</v>
      </c>
      <c r="C5117" s="80" t="s">
        <v>3705</v>
      </c>
      <c r="D5117" s="99">
        <v>0.12604599999999999</v>
      </c>
      <c r="E5117" s="80" t="s">
        <v>3706</v>
      </c>
      <c r="F5117" s="86" t="str">
        <f>INDEX('Crosswalk Particulates'!$B:$B,MATCH('2017 EPA Data'!A5117,'Crosswalk Particulates'!$A:$A,0))</f>
        <v>process-other-industry</v>
      </c>
      <c r="G5117" s="91">
        <f>INDEX('Crosswalk Particulates'!$E:$E,MATCH('2017 EPA Data'!$B5117,'Crosswalk Particulates'!$D:$D,0))</f>
        <v>0</v>
      </c>
      <c r="H5117" s="103">
        <f t="shared" si="79"/>
        <v>0</v>
      </c>
    </row>
    <row r="5118" spans="1:8" hidden="1">
      <c r="A5118" s="80" t="s">
        <v>3730</v>
      </c>
      <c r="B5118" s="80" t="s">
        <v>3969</v>
      </c>
      <c r="C5118" s="80" t="s">
        <v>3705</v>
      </c>
      <c r="D5118" s="99">
        <v>0.12587207</v>
      </c>
      <c r="E5118" s="80" t="s">
        <v>3706</v>
      </c>
      <c r="F5118" s="86" t="str">
        <f>INDEX('Crosswalk Particulates'!$B:$B,MATCH('2017 EPA Data'!A5118,'Crosswalk Particulates'!$A:$A,0))</f>
        <v>process-ngps-industry</v>
      </c>
      <c r="G5118" s="91">
        <f>INDEX('Crosswalk Particulates'!$E:$E,MATCH('2017 EPA Data'!$B5118,'Crosswalk Particulates'!$D:$D,0))</f>
        <v>0</v>
      </c>
      <c r="H5118" s="103">
        <f t="shared" si="79"/>
        <v>0</v>
      </c>
    </row>
    <row r="5119" spans="1:8" hidden="1">
      <c r="A5119" s="80" t="s">
        <v>3835</v>
      </c>
      <c r="B5119" s="80" t="s">
        <v>3801</v>
      </c>
      <c r="C5119" s="80" t="s">
        <v>3705</v>
      </c>
      <c r="D5119" s="99">
        <v>0.12540000000000001</v>
      </c>
      <c r="E5119" s="80" t="s">
        <v>3706</v>
      </c>
      <c r="F5119" s="86" t="str">
        <f>INDEX('Crosswalk Particulates'!$B:$B,MATCH('2017 EPA Data'!A5119,'Crosswalk Particulates'!$A:$A,0))</f>
        <v>process-mining-industry</v>
      </c>
      <c r="G5119" s="91">
        <f>INDEX('Crosswalk Particulates'!$E:$E,MATCH('2017 EPA Data'!$B5119,'Crosswalk Particulates'!$D:$D,0))</f>
        <v>0</v>
      </c>
      <c r="H5119" s="103">
        <f t="shared" si="79"/>
        <v>0</v>
      </c>
    </row>
    <row r="5120" spans="1:8" hidden="1">
      <c r="A5120" s="80" t="s">
        <v>3853</v>
      </c>
      <c r="B5120" s="80" t="s">
        <v>3920</v>
      </c>
      <c r="D5120" s="99">
        <v>0.12420294131200001</v>
      </c>
      <c r="E5120" s="80" t="s">
        <v>3710</v>
      </c>
      <c r="F5120" s="86" t="str">
        <f>INDEX('Crosswalk Particulates'!$B:$B,MATCH('2017 EPA Data'!A5120,'Crosswalk Particulates'!$A:$A,0))</f>
        <v>Commercial Buildings Sector</v>
      </c>
      <c r="G5120" s="91">
        <f>INDEX('Crosswalk Particulates'!$E:$E,MATCH('2017 EPA Data'!$B5120,'Crosswalk Particulates'!$D:$D,0))</f>
        <v>0</v>
      </c>
      <c r="H5120" s="103">
        <f t="shared" si="79"/>
        <v>112675.1470203482</v>
      </c>
    </row>
    <row r="5121" spans="1:8" hidden="1">
      <c r="A5121" s="80" t="s">
        <v>3852</v>
      </c>
      <c r="B5121" s="80" t="s">
        <v>3756</v>
      </c>
      <c r="C5121" s="80" t="s">
        <v>3705</v>
      </c>
      <c r="D5121" s="99">
        <v>0.12393</v>
      </c>
      <c r="E5121" s="80" t="s">
        <v>3706</v>
      </c>
      <c r="F5121" s="86" t="str">
        <f>INDEX('Crosswalk Particulates'!$B:$B,MATCH('2017 EPA Data'!A5121,'Crosswalk Particulates'!$A:$A,0))</f>
        <v>Commercial Buildings Sector</v>
      </c>
      <c r="G5121" s="91">
        <f>INDEX('Crosswalk Particulates'!$E:$E,MATCH('2017 EPA Data'!$B5121,'Crosswalk Particulates'!$D:$D,0))</f>
        <v>0</v>
      </c>
      <c r="H5121" s="103">
        <f t="shared" si="79"/>
        <v>0</v>
      </c>
    </row>
    <row r="5122" spans="1:8" hidden="1">
      <c r="A5122" s="80" t="s">
        <v>3774</v>
      </c>
      <c r="B5122" s="80" t="s">
        <v>4050</v>
      </c>
      <c r="C5122" s="80" t="s">
        <v>3705</v>
      </c>
      <c r="D5122" s="99">
        <v>0.1208</v>
      </c>
      <c r="E5122" s="80" t="s">
        <v>3706</v>
      </c>
      <c r="F5122" s="86" t="str">
        <f>INDEX('Crosswalk Particulates'!$B:$B,MATCH('2017 EPA Data'!A5122,'Crosswalk Particulates'!$A:$A,0))</f>
        <v>process-other-industry</v>
      </c>
      <c r="G5122" s="91">
        <f>INDEX('Crosswalk Particulates'!$E:$E,MATCH('2017 EPA Data'!$B5122,'Crosswalk Particulates'!$D:$D,0))</f>
        <v>0</v>
      </c>
      <c r="H5122" s="103">
        <f t="shared" si="79"/>
        <v>0</v>
      </c>
    </row>
    <row r="5123" spans="1:8" hidden="1">
      <c r="A5123" s="80" t="s">
        <v>3796</v>
      </c>
      <c r="B5123" s="80" t="s">
        <v>3917</v>
      </c>
      <c r="C5123" s="80" t="s">
        <v>3705</v>
      </c>
      <c r="D5123" s="99">
        <v>0.120671177</v>
      </c>
      <c r="E5123" s="80" t="s">
        <v>3706</v>
      </c>
      <c r="F5123" s="86" t="str">
        <f>INDEX('Crosswalk Particulates'!$B:$B,MATCH('2017 EPA Data'!A5123,'Crosswalk Particulates'!$A:$A,0))</f>
        <v>Electricity Sector</v>
      </c>
      <c r="G5123" s="91">
        <f>INDEX('Crosswalk Particulates'!$E:$E,MATCH('2017 EPA Data'!$B5123,'Crosswalk Particulates'!$D:$D,0))</f>
        <v>0</v>
      </c>
      <c r="H5123" s="103">
        <f t="shared" si="79"/>
        <v>0</v>
      </c>
    </row>
    <row r="5124" spans="1:8" hidden="1">
      <c r="A5124" s="80" t="s">
        <v>3852</v>
      </c>
      <c r="B5124" s="80" t="s">
        <v>3731</v>
      </c>
      <c r="C5124" s="80" t="s">
        <v>3705</v>
      </c>
      <c r="D5124" s="99">
        <v>0.11962</v>
      </c>
      <c r="E5124" s="80" t="s">
        <v>3706</v>
      </c>
      <c r="F5124" s="86" t="str">
        <f>INDEX('Crosswalk Particulates'!$B:$B,MATCH('2017 EPA Data'!A5124,'Crosswalk Particulates'!$A:$A,0))</f>
        <v>Commercial Buildings Sector</v>
      </c>
      <c r="G5124" s="91">
        <f>INDEX('Crosswalk Particulates'!$E:$E,MATCH('2017 EPA Data'!$B5124,'Crosswalk Particulates'!$D:$D,0))</f>
        <v>0</v>
      </c>
      <c r="H5124" s="103">
        <f t="shared" ref="H5124:H5187" si="80">IF(E5124="TON",D5124/metricton_to_shortton,0)*10^6</f>
        <v>0</v>
      </c>
    </row>
    <row r="5125" spans="1:8" hidden="1">
      <c r="A5125" s="80" t="s">
        <v>3769</v>
      </c>
      <c r="B5125" s="80" t="s">
        <v>3985</v>
      </c>
      <c r="C5125" s="80" t="s">
        <v>3705</v>
      </c>
      <c r="D5125" s="99">
        <v>0.1168725</v>
      </c>
      <c r="E5125" s="80" t="s">
        <v>3706</v>
      </c>
      <c r="F5125" s="86" t="str">
        <f>INDEX('Crosswalk Particulates'!$B:$B,MATCH('2017 EPA Data'!A5125,'Crosswalk Particulates'!$A:$A,0))</f>
        <v>Electricity Sector</v>
      </c>
      <c r="G5125" s="91">
        <f>INDEX('Crosswalk Particulates'!$E:$E,MATCH('2017 EPA Data'!$B5125,'Crosswalk Particulates'!$D:$D,0))</f>
        <v>0</v>
      </c>
      <c r="H5125" s="103">
        <f t="shared" si="80"/>
        <v>0</v>
      </c>
    </row>
    <row r="5126" spans="1:8" hidden="1">
      <c r="A5126" s="80" t="s">
        <v>3735</v>
      </c>
      <c r="B5126" s="80" t="s">
        <v>3954</v>
      </c>
      <c r="C5126" s="80" t="s">
        <v>3705</v>
      </c>
      <c r="D5126" s="99">
        <v>0.11658</v>
      </c>
      <c r="E5126" s="80" t="s">
        <v>3706</v>
      </c>
      <c r="F5126" s="86" t="str">
        <f>INDEX('Crosswalk Particulates'!$B:$B,MATCH('2017 EPA Data'!A5126,'Crosswalk Particulates'!$A:$A,0))</f>
        <v>process-other-industry</v>
      </c>
      <c r="G5126" s="91">
        <f>INDEX('Crosswalk Particulates'!$E:$E,MATCH('2017 EPA Data'!$B5126,'Crosswalk Particulates'!$D:$D,0))</f>
        <v>0</v>
      </c>
      <c r="H5126" s="103">
        <f t="shared" si="80"/>
        <v>0</v>
      </c>
    </row>
    <row r="5127" spans="1:8" hidden="1">
      <c r="A5127" s="80" t="s">
        <v>3741</v>
      </c>
      <c r="B5127" s="80" t="s">
        <v>3887</v>
      </c>
      <c r="C5127" s="80" t="s">
        <v>3705</v>
      </c>
      <c r="D5127" s="99">
        <v>0.11600000000000001</v>
      </c>
      <c r="E5127" s="80" t="s">
        <v>3706</v>
      </c>
      <c r="F5127" s="86" t="str">
        <f>INDEX('Crosswalk Particulates'!$B:$B,MATCH('2017 EPA Data'!A5127,'Crosswalk Particulates'!$A:$A,0))</f>
        <v>process-other-industry</v>
      </c>
      <c r="G5127" s="91">
        <f>INDEX('Crosswalk Particulates'!$E:$E,MATCH('2017 EPA Data'!$B5127,'Crosswalk Particulates'!$D:$D,0))</f>
        <v>0</v>
      </c>
      <c r="H5127" s="103">
        <f t="shared" si="80"/>
        <v>0</v>
      </c>
    </row>
    <row r="5128" spans="1:8" hidden="1">
      <c r="A5128" s="80" t="s">
        <v>3735</v>
      </c>
      <c r="B5128" s="80" t="s">
        <v>3938</v>
      </c>
      <c r="C5128" s="80" t="s">
        <v>3705</v>
      </c>
      <c r="D5128" s="99">
        <v>0.11600000000000001</v>
      </c>
      <c r="E5128" s="80" t="s">
        <v>3706</v>
      </c>
      <c r="F5128" s="86" t="str">
        <f>INDEX('Crosswalk Particulates'!$B:$B,MATCH('2017 EPA Data'!A5128,'Crosswalk Particulates'!$A:$A,0))</f>
        <v>process-other-industry</v>
      </c>
      <c r="G5128" s="91">
        <f>INDEX('Crosswalk Particulates'!$E:$E,MATCH('2017 EPA Data'!$B5128,'Crosswalk Particulates'!$D:$D,0))</f>
        <v>0</v>
      </c>
      <c r="H5128" s="103">
        <f t="shared" si="80"/>
        <v>0</v>
      </c>
    </row>
    <row r="5129" spans="1:8" hidden="1">
      <c r="A5129" s="80" t="s">
        <v>3843</v>
      </c>
      <c r="B5129" s="80" t="s">
        <v>3809</v>
      </c>
      <c r="C5129" s="80" t="s">
        <v>3705</v>
      </c>
      <c r="D5129" s="99">
        <v>0.11468047915960999</v>
      </c>
      <c r="E5129" s="80" t="s">
        <v>3706</v>
      </c>
      <c r="F5129" s="86" t="str">
        <f>INDEX('Crosswalk Particulates'!$B:$B,MATCH('2017 EPA Data'!A5129,'Crosswalk Particulates'!$A:$A,0))</f>
        <v>Commercial Buildings Sector</v>
      </c>
      <c r="G5129" s="91">
        <f>INDEX('Crosswalk Particulates'!$E:$E,MATCH('2017 EPA Data'!$B5129,'Crosswalk Particulates'!$D:$D,0))</f>
        <v>0</v>
      </c>
      <c r="H5129" s="103">
        <f t="shared" si="80"/>
        <v>0</v>
      </c>
    </row>
    <row r="5130" spans="1:8" hidden="1">
      <c r="A5130" s="80" t="s">
        <v>3788</v>
      </c>
      <c r="B5130" s="80" t="s">
        <v>3949</v>
      </c>
      <c r="C5130" s="80" t="s">
        <v>3705</v>
      </c>
      <c r="D5130" s="99">
        <v>0.1121812779</v>
      </c>
      <c r="E5130" s="80" t="s">
        <v>3706</v>
      </c>
      <c r="F5130" s="86" t="str">
        <f>INDEX('Crosswalk Particulates'!$B:$B,MATCH('2017 EPA Data'!A5130,'Crosswalk Particulates'!$A:$A,0))</f>
        <v>industry-fuel-biomass</v>
      </c>
      <c r="G5130" s="91">
        <f>INDEX('Crosswalk Particulates'!$E:$E,MATCH('2017 EPA Data'!$B5130,'Crosswalk Particulates'!$D:$D,0))</f>
        <v>0</v>
      </c>
      <c r="H5130" s="103">
        <f t="shared" si="80"/>
        <v>0</v>
      </c>
    </row>
    <row r="5131" spans="1:8" hidden="1">
      <c r="A5131" s="80" t="s">
        <v>3773</v>
      </c>
      <c r="B5131" s="80" t="s">
        <v>3814</v>
      </c>
      <c r="C5131" s="80" t="s">
        <v>3705</v>
      </c>
      <c r="D5131" s="99">
        <v>0.11213165502341001</v>
      </c>
      <c r="E5131" s="80" t="s">
        <v>3706</v>
      </c>
      <c r="F5131" s="86" t="str">
        <f>INDEX('Crosswalk Particulates'!$B:$B,MATCH('2017 EPA Data'!A5131,'Crosswalk Particulates'!$A:$A,0))</f>
        <v>process-other-industry</v>
      </c>
      <c r="G5131" s="91">
        <f>INDEX('Crosswalk Particulates'!$E:$E,MATCH('2017 EPA Data'!$B5131,'Crosswalk Particulates'!$D:$D,0))</f>
        <v>0</v>
      </c>
      <c r="H5131" s="103">
        <f t="shared" si="80"/>
        <v>0</v>
      </c>
    </row>
    <row r="5132" spans="1:8" hidden="1">
      <c r="A5132" s="80" t="s">
        <v>3766</v>
      </c>
      <c r="B5132" s="80" t="s">
        <v>3949</v>
      </c>
      <c r="C5132" s="80" t="s">
        <v>3705</v>
      </c>
      <c r="D5132" s="99">
        <v>0.11164499999999999</v>
      </c>
      <c r="E5132" s="80" t="s">
        <v>3706</v>
      </c>
      <c r="F5132" s="86" t="str">
        <f>INDEX('Crosswalk Particulates'!$B:$B,MATCH('2017 EPA Data'!A5132,'Crosswalk Particulates'!$A:$A,0))</f>
        <v>process-chemicals-industry</v>
      </c>
      <c r="G5132" s="91">
        <f>INDEX('Crosswalk Particulates'!$E:$E,MATCH('2017 EPA Data'!$B5132,'Crosswalk Particulates'!$D:$D,0))</f>
        <v>0</v>
      </c>
      <c r="H5132" s="103">
        <f t="shared" si="80"/>
        <v>0</v>
      </c>
    </row>
    <row r="5133" spans="1:8" hidden="1">
      <c r="A5133" s="80" t="s">
        <v>3817</v>
      </c>
      <c r="B5133" s="80" t="s">
        <v>4031</v>
      </c>
      <c r="C5133" s="80" t="s">
        <v>3705</v>
      </c>
      <c r="D5133" s="99">
        <v>0.11102198200000001</v>
      </c>
      <c r="E5133" s="80" t="s">
        <v>3706</v>
      </c>
      <c r="F5133" s="86" t="str">
        <f>INDEX('Crosswalk Particulates'!$B:$B,MATCH('2017 EPA Data'!A5133,'Crosswalk Particulates'!$A:$A,0))</f>
        <v>industry-fuel-oil</v>
      </c>
      <c r="G5133" s="91">
        <f>INDEX('Crosswalk Particulates'!$E:$E,MATCH('2017 EPA Data'!$B5133,'Crosswalk Particulates'!$D:$D,0))</f>
        <v>0</v>
      </c>
      <c r="H5133" s="103">
        <f t="shared" si="80"/>
        <v>0</v>
      </c>
    </row>
    <row r="5134" spans="1:8" hidden="1">
      <c r="A5134" s="80" t="s">
        <v>3741</v>
      </c>
      <c r="B5134" s="80" t="s">
        <v>3939</v>
      </c>
      <c r="C5134" s="80" t="s">
        <v>3705</v>
      </c>
      <c r="D5134" s="99">
        <v>0.111</v>
      </c>
      <c r="E5134" s="80" t="s">
        <v>3706</v>
      </c>
      <c r="F5134" s="86" t="str">
        <f>INDEX('Crosswalk Particulates'!$B:$B,MATCH('2017 EPA Data'!A5134,'Crosswalk Particulates'!$A:$A,0))</f>
        <v>process-other-industry</v>
      </c>
      <c r="G5134" s="91">
        <f>INDEX('Crosswalk Particulates'!$E:$E,MATCH('2017 EPA Data'!$B5134,'Crosswalk Particulates'!$D:$D,0))</f>
        <v>0</v>
      </c>
      <c r="H5134" s="103">
        <f t="shared" si="80"/>
        <v>0</v>
      </c>
    </row>
    <row r="5135" spans="1:8" hidden="1">
      <c r="A5135" s="80" t="s">
        <v>3774</v>
      </c>
      <c r="B5135" s="80" t="s">
        <v>3913</v>
      </c>
      <c r="C5135" s="80" t="s">
        <v>3705</v>
      </c>
      <c r="D5135" s="99">
        <v>0.1102312</v>
      </c>
      <c r="E5135" s="80" t="s">
        <v>3706</v>
      </c>
      <c r="F5135" s="86" t="str">
        <f>INDEX('Crosswalk Particulates'!$B:$B,MATCH('2017 EPA Data'!A5135,'Crosswalk Particulates'!$A:$A,0))</f>
        <v>process-other-industry</v>
      </c>
      <c r="G5135" s="91">
        <f>INDEX('Crosswalk Particulates'!$E:$E,MATCH('2017 EPA Data'!$B5135,'Crosswalk Particulates'!$D:$D,0))</f>
        <v>0</v>
      </c>
      <c r="H5135" s="103">
        <f t="shared" si="80"/>
        <v>0</v>
      </c>
    </row>
    <row r="5136" spans="1:8" hidden="1">
      <c r="A5136" s="80" t="s">
        <v>3707</v>
      </c>
      <c r="B5136" s="80" t="s">
        <v>4003</v>
      </c>
      <c r="C5136" s="80" t="s">
        <v>3705</v>
      </c>
      <c r="D5136" s="99">
        <v>0.11</v>
      </c>
      <c r="E5136" s="80" t="s">
        <v>3706</v>
      </c>
      <c r="F5136" s="86" t="str">
        <f>INDEX('Crosswalk Particulates'!$B:$B,MATCH('2017 EPA Data'!A5136,'Crosswalk Particulates'!$A:$A,0))</f>
        <v>process-other-industry</v>
      </c>
      <c r="G5136" s="91">
        <f>INDEX('Crosswalk Particulates'!$E:$E,MATCH('2017 EPA Data'!$B5136,'Crosswalk Particulates'!$D:$D,0))</f>
        <v>0</v>
      </c>
      <c r="H5136" s="103">
        <f t="shared" si="80"/>
        <v>0</v>
      </c>
    </row>
    <row r="5137" spans="1:8" hidden="1">
      <c r="A5137" s="80" t="s">
        <v>3739</v>
      </c>
      <c r="B5137" s="80" t="s">
        <v>3776</v>
      </c>
      <c r="C5137" s="80" t="s">
        <v>3705</v>
      </c>
      <c r="D5137" s="99">
        <v>0.11</v>
      </c>
      <c r="E5137" s="80" t="s">
        <v>3706</v>
      </c>
      <c r="F5137" s="86" t="str">
        <f>INDEX('Crosswalk Particulates'!$B:$B,MATCH('2017 EPA Data'!A5137,'Crosswalk Particulates'!$A:$A,0))</f>
        <v>industry-fuel-natural gas</v>
      </c>
      <c r="G5137" s="91">
        <f>INDEX('Crosswalk Particulates'!$E:$E,MATCH('2017 EPA Data'!$B5137,'Crosswalk Particulates'!$D:$D,0))</f>
        <v>0</v>
      </c>
      <c r="H5137" s="103">
        <f t="shared" si="80"/>
        <v>0</v>
      </c>
    </row>
    <row r="5138" spans="1:8" hidden="1">
      <c r="A5138" s="80" t="s">
        <v>3741</v>
      </c>
      <c r="B5138" s="80" t="s">
        <v>3889</v>
      </c>
      <c r="C5138" s="80" t="s">
        <v>3705</v>
      </c>
      <c r="D5138" s="99">
        <v>0.107256</v>
      </c>
      <c r="E5138" s="80" t="s">
        <v>3706</v>
      </c>
      <c r="F5138" s="86" t="str">
        <f>INDEX('Crosswalk Particulates'!$B:$B,MATCH('2017 EPA Data'!A5138,'Crosswalk Particulates'!$A:$A,0))</f>
        <v>process-other-industry</v>
      </c>
      <c r="G5138" s="91">
        <f>INDEX('Crosswalk Particulates'!$E:$E,MATCH('2017 EPA Data'!$B5138,'Crosswalk Particulates'!$D:$D,0))</f>
        <v>0</v>
      </c>
      <c r="H5138" s="103">
        <f t="shared" si="80"/>
        <v>0</v>
      </c>
    </row>
    <row r="5139" spans="1:8" hidden="1">
      <c r="A5139" s="80" t="s">
        <v>3780</v>
      </c>
      <c r="B5139" s="80" t="s">
        <v>4051</v>
      </c>
      <c r="C5139" s="80" t="s">
        <v>3705</v>
      </c>
      <c r="D5139" s="99">
        <v>0.10509259999999999</v>
      </c>
      <c r="E5139" s="80" t="s">
        <v>3706</v>
      </c>
      <c r="F5139" s="86" t="str">
        <f>INDEX('Crosswalk Particulates'!$B:$B,MATCH('2017 EPA Data'!A5139,'Crosswalk Particulates'!$A:$A,0))</f>
        <v>process-ngps-industry</v>
      </c>
      <c r="G5139" s="91">
        <f>INDEX('Crosswalk Particulates'!$E:$E,MATCH('2017 EPA Data'!$B5139,'Crosswalk Particulates'!$D:$D,0))</f>
        <v>0</v>
      </c>
      <c r="H5139" s="103">
        <f t="shared" si="80"/>
        <v>0</v>
      </c>
    </row>
    <row r="5140" spans="1:8" hidden="1">
      <c r="A5140" s="80" t="s">
        <v>3783</v>
      </c>
      <c r="B5140" s="80" t="s">
        <v>3809</v>
      </c>
      <c r="C5140" s="80" t="s">
        <v>3705</v>
      </c>
      <c r="D5140" s="99">
        <v>0.10284004300000001</v>
      </c>
      <c r="E5140" s="80" t="s">
        <v>3706</v>
      </c>
      <c r="F5140" s="86" t="str">
        <f>INDEX('Crosswalk Particulates'!$B:$B,MATCH('2017 EPA Data'!A5140,'Crosswalk Particulates'!$A:$A,0))</f>
        <v>process-other-industry</v>
      </c>
      <c r="G5140" s="91">
        <f>INDEX('Crosswalk Particulates'!$E:$E,MATCH('2017 EPA Data'!$B5140,'Crosswalk Particulates'!$D:$D,0))</f>
        <v>0</v>
      </c>
      <c r="H5140" s="103">
        <f t="shared" si="80"/>
        <v>0</v>
      </c>
    </row>
    <row r="5141" spans="1:8" hidden="1">
      <c r="A5141" s="80" t="s">
        <v>3739</v>
      </c>
      <c r="B5141" s="80" t="s">
        <v>3944</v>
      </c>
      <c r="C5141" s="80" t="s">
        <v>3705</v>
      </c>
      <c r="D5141" s="99">
        <v>0.1013155</v>
      </c>
      <c r="E5141" s="80" t="s">
        <v>3706</v>
      </c>
      <c r="F5141" s="86" t="str">
        <f>INDEX('Crosswalk Particulates'!$B:$B,MATCH('2017 EPA Data'!A5141,'Crosswalk Particulates'!$A:$A,0))</f>
        <v>industry-fuel-natural gas</v>
      </c>
      <c r="G5141" s="91">
        <f>INDEX('Crosswalk Particulates'!$E:$E,MATCH('2017 EPA Data'!$B5141,'Crosswalk Particulates'!$D:$D,0))</f>
        <v>0</v>
      </c>
      <c r="H5141" s="103">
        <f t="shared" si="80"/>
        <v>0</v>
      </c>
    </row>
    <row r="5142" spans="1:8" hidden="1">
      <c r="A5142" s="80" t="s">
        <v>3772</v>
      </c>
      <c r="B5142" s="80" t="s">
        <v>4024</v>
      </c>
      <c r="C5142" s="80" t="s">
        <v>3705</v>
      </c>
      <c r="D5142" s="99">
        <v>0.10009532984</v>
      </c>
      <c r="E5142" s="80" t="s">
        <v>3706</v>
      </c>
      <c r="F5142" s="86" t="str">
        <f>INDEX('Crosswalk Particulates'!$B:$B,MATCH('2017 EPA Data'!A5142,'Crosswalk Particulates'!$A:$A,0))</f>
        <v>Electricity Sector</v>
      </c>
      <c r="G5142" s="91">
        <f>INDEX('Crosswalk Particulates'!$E:$E,MATCH('2017 EPA Data'!$B5142,'Crosswalk Particulates'!$D:$D,0))</f>
        <v>0</v>
      </c>
      <c r="H5142" s="103">
        <f t="shared" si="80"/>
        <v>0</v>
      </c>
    </row>
    <row r="5143" spans="1:8" hidden="1">
      <c r="A5143" s="80" t="s">
        <v>3880</v>
      </c>
      <c r="B5143" s="80" t="s">
        <v>3920</v>
      </c>
      <c r="D5143" s="99">
        <v>0.10003794251768899</v>
      </c>
      <c r="E5143" s="80" t="s">
        <v>3710</v>
      </c>
      <c r="F5143" s="86" t="str">
        <f>INDEX('Crosswalk Particulates'!$B:$B,MATCH('2017 EPA Data'!A5143,'Crosswalk Particulates'!$A:$A,0))</f>
        <v>Residential Buildings Sector</v>
      </c>
      <c r="G5143" s="91">
        <f>INDEX('Crosswalk Particulates'!$E:$E,MATCH('2017 EPA Data'!$B5143,'Crosswalk Particulates'!$D:$D,0))</f>
        <v>0</v>
      </c>
      <c r="H5143" s="103">
        <f t="shared" si="80"/>
        <v>90753.002801107679</v>
      </c>
    </row>
    <row r="5144" spans="1:8" hidden="1">
      <c r="A5144" s="80" t="s">
        <v>3735</v>
      </c>
      <c r="B5144" s="80" t="s">
        <v>3776</v>
      </c>
      <c r="C5144" s="80" t="s">
        <v>3705</v>
      </c>
      <c r="D5144" s="99">
        <v>0.1</v>
      </c>
      <c r="E5144" s="80" t="s">
        <v>3706</v>
      </c>
      <c r="F5144" s="86" t="str">
        <f>INDEX('Crosswalk Particulates'!$B:$B,MATCH('2017 EPA Data'!A5144,'Crosswalk Particulates'!$A:$A,0))</f>
        <v>process-other-industry</v>
      </c>
      <c r="G5144" s="91">
        <f>INDEX('Crosswalk Particulates'!$E:$E,MATCH('2017 EPA Data'!$B5144,'Crosswalk Particulates'!$D:$D,0))</f>
        <v>0</v>
      </c>
      <c r="H5144" s="103">
        <f t="shared" si="80"/>
        <v>0</v>
      </c>
    </row>
    <row r="5145" spans="1:8" hidden="1">
      <c r="A5145" s="80" t="s">
        <v>3770</v>
      </c>
      <c r="B5145" s="80" t="s">
        <v>3924</v>
      </c>
      <c r="C5145" s="80" t="s">
        <v>3705</v>
      </c>
      <c r="D5145" s="99">
        <v>0.1</v>
      </c>
      <c r="E5145" s="80" t="s">
        <v>3706</v>
      </c>
      <c r="F5145" s="86" t="str">
        <f>INDEX('Crosswalk Particulates'!$B:$B,MATCH('2017 EPA Data'!A5145,'Crosswalk Particulates'!$A:$A,0))</f>
        <v>Commercial Buildings Sector</v>
      </c>
      <c r="G5145" s="91">
        <f>INDEX('Crosswalk Particulates'!$E:$E,MATCH('2017 EPA Data'!$B5145,'Crosswalk Particulates'!$D:$D,0))</f>
        <v>0</v>
      </c>
      <c r="H5145" s="103">
        <f t="shared" si="80"/>
        <v>0</v>
      </c>
    </row>
    <row r="5146" spans="1:8" hidden="1">
      <c r="A5146" s="80" t="s">
        <v>3852</v>
      </c>
      <c r="B5146" s="80" t="s">
        <v>3906</v>
      </c>
      <c r="C5146" s="80" t="s">
        <v>3705</v>
      </c>
      <c r="D5146" s="99">
        <v>0.1</v>
      </c>
      <c r="E5146" s="80" t="s">
        <v>3706</v>
      </c>
      <c r="F5146" s="86" t="str">
        <f>INDEX('Crosswalk Particulates'!$B:$B,MATCH('2017 EPA Data'!A5146,'Crosswalk Particulates'!$A:$A,0))</f>
        <v>Commercial Buildings Sector</v>
      </c>
      <c r="G5146" s="91">
        <f>INDEX('Crosswalk Particulates'!$E:$E,MATCH('2017 EPA Data'!$B5146,'Crosswalk Particulates'!$D:$D,0))</f>
        <v>0</v>
      </c>
      <c r="H5146" s="103">
        <f t="shared" si="80"/>
        <v>0</v>
      </c>
    </row>
    <row r="5147" spans="1:8" hidden="1">
      <c r="A5147" s="80" t="s">
        <v>3837</v>
      </c>
      <c r="B5147" s="80" t="s">
        <v>3759</v>
      </c>
      <c r="C5147" s="80" t="s">
        <v>3705</v>
      </c>
      <c r="D5147" s="99">
        <v>0.1</v>
      </c>
      <c r="E5147" s="80" t="s">
        <v>3706</v>
      </c>
      <c r="F5147" s="86" t="str">
        <f>INDEX('Crosswalk Particulates'!$B:$B,MATCH('2017 EPA Data'!A5147,'Crosswalk Particulates'!$A:$A,0))</f>
        <v>Electricity Sector</v>
      </c>
      <c r="G5147" s="91">
        <f>INDEX('Crosswalk Particulates'!$E:$E,MATCH('2017 EPA Data'!$B5147,'Crosswalk Particulates'!$D:$D,0))</f>
        <v>0</v>
      </c>
      <c r="H5147" s="103">
        <f t="shared" si="80"/>
        <v>0</v>
      </c>
    </row>
    <row r="5148" spans="1:8" hidden="1">
      <c r="A5148" s="80" t="s">
        <v>3743</v>
      </c>
      <c r="B5148" s="80" t="s">
        <v>3941</v>
      </c>
      <c r="D5148" s="99">
        <v>9.8606554799999996E-2</v>
      </c>
      <c r="E5148" s="80" t="s">
        <v>3710</v>
      </c>
      <c r="F5148" s="86" t="str">
        <f>INDEX('Crosswalk Particulates'!$B:$B,MATCH('2017 EPA Data'!A5148,'Crosswalk Particulates'!$A:$A,0))</f>
        <v>process-other-industry</v>
      </c>
      <c r="G5148" s="91">
        <f>INDEX('Crosswalk Particulates'!$E:$E,MATCH('2017 EPA Data'!$B5148,'Crosswalk Particulates'!$D:$D,0))</f>
        <v>0</v>
      </c>
      <c r="H5148" s="103">
        <f t="shared" si="80"/>
        <v>89454.468162313686</v>
      </c>
    </row>
    <row r="5149" spans="1:8" hidden="1">
      <c r="A5149" s="80" t="s">
        <v>3773</v>
      </c>
      <c r="B5149" s="80" t="s">
        <v>3863</v>
      </c>
      <c r="C5149" s="80" t="s">
        <v>3705</v>
      </c>
      <c r="D5149" s="99">
        <v>9.7773065514500004E-2</v>
      </c>
      <c r="E5149" s="80" t="s">
        <v>3706</v>
      </c>
      <c r="F5149" s="86" t="str">
        <f>INDEX('Crosswalk Particulates'!$B:$B,MATCH('2017 EPA Data'!A5149,'Crosswalk Particulates'!$A:$A,0))</f>
        <v>process-other-industry</v>
      </c>
      <c r="G5149" s="91">
        <f>INDEX('Crosswalk Particulates'!$E:$E,MATCH('2017 EPA Data'!$B5149,'Crosswalk Particulates'!$D:$D,0))</f>
        <v>0</v>
      </c>
      <c r="H5149" s="103">
        <f t="shared" si="80"/>
        <v>0</v>
      </c>
    </row>
    <row r="5150" spans="1:8" hidden="1">
      <c r="A5150" s="80" t="s">
        <v>3807</v>
      </c>
      <c r="B5150" s="80" t="s">
        <v>3938</v>
      </c>
      <c r="C5150" s="80" t="s">
        <v>3705</v>
      </c>
      <c r="D5150" s="99">
        <v>9.7600000000000006E-2</v>
      </c>
      <c r="E5150" s="80" t="s">
        <v>3706</v>
      </c>
      <c r="F5150" s="86" t="str">
        <f>INDEX('Crosswalk Particulates'!$B:$B,MATCH('2017 EPA Data'!A5150,'Crosswalk Particulates'!$A:$A,0))</f>
        <v>process-iron and steel-industry</v>
      </c>
      <c r="G5150" s="91">
        <f>INDEX('Crosswalk Particulates'!$E:$E,MATCH('2017 EPA Data'!$B5150,'Crosswalk Particulates'!$D:$D,0))</f>
        <v>0</v>
      </c>
      <c r="H5150" s="103">
        <f t="shared" si="80"/>
        <v>0</v>
      </c>
    </row>
    <row r="5151" spans="1:8" hidden="1">
      <c r="A5151" s="80" t="s">
        <v>3911</v>
      </c>
      <c r="B5151" s="80" t="s">
        <v>3799</v>
      </c>
      <c r="C5151" s="80" t="s">
        <v>3705</v>
      </c>
      <c r="D5151" s="99">
        <v>9.6345973000000001E-2</v>
      </c>
      <c r="E5151" s="80" t="s">
        <v>3706</v>
      </c>
      <c r="F5151" s="86" t="str">
        <f>INDEX('Crosswalk Particulates'!$B:$B,MATCH('2017 EPA Data'!A5151,'Crosswalk Particulates'!$A:$A,0))</f>
        <v>Residential Buildings Sector</v>
      </c>
      <c r="G5151" s="91">
        <f>INDEX('Crosswalk Particulates'!$E:$E,MATCH('2017 EPA Data'!$B5151,'Crosswalk Particulates'!$D:$D,0))</f>
        <v>0</v>
      </c>
      <c r="H5151" s="103">
        <f t="shared" si="80"/>
        <v>0</v>
      </c>
    </row>
    <row r="5152" spans="1:8" hidden="1">
      <c r="A5152" s="80" t="s">
        <v>3766</v>
      </c>
      <c r="B5152" s="80" t="s">
        <v>4011</v>
      </c>
      <c r="C5152" s="80" t="s">
        <v>3705</v>
      </c>
      <c r="D5152" s="99">
        <v>9.6000000000000002E-2</v>
      </c>
      <c r="E5152" s="80" t="s">
        <v>3706</v>
      </c>
      <c r="F5152" s="86" t="str">
        <f>INDEX('Crosswalk Particulates'!$B:$B,MATCH('2017 EPA Data'!A5152,'Crosswalk Particulates'!$A:$A,0))</f>
        <v>process-chemicals-industry</v>
      </c>
      <c r="G5152" s="91">
        <f>INDEX('Crosswalk Particulates'!$E:$E,MATCH('2017 EPA Data'!$B5152,'Crosswalk Particulates'!$D:$D,0))</f>
        <v>0</v>
      </c>
      <c r="H5152" s="103">
        <f t="shared" si="80"/>
        <v>0</v>
      </c>
    </row>
    <row r="5153" spans="1:8" hidden="1">
      <c r="A5153" s="80" t="s">
        <v>3806</v>
      </c>
      <c r="B5153" s="80" t="s">
        <v>3847</v>
      </c>
      <c r="C5153" s="80" t="s">
        <v>3705</v>
      </c>
      <c r="D5153" s="99">
        <v>9.6000000000000002E-2</v>
      </c>
      <c r="E5153" s="80" t="s">
        <v>3706</v>
      </c>
      <c r="F5153" s="86" t="str">
        <f>INDEX('Crosswalk Particulates'!$B:$B,MATCH('2017 EPA Data'!A5153,'Crosswalk Particulates'!$A:$A,0))</f>
        <v>Other-EPA</v>
      </c>
      <c r="G5153" s="91">
        <f>INDEX('Crosswalk Particulates'!$E:$E,MATCH('2017 EPA Data'!$B5153,'Crosswalk Particulates'!$D:$D,0))</f>
        <v>0</v>
      </c>
      <c r="H5153" s="103">
        <f t="shared" si="80"/>
        <v>0</v>
      </c>
    </row>
    <row r="5154" spans="1:8" hidden="1">
      <c r="A5154" s="80" t="s">
        <v>3773</v>
      </c>
      <c r="B5154" s="80" t="s">
        <v>3838</v>
      </c>
      <c r="C5154" s="80" t="s">
        <v>3705</v>
      </c>
      <c r="D5154" s="99">
        <v>9.5712199999999997E-2</v>
      </c>
      <c r="E5154" s="80" t="s">
        <v>3706</v>
      </c>
      <c r="F5154" s="86" t="str">
        <f>INDEX('Crosswalk Particulates'!$B:$B,MATCH('2017 EPA Data'!A5154,'Crosswalk Particulates'!$A:$A,0))</f>
        <v>process-other-industry</v>
      </c>
      <c r="G5154" s="91">
        <f>INDEX('Crosswalk Particulates'!$E:$E,MATCH('2017 EPA Data'!$B5154,'Crosswalk Particulates'!$D:$D,0))</f>
        <v>0</v>
      </c>
      <c r="H5154" s="103">
        <f t="shared" si="80"/>
        <v>0</v>
      </c>
    </row>
    <row r="5155" spans="1:8" hidden="1">
      <c r="A5155" s="80" t="s">
        <v>3806</v>
      </c>
      <c r="B5155" s="80" t="s">
        <v>3904</v>
      </c>
      <c r="D5155" s="99">
        <v>9.51714443280825E-2</v>
      </c>
      <c r="E5155" s="80" t="s">
        <v>3710</v>
      </c>
      <c r="F5155" s="86" t="str">
        <f>INDEX('Crosswalk Particulates'!$B:$B,MATCH('2017 EPA Data'!A5155,'Crosswalk Particulates'!$A:$A,0))</f>
        <v>Other-EPA</v>
      </c>
      <c r="G5155" s="91" t="str">
        <f>INDEX('Crosswalk Particulates'!$E:$E,MATCH('2017 EPA Data'!$B5155,'Crosswalk Particulates'!$D:$D,0))</f>
        <v>BC</v>
      </c>
      <c r="H5155" s="103">
        <f t="shared" si="80"/>
        <v>86338.184655933917</v>
      </c>
    </row>
    <row r="5156" spans="1:8" hidden="1">
      <c r="A5156" s="80" t="s">
        <v>3835</v>
      </c>
      <c r="B5156" s="80" t="s">
        <v>3872</v>
      </c>
      <c r="C5156" s="80" t="s">
        <v>3705</v>
      </c>
      <c r="D5156" s="99">
        <v>9.4E-2</v>
      </c>
      <c r="E5156" s="80" t="s">
        <v>3706</v>
      </c>
      <c r="F5156" s="86" t="str">
        <f>INDEX('Crosswalk Particulates'!$B:$B,MATCH('2017 EPA Data'!A5156,'Crosswalk Particulates'!$A:$A,0))</f>
        <v>process-mining-industry</v>
      </c>
      <c r="G5156" s="91">
        <f>INDEX('Crosswalk Particulates'!$E:$E,MATCH('2017 EPA Data'!$B5156,'Crosswalk Particulates'!$D:$D,0))</f>
        <v>0</v>
      </c>
      <c r="H5156" s="103">
        <f t="shared" si="80"/>
        <v>0</v>
      </c>
    </row>
    <row r="5157" spans="1:8" hidden="1">
      <c r="A5157" s="80" t="s">
        <v>3788</v>
      </c>
      <c r="B5157" s="80" t="s">
        <v>4024</v>
      </c>
      <c r="C5157" s="80" t="s">
        <v>3705</v>
      </c>
      <c r="D5157" s="99">
        <v>9.3540997211600002E-2</v>
      </c>
      <c r="E5157" s="80" t="s">
        <v>3706</v>
      </c>
      <c r="F5157" s="86" t="str">
        <f>INDEX('Crosswalk Particulates'!$B:$B,MATCH('2017 EPA Data'!A5157,'Crosswalk Particulates'!$A:$A,0))</f>
        <v>industry-fuel-biomass</v>
      </c>
      <c r="G5157" s="91">
        <f>INDEX('Crosswalk Particulates'!$E:$E,MATCH('2017 EPA Data'!$B5157,'Crosswalk Particulates'!$D:$D,0))</f>
        <v>0</v>
      </c>
      <c r="H5157" s="103">
        <f t="shared" si="80"/>
        <v>0</v>
      </c>
    </row>
    <row r="5158" spans="1:8" hidden="1">
      <c r="A5158" s="80" t="s">
        <v>3734</v>
      </c>
      <c r="B5158" s="80" t="s">
        <v>3809</v>
      </c>
      <c r="C5158" s="80" t="s">
        <v>3705</v>
      </c>
      <c r="D5158" s="99">
        <v>9.3140000000000001E-2</v>
      </c>
      <c r="E5158" s="80" t="s">
        <v>3706</v>
      </c>
      <c r="F5158" s="86" t="str">
        <f>INDEX('Crosswalk Particulates'!$B:$B,MATCH('2017 EPA Data'!A5158,'Crosswalk Particulates'!$A:$A,0))</f>
        <v>process-other-industry</v>
      </c>
      <c r="G5158" s="91">
        <f>INDEX('Crosswalk Particulates'!$E:$E,MATCH('2017 EPA Data'!$B5158,'Crosswalk Particulates'!$D:$D,0))</f>
        <v>0</v>
      </c>
      <c r="H5158" s="103">
        <f t="shared" si="80"/>
        <v>0</v>
      </c>
    </row>
    <row r="5159" spans="1:8" hidden="1">
      <c r="A5159" s="80" t="s">
        <v>3783</v>
      </c>
      <c r="B5159" s="80" t="s">
        <v>3863</v>
      </c>
      <c r="C5159" s="80" t="s">
        <v>3705</v>
      </c>
      <c r="D5159" s="99">
        <v>9.1310022899999996E-2</v>
      </c>
      <c r="E5159" s="80" t="s">
        <v>3706</v>
      </c>
      <c r="F5159" s="86" t="str">
        <f>INDEX('Crosswalk Particulates'!$B:$B,MATCH('2017 EPA Data'!A5159,'Crosswalk Particulates'!$A:$A,0))</f>
        <v>process-other-industry</v>
      </c>
      <c r="G5159" s="91">
        <f>INDEX('Crosswalk Particulates'!$E:$E,MATCH('2017 EPA Data'!$B5159,'Crosswalk Particulates'!$D:$D,0))</f>
        <v>0</v>
      </c>
      <c r="H5159" s="103">
        <f t="shared" si="80"/>
        <v>0</v>
      </c>
    </row>
    <row r="5160" spans="1:8" hidden="1">
      <c r="A5160" s="80" t="s">
        <v>3774</v>
      </c>
      <c r="B5160" s="80" t="s">
        <v>3969</v>
      </c>
      <c r="C5160" s="80" t="s">
        <v>3705</v>
      </c>
      <c r="D5160" s="99">
        <v>9.0800000000000006E-2</v>
      </c>
      <c r="E5160" s="80" t="s">
        <v>3706</v>
      </c>
      <c r="F5160" s="86" t="str">
        <f>INDEX('Crosswalk Particulates'!$B:$B,MATCH('2017 EPA Data'!A5160,'Crosswalk Particulates'!$A:$A,0))</f>
        <v>process-other-industry</v>
      </c>
      <c r="G5160" s="91">
        <f>INDEX('Crosswalk Particulates'!$E:$E,MATCH('2017 EPA Data'!$B5160,'Crosswalk Particulates'!$D:$D,0))</f>
        <v>0</v>
      </c>
      <c r="H5160" s="103">
        <f t="shared" si="80"/>
        <v>0</v>
      </c>
    </row>
    <row r="5161" spans="1:8" hidden="1">
      <c r="A5161" s="80" t="s">
        <v>3774</v>
      </c>
      <c r="B5161" s="80" t="s">
        <v>4046</v>
      </c>
      <c r="C5161" s="80" t="s">
        <v>3705</v>
      </c>
      <c r="D5161" s="99">
        <v>9.0800000000000006E-2</v>
      </c>
      <c r="E5161" s="80" t="s">
        <v>3706</v>
      </c>
      <c r="F5161" s="86" t="str">
        <f>INDEX('Crosswalk Particulates'!$B:$B,MATCH('2017 EPA Data'!A5161,'Crosswalk Particulates'!$A:$A,0))</f>
        <v>process-other-industry</v>
      </c>
      <c r="G5161" s="91">
        <f>INDEX('Crosswalk Particulates'!$E:$E,MATCH('2017 EPA Data'!$B5161,'Crosswalk Particulates'!$D:$D,0))</f>
        <v>0</v>
      </c>
      <c r="H5161" s="103">
        <f t="shared" si="80"/>
        <v>0</v>
      </c>
    </row>
    <row r="5162" spans="1:8" hidden="1">
      <c r="A5162" s="80" t="s">
        <v>3774</v>
      </c>
      <c r="B5162" s="80" t="s">
        <v>4031</v>
      </c>
      <c r="C5162" s="80" t="s">
        <v>3705</v>
      </c>
      <c r="D5162" s="99">
        <v>9.0800000000000006E-2</v>
      </c>
      <c r="E5162" s="80" t="s">
        <v>3706</v>
      </c>
      <c r="F5162" s="86" t="str">
        <f>INDEX('Crosswalk Particulates'!$B:$B,MATCH('2017 EPA Data'!A5162,'Crosswalk Particulates'!$A:$A,0))</f>
        <v>process-other-industry</v>
      </c>
      <c r="G5162" s="91">
        <f>INDEX('Crosswalk Particulates'!$E:$E,MATCH('2017 EPA Data'!$B5162,'Crosswalk Particulates'!$D:$D,0))</f>
        <v>0</v>
      </c>
      <c r="H5162" s="103">
        <f t="shared" si="80"/>
        <v>0</v>
      </c>
    </row>
    <row r="5163" spans="1:8" hidden="1">
      <c r="A5163" s="80" t="s">
        <v>3774</v>
      </c>
      <c r="B5163" s="80" t="s">
        <v>4049</v>
      </c>
      <c r="C5163" s="80" t="s">
        <v>3705</v>
      </c>
      <c r="D5163" s="99">
        <v>9.0800000000000006E-2</v>
      </c>
      <c r="E5163" s="80" t="s">
        <v>3706</v>
      </c>
      <c r="F5163" s="86" t="str">
        <f>INDEX('Crosswalk Particulates'!$B:$B,MATCH('2017 EPA Data'!A5163,'Crosswalk Particulates'!$A:$A,0))</f>
        <v>process-other-industry</v>
      </c>
      <c r="G5163" s="91">
        <f>INDEX('Crosswalk Particulates'!$E:$E,MATCH('2017 EPA Data'!$B5163,'Crosswalk Particulates'!$D:$D,0))</f>
        <v>0</v>
      </c>
      <c r="H5163" s="103">
        <f t="shared" si="80"/>
        <v>0</v>
      </c>
    </row>
    <row r="5164" spans="1:8" hidden="1">
      <c r="A5164" s="80" t="s">
        <v>3774</v>
      </c>
      <c r="B5164" s="80" t="s">
        <v>3985</v>
      </c>
      <c r="C5164" s="80" t="s">
        <v>3705</v>
      </c>
      <c r="D5164" s="99">
        <v>9.0800000000000006E-2</v>
      </c>
      <c r="E5164" s="80" t="s">
        <v>3706</v>
      </c>
      <c r="F5164" s="86" t="str">
        <f>INDEX('Crosswalk Particulates'!$B:$B,MATCH('2017 EPA Data'!A5164,'Crosswalk Particulates'!$A:$A,0))</f>
        <v>process-other-industry</v>
      </c>
      <c r="G5164" s="91">
        <f>INDEX('Crosswalk Particulates'!$E:$E,MATCH('2017 EPA Data'!$B5164,'Crosswalk Particulates'!$D:$D,0))</f>
        <v>0</v>
      </c>
      <c r="H5164" s="103">
        <f t="shared" si="80"/>
        <v>0</v>
      </c>
    </row>
    <row r="5165" spans="1:8" hidden="1">
      <c r="A5165" s="80" t="s">
        <v>3774</v>
      </c>
      <c r="B5165" s="80" t="s">
        <v>4052</v>
      </c>
      <c r="C5165" s="80" t="s">
        <v>3705</v>
      </c>
      <c r="D5165" s="99">
        <v>9.0800000000000006E-2</v>
      </c>
      <c r="E5165" s="80" t="s">
        <v>3706</v>
      </c>
      <c r="F5165" s="86" t="str">
        <f>INDEX('Crosswalk Particulates'!$B:$B,MATCH('2017 EPA Data'!A5165,'Crosswalk Particulates'!$A:$A,0))</f>
        <v>process-other-industry</v>
      </c>
      <c r="G5165" s="91">
        <f>INDEX('Crosswalk Particulates'!$E:$E,MATCH('2017 EPA Data'!$B5165,'Crosswalk Particulates'!$D:$D,0))</f>
        <v>0</v>
      </c>
      <c r="H5165" s="103">
        <f t="shared" si="80"/>
        <v>0</v>
      </c>
    </row>
    <row r="5166" spans="1:8" hidden="1">
      <c r="A5166" s="80" t="s">
        <v>3774</v>
      </c>
      <c r="B5166" s="80" t="s">
        <v>4053</v>
      </c>
      <c r="C5166" s="80" t="s">
        <v>3705</v>
      </c>
      <c r="D5166" s="99">
        <v>9.0800000000000006E-2</v>
      </c>
      <c r="E5166" s="80" t="s">
        <v>3706</v>
      </c>
      <c r="F5166" s="86" t="str">
        <f>INDEX('Crosswalk Particulates'!$B:$B,MATCH('2017 EPA Data'!A5166,'Crosswalk Particulates'!$A:$A,0))</f>
        <v>process-other-industry</v>
      </c>
      <c r="G5166" s="91">
        <f>INDEX('Crosswalk Particulates'!$E:$E,MATCH('2017 EPA Data'!$B5166,'Crosswalk Particulates'!$D:$D,0))</f>
        <v>0</v>
      </c>
      <c r="H5166" s="103">
        <f t="shared" si="80"/>
        <v>0</v>
      </c>
    </row>
    <row r="5167" spans="1:8" hidden="1">
      <c r="A5167" s="80" t="s">
        <v>3774</v>
      </c>
      <c r="B5167" s="80" t="s">
        <v>4051</v>
      </c>
      <c r="C5167" s="80" t="s">
        <v>3705</v>
      </c>
      <c r="D5167" s="99">
        <v>9.0800000000000006E-2</v>
      </c>
      <c r="E5167" s="80" t="s">
        <v>3706</v>
      </c>
      <c r="F5167" s="86" t="str">
        <f>INDEX('Crosswalk Particulates'!$B:$B,MATCH('2017 EPA Data'!A5167,'Crosswalk Particulates'!$A:$A,0))</f>
        <v>process-other-industry</v>
      </c>
      <c r="G5167" s="91">
        <f>INDEX('Crosswalk Particulates'!$E:$E,MATCH('2017 EPA Data'!$B5167,'Crosswalk Particulates'!$D:$D,0))</f>
        <v>0</v>
      </c>
      <c r="H5167" s="103">
        <f t="shared" si="80"/>
        <v>0</v>
      </c>
    </row>
    <row r="5168" spans="1:8" hidden="1">
      <c r="A5168" s="80" t="s">
        <v>3774</v>
      </c>
      <c r="B5168" s="80" t="s">
        <v>4054</v>
      </c>
      <c r="C5168" s="80" t="s">
        <v>3705</v>
      </c>
      <c r="D5168" s="99">
        <v>9.0800000000000006E-2</v>
      </c>
      <c r="E5168" s="80" t="s">
        <v>3706</v>
      </c>
      <c r="F5168" s="86" t="str">
        <f>INDEX('Crosswalk Particulates'!$B:$B,MATCH('2017 EPA Data'!A5168,'Crosswalk Particulates'!$A:$A,0))</f>
        <v>process-other-industry</v>
      </c>
      <c r="G5168" s="91">
        <f>INDEX('Crosswalk Particulates'!$E:$E,MATCH('2017 EPA Data'!$B5168,'Crosswalk Particulates'!$D:$D,0))</f>
        <v>0</v>
      </c>
      <c r="H5168" s="103">
        <f t="shared" si="80"/>
        <v>0</v>
      </c>
    </row>
    <row r="5169" spans="1:8" hidden="1">
      <c r="A5169" s="80" t="s">
        <v>3774</v>
      </c>
      <c r="B5169" s="80" t="s">
        <v>4015</v>
      </c>
      <c r="C5169" s="80" t="s">
        <v>3705</v>
      </c>
      <c r="D5169" s="99">
        <v>9.0800000000000006E-2</v>
      </c>
      <c r="E5169" s="80" t="s">
        <v>3706</v>
      </c>
      <c r="F5169" s="86" t="str">
        <f>INDEX('Crosswalk Particulates'!$B:$B,MATCH('2017 EPA Data'!A5169,'Crosswalk Particulates'!$A:$A,0))</f>
        <v>process-other-industry</v>
      </c>
      <c r="G5169" s="91">
        <f>INDEX('Crosswalk Particulates'!$E:$E,MATCH('2017 EPA Data'!$B5169,'Crosswalk Particulates'!$D:$D,0))</f>
        <v>0</v>
      </c>
      <c r="H5169" s="103">
        <f t="shared" si="80"/>
        <v>0</v>
      </c>
    </row>
    <row r="5170" spans="1:8" hidden="1">
      <c r="A5170" s="80" t="s">
        <v>3774</v>
      </c>
      <c r="B5170" s="80" t="s">
        <v>4037</v>
      </c>
      <c r="C5170" s="80" t="s">
        <v>3705</v>
      </c>
      <c r="D5170" s="99">
        <v>9.0800000000000006E-2</v>
      </c>
      <c r="E5170" s="80" t="s">
        <v>3706</v>
      </c>
      <c r="F5170" s="86" t="str">
        <f>INDEX('Crosswalk Particulates'!$B:$B,MATCH('2017 EPA Data'!A5170,'Crosswalk Particulates'!$A:$A,0))</f>
        <v>process-other-industry</v>
      </c>
      <c r="G5170" s="91">
        <f>INDEX('Crosswalk Particulates'!$E:$E,MATCH('2017 EPA Data'!$B5170,'Crosswalk Particulates'!$D:$D,0))</f>
        <v>0</v>
      </c>
      <c r="H5170" s="103">
        <f t="shared" si="80"/>
        <v>0</v>
      </c>
    </row>
    <row r="5171" spans="1:8" hidden="1">
      <c r="A5171" s="80" t="s">
        <v>3852</v>
      </c>
      <c r="B5171" s="80" t="s">
        <v>4028</v>
      </c>
      <c r="C5171" s="80" t="s">
        <v>3705</v>
      </c>
      <c r="D5171" s="99">
        <v>0.09</v>
      </c>
      <c r="E5171" s="80" t="s">
        <v>3706</v>
      </c>
      <c r="F5171" s="86" t="str">
        <f>INDEX('Crosswalk Particulates'!$B:$B,MATCH('2017 EPA Data'!A5171,'Crosswalk Particulates'!$A:$A,0))</f>
        <v>Commercial Buildings Sector</v>
      </c>
      <c r="G5171" s="91">
        <f>INDEX('Crosswalk Particulates'!$E:$E,MATCH('2017 EPA Data'!$B5171,'Crosswalk Particulates'!$D:$D,0))</f>
        <v>0</v>
      </c>
      <c r="H5171" s="103">
        <f t="shared" si="80"/>
        <v>0</v>
      </c>
    </row>
    <row r="5172" spans="1:8" hidden="1">
      <c r="A5172" s="80" t="s">
        <v>3780</v>
      </c>
      <c r="B5172" s="80" t="s">
        <v>4031</v>
      </c>
      <c r="C5172" s="80" t="s">
        <v>3705</v>
      </c>
      <c r="D5172" s="99">
        <v>8.9356599999999994E-2</v>
      </c>
      <c r="E5172" s="80" t="s">
        <v>3706</v>
      </c>
      <c r="F5172" s="86" t="str">
        <f>INDEX('Crosswalk Particulates'!$B:$B,MATCH('2017 EPA Data'!A5172,'Crosswalk Particulates'!$A:$A,0))</f>
        <v>process-ngps-industry</v>
      </c>
      <c r="G5172" s="91">
        <f>INDEX('Crosswalk Particulates'!$E:$E,MATCH('2017 EPA Data'!$B5172,'Crosswalk Particulates'!$D:$D,0))</f>
        <v>0</v>
      </c>
      <c r="H5172" s="103">
        <f t="shared" si="80"/>
        <v>0</v>
      </c>
    </row>
    <row r="5173" spans="1:8" hidden="1">
      <c r="A5173" s="80" t="s">
        <v>3817</v>
      </c>
      <c r="B5173" s="80" t="s">
        <v>3938</v>
      </c>
      <c r="C5173" s="80" t="s">
        <v>3705</v>
      </c>
      <c r="D5173" s="99">
        <v>8.8700000000000001E-2</v>
      </c>
      <c r="E5173" s="80" t="s">
        <v>3706</v>
      </c>
      <c r="F5173" s="86" t="str">
        <f>INDEX('Crosswalk Particulates'!$B:$B,MATCH('2017 EPA Data'!A5173,'Crosswalk Particulates'!$A:$A,0))</f>
        <v>industry-fuel-oil</v>
      </c>
      <c r="G5173" s="91">
        <f>INDEX('Crosswalk Particulates'!$E:$E,MATCH('2017 EPA Data'!$B5173,'Crosswalk Particulates'!$D:$D,0))</f>
        <v>0</v>
      </c>
      <c r="H5173" s="103">
        <f t="shared" si="80"/>
        <v>0</v>
      </c>
    </row>
    <row r="5174" spans="1:8" hidden="1">
      <c r="A5174" s="80" t="s">
        <v>3784</v>
      </c>
      <c r="B5174" s="80" t="s">
        <v>3962</v>
      </c>
      <c r="C5174" s="80" t="s">
        <v>3705</v>
      </c>
      <c r="D5174" s="99">
        <v>8.8690000000000005E-2</v>
      </c>
      <c r="E5174" s="80" t="s">
        <v>3706</v>
      </c>
      <c r="F5174" s="86" t="str">
        <f>INDEX('Crosswalk Particulates'!$B:$B,MATCH('2017 EPA Data'!A5174,'Crosswalk Particulates'!$A:$A,0))</f>
        <v>industry-fuel-coal</v>
      </c>
      <c r="G5174" s="91">
        <f>INDEX('Crosswalk Particulates'!$E:$E,MATCH('2017 EPA Data'!$B5174,'Crosswalk Particulates'!$D:$D,0))</f>
        <v>0</v>
      </c>
      <c r="H5174" s="103">
        <f t="shared" si="80"/>
        <v>0</v>
      </c>
    </row>
    <row r="5175" spans="1:8" hidden="1">
      <c r="A5175" s="80" t="s">
        <v>3734</v>
      </c>
      <c r="B5175" s="80" t="s">
        <v>3941</v>
      </c>
      <c r="D5175" s="99">
        <v>8.8668375309679998E-2</v>
      </c>
      <c r="E5175" s="80" t="s">
        <v>3710</v>
      </c>
      <c r="F5175" s="86" t="str">
        <f>INDEX('Crosswalk Particulates'!$B:$B,MATCH('2017 EPA Data'!A5175,'Crosswalk Particulates'!$A:$A,0))</f>
        <v>process-other-industry</v>
      </c>
      <c r="G5175" s="91">
        <f>INDEX('Crosswalk Particulates'!$E:$E,MATCH('2017 EPA Data'!$B5175,'Crosswalk Particulates'!$D:$D,0))</f>
        <v>0</v>
      </c>
      <c r="H5175" s="103">
        <f t="shared" si="80"/>
        <v>80438.692663297988</v>
      </c>
    </row>
    <row r="5176" spans="1:8" hidden="1">
      <c r="A5176" s="80" t="s">
        <v>3807</v>
      </c>
      <c r="B5176" s="80" t="s">
        <v>3979</v>
      </c>
      <c r="C5176" s="80" t="s">
        <v>3705</v>
      </c>
      <c r="D5176" s="99">
        <v>8.7999999999999995E-2</v>
      </c>
      <c r="E5176" s="80" t="s">
        <v>3706</v>
      </c>
      <c r="F5176" s="86" t="str">
        <f>INDEX('Crosswalk Particulates'!$B:$B,MATCH('2017 EPA Data'!A5176,'Crosswalk Particulates'!$A:$A,0))</f>
        <v>process-iron and steel-industry</v>
      </c>
      <c r="G5176" s="91">
        <f>INDEX('Crosswalk Particulates'!$E:$E,MATCH('2017 EPA Data'!$B5176,'Crosswalk Particulates'!$D:$D,0))</f>
        <v>0</v>
      </c>
      <c r="H5176" s="103">
        <f t="shared" si="80"/>
        <v>0</v>
      </c>
    </row>
    <row r="5177" spans="1:8" hidden="1">
      <c r="A5177" s="80" t="s">
        <v>3718</v>
      </c>
      <c r="B5177" s="80" t="s">
        <v>3827</v>
      </c>
      <c r="C5177" s="80" t="s">
        <v>3705</v>
      </c>
      <c r="D5177" s="99">
        <v>8.6385475525383296E-2</v>
      </c>
      <c r="E5177" s="80" t="s">
        <v>3706</v>
      </c>
      <c r="F5177" s="86" t="str">
        <f>INDEX('Crosswalk Particulates'!$B:$B,MATCH('2017 EPA Data'!A5177,'Crosswalk Particulates'!$A:$A,0))</f>
        <v>process-other-industry</v>
      </c>
      <c r="G5177" s="91">
        <f>INDEX('Crosswalk Particulates'!$E:$E,MATCH('2017 EPA Data'!$B5177,'Crosswalk Particulates'!$D:$D,0))</f>
        <v>0</v>
      </c>
      <c r="H5177" s="103">
        <f t="shared" si="80"/>
        <v>0</v>
      </c>
    </row>
    <row r="5178" spans="1:8" hidden="1">
      <c r="A5178" s="80" t="s">
        <v>3783</v>
      </c>
      <c r="B5178" s="80" t="s">
        <v>3939</v>
      </c>
      <c r="C5178" s="80" t="s">
        <v>3705</v>
      </c>
      <c r="D5178" s="99">
        <v>8.6132394636245099E-2</v>
      </c>
      <c r="E5178" s="80" t="s">
        <v>3706</v>
      </c>
      <c r="F5178" s="86" t="str">
        <f>INDEX('Crosswalk Particulates'!$B:$B,MATCH('2017 EPA Data'!A5178,'Crosswalk Particulates'!$A:$A,0))</f>
        <v>process-other-industry</v>
      </c>
      <c r="G5178" s="91">
        <f>INDEX('Crosswalk Particulates'!$E:$E,MATCH('2017 EPA Data'!$B5178,'Crosswalk Particulates'!$D:$D,0))</f>
        <v>0</v>
      </c>
      <c r="H5178" s="103">
        <f t="shared" si="80"/>
        <v>0</v>
      </c>
    </row>
    <row r="5179" spans="1:8" hidden="1">
      <c r="A5179" s="80" t="s">
        <v>3843</v>
      </c>
      <c r="B5179" s="80" t="s">
        <v>3802</v>
      </c>
      <c r="C5179" s="80" t="s">
        <v>3705</v>
      </c>
      <c r="D5179" s="99">
        <v>8.5532599993439998E-2</v>
      </c>
      <c r="E5179" s="80" t="s">
        <v>3706</v>
      </c>
      <c r="F5179" s="86" t="str">
        <f>INDEX('Crosswalk Particulates'!$B:$B,MATCH('2017 EPA Data'!A5179,'Crosswalk Particulates'!$A:$A,0))</f>
        <v>Commercial Buildings Sector</v>
      </c>
      <c r="G5179" s="91">
        <f>INDEX('Crosswalk Particulates'!$E:$E,MATCH('2017 EPA Data'!$B5179,'Crosswalk Particulates'!$D:$D,0))</f>
        <v>0</v>
      </c>
      <c r="H5179" s="103">
        <f t="shared" si="80"/>
        <v>0</v>
      </c>
    </row>
    <row r="5180" spans="1:8" hidden="1">
      <c r="A5180" s="80" t="s">
        <v>3772</v>
      </c>
      <c r="B5180" s="80" t="s">
        <v>3839</v>
      </c>
      <c r="C5180" s="80" t="s">
        <v>3705</v>
      </c>
      <c r="D5180" s="99">
        <v>8.5286670078215998E-2</v>
      </c>
      <c r="E5180" s="80" t="s">
        <v>3706</v>
      </c>
      <c r="F5180" s="86" t="str">
        <f>INDEX('Crosswalk Particulates'!$B:$B,MATCH('2017 EPA Data'!A5180,'Crosswalk Particulates'!$A:$A,0))</f>
        <v>Electricity Sector</v>
      </c>
      <c r="G5180" s="91">
        <f>INDEX('Crosswalk Particulates'!$E:$E,MATCH('2017 EPA Data'!$B5180,'Crosswalk Particulates'!$D:$D,0))</f>
        <v>0</v>
      </c>
      <c r="H5180" s="103">
        <f t="shared" si="80"/>
        <v>0</v>
      </c>
    </row>
    <row r="5181" spans="1:8" hidden="1">
      <c r="A5181" s="80" t="s">
        <v>3796</v>
      </c>
      <c r="B5181" s="80" t="s">
        <v>3801</v>
      </c>
      <c r="C5181" s="80" t="s">
        <v>3705</v>
      </c>
      <c r="D5181" s="99">
        <v>8.4400000000000003E-2</v>
      </c>
      <c r="E5181" s="80" t="s">
        <v>3706</v>
      </c>
      <c r="F5181" s="86" t="str">
        <f>INDEX('Crosswalk Particulates'!$B:$B,MATCH('2017 EPA Data'!A5181,'Crosswalk Particulates'!$A:$A,0))</f>
        <v>Electricity Sector</v>
      </c>
      <c r="G5181" s="91">
        <f>INDEX('Crosswalk Particulates'!$E:$E,MATCH('2017 EPA Data'!$B5181,'Crosswalk Particulates'!$D:$D,0))</f>
        <v>0</v>
      </c>
      <c r="H5181" s="103">
        <f t="shared" si="80"/>
        <v>0</v>
      </c>
    </row>
    <row r="5182" spans="1:8" hidden="1">
      <c r="A5182" s="80" t="s">
        <v>3766</v>
      </c>
      <c r="B5182" s="80" t="s">
        <v>3959</v>
      </c>
      <c r="C5182" s="80" t="s">
        <v>3705</v>
      </c>
      <c r="D5182" s="99">
        <v>8.2780000000000006E-2</v>
      </c>
      <c r="E5182" s="80" t="s">
        <v>3706</v>
      </c>
      <c r="F5182" s="86" t="str">
        <f>INDEX('Crosswalk Particulates'!$B:$B,MATCH('2017 EPA Data'!A5182,'Crosswalk Particulates'!$A:$A,0))</f>
        <v>process-chemicals-industry</v>
      </c>
      <c r="G5182" s="91">
        <f>INDEX('Crosswalk Particulates'!$E:$E,MATCH('2017 EPA Data'!$B5182,'Crosswalk Particulates'!$D:$D,0))</f>
        <v>0</v>
      </c>
      <c r="H5182" s="103">
        <f t="shared" si="80"/>
        <v>0</v>
      </c>
    </row>
    <row r="5183" spans="1:8" hidden="1">
      <c r="A5183" s="80" t="s">
        <v>3843</v>
      </c>
      <c r="B5183" s="80" t="s">
        <v>3883</v>
      </c>
      <c r="C5183" s="80" t="s">
        <v>3705</v>
      </c>
      <c r="D5183" s="99">
        <v>8.2378197635150002E-2</v>
      </c>
      <c r="E5183" s="80" t="s">
        <v>3706</v>
      </c>
      <c r="F5183" s="86" t="str">
        <f>INDEX('Crosswalk Particulates'!$B:$B,MATCH('2017 EPA Data'!A5183,'Crosswalk Particulates'!$A:$A,0))</f>
        <v>Commercial Buildings Sector</v>
      </c>
      <c r="G5183" s="91">
        <f>INDEX('Crosswalk Particulates'!$E:$E,MATCH('2017 EPA Data'!$B5183,'Crosswalk Particulates'!$D:$D,0))</f>
        <v>0</v>
      </c>
      <c r="H5183" s="103">
        <f t="shared" si="80"/>
        <v>0</v>
      </c>
    </row>
    <row r="5184" spans="1:8" hidden="1">
      <c r="A5184" s="80" t="s">
        <v>3820</v>
      </c>
      <c r="B5184" s="80" t="s">
        <v>3831</v>
      </c>
      <c r="C5184" s="80" t="s">
        <v>3705</v>
      </c>
      <c r="D5184" s="99">
        <v>8.1539821739819995E-2</v>
      </c>
      <c r="E5184" s="80" t="s">
        <v>3706</v>
      </c>
      <c r="F5184" s="86" t="str">
        <f>INDEX('Crosswalk Particulates'!$B:$B,MATCH('2017 EPA Data'!A5184,'Crosswalk Particulates'!$A:$A,0))</f>
        <v>industry-fuel-other</v>
      </c>
      <c r="G5184" s="91">
        <f>INDEX('Crosswalk Particulates'!$E:$E,MATCH('2017 EPA Data'!$B5184,'Crosswalk Particulates'!$D:$D,0))</f>
        <v>0</v>
      </c>
      <c r="H5184" s="103">
        <f t="shared" si="80"/>
        <v>0</v>
      </c>
    </row>
    <row r="5185" spans="1:8" hidden="1">
      <c r="A5185" s="80" t="s">
        <v>3783</v>
      </c>
      <c r="B5185" s="80" t="s">
        <v>3799</v>
      </c>
      <c r="C5185" s="80" t="s">
        <v>3705</v>
      </c>
      <c r="D5185" s="99">
        <v>8.0699999999999994E-2</v>
      </c>
      <c r="E5185" s="80" t="s">
        <v>3706</v>
      </c>
      <c r="F5185" s="86" t="str">
        <f>INDEX('Crosswalk Particulates'!$B:$B,MATCH('2017 EPA Data'!A5185,'Crosswalk Particulates'!$A:$A,0))</f>
        <v>process-other-industry</v>
      </c>
      <c r="G5185" s="91">
        <f>INDEX('Crosswalk Particulates'!$E:$E,MATCH('2017 EPA Data'!$B5185,'Crosswalk Particulates'!$D:$D,0))</f>
        <v>0</v>
      </c>
      <c r="H5185" s="103">
        <f t="shared" si="80"/>
        <v>0</v>
      </c>
    </row>
    <row r="5186" spans="1:8" hidden="1">
      <c r="A5186" s="80" t="s">
        <v>3820</v>
      </c>
      <c r="B5186" s="80" t="s">
        <v>3929</v>
      </c>
      <c r="C5186" s="80" t="s">
        <v>3705</v>
      </c>
      <c r="D5186" s="99">
        <v>8.0399999999999999E-2</v>
      </c>
      <c r="E5186" s="80" t="s">
        <v>3706</v>
      </c>
      <c r="F5186" s="86" t="str">
        <f>INDEX('Crosswalk Particulates'!$B:$B,MATCH('2017 EPA Data'!A5186,'Crosswalk Particulates'!$A:$A,0))</f>
        <v>industry-fuel-other</v>
      </c>
      <c r="G5186" s="91">
        <f>INDEX('Crosswalk Particulates'!$E:$E,MATCH('2017 EPA Data'!$B5186,'Crosswalk Particulates'!$D:$D,0))</f>
        <v>0</v>
      </c>
      <c r="H5186" s="103">
        <f t="shared" si="80"/>
        <v>0</v>
      </c>
    </row>
    <row r="5187" spans="1:8" hidden="1">
      <c r="A5187" s="80" t="s">
        <v>3741</v>
      </c>
      <c r="B5187" s="80" t="s">
        <v>3844</v>
      </c>
      <c r="C5187" s="80" t="s">
        <v>3705</v>
      </c>
      <c r="D5187" s="99">
        <v>0.08</v>
      </c>
      <c r="E5187" s="80" t="s">
        <v>3706</v>
      </c>
      <c r="F5187" s="86" t="str">
        <f>INDEX('Crosswalk Particulates'!$B:$B,MATCH('2017 EPA Data'!A5187,'Crosswalk Particulates'!$A:$A,0))</f>
        <v>process-other-industry</v>
      </c>
      <c r="G5187" s="91">
        <f>INDEX('Crosswalk Particulates'!$E:$E,MATCH('2017 EPA Data'!$B5187,'Crosswalk Particulates'!$D:$D,0))</f>
        <v>0</v>
      </c>
      <c r="H5187" s="103">
        <f t="shared" si="80"/>
        <v>0</v>
      </c>
    </row>
    <row r="5188" spans="1:8" hidden="1">
      <c r="A5188" s="80" t="s">
        <v>3783</v>
      </c>
      <c r="B5188" s="80" t="s">
        <v>3816</v>
      </c>
      <c r="C5188" s="80" t="s">
        <v>3705</v>
      </c>
      <c r="D5188" s="99">
        <v>7.98200258E-2</v>
      </c>
      <c r="E5188" s="80" t="s">
        <v>3706</v>
      </c>
      <c r="F5188" s="86" t="str">
        <f>INDEX('Crosswalk Particulates'!$B:$B,MATCH('2017 EPA Data'!A5188,'Crosswalk Particulates'!$A:$A,0))</f>
        <v>process-other-industry</v>
      </c>
      <c r="G5188" s="91">
        <f>INDEX('Crosswalk Particulates'!$E:$E,MATCH('2017 EPA Data'!$B5188,'Crosswalk Particulates'!$D:$D,0))</f>
        <v>0</v>
      </c>
      <c r="H5188" s="103">
        <f t="shared" ref="H5188:H5251" si="81">IF(E5188="TON",D5188/metricton_to_shortton,0)*10^6</f>
        <v>0</v>
      </c>
    </row>
    <row r="5189" spans="1:8" hidden="1">
      <c r="A5189" s="80" t="s">
        <v>3773</v>
      </c>
      <c r="B5189" s="80" t="s">
        <v>3824</v>
      </c>
      <c r="C5189" s="80" t="s">
        <v>3705</v>
      </c>
      <c r="D5189" s="99">
        <v>7.8991328424882101E-2</v>
      </c>
      <c r="E5189" s="80" t="s">
        <v>3706</v>
      </c>
      <c r="F5189" s="86" t="str">
        <f>INDEX('Crosswalk Particulates'!$B:$B,MATCH('2017 EPA Data'!A5189,'Crosswalk Particulates'!$A:$A,0))</f>
        <v>process-other-industry</v>
      </c>
      <c r="G5189" s="91">
        <f>INDEX('Crosswalk Particulates'!$E:$E,MATCH('2017 EPA Data'!$B5189,'Crosswalk Particulates'!$D:$D,0))</f>
        <v>0</v>
      </c>
      <c r="H5189" s="103">
        <f t="shared" si="81"/>
        <v>0</v>
      </c>
    </row>
    <row r="5190" spans="1:8" hidden="1">
      <c r="A5190" s="80" t="s">
        <v>3817</v>
      </c>
      <c r="B5190" s="80" t="s">
        <v>3823</v>
      </c>
      <c r="C5190" s="80" t="s">
        <v>3705</v>
      </c>
      <c r="D5190" s="99">
        <v>7.8882342701079605E-2</v>
      </c>
      <c r="E5190" s="80" t="s">
        <v>3706</v>
      </c>
      <c r="F5190" s="86" t="str">
        <f>INDEX('Crosswalk Particulates'!$B:$B,MATCH('2017 EPA Data'!A5190,'Crosswalk Particulates'!$A:$A,0))</f>
        <v>industry-fuel-oil</v>
      </c>
      <c r="G5190" s="91">
        <f>INDEX('Crosswalk Particulates'!$E:$E,MATCH('2017 EPA Data'!$B5190,'Crosswalk Particulates'!$D:$D,0))</f>
        <v>0</v>
      </c>
      <c r="H5190" s="103">
        <f t="shared" si="81"/>
        <v>0</v>
      </c>
    </row>
    <row r="5191" spans="1:8" hidden="1">
      <c r="A5191" s="80" t="s">
        <v>3911</v>
      </c>
      <c r="B5191" s="80" t="s">
        <v>3786</v>
      </c>
      <c r="C5191" s="80" t="s">
        <v>3705</v>
      </c>
      <c r="D5191" s="99">
        <v>7.8281103000000005E-2</v>
      </c>
      <c r="E5191" s="80" t="s">
        <v>3706</v>
      </c>
      <c r="F5191" s="86" t="str">
        <f>INDEX('Crosswalk Particulates'!$B:$B,MATCH('2017 EPA Data'!A5191,'Crosswalk Particulates'!$A:$A,0))</f>
        <v>Residential Buildings Sector</v>
      </c>
      <c r="G5191" s="91">
        <f>INDEX('Crosswalk Particulates'!$E:$E,MATCH('2017 EPA Data'!$B5191,'Crosswalk Particulates'!$D:$D,0))</f>
        <v>0</v>
      </c>
      <c r="H5191" s="103">
        <f t="shared" si="81"/>
        <v>0</v>
      </c>
    </row>
    <row r="5192" spans="1:8" hidden="1">
      <c r="A5192" s="80" t="s">
        <v>3734</v>
      </c>
      <c r="B5192" s="80" t="s">
        <v>3822</v>
      </c>
      <c r="D5192" s="99">
        <v>7.3321533841360004E-2</v>
      </c>
      <c r="E5192" s="80" t="s">
        <v>3710</v>
      </c>
      <c r="F5192" s="86" t="str">
        <f>INDEX('Crosswalk Particulates'!$B:$B,MATCH('2017 EPA Data'!A5192,'Crosswalk Particulates'!$A:$A,0))</f>
        <v>process-other-industry</v>
      </c>
      <c r="G5192" s="91" t="str">
        <f>INDEX('Crosswalk Particulates'!$E:$E,MATCH('2017 EPA Data'!$B5192,'Crosswalk Particulates'!$D:$D,0))</f>
        <v>OC</v>
      </c>
      <c r="H5192" s="103">
        <f t="shared" si="81"/>
        <v>66516.255718772401</v>
      </c>
    </row>
    <row r="5193" spans="1:8" hidden="1">
      <c r="A5193" s="80" t="s">
        <v>3773</v>
      </c>
      <c r="B5193" s="80" t="s">
        <v>3831</v>
      </c>
      <c r="C5193" s="80" t="s">
        <v>3705</v>
      </c>
      <c r="D5193" s="99">
        <v>7.2879948776399001E-2</v>
      </c>
      <c r="E5193" s="80" t="s">
        <v>3706</v>
      </c>
      <c r="F5193" s="86" t="str">
        <f>INDEX('Crosswalk Particulates'!$B:$B,MATCH('2017 EPA Data'!A5193,'Crosswalk Particulates'!$A:$A,0))</f>
        <v>process-other-industry</v>
      </c>
      <c r="G5193" s="91">
        <f>INDEX('Crosswalk Particulates'!$E:$E,MATCH('2017 EPA Data'!$B5193,'Crosswalk Particulates'!$D:$D,0))</f>
        <v>0</v>
      </c>
      <c r="H5193" s="103">
        <f t="shared" si="81"/>
        <v>0</v>
      </c>
    </row>
    <row r="5194" spans="1:8" hidden="1">
      <c r="A5194" s="80" t="s">
        <v>3795</v>
      </c>
      <c r="B5194" s="80" t="s">
        <v>3930</v>
      </c>
      <c r="C5194" s="80" t="s">
        <v>3705</v>
      </c>
      <c r="D5194" s="99">
        <v>7.2800000000000004E-2</v>
      </c>
      <c r="E5194" s="80" t="s">
        <v>3706</v>
      </c>
      <c r="F5194" s="86" t="str">
        <f>INDEX('Crosswalk Particulates'!$B:$B,MATCH('2017 EPA Data'!A5194,'Crosswalk Particulates'!$A:$A,0))</f>
        <v>process-cement-industry</v>
      </c>
      <c r="G5194" s="91">
        <f>INDEX('Crosswalk Particulates'!$E:$E,MATCH('2017 EPA Data'!$B5194,'Crosswalk Particulates'!$D:$D,0))</f>
        <v>0</v>
      </c>
      <c r="H5194" s="103">
        <f t="shared" si="81"/>
        <v>0</v>
      </c>
    </row>
    <row r="5195" spans="1:8" hidden="1">
      <c r="A5195" s="80" t="s">
        <v>3741</v>
      </c>
      <c r="B5195" s="80" t="s">
        <v>3883</v>
      </c>
      <c r="C5195" s="80" t="s">
        <v>3705</v>
      </c>
      <c r="D5195" s="99">
        <v>7.0000000000000007E-2</v>
      </c>
      <c r="E5195" s="80" t="s">
        <v>3706</v>
      </c>
      <c r="F5195" s="86" t="str">
        <f>INDEX('Crosswalk Particulates'!$B:$B,MATCH('2017 EPA Data'!A5195,'Crosswalk Particulates'!$A:$A,0))</f>
        <v>process-other-industry</v>
      </c>
      <c r="G5195" s="91">
        <f>INDEX('Crosswalk Particulates'!$E:$E,MATCH('2017 EPA Data'!$B5195,'Crosswalk Particulates'!$D:$D,0))</f>
        <v>0</v>
      </c>
      <c r="H5195" s="103">
        <f t="shared" si="81"/>
        <v>0</v>
      </c>
    </row>
    <row r="5196" spans="1:8" hidden="1">
      <c r="A5196" s="80" t="s">
        <v>3911</v>
      </c>
      <c r="B5196" s="80" t="s">
        <v>3732</v>
      </c>
      <c r="C5196" s="80" t="s">
        <v>3705</v>
      </c>
      <c r="D5196" s="99">
        <v>6.6548459000000004E-2</v>
      </c>
      <c r="E5196" s="80" t="s">
        <v>3706</v>
      </c>
      <c r="F5196" s="86" t="str">
        <f>INDEX('Crosswalk Particulates'!$B:$B,MATCH('2017 EPA Data'!A5196,'Crosswalk Particulates'!$A:$A,0))</f>
        <v>Residential Buildings Sector</v>
      </c>
      <c r="G5196" s="91">
        <f>INDEX('Crosswalk Particulates'!$E:$E,MATCH('2017 EPA Data'!$B5196,'Crosswalk Particulates'!$D:$D,0))</f>
        <v>0</v>
      </c>
      <c r="H5196" s="103">
        <f t="shared" si="81"/>
        <v>0</v>
      </c>
    </row>
    <row r="5197" spans="1:8" hidden="1">
      <c r="A5197" s="80" t="s">
        <v>3741</v>
      </c>
      <c r="B5197" s="80" t="s">
        <v>3875</v>
      </c>
      <c r="C5197" s="80" t="s">
        <v>3705</v>
      </c>
      <c r="D5197" s="99">
        <v>6.4259999999999998E-2</v>
      </c>
      <c r="E5197" s="80" t="s">
        <v>3706</v>
      </c>
      <c r="F5197" s="86" t="str">
        <f>INDEX('Crosswalk Particulates'!$B:$B,MATCH('2017 EPA Data'!A5197,'Crosswalk Particulates'!$A:$A,0))</f>
        <v>process-other-industry</v>
      </c>
      <c r="G5197" s="91">
        <f>INDEX('Crosswalk Particulates'!$E:$E,MATCH('2017 EPA Data'!$B5197,'Crosswalk Particulates'!$D:$D,0))</f>
        <v>0</v>
      </c>
      <c r="H5197" s="103">
        <f t="shared" si="81"/>
        <v>0</v>
      </c>
    </row>
    <row r="5198" spans="1:8" hidden="1">
      <c r="A5198" s="80" t="s">
        <v>3817</v>
      </c>
      <c r="B5198" s="80" t="s">
        <v>3913</v>
      </c>
      <c r="C5198" s="80" t="s">
        <v>3705</v>
      </c>
      <c r="D5198" s="99">
        <v>6.3600000000000004E-2</v>
      </c>
      <c r="E5198" s="80" t="s">
        <v>3706</v>
      </c>
      <c r="F5198" s="86" t="str">
        <f>INDEX('Crosswalk Particulates'!$B:$B,MATCH('2017 EPA Data'!A5198,'Crosswalk Particulates'!$A:$A,0))</f>
        <v>industry-fuel-oil</v>
      </c>
      <c r="G5198" s="91">
        <f>INDEX('Crosswalk Particulates'!$E:$E,MATCH('2017 EPA Data'!$B5198,'Crosswalk Particulates'!$D:$D,0))</f>
        <v>0</v>
      </c>
      <c r="H5198" s="103">
        <f t="shared" si="81"/>
        <v>0</v>
      </c>
    </row>
    <row r="5199" spans="1:8" hidden="1">
      <c r="A5199" s="80" t="s">
        <v>3857</v>
      </c>
      <c r="B5199" s="80" t="s">
        <v>3971</v>
      </c>
      <c r="C5199" s="80" t="s">
        <v>3705</v>
      </c>
      <c r="D5199" s="99">
        <v>6.3049999999999995E-2</v>
      </c>
      <c r="E5199" s="80" t="s">
        <v>3706</v>
      </c>
      <c r="F5199" s="86" t="str">
        <f>INDEX('Crosswalk Particulates'!$B:$B,MATCH('2017 EPA Data'!A5199,'Crosswalk Particulates'!$A:$A,0))</f>
        <v>Commercial Buildings Sector</v>
      </c>
      <c r="G5199" s="91">
        <f>INDEX('Crosswalk Particulates'!$E:$E,MATCH('2017 EPA Data'!$B5199,'Crosswalk Particulates'!$D:$D,0))</f>
        <v>0</v>
      </c>
      <c r="H5199" s="103">
        <f t="shared" si="81"/>
        <v>0</v>
      </c>
    </row>
    <row r="5200" spans="1:8" hidden="1">
      <c r="A5200" s="80" t="s">
        <v>3773</v>
      </c>
      <c r="B5200" s="80" t="s">
        <v>3839</v>
      </c>
      <c r="C5200" s="80" t="s">
        <v>3705</v>
      </c>
      <c r="D5200" s="99">
        <v>6.2591856822127395E-2</v>
      </c>
      <c r="E5200" s="80" t="s">
        <v>3706</v>
      </c>
      <c r="F5200" s="86" t="str">
        <f>INDEX('Crosswalk Particulates'!$B:$B,MATCH('2017 EPA Data'!A5200,'Crosswalk Particulates'!$A:$A,0))</f>
        <v>process-other-industry</v>
      </c>
      <c r="G5200" s="91">
        <f>INDEX('Crosswalk Particulates'!$E:$E,MATCH('2017 EPA Data'!$B5200,'Crosswalk Particulates'!$D:$D,0))</f>
        <v>0</v>
      </c>
      <c r="H5200" s="103">
        <f t="shared" si="81"/>
        <v>0</v>
      </c>
    </row>
    <row r="5201" spans="1:8" hidden="1">
      <c r="A5201" s="80" t="s">
        <v>3741</v>
      </c>
      <c r="B5201" s="80" t="s">
        <v>3803</v>
      </c>
      <c r="C5201" s="80" t="s">
        <v>3745</v>
      </c>
      <c r="D5201" s="99">
        <v>6.2110499999999999E-2</v>
      </c>
      <c r="E5201" s="80" t="s">
        <v>3710</v>
      </c>
      <c r="F5201" s="86" t="str">
        <f>INDEX('Crosswalk Particulates'!$B:$B,MATCH('2017 EPA Data'!A5201,'Crosswalk Particulates'!$A:$A,0))</f>
        <v>process-other-industry</v>
      </c>
      <c r="G5201" s="91" t="str">
        <f>INDEX('Crosswalk Particulates'!$E:$E,MATCH('2017 EPA Data'!$B5201,'Crosswalk Particulates'!$D:$D,0))</f>
        <v>SOx</v>
      </c>
      <c r="H5201" s="103">
        <f t="shared" si="81"/>
        <v>56345.764803004604</v>
      </c>
    </row>
    <row r="5202" spans="1:8" hidden="1">
      <c r="A5202" s="80" t="s">
        <v>3820</v>
      </c>
      <c r="B5202" s="80" t="s">
        <v>3971</v>
      </c>
      <c r="C5202" s="80" t="s">
        <v>3705</v>
      </c>
      <c r="D5202" s="99">
        <v>6.0999999999999999E-2</v>
      </c>
      <c r="E5202" s="80" t="s">
        <v>3706</v>
      </c>
      <c r="F5202" s="86" t="str">
        <f>INDEX('Crosswalk Particulates'!$B:$B,MATCH('2017 EPA Data'!A5202,'Crosswalk Particulates'!$A:$A,0))</f>
        <v>industry-fuel-other</v>
      </c>
      <c r="G5202" s="91">
        <f>INDEX('Crosswalk Particulates'!$E:$E,MATCH('2017 EPA Data'!$B5202,'Crosswalk Particulates'!$D:$D,0))</f>
        <v>0</v>
      </c>
      <c r="H5202" s="103">
        <f t="shared" si="81"/>
        <v>0</v>
      </c>
    </row>
    <row r="5203" spans="1:8" hidden="1">
      <c r="A5203" s="80" t="s">
        <v>3807</v>
      </c>
      <c r="B5203" s="80" t="s">
        <v>3895</v>
      </c>
      <c r="C5203" s="80" t="s">
        <v>3705</v>
      </c>
      <c r="D5203" s="99">
        <v>0.06</v>
      </c>
      <c r="E5203" s="80" t="s">
        <v>3706</v>
      </c>
      <c r="F5203" s="86" t="str">
        <f>INDEX('Crosswalk Particulates'!$B:$B,MATCH('2017 EPA Data'!A5203,'Crosswalk Particulates'!$A:$A,0))</f>
        <v>process-iron and steel-industry</v>
      </c>
      <c r="G5203" s="91">
        <f>INDEX('Crosswalk Particulates'!$E:$E,MATCH('2017 EPA Data'!$B5203,'Crosswalk Particulates'!$D:$D,0))</f>
        <v>0</v>
      </c>
      <c r="H5203" s="103">
        <f t="shared" si="81"/>
        <v>0</v>
      </c>
    </row>
    <row r="5204" spans="1:8" hidden="1">
      <c r="A5204" s="80" t="s">
        <v>3852</v>
      </c>
      <c r="B5204" s="80" t="s">
        <v>4034</v>
      </c>
      <c r="C5204" s="80" t="s">
        <v>3705</v>
      </c>
      <c r="D5204" s="99">
        <v>0.06</v>
      </c>
      <c r="E5204" s="80" t="s">
        <v>3706</v>
      </c>
      <c r="F5204" s="86" t="str">
        <f>INDEX('Crosswalk Particulates'!$B:$B,MATCH('2017 EPA Data'!A5204,'Crosswalk Particulates'!$A:$A,0))</f>
        <v>Commercial Buildings Sector</v>
      </c>
      <c r="G5204" s="91">
        <f>INDEX('Crosswalk Particulates'!$E:$E,MATCH('2017 EPA Data'!$B5204,'Crosswalk Particulates'!$D:$D,0))</f>
        <v>0</v>
      </c>
      <c r="H5204" s="103">
        <f t="shared" si="81"/>
        <v>0</v>
      </c>
    </row>
    <row r="5205" spans="1:8" hidden="1">
      <c r="A5205" s="80" t="s">
        <v>3817</v>
      </c>
      <c r="B5205" s="80" t="s">
        <v>4001</v>
      </c>
      <c r="C5205" s="80" t="s">
        <v>3705</v>
      </c>
      <c r="D5205" s="99">
        <v>0.06</v>
      </c>
      <c r="E5205" s="80" t="s">
        <v>3706</v>
      </c>
      <c r="F5205" s="86" t="str">
        <f>INDEX('Crosswalk Particulates'!$B:$B,MATCH('2017 EPA Data'!A5205,'Crosswalk Particulates'!$A:$A,0))</f>
        <v>industry-fuel-oil</v>
      </c>
      <c r="G5205" s="91">
        <f>INDEX('Crosswalk Particulates'!$E:$E,MATCH('2017 EPA Data'!$B5205,'Crosswalk Particulates'!$D:$D,0))</f>
        <v>0</v>
      </c>
      <c r="H5205" s="103">
        <f t="shared" si="81"/>
        <v>0</v>
      </c>
    </row>
    <row r="5206" spans="1:8" hidden="1">
      <c r="A5206" s="80" t="s">
        <v>3817</v>
      </c>
      <c r="B5206" s="80" t="s">
        <v>3973</v>
      </c>
      <c r="C5206" s="80" t="s">
        <v>3705</v>
      </c>
      <c r="D5206" s="99">
        <v>0.06</v>
      </c>
      <c r="E5206" s="80" t="s">
        <v>3706</v>
      </c>
      <c r="F5206" s="86" t="str">
        <f>INDEX('Crosswalk Particulates'!$B:$B,MATCH('2017 EPA Data'!A5206,'Crosswalk Particulates'!$A:$A,0))</f>
        <v>industry-fuel-oil</v>
      </c>
      <c r="G5206" s="91">
        <f>INDEX('Crosswalk Particulates'!$E:$E,MATCH('2017 EPA Data'!$B5206,'Crosswalk Particulates'!$D:$D,0))</f>
        <v>0</v>
      </c>
      <c r="H5206" s="103">
        <f t="shared" si="81"/>
        <v>0</v>
      </c>
    </row>
    <row r="5207" spans="1:8" hidden="1">
      <c r="A5207" s="80" t="s">
        <v>3837</v>
      </c>
      <c r="B5207" s="80" t="s">
        <v>3918</v>
      </c>
      <c r="C5207" s="80" t="s">
        <v>3705</v>
      </c>
      <c r="D5207" s="99">
        <v>5.9226628000000003E-2</v>
      </c>
      <c r="E5207" s="80" t="s">
        <v>3706</v>
      </c>
      <c r="F5207" s="86" t="str">
        <f>INDEX('Crosswalk Particulates'!$B:$B,MATCH('2017 EPA Data'!A5207,'Crosswalk Particulates'!$A:$A,0))</f>
        <v>Electricity Sector</v>
      </c>
      <c r="G5207" s="91">
        <f>INDEX('Crosswalk Particulates'!$E:$E,MATCH('2017 EPA Data'!$B5207,'Crosswalk Particulates'!$D:$D,0))</f>
        <v>0</v>
      </c>
      <c r="H5207" s="103">
        <f t="shared" si="81"/>
        <v>0</v>
      </c>
    </row>
    <row r="5208" spans="1:8" hidden="1">
      <c r="A5208" s="80" t="s">
        <v>3753</v>
      </c>
      <c r="B5208" s="80" t="s">
        <v>3949</v>
      </c>
      <c r="C5208" s="80" t="s">
        <v>3705</v>
      </c>
      <c r="D5208" s="99">
        <v>5.8799999999999998E-2</v>
      </c>
      <c r="E5208" s="80" t="s">
        <v>3706</v>
      </c>
      <c r="F5208" s="86" t="str">
        <f>INDEX('Crosswalk Particulates'!$B:$B,MATCH('2017 EPA Data'!A5208,'Crosswalk Particulates'!$A:$A,0))</f>
        <v>Electricity Sector</v>
      </c>
      <c r="G5208" s="91">
        <f>INDEX('Crosswalk Particulates'!$E:$E,MATCH('2017 EPA Data'!$B5208,'Crosswalk Particulates'!$D:$D,0))</f>
        <v>0</v>
      </c>
      <c r="H5208" s="103">
        <f t="shared" si="81"/>
        <v>0</v>
      </c>
    </row>
    <row r="5209" spans="1:8" hidden="1">
      <c r="A5209" s="80" t="s">
        <v>3770</v>
      </c>
      <c r="B5209" s="80" t="s">
        <v>3761</v>
      </c>
      <c r="C5209" s="80" t="s">
        <v>3705</v>
      </c>
      <c r="D5209" s="99">
        <v>5.8530639799999999E-2</v>
      </c>
      <c r="E5209" s="80" t="s">
        <v>3706</v>
      </c>
      <c r="F5209" s="86" t="str">
        <f>INDEX('Crosswalk Particulates'!$B:$B,MATCH('2017 EPA Data'!A5209,'Crosswalk Particulates'!$A:$A,0))</f>
        <v>Commercial Buildings Sector</v>
      </c>
      <c r="G5209" s="91">
        <f>INDEX('Crosswalk Particulates'!$E:$E,MATCH('2017 EPA Data'!$B5209,'Crosswalk Particulates'!$D:$D,0))</f>
        <v>0</v>
      </c>
      <c r="H5209" s="103">
        <f t="shared" si="81"/>
        <v>0</v>
      </c>
    </row>
    <row r="5210" spans="1:8" hidden="1">
      <c r="A5210" s="80" t="s">
        <v>3741</v>
      </c>
      <c r="B5210" s="80" t="s">
        <v>3874</v>
      </c>
      <c r="C5210" s="80" t="s">
        <v>3705</v>
      </c>
      <c r="D5210" s="99">
        <v>5.8169999999999999E-2</v>
      </c>
      <c r="E5210" s="80" t="s">
        <v>3706</v>
      </c>
      <c r="F5210" s="86" t="str">
        <f>INDEX('Crosswalk Particulates'!$B:$B,MATCH('2017 EPA Data'!A5210,'Crosswalk Particulates'!$A:$A,0))</f>
        <v>process-other-industry</v>
      </c>
      <c r="G5210" s="91">
        <f>INDEX('Crosswalk Particulates'!$E:$E,MATCH('2017 EPA Data'!$B5210,'Crosswalk Particulates'!$D:$D,0))</f>
        <v>0</v>
      </c>
      <c r="H5210" s="103">
        <f t="shared" si="81"/>
        <v>0</v>
      </c>
    </row>
    <row r="5211" spans="1:8" hidden="1">
      <c r="A5211" s="80" t="s">
        <v>3772</v>
      </c>
      <c r="B5211" s="80" t="s">
        <v>4055</v>
      </c>
      <c r="C5211" s="80" t="s">
        <v>3705</v>
      </c>
      <c r="D5211" s="99">
        <v>5.5985608120000002E-2</v>
      </c>
      <c r="E5211" s="80" t="s">
        <v>3706</v>
      </c>
      <c r="F5211" s="86" t="str">
        <f>INDEX('Crosswalk Particulates'!$B:$B,MATCH('2017 EPA Data'!A5211,'Crosswalk Particulates'!$A:$A,0))</f>
        <v>Electricity Sector</v>
      </c>
      <c r="G5211" s="91">
        <f>INDEX('Crosswalk Particulates'!$E:$E,MATCH('2017 EPA Data'!$B5211,'Crosswalk Particulates'!$D:$D,0))</f>
        <v>0</v>
      </c>
      <c r="H5211" s="103">
        <f t="shared" si="81"/>
        <v>0</v>
      </c>
    </row>
    <row r="5212" spans="1:8" hidden="1">
      <c r="A5212" s="80" t="s">
        <v>3780</v>
      </c>
      <c r="B5212" s="80" t="s">
        <v>4015</v>
      </c>
      <c r="C5212" s="80" t="s">
        <v>3705</v>
      </c>
      <c r="D5212" s="99">
        <v>5.4771988427199998E-2</v>
      </c>
      <c r="E5212" s="80" t="s">
        <v>3706</v>
      </c>
      <c r="F5212" s="86" t="str">
        <f>INDEX('Crosswalk Particulates'!$B:$B,MATCH('2017 EPA Data'!A5212,'Crosswalk Particulates'!$A:$A,0))</f>
        <v>process-ngps-industry</v>
      </c>
      <c r="G5212" s="91">
        <f>INDEX('Crosswalk Particulates'!$E:$E,MATCH('2017 EPA Data'!$B5212,'Crosswalk Particulates'!$D:$D,0))</f>
        <v>0</v>
      </c>
      <c r="H5212" s="103">
        <f t="shared" si="81"/>
        <v>0</v>
      </c>
    </row>
    <row r="5213" spans="1:8" hidden="1">
      <c r="A5213" s="80" t="s">
        <v>3735</v>
      </c>
      <c r="B5213" s="80" t="s">
        <v>4019</v>
      </c>
      <c r="C5213" s="80" t="s">
        <v>3705</v>
      </c>
      <c r="D5213" s="99">
        <v>5.4429999999999999E-2</v>
      </c>
      <c r="E5213" s="80" t="s">
        <v>3706</v>
      </c>
      <c r="F5213" s="86" t="str">
        <f>INDEX('Crosswalk Particulates'!$B:$B,MATCH('2017 EPA Data'!A5213,'Crosswalk Particulates'!$A:$A,0))</f>
        <v>process-other-industry</v>
      </c>
      <c r="G5213" s="91">
        <f>INDEX('Crosswalk Particulates'!$E:$E,MATCH('2017 EPA Data'!$B5213,'Crosswalk Particulates'!$D:$D,0))</f>
        <v>0</v>
      </c>
      <c r="H5213" s="103">
        <f t="shared" si="81"/>
        <v>0</v>
      </c>
    </row>
    <row r="5214" spans="1:8" hidden="1">
      <c r="A5214" s="80" t="s">
        <v>3769</v>
      </c>
      <c r="B5214" s="80" t="s">
        <v>4031</v>
      </c>
      <c r="C5214" s="80" t="s">
        <v>3705</v>
      </c>
      <c r="D5214" s="99">
        <v>5.4287897000000002E-2</v>
      </c>
      <c r="E5214" s="80" t="s">
        <v>3706</v>
      </c>
      <c r="F5214" s="86" t="str">
        <f>INDEX('Crosswalk Particulates'!$B:$B,MATCH('2017 EPA Data'!A5214,'Crosswalk Particulates'!$A:$A,0))</f>
        <v>Electricity Sector</v>
      </c>
      <c r="G5214" s="91">
        <f>INDEX('Crosswalk Particulates'!$E:$E,MATCH('2017 EPA Data'!$B5214,'Crosswalk Particulates'!$D:$D,0))</f>
        <v>0</v>
      </c>
      <c r="H5214" s="103">
        <f t="shared" si="81"/>
        <v>0</v>
      </c>
    </row>
    <row r="5215" spans="1:8" hidden="1">
      <c r="A5215" s="80" t="s">
        <v>3790</v>
      </c>
      <c r="B5215" s="80" t="s">
        <v>3969</v>
      </c>
      <c r="C5215" s="80" t="s">
        <v>3705</v>
      </c>
      <c r="D5215" s="99">
        <v>5.2985637000000002E-2</v>
      </c>
      <c r="E5215" s="80" t="s">
        <v>3706</v>
      </c>
      <c r="F5215" s="86" t="str">
        <f>INDEX('Crosswalk Particulates'!$B:$B,MATCH('2017 EPA Data'!A5215,'Crosswalk Particulates'!$A:$A,0))</f>
        <v>process-other-industry</v>
      </c>
      <c r="G5215" s="91">
        <f>INDEX('Crosswalk Particulates'!$E:$E,MATCH('2017 EPA Data'!$B5215,'Crosswalk Particulates'!$D:$D,0))</f>
        <v>0</v>
      </c>
      <c r="H5215" s="103">
        <f t="shared" si="81"/>
        <v>0</v>
      </c>
    </row>
    <row r="5216" spans="1:8" hidden="1">
      <c r="A5216" s="80" t="s">
        <v>3743</v>
      </c>
      <c r="B5216" s="80" t="s">
        <v>3928</v>
      </c>
      <c r="C5216" s="80" t="s">
        <v>3705</v>
      </c>
      <c r="D5216" s="99">
        <v>5.2795679999999998E-2</v>
      </c>
      <c r="E5216" s="80" t="s">
        <v>3706</v>
      </c>
      <c r="F5216" s="86" t="str">
        <f>INDEX('Crosswalk Particulates'!$B:$B,MATCH('2017 EPA Data'!A5216,'Crosswalk Particulates'!$A:$A,0))</f>
        <v>process-other-industry</v>
      </c>
      <c r="G5216" s="91">
        <f>INDEX('Crosswalk Particulates'!$E:$E,MATCH('2017 EPA Data'!$B5216,'Crosswalk Particulates'!$D:$D,0))</f>
        <v>0</v>
      </c>
      <c r="H5216" s="103">
        <f t="shared" si="81"/>
        <v>0</v>
      </c>
    </row>
    <row r="5217" spans="1:8" hidden="1">
      <c r="A5217" s="80" t="s">
        <v>3772</v>
      </c>
      <c r="B5217" s="80" t="s">
        <v>4056</v>
      </c>
      <c r="C5217" s="80" t="s">
        <v>3705</v>
      </c>
      <c r="D5217" s="99">
        <v>5.2524555420000001E-2</v>
      </c>
      <c r="E5217" s="80" t="s">
        <v>3706</v>
      </c>
      <c r="F5217" s="86" t="str">
        <f>INDEX('Crosswalk Particulates'!$B:$B,MATCH('2017 EPA Data'!A5217,'Crosswalk Particulates'!$A:$A,0))</f>
        <v>Electricity Sector</v>
      </c>
      <c r="G5217" s="91">
        <f>INDEX('Crosswalk Particulates'!$E:$E,MATCH('2017 EPA Data'!$B5217,'Crosswalk Particulates'!$D:$D,0))</f>
        <v>0</v>
      </c>
      <c r="H5217" s="103">
        <f t="shared" si="81"/>
        <v>0</v>
      </c>
    </row>
    <row r="5218" spans="1:8" hidden="1">
      <c r="A5218" s="80" t="s">
        <v>3734</v>
      </c>
      <c r="B5218" s="80" t="s">
        <v>3816</v>
      </c>
      <c r="C5218" s="80" t="s">
        <v>3705</v>
      </c>
      <c r="D5218" s="99">
        <v>5.2159999999999998E-2</v>
      </c>
      <c r="E5218" s="80" t="s">
        <v>3706</v>
      </c>
      <c r="F5218" s="86" t="str">
        <f>INDEX('Crosswalk Particulates'!$B:$B,MATCH('2017 EPA Data'!A5218,'Crosswalk Particulates'!$A:$A,0))</f>
        <v>process-other-industry</v>
      </c>
      <c r="G5218" s="91">
        <f>INDEX('Crosswalk Particulates'!$E:$E,MATCH('2017 EPA Data'!$B5218,'Crosswalk Particulates'!$D:$D,0))</f>
        <v>0</v>
      </c>
      <c r="H5218" s="103">
        <f t="shared" si="81"/>
        <v>0</v>
      </c>
    </row>
    <row r="5219" spans="1:8" hidden="1">
      <c r="A5219" s="80" t="s">
        <v>3783</v>
      </c>
      <c r="B5219" s="80" t="s">
        <v>3941</v>
      </c>
      <c r="D5219" s="99">
        <v>5.054049704E-2</v>
      </c>
      <c r="E5219" s="80" t="s">
        <v>3710</v>
      </c>
      <c r="F5219" s="86" t="str">
        <f>INDEX('Crosswalk Particulates'!$B:$B,MATCH('2017 EPA Data'!A5219,'Crosswalk Particulates'!$A:$A,0))</f>
        <v>process-other-industry</v>
      </c>
      <c r="G5219" s="91">
        <f>INDEX('Crosswalk Particulates'!$E:$E,MATCH('2017 EPA Data'!$B5219,'Crosswalk Particulates'!$D:$D,0))</f>
        <v>0</v>
      </c>
      <c r="H5219" s="103">
        <f t="shared" si="81"/>
        <v>45849.62219339388</v>
      </c>
    </row>
    <row r="5220" spans="1:8" hidden="1">
      <c r="A5220" s="80" t="s">
        <v>3735</v>
      </c>
      <c r="B5220" s="80" t="s">
        <v>3949</v>
      </c>
      <c r="C5220" s="80" t="s">
        <v>3705</v>
      </c>
      <c r="D5220" s="99">
        <v>5.0141999999999999E-2</v>
      </c>
      <c r="E5220" s="80" t="s">
        <v>3706</v>
      </c>
      <c r="F5220" s="86" t="str">
        <f>INDEX('Crosswalk Particulates'!$B:$B,MATCH('2017 EPA Data'!A5220,'Crosswalk Particulates'!$A:$A,0))</f>
        <v>process-other-industry</v>
      </c>
      <c r="G5220" s="91">
        <f>INDEX('Crosswalk Particulates'!$E:$E,MATCH('2017 EPA Data'!$B5220,'Crosswalk Particulates'!$D:$D,0))</f>
        <v>0</v>
      </c>
      <c r="H5220" s="103">
        <f t="shared" si="81"/>
        <v>0</v>
      </c>
    </row>
    <row r="5221" spans="1:8" hidden="1">
      <c r="A5221" s="80" t="s">
        <v>3735</v>
      </c>
      <c r="B5221" s="80" t="s">
        <v>4032</v>
      </c>
      <c r="C5221" s="80" t="s">
        <v>3705</v>
      </c>
      <c r="D5221" s="99">
        <v>0.05</v>
      </c>
      <c r="E5221" s="80" t="s">
        <v>3706</v>
      </c>
      <c r="F5221" s="86" t="str">
        <f>INDEX('Crosswalk Particulates'!$B:$B,MATCH('2017 EPA Data'!A5221,'Crosswalk Particulates'!$A:$A,0))</f>
        <v>process-other-industry</v>
      </c>
      <c r="G5221" s="91">
        <f>INDEX('Crosswalk Particulates'!$E:$E,MATCH('2017 EPA Data'!$B5221,'Crosswalk Particulates'!$D:$D,0))</f>
        <v>0</v>
      </c>
      <c r="H5221" s="103">
        <f t="shared" si="81"/>
        <v>0</v>
      </c>
    </row>
    <row r="5222" spans="1:8" hidden="1">
      <c r="A5222" s="80" t="s">
        <v>3735</v>
      </c>
      <c r="B5222" s="80" t="s">
        <v>3895</v>
      </c>
      <c r="C5222" s="80" t="s">
        <v>3705</v>
      </c>
      <c r="D5222" s="99">
        <v>0.05</v>
      </c>
      <c r="E5222" s="80" t="s">
        <v>3706</v>
      </c>
      <c r="F5222" s="86" t="str">
        <f>INDEX('Crosswalk Particulates'!$B:$B,MATCH('2017 EPA Data'!A5222,'Crosswalk Particulates'!$A:$A,0))</f>
        <v>process-other-industry</v>
      </c>
      <c r="G5222" s="91">
        <f>INDEX('Crosswalk Particulates'!$E:$E,MATCH('2017 EPA Data'!$B5222,'Crosswalk Particulates'!$D:$D,0))</f>
        <v>0</v>
      </c>
      <c r="H5222" s="103">
        <f t="shared" si="81"/>
        <v>0</v>
      </c>
    </row>
    <row r="5223" spans="1:8" hidden="1">
      <c r="A5223" s="80" t="s">
        <v>3790</v>
      </c>
      <c r="B5223" s="80" t="s">
        <v>3979</v>
      </c>
      <c r="C5223" s="80" t="s">
        <v>3705</v>
      </c>
      <c r="D5223" s="99">
        <v>0.05</v>
      </c>
      <c r="E5223" s="80" t="s">
        <v>3706</v>
      </c>
      <c r="F5223" s="86" t="str">
        <f>INDEX('Crosswalk Particulates'!$B:$B,MATCH('2017 EPA Data'!A5223,'Crosswalk Particulates'!$A:$A,0))</f>
        <v>process-other-industry</v>
      </c>
      <c r="G5223" s="91">
        <f>INDEX('Crosswalk Particulates'!$E:$E,MATCH('2017 EPA Data'!$B5223,'Crosswalk Particulates'!$D:$D,0))</f>
        <v>0</v>
      </c>
      <c r="H5223" s="103">
        <f t="shared" si="81"/>
        <v>0</v>
      </c>
    </row>
    <row r="5224" spans="1:8" hidden="1">
      <c r="A5224" s="80" t="s">
        <v>3774</v>
      </c>
      <c r="B5224" s="80" t="s">
        <v>3975</v>
      </c>
      <c r="C5224" s="80" t="s">
        <v>3705</v>
      </c>
      <c r="D5224" s="99">
        <v>0.05</v>
      </c>
      <c r="E5224" s="80" t="s">
        <v>3706</v>
      </c>
      <c r="F5224" s="86" t="str">
        <f>INDEX('Crosswalk Particulates'!$B:$B,MATCH('2017 EPA Data'!A5224,'Crosswalk Particulates'!$A:$A,0))</f>
        <v>process-other-industry</v>
      </c>
      <c r="G5224" s="91">
        <f>INDEX('Crosswalk Particulates'!$E:$E,MATCH('2017 EPA Data'!$B5224,'Crosswalk Particulates'!$D:$D,0))</f>
        <v>0</v>
      </c>
      <c r="H5224" s="103">
        <f t="shared" si="81"/>
        <v>0</v>
      </c>
    </row>
    <row r="5225" spans="1:8" hidden="1">
      <c r="A5225" s="80" t="s">
        <v>3835</v>
      </c>
      <c r="B5225" s="80" t="s">
        <v>4001</v>
      </c>
      <c r="C5225" s="80" t="s">
        <v>3705</v>
      </c>
      <c r="D5225" s="99">
        <v>0.05</v>
      </c>
      <c r="E5225" s="80" t="s">
        <v>3706</v>
      </c>
      <c r="F5225" s="86" t="str">
        <f>INDEX('Crosswalk Particulates'!$B:$B,MATCH('2017 EPA Data'!A5225,'Crosswalk Particulates'!$A:$A,0))</f>
        <v>process-mining-industry</v>
      </c>
      <c r="G5225" s="91">
        <f>INDEX('Crosswalk Particulates'!$E:$E,MATCH('2017 EPA Data'!$B5225,'Crosswalk Particulates'!$D:$D,0))</f>
        <v>0</v>
      </c>
      <c r="H5225" s="103">
        <f t="shared" si="81"/>
        <v>0</v>
      </c>
    </row>
    <row r="5226" spans="1:8" hidden="1">
      <c r="A5226" s="80" t="s">
        <v>3911</v>
      </c>
      <c r="B5226" s="80" t="s">
        <v>3939</v>
      </c>
      <c r="C5226" s="80" t="s">
        <v>3705</v>
      </c>
      <c r="D5226" s="99">
        <v>4.9979473599999998E-2</v>
      </c>
      <c r="E5226" s="80" t="s">
        <v>3706</v>
      </c>
      <c r="F5226" s="86" t="str">
        <f>INDEX('Crosswalk Particulates'!$B:$B,MATCH('2017 EPA Data'!A5226,'Crosswalk Particulates'!$A:$A,0))</f>
        <v>Residential Buildings Sector</v>
      </c>
      <c r="G5226" s="91">
        <f>INDEX('Crosswalk Particulates'!$E:$E,MATCH('2017 EPA Data'!$B5226,'Crosswalk Particulates'!$D:$D,0))</f>
        <v>0</v>
      </c>
      <c r="H5226" s="103">
        <f t="shared" si="81"/>
        <v>0</v>
      </c>
    </row>
    <row r="5227" spans="1:8" hidden="1">
      <c r="A5227" s="80" t="s">
        <v>3707</v>
      </c>
      <c r="B5227" s="80" t="s">
        <v>4002</v>
      </c>
      <c r="C5227" s="80" t="s">
        <v>3705</v>
      </c>
      <c r="D5227" s="99">
        <v>4.8518456000000001E-2</v>
      </c>
      <c r="E5227" s="80" t="s">
        <v>3706</v>
      </c>
      <c r="F5227" s="86" t="str">
        <f>INDEX('Crosswalk Particulates'!$B:$B,MATCH('2017 EPA Data'!A5227,'Crosswalk Particulates'!$A:$A,0))</f>
        <v>process-other-industry</v>
      </c>
      <c r="G5227" s="91">
        <f>INDEX('Crosswalk Particulates'!$E:$E,MATCH('2017 EPA Data'!$B5227,'Crosswalk Particulates'!$D:$D,0))</f>
        <v>0</v>
      </c>
      <c r="H5227" s="103">
        <f t="shared" si="81"/>
        <v>0</v>
      </c>
    </row>
    <row r="5228" spans="1:8" hidden="1">
      <c r="A5228" s="80" t="s">
        <v>3743</v>
      </c>
      <c r="B5228" s="80" t="s">
        <v>3886</v>
      </c>
      <c r="C5228" s="80" t="s">
        <v>3709</v>
      </c>
      <c r="D5228" s="99">
        <v>4.7705499999999998E-2</v>
      </c>
      <c r="E5228" s="80" t="s">
        <v>3710</v>
      </c>
      <c r="F5228" s="86" t="str">
        <f>INDEX('Crosswalk Particulates'!$B:$B,MATCH('2017 EPA Data'!A5228,'Crosswalk Particulates'!$A:$A,0))</f>
        <v>process-other-industry</v>
      </c>
      <c r="G5228" s="91" t="str">
        <f>INDEX('Crosswalk Particulates'!$E:$E,MATCH('2017 EPA Data'!$B5228,'Crosswalk Particulates'!$D:$D,0))</f>
        <v>N2O</v>
      </c>
      <c r="H5228" s="103">
        <f t="shared" si="81"/>
        <v>43277.753082163821</v>
      </c>
    </row>
    <row r="5229" spans="1:8" hidden="1">
      <c r="A5229" s="80" t="s">
        <v>3735</v>
      </c>
      <c r="B5229" s="80" t="s">
        <v>3975</v>
      </c>
      <c r="C5229" s="80" t="s">
        <v>3705</v>
      </c>
      <c r="D5229" s="99">
        <v>4.7669999999999997E-2</v>
      </c>
      <c r="E5229" s="80" t="s">
        <v>3706</v>
      </c>
      <c r="F5229" s="86" t="str">
        <f>INDEX('Crosswalk Particulates'!$B:$B,MATCH('2017 EPA Data'!A5229,'Crosswalk Particulates'!$A:$A,0))</f>
        <v>process-other-industry</v>
      </c>
      <c r="G5229" s="91">
        <f>INDEX('Crosswalk Particulates'!$E:$E,MATCH('2017 EPA Data'!$B5229,'Crosswalk Particulates'!$D:$D,0))</f>
        <v>0</v>
      </c>
      <c r="H5229" s="103">
        <f t="shared" si="81"/>
        <v>0</v>
      </c>
    </row>
    <row r="5230" spans="1:8" hidden="1">
      <c r="A5230" s="80" t="s">
        <v>3835</v>
      </c>
      <c r="B5230" s="80" t="s">
        <v>3827</v>
      </c>
      <c r="C5230" s="80" t="s">
        <v>3705</v>
      </c>
      <c r="D5230" s="99">
        <v>4.7600000000000003E-2</v>
      </c>
      <c r="E5230" s="80" t="s">
        <v>3706</v>
      </c>
      <c r="F5230" s="86" t="str">
        <f>INDEX('Crosswalk Particulates'!$B:$B,MATCH('2017 EPA Data'!A5230,'Crosswalk Particulates'!$A:$A,0))</f>
        <v>process-mining-industry</v>
      </c>
      <c r="G5230" s="91">
        <f>INDEX('Crosswalk Particulates'!$E:$E,MATCH('2017 EPA Data'!$B5230,'Crosswalk Particulates'!$D:$D,0))</f>
        <v>0</v>
      </c>
      <c r="H5230" s="103">
        <f t="shared" si="81"/>
        <v>0</v>
      </c>
    </row>
    <row r="5231" spans="1:8" hidden="1">
      <c r="A5231" s="80" t="s">
        <v>3911</v>
      </c>
      <c r="B5231" s="80" t="s">
        <v>3727</v>
      </c>
      <c r="C5231" s="80" t="s">
        <v>3705</v>
      </c>
      <c r="D5231" s="99">
        <v>4.743347622E-2</v>
      </c>
      <c r="E5231" s="80" t="s">
        <v>3706</v>
      </c>
      <c r="F5231" s="86" t="str">
        <f>INDEX('Crosswalk Particulates'!$B:$B,MATCH('2017 EPA Data'!A5231,'Crosswalk Particulates'!$A:$A,0))</f>
        <v>Residential Buildings Sector</v>
      </c>
      <c r="G5231" s="91">
        <f>INDEX('Crosswalk Particulates'!$E:$E,MATCH('2017 EPA Data'!$B5231,'Crosswalk Particulates'!$D:$D,0))</f>
        <v>0</v>
      </c>
      <c r="H5231" s="103">
        <f t="shared" si="81"/>
        <v>0</v>
      </c>
    </row>
    <row r="5232" spans="1:8" hidden="1">
      <c r="A5232" s="80" t="s">
        <v>3788</v>
      </c>
      <c r="B5232" s="80" t="s">
        <v>4055</v>
      </c>
      <c r="C5232" s="80" t="s">
        <v>3705</v>
      </c>
      <c r="D5232" s="99">
        <v>4.7205065709200002E-2</v>
      </c>
      <c r="E5232" s="80" t="s">
        <v>3706</v>
      </c>
      <c r="F5232" s="86" t="str">
        <f>INDEX('Crosswalk Particulates'!$B:$B,MATCH('2017 EPA Data'!A5232,'Crosswalk Particulates'!$A:$A,0))</f>
        <v>industry-fuel-biomass</v>
      </c>
      <c r="G5232" s="91">
        <f>INDEX('Crosswalk Particulates'!$E:$E,MATCH('2017 EPA Data'!$B5232,'Crosswalk Particulates'!$D:$D,0))</f>
        <v>0</v>
      </c>
      <c r="H5232" s="103">
        <f t="shared" si="81"/>
        <v>0</v>
      </c>
    </row>
    <row r="5233" spans="1:8" hidden="1">
      <c r="A5233" s="80" t="s">
        <v>3741</v>
      </c>
      <c r="B5233" s="80" t="s">
        <v>3785</v>
      </c>
      <c r="C5233" s="80" t="s">
        <v>3709</v>
      </c>
      <c r="D5233" s="99">
        <v>4.6942499999999998E-2</v>
      </c>
      <c r="E5233" s="80" t="s">
        <v>3710</v>
      </c>
      <c r="F5233" s="86" t="str">
        <f>INDEX('Crosswalk Particulates'!$B:$B,MATCH('2017 EPA Data'!A5233,'Crosswalk Particulates'!$A:$A,0))</f>
        <v>process-other-industry</v>
      </c>
      <c r="G5233" s="91" t="str">
        <f>INDEX('Crosswalk Particulates'!$E:$E,MATCH('2017 EPA Data'!$B5233,'Crosswalk Particulates'!$D:$D,0))</f>
        <v>CH4</v>
      </c>
      <c r="H5233" s="103">
        <f t="shared" si="81"/>
        <v>42585.570302365042</v>
      </c>
    </row>
    <row r="5234" spans="1:8" hidden="1">
      <c r="A5234" s="80" t="s">
        <v>3852</v>
      </c>
      <c r="B5234" s="80" t="s">
        <v>3889</v>
      </c>
      <c r="C5234" s="80" t="s">
        <v>3705</v>
      </c>
      <c r="D5234" s="99">
        <v>4.6900243000000001E-2</v>
      </c>
      <c r="E5234" s="80" t="s">
        <v>3706</v>
      </c>
      <c r="F5234" s="86" t="str">
        <f>INDEX('Crosswalk Particulates'!$B:$B,MATCH('2017 EPA Data'!A5234,'Crosswalk Particulates'!$A:$A,0))</f>
        <v>Commercial Buildings Sector</v>
      </c>
      <c r="G5234" s="91">
        <f>INDEX('Crosswalk Particulates'!$E:$E,MATCH('2017 EPA Data'!$B5234,'Crosswalk Particulates'!$D:$D,0))</f>
        <v>0</v>
      </c>
      <c r="H5234" s="103">
        <f t="shared" si="81"/>
        <v>0</v>
      </c>
    </row>
    <row r="5235" spans="1:8" hidden="1">
      <c r="A5235" s="80" t="s">
        <v>3820</v>
      </c>
      <c r="B5235" s="80" t="s">
        <v>3963</v>
      </c>
      <c r="C5235" s="80" t="s">
        <v>3705</v>
      </c>
      <c r="D5235" s="99">
        <v>4.6527704734740001E-2</v>
      </c>
      <c r="E5235" s="80" t="s">
        <v>3706</v>
      </c>
      <c r="F5235" s="86" t="str">
        <f>INDEX('Crosswalk Particulates'!$B:$B,MATCH('2017 EPA Data'!A5235,'Crosswalk Particulates'!$A:$A,0))</f>
        <v>industry-fuel-other</v>
      </c>
      <c r="G5235" s="91">
        <f>INDEX('Crosswalk Particulates'!$E:$E,MATCH('2017 EPA Data'!$B5235,'Crosswalk Particulates'!$D:$D,0))</f>
        <v>0</v>
      </c>
      <c r="H5235" s="103">
        <f t="shared" si="81"/>
        <v>0</v>
      </c>
    </row>
    <row r="5236" spans="1:8" hidden="1">
      <c r="A5236" s="80" t="s">
        <v>3707</v>
      </c>
      <c r="B5236" s="80" t="s">
        <v>3982</v>
      </c>
      <c r="C5236" s="80" t="s">
        <v>3705</v>
      </c>
      <c r="D5236" s="99">
        <v>4.5875181000000001E-2</v>
      </c>
      <c r="E5236" s="80" t="s">
        <v>3706</v>
      </c>
      <c r="F5236" s="86" t="str">
        <f>INDEX('Crosswalk Particulates'!$B:$B,MATCH('2017 EPA Data'!A5236,'Crosswalk Particulates'!$A:$A,0))</f>
        <v>process-other-industry</v>
      </c>
      <c r="G5236" s="91">
        <f>INDEX('Crosswalk Particulates'!$E:$E,MATCH('2017 EPA Data'!$B5236,'Crosswalk Particulates'!$D:$D,0))</f>
        <v>0</v>
      </c>
      <c r="H5236" s="103">
        <f t="shared" si="81"/>
        <v>0</v>
      </c>
    </row>
    <row r="5237" spans="1:8" hidden="1">
      <c r="A5237" s="80" t="s">
        <v>3819</v>
      </c>
      <c r="B5237" s="80" t="s">
        <v>4015</v>
      </c>
      <c r="C5237" s="80" t="s">
        <v>3705</v>
      </c>
      <c r="D5237" s="99">
        <v>4.5217950774200003E-2</v>
      </c>
      <c r="E5237" s="80" t="s">
        <v>3706</v>
      </c>
      <c r="F5237" s="86" t="str">
        <f>INDEX('Crosswalk Particulates'!$B:$B,MATCH('2017 EPA Data'!A5237,'Crosswalk Particulates'!$A:$A,0))</f>
        <v>Residential Buildings Sector</v>
      </c>
      <c r="G5237" s="91">
        <f>INDEX('Crosswalk Particulates'!$E:$E,MATCH('2017 EPA Data'!$B5237,'Crosswalk Particulates'!$D:$D,0))</f>
        <v>0</v>
      </c>
      <c r="H5237" s="103">
        <f t="shared" si="81"/>
        <v>0</v>
      </c>
    </row>
    <row r="5238" spans="1:8" hidden="1">
      <c r="A5238" s="80" t="s">
        <v>3820</v>
      </c>
      <c r="B5238" s="80" t="s">
        <v>3841</v>
      </c>
      <c r="C5238" s="80" t="s">
        <v>3705</v>
      </c>
      <c r="D5238" s="99">
        <v>4.4805629879820001E-2</v>
      </c>
      <c r="E5238" s="80" t="s">
        <v>3706</v>
      </c>
      <c r="F5238" s="86" t="str">
        <f>INDEX('Crosswalk Particulates'!$B:$B,MATCH('2017 EPA Data'!A5238,'Crosswalk Particulates'!$A:$A,0))</f>
        <v>industry-fuel-other</v>
      </c>
      <c r="G5238" s="91">
        <f>INDEX('Crosswalk Particulates'!$E:$E,MATCH('2017 EPA Data'!$B5238,'Crosswalk Particulates'!$D:$D,0))</f>
        <v>0</v>
      </c>
      <c r="H5238" s="103">
        <f t="shared" si="81"/>
        <v>0</v>
      </c>
    </row>
    <row r="5239" spans="1:8" hidden="1">
      <c r="A5239" s="80" t="s">
        <v>3741</v>
      </c>
      <c r="B5239" s="80" t="s">
        <v>3886</v>
      </c>
      <c r="C5239" s="80" t="s">
        <v>3709</v>
      </c>
      <c r="D5239" s="99">
        <v>4.4785999999999999E-2</v>
      </c>
      <c r="E5239" s="80" t="s">
        <v>3710</v>
      </c>
      <c r="F5239" s="86" t="str">
        <f>INDEX('Crosswalk Particulates'!$B:$B,MATCH('2017 EPA Data'!A5239,'Crosswalk Particulates'!$A:$A,0))</f>
        <v>process-other-industry</v>
      </c>
      <c r="G5239" s="91" t="str">
        <f>INDEX('Crosswalk Particulates'!$E:$E,MATCH('2017 EPA Data'!$B5239,'Crosswalk Particulates'!$D:$D,0))</f>
        <v>N2O</v>
      </c>
      <c r="H5239" s="103">
        <f t="shared" si="81"/>
        <v>40629.224083969122</v>
      </c>
    </row>
    <row r="5240" spans="1:8" hidden="1">
      <c r="A5240" s="80" t="s">
        <v>3770</v>
      </c>
      <c r="B5240" s="80" t="s">
        <v>3860</v>
      </c>
      <c r="C5240" s="80" t="s">
        <v>3705</v>
      </c>
      <c r="D5240" s="99">
        <v>4.4364326400000001E-2</v>
      </c>
      <c r="E5240" s="80" t="s">
        <v>3706</v>
      </c>
      <c r="F5240" s="86" t="str">
        <f>INDEX('Crosswalk Particulates'!$B:$B,MATCH('2017 EPA Data'!A5240,'Crosswalk Particulates'!$A:$A,0))</f>
        <v>Commercial Buildings Sector</v>
      </c>
      <c r="G5240" s="91">
        <f>INDEX('Crosswalk Particulates'!$E:$E,MATCH('2017 EPA Data'!$B5240,'Crosswalk Particulates'!$D:$D,0))</f>
        <v>0</v>
      </c>
      <c r="H5240" s="103">
        <f t="shared" si="81"/>
        <v>0</v>
      </c>
    </row>
    <row r="5241" spans="1:8" hidden="1">
      <c r="A5241" s="80" t="s">
        <v>3772</v>
      </c>
      <c r="B5241" s="80" t="s">
        <v>3949</v>
      </c>
      <c r="C5241" s="80" t="s">
        <v>3705</v>
      </c>
      <c r="D5241" s="99">
        <v>4.4212776590000002E-2</v>
      </c>
      <c r="E5241" s="80" t="s">
        <v>3706</v>
      </c>
      <c r="F5241" s="86" t="str">
        <f>INDEX('Crosswalk Particulates'!$B:$B,MATCH('2017 EPA Data'!A5241,'Crosswalk Particulates'!$A:$A,0))</f>
        <v>Electricity Sector</v>
      </c>
      <c r="G5241" s="91">
        <f>INDEX('Crosswalk Particulates'!$E:$E,MATCH('2017 EPA Data'!$B5241,'Crosswalk Particulates'!$D:$D,0))</f>
        <v>0</v>
      </c>
      <c r="H5241" s="103">
        <f t="shared" si="81"/>
        <v>0</v>
      </c>
    </row>
    <row r="5242" spans="1:8" hidden="1">
      <c r="A5242" s="80" t="s">
        <v>3796</v>
      </c>
      <c r="B5242" s="80" t="s">
        <v>3898</v>
      </c>
      <c r="C5242" s="80" t="s">
        <v>3705</v>
      </c>
      <c r="D5242" s="99">
        <v>4.3999999999999997E-2</v>
      </c>
      <c r="E5242" s="80" t="s">
        <v>3706</v>
      </c>
      <c r="F5242" s="86" t="str">
        <f>INDEX('Crosswalk Particulates'!$B:$B,MATCH('2017 EPA Data'!A5242,'Crosswalk Particulates'!$A:$A,0))</f>
        <v>Electricity Sector</v>
      </c>
      <c r="G5242" s="91">
        <f>INDEX('Crosswalk Particulates'!$E:$E,MATCH('2017 EPA Data'!$B5242,'Crosswalk Particulates'!$D:$D,0))</f>
        <v>0</v>
      </c>
      <c r="H5242" s="103">
        <f t="shared" si="81"/>
        <v>0</v>
      </c>
    </row>
    <row r="5243" spans="1:8" hidden="1">
      <c r="A5243" s="80" t="s">
        <v>3911</v>
      </c>
      <c r="B5243" s="80" t="s">
        <v>3861</v>
      </c>
      <c r="C5243" s="80" t="s">
        <v>3705</v>
      </c>
      <c r="D5243" s="99">
        <v>4.3957850200000002E-2</v>
      </c>
      <c r="E5243" s="80" t="s">
        <v>3706</v>
      </c>
      <c r="F5243" s="86" t="str">
        <f>INDEX('Crosswalk Particulates'!$B:$B,MATCH('2017 EPA Data'!A5243,'Crosswalk Particulates'!$A:$A,0))</f>
        <v>Residential Buildings Sector</v>
      </c>
      <c r="G5243" s="91">
        <f>INDEX('Crosswalk Particulates'!$E:$E,MATCH('2017 EPA Data'!$B5243,'Crosswalk Particulates'!$D:$D,0))</f>
        <v>0</v>
      </c>
      <c r="H5243" s="103">
        <f t="shared" si="81"/>
        <v>0</v>
      </c>
    </row>
    <row r="5244" spans="1:8" hidden="1">
      <c r="A5244" s="80" t="s">
        <v>3835</v>
      </c>
      <c r="B5244" s="80" t="s">
        <v>3975</v>
      </c>
      <c r="C5244" s="80" t="s">
        <v>3705</v>
      </c>
      <c r="D5244" s="99">
        <v>4.3799999999999999E-2</v>
      </c>
      <c r="E5244" s="80" t="s">
        <v>3706</v>
      </c>
      <c r="F5244" s="86" t="str">
        <f>INDEX('Crosswalk Particulates'!$B:$B,MATCH('2017 EPA Data'!A5244,'Crosswalk Particulates'!$A:$A,0))</f>
        <v>process-mining-industry</v>
      </c>
      <c r="G5244" s="91">
        <f>INDEX('Crosswalk Particulates'!$E:$E,MATCH('2017 EPA Data'!$B5244,'Crosswalk Particulates'!$D:$D,0))</f>
        <v>0</v>
      </c>
      <c r="H5244" s="103">
        <f t="shared" si="81"/>
        <v>0</v>
      </c>
    </row>
    <row r="5245" spans="1:8" hidden="1">
      <c r="A5245" s="80" t="s">
        <v>3747</v>
      </c>
      <c r="B5245" s="80" t="s">
        <v>3971</v>
      </c>
      <c r="C5245" s="80" t="s">
        <v>3705</v>
      </c>
      <c r="D5245" s="99">
        <v>4.3479999999999998E-2</v>
      </c>
      <c r="E5245" s="80" t="s">
        <v>3706</v>
      </c>
      <c r="F5245" s="86" t="str">
        <f>INDEX('Crosswalk Particulates'!$B:$B,MATCH('2017 EPA Data'!A5245,'Crosswalk Particulates'!$A:$A,0))</f>
        <v>process-waste-industry</v>
      </c>
      <c r="G5245" s="91">
        <f>INDEX('Crosswalk Particulates'!$E:$E,MATCH('2017 EPA Data'!$B5245,'Crosswalk Particulates'!$D:$D,0))</f>
        <v>0</v>
      </c>
      <c r="H5245" s="103">
        <f t="shared" si="81"/>
        <v>0</v>
      </c>
    </row>
    <row r="5246" spans="1:8" hidden="1">
      <c r="A5246" s="80" t="s">
        <v>3773</v>
      </c>
      <c r="B5246" s="80" t="s">
        <v>3813</v>
      </c>
      <c r="C5246" s="80" t="s">
        <v>3705</v>
      </c>
      <c r="D5246" s="99">
        <v>4.2926885637105998E-2</v>
      </c>
      <c r="E5246" s="80" t="s">
        <v>3706</v>
      </c>
      <c r="F5246" s="86" t="str">
        <f>INDEX('Crosswalk Particulates'!$B:$B,MATCH('2017 EPA Data'!A5246,'Crosswalk Particulates'!$A:$A,0))</f>
        <v>process-other-industry</v>
      </c>
      <c r="G5246" s="91">
        <f>INDEX('Crosswalk Particulates'!$E:$E,MATCH('2017 EPA Data'!$B5246,'Crosswalk Particulates'!$D:$D,0))</f>
        <v>0</v>
      </c>
      <c r="H5246" s="103">
        <f t="shared" si="81"/>
        <v>0</v>
      </c>
    </row>
    <row r="5247" spans="1:8" hidden="1">
      <c r="A5247" s="80" t="s">
        <v>3774</v>
      </c>
      <c r="B5247" s="80" t="s">
        <v>4026</v>
      </c>
      <c r="C5247" s="80" t="s">
        <v>3705</v>
      </c>
      <c r="D5247" s="99">
        <v>4.2799999999999998E-2</v>
      </c>
      <c r="E5247" s="80" t="s">
        <v>3706</v>
      </c>
      <c r="F5247" s="86" t="str">
        <f>INDEX('Crosswalk Particulates'!$B:$B,MATCH('2017 EPA Data'!A5247,'Crosswalk Particulates'!$A:$A,0))</f>
        <v>process-other-industry</v>
      </c>
      <c r="G5247" s="91">
        <f>INDEX('Crosswalk Particulates'!$E:$E,MATCH('2017 EPA Data'!$B5247,'Crosswalk Particulates'!$D:$D,0))</f>
        <v>0</v>
      </c>
      <c r="H5247" s="103">
        <f t="shared" si="81"/>
        <v>0</v>
      </c>
    </row>
    <row r="5248" spans="1:8" hidden="1">
      <c r="A5248" s="80" t="s">
        <v>3735</v>
      </c>
      <c r="B5248" s="80" t="s">
        <v>3802</v>
      </c>
      <c r="C5248" s="80" t="s">
        <v>3705</v>
      </c>
      <c r="D5248" s="99">
        <v>4.2216155599999999E-2</v>
      </c>
      <c r="E5248" s="80" t="s">
        <v>3706</v>
      </c>
      <c r="F5248" s="86" t="str">
        <f>INDEX('Crosswalk Particulates'!$B:$B,MATCH('2017 EPA Data'!A5248,'Crosswalk Particulates'!$A:$A,0))</f>
        <v>process-other-industry</v>
      </c>
      <c r="G5248" s="91">
        <f>INDEX('Crosswalk Particulates'!$E:$E,MATCH('2017 EPA Data'!$B5248,'Crosswalk Particulates'!$D:$D,0))</f>
        <v>0</v>
      </c>
      <c r="H5248" s="103">
        <f t="shared" si="81"/>
        <v>0</v>
      </c>
    </row>
    <row r="5249" spans="1:8" hidden="1">
      <c r="A5249" s="80" t="s">
        <v>3911</v>
      </c>
      <c r="B5249" s="80" t="s">
        <v>3830</v>
      </c>
      <c r="C5249" s="80" t="s">
        <v>3705</v>
      </c>
      <c r="D5249" s="99">
        <v>4.1769777600000002E-2</v>
      </c>
      <c r="E5249" s="80" t="s">
        <v>3706</v>
      </c>
      <c r="F5249" s="86" t="str">
        <f>INDEX('Crosswalk Particulates'!$B:$B,MATCH('2017 EPA Data'!A5249,'Crosswalk Particulates'!$A:$A,0))</f>
        <v>Residential Buildings Sector</v>
      </c>
      <c r="G5249" s="91">
        <f>INDEX('Crosswalk Particulates'!$E:$E,MATCH('2017 EPA Data'!$B5249,'Crosswalk Particulates'!$D:$D,0))</f>
        <v>0</v>
      </c>
      <c r="H5249" s="103">
        <f t="shared" si="81"/>
        <v>0</v>
      </c>
    </row>
    <row r="5250" spans="1:8" hidden="1">
      <c r="A5250" s="80" t="s">
        <v>3757</v>
      </c>
      <c r="B5250" s="80" t="s">
        <v>3785</v>
      </c>
      <c r="C5250" s="80" t="s">
        <v>3709</v>
      </c>
      <c r="D5250" s="99">
        <v>4.1680000000000002E-2</v>
      </c>
      <c r="E5250" s="80" t="s">
        <v>3710</v>
      </c>
      <c r="F5250" s="86" t="str">
        <f>INDEX('Crosswalk Particulates'!$B:$B,MATCH('2017 EPA Data'!A5250,'Crosswalk Particulates'!$A:$A,0))</f>
        <v>Transportation Sector</v>
      </c>
      <c r="G5250" s="91" t="str">
        <f>INDEX('Crosswalk Particulates'!$E:$E,MATCH('2017 EPA Data'!$B5250,'Crosswalk Particulates'!$D:$D,0))</f>
        <v>CH4</v>
      </c>
      <c r="H5250" s="103">
        <f t="shared" si="81"/>
        <v>37811.504930554926</v>
      </c>
    </row>
    <row r="5251" spans="1:8" hidden="1">
      <c r="A5251" s="80" t="s">
        <v>3734</v>
      </c>
      <c r="B5251" s="80" t="s">
        <v>3923</v>
      </c>
      <c r="C5251" s="80" t="s">
        <v>3705</v>
      </c>
      <c r="D5251" s="99">
        <v>4.0980000000000003E-2</v>
      </c>
      <c r="E5251" s="80" t="s">
        <v>3706</v>
      </c>
      <c r="F5251" s="86" t="str">
        <f>INDEX('Crosswalk Particulates'!$B:$B,MATCH('2017 EPA Data'!A5251,'Crosswalk Particulates'!$A:$A,0))</f>
        <v>process-other-industry</v>
      </c>
      <c r="G5251" s="91">
        <f>INDEX('Crosswalk Particulates'!$E:$E,MATCH('2017 EPA Data'!$B5251,'Crosswalk Particulates'!$D:$D,0))</f>
        <v>0</v>
      </c>
      <c r="H5251" s="103">
        <f t="shared" si="81"/>
        <v>0</v>
      </c>
    </row>
    <row r="5252" spans="1:8" hidden="1">
      <c r="A5252" s="80" t="s">
        <v>3843</v>
      </c>
      <c r="B5252" s="80" t="s">
        <v>3816</v>
      </c>
      <c r="C5252" s="80" t="s">
        <v>3705</v>
      </c>
      <c r="D5252" s="99">
        <v>4.0397139535569997E-2</v>
      </c>
      <c r="E5252" s="80" t="s">
        <v>3706</v>
      </c>
      <c r="F5252" s="86" t="str">
        <f>INDEX('Crosswalk Particulates'!$B:$B,MATCH('2017 EPA Data'!A5252,'Crosswalk Particulates'!$A:$A,0))</f>
        <v>Commercial Buildings Sector</v>
      </c>
      <c r="G5252" s="91">
        <f>INDEX('Crosswalk Particulates'!$E:$E,MATCH('2017 EPA Data'!$B5252,'Crosswalk Particulates'!$D:$D,0))</f>
        <v>0</v>
      </c>
      <c r="H5252" s="103">
        <f t="shared" ref="H5252:H5315" si="82">IF(E5252="TON",D5252/metricton_to_shortton,0)*10^6</f>
        <v>0</v>
      </c>
    </row>
    <row r="5253" spans="1:8" hidden="1">
      <c r="A5253" s="80" t="s">
        <v>3780</v>
      </c>
      <c r="B5253" s="80" t="s">
        <v>3876</v>
      </c>
      <c r="C5253" s="80" t="s">
        <v>3705</v>
      </c>
      <c r="D5253" s="99">
        <v>4.0356000000000003E-2</v>
      </c>
      <c r="E5253" s="80" t="s">
        <v>3706</v>
      </c>
      <c r="F5253" s="86" t="str">
        <f>INDEX('Crosswalk Particulates'!$B:$B,MATCH('2017 EPA Data'!A5253,'Crosswalk Particulates'!$A:$A,0))</f>
        <v>process-ngps-industry</v>
      </c>
      <c r="G5253" s="91">
        <f>INDEX('Crosswalk Particulates'!$E:$E,MATCH('2017 EPA Data'!$B5253,'Crosswalk Particulates'!$D:$D,0))</f>
        <v>0</v>
      </c>
      <c r="H5253" s="103">
        <f t="shared" si="82"/>
        <v>0</v>
      </c>
    </row>
    <row r="5254" spans="1:8" hidden="1">
      <c r="A5254" s="80" t="s">
        <v>3707</v>
      </c>
      <c r="B5254" s="80" t="s">
        <v>4005</v>
      </c>
      <c r="C5254" s="80" t="s">
        <v>3705</v>
      </c>
      <c r="D5254" s="99">
        <v>0.04</v>
      </c>
      <c r="E5254" s="80" t="s">
        <v>3706</v>
      </c>
      <c r="F5254" s="86" t="str">
        <f>INDEX('Crosswalk Particulates'!$B:$B,MATCH('2017 EPA Data'!A5254,'Crosswalk Particulates'!$A:$A,0))</f>
        <v>process-other-industry</v>
      </c>
      <c r="G5254" s="91">
        <f>INDEX('Crosswalk Particulates'!$E:$E,MATCH('2017 EPA Data'!$B5254,'Crosswalk Particulates'!$D:$D,0))</f>
        <v>0</v>
      </c>
      <c r="H5254" s="103">
        <f t="shared" si="82"/>
        <v>0</v>
      </c>
    </row>
    <row r="5255" spans="1:8" hidden="1">
      <c r="A5255" s="80" t="s">
        <v>3707</v>
      </c>
      <c r="B5255" s="80" t="s">
        <v>4057</v>
      </c>
      <c r="C5255" s="80" t="s">
        <v>3705</v>
      </c>
      <c r="D5255" s="99">
        <v>3.9E-2</v>
      </c>
      <c r="E5255" s="80" t="s">
        <v>3706</v>
      </c>
      <c r="F5255" s="86" t="str">
        <f>INDEX('Crosswalk Particulates'!$B:$B,MATCH('2017 EPA Data'!A5255,'Crosswalk Particulates'!$A:$A,0))</f>
        <v>process-other-industry</v>
      </c>
      <c r="G5255" s="91">
        <f>INDEX('Crosswalk Particulates'!$E:$E,MATCH('2017 EPA Data'!$B5255,'Crosswalk Particulates'!$D:$D,0))</f>
        <v>0</v>
      </c>
      <c r="H5255" s="103">
        <f t="shared" si="82"/>
        <v>0</v>
      </c>
    </row>
    <row r="5256" spans="1:8" hidden="1">
      <c r="A5256" s="80" t="s">
        <v>3795</v>
      </c>
      <c r="B5256" s="80" t="s">
        <v>3839</v>
      </c>
      <c r="C5256" s="80" t="s">
        <v>3705</v>
      </c>
      <c r="D5256" s="99">
        <v>3.8846441000000002E-2</v>
      </c>
      <c r="E5256" s="80" t="s">
        <v>3706</v>
      </c>
      <c r="F5256" s="86" t="str">
        <f>INDEX('Crosswalk Particulates'!$B:$B,MATCH('2017 EPA Data'!A5256,'Crosswalk Particulates'!$A:$A,0))</f>
        <v>process-cement-industry</v>
      </c>
      <c r="G5256" s="91">
        <f>INDEX('Crosswalk Particulates'!$E:$E,MATCH('2017 EPA Data'!$B5256,'Crosswalk Particulates'!$D:$D,0))</f>
        <v>0</v>
      </c>
      <c r="H5256" s="103">
        <f t="shared" si="82"/>
        <v>0</v>
      </c>
    </row>
    <row r="5257" spans="1:8" hidden="1">
      <c r="A5257" s="80" t="s">
        <v>3795</v>
      </c>
      <c r="B5257" s="80" t="s">
        <v>3923</v>
      </c>
      <c r="C5257" s="80" t="s">
        <v>3705</v>
      </c>
      <c r="D5257" s="99">
        <v>3.8846441000000002E-2</v>
      </c>
      <c r="E5257" s="80" t="s">
        <v>3706</v>
      </c>
      <c r="F5257" s="86" t="str">
        <f>INDEX('Crosswalk Particulates'!$B:$B,MATCH('2017 EPA Data'!A5257,'Crosswalk Particulates'!$A:$A,0))</f>
        <v>process-cement-industry</v>
      </c>
      <c r="G5257" s="91">
        <f>INDEX('Crosswalk Particulates'!$E:$E,MATCH('2017 EPA Data'!$B5257,'Crosswalk Particulates'!$D:$D,0))</f>
        <v>0</v>
      </c>
      <c r="H5257" s="103">
        <f t="shared" si="82"/>
        <v>0</v>
      </c>
    </row>
    <row r="5258" spans="1:8" hidden="1">
      <c r="A5258" s="80" t="s">
        <v>3783</v>
      </c>
      <c r="B5258" s="80" t="s">
        <v>3831</v>
      </c>
      <c r="C5258" s="80" t="s">
        <v>3705</v>
      </c>
      <c r="D5258" s="99">
        <v>3.8620025799999999E-2</v>
      </c>
      <c r="E5258" s="80" t="s">
        <v>3706</v>
      </c>
      <c r="F5258" s="86" t="str">
        <f>INDEX('Crosswalk Particulates'!$B:$B,MATCH('2017 EPA Data'!A5258,'Crosswalk Particulates'!$A:$A,0))</f>
        <v>process-other-industry</v>
      </c>
      <c r="G5258" s="91">
        <f>INDEX('Crosswalk Particulates'!$E:$E,MATCH('2017 EPA Data'!$B5258,'Crosswalk Particulates'!$D:$D,0))</f>
        <v>0</v>
      </c>
      <c r="H5258" s="103">
        <f t="shared" si="82"/>
        <v>0</v>
      </c>
    </row>
    <row r="5259" spans="1:8" hidden="1">
      <c r="A5259" s="80" t="s">
        <v>3783</v>
      </c>
      <c r="B5259" s="80" t="s">
        <v>3963</v>
      </c>
      <c r="C5259" s="80" t="s">
        <v>3705</v>
      </c>
      <c r="D5259" s="99">
        <v>3.8620022900000002E-2</v>
      </c>
      <c r="E5259" s="80" t="s">
        <v>3706</v>
      </c>
      <c r="F5259" s="86" t="str">
        <f>INDEX('Crosswalk Particulates'!$B:$B,MATCH('2017 EPA Data'!A5259,'Crosswalk Particulates'!$A:$A,0))</f>
        <v>process-other-industry</v>
      </c>
      <c r="G5259" s="91">
        <f>INDEX('Crosswalk Particulates'!$E:$E,MATCH('2017 EPA Data'!$B5259,'Crosswalk Particulates'!$D:$D,0))</f>
        <v>0</v>
      </c>
      <c r="H5259" s="103">
        <f t="shared" si="82"/>
        <v>0</v>
      </c>
    </row>
    <row r="5260" spans="1:8" hidden="1">
      <c r="A5260" s="80" t="s">
        <v>3835</v>
      </c>
      <c r="B5260" s="80" t="s">
        <v>3736</v>
      </c>
      <c r="C5260" s="80" t="s">
        <v>3705</v>
      </c>
      <c r="D5260" s="99">
        <v>3.8599590000000003E-2</v>
      </c>
      <c r="E5260" s="80" t="s">
        <v>3706</v>
      </c>
      <c r="F5260" s="86" t="str">
        <f>INDEX('Crosswalk Particulates'!$B:$B,MATCH('2017 EPA Data'!A5260,'Crosswalk Particulates'!$A:$A,0))</f>
        <v>process-mining-industry</v>
      </c>
      <c r="G5260" s="91">
        <f>INDEX('Crosswalk Particulates'!$E:$E,MATCH('2017 EPA Data'!$B5260,'Crosswalk Particulates'!$D:$D,0))</f>
        <v>0</v>
      </c>
      <c r="H5260" s="103">
        <f t="shared" si="82"/>
        <v>0</v>
      </c>
    </row>
    <row r="5261" spans="1:8" hidden="1">
      <c r="A5261" s="80" t="s">
        <v>3766</v>
      </c>
      <c r="B5261" s="80" t="s">
        <v>3971</v>
      </c>
      <c r="C5261" s="80" t="s">
        <v>3705</v>
      </c>
      <c r="D5261" s="99">
        <v>3.8240000000000003E-2</v>
      </c>
      <c r="E5261" s="80" t="s">
        <v>3706</v>
      </c>
      <c r="F5261" s="86" t="str">
        <f>INDEX('Crosswalk Particulates'!$B:$B,MATCH('2017 EPA Data'!A5261,'Crosswalk Particulates'!$A:$A,0))</f>
        <v>process-chemicals-industry</v>
      </c>
      <c r="G5261" s="91">
        <f>INDEX('Crosswalk Particulates'!$E:$E,MATCH('2017 EPA Data'!$B5261,'Crosswalk Particulates'!$D:$D,0))</f>
        <v>0</v>
      </c>
      <c r="H5261" s="103">
        <f t="shared" si="82"/>
        <v>0</v>
      </c>
    </row>
    <row r="5262" spans="1:8" hidden="1">
      <c r="A5262" s="80" t="s">
        <v>3853</v>
      </c>
      <c r="B5262" s="80" t="s">
        <v>3923</v>
      </c>
      <c r="C5262" s="80" t="s">
        <v>3705</v>
      </c>
      <c r="D5262" s="99">
        <v>3.8002934591284003E-2</v>
      </c>
      <c r="E5262" s="80" t="s">
        <v>3706</v>
      </c>
      <c r="F5262" s="86" t="str">
        <f>INDEX('Crosswalk Particulates'!$B:$B,MATCH('2017 EPA Data'!A5262,'Crosswalk Particulates'!$A:$A,0))</f>
        <v>Commercial Buildings Sector</v>
      </c>
      <c r="G5262" s="91">
        <f>INDEX('Crosswalk Particulates'!$E:$E,MATCH('2017 EPA Data'!$B5262,'Crosswalk Particulates'!$D:$D,0))</f>
        <v>0</v>
      </c>
      <c r="H5262" s="103">
        <f t="shared" si="82"/>
        <v>0</v>
      </c>
    </row>
    <row r="5263" spans="1:8" hidden="1">
      <c r="A5263" s="80" t="s">
        <v>3852</v>
      </c>
      <c r="B5263" s="80" t="s">
        <v>3893</v>
      </c>
      <c r="C5263" s="80" t="s">
        <v>3705</v>
      </c>
      <c r="D5263" s="99">
        <v>3.7999999999999999E-2</v>
      </c>
      <c r="E5263" s="80" t="s">
        <v>3706</v>
      </c>
      <c r="F5263" s="86" t="str">
        <f>INDEX('Crosswalk Particulates'!$B:$B,MATCH('2017 EPA Data'!A5263,'Crosswalk Particulates'!$A:$A,0))</f>
        <v>Commercial Buildings Sector</v>
      </c>
      <c r="G5263" s="91">
        <f>INDEX('Crosswalk Particulates'!$E:$E,MATCH('2017 EPA Data'!$B5263,'Crosswalk Particulates'!$D:$D,0))</f>
        <v>0</v>
      </c>
      <c r="H5263" s="103">
        <f t="shared" si="82"/>
        <v>0</v>
      </c>
    </row>
    <row r="5264" spans="1:8" hidden="1">
      <c r="A5264" s="80" t="s">
        <v>3735</v>
      </c>
      <c r="B5264" s="80" t="s">
        <v>3816</v>
      </c>
      <c r="C5264" s="80" t="s">
        <v>3705</v>
      </c>
      <c r="D5264" s="99">
        <v>3.7645010100000001E-2</v>
      </c>
      <c r="E5264" s="80" t="s">
        <v>3706</v>
      </c>
      <c r="F5264" s="86" t="str">
        <f>INDEX('Crosswalk Particulates'!$B:$B,MATCH('2017 EPA Data'!A5264,'Crosswalk Particulates'!$A:$A,0))</f>
        <v>process-other-industry</v>
      </c>
      <c r="G5264" s="91">
        <f>INDEX('Crosswalk Particulates'!$E:$E,MATCH('2017 EPA Data'!$B5264,'Crosswalk Particulates'!$D:$D,0))</f>
        <v>0</v>
      </c>
      <c r="H5264" s="103">
        <f t="shared" si="82"/>
        <v>0</v>
      </c>
    </row>
    <row r="5265" spans="1:8" hidden="1">
      <c r="A5265" s="80" t="s">
        <v>3773</v>
      </c>
      <c r="B5265" s="80" t="s">
        <v>3841</v>
      </c>
      <c r="C5265" s="80" t="s">
        <v>3705</v>
      </c>
      <c r="D5265" s="99">
        <v>3.6643606525839999E-2</v>
      </c>
      <c r="E5265" s="80" t="s">
        <v>3706</v>
      </c>
      <c r="F5265" s="86" t="str">
        <f>INDEX('Crosswalk Particulates'!$B:$B,MATCH('2017 EPA Data'!A5265,'Crosswalk Particulates'!$A:$A,0))</f>
        <v>process-other-industry</v>
      </c>
      <c r="G5265" s="91">
        <f>INDEX('Crosswalk Particulates'!$E:$E,MATCH('2017 EPA Data'!$B5265,'Crosswalk Particulates'!$D:$D,0))</f>
        <v>0</v>
      </c>
      <c r="H5265" s="103">
        <f t="shared" si="82"/>
        <v>0</v>
      </c>
    </row>
    <row r="5266" spans="1:8" hidden="1">
      <c r="A5266" s="80" t="s">
        <v>3790</v>
      </c>
      <c r="B5266" s="80" t="s">
        <v>3816</v>
      </c>
      <c r="C5266" s="80" t="s">
        <v>3705</v>
      </c>
      <c r="D5266" s="99">
        <v>3.5445830514999999E-2</v>
      </c>
      <c r="E5266" s="80" t="s">
        <v>3706</v>
      </c>
      <c r="F5266" s="86" t="str">
        <f>INDEX('Crosswalk Particulates'!$B:$B,MATCH('2017 EPA Data'!A5266,'Crosswalk Particulates'!$A:$A,0))</f>
        <v>process-other-industry</v>
      </c>
      <c r="G5266" s="91">
        <f>INDEX('Crosswalk Particulates'!$E:$E,MATCH('2017 EPA Data'!$B5266,'Crosswalk Particulates'!$D:$D,0))</f>
        <v>0</v>
      </c>
      <c r="H5266" s="103">
        <f t="shared" si="82"/>
        <v>0</v>
      </c>
    </row>
    <row r="5267" spans="1:8" hidden="1">
      <c r="A5267" s="80" t="s">
        <v>3734</v>
      </c>
      <c r="B5267" s="80" t="s">
        <v>3814</v>
      </c>
      <c r="C5267" s="80" t="s">
        <v>3705</v>
      </c>
      <c r="D5267" s="99">
        <v>3.5380000000000002E-2</v>
      </c>
      <c r="E5267" s="80" t="s">
        <v>3706</v>
      </c>
      <c r="F5267" s="86" t="str">
        <f>INDEX('Crosswalk Particulates'!$B:$B,MATCH('2017 EPA Data'!A5267,'Crosswalk Particulates'!$A:$A,0))</f>
        <v>process-other-industry</v>
      </c>
      <c r="G5267" s="91">
        <f>INDEX('Crosswalk Particulates'!$E:$E,MATCH('2017 EPA Data'!$B5267,'Crosswalk Particulates'!$D:$D,0))</f>
        <v>0</v>
      </c>
      <c r="H5267" s="103">
        <f t="shared" si="82"/>
        <v>0</v>
      </c>
    </row>
    <row r="5268" spans="1:8" hidden="1">
      <c r="A5268" s="80" t="s">
        <v>3739</v>
      </c>
      <c r="B5268" s="80" t="s">
        <v>3931</v>
      </c>
      <c r="C5268" s="80" t="s">
        <v>3705</v>
      </c>
      <c r="D5268" s="99">
        <v>3.44E-2</v>
      </c>
      <c r="E5268" s="80" t="s">
        <v>3706</v>
      </c>
      <c r="F5268" s="86" t="str">
        <f>INDEX('Crosswalk Particulates'!$B:$B,MATCH('2017 EPA Data'!A5268,'Crosswalk Particulates'!$A:$A,0))</f>
        <v>industry-fuel-natural gas</v>
      </c>
      <c r="G5268" s="91">
        <f>INDEX('Crosswalk Particulates'!$E:$E,MATCH('2017 EPA Data'!$B5268,'Crosswalk Particulates'!$D:$D,0))</f>
        <v>0</v>
      </c>
      <c r="H5268" s="103">
        <f t="shared" si="82"/>
        <v>0</v>
      </c>
    </row>
    <row r="5269" spans="1:8" hidden="1">
      <c r="A5269" s="80" t="s">
        <v>3807</v>
      </c>
      <c r="B5269" s="80" t="s">
        <v>3969</v>
      </c>
      <c r="C5269" s="80" t="s">
        <v>3705</v>
      </c>
      <c r="D5269" s="99">
        <v>3.41664E-2</v>
      </c>
      <c r="E5269" s="80" t="s">
        <v>3706</v>
      </c>
      <c r="F5269" s="86" t="str">
        <f>INDEX('Crosswalk Particulates'!$B:$B,MATCH('2017 EPA Data'!A5269,'Crosswalk Particulates'!$A:$A,0))</f>
        <v>process-iron and steel-industry</v>
      </c>
      <c r="G5269" s="91">
        <f>INDEX('Crosswalk Particulates'!$E:$E,MATCH('2017 EPA Data'!$B5269,'Crosswalk Particulates'!$D:$D,0))</f>
        <v>0</v>
      </c>
      <c r="H5269" s="103">
        <f t="shared" si="82"/>
        <v>0</v>
      </c>
    </row>
    <row r="5270" spans="1:8" hidden="1">
      <c r="A5270" s="80" t="s">
        <v>3911</v>
      </c>
      <c r="B5270" s="80" t="s">
        <v>3940</v>
      </c>
      <c r="C5270" s="80" t="s">
        <v>3705</v>
      </c>
      <c r="D5270" s="99">
        <v>3.3982191799999999E-2</v>
      </c>
      <c r="E5270" s="80" t="s">
        <v>3706</v>
      </c>
      <c r="F5270" s="86" t="str">
        <f>INDEX('Crosswalk Particulates'!$B:$B,MATCH('2017 EPA Data'!A5270,'Crosswalk Particulates'!$A:$A,0))</f>
        <v>Residential Buildings Sector</v>
      </c>
      <c r="G5270" s="91">
        <f>INDEX('Crosswalk Particulates'!$E:$E,MATCH('2017 EPA Data'!$B5270,'Crosswalk Particulates'!$D:$D,0))</f>
        <v>0</v>
      </c>
      <c r="H5270" s="103">
        <f t="shared" si="82"/>
        <v>0</v>
      </c>
    </row>
    <row r="5271" spans="1:8" hidden="1">
      <c r="A5271" s="80" t="s">
        <v>3843</v>
      </c>
      <c r="B5271" s="80" t="s">
        <v>3825</v>
      </c>
      <c r="C5271" s="80" t="s">
        <v>3705</v>
      </c>
      <c r="D5271" s="99">
        <v>3.3911271150700001E-2</v>
      </c>
      <c r="E5271" s="80" t="s">
        <v>3706</v>
      </c>
      <c r="F5271" s="86" t="str">
        <f>INDEX('Crosswalk Particulates'!$B:$B,MATCH('2017 EPA Data'!A5271,'Crosswalk Particulates'!$A:$A,0))</f>
        <v>Commercial Buildings Sector</v>
      </c>
      <c r="G5271" s="91">
        <f>INDEX('Crosswalk Particulates'!$E:$E,MATCH('2017 EPA Data'!$B5271,'Crosswalk Particulates'!$D:$D,0))</f>
        <v>0</v>
      </c>
      <c r="H5271" s="103">
        <f t="shared" si="82"/>
        <v>0</v>
      </c>
    </row>
    <row r="5272" spans="1:8" hidden="1">
      <c r="A5272" s="80" t="s">
        <v>3707</v>
      </c>
      <c r="B5272" s="80" t="s">
        <v>4015</v>
      </c>
      <c r="C5272" s="80" t="s">
        <v>3705</v>
      </c>
      <c r="D5272" s="99">
        <v>3.3889787401000002E-2</v>
      </c>
      <c r="E5272" s="80" t="s">
        <v>3706</v>
      </c>
      <c r="F5272" s="86" t="str">
        <f>INDEX('Crosswalk Particulates'!$B:$B,MATCH('2017 EPA Data'!A5272,'Crosswalk Particulates'!$A:$A,0))</f>
        <v>process-other-industry</v>
      </c>
      <c r="G5272" s="91">
        <f>INDEX('Crosswalk Particulates'!$E:$E,MATCH('2017 EPA Data'!$B5272,'Crosswalk Particulates'!$D:$D,0))</f>
        <v>0</v>
      </c>
      <c r="H5272" s="103">
        <f t="shared" si="82"/>
        <v>0</v>
      </c>
    </row>
    <row r="5273" spans="1:8" hidden="1">
      <c r="A5273" s="80" t="s">
        <v>3790</v>
      </c>
      <c r="B5273" s="80" t="s">
        <v>3907</v>
      </c>
      <c r="C5273" s="80" t="s">
        <v>3705</v>
      </c>
      <c r="D5273" s="99">
        <v>3.3599999999999998E-2</v>
      </c>
      <c r="E5273" s="80" t="s">
        <v>3706</v>
      </c>
      <c r="F5273" s="86" t="str">
        <f>INDEX('Crosswalk Particulates'!$B:$B,MATCH('2017 EPA Data'!A5273,'Crosswalk Particulates'!$A:$A,0))</f>
        <v>process-other-industry</v>
      </c>
      <c r="G5273" s="91">
        <f>INDEX('Crosswalk Particulates'!$E:$E,MATCH('2017 EPA Data'!$B5273,'Crosswalk Particulates'!$D:$D,0))</f>
        <v>0</v>
      </c>
      <c r="H5273" s="103">
        <f t="shared" si="82"/>
        <v>0</v>
      </c>
    </row>
    <row r="5274" spans="1:8" hidden="1">
      <c r="A5274" s="80" t="s">
        <v>3734</v>
      </c>
      <c r="B5274" s="80" t="s">
        <v>3904</v>
      </c>
      <c r="D5274" s="99">
        <v>3.3349824884880003E-2</v>
      </c>
      <c r="E5274" s="80" t="s">
        <v>3710</v>
      </c>
      <c r="F5274" s="86" t="str">
        <f>INDEX('Crosswalk Particulates'!$B:$B,MATCH('2017 EPA Data'!A5274,'Crosswalk Particulates'!$A:$A,0))</f>
        <v>process-other-industry</v>
      </c>
      <c r="G5274" s="91" t="str">
        <f>INDEX('Crosswalk Particulates'!$E:$E,MATCH('2017 EPA Data'!$B5274,'Crosswalk Particulates'!$D:$D,0))</f>
        <v>BC</v>
      </c>
      <c r="H5274" s="103">
        <f t="shared" si="82"/>
        <v>30254.48819740364</v>
      </c>
    </row>
    <row r="5275" spans="1:8" hidden="1">
      <c r="A5275" s="80" t="s">
        <v>3741</v>
      </c>
      <c r="B5275" s="80" t="s">
        <v>3792</v>
      </c>
      <c r="C5275" s="80" t="s">
        <v>3705</v>
      </c>
      <c r="D5275" s="99">
        <v>3.3000000000000002E-2</v>
      </c>
      <c r="E5275" s="80" t="s">
        <v>3706</v>
      </c>
      <c r="F5275" s="86" t="str">
        <f>INDEX('Crosswalk Particulates'!$B:$B,MATCH('2017 EPA Data'!A5275,'Crosswalk Particulates'!$A:$A,0))</f>
        <v>process-other-industry</v>
      </c>
      <c r="G5275" s="91">
        <f>INDEX('Crosswalk Particulates'!$E:$E,MATCH('2017 EPA Data'!$B5275,'Crosswalk Particulates'!$D:$D,0))</f>
        <v>0</v>
      </c>
      <c r="H5275" s="103">
        <f t="shared" si="82"/>
        <v>0</v>
      </c>
    </row>
    <row r="5276" spans="1:8" hidden="1">
      <c r="A5276" s="80" t="s">
        <v>3796</v>
      </c>
      <c r="B5276" s="80" t="s">
        <v>3827</v>
      </c>
      <c r="C5276" s="80" t="s">
        <v>3705</v>
      </c>
      <c r="D5276" s="99">
        <v>3.2079999999999997E-2</v>
      </c>
      <c r="E5276" s="80" t="s">
        <v>3706</v>
      </c>
      <c r="F5276" s="86" t="str">
        <f>INDEX('Crosswalk Particulates'!$B:$B,MATCH('2017 EPA Data'!A5276,'Crosswalk Particulates'!$A:$A,0))</f>
        <v>Electricity Sector</v>
      </c>
      <c r="G5276" s="91">
        <f>INDEX('Crosswalk Particulates'!$E:$E,MATCH('2017 EPA Data'!$B5276,'Crosswalk Particulates'!$D:$D,0))</f>
        <v>0</v>
      </c>
      <c r="H5276" s="103">
        <f t="shared" si="82"/>
        <v>0</v>
      </c>
    </row>
    <row r="5277" spans="1:8" hidden="1">
      <c r="A5277" s="80" t="s">
        <v>3741</v>
      </c>
      <c r="B5277" s="80" t="s">
        <v>3997</v>
      </c>
      <c r="C5277" s="80" t="s">
        <v>3705</v>
      </c>
      <c r="D5277" s="99">
        <v>3.2000000000000001E-2</v>
      </c>
      <c r="E5277" s="80" t="s">
        <v>3706</v>
      </c>
      <c r="F5277" s="86" t="str">
        <f>INDEX('Crosswalk Particulates'!$B:$B,MATCH('2017 EPA Data'!A5277,'Crosswalk Particulates'!$A:$A,0))</f>
        <v>process-other-industry</v>
      </c>
      <c r="G5277" s="91">
        <f>INDEX('Crosswalk Particulates'!$E:$E,MATCH('2017 EPA Data'!$B5277,'Crosswalk Particulates'!$D:$D,0))</f>
        <v>0</v>
      </c>
      <c r="H5277" s="103">
        <f t="shared" si="82"/>
        <v>0</v>
      </c>
    </row>
    <row r="5278" spans="1:8" hidden="1">
      <c r="A5278" s="80" t="s">
        <v>3783</v>
      </c>
      <c r="B5278" s="80" t="s">
        <v>4049</v>
      </c>
      <c r="C5278" s="80" t="s">
        <v>3705</v>
      </c>
      <c r="D5278" s="99">
        <v>3.1879999999999999E-2</v>
      </c>
      <c r="E5278" s="80" t="s">
        <v>3706</v>
      </c>
      <c r="F5278" s="86" t="str">
        <f>INDEX('Crosswalk Particulates'!$B:$B,MATCH('2017 EPA Data'!A5278,'Crosswalk Particulates'!$A:$A,0))</f>
        <v>process-other-industry</v>
      </c>
      <c r="G5278" s="91">
        <f>INDEX('Crosswalk Particulates'!$E:$E,MATCH('2017 EPA Data'!$B5278,'Crosswalk Particulates'!$D:$D,0))</f>
        <v>0</v>
      </c>
      <c r="H5278" s="103">
        <f t="shared" si="82"/>
        <v>0</v>
      </c>
    </row>
    <row r="5279" spans="1:8" hidden="1">
      <c r="A5279" s="80" t="s">
        <v>3796</v>
      </c>
      <c r="B5279" s="80" t="s">
        <v>3938</v>
      </c>
      <c r="C5279" s="80" t="s">
        <v>3705</v>
      </c>
      <c r="D5279" s="99">
        <v>3.1430880000000001E-2</v>
      </c>
      <c r="E5279" s="80" t="s">
        <v>3706</v>
      </c>
      <c r="F5279" s="86" t="str">
        <f>INDEX('Crosswalk Particulates'!$B:$B,MATCH('2017 EPA Data'!A5279,'Crosswalk Particulates'!$A:$A,0))</f>
        <v>Electricity Sector</v>
      </c>
      <c r="G5279" s="91">
        <f>INDEX('Crosswalk Particulates'!$E:$E,MATCH('2017 EPA Data'!$B5279,'Crosswalk Particulates'!$D:$D,0))</f>
        <v>0</v>
      </c>
      <c r="H5279" s="103">
        <f t="shared" si="82"/>
        <v>0</v>
      </c>
    </row>
    <row r="5280" spans="1:8" hidden="1">
      <c r="A5280" s="80" t="s">
        <v>3718</v>
      </c>
      <c r="B5280" s="80" t="s">
        <v>3920</v>
      </c>
      <c r="D5280" s="99">
        <v>3.1360264401600002E-2</v>
      </c>
      <c r="E5280" s="80" t="s">
        <v>3710</v>
      </c>
      <c r="F5280" s="86" t="str">
        <f>INDEX('Crosswalk Particulates'!$B:$B,MATCH('2017 EPA Data'!A5280,'Crosswalk Particulates'!$A:$A,0))</f>
        <v>process-other-industry</v>
      </c>
      <c r="G5280" s="91">
        <f>INDEX('Crosswalk Particulates'!$E:$E,MATCH('2017 EPA Data'!$B5280,'Crosswalk Particulates'!$D:$D,0))</f>
        <v>0</v>
      </c>
      <c r="H5280" s="103">
        <f t="shared" si="82"/>
        <v>28449.587141185333</v>
      </c>
    </row>
    <row r="5281" spans="1:8" hidden="1">
      <c r="A5281" s="80" t="s">
        <v>3753</v>
      </c>
      <c r="B5281" s="80" t="s">
        <v>4049</v>
      </c>
      <c r="C5281" s="80" t="s">
        <v>3705</v>
      </c>
      <c r="D5281" s="99">
        <v>3.0859999999999999E-2</v>
      </c>
      <c r="E5281" s="80" t="s">
        <v>3706</v>
      </c>
      <c r="F5281" s="86" t="str">
        <f>INDEX('Crosswalk Particulates'!$B:$B,MATCH('2017 EPA Data'!A5281,'Crosswalk Particulates'!$A:$A,0))</f>
        <v>Electricity Sector</v>
      </c>
      <c r="G5281" s="91">
        <f>INDEX('Crosswalk Particulates'!$E:$E,MATCH('2017 EPA Data'!$B5281,'Crosswalk Particulates'!$D:$D,0))</f>
        <v>0</v>
      </c>
      <c r="H5281" s="103">
        <f t="shared" si="82"/>
        <v>0</v>
      </c>
    </row>
    <row r="5282" spans="1:8" hidden="1">
      <c r="A5282" s="80" t="s">
        <v>3817</v>
      </c>
      <c r="B5282" s="80" t="s">
        <v>3962</v>
      </c>
      <c r="C5282" s="80" t="s">
        <v>3705</v>
      </c>
      <c r="D5282" s="99">
        <v>3.0599999999999999E-2</v>
      </c>
      <c r="E5282" s="80" t="s">
        <v>3706</v>
      </c>
      <c r="F5282" s="86" t="str">
        <f>INDEX('Crosswalk Particulates'!$B:$B,MATCH('2017 EPA Data'!A5282,'Crosswalk Particulates'!$A:$A,0))</f>
        <v>industry-fuel-oil</v>
      </c>
      <c r="G5282" s="91">
        <f>INDEX('Crosswalk Particulates'!$E:$E,MATCH('2017 EPA Data'!$B5282,'Crosswalk Particulates'!$D:$D,0))</f>
        <v>0</v>
      </c>
      <c r="H5282" s="103">
        <f t="shared" si="82"/>
        <v>0</v>
      </c>
    </row>
    <row r="5283" spans="1:8" hidden="1">
      <c r="A5283" s="80" t="s">
        <v>3911</v>
      </c>
      <c r="B5283" s="80" t="s">
        <v>3761</v>
      </c>
      <c r="C5283" s="80" t="s">
        <v>3705</v>
      </c>
      <c r="D5283" s="99">
        <v>3.0442380240000001E-2</v>
      </c>
      <c r="E5283" s="80" t="s">
        <v>3706</v>
      </c>
      <c r="F5283" s="86" t="str">
        <f>INDEX('Crosswalk Particulates'!$B:$B,MATCH('2017 EPA Data'!A5283,'Crosswalk Particulates'!$A:$A,0))</f>
        <v>Residential Buildings Sector</v>
      </c>
      <c r="G5283" s="91">
        <f>INDEX('Crosswalk Particulates'!$E:$E,MATCH('2017 EPA Data'!$B5283,'Crosswalk Particulates'!$D:$D,0))</f>
        <v>0</v>
      </c>
      <c r="H5283" s="103">
        <f t="shared" si="82"/>
        <v>0</v>
      </c>
    </row>
    <row r="5284" spans="1:8" hidden="1">
      <c r="A5284" s="80" t="s">
        <v>3790</v>
      </c>
      <c r="B5284" s="80" t="s">
        <v>3883</v>
      </c>
      <c r="C5284" s="80" t="s">
        <v>3705</v>
      </c>
      <c r="D5284" s="99">
        <v>3.0410143575E-2</v>
      </c>
      <c r="E5284" s="80" t="s">
        <v>3706</v>
      </c>
      <c r="F5284" s="86" t="str">
        <f>INDEX('Crosswalk Particulates'!$B:$B,MATCH('2017 EPA Data'!A5284,'Crosswalk Particulates'!$A:$A,0))</f>
        <v>process-other-industry</v>
      </c>
      <c r="G5284" s="91">
        <f>INDEX('Crosswalk Particulates'!$E:$E,MATCH('2017 EPA Data'!$B5284,'Crosswalk Particulates'!$D:$D,0))</f>
        <v>0</v>
      </c>
      <c r="H5284" s="103">
        <f t="shared" si="82"/>
        <v>0</v>
      </c>
    </row>
    <row r="5285" spans="1:8" hidden="1">
      <c r="A5285" s="80" t="s">
        <v>3852</v>
      </c>
      <c r="B5285" s="80" t="s">
        <v>3965</v>
      </c>
      <c r="C5285" s="80" t="s">
        <v>3705</v>
      </c>
      <c r="D5285" s="99">
        <v>0.03</v>
      </c>
      <c r="E5285" s="80" t="s">
        <v>3706</v>
      </c>
      <c r="F5285" s="86" t="str">
        <f>INDEX('Crosswalk Particulates'!$B:$B,MATCH('2017 EPA Data'!A5285,'Crosswalk Particulates'!$A:$A,0))</f>
        <v>Commercial Buildings Sector</v>
      </c>
      <c r="G5285" s="91">
        <f>INDEX('Crosswalk Particulates'!$E:$E,MATCH('2017 EPA Data'!$B5285,'Crosswalk Particulates'!$D:$D,0))</f>
        <v>0</v>
      </c>
      <c r="H5285" s="103">
        <f t="shared" si="82"/>
        <v>0</v>
      </c>
    </row>
    <row r="5286" spans="1:8" hidden="1">
      <c r="A5286" s="80" t="s">
        <v>3743</v>
      </c>
      <c r="B5286" s="80" t="s">
        <v>3775</v>
      </c>
      <c r="C5286" s="80" t="s">
        <v>3705</v>
      </c>
      <c r="D5286" s="99">
        <v>0.03</v>
      </c>
      <c r="E5286" s="80" t="s">
        <v>3706</v>
      </c>
      <c r="F5286" s="86" t="str">
        <f>INDEX('Crosswalk Particulates'!$B:$B,MATCH('2017 EPA Data'!A5286,'Crosswalk Particulates'!$A:$A,0))</f>
        <v>process-other-industry</v>
      </c>
      <c r="G5286" s="91">
        <f>INDEX('Crosswalk Particulates'!$E:$E,MATCH('2017 EPA Data'!$B5286,'Crosswalk Particulates'!$D:$D,0))</f>
        <v>0</v>
      </c>
      <c r="H5286" s="103">
        <f t="shared" si="82"/>
        <v>0</v>
      </c>
    </row>
    <row r="5287" spans="1:8" hidden="1">
      <c r="A5287" s="80" t="s">
        <v>3911</v>
      </c>
      <c r="B5287" s="80" t="s">
        <v>3860</v>
      </c>
      <c r="C5287" s="80" t="s">
        <v>3705</v>
      </c>
      <c r="D5287" s="99">
        <v>2.9734417919999999E-2</v>
      </c>
      <c r="E5287" s="80" t="s">
        <v>3706</v>
      </c>
      <c r="F5287" s="86" t="str">
        <f>INDEX('Crosswalk Particulates'!$B:$B,MATCH('2017 EPA Data'!A5287,'Crosswalk Particulates'!$A:$A,0))</f>
        <v>Residential Buildings Sector</v>
      </c>
      <c r="G5287" s="91">
        <f>INDEX('Crosswalk Particulates'!$E:$E,MATCH('2017 EPA Data'!$B5287,'Crosswalk Particulates'!$D:$D,0))</f>
        <v>0</v>
      </c>
      <c r="H5287" s="103">
        <f t="shared" si="82"/>
        <v>0</v>
      </c>
    </row>
    <row r="5288" spans="1:8" hidden="1">
      <c r="A5288" s="80" t="s">
        <v>3796</v>
      </c>
      <c r="B5288" s="80" t="s">
        <v>3975</v>
      </c>
      <c r="C5288" s="80" t="s">
        <v>3705</v>
      </c>
      <c r="D5288" s="99">
        <v>2.954E-2</v>
      </c>
      <c r="E5288" s="80" t="s">
        <v>3706</v>
      </c>
      <c r="F5288" s="86" t="str">
        <f>INDEX('Crosswalk Particulates'!$B:$B,MATCH('2017 EPA Data'!A5288,'Crosswalk Particulates'!$A:$A,0))</f>
        <v>Electricity Sector</v>
      </c>
      <c r="G5288" s="91">
        <f>INDEX('Crosswalk Particulates'!$E:$E,MATCH('2017 EPA Data'!$B5288,'Crosswalk Particulates'!$D:$D,0))</f>
        <v>0</v>
      </c>
      <c r="H5288" s="103">
        <f t="shared" si="82"/>
        <v>0</v>
      </c>
    </row>
    <row r="5289" spans="1:8" hidden="1">
      <c r="A5289" s="80" t="s">
        <v>3820</v>
      </c>
      <c r="B5289" s="80" t="s">
        <v>3969</v>
      </c>
      <c r="C5289" s="80" t="s">
        <v>3705</v>
      </c>
      <c r="D5289" s="99">
        <v>2.8755232987200001E-2</v>
      </c>
      <c r="E5289" s="80" t="s">
        <v>3706</v>
      </c>
      <c r="F5289" s="86" t="str">
        <f>INDEX('Crosswalk Particulates'!$B:$B,MATCH('2017 EPA Data'!A5289,'Crosswalk Particulates'!$A:$A,0))</f>
        <v>industry-fuel-other</v>
      </c>
      <c r="G5289" s="91">
        <f>INDEX('Crosswalk Particulates'!$E:$E,MATCH('2017 EPA Data'!$B5289,'Crosswalk Particulates'!$D:$D,0))</f>
        <v>0</v>
      </c>
      <c r="H5289" s="103">
        <f t="shared" si="82"/>
        <v>0</v>
      </c>
    </row>
    <row r="5290" spans="1:8" hidden="1">
      <c r="A5290" s="80" t="s">
        <v>3790</v>
      </c>
      <c r="B5290" s="80" t="s">
        <v>3831</v>
      </c>
      <c r="C5290" s="80" t="s">
        <v>3705</v>
      </c>
      <c r="D5290" s="99">
        <v>2.8618484175E-2</v>
      </c>
      <c r="E5290" s="80" t="s">
        <v>3706</v>
      </c>
      <c r="F5290" s="86" t="str">
        <f>INDEX('Crosswalk Particulates'!$B:$B,MATCH('2017 EPA Data'!A5290,'Crosswalk Particulates'!$A:$A,0))</f>
        <v>process-other-industry</v>
      </c>
      <c r="G5290" s="91">
        <f>INDEX('Crosswalk Particulates'!$E:$E,MATCH('2017 EPA Data'!$B5290,'Crosswalk Particulates'!$D:$D,0))</f>
        <v>0</v>
      </c>
      <c r="H5290" s="103">
        <f t="shared" si="82"/>
        <v>0</v>
      </c>
    </row>
    <row r="5291" spans="1:8" hidden="1">
      <c r="A5291" s="80" t="s">
        <v>3911</v>
      </c>
      <c r="B5291" s="80" t="s">
        <v>3849</v>
      </c>
      <c r="C5291" s="80" t="s">
        <v>3705</v>
      </c>
      <c r="D5291" s="99">
        <v>2.8318493239999999E-2</v>
      </c>
      <c r="E5291" s="80" t="s">
        <v>3706</v>
      </c>
      <c r="F5291" s="86" t="str">
        <f>INDEX('Crosswalk Particulates'!$B:$B,MATCH('2017 EPA Data'!A5291,'Crosswalk Particulates'!$A:$A,0))</f>
        <v>Residential Buildings Sector</v>
      </c>
      <c r="G5291" s="91">
        <f>INDEX('Crosswalk Particulates'!$E:$E,MATCH('2017 EPA Data'!$B5291,'Crosswalk Particulates'!$D:$D,0))</f>
        <v>0</v>
      </c>
      <c r="H5291" s="103">
        <f t="shared" si="82"/>
        <v>0</v>
      </c>
    </row>
    <row r="5292" spans="1:8" hidden="1">
      <c r="A5292" s="80" t="s">
        <v>3783</v>
      </c>
      <c r="B5292" s="80" t="s">
        <v>4058</v>
      </c>
      <c r="C5292" s="80" t="s">
        <v>3705</v>
      </c>
      <c r="D5292" s="99">
        <v>2.7993000000000001E-2</v>
      </c>
      <c r="E5292" s="80" t="s">
        <v>3706</v>
      </c>
      <c r="F5292" s="86" t="str">
        <f>INDEX('Crosswalk Particulates'!$B:$B,MATCH('2017 EPA Data'!A5292,'Crosswalk Particulates'!$A:$A,0))</f>
        <v>process-other-industry</v>
      </c>
      <c r="G5292" s="91">
        <f>INDEX('Crosswalk Particulates'!$E:$E,MATCH('2017 EPA Data'!$B5292,'Crosswalk Particulates'!$D:$D,0))</f>
        <v>0</v>
      </c>
      <c r="H5292" s="103">
        <f t="shared" si="82"/>
        <v>0</v>
      </c>
    </row>
    <row r="5293" spans="1:8" hidden="1">
      <c r="A5293" s="80" t="s">
        <v>3911</v>
      </c>
      <c r="B5293" s="80" t="s">
        <v>3922</v>
      </c>
      <c r="C5293" s="80" t="s">
        <v>3705</v>
      </c>
      <c r="D5293" s="99">
        <v>2.7610530899999999E-2</v>
      </c>
      <c r="E5293" s="80" t="s">
        <v>3706</v>
      </c>
      <c r="F5293" s="86" t="str">
        <f>INDEX('Crosswalk Particulates'!$B:$B,MATCH('2017 EPA Data'!A5293,'Crosswalk Particulates'!$A:$A,0))</f>
        <v>Residential Buildings Sector</v>
      </c>
      <c r="G5293" s="91">
        <f>INDEX('Crosswalk Particulates'!$E:$E,MATCH('2017 EPA Data'!$B5293,'Crosswalk Particulates'!$D:$D,0))</f>
        <v>0</v>
      </c>
      <c r="H5293" s="103">
        <f t="shared" si="82"/>
        <v>0</v>
      </c>
    </row>
    <row r="5294" spans="1:8" hidden="1">
      <c r="A5294" s="80" t="s">
        <v>3857</v>
      </c>
      <c r="B5294" s="80" t="s">
        <v>3861</v>
      </c>
      <c r="C5294" s="80" t="s">
        <v>3705</v>
      </c>
      <c r="D5294" s="99">
        <v>2.7300000000000001E-2</v>
      </c>
      <c r="E5294" s="80" t="s">
        <v>3706</v>
      </c>
      <c r="F5294" s="86" t="str">
        <f>INDEX('Crosswalk Particulates'!$B:$B,MATCH('2017 EPA Data'!A5294,'Crosswalk Particulates'!$A:$A,0))</f>
        <v>Commercial Buildings Sector</v>
      </c>
      <c r="G5294" s="91">
        <f>INDEX('Crosswalk Particulates'!$E:$E,MATCH('2017 EPA Data'!$B5294,'Crosswalk Particulates'!$D:$D,0))</f>
        <v>0</v>
      </c>
      <c r="H5294" s="103">
        <f t="shared" si="82"/>
        <v>0</v>
      </c>
    </row>
    <row r="5295" spans="1:8" hidden="1">
      <c r="A5295" s="80" t="s">
        <v>3766</v>
      </c>
      <c r="B5295" s="80" t="s">
        <v>4001</v>
      </c>
      <c r="C5295" s="80" t="s">
        <v>3705</v>
      </c>
      <c r="D5295" s="99">
        <v>2.7043000000000001E-2</v>
      </c>
      <c r="E5295" s="80" t="s">
        <v>3706</v>
      </c>
      <c r="F5295" s="86" t="str">
        <f>INDEX('Crosswalk Particulates'!$B:$B,MATCH('2017 EPA Data'!A5295,'Crosswalk Particulates'!$A:$A,0))</f>
        <v>process-chemicals-industry</v>
      </c>
      <c r="G5295" s="91">
        <f>INDEX('Crosswalk Particulates'!$E:$E,MATCH('2017 EPA Data'!$B5295,'Crosswalk Particulates'!$D:$D,0))</f>
        <v>0</v>
      </c>
      <c r="H5295" s="103">
        <f t="shared" si="82"/>
        <v>0</v>
      </c>
    </row>
    <row r="5296" spans="1:8" hidden="1">
      <c r="A5296" s="80" t="s">
        <v>3788</v>
      </c>
      <c r="B5296" s="80" t="s">
        <v>3920</v>
      </c>
      <c r="D5296" s="99">
        <v>2.6867121000000001E-2</v>
      </c>
      <c r="E5296" s="80" t="s">
        <v>3710</v>
      </c>
      <c r="F5296" s="86" t="str">
        <f>INDEX('Crosswalk Particulates'!$B:$B,MATCH('2017 EPA Data'!A5296,'Crosswalk Particulates'!$A:$A,0))</f>
        <v>industry-fuel-biomass</v>
      </c>
      <c r="G5296" s="91">
        <f>INDEX('Crosswalk Particulates'!$E:$E,MATCH('2017 EPA Data'!$B5296,'Crosswalk Particulates'!$D:$D,0))</f>
        <v>0</v>
      </c>
      <c r="H5296" s="103">
        <f t="shared" si="82"/>
        <v>24373.471165098752</v>
      </c>
    </row>
    <row r="5297" spans="1:8" hidden="1">
      <c r="A5297" s="80" t="s">
        <v>3796</v>
      </c>
      <c r="B5297" s="80" t="s">
        <v>3814</v>
      </c>
      <c r="C5297" s="80" t="s">
        <v>3705</v>
      </c>
      <c r="D5297" s="99">
        <v>2.6696142499999999E-2</v>
      </c>
      <c r="E5297" s="80" t="s">
        <v>3706</v>
      </c>
      <c r="F5297" s="86" t="str">
        <f>INDEX('Crosswalk Particulates'!$B:$B,MATCH('2017 EPA Data'!A5297,'Crosswalk Particulates'!$A:$A,0))</f>
        <v>Electricity Sector</v>
      </c>
      <c r="G5297" s="91">
        <f>INDEX('Crosswalk Particulates'!$E:$E,MATCH('2017 EPA Data'!$B5297,'Crosswalk Particulates'!$D:$D,0))</f>
        <v>0</v>
      </c>
      <c r="H5297" s="103">
        <f t="shared" si="82"/>
        <v>0</v>
      </c>
    </row>
    <row r="5298" spans="1:8" hidden="1">
      <c r="A5298" s="80" t="s">
        <v>3911</v>
      </c>
      <c r="B5298" s="80" t="s">
        <v>3719</v>
      </c>
      <c r="C5298" s="80" t="s">
        <v>3705</v>
      </c>
      <c r="D5298" s="99">
        <v>2.6194606240000001E-2</v>
      </c>
      <c r="E5298" s="80" t="s">
        <v>3706</v>
      </c>
      <c r="F5298" s="86" t="str">
        <f>INDEX('Crosswalk Particulates'!$B:$B,MATCH('2017 EPA Data'!A5298,'Crosswalk Particulates'!$A:$A,0))</f>
        <v>Residential Buildings Sector</v>
      </c>
      <c r="G5298" s="91">
        <f>INDEX('Crosswalk Particulates'!$E:$E,MATCH('2017 EPA Data'!$B5298,'Crosswalk Particulates'!$D:$D,0))</f>
        <v>0</v>
      </c>
      <c r="H5298" s="103">
        <f t="shared" si="82"/>
        <v>0</v>
      </c>
    </row>
    <row r="5299" spans="1:8" hidden="1">
      <c r="A5299" s="80" t="s">
        <v>3726</v>
      </c>
      <c r="B5299" s="80" t="s">
        <v>4024</v>
      </c>
      <c r="C5299" s="80" t="s">
        <v>3705</v>
      </c>
      <c r="D5299" s="99">
        <v>2.6011381630704E-2</v>
      </c>
      <c r="E5299" s="80" t="s">
        <v>3706</v>
      </c>
      <c r="F5299" s="86" t="str">
        <f>INDEX('Crosswalk Particulates'!$B:$B,MATCH('2017 EPA Data'!A5299,'Crosswalk Particulates'!$A:$A,0))</f>
        <v>process-other-industry</v>
      </c>
      <c r="G5299" s="91">
        <f>INDEX('Crosswalk Particulates'!$E:$E,MATCH('2017 EPA Data'!$B5299,'Crosswalk Particulates'!$D:$D,0))</f>
        <v>0</v>
      </c>
      <c r="H5299" s="103">
        <f t="shared" si="82"/>
        <v>0</v>
      </c>
    </row>
    <row r="5300" spans="1:8" hidden="1">
      <c r="A5300" s="80" t="s">
        <v>3707</v>
      </c>
      <c r="B5300" s="80" t="s">
        <v>4047</v>
      </c>
      <c r="C5300" s="80" t="s">
        <v>3705</v>
      </c>
      <c r="D5300" s="99">
        <v>2.5999999999999999E-2</v>
      </c>
      <c r="E5300" s="80" t="s">
        <v>3706</v>
      </c>
      <c r="F5300" s="86" t="str">
        <f>INDEX('Crosswalk Particulates'!$B:$B,MATCH('2017 EPA Data'!A5300,'Crosswalk Particulates'!$A:$A,0))</f>
        <v>process-other-industry</v>
      </c>
      <c r="G5300" s="91">
        <f>INDEX('Crosswalk Particulates'!$E:$E,MATCH('2017 EPA Data'!$B5300,'Crosswalk Particulates'!$D:$D,0))</f>
        <v>0</v>
      </c>
      <c r="H5300" s="103">
        <f t="shared" si="82"/>
        <v>0</v>
      </c>
    </row>
    <row r="5301" spans="1:8" hidden="1">
      <c r="A5301" s="80" t="s">
        <v>3817</v>
      </c>
      <c r="B5301" s="80" t="s">
        <v>3969</v>
      </c>
      <c r="C5301" s="80" t="s">
        <v>3705</v>
      </c>
      <c r="D5301" s="99">
        <v>2.5973159999999999E-2</v>
      </c>
      <c r="E5301" s="80" t="s">
        <v>3706</v>
      </c>
      <c r="F5301" s="86" t="str">
        <f>INDEX('Crosswalk Particulates'!$B:$B,MATCH('2017 EPA Data'!A5301,'Crosswalk Particulates'!$A:$A,0))</f>
        <v>industry-fuel-oil</v>
      </c>
      <c r="G5301" s="91">
        <f>INDEX('Crosswalk Particulates'!$E:$E,MATCH('2017 EPA Data'!$B5301,'Crosswalk Particulates'!$D:$D,0))</f>
        <v>0</v>
      </c>
      <c r="H5301" s="103">
        <f t="shared" si="82"/>
        <v>0</v>
      </c>
    </row>
    <row r="5302" spans="1:8" hidden="1">
      <c r="A5302" s="80" t="s">
        <v>3796</v>
      </c>
      <c r="B5302" s="80" t="s">
        <v>3831</v>
      </c>
      <c r="C5302" s="80" t="s">
        <v>3705</v>
      </c>
      <c r="D5302" s="99">
        <v>2.5658816551999999E-2</v>
      </c>
      <c r="E5302" s="80" t="s">
        <v>3706</v>
      </c>
      <c r="F5302" s="86" t="str">
        <f>INDEX('Crosswalk Particulates'!$B:$B,MATCH('2017 EPA Data'!A5302,'Crosswalk Particulates'!$A:$A,0))</f>
        <v>Electricity Sector</v>
      </c>
      <c r="G5302" s="91">
        <f>INDEX('Crosswalk Particulates'!$E:$E,MATCH('2017 EPA Data'!$B5302,'Crosswalk Particulates'!$D:$D,0))</f>
        <v>0</v>
      </c>
      <c r="H5302" s="103">
        <f t="shared" si="82"/>
        <v>0</v>
      </c>
    </row>
    <row r="5303" spans="1:8" hidden="1">
      <c r="A5303" s="80" t="s">
        <v>3911</v>
      </c>
      <c r="B5303" s="80" t="s">
        <v>3867</v>
      </c>
      <c r="C5303" s="80" t="s">
        <v>3705</v>
      </c>
      <c r="D5303" s="99">
        <v>2.477868158E-2</v>
      </c>
      <c r="E5303" s="80" t="s">
        <v>3706</v>
      </c>
      <c r="F5303" s="86" t="str">
        <f>INDEX('Crosswalk Particulates'!$B:$B,MATCH('2017 EPA Data'!A5303,'Crosswalk Particulates'!$A:$A,0))</f>
        <v>Residential Buildings Sector</v>
      </c>
      <c r="G5303" s="91">
        <f>INDEX('Crosswalk Particulates'!$E:$E,MATCH('2017 EPA Data'!$B5303,'Crosswalk Particulates'!$D:$D,0))</f>
        <v>0</v>
      </c>
      <c r="H5303" s="103">
        <f t="shared" si="82"/>
        <v>0</v>
      </c>
    </row>
    <row r="5304" spans="1:8" hidden="1">
      <c r="A5304" s="80" t="s">
        <v>3773</v>
      </c>
      <c r="B5304" s="80" t="s">
        <v>3963</v>
      </c>
      <c r="C5304" s="80" t="s">
        <v>3705</v>
      </c>
      <c r="D5304" s="99">
        <v>2.4619521380396098E-2</v>
      </c>
      <c r="E5304" s="80" t="s">
        <v>3706</v>
      </c>
      <c r="F5304" s="86" t="str">
        <f>INDEX('Crosswalk Particulates'!$B:$B,MATCH('2017 EPA Data'!A5304,'Crosswalk Particulates'!$A:$A,0))</f>
        <v>process-other-industry</v>
      </c>
      <c r="G5304" s="91">
        <f>INDEX('Crosswalk Particulates'!$E:$E,MATCH('2017 EPA Data'!$B5304,'Crosswalk Particulates'!$D:$D,0))</f>
        <v>0</v>
      </c>
      <c r="H5304" s="103">
        <f t="shared" si="82"/>
        <v>0</v>
      </c>
    </row>
    <row r="5305" spans="1:8" hidden="1">
      <c r="A5305" s="80" t="s">
        <v>3735</v>
      </c>
      <c r="B5305" s="80" t="s">
        <v>3809</v>
      </c>
      <c r="C5305" s="80" t="s">
        <v>3705</v>
      </c>
      <c r="D5305" s="99">
        <v>2.4619439350000001E-2</v>
      </c>
      <c r="E5305" s="80" t="s">
        <v>3706</v>
      </c>
      <c r="F5305" s="86" t="str">
        <f>INDEX('Crosswalk Particulates'!$B:$B,MATCH('2017 EPA Data'!A5305,'Crosswalk Particulates'!$A:$A,0))</f>
        <v>process-other-industry</v>
      </c>
      <c r="G5305" s="91">
        <f>INDEX('Crosswalk Particulates'!$E:$E,MATCH('2017 EPA Data'!$B5305,'Crosswalk Particulates'!$D:$D,0))</f>
        <v>0</v>
      </c>
      <c r="H5305" s="103">
        <f t="shared" si="82"/>
        <v>0</v>
      </c>
    </row>
    <row r="5306" spans="1:8" hidden="1">
      <c r="A5306" s="80" t="s">
        <v>3772</v>
      </c>
      <c r="B5306" s="80" t="s">
        <v>4059</v>
      </c>
      <c r="C5306" s="80" t="s">
        <v>3705</v>
      </c>
      <c r="D5306" s="99">
        <v>2.4348263419999999E-2</v>
      </c>
      <c r="E5306" s="80" t="s">
        <v>3706</v>
      </c>
      <c r="F5306" s="86" t="str">
        <f>INDEX('Crosswalk Particulates'!$B:$B,MATCH('2017 EPA Data'!A5306,'Crosswalk Particulates'!$A:$A,0))</f>
        <v>Electricity Sector</v>
      </c>
      <c r="G5306" s="91">
        <f>INDEX('Crosswalk Particulates'!$E:$E,MATCH('2017 EPA Data'!$B5306,'Crosswalk Particulates'!$D:$D,0))</f>
        <v>0</v>
      </c>
      <c r="H5306" s="103">
        <f t="shared" si="82"/>
        <v>0</v>
      </c>
    </row>
    <row r="5307" spans="1:8" hidden="1">
      <c r="A5307" s="80" t="s">
        <v>3772</v>
      </c>
      <c r="B5307" s="80" t="s">
        <v>3923</v>
      </c>
      <c r="C5307" s="80" t="s">
        <v>3705</v>
      </c>
      <c r="D5307" s="99">
        <v>2.4203779694200001E-2</v>
      </c>
      <c r="E5307" s="80" t="s">
        <v>3706</v>
      </c>
      <c r="F5307" s="86" t="str">
        <f>INDEX('Crosswalk Particulates'!$B:$B,MATCH('2017 EPA Data'!A5307,'Crosswalk Particulates'!$A:$A,0))</f>
        <v>Electricity Sector</v>
      </c>
      <c r="G5307" s="91">
        <f>INDEX('Crosswalk Particulates'!$E:$E,MATCH('2017 EPA Data'!$B5307,'Crosswalk Particulates'!$D:$D,0))</f>
        <v>0</v>
      </c>
      <c r="H5307" s="103">
        <f t="shared" si="82"/>
        <v>0</v>
      </c>
    </row>
    <row r="5308" spans="1:8" hidden="1">
      <c r="A5308" s="80" t="s">
        <v>3835</v>
      </c>
      <c r="B5308" s="80" t="s">
        <v>3889</v>
      </c>
      <c r="C5308" s="80" t="s">
        <v>3705</v>
      </c>
      <c r="D5308" s="99">
        <v>2.4E-2</v>
      </c>
      <c r="E5308" s="80" t="s">
        <v>3706</v>
      </c>
      <c r="F5308" s="86" t="str">
        <f>INDEX('Crosswalk Particulates'!$B:$B,MATCH('2017 EPA Data'!A5308,'Crosswalk Particulates'!$A:$A,0))</f>
        <v>process-mining-industry</v>
      </c>
      <c r="G5308" s="91">
        <f>INDEX('Crosswalk Particulates'!$E:$E,MATCH('2017 EPA Data'!$B5308,'Crosswalk Particulates'!$D:$D,0))</f>
        <v>0</v>
      </c>
      <c r="H5308" s="103">
        <f t="shared" si="82"/>
        <v>0</v>
      </c>
    </row>
    <row r="5309" spans="1:8" hidden="1">
      <c r="A5309" s="80" t="s">
        <v>3734</v>
      </c>
      <c r="B5309" s="80" t="s">
        <v>3768</v>
      </c>
      <c r="C5309" s="80" t="s">
        <v>3705</v>
      </c>
      <c r="D5309" s="99">
        <v>2.36601E-2</v>
      </c>
      <c r="E5309" s="80" t="s">
        <v>3706</v>
      </c>
      <c r="F5309" s="86" t="str">
        <f>INDEX('Crosswalk Particulates'!$B:$B,MATCH('2017 EPA Data'!A5309,'Crosswalk Particulates'!$A:$A,0))</f>
        <v>process-other-industry</v>
      </c>
      <c r="G5309" s="91">
        <f>INDEX('Crosswalk Particulates'!$E:$E,MATCH('2017 EPA Data'!$B5309,'Crosswalk Particulates'!$D:$D,0))</f>
        <v>0</v>
      </c>
      <c r="H5309" s="103">
        <f t="shared" si="82"/>
        <v>0</v>
      </c>
    </row>
    <row r="5310" spans="1:8" hidden="1">
      <c r="A5310" s="80" t="s">
        <v>3788</v>
      </c>
      <c r="B5310" s="80" t="s">
        <v>4059</v>
      </c>
      <c r="C5310" s="80" t="s">
        <v>3705</v>
      </c>
      <c r="D5310" s="99">
        <v>2.3377245619400001E-2</v>
      </c>
      <c r="E5310" s="80" t="s">
        <v>3706</v>
      </c>
      <c r="F5310" s="86" t="str">
        <f>INDEX('Crosswalk Particulates'!$B:$B,MATCH('2017 EPA Data'!A5310,'Crosswalk Particulates'!$A:$A,0))</f>
        <v>industry-fuel-biomass</v>
      </c>
      <c r="G5310" s="91">
        <f>INDEX('Crosswalk Particulates'!$E:$E,MATCH('2017 EPA Data'!$B5310,'Crosswalk Particulates'!$D:$D,0))</f>
        <v>0</v>
      </c>
      <c r="H5310" s="103">
        <f t="shared" si="82"/>
        <v>0</v>
      </c>
    </row>
    <row r="5311" spans="1:8" hidden="1">
      <c r="A5311" s="80" t="s">
        <v>3753</v>
      </c>
      <c r="B5311" s="80" t="s">
        <v>3785</v>
      </c>
      <c r="C5311" s="80" t="s">
        <v>3709</v>
      </c>
      <c r="D5311" s="99">
        <v>2.334E-2</v>
      </c>
      <c r="E5311" s="80" t="s">
        <v>3710</v>
      </c>
      <c r="F5311" s="86" t="str">
        <f>INDEX('Crosswalk Particulates'!$B:$B,MATCH('2017 EPA Data'!A5311,'Crosswalk Particulates'!$A:$A,0))</f>
        <v>Electricity Sector</v>
      </c>
      <c r="G5311" s="91" t="str">
        <f>INDEX('Crosswalk Particulates'!$E:$E,MATCH('2017 EPA Data'!$B5311,'Crosswalk Particulates'!$D:$D,0))</f>
        <v>CH4</v>
      </c>
      <c r="H5311" s="103">
        <f t="shared" si="82"/>
        <v>21173.717012455661</v>
      </c>
    </row>
    <row r="5312" spans="1:8" hidden="1">
      <c r="A5312" s="80" t="s">
        <v>3735</v>
      </c>
      <c r="B5312" s="80" t="s">
        <v>3993</v>
      </c>
      <c r="C5312" s="80" t="s">
        <v>3705</v>
      </c>
      <c r="D5312" s="99">
        <v>2.3E-2</v>
      </c>
      <c r="E5312" s="80" t="s">
        <v>3706</v>
      </c>
      <c r="F5312" s="86" t="str">
        <f>INDEX('Crosswalk Particulates'!$B:$B,MATCH('2017 EPA Data'!A5312,'Crosswalk Particulates'!$A:$A,0))</f>
        <v>process-other-industry</v>
      </c>
      <c r="G5312" s="91">
        <f>INDEX('Crosswalk Particulates'!$E:$E,MATCH('2017 EPA Data'!$B5312,'Crosswalk Particulates'!$D:$D,0))</f>
        <v>0</v>
      </c>
      <c r="H5312" s="103">
        <f t="shared" si="82"/>
        <v>0</v>
      </c>
    </row>
    <row r="5313" spans="1:8" hidden="1">
      <c r="A5313" s="80" t="s">
        <v>3837</v>
      </c>
      <c r="B5313" s="80" t="s">
        <v>3823</v>
      </c>
      <c r="C5313" s="80" t="s">
        <v>3705</v>
      </c>
      <c r="D5313" s="99">
        <v>2.2855610160000001E-2</v>
      </c>
      <c r="E5313" s="80" t="s">
        <v>3706</v>
      </c>
      <c r="F5313" s="86" t="str">
        <f>INDEX('Crosswalk Particulates'!$B:$B,MATCH('2017 EPA Data'!A5313,'Crosswalk Particulates'!$A:$A,0))</f>
        <v>Electricity Sector</v>
      </c>
      <c r="G5313" s="91">
        <f>INDEX('Crosswalk Particulates'!$E:$E,MATCH('2017 EPA Data'!$B5313,'Crosswalk Particulates'!$D:$D,0))</f>
        <v>0</v>
      </c>
      <c r="H5313" s="103">
        <f t="shared" si="82"/>
        <v>0</v>
      </c>
    </row>
    <row r="5314" spans="1:8" hidden="1">
      <c r="A5314" s="80" t="s">
        <v>3796</v>
      </c>
      <c r="B5314" s="80" t="s">
        <v>3913</v>
      </c>
      <c r="C5314" s="80" t="s">
        <v>3705</v>
      </c>
      <c r="D5314" s="99">
        <v>2.2533520000000001E-2</v>
      </c>
      <c r="E5314" s="80" t="s">
        <v>3706</v>
      </c>
      <c r="F5314" s="86" t="str">
        <f>INDEX('Crosswalk Particulates'!$B:$B,MATCH('2017 EPA Data'!A5314,'Crosswalk Particulates'!$A:$A,0))</f>
        <v>Electricity Sector</v>
      </c>
      <c r="G5314" s="91">
        <f>INDEX('Crosswalk Particulates'!$E:$E,MATCH('2017 EPA Data'!$B5314,'Crosswalk Particulates'!$D:$D,0))</f>
        <v>0</v>
      </c>
      <c r="H5314" s="103">
        <f t="shared" si="82"/>
        <v>0</v>
      </c>
    </row>
    <row r="5315" spans="1:8" hidden="1">
      <c r="A5315" s="80" t="s">
        <v>3747</v>
      </c>
      <c r="B5315" s="80" t="s">
        <v>3953</v>
      </c>
      <c r="C5315" s="80" t="s">
        <v>3705</v>
      </c>
      <c r="D5315" s="99">
        <v>2.1899999999999999E-2</v>
      </c>
      <c r="E5315" s="80" t="s">
        <v>3706</v>
      </c>
      <c r="F5315" s="86" t="str">
        <f>INDEX('Crosswalk Particulates'!$B:$B,MATCH('2017 EPA Data'!A5315,'Crosswalk Particulates'!$A:$A,0))</f>
        <v>process-waste-industry</v>
      </c>
      <c r="G5315" s="91">
        <f>INDEX('Crosswalk Particulates'!$E:$E,MATCH('2017 EPA Data'!$B5315,'Crosswalk Particulates'!$D:$D,0))</f>
        <v>0</v>
      </c>
      <c r="H5315" s="103">
        <f t="shared" si="82"/>
        <v>0</v>
      </c>
    </row>
    <row r="5316" spans="1:8" hidden="1">
      <c r="A5316" s="80" t="s">
        <v>3837</v>
      </c>
      <c r="B5316" s="80" t="s">
        <v>4033</v>
      </c>
      <c r="C5316" s="80" t="s">
        <v>3705</v>
      </c>
      <c r="D5316" s="99">
        <v>2.1446992500000001E-2</v>
      </c>
      <c r="E5316" s="80" t="s">
        <v>3706</v>
      </c>
      <c r="F5316" s="86" t="str">
        <f>INDEX('Crosswalk Particulates'!$B:$B,MATCH('2017 EPA Data'!A5316,'Crosswalk Particulates'!$A:$A,0))</f>
        <v>Electricity Sector</v>
      </c>
      <c r="G5316" s="91">
        <f>INDEX('Crosswalk Particulates'!$E:$E,MATCH('2017 EPA Data'!$B5316,'Crosswalk Particulates'!$D:$D,0))</f>
        <v>0</v>
      </c>
      <c r="H5316" s="103">
        <f t="shared" ref="H5316:H5379" si="83">IF(E5316="TON",D5316/metricton_to_shortton,0)*10^6</f>
        <v>0</v>
      </c>
    </row>
    <row r="5317" spans="1:8" hidden="1">
      <c r="A5317" s="80" t="s">
        <v>3770</v>
      </c>
      <c r="B5317" s="80" t="s">
        <v>3925</v>
      </c>
      <c r="C5317" s="80" t="s">
        <v>3705</v>
      </c>
      <c r="D5317" s="99">
        <v>2.1343768904600002E-2</v>
      </c>
      <c r="E5317" s="80" t="s">
        <v>3706</v>
      </c>
      <c r="F5317" s="86" t="str">
        <f>INDEX('Crosswalk Particulates'!$B:$B,MATCH('2017 EPA Data'!A5317,'Crosswalk Particulates'!$A:$A,0))</f>
        <v>Commercial Buildings Sector</v>
      </c>
      <c r="G5317" s="91">
        <f>INDEX('Crosswalk Particulates'!$E:$E,MATCH('2017 EPA Data'!$B5317,'Crosswalk Particulates'!$D:$D,0))</f>
        <v>0</v>
      </c>
      <c r="H5317" s="103">
        <f t="shared" si="83"/>
        <v>0</v>
      </c>
    </row>
    <row r="5318" spans="1:8" hidden="1">
      <c r="A5318" s="80" t="s">
        <v>3769</v>
      </c>
      <c r="B5318" s="80" t="s">
        <v>3923</v>
      </c>
      <c r="C5318" s="80" t="s">
        <v>3705</v>
      </c>
      <c r="D5318" s="99">
        <v>2.1016624300000002E-2</v>
      </c>
      <c r="E5318" s="80" t="s">
        <v>3706</v>
      </c>
      <c r="F5318" s="86" t="str">
        <f>INDEX('Crosswalk Particulates'!$B:$B,MATCH('2017 EPA Data'!A5318,'Crosswalk Particulates'!$A:$A,0))</f>
        <v>Electricity Sector</v>
      </c>
      <c r="G5318" s="91">
        <f>INDEX('Crosswalk Particulates'!$E:$E,MATCH('2017 EPA Data'!$B5318,'Crosswalk Particulates'!$D:$D,0))</f>
        <v>0</v>
      </c>
      <c r="H5318" s="103">
        <f t="shared" si="83"/>
        <v>0</v>
      </c>
    </row>
    <row r="5319" spans="1:8" hidden="1">
      <c r="A5319" s="80" t="s">
        <v>3730</v>
      </c>
      <c r="B5319" s="80" t="s">
        <v>3917</v>
      </c>
      <c r="C5319" s="80" t="s">
        <v>3705</v>
      </c>
      <c r="D5319" s="99">
        <v>2.0830206059999998E-2</v>
      </c>
      <c r="E5319" s="80" t="s">
        <v>3706</v>
      </c>
      <c r="F5319" s="86" t="str">
        <f>INDEX('Crosswalk Particulates'!$B:$B,MATCH('2017 EPA Data'!A5319,'Crosswalk Particulates'!$A:$A,0))</f>
        <v>process-ngps-industry</v>
      </c>
      <c r="G5319" s="91">
        <f>INDEX('Crosswalk Particulates'!$E:$E,MATCH('2017 EPA Data'!$B5319,'Crosswalk Particulates'!$D:$D,0))</f>
        <v>0</v>
      </c>
      <c r="H5319" s="103">
        <f t="shared" si="83"/>
        <v>0</v>
      </c>
    </row>
    <row r="5320" spans="1:8" hidden="1">
      <c r="A5320" s="80" t="s">
        <v>3730</v>
      </c>
      <c r="B5320" s="80" t="s">
        <v>3841</v>
      </c>
      <c r="C5320" s="80" t="s">
        <v>3705</v>
      </c>
      <c r="D5320" s="99">
        <v>2.0830206059999998E-2</v>
      </c>
      <c r="E5320" s="80" t="s">
        <v>3706</v>
      </c>
      <c r="F5320" s="86" t="str">
        <f>INDEX('Crosswalk Particulates'!$B:$B,MATCH('2017 EPA Data'!A5320,'Crosswalk Particulates'!$A:$A,0))</f>
        <v>process-ngps-industry</v>
      </c>
      <c r="G5320" s="91">
        <f>INDEX('Crosswalk Particulates'!$E:$E,MATCH('2017 EPA Data'!$B5320,'Crosswalk Particulates'!$D:$D,0))</f>
        <v>0</v>
      </c>
      <c r="H5320" s="103">
        <f t="shared" si="83"/>
        <v>0</v>
      </c>
    </row>
    <row r="5321" spans="1:8" hidden="1">
      <c r="A5321" s="80" t="s">
        <v>3807</v>
      </c>
      <c r="B5321" s="80" t="s">
        <v>3917</v>
      </c>
      <c r="C5321" s="80" t="s">
        <v>3705</v>
      </c>
      <c r="D5321" s="99">
        <v>2.0563720000000001E-2</v>
      </c>
      <c r="E5321" s="80" t="s">
        <v>3706</v>
      </c>
      <c r="F5321" s="86" t="str">
        <f>INDEX('Crosswalk Particulates'!$B:$B,MATCH('2017 EPA Data'!A5321,'Crosswalk Particulates'!$A:$A,0))</f>
        <v>process-iron and steel-industry</v>
      </c>
      <c r="G5321" s="91">
        <f>INDEX('Crosswalk Particulates'!$E:$E,MATCH('2017 EPA Data'!$B5321,'Crosswalk Particulates'!$D:$D,0))</f>
        <v>0</v>
      </c>
      <c r="H5321" s="103">
        <f t="shared" si="83"/>
        <v>0</v>
      </c>
    </row>
    <row r="5322" spans="1:8" hidden="1">
      <c r="A5322" s="80" t="s">
        <v>3788</v>
      </c>
      <c r="B5322" s="80" t="s">
        <v>4056</v>
      </c>
      <c r="C5322" s="80" t="s">
        <v>3705</v>
      </c>
      <c r="D5322" s="99">
        <v>2.0367204068000001E-2</v>
      </c>
      <c r="E5322" s="80" t="s">
        <v>3706</v>
      </c>
      <c r="F5322" s="86" t="str">
        <f>INDEX('Crosswalk Particulates'!$B:$B,MATCH('2017 EPA Data'!A5322,'Crosswalk Particulates'!$A:$A,0))</f>
        <v>industry-fuel-biomass</v>
      </c>
      <c r="G5322" s="91">
        <f>INDEX('Crosswalk Particulates'!$E:$E,MATCH('2017 EPA Data'!$B5322,'Crosswalk Particulates'!$D:$D,0))</f>
        <v>0</v>
      </c>
      <c r="H5322" s="103">
        <f t="shared" si="83"/>
        <v>0</v>
      </c>
    </row>
    <row r="5323" spans="1:8" hidden="1">
      <c r="A5323" s="80" t="s">
        <v>3735</v>
      </c>
      <c r="B5323" s="80" t="s">
        <v>3979</v>
      </c>
      <c r="C5323" s="80" t="s">
        <v>3705</v>
      </c>
      <c r="D5323" s="99">
        <v>0.02</v>
      </c>
      <c r="E5323" s="80" t="s">
        <v>3706</v>
      </c>
      <c r="F5323" s="86" t="str">
        <f>INDEX('Crosswalk Particulates'!$B:$B,MATCH('2017 EPA Data'!A5323,'Crosswalk Particulates'!$A:$A,0))</f>
        <v>process-other-industry</v>
      </c>
      <c r="G5323" s="91">
        <f>INDEX('Crosswalk Particulates'!$E:$E,MATCH('2017 EPA Data'!$B5323,'Crosswalk Particulates'!$D:$D,0))</f>
        <v>0</v>
      </c>
      <c r="H5323" s="103">
        <f t="shared" si="83"/>
        <v>0</v>
      </c>
    </row>
    <row r="5324" spans="1:8" hidden="1">
      <c r="A5324" s="80" t="s">
        <v>3852</v>
      </c>
      <c r="B5324" s="80" t="s">
        <v>3765</v>
      </c>
      <c r="C5324" s="80" t="s">
        <v>3705</v>
      </c>
      <c r="D5324" s="99">
        <v>0.02</v>
      </c>
      <c r="E5324" s="80" t="s">
        <v>3706</v>
      </c>
      <c r="F5324" s="86" t="str">
        <f>INDEX('Crosswalk Particulates'!$B:$B,MATCH('2017 EPA Data'!A5324,'Crosswalk Particulates'!$A:$A,0))</f>
        <v>Commercial Buildings Sector</v>
      </c>
      <c r="G5324" s="91">
        <f>INDEX('Crosswalk Particulates'!$E:$E,MATCH('2017 EPA Data'!$B5324,'Crosswalk Particulates'!$D:$D,0))</f>
        <v>0</v>
      </c>
      <c r="H5324" s="103">
        <f t="shared" si="83"/>
        <v>0</v>
      </c>
    </row>
    <row r="5325" spans="1:8" hidden="1">
      <c r="A5325" s="80" t="s">
        <v>3857</v>
      </c>
      <c r="B5325" s="80" t="s">
        <v>3910</v>
      </c>
      <c r="C5325" s="80" t="s">
        <v>3705</v>
      </c>
      <c r="D5325" s="99">
        <v>1.9998391994000001E-2</v>
      </c>
      <c r="E5325" s="80" t="s">
        <v>3706</v>
      </c>
      <c r="F5325" s="86" t="str">
        <f>INDEX('Crosswalk Particulates'!$B:$B,MATCH('2017 EPA Data'!A5325,'Crosswalk Particulates'!$A:$A,0))</f>
        <v>Commercial Buildings Sector</v>
      </c>
      <c r="G5325" s="91">
        <f>INDEX('Crosswalk Particulates'!$E:$E,MATCH('2017 EPA Data'!$B5325,'Crosswalk Particulates'!$D:$D,0))</f>
        <v>0</v>
      </c>
      <c r="H5325" s="103">
        <f t="shared" si="83"/>
        <v>0</v>
      </c>
    </row>
    <row r="5326" spans="1:8" hidden="1">
      <c r="A5326" s="80" t="s">
        <v>3837</v>
      </c>
      <c r="B5326" s="80" t="s">
        <v>3923</v>
      </c>
      <c r="C5326" s="80" t="s">
        <v>3705</v>
      </c>
      <c r="D5326" s="99">
        <v>1.91290733E-2</v>
      </c>
      <c r="E5326" s="80" t="s">
        <v>3706</v>
      </c>
      <c r="F5326" s="86" t="str">
        <f>INDEX('Crosswalk Particulates'!$B:$B,MATCH('2017 EPA Data'!A5326,'Crosswalk Particulates'!$A:$A,0))</f>
        <v>Electricity Sector</v>
      </c>
      <c r="G5326" s="91">
        <f>INDEX('Crosswalk Particulates'!$E:$E,MATCH('2017 EPA Data'!$B5326,'Crosswalk Particulates'!$D:$D,0))</f>
        <v>0</v>
      </c>
      <c r="H5326" s="103">
        <f t="shared" si="83"/>
        <v>0</v>
      </c>
    </row>
    <row r="5327" spans="1:8" hidden="1">
      <c r="A5327" s="80" t="s">
        <v>3796</v>
      </c>
      <c r="B5327" s="80" t="s">
        <v>3866</v>
      </c>
      <c r="C5327" s="80" t="s">
        <v>3705</v>
      </c>
      <c r="D5327" s="99">
        <v>1.9E-2</v>
      </c>
      <c r="E5327" s="80" t="s">
        <v>3706</v>
      </c>
      <c r="F5327" s="86" t="str">
        <f>INDEX('Crosswalk Particulates'!$B:$B,MATCH('2017 EPA Data'!A5327,'Crosswalk Particulates'!$A:$A,0))</f>
        <v>Electricity Sector</v>
      </c>
      <c r="G5327" s="91">
        <f>INDEX('Crosswalk Particulates'!$E:$E,MATCH('2017 EPA Data'!$B5327,'Crosswalk Particulates'!$D:$D,0))</f>
        <v>0</v>
      </c>
      <c r="H5327" s="103">
        <f t="shared" si="83"/>
        <v>0</v>
      </c>
    </row>
    <row r="5328" spans="1:8" hidden="1">
      <c r="A5328" s="80" t="s">
        <v>3757</v>
      </c>
      <c r="B5328" s="80" t="s">
        <v>3874</v>
      </c>
      <c r="C5328" s="80" t="s">
        <v>3705</v>
      </c>
      <c r="D5328" s="99">
        <v>1.8952E-2</v>
      </c>
      <c r="E5328" s="80" t="s">
        <v>3706</v>
      </c>
      <c r="F5328" s="86" t="str">
        <f>INDEX('Crosswalk Particulates'!$B:$B,MATCH('2017 EPA Data'!A5328,'Crosswalk Particulates'!$A:$A,0))</f>
        <v>Transportation Sector</v>
      </c>
      <c r="G5328" s="91">
        <f>INDEX('Crosswalk Particulates'!$E:$E,MATCH('2017 EPA Data'!$B5328,'Crosswalk Particulates'!$D:$D,0))</f>
        <v>0</v>
      </c>
      <c r="H5328" s="103">
        <f t="shared" si="83"/>
        <v>0</v>
      </c>
    </row>
    <row r="5329" spans="1:8" hidden="1">
      <c r="A5329" s="80" t="s">
        <v>3788</v>
      </c>
      <c r="B5329" s="80" t="s">
        <v>3969</v>
      </c>
      <c r="C5329" s="80" t="s">
        <v>3705</v>
      </c>
      <c r="D5329" s="99">
        <v>1.8887797000000001E-2</v>
      </c>
      <c r="E5329" s="80" t="s">
        <v>3706</v>
      </c>
      <c r="F5329" s="86" t="str">
        <f>INDEX('Crosswalk Particulates'!$B:$B,MATCH('2017 EPA Data'!A5329,'Crosswalk Particulates'!$A:$A,0))</f>
        <v>industry-fuel-biomass</v>
      </c>
      <c r="G5329" s="91">
        <f>INDEX('Crosswalk Particulates'!$E:$E,MATCH('2017 EPA Data'!$B5329,'Crosswalk Particulates'!$D:$D,0))</f>
        <v>0</v>
      </c>
      <c r="H5329" s="103">
        <f t="shared" si="83"/>
        <v>0</v>
      </c>
    </row>
    <row r="5330" spans="1:8" hidden="1">
      <c r="A5330" s="80" t="s">
        <v>3726</v>
      </c>
      <c r="B5330" s="80" t="s">
        <v>3949</v>
      </c>
      <c r="C5330" s="80" t="s">
        <v>3705</v>
      </c>
      <c r="D5330" s="99">
        <v>1.848E-2</v>
      </c>
      <c r="E5330" s="80" t="s">
        <v>3706</v>
      </c>
      <c r="F5330" s="86" t="str">
        <f>INDEX('Crosswalk Particulates'!$B:$B,MATCH('2017 EPA Data'!A5330,'Crosswalk Particulates'!$A:$A,0))</f>
        <v>process-other-industry</v>
      </c>
      <c r="G5330" s="91">
        <f>INDEX('Crosswalk Particulates'!$E:$E,MATCH('2017 EPA Data'!$B5330,'Crosswalk Particulates'!$D:$D,0))</f>
        <v>0</v>
      </c>
      <c r="H5330" s="103">
        <f t="shared" si="83"/>
        <v>0</v>
      </c>
    </row>
    <row r="5331" spans="1:8" hidden="1">
      <c r="A5331" s="80" t="s">
        <v>3820</v>
      </c>
      <c r="B5331" s="80" t="s">
        <v>3973</v>
      </c>
      <c r="C5331" s="80" t="s">
        <v>3705</v>
      </c>
      <c r="D5331" s="99">
        <v>1.8425199999999999E-2</v>
      </c>
      <c r="E5331" s="80" t="s">
        <v>3706</v>
      </c>
      <c r="F5331" s="86" t="str">
        <f>INDEX('Crosswalk Particulates'!$B:$B,MATCH('2017 EPA Data'!A5331,'Crosswalk Particulates'!$A:$A,0))</f>
        <v>industry-fuel-other</v>
      </c>
      <c r="G5331" s="91">
        <f>INDEX('Crosswalk Particulates'!$E:$E,MATCH('2017 EPA Data'!$B5331,'Crosswalk Particulates'!$D:$D,0))</f>
        <v>0</v>
      </c>
      <c r="H5331" s="103">
        <f t="shared" si="83"/>
        <v>0</v>
      </c>
    </row>
    <row r="5332" spans="1:8" hidden="1">
      <c r="A5332" s="80" t="s">
        <v>3790</v>
      </c>
      <c r="B5332" s="80" t="s">
        <v>3963</v>
      </c>
      <c r="C5332" s="80" t="s">
        <v>3705</v>
      </c>
      <c r="D5332" s="99">
        <v>1.8255464698999999E-2</v>
      </c>
      <c r="E5332" s="80" t="s">
        <v>3706</v>
      </c>
      <c r="F5332" s="86" t="str">
        <f>INDEX('Crosswalk Particulates'!$B:$B,MATCH('2017 EPA Data'!A5332,'Crosswalk Particulates'!$A:$A,0))</f>
        <v>process-other-industry</v>
      </c>
      <c r="G5332" s="91">
        <f>INDEX('Crosswalk Particulates'!$E:$E,MATCH('2017 EPA Data'!$B5332,'Crosswalk Particulates'!$D:$D,0))</f>
        <v>0</v>
      </c>
      <c r="H5332" s="103">
        <f t="shared" si="83"/>
        <v>0</v>
      </c>
    </row>
    <row r="5333" spans="1:8" hidden="1">
      <c r="A5333" s="80" t="s">
        <v>3911</v>
      </c>
      <c r="B5333" s="80" t="s">
        <v>3746</v>
      </c>
      <c r="C5333" s="80" t="s">
        <v>3705</v>
      </c>
      <c r="D5333" s="99">
        <v>1.7699058300000001E-2</v>
      </c>
      <c r="E5333" s="80" t="s">
        <v>3706</v>
      </c>
      <c r="F5333" s="86" t="str">
        <f>INDEX('Crosswalk Particulates'!$B:$B,MATCH('2017 EPA Data'!A5333,'Crosswalk Particulates'!$A:$A,0))</f>
        <v>Residential Buildings Sector</v>
      </c>
      <c r="G5333" s="91">
        <f>INDEX('Crosswalk Particulates'!$E:$E,MATCH('2017 EPA Data'!$B5333,'Crosswalk Particulates'!$D:$D,0))</f>
        <v>0</v>
      </c>
      <c r="H5333" s="103">
        <f t="shared" si="83"/>
        <v>0</v>
      </c>
    </row>
    <row r="5334" spans="1:8" hidden="1">
      <c r="A5334" s="80" t="s">
        <v>3735</v>
      </c>
      <c r="B5334" s="80" t="s">
        <v>3825</v>
      </c>
      <c r="C5334" s="80" t="s">
        <v>3705</v>
      </c>
      <c r="D5334" s="99">
        <v>1.717203338E-2</v>
      </c>
      <c r="E5334" s="80" t="s">
        <v>3706</v>
      </c>
      <c r="F5334" s="86" t="str">
        <f>INDEX('Crosswalk Particulates'!$B:$B,MATCH('2017 EPA Data'!A5334,'Crosswalk Particulates'!$A:$A,0))</f>
        <v>process-other-industry</v>
      </c>
      <c r="G5334" s="91">
        <f>INDEX('Crosswalk Particulates'!$E:$E,MATCH('2017 EPA Data'!$B5334,'Crosswalk Particulates'!$D:$D,0))</f>
        <v>0</v>
      </c>
      <c r="H5334" s="103">
        <f t="shared" si="83"/>
        <v>0</v>
      </c>
    </row>
    <row r="5335" spans="1:8" hidden="1">
      <c r="A5335" s="80" t="s">
        <v>3837</v>
      </c>
      <c r="B5335" s="80" t="s">
        <v>4015</v>
      </c>
      <c r="C5335" s="80" t="s">
        <v>3705</v>
      </c>
      <c r="D5335" s="99">
        <v>1.7097026000000001E-2</v>
      </c>
      <c r="E5335" s="80" t="s">
        <v>3706</v>
      </c>
      <c r="F5335" s="86" t="str">
        <f>INDEX('Crosswalk Particulates'!$B:$B,MATCH('2017 EPA Data'!A5335,'Crosswalk Particulates'!$A:$A,0))</f>
        <v>Electricity Sector</v>
      </c>
      <c r="G5335" s="91">
        <f>INDEX('Crosswalk Particulates'!$E:$E,MATCH('2017 EPA Data'!$B5335,'Crosswalk Particulates'!$D:$D,0))</f>
        <v>0</v>
      </c>
      <c r="H5335" s="103">
        <f t="shared" si="83"/>
        <v>0</v>
      </c>
    </row>
    <row r="5336" spans="1:8" hidden="1">
      <c r="A5336" s="80" t="s">
        <v>3796</v>
      </c>
      <c r="B5336" s="80" t="s">
        <v>3967</v>
      </c>
      <c r="C5336" s="80" t="s">
        <v>3705</v>
      </c>
      <c r="D5336" s="99">
        <v>1.7000000000000001E-2</v>
      </c>
      <c r="E5336" s="80" t="s">
        <v>3706</v>
      </c>
      <c r="F5336" s="86" t="str">
        <f>INDEX('Crosswalk Particulates'!$B:$B,MATCH('2017 EPA Data'!A5336,'Crosswalk Particulates'!$A:$A,0))</f>
        <v>Electricity Sector</v>
      </c>
      <c r="G5336" s="91">
        <f>INDEX('Crosswalk Particulates'!$E:$E,MATCH('2017 EPA Data'!$B5336,'Crosswalk Particulates'!$D:$D,0))</f>
        <v>0</v>
      </c>
      <c r="H5336" s="103">
        <f t="shared" si="83"/>
        <v>0</v>
      </c>
    </row>
    <row r="5337" spans="1:8" hidden="1">
      <c r="A5337" s="80" t="s">
        <v>3837</v>
      </c>
      <c r="B5337" s="80" t="s">
        <v>3839</v>
      </c>
      <c r="C5337" s="80" t="s">
        <v>3705</v>
      </c>
      <c r="D5337" s="99">
        <v>1.6403092800000001E-2</v>
      </c>
      <c r="E5337" s="80" t="s">
        <v>3706</v>
      </c>
      <c r="F5337" s="86" t="str">
        <f>INDEX('Crosswalk Particulates'!$B:$B,MATCH('2017 EPA Data'!A5337,'Crosswalk Particulates'!$A:$A,0))</f>
        <v>Electricity Sector</v>
      </c>
      <c r="G5337" s="91">
        <f>INDEX('Crosswalk Particulates'!$E:$E,MATCH('2017 EPA Data'!$B5337,'Crosswalk Particulates'!$D:$D,0))</f>
        <v>0</v>
      </c>
      <c r="H5337" s="103">
        <f t="shared" si="83"/>
        <v>0</v>
      </c>
    </row>
    <row r="5338" spans="1:8" hidden="1">
      <c r="A5338" s="80" t="s">
        <v>3807</v>
      </c>
      <c r="B5338" s="80" t="s">
        <v>3841</v>
      </c>
      <c r="C5338" s="80" t="s">
        <v>3705</v>
      </c>
      <c r="D5338" s="99">
        <v>1.6245160000000002E-2</v>
      </c>
      <c r="E5338" s="80" t="s">
        <v>3706</v>
      </c>
      <c r="F5338" s="86" t="str">
        <f>INDEX('Crosswalk Particulates'!$B:$B,MATCH('2017 EPA Data'!A5338,'Crosswalk Particulates'!$A:$A,0))</f>
        <v>process-iron and steel-industry</v>
      </c>
      <c r="G5338" s="91">
        <f>INDEX('Crosswalk Particulates'!$E:$E,MATCH('2017 EPA Data'!$B5338,'Crosswalk Particulates'!$D:$D,0))</f>
        <v>0</v>
      </c>
      <c r="H5338" s="103">
        <f t="shared" si="83"/>
        <v>0</v>
      </c>
    </row>
    <row r="5339" spans="1:8" hidden="1">
      <c r="A5339" s="80" t="s">
        <v>3707</v>
      </c>
      <c r="B5339" s="80" t="s">
        <v>4032</v>
      </c>
      <c r="C5339" s="80" t="s">
        <v>3705</v>
      </c>
      <c r="D5339" s="99">
        <v>1.6199999999999999E-2</v>
      </c>
      <c r="E5339" s="80" t="s">
        <v>3706</v>
      </c>
      <c r="F5339" s="86" t="str">
        <f>INDEX('Crosswalk Particulates'!$B:$B,MATCH('2017 EPA Data'!A5339,'Crosswalk Particulates'!$A:$A,0))</f>
        <v>process-other-industry</v>
      </c>
      <c r="G5339" s="91">
        <f>INDEX('Crosswalk Particulates'!$E:$E,MATCH('2017 EPA Data'!$B5339,'Crosswalk Particulates'!$D:$D,0))</f>
        <v>0</v>
      </c>
      <c r="H5339" s="103">
        <f t="shared" si="83"/>
        <v>0</v>
      </c>
    </row>
    <row r="5340" spans="1:8" hidden="1">
      <c r="A5340" s="80" t="s">
        <v>3735</v>
      </c>
      <c r="B5340" s="80" t="s">
        <v>3883</v>
      </c>
      <c r="C5340" s="80" t="s">
        <v>3705</v>
      </c>
      <c r="D5340" s="99">
        <v>1.6192530100000001E-2</v>
      </c>
      <c r="E5340" s="80" t="s">
        <v>3706</v>
      </c>
      <c r="F5340" s="86" t="str">
        <f>INDEX('Crosswalk Particulates'!$B:$B,MATCH('2017 EPA Data'!A5340,'Crosswalk Particulates'!$A:$A,0))</f>
        <v>process-other-industry</v>
      </c>
      <c r="G5340" s="91">
        <f>INDEX('Crosswalk Particulates'!$E:$E,MATCH('2017 EPA Data'!$B5340,'Crosswalk Particulates'!$D:$D,0))</f>
        <v>0</v>
      </c>
      <c r="H5340" s="103">
        <f t="shared" si="83"/>
        <v>0</v>
      </c>
    </row>
    <row r="5341" spans="1:8" hidden="1">
      <c r="A5341" s="80" t="s">
        <v>3796</v>
      </c>
      <c r="B5341" s="80" t="s">
        <v>3903</v>
      </c>
      <c r="C5341" s="80" t="s">
        <v>3705</v>
      </c>
      <c r="D5341" s="99">
        <v>1.6156E-2</v>
      </c>
      <c r="E5341" s="80" t="s">
        <v>3706</v>
      </c>
      <c r="F5341" s="86" t="str">
        <f>INDEX('Crosswalk Particulates'!$B:$B,MATCH('2017 EPA Data'!A5341,'Crosswalk Particulates'!$A:$A,0))</f>
        <v>Electricity Sector</v>
      </c>
      <c r="G5341" s="91">
        <f>INDEX('Crosswalk Particulates'!$E:$E,MATCH('2017 EPA Data'!$B5341,'Crosswalk Particulates'!$D:$D,0))</f>
        <v>0</v>
      </c>
      <c r="H5341" s="103">
        <f t="shared" si="83"/>
        <v>0</v>
      </c>
    </row>
    <row r="5342" spans="1:8" hidden="1">
      <c r="A5342" s="80" t="s">
        <v>3843</v>
      </c>
      <c r="B5342" s="80" t="s">
        <v>3831</v>
      </c>
      <c r="C5342" s="80" t="s">
        <v>3705</v>
      </c>
      <c r="D5342" s="99">
        <v>1.5816127250898999E-2</v>
      </c>
      <c r="E5342" s="80" t="s">
        <v>3706</v>
      </c>
      <c r="F5342" s="86" t="str">
        <f>INDEX('Crosswalk Particulates'!$B:$B,MATCH('2017 EPA Data'!A5342,'Crosswalk Particulates'!$A:$A,0))</f>
        <v>Commercial Buildings Sector</v>
      </c>
      <c r="G5342" s="91">
        <f>INDEX('Crosswalk Particulates'!$E:$E,MATCH('2017 EPA Data'!$B5342,'Crosswalk Particulates'!$D:$D,0))</f>
        <v>0</v>
      </c>
      <c r="H5342" s="103">
        <f t="shared" si="83"/>
        <v>0</v>
      </c>
    </row>
    <row r="5343" spans="1:8" hidden="1">
      <c r="A5343" s="80" t="s">
        <v>3730</v>
      </c>
      <c r="B5343" s="80" t="s">
        <v>3963</v>
      </c>
      <c r="C5343" s="80" t="s">
        <v>3705</v>
      </c>
      <c r="D5343" s="99">
        <v>1.5755006429999999E-2</v>
      </c>
      <c r="E5343" s="80" t="s">
        <v>3706</v>
      </c>
      <c r="F5343" s="86" t="str">
        <f>INDEX('Crosswalk Particulates'!$B:$B,MATCH('2017 EPA Data'!A5343,'Crosswalk Particulates'!$A:$A,0))</f>
        <v>process-ngps-industry</v>
      </c>
      <c r="G5343" s="91">
        <f>INDEX('Crosswalk Particulates'!$E:$E,MATCH('2017 EPA Data'!$B5343,'Crosswalk Particulates'!$D:$D,0))</f>
        <v>0</v>
      </c>
      <c r="H5343" s="103">
        <f t="shared" si="83"/>
        <v>0</v>
      </c>
    </row>
    <row r="5344" spans="1:8" hidden="1">
      <c r="A5344" s="80" t="s">
        <v>3837</v>
      </c>
      <c r="B5344" s="80" t="s">
        <v>4035</v>
      </c>
      <c r="C5344" s="80" t="s">
        <v>3705</v>
      </c>
      <c r="D5344" s="99">
        <v>1.5695298399999998E-2</v>
      </c>
      <c r="E5344" s="80" t="s">
        <v>3706</v>
      </c>
      <c r="F5344" s="86" t="str">
        <f>INDEX('Crosswalk Particulates'!$B:$B,MATCH('2017 EPA Data'!A5344,'Crosswalk Particulates'!$A:$A,0))</f>
        <v>Electricity Sector</v>
      </c>
      <c r="G5344" s="91">
        <f>INDEX('Crosswalk Particulates'!$E:$E,MATCH('2017 EPA Data'!$B5344,'Crosswalk Particulates'!$D:$D,0))</f>
        <v>0</v>
      </c>
      <c r="H5344" s="103">
        <f t="shared" si="83"/>
        <v>0</v>
      </c>
    </row>
    <row r="5345" spans="1:8" hidden="1">
      <c r="A5345" s="80" t="s">
        <v>3911</v>
      </c>
      <c r="B5345" s="80" t="s">
        <v>3838</v>
      </c>
      <c r="C5345" s="80" t="s">
        <v>3705</v>
      </c>
      <c r="D5345" s="99">
        <v>1.5575171279999999E-2</v>
      </c>
      <c r="E5345" s="80" t="s">
        <v>3706</v>
      </c>
      <c r="F5345" s="86" t="str">
        <f>INDEX('Crosswalk Particulates'!$B:$B,MATCH('2017 EPA Data'!A5345,'Crosswalk Particulates'!$A:$A,0))</f>
        <v>Residential Buildings Sector</v>
      </c>
      <c r="G5345" s="91">
        <f>INDEX('Crosswalk Particulates'!$E:$E,MATCH('2017 EPA Data'!$B5345,'Crosswalk Particulates'!$D:$D,0))</f>
        <v>0</v>
      </c>
      <c r="H5345" s="103">
        <f t="shared" si="83"/>
        <v>0</v>
      </c>
    </row>
    <row r="5346" spans="1:8" hidden="1">
      <c r="A5346" s="80" t="s">
        <v>3753</v>
      </c>
      <c r="B5346" s="80" t="s">
        <v>3886</v>
      </c>
      <c r="C5346" s="80" t="s">
        <v>3709</v>
      </c>
      <c r="D5346" s="99">
        <v>1.5559999999999999E-2</v>
      </c>
      <c r="E5346" s="80" t="s">
        <v>3710</v>
      </c>
      <c r="F5346" s="86" t="str">
        <f>INDEX('Crosswalk Particulates'!$B:$B,MATCH('2017 EPA Data'!A5346,'Crosswalk Particulates'!$A:$A,0))</f>
        <v>Electricity Sector</v>
      </c>
      <c r="G5346" s="91" t="str">
        <f>INDEX('Crosswalk Particulates'!$E:$E,MATCH('2017 EPA Data'!$B5346,'Crosswalk Particulates'!$D:$D,0))</f>
        <v>N2O</v>
      </c>
      <c r="H5346" s="103">
        <f t="shared" si="83"/>
        <v>14115.811341637109</v>
      </c>
    </row>
    <row r="5347" spans="1:8" hidden="1">
      <c r="A5347" s="80" t="s">
        <v>3730</v>
      </c>
      <c r="B5347" s="80" t="s">
        <v>3831</v>
      </c>
      <c r="C5347" s="80" t="s">
        <v>3705</v>
      </c>
      <c r="D5347" s="99">
        <v>1.523018896E-2</v>
      </c>
      <c r="E5347" s="80" t="s">
        <v>3706</v>
      </c>
      <c r="F5347" s="86" t="str">
        <f>INDEX('Crosswalk Particulates'!$B:$B,MATCH('2017 EPA Data'!A5347,'Crosswalk Particulates'!$A:$A,0))</f>
        <v>process-ngps-industry</v>
      </c>
      <c r="G5347" s="91">
        <f>INDEX('Crosswalk Particulates'!$E:$E,MATCH('2017 EPA Data'!$B5347,'Crosswalk Particulates'!$D:$D,0))</f>
        <v>0</v>
      </c>
      <c r="H5347" s="103">
        <f t="shared" si="83"/>
        <v>0</v>
      </c>
    </row>
    <row r="5348" spans="1:8" hidden="1">
      <c r="A5348" s="80" t="s">
        <v>3769</v>
      </c>
      <c r="B5348" s="80" t="s">
        <v>4046</v>
      </c>
      <c r="C5348" s="80" t="s">
        <v>3705</v>
      </c>
      <c r="D5348" s="99">
        <v>1.4795923000000001E-2</v>
      </c>
      <c r="E5348" s="80" t="s">
        <v>3706</v>
      </c>
      <c r="F5348" s="86" t="str">
        <f>INDEX('Crosswalk Particulates'!$B:$B,MATCH('2017 EPA Data'!A5348,'Crosswalk Particulates'!$A:$A,0))</f>
        <v>Electricity Sector</v>
      </c>
      <c r="G5348" s="91">
        <f>INDEX('Crosswalk Particulates'!$E:$E,MATCH('2017 EPA Data'!$B5348,'Crosswalk Particulates'!$D:$D,0))</f>
        <v>0</v>
      </c>
      <c r="H5348" s="103">
        <f t="shared" si="83"/>
        <v>0</v>
      </c>
    </row>
    <row r="5349" spans="1:8" hidden="1">
      <c r="A5349" s="80" t="s">
        <v>3784</v>
      </c>
      <c r="B5349" s="80" t="s">
        <v>4033</v>
      </c>
      <c r="C5349" s="80" t="s">
        <v>3705</v>
      </c>
      <c r="D5349" s="99">
        <v>1.4403664599999999E-2</v>
      </c>
      <c r="E5349" s="80" t="s">
        <v>3706</v>
      </c>
      <c r="F5349" s="86" t="str">
        <f>INDEX('Crosswalk Particulates'!$B:$B,MATCH('2017 EPA Data'!A5349,'Crosswalk Particulates'!$A:$A,0))</f>
        <v>industry-fuel-coal</v>
      </c>
      <c r="G5349" s="91">
        <f>INDEX('Crosswalk Particulates'!$E:$E,MATCH('2017 EPA Data'!$B5349,'Crosswalk Particulates'!$D:$D,0))</f>
        <v>0</v>
      </c>
      <c r="H5349" s="103">
        <f t="shared" si="83"/>
        <v>0</v>
      </c>
    </row>
    <row r="5350" spans="1:8" hidden="1">
      <c r="A5350" s="80" t="s">
        <v>3769</v>
      </c>
      <c r="B5350" s="80" t="s">
        <v>4033</v>
      </c>
      <c r="C5350" s="80" t="s">
        <v>3705</v>
      </c>
      <c r="D5350" s="99">
        <v>1.4305427000000001E-2</v>
      </c>
      <c r="E5350" s="80" t="s">
        <v>3706</v>
      </c>
      <c r="F5350" s="86" t="str">
        <f>INDEX('Crosswalk Particulates'!$B:$B,MATCH('2017 EPA Data'!A5350,'Crosswalk Particulates'!$A:$A,0))</f>
        <v>Electricity Sector</v>
      </c>
      <c r="G5350" s="91">
        <f>INDEX('Crosswalk Particulates'!$E:$E,MATCH('2017 EPA Data'!$B5350,'Crosswalk Particulates'!$D:$D,0))</f>
        <v>0</v>
      </c>
      <c r="H5350" s="103">
        <f t="shared" si="83"/>
        <v>0</v>
      </c>
    </row>
    <row r="5351" spans="1:8" hidden="1">
      <c r="A5351" s="80" t="s">
        <v>3817</v>
      </c>
      <c r="B5351" s="80" t="s">
        <v>3839</v>
      </c>
      <c r="C5351" s="80" t="s">
        <v>3705</v>
      </c>
      <c r="D5351" s="99">
        <v>1.424162858E-2</v>
      </c>
      <c r="E5351" s="80" t="s">
        <v>3706</v>
      </c>
      <c r="F5351" s="86" t="str">
        <f>INDEX('Crosswalk Particulates'!$B:$B,MATCH('2017 EPA Data'!A5351,'Crosswalk Particulates'!$A:$A,0))</f>
        <v>industry-fuel-oil</v>
      </c>
      <c r="G5351" s="91">
        <f>INDEX('Crosswalk Particulates'!$E:$E,MATCH('2017 EPA Data'!$B5351,'Crosswalk Particulates'!$D:$D,0))</f>
        <v>0</v>
      </c>
      <c r="H5351" s="103">
        <f t="shared" si="83"/>
        <v>0</v>
      </c>
    </row>
    <row r="5352" spans="1:8" hidden="1">
      <c r="A5352" s="80" t="s">
        <v>3911</v>
      </c>
      <c r="B5352" s="80" t="s">
        <v>3801</v>
      </c>
      <c r="C5352" s="80" t="s">
        <v>3705</v>
      </c>
      <c r="D5352" s="99">
        <v>1.415924662E-2</v>
      </c>
      <c r="E5352" s="80" t="s">
        <v>3706</v>
      </c>
      <c r="F5352" s="86" t="str">
        <f>INDEX('Crosswalk Particulates'!$B:$B,MATCH('2017 EPA Data'!A5352,'Crosswalk Particulates'!$A:$A,0))</f>
        <v>Residential Buildings Sector</v>
      </c>
      <c r="G5352" s="91">
        <f>INDEX('Crosswalk Particulates'!$E:$E,MATCH('2017 EPA Data'!$B5352,'Crosswalk Particulates'!$D:$D,0))</f>
        <v>0</v>
      </c>
      <c r="H5352" s="103">
        <f t="shared" si="83"/>
        <v>0</v>
      </c>
    </row>
    <row r="5353" spans="1:8" hidden="1">
      <c r="A5353" s="80" t="s">
        <v>3730</v>
      </c>
      <c r="B5353" s="80" t="s">
        <v>4015</v>
      </c>
      <c r="C5353" s="80" t="s">
        <v>3705</v>
      </c>
      <c r="D5353" s="99">
        <v>1.414401E-2</v>
      </c>
      <c r="E5353" s="80" t="s">
        <v>3706</v>
      </c>
      <c r="F5353" s="86" t="str">
        <f>INDEX('Crosswalk Particulates'!$B:$B,MATCH('2017 EPA Data'!A5353,'Crosswalk Particulates'!$A:$A,0))</f>
        <v>process-ngps-industry</v>
      </c>
      <c r="G5353" s="91">
        <f>INDEX('Crosswalk Particulates'!$E:$E,MATCH('2017 EPA Data'!$B5353,'Crosswalk Particulates'!$D:$D,0))</f>
        <v>0</v>
      </c>
      <c r="H5353" s="103">
        <f t="shared" si="83"/>
        <v>0</v>
      </c>
    </row>
    <row r="5354" spans="1:8" hidden="1">
      <c r="A5354" s="80" t="s">
        <v>3796</v>
      </c>
      <c r="B5354" s="80" t="s">
        <v>4033</v>
      </c>
      <c r="C5354" s="80" t="s">
        <v>3705</v>
      </c>
      <c r="D5354" s="99">
        <v>1.39500645E-2</v>
      </c>
      <c r="E5354" s="80" t="s">
        <v>3706</v>
      </c>
      <c r="F5354" s="86" t="str">
        <f>INDEX('Crosswalk Particulates'!$B:$B,MATCH('2017 EPA Data'!A5354,'Crosswalk Particulates'!$A:$A,0))</f>
        <v>Electricity Sector</v>
      </c>
      <c r="G5354" s="91">
        <f>INDEX('Crosswalk Particulates'!$E:$E,MATCH('2017 EPA Data'!$B5354,'Crosswalk Particulates'!$D:$D,0))</f>
        <v>0</v>
      </c>
      <c r="H5354" s="103">
        <f t="shared" si="83"/>
        <v>0</v>
      </c>
    </row>
    <row r="5355" spans="1:8" hidden="1">
      <c r="A5355" s="80" t="s">
        <v>3735</v>
      </c>
      <c r="B5355" s="80" t="s">
        <v>3917</v>
      </c>
      <c r="C5355" s="80" t="s">
        <v>3705</v>
      </c>
      <c r="D5355" s="99">
        <v>1.3849206100000001E-2</v>
      </c>
      <c r="E5355" s="80" t="s">
        <v>3706</v>
      </c>
      <c r="F5355" s="86" t="str">
        <f>INDEX('Crosswalk Particulates'!$B:$B,MATCH('2017 EPA Data'!A5355,'Crosswalk Particulates'!$A:$A,0))</f>
        <v>process-other-industry</v>
      </c>
      <c r="G5355" s="91">
        <f>INDEX('Crosswalk Particulates'!$E:$E,MATCH('2017 EPA Data'!$B5355,'Crosswalk Particulates'!$D:$D,0))</f>
        <v>0</v>
      </c>
      <c r="H5355" s="103">
        <f t="shared" si="83"/>
        <v>0</v>
      </c>
    </row>
    <row r="5356" spans="1:8" hidden="1">
      <c r="A5356" s="80" t="s">
        <v>3741</v>
      </c>
      <c r="B5356" s="80" t="s">
        <v>3866</v>
      </c>
      <c r="C5356" s="80" t="s">
        <v>3705</v>
      </c>
      <c r="D5356" s="99">
        <v>1.3769999999999999E-2</v>
      </c>
      <c r="E5356" s="80" t="s">
        <v>3706</v>
      </c>
      <c r="F5356" s="86" t="str">
        <f>INDEX('Crosswalk Particulates'!$B:$B,MATCH('2017 EPA Data'!A5356,'Crosswalk Particulates'!$A:$A,0))</f>
        <v>process-other-industry</v>
      </c>
      <c r="G5356" s="91">
        <f>INDEX('Crosswalk Particulates'!$E:$E,MATCH('2017 EPA Data'!$B5356,'Crosswalk Particulates'!$D:$D,0))</f>
        <v>0</v>
      </c>
      <c r="H5356" s="103">
        <f t="shared" si="83"/>
        <v>0</v>
      </c>
    </row>
    <row r="5357" spans="1:8" hidden="1">
      <c r="A5357" s="80" t="s">
        <v>3837</v>
      </c>
      <c r="B5357" s="80" t="s">
        <v>4036</v>
      </c>
      <c r="C5357" s="80" t="s">
        <v>3705</v>
      </c>
      <c r="D5357" s="99">
        <v>1.37455713E-2</v>
      </c>
      <c r="E5357" s="80" t="s">
        <v>3706</v>
      </c>
      <c r="F5357" s="86" t="str">
        <f>INDEX('Crosswalk Particulates'!$B:$B,MATCH('2017 EPA Data'!A5357,'Crosswalk Particulates'!$A:$A,0))</f>
        <v>Electricity Sector</v>
      </c>
      <c r="G5357" s="91">
        <f>INDEX('Crosswalk Particulates'!$E:$E,MATCH('2017 EPA Data'!$B5357,'Crosswalk Particulates'!$D:$D,0))</f>
        <v>0</v>
      </c>
      <c r="H5357" s="103">
        <f t="shared" si="83"/>
        <v>0</v>
      </c>
    </row>
    <row r="5358" spans="1:8" hidden="1">
      <c r="A5358" s="80" t="s">
        <v>3807</v>
      </c>
      <c r="B5358" s="80" t="s">
        <v>3802</v>
      </c>
      <c r="C5358" s="80" t="s">
        <v>3705</v>
      </c>
      <c r="D5358" s="99">
        <v>1.3597E-2</v>
      </c>
      <c r="E5358" s="80" t="s">
        <v>3706</v>
      </c>
      <c r="F5358" s="86" t="str">
        <f>INDEX('Crosswalk Particulates'!$B:$B,MATCH('2017 EPA Data'!A5358,'Crosswalk Particulates'!$A:$A,0))</f>
        <v>process-iron and steel-industry</v>
      </c>
      <c r="G5358" s="91">
        <f>INDEX('Crosswalk Particulates'!$E:$E,MATCH('2017 EPA Data'!$B5358,'Crosswalk Particulates'!$D:$D,0))</f>
        <v>0</v>
      </c>
      <c r="H5358" s="103">
        <f t="shared" si="83"/>
        <v>0</v>
      </c>
    </row>
    <row r="5359" spans="1:8" hidden="1">
      <c r="A5359" s="80" t="s">
        <v>3735</v>
      </c>
      <c r="B5359" s="80" t="s">
        <v>3813</v>
      </c>
      <c r="C5359" s="80" t="s">
        <v>3705</v>
      </c>
      <c r="D5359" s="99">
        <v>1.34102001E-2</v>
      </c>
      <c r="E5359" s="80" t="s">
        <v>3706</v>
      </c>
      <c r="F5359" s="86" t="str">
        <f>INDEX('Crosswalk Particulates'!$B:$B,MATCH('2017 EPA Data'!A5359,'Crosswalk Particulates'!$A:$A,0))</f>
        <v>process-other-industry</v>
      </c>
      <c r="G5359" s="91">
        <f>INDEX('Crosswalk Particulates'!$E:$E,MATCH('2017 EPA Data'!$B5359,'Crosswalk Particulates'!$D:$D,0))</f>
        <v>0</v>
      </c>
      <c r="H5359" s="103">
        <f t="shared" si="83"/>
        <v>0</v>
      </c>
    </row>
    <row r="5360" spans="1:8" hidden="1">
      <c r="A5360" s="80" t="s">
        <v>3735</v>
      </c>
      <c r="B5360" s="80" t="s">
        <v>3841</v>
      </c>
      <c r="C5360" s="80" t="s">
        <v>3705</v>
      </c>
      <c r="D5360" s="99">
        <v>1.33094901E-2</v>
      </c>
      <c r="E5360" s="80" t="s">
        <v>3706</v>
      </c>
      <c r="F5360" s="86" t="str">
        <f>INDEX('Crosswalk Particulates'!$B:$B,MATCH('2017 EPA Data'!A5360,'Crosswalk Particulates'!$A:$A,0))</f>
        <v>process-other-industry</v>
      </c>
      <c r="G5360" s="91">
        <f>INDEX('Crosswalk Particulates'!$E:$E,MATCH('2017 EPA Data'!$B5360,'Crosswalk Particulates'!$D:$D,0))</f>
        <v>0</v>
      </c>
      <c r="H5360" s="103">
        <f t="shared" si="83"/>
        <v>0</v>
      </c>
    </row>
    <row r="5361" spans="1:8" hidden="1">
      <c r="A5361" s="80" t="s">
        <v>3734</v>
      </c>
      <c r="B5361" s="80" t="s">
        <v>3823</v>
      </c>
      <c r="C5361" s="80" t="s">
        <v>3705</v>
      </c>
      <c r="D5361" s="99">
        <v>1.3252E-2</v>
      </c>
      <c r="E5361" s="80" t="s">
        <v>3706</v>
      </c>
      <c r="F5361" s="86" t="str">
        <f>INDEX('Crosswalk Particulates'!$B:$B,MATCH('2017 EPA Data'!A5361,'Crosswalk Particulates'!$A:$A,0))</f>
        <v>process-other-industry</v>
      </c>
      <c r="G5361" s="91">
        <f>INDEX('Crosswalk Particulates'!$E:$E,MATCH('2017 EPA Data'!$B5361,'Crosswalk Particulates'!$D:$D,0))</f>
        <v>0</v>
      </c>
      <c r="H5361" s="103">
        <f t="shared" si="83"/>
        <v>0</v>
      </c>
    </row>
    <row r="5362" spans="1:8" hidden="1">
      <c r="A5362" s="80" t="s">
        <v>3735</v>
      </c>
      <c r="B5362" s="80" t="s">
        <v>3831</v>
      </c>
      <c r="C5362" s="80" t="s">
        <v>3705</v>
      </c>
      <c r="D5362" s="99">
        <v>1.30527101E-2</v>
      </c>
      <c r="E5362" s="80" t="s">
        <v>3706</v>
      </c>
      <c r="F5362" s="86" t="str">
        <f>INDEX('Crosswalk Particulates'!$B:$B,MATCH('2017 EPA Data'!A5362,'Crosswalk Particulates'!$A:$A,0))</f>
        <v>process-other-industry</v>
      </c>
      <c r="G5362" s="91">
        <f>INDEX('Crosswalk Particulates'!$E:$E,MATCH('2017 EPA Data'!$B5362,'Crosswalk Particulates'!$D:$D,0))</f>
        <v>0</v>
      </c>
      <c r="H5362" s="103">
        <f t="shared" si="83"/>
        <v>0</v>
      </c>
    </row>
    <row r="5363" spans="1:8" hidden="1">
      <c r="A5363" s="80" t="s">
        <v>3707</v>
      </c>
      <c r="B5363" s="80" t="s">
        <v>3995</v>
      </c>
      <c r="C5363" s="80" t="s">
        <v>3705</v>
      </c>
      <c r="D5363" s="99">
        <v>1.2963179999999999E-2</v>
      </c>
      <c r="E5363" s="80" t="s">
        <v>3706</v>
      </c>
      <c r="F5363" s="86" t="str">
        <f>INDEX('Crosswalk Particulates'!$B:$B,MATCH('2017 EPA Data'!A5363,'Crosswalk Particulates'!$A:$A,0))</f>
        <v>process-other-industry</v>
      </c>
      <c r="G5363" s="91">
        <f>INDEX('Crosswalk Particulates'!$E:$E,MATCH('2017 EPA Data'!$B5363,'Crosswalk Particulates'!$D:$D,0))</f>
        <v>0</v>
      </c>
      <c r="H5363" s="103">
        <f t="shared" si="83"/>
        <v>0</v>
      </c>
    </row>
    <row r="5364" spans="1:8" hidden="1">
      <c r="A5364" s="80" t="s">
        <v>3739</v>
      </c>
      <c r="B5364" s="80" t="s">
        <v>4049</v>
      </c>
      <c r="C5364" s="80" t="s">
        <v>3705</v>
      </c>
      <c r="D5364" s="99">
        <v>1.2643297926E-2</v>
      </c>
      <c r="E5364" s="80" t="s">
        <v>3706</v>
      </c>
      <c r="F5364" s="86" t="str">
        <f>INDEX('Crosswalk Particulates'!$B:$B,MATCH('2017 EPA Data'!A5364,'Crosswalk Particulates'!$A:$A,0))</f>
        <v>industry-fuel-natural gas</v>
      </c>
      <c r="G5364" s="91">
        <f>INDEX('Crosswalk Particulates'!$E:$E,MATCH('2017 EPA Data'!$B5364,'Crosswalk Particulates'!$D:$D,0))</f>
        <v>0</v>
      </c>
      <c r="H5364" s="103">
        <f t="shared" si="83"/>
        <v>0</v>
      </c>
    </row>
    <row r="5365" spans="1:8" hidden="1">
      <c r="A5365" s="80" t="s">
        <v>3774</v>
      </c>
      <c r="B5365" s="80" t="s">
        <v>3970</v>
      </c>
      <c r="C5365" s="80" t="s">
        <v>3705</v>
      </c>
      <c r="D5365" s="99">
        <v>1.2628E-2</v>
      </c>
      <c r="E5365" s="80" t="s">
        <v>3706</v>
      </c>
      <c r="F5365" s="86" t="str">
        <f>INDEX('Crosswalk Particulates'!$B:$B,MATCH('2017 EPA Data'!A5365,'Crosswalk Particulates'!$A:$A,0))</f>
        <v>process-other-industry</v>
      </c>
      <c r="G5365" s="91">
        <f>INDEX('Crosswalk Particulates'!$E:$E,MATCH('2017 EPA Data'!$B5365,'Crosswalk Particulates'!$D:$D,0))</f>
        <v>0</v>
      </c>
      <c r="H5365" s="103">
        <f t="shared" si="83"/>
        <v>0</v>
      </c>
    </row>
    <row r="5366" spans="1:8" hidden="1">
      <c r="A5366" s="80" t="s">
        <v>3835</v>
      </c>
      <c r="B5366" s="80" t="s">
        <v>3809</v>
      </c>
      <c r="C5366" s="80" t="s">
        <v>3705</v>
      </c>
      <c r="D5366" s="99">
        <v>1.2376E-2</v>
      </c>
      <c r="E5366" s="80" t="s">
        <v>3706</v>
      </c>
      <c r="F5366" s="86" t="str">
        <f>INDEX('Crosswalk Particulates'!$B:$B,MATCH('2017 EPA Data'!A5366,'Crosswalk Particulates'!$A:$A,0))</f>
        <v>process-mining-industry</v>
      </c>
      <c r="G5366" s="91">
        <f>INDEX('Crosswalk Particulates'!$E:$E,MATCH('2017 EPA Data'!$B5366,'Crosswalk Particulates'!$D:$D,0))</f>
        <v>0</v>
      </c>
      <c r="H5366" s="103">
        <f t="shared" si="83"/>
        <v>0</v>
      </c>
    </row>
    <row r="5367" spans="1:8" hidden="1">
      <c r="A5367" s="80" t="s">
        <v>3843</v>
      </c>
      <c r="B5367" s="80" t="s">
        <v>3823</v>
      </c>
      <c r="C5367" s="80" t="s">
        <v>3705</v>
      </c>
      <c r="D5367" s="99">
        <v>1.2319897588175E-2</v>
      </c>
      <c r="E5367" s="80" t="s">
        <v>3706</v>
      </c>
      <c r="F5367" s="86" t="str">
        <f>INDEX('Crosswalk Particulates'!$B:$B,MATCH('2017 EPA Data'!A5367,'Crosswalk Particulates'!$A:$A,0))</f>
        <v>Commercial Buildings Sector</v>
      </c>
      <c r="G5367" s="91">
        <f>INDEX('Crosswalk Particulates'!$E:$E,MATCH('2017 EPA Data'!$B5367,'Crosswalk Particulates'!$D:$D,0))</f>
        <v>0</v>
      </c>
      <c r="H5367" s="103">
        <f t="shared" si="83"/>
        <v>0</v>
      </c>
    </row>
    <row r="5368" spans="1:8" hidden="1">
      <c r="A5368" s="80" t="s">
        <v>3783</v>
      </c>
      <c r="B5368" s="80" t="s">
        <v>3894</v>
      </c>
      <c r="C5368" s="80" t="s">
        <v>3705</v>
      </c>
      <c r="D5368" s="99">
        <v>1.2140919999999999E-2</v>
      </c>
      <c r="E5368" s="80" t="s">
        <v>3706</v>
      </c>
      <c r="F5368" s="86" t="str">
        <f>INDEX('Crosswalk Particulates'!$B:$B,MATCH('2017 EPA Data'!A5368,'Crosswalk Particulates'!$A:$A,0))</f>
        <v>process-other-industry</v>
      </c>
      <c r="G5368" s="91">
        <f>INDEX('Crosswalk Particulates'!$E:$E,MATCH('2017 EPA Data'!$B5368,'Crosswalk Particulates'!$D:$D,0))</f>
        <v>0</v>
      </c>
      <c r="H5368" s="103">
        <f t="shared" si="83"/>
        <v>0</v>
      </c>
    </row>
    <row r="5369" spans="1:8" hidden="1">
      <c r="A5369" s="80" t="s">
        <v>3726</v>
      </c>
      <c r="B5369" s="80" t="s">
        <v>4055</v>
      </c>
      <c r="C5369" s="80" t="s">
        <v>3705</v>
      </c>
      <c r="D5369" s="99">
        <v>1.1398332376000001E-2</v>
      </c>
      <c r="E5369" s="80" t="s">
        <v>3706</v>
      </c>
      <c r="F5369" s="86" t="str">
        <f>INDEX('Crosswalk Particulates'!$B:$B,MATCH('2017 EPA Data'!A5369,'Crosswalk Particulates'!$A:$A,0))</f>
        <v>process-other-industry</v>
      </c>
      <c r="G5369" s="91">
        <f>INDEX('Crosswalk Particulates'!$E:$E,MATCH('2017 EPA Data'!$B5369,'Crosswalk Particulates'!$D:$D,0))</f>
        <v>0</v>
      </c>
      <c r="H5369" s="103">
        <f t="shared" si="83"/>
        <v>0</v>
      </c>
    </row>
    <row r="5370" spans="1:8" hidden="1">
      <c r="A5370" s="80" t="s">
        <v>3911</v>
      </c>
      <c r="B5370" s="80" t="s">
        <v>3764</v>
      </c>
      <c r="C5370" s="80" t="s">
        <v>3705</v>
      </c>
      <c r="D5370" s="99">
        <v>1.13273973E-2</v>
      </c>
      <c r="E5370" s="80" t="s">
        <v>3706</v>
      </c>
      <c r="F5370" s="86" t="str">
        <f>INDEX('Crosswalk Particulates'!$B:$B,MATCH('2017 EPA Data'!A5370,'Crosswalk Particulates'!$A:$A,0))</f>
        <v>Residential Buildings Sector</v>
      </c>
      <c r="G5370" s="91">
        <f>INDEX('Crosswalk Particulates'!$E:$E,MATCH('2017 EPA Data'!$B5370,'Crosswalk Particulates'!$D:$D,0))</f>
        <v>0</v>
      </c>
      <c r="H5370" s="103">
        <f t="shared" si="83"/>
        <v>0</v>
      </c>
    </row>
    <row r="5371" spans="1:8" hidden="1">
      <c r="A5371" s="80" t="s">
        <v>3741</v>
      </c>
      <c r="B5371" s="80" t="s">
        <v>3951</v>
      </c>
      <c r="C5371" s="80" t="s">
        <v>3705</v>
      </c>
      <c r="D5371" s="99">
        <v>1.0999999999999999E-2</v>
      </c>
      <c r="E5371" s="80" t="s">
        <v>3706</v>
      </c>
      <c r="F5371" s="86" t="str">
        <f>INDEX('Crosswalk Particulates'!$B:$B,MATCH('2017 EPA Data'!A5371,'Crosswalk Particulates'!$A:$A,0))</f>
        <v>process-other-industry</v>
      </c>
      <c r="G5371" s="91">
        <f>INDEX('Crosswalk Particulates'!$E:$E,MATCH('2017 EPA Data'!$B5371,'Crosswalk Particulates'!$D:$D,0))</f>
        <v>0</v>
      </c>
      <c r="H5371" s="103">
        <f t="shared" si="83"/>
        <v>0</v>
      </c>
    </row>
    <row r="5372" spans="1:8" hidden="1">
      <c r="A5372" s="80" t="s">
        <v>3743</v>
      </c>
      <c r="B5372" s="80" t="s">
        <v>3864</v>
      </c>
      <c r="C5372" s="80" t="s">
        <v>3705</v>
      </c>
      <c r="D5372" s="99">
        <v>1.0999500000000001E-2</v>
      </c>
      <c r="E5372" s="80" t="s">
        <v>3706</v>
      </c>
      <c r="F5372" s="86" t="str">
        <f>INDEX('Crosswalk Particulates'!$B:$B,MATCH('2017 EPA Data'!A5372,'Crosswalk Particulates'!$A:$A,0))</f>
        <v>process-other-industry</v>
      </c>
      <c r="G5372" s="91">
        <f>INDEX('Crosswalk Particulates'!$E:$E,MATCH('2017 EPA Data'!$B5372,'Crosswalk Particulates'!$D:$D,0))</f>
        <v>0</v>
      </c>
      <c r="H5372" s="103">
        <f t="shared" si="83"/>
        <v>0</v>
      </c>
    </row>
    <row r="5373" spans="1:8" hidden="1">
      <c r="A5373" s="80" t="s">
        <v>3852</v>
      </c>
      <c r="B5373" s="80" t="s">
        <v>3884</v>
      </c>
      <c r="C5373" s="80" t="s">
        <v>3705</v>
      </c>
      <c r="D5373" s="99">
        <v>1.091E-2</v>
      </c>
      <c r="E5373" s="80" t="s">
        <v>3706</v>
      </c>
      <c r="F5373" s="86" t="str">
        <f>INDEX('Crosswalk Particulates'!$B:$B,MATCH('2017 EPA Data'!A5373,'Crosswalk Particulates'!$A:$A,0))</f>
        <v>Commercial Buildings Sector</v>
      </c>
      <c r="G5373" s="91">
        <f>INDEX('Crosswalk Particulates'!$E:$E,MATCH('2017 EPA Data'!$B5373,'Crosswalk Particulates'!$D:$D,0))</f>
        <v>0</v>
      </c>
      <c r="H5373" s="103">
        <f t="shared" si="83"/>
        <v>0</v>
      </c>
    </row>
    <row r="5374" spans="1:8" hidden="1">
      <c r="A5374" s="80" t="s">
        <v>3796</v>
      </c>
      <c r="B5374" s="80" t="s">
        <v>3962</v>
      </c>
      <c r="C5374" s="80" t="s">
        <v>3705</v>
      </c>
      <c r="D5374" s="99">
        <v>1.083156E-2</v>
      </c>
      <c r="E5374" s="80" t="s">
        <v>3706</v>
      </c>
      <c r="F5374" s="86" t="str">
        <f>INDEX('Crosswalk Particulates'!$B:$B,MATCH('2017 EPA Data'!A5374,'Crosswalk Particulates'!$A:$A,0))</f>
        <v>Electricity Sector</v>
      </c>
      <c r="G5374" s="91">
        <f>INDEX('Crosswalk Particulates'!$E:$E,MATCH('2017 EPA Data'!$B5374,'Crosswalk Particulates'!$D:$D,0))</f>
        <v>0</v>
      </c>
      <c r="H5374" s="103">
        <f t="shared" si="83"/>
        <v>0</v>
      </c>
    </row>
    <row r="5375" spans="1:8" hidden="1">
      <c r="A5375" s="80" t="s">
        <v>3911</v>
      </c>
      <c r="B5375" s="80" t="s">
        <v>3872</v>
      </c>
      <c r="C5375" s="80" t="s">
        <v>3705</v>
      </c>
      <c r="D5375" s="99">
        <v>1.061943496E-2</v>
      </c>
      <c r="E5375" s="80" t="s">
        <v>3706</v>
      </c>
      <c r="F5375" s="86" t="str">
        <f>INDEX('Crosswalk Particulates'!$B:$B,MATCH('2017 EPA Data'!A5375,'Crosswalk Particulates'!$A:$A,0))</f>
        <v>Residential Buildings Sector</v>
      </c>
      <c r="G5375" s="91">
        <f>INDEX('Crosswalk Particulates'!$E:$E,MATCH('2017 EPA Data'!$B5375,'Crosswalk Particulates'!$D:$D,0))</f>
        <v>0</v>
      </c>
      <c r="H5375" s="103">
        <f t="shared" si="83"/>
        <v>0</v>
      </c>
    </row>
    <row r="5376" spans="1:8" hidden="1">
      <c r="A5376" s="80" t="s">
        <v>3784</v>
      </c>
      <c r="B5376" s="80" t="s">
        <v>4035</v>
      </c>
      <c r="C5376" s="80" t="s">
        <v>3705</v>
      </c>
      <c r="D5376" s="99">
        <v>1.0540862099999999E-2</v>
      </c>
      <c r="E5376" s="80" t="s">
        <v>3706</v>
      </c>
      <c r="F5376" s="86" t="str">
        <f>INDEX('Crosswalk Particulates'!$B:$B,MATCH('2017 EPA Data'!A5376,'Crosswalk Particulates'!$A:$A,0))</f>
        <v>industry-fuel-coal</v>
      </c>
      <c r="G5376" s="91">
        <f>INDEX('Crosswalk Particulates'!$E:$E,MATCH('2017 EPA Data'!$B5376,'Crosswalk Particulates'!$D:$D,0))</f>
        <v>0</v>
      </c>
      <c r="H5376" s="103">
        <f t="shared" si="83"/>
        <v>0</v>
      </c>
    </row>
    <row r="5377" spans="1:8" hidden="1">
      <c r="A5377" s="80" t="s">
        <v>3790</v>
      </c>
      <c r="B5377" s="80" t="s">
        <v>3855</v>
      </c>
      <c r="C5377" s="80" t="s">
        <v>3705</v>
      </c>
      <c r="D5377" s="99">
        <v>1.04952E-2</v>
      </c>
      <c r="E5377" s="80" t="s">
        <v>3706</v>
      </c>
      <c r="F5377" s="86" t="str">
        <f>INDEX('Crosswalk Particulates'!$B:$B,MATCH('2017 EPA Data'!A5377,'Crosswalk Particulates'!$A:$A,0))</f>
        <v>process-other-industry</v>
      </c>
      <c r="G5377" s="91">
        <f>INDEX('Crosswalk Particulates'!$E:$E,MATCH('2017 EPA Data'!$B5377,'Crosswalk Particulates'!$D:$D,0))</f>
        <v>0</v>
      </c>
      <c r="H5377" s="103">
        <f t="shared" si="83"/>
        <v>0</v>
      </c>
    </row>
    <row r="5378" spans="1:8" hidden="1">
      <c r="A5378" s="80" t="s">
        <v>3769</v>
      </c>
      <c r="B5378" s="80" t="s">
        <v>4035</v>
      </c>
      <c r="C5378" s="80" t="s">
        <v>3705</v>
      </c>
      <c r="D5378" s="99">
        <v>1.0468971699999999E-2</v>
      </c>
      <c r="E5378" s="80" t="s">
        <v>3706</v>
      </c>
      <c r="F5378" s="86" t="str">
        <f>INDEX('Crosswalk Particulates'!$B:$B,MATCH('2017 EPA Data'!A5378,'Crosswalk Particulates'!$A:$A,0))</f>
        <v>Electricity Sector</v>
      </c>
      <c r="G5378" s="91">
        <f>INDEX('Crosswalk Particulates'!$E:$E,MATCH('2017 EPA Data'!$B5378,'Crosswalk Particulates'!$D:$D,0))</f>
        <v>0</v>
      </c>
      <c r="H5378" s="103">
        <f t="shared" si="83"/>
        <v>0</v>
      </c>
    </row>
    <row r="5379" spans="1:8" hidden="1">
      <c r="A5379" s="80" t="s">
        <v>3852</v>
      </c>
      <c r="B5379" s="80" t="s">
        <v>3850</v>
      </c>
      <c r="C5379" s="80" t="s">
        <v>3705</v>
      </c>
      <c r="D5379" s="99">
        <v>1.0296448999999999E-2</v>
      </c>
      <c r="E5379" s="80" t="s">
        <v>3706</v>
      </c>
      <c r="F5379" s="86" t="str">
        <f>INDEX('Crosswalk Particulates'!$B:$B,MATCH('2017 EPA Data'!A5379,'Crosswalk Particulates'!$A:$A,0))</f>
        <v>Commercial Buildings Sector</v>
      </c>
      <c r="G5379" s="91">
        <f>INDEX('Crosswalk Particulates'!$E:$E,MATCH('2017 EPA Data'!$B5379,'Crosswalk Particulates'!$D:$D,0))</f>
        <v>0</v>
      </c>
      <c r="H5379" s="103">
        <f t="shared" si="83"/>
        <v>0</v>
      </c>
    </row>
    <row r="5380" spans="1:8" hidden="1">
      <c r="A5380" s="80" t="s">
        <v>3741</v>
      </c>
      <c r="B5380" s="80" t="s">
        <v>3896</v>
      </c>
      <c r="C5380" s="80" t="s">
        <v>3705</v>
      </c>
      <c r="D5380" s="99">
        <v>1.021E-2</v>
      </c>
      <c r="E5380" s="80" t="s">
        <v>3706</v>
      </c>
      <c r="F5380" s="86" t="str">
        <f>INDEX('Crosswalk Particulates'!$B:$B,MATCH('2017 EPA Data'!A5380,'Crosswalk Particulates'!$A:$A,0))</f>
        <v>process-other-industry</v>
      </c>
      <c r="G5380" s="91">
        <f>INDEX('Crosswalk Particulates'!$E:$E,MATCH('2017 EPA Data'!$B5380,'Crosswalk Particulates'!$D:$D,0))</f>
        <v>0</v>
      </c>
      <c r="H5380" s="103">
        <f t="shared" ref="H5380:H5443" si="84">IF(E5380="TON",D5380/metricton_to_shortton,0)*10^6</f>
        <v>0</v>
      </c>
    </row>
    <row r="5381" spans="1:8" hidden="1">
      <c r="A5381" s="80" t="s">
        <v>3796</v>
      </c>
      <c r="B5381" s="80" t="s">
        <v>4035</v>
      </c>
      <c r="C5381" s="80" t="s">
        <v>3705</v>
      </c>
      <c r="D5381" s="99">
        <v>1.02089105E-2</v>
      </c>
      <c r="E5381" s="80" t="s">
        <v>3706</v>
      </c>
      <c r="F5381" s="86" t="str">
        <f>INDEX('Crosswalk Particulates'!$B:$B,MATCH('2017 EPA Data'!A5381,'Crosswalk Particulates'!$A:$A,0))</f>
        <v>Electricity Sector</v>
      </c>
      <c r="G5381" s="91">
        <f>INDEX('Crosswalk Particulates'!$E:$E,MATCH('2017 EPA Data'!$B5381,'Crosswalk Particulates'!$D:$D,0))</f>
        <v>0</v>
      </c>
      <c r="H5381" s="103">
        <f t="shared" si="84"/>
        <v>0</v>
      </c>
    </row>
    <row r="5382" spans="1:8" hidden="1">
      <c r="A5382" s="80" t="s">
        <v>3788</v>
      </c>
      <c r="B5382" s="80" t="s">
        <v>4060</v>
      </c>
      <c r="C5382" s="80" t="s">
        <v>3705</v>
      </c>
      <c r="D5382" s="99">
        <v>1.017584384748E-2</v>
      </c>
      <c r="E5382" s="80" t="s">
        <v>3706</v>
      </c>
      <c r="F5382" s="86" t="str">
        <f>INDEX('Crosswalk Particulates'!$B:$B,MATCH('2017 EPA Data'!A5382,'Crosswalk Particulates'!$A:$A,0))</f>
        <v>industry-fuel-biomass</v>
      </c>
      <c r="G5382" s="91">
        <f>INDEX('Crosswalk Particulates'!$E:$E,MATCH('2017 EPA Data'!$B5382,'Crosswalk Particulates'!$D:$D,0))</f>
        <v>0</v>
      </c>
      <c r="H5382" s="103">
        <f t="shared" si="84"/>
        <v>0</v>
      </c>
    </row>
    <row r="5383" spans="1:8" hidden="1">
      <c r="A5383" s="80" t="s">
        <v>3747</v>
      </c>
      <c r="B5383" s="80" t="s">
        <v>4020</v>
      </c>
      <c r="C5383" s="80" t="s">
        <v>3705</v>
      </c>
      <c r="D5383" s="99">
        <v>1.0003E-2</v>
      </c>
      <c r="E5383" s="80" t="s">
        <v>3706</v>
      </c>
      <c r="F5383" s="86" t="str">
        <f>INDEX('Crosswalk Particulates'!$B:$B,MATCH('2017 EPA Data'!A5383,'Crosswalk Particulates'!$A:$A,0))</f>
        <v>process-waste-industry</v>
      </c>
      <c r="G5383" s="91">
        <f>INDEX('Crosswalk Particulates'!$E:$E,MATCH('2017 EPA Data'!$B5383,'Crosswalk Particulates'!$D:$D,0))</f>
        <v>0</v>
      </c>
      <c r="H5383" s="103">
        <f t="shared" si="84"/>
        <v>0</v>
      </c>
    </row>
    <row r="5384" spans="1:8" hidden="1">
      <c r="A5384" s="80" t="s">
        <v>3807</v>
      </c>
      <c r="B5384" s="80" t="s">
        <v>3776</v>
      </c>
      <c r="C5384" s="80" t="s">
        <v>3705</v>
      </c>
      <c r="D5384" s="99">
        <v>0.01</v>
      </c>
      <c r="E5384" s="80" t="s">
        <v>3706</v>
      </c>
      <c r="F5384" s="86" t="str">
        <f>INDEX('Crosswalk Particulates'!$B:$B,MATCH('2017 EPA Data'!A5384,'Crosswalk Particulates'!$A:$A,0))</f>
        <v>process-iron and steel-industry</v>
      </c>
      <c r="G5384" s="91">
        <f>INDEX('Crosswalk Particulates'!$E:$E,MATCH('2017 EPA Data'!$B5384,'Crosswalk Particulates'!$D:$D,0))</f>
        <v>0</v>
      </c>
      <c r="H5384" s="103">
        <f t="shared" si="84"/>
        <v>0</v>
      </c>
    </row>
    <row r="5385" spans="1:8" hidden="1">
      <c r="A5385" s="80" t="s">
        <v>3735</v>
      </c>
      <c r="B5385" s="80" t="s">
        <v>3962</v>
      </c>
      <c r="C5385" s="80" t="s">
        <v>3705</v>
      </c>
      <c r="D5385" s="99">
        <v>0.01</v>
      </c>
      <c r="E5385" s="80" t="s">
        <v>3706</v>
      </c>
      <c r="F5385" s="86" t="str">
        <f>INDEX('Crosswalk Particulates'!$B:$B,MATCH('2017 EPA Data'!A5385,'Crosswalk Particulates'!$A:$A,0))</f>
        <v>process-other-industry</v>
      </c>
      <c r="G5385" s="91">
        <f>INDEX('Crosswalk Particulates'!$E:$E,MATCH('2017 EPA Data'!$B5385,'Crosswalk Particulates'!$D:$D,0))</f>
        <v>0</v>
      </c>
      <c r="H5385" s="103">
        <f t="shared" si="84"/>
        <v>0</v>
      </c>
    </row>
    <row r="5386" spans="1:8" hidden="1">
      <c r="A5386" s="80" t="s">
        <v>3837</v>
      </c>
      <c r="B5386" s="80" t="s">
        <v>3834</v>
      </c>
      <c r="C5386" s="80" t="s">
        <v>3705</v>
      </c>
      <c r="D5386" s="99">
        <v>0.01</v>
      </c>
      <c r="E5386" s="80" t="s">
        <v>3706</v>
      </c>
      <c r="F5386" s="86" t="str">
        <f>INDEX('Crosswalk Particulates'!$B:$B,MATCH('2017 EPA Data'!A5386,'Crosswalk Particulates'!$A:$A,0))</f>
        <v>Electricity Sector</v>
      </c>
      <c r="G5386" s="91">
        <f>INDEX('Crosswalk Particulates'!$E:$E,MATCH('2017 EPA Data'!$B5386,'Crosswalk Particulates'!$D:$D,0))</f>
        <v>0</v>
      </c>
      <c r="H5386" s="103">
        <f t="shared" si="84"/>
        <v>0</v>
      </c>
    </row>
    <row r="5387" spans="1:8" hidden="1">
      <c r="A5387" s="80" t="s">
        <v>3774</v>
      </c>
      <c r="B5387" s="80" t="s">
        <v>4028</v>
      </c>
      <c r="C5387" s="80" t="s">
        <v>3705</v>
      </c>
      <c r="D5387" s="99">
        <v>0.01</v>
      </c>
      <c r="E5387" s="80" t="s">
        <v>3706</v>
      </c>
      <c r="F5387" s="86" t="str">
        <f>INDEX('Crosswalk Particulates'!$B:$B,MATCH('2017 EPA Data'!A5387,'Crosswalk Particulates'!$A:$A,0))</f>
        <v>process-other-industry</v>
      </c>
      <c r="G5387" s="91">
        <f>INDEX('Crosswalk Particulates'!$E:$E,MATCH('2017 EPA Data'!$B5387,'Crosswalk Particulates'!$D:$D,0))</f>
        <v>0</v>
      </c>
      <c r="H5387" s="103">
        <f t="shared" si="84"/>
        <v>0</v>
      </c>
    </row>
    <row r="5388" spans="1:8" hidden="1">
      <c r="A5388" s="80" t="s">
        <v>3852</v>
      </c>
      <c r="B5388" s="80" t="s">
        <v>4032</v>
      </c>
      <c r="C5388" s="80" t="s">
        <v>3705</v>
      </c>
      <c r="D5388" s="99">
        <v>0.01</v>
      </c>
      <c r="E5388" s="80" t="s">
        <v>3706</v>
      </c>
      <c r="F5388" s="86" t="str">
        <f>INDEX('Crosswalk Particulates'!$B:$B,MATCH('2017 EPA Data'!A5388,'Crosswalk Particulates'!$A:$A,0))</f>
        <v>Commercial Buildings Sector</v>
      </c>
      <c r="G5388" s="91">
        <f>INDEX('Crosswalk Particulates'!$E:$E,MATCH('2017 EPA Data'!$B5388,'Crosswalk Particulates'!$D:$D,0))</f>
        <v>0</v>
      </c>
      <c r="H5388" s="103">
        <f t="shared" si="84"/>
        <v>0</v>
      </c>
    </row>
    <row r="5389" spans="1:8" hidden="1">
      <c r="A5389" s="80" t="s">
        <v>3852</v>
      </c>
      <c r="B5389" s="80" t="s">
        <v>4005</v>
      </c>
      <c r="C5389" s="80" t="s">
        <v>3705</v>
      </c>
      <c r="D5389" s="99">
        <v>0.01</v>
      </c>
      <c r="E5389" s="80" t="s">
        <v>3706</v>
      </c>
      <c r="F5389" s="86" t="str">
        <f>INDEX('Crosswalk Particulates'!$B:$B,MATCH('2017 EPA Data'!A5389,'Crosswalk Particulates'!$A:$A,0))</f>
        <v>Commercial Buildings Sector</v>
      </c>
      <c r="G5389" s="91">
        <f>INDEX('Crosswalk Particulates'!$E:$E,MATCH('2017 EPA Data'!$B5389,'Crosswalk Particulates'!$D:$D,0))</f>
        <v>0</v>
      </c>
      <c r="H5389" s="103">
        <f t="shared" si="84"/>
        <v>0</v>
      </c>
    </row>
    <row r="5390" spans="1:8" hidden="1">
      <c r="A5390" s="80" t="s">
        <v>3852</v>
      </c>
      <c r="B5390" s="80" t="s">
        <v>4030</v>
      </c>
      <c r="C5390" s="80" t="s">
        <v>3705</v>
      </c>
      <c r="D5390" s="99">
        <v>0.01</v>
      </c>
      <c r="E5390" s="80" t="s">
        <v>3706</v>
      </c>
      <c r="F5390" s="86" t="str">
        <f>INDEX('Crosswalk Particulates'!$B:$B,MATCH('2017 EPA Data'!A5390,'Crosswalk Particulates'!$A:$A,0))</f>
        <v>Commercial Buildings Sector</v>
      </c>
      <c r="G5390" s="91">
        <f>INDEX('Crosswalk Particulates'!$E:$E,MATCH('2017 EPA Data'!$B5390,'Crosswalk Particulates'!$D:$D,0))</f>
        <v>0</v>
      </c>
      <c r="H5390" s="103">
        <f t="shared" si="84"/>
        <v>0</v>
      </c>
    </row>
    <row r="5391" spans="1:8" hidden="1">
      <c r="A5391" s="80" t="s">
        <v>3774</v>
      </c>
      <c r="B5391" s="80" t="s">
        <v>4034</v>
      </c>
      <c r="C5391" s="80" t="s">
        <v>3705</v>
      </c>
      <c r="D5391" s="99">
        <v>0.01</v>
      </c>
      <c r="E5391" s="80" t="s">
        <v>3706</v>
      </c>
      <c r="F5391" s="86" t="str">
        <f>INDEX('Crosswalk Particulates'!$B:$B,MATCH('2017 EPA Data'!A5391,'Crosswalk Particulates'!$A:$A,0))</f>
        <v>process-other-industry</v>
      </c>
      <c r="G5391" s="91">
        <f>INDEX('Crosswalk Particulates'!$E:$E,MATCH('2017 EPA Data'!$B5391,'Crosswalk Particulates'!$D:$D,0))</f>
        <v>0</v>
      </c>
      <c r="H5391" s="103">
        <f t="shared" si="84"/>
        <v>0</v>
      </c>
    </row>
    <row r="5392" spans="1:8" hidden="1">
      <c r="A5392" s="80" t="s">
        <v>3852</v>
      </c>
      <c r="B5392" s="80" t="s">
        <v>3864</v>
      </c>
      <c r="C5392" s="80" t="s">
        <v>3705</v>
      </c>
      <c r="D5392" s="99">
        <v>0.01</v>
      </c>
      <c r="E5392" s="80" t="s">
        <v>3706</v>
      </c>
      <c r="F5392" s="86" t="str">
        <f>INDEX('Crosswalk Particulates'!$B:$B,MATCH('2017 EPA Data'!A5392,'Crosswalk Particulates'!$A:$A,0))</f>
        <v>Commercial Buildings Sector</v>
      </c>
      <c r="G5392" s="91">
        <f>INDEX('Crosswalk Particulates'!$E:$E,MATCH('2017 EPA Data'!$B5392,'Crosswalk Particulates'!$D:$D,0))</f>
        <v>0</v>
      </c>
      <c r="H5392" s="103">
        <f t="shared" si="84"/>
        <v>0</v>
      </c>
    </row>
    <row r="5393" spans="1:8" hidden="1">
      <c r="A5393" s="80" t="s">
        <v>3772</v>
      </c>
      <c r="B5393" s="80" t="s">
        <v>4060</v>
      </c>
      <c r="C5393" s="80" t="s">
        <v>3705</v>
      </c>
      <c r="D5393" s="99">
        <v>9.7587346680000006E-3</v>
      </c>
      <c r="E5393" s="80" t="s">
        <v>3706</v>
      </c>
      <c r="F5393" s="86" t="str">
        <f>INDEX('Crosswalk Particulates'!$B:$B,MATCH('2017 EPA Data'!A5393,'Crosswalk Particulates'!$A:$A,0))</f>
        <v>Electricity Sector</v>
      </c>
      <c r="G5393" s="91">
        <f>INDEX('Crosswalk Particulates'!$E:$E,MATCH('2017 EPA Data'!$B5393,'Crosswalk Particulates'!$D:$D,0))</f>
        <v>0</v>
      </c>
      <c r="H5393" s="103">
        <f t="shared" si="84"/>
        <v>0</v>
      </c>
    </row>
    <row r="5394" spans="1:8" hidden="1">
      <c r="A5394" s="80" t="s">
        <v>3837</v>
      </c>
      <c r="B5394" s="80" t="s">
        <v>4038</v>
      </c>
      <c r="C5394" s="80" t="s">
        <v>3705</v>
      </c>
      <c r="D5394" s="99">
        <v>9.7486321999999993E-3</v>
      </c>
      <c r="E5394" s="80" t="s">
        <v>3706</v>
      </c>
      <c r="F5394" s="86" t="str">
        <f>INDEX('Crosswalk Particulates'!$B:$B,MATCH('2017 EPA Data'!A5394,'Crosswalk Particulates'!$A:$A,0))</f>
        <v>Electricity Sector</v>
      </c>
      <c r="G5394" s="91">
        <f>INDEX('Crosswalk Particulates'!$E:$E,MATCH('2017 EPA Data'!$B5394,'Crosswalk Particulates'!$D:$D,0))</f>
        <v>0</v>
      </c>
      <c r="H5394" s="103">
        <f t="shared" si="84"/>
        <v>0</v>
      </c>
    </row>
    <row r="5395" spans="1:8" hidden="1">
      <c r="A5395" s="80" t="s">
        <v>3772</v>
      </c>
      <c r="B5395" s="80" t="s">
        <v>3969</v>
      </c>
      <c r="C5395" s="80" t="s">
        <v>3705</v>
      </c>
      <c r="D5395" s="99">
        <v>9.7000000000000003E-3</v>
      </c>
      <c r="E5395" s="80" t="s">
        <v>3706</v>
      </c>
      <c r="F5395" s="86" t="str">
        <f>INDEX('Crosswalk Particulates'!$B:$B,MATCH('2017 EPA Data'!A5395,'Crosswalk Particulates'!$A:$A,0))</f>
        <v>Electricity Sector</v>
      </c>
      <c r="G5395" s="91">
        <f>INDEX('Crosswalk Particulates'!$E:$E,MATCH('2017 EPA Data'!$B5395,'Crosswalk Particulates'!$D:$D,0))</f>
        <v>0</v>
      </c>
      <c r="H5395" s="103">
        <f t="shared" si="84"/>
        <v>0</v>
      </c>
    </row>
    <row r="5396" spans="1:8" hidden="1">
      <c r="A5396" s="80" t="s">
        <v>3743</v>
      </c>
      <c r="B5396" s="80" t="s">
        <v>3914</v>
      </c>
      <c r="C5396" s="80" t="s">
        <v>3705</v>
      </c>
      <c r="D5396" s="99">
        <v>9.60336E-3</v>
      </c>
      <c r="E5396" s="80" t="s">
        <v>3706</v>
      </c>
      <c r="F5396" s="86" t="str">
        <f>INDEX('Crosswalk Particulates'!$B:$B,MATCH('2017 EPA Data'!A5396,'Crosswalk Particulates'!$A:$A,0))</f>
        <v>process-other-industry</v>
      </c>
      <c r="G5396" s="91">
        <f>INDEX('Crosswalk Particulates'!$E:$E,MATCH('2017 EPA Data'!$B5396,'Crosswalk Particulates'!$D:$D,0))</f>
        <v>0</v>
      </c>
      <c r="H5396" s="103">
        <f t="shared" si="84"/>
        <v>0</v>
      </c>
    </row>
    <row r="5397" spans="1:8" hidden="1">
      <c r="A5397" s="80" t="s">
        <v>3790</v>
      </c>
      <c r="B5397" s="80" t="s">
        <v>3940</v>
      </c>
      <c r="C5397" s="80" t="s">
        <v>3705</v>
      </c>
      <c r="D5397" s="99">
        <v>9.4999999999999998E-3</v>
      </c>
      <c r="E5397" s="80" t="s">
        <v>3706</v>
      </c>
      <c r="F5397" s="86" t="str">
        <f>INDEX('Crosswalk Particulates'!$B:$B,MATCH('2017 EPA Data'!A5397,'Crosswalk Particulates'!$A:$A,0))</f>
        <v>process-other-industry</v>
      </c>
      <c r="G5397" s="91">
        <f>INDEX('Crosswalk Particulates'!$E:$E,MATCH('2017 EPA Data'!$B5397,'Crosswalk Particulates'!$D:$D,0))</f>
        <v>0</v>
      </c>
      <c r="H5397" s="103">
        <f t="shared" si="84"/>
        <v>0</v>
      </c>
    </row>
    <row r="5398" spans="1:8" hidden="1">
      <c r="A5398" s="80" t="s">
        <v>3837</v>
      </c>
      <c r="B5398" s="80" t="s">
        <v>4039</v>
      </c>
      <c r="C5398" s="80" t="s">
        <v>3705</v>
      </c>
      <c r="D5398" s="99">
        <v>9.3586876999999999E-3</v>
      </c>
      <c r="E5398" s="80" t="s">
        <v>3706</v>
      </c>
      <c r="F5398" s="86" t="str">
        <f>INDEX('Crosswalk Particulates'!$B:$B,MATCH('2017 EPA Data'!A5398,'Crosswalk Particulates'!$A:$A,0))</f>
        <v>Electricity Sector</v>
      </c>
      <c r="G5398" s="91">
        <f>INDEX('Crosswalk Particulates'!$E:$E,MATCH('2017 EPA Data'!$B5398,'Crosswalk Particulates'!$D:$D,0))</f>
        <v>0</v>
      </c>
      <c r="H5398" s="103">
        <f t="shared" si="84"/>
        <v>0</v>
      </c>
    </row>
    <row r="5399" spans="1:8" hidden="1">
      <c r="A5399" s="80" t="s">
        <v>3788</v>
      </c>
      <c r="B5399" s="80" t="s">
        <v>4049</v>
      </c>
      <c r="C5399" s="80" t="s">
        <v>3705</v>
      </c>
      <c r="D5399" s="99">
        <v>9.3147756000000002E-3</v>
      </c>
      <c r="E5399" s="80" t="s">
        <v>3706</v>
      </c>
      <c r="F5399" s="86" t="str">
        <f>INDEX('Crosswalk Particulates'!$B:$B,MATCH('2017 EPA Data'!A5399,'Crosswalk Particulates'!$A:$A,0))</f>
        <v>industry-fuel-biomass</v>
      </c>
      <c r="G5399" s="91">
        <f>INDEX('Crosswalk Particulates'!$E:$E,MATCH('2017 EPA Data'!$B5399,'Crosswalk Particulates'!$D:$D,0))</f>
        <v>0</v>
      </c>
      <c r="H5399" s="103">
        <f t="shared" si="84"/>
        <v>0</v>
      </c>
    </row>
    <row r="5400" spans="1:8" hidden="1">
      <c r="A5400" s="80" t="s">
        <v>3784</v>
      </c>
      <c r="B5400" s="80" t="s">
        <v>4036</v>
      </c>
      <c r="C5400" s="80" t="s">
        <v>3705</v>
      </c>
      <c r="D5400" s="99">
        <v>9.2314379000000002E-3</v>
      </c>
      <c r="E5400" s="80" t="s">
        <v>3706</v>
      </c>
      <c r="F5400" s="86" t="str">
        <f>INDEX('Crosswalk Particulates'!$B:$B,MATCH('2017 EPA Data'!A5400,'Crosswalk Particulates'!$A:$A,0))</f>
        <v>industry-fuel-coal</v>
      </c>
      <c r="G5400" s="91">
        <f>INDEX('Crosswalk Particulates'!$E:$E,MATCH('2017 EPA Data'!$B5400,'Crosswalk Particulates'!$D:$D,0))</f>
        <v>0</v>
      </c>
      <c r="H5400" s="103">
        <f t="shared" si="84"/>
        <v>0</v>
      </c>
    </row>
    <row r="5401" spans="1:8" hidden="1">
      <c r="A5401" s="80" t="s">
        <v>3741</v>
      </c>
      <c r="B5401" s="80" t="s">
        <v>3903</v>
      </c>
      <c r="C5401" s="80" t="s">
        <v>3705</v>
      </c>
      <c r="D5401" s="99">
        <v>9.1800000000000007E-3</v>
      </c>
      <c r="E5401" s="80" t="s">
        <v>3706</v>
      </c>
      <c r="F5401" s="86" t="str">
        <f>INDEX('Crosswalk Particulates'!$B:$B,MATCH('2017 EPA Data'!A5401,'Crosswalk Particulates'!$A:$A,0))</f>
        <v>process-other-industry</v>
      </c>
      <c r="G5401" s="91">
        <f>INDEX('Crosswalk Particulates'!$E:$E,MATCH('2017 EPA Data'!$B5401,'Crosswalk Particulates'!$D:$D,0))</f>
        <v>0</v>
      </c>
      <c r="H5401" s="103">
        <f t="shared" si="84"/>
        <v>0</v>
      </c>
    </row>
    <row r="5402" spans="1:8" hidden="1">
      <c r="A5402" s="80" t="s">
        <v>3769</v>
      </c>
      <c r="B5402" s="80" t="s">
        <v>4036</v>
      </c>
      <c r="C5402" s="80" t="s">
        <v>3705</v>
      </c>
      <c r="D5402" s="99">
        <v>9.1684781000000003E-3</v>
      </c>
      <c r="E5402" s="80" t="s">
        <v>3706</v>
      </c>
      <c r="F5402" s="86" t="str">
        <f>INDEX('Crosswalk Particulates'!$B:$B,MATCH('2017 EPA Data'!A5402,'Crosswalk Particulates'!$A:$A,0))</f>
        <v>Electricity Sector</v>
      </c>
      <c r="G5402" s="91">
        <f>INDEX('Crosswalk Particulates'!$E:$E,MATCH('2017 EPA Data'!$B5402,'Crosswalk Particulates'!$D:$D,0))</f>
        <v>0</v>
      </c>
      <c r="H5402" s="103">
        <f t="shared" si="84"/>
        <v>0</v>
      </c>
    </row>
    <row r="5403" spans="1:8" hidden="1">
      <c r="A5403" s="80" t="s">
        <v>3852</v>
      </c>
      <c r="B5403" s="80" t="s">
        <v>3912</v>
      </c>
      <c r="C5403" s="80" t="s">
        <v>3705</v>
      </c>
      <c r="D5403" s="99">
        <v>9.1599999999999997E-3</v>
      </c>
      <c r="E5403" s="80" t="s">
        <v>3706</v>
      </c>
      <c r="F5403" s="86" t="str">
        <f>INDEX('Crosswalk Particulates'!$B:$B,MATCH('2017 EPA Data'!A5403,'Crosswalk Particulates'!$A:$A,0))</f>
        <v>Commercial Buildings Sector</v>
      </c>
      <c r="G5403" s="91">
        <f>INDEX('Crosswalk Particulates'!$E:$E,MATCH('2017 EPA Data'!$B5403,'Crosswalk Particulates'!$D:$D,0))</f>
        <v>0</v>
      </c>
      <c r="H5403" s="103">
        <f t="shared" si="84"/>
        <v>0</v>
      </c>
    </row>
    <row r="5404" spans="1:8" hidden="1">
      <c r="A5404" s="80" t="s">
        <v>3735</v>
      </c>
      <c r="B5404" s="80" t="s">
        <v>3983</v>
      </c>
      <c r="C5404" s="80" t="s">
        <v>3705</v>
      </c>
      <c r="D5404" s="99">
        <v>8.9999999999999993E-3</v>
      </c>
      <c r="E5404" s="80" t="s">
        <v>3706</v>
      </c>
      <c r="F5404" s="86" t="str">
        <f>INDEX('Crosswalk Particulates'!$B:$B,MATCH('2017 EPA Data'!A5404,'Crosswalk Particulates'!$A:$A,0))</f>
        <v>process-other-industry</v>
      </c>
      <c r="G5404" s="91">
        <f>INDEX('Crosswalk Particulates'!$E:$E,MATCH('2017 EPA Data'!$B5404,'Crosswalk Particulates'!$D:$D,0))</f>
        <v>0</v>
      </c>
      <c r="H5404" s="103">
        <f t="shared" si="84"/>
        <v>0</v>
      </c>
    </row>
    <row r="5405" spans="1:8" hidden="1">
      <c r="A5405" s="80" t="s">
        <v>3796</v>
      </c>
      <c r="B5405" s="80" t="s">
        <v>4036</v>
      </c>
      <c r="C5405" s="80" t="s">
        <v>3705</v>
      </c>
      <c r="D5405" s="99">
        <v>8.9407241000000002E-3</v>
      </c>
      <c r="E5405" s="80" t="s">
        <v>3706</v>
      </c>
      <c r="F5405" s="86" t="str">
        <f>INDEX('Crosswalk Particulates'!$B:$B,MATCH('2017 EPA Data'!A5405,'Crosswalk Particulates'!$A:$A,0))</f>
        <v>Electricity Sector</v>
      </c>
      <c r="G5405" s="91">
        <f>INDEX('Crosswalk Particulates'!$E:$E,MATCH('2017 EPA Data'!$B5405,'Crosswalk Particulates'!$D:$D,0))</f>
        <v>0</v>
      </c>
      <c r="H5405" s="103">
        <f t="shared" si="84"/>
        <v>0</v>
      </c>
    </row>
    <row r="5406" spans="1:8" hidden="1">
      <c r="A5406" s="80" t="s">
        <v>3837</v>
      </c>
      <c r="B5406" s="80" t="s">
        <v>4040</v>
      </c>
      <c r="C5406" s="80" t="s">
        <v>3705</v>
      </c>
      <c r="D5406" s="99">
        <v>8.8712559999999992E-3</v>
      </c>
      <c r="E5406" s="80" t="s">
        <v>3706</v>
      </c>
      <c r="F5406" s="86" t="str">
        <f>INDEX('Crosswalk Particulates'!$B:$B,MATCH('2017 EPA Data'!A5406,'Crosswalk Particulates'!$A:$A,0))</f>
        <v>Electricity Sector</v>
      </c>
      <c r="G5406" s="91">
        <f>INDEX('Crosswalk Particulates'!$E:$E,MATCH('2017 EPA Data'!$B5406,'Crosswalk Particulates'!$D:$D,0))</f>
        <v>0</v>
      </c>
      <c r="H5406" s="103">
        <f t="shared" si="84"/>
        <v>0</v>
      </c>
    </row>
    <row r="5407" spans="1:8" hidden="1">
      <c r="A5407" s="80" t="s">
        <v>3790</v>
      </c>
      <c r="B5407" s="80" t="s">
        <v>3938</v>
      </c>
      <c r="C5407" s="80" t="s">
        <v>3705</v>
      </c>
      <c r="D5407" s="99">
        <v>8.8500000000000002E-3</v>
      </c>
      <c r="E5407" s="80" t="s">
        <v>3706</v>
      </c>
      <c r="F5407" s="86" t="str">
        <f>INDEX('Crosswalk Particulates'!$B:$B,MATCH('2017 EPA Data'!A5407,'Crosswalk Particulates'!$A:$A,0))</f>
        <v>process-other-industry</v>
      </c>
      <c r="G5407" s="91">
        <f>INDEX('Crosswalk Particulates'!$E:$E,MATCH('2017 EPA Data'!$B5407,'Crosswalk Particulates'!$D:$D,0))</f>
        <v>0</v>
      </c>
      <c r="H5407" s="103">
        <f t="shared" si="84"/>
        <v>0</v>
      </c>
    </row>
    <row r="5408" spans="1:8" hidden="1">
      <c r="A5408" s="80" t="s">
        <v>3853</v>
      </c>
      <c r="B5408" s="80" t="s">
        <v>4056</v>
      </c>
      <c r="C5408" s="80" t="s">
        <v>3705</v>
      </c>
      <c r="D5408" s="99">
        <v>8.8486489720199998E-3</v>
      </c>
      <c r="E5408" s="80" t="s">
        <v>3706</v>
      </c>
      <c r="F5408" s="86" t="str">
        <f>INDEX('Crosswalk Particulates'!$B:$B,MATCH('2017 EPA Data'!A5408,'Crosswalk Particulates'!$A:$A,0))</f>
        <v>Commercial Buildings Sector</v>
      </c>
      <c r="G5408" s="91">
        <f>INDEX('Crosswalk Particulates'!$E:$E,MATCH('2017 EPA Data'!$B5408,'Crosswalk Particulates'!$D:$D,0))</f>
        <v>0</v>
      </c>
      <c r="H5408" s="103">
        <f t="shared" si="84"/>
        <v>0</v>
      </c>
    </row>
    <row r="5409" spans="1:8" hidden="1">
      <c r="A5409" s="80" t="s">
        <v>3726</v>
      </c>
      <c r="B5409" s="80" t="s">
        <v>4056</v>
      </c>
      <c r="C5409" s="80" t="s">
        <v>3705</v>
      </c>
      <c r="D5409" s="99">
        <v>8.7564370579999995E-3</v>
      </c>
      <c r="E5409" s="80" t="s">
        <v>3706</v>
      </c>
      <c r="F5409" s="86" t="str">
        <f>INDEX('Crosswalk Particulates'!$B:$B,MATCH('2017 EPA Data'!A5409,'Crosswalk Particulates'!$A:$A,0))</f>
        <v>process-other-industry</v>
      </c>
      <c r="G5409" s="91">
        <f>INDEX('Crosswalk Particulates'!$E:$E,MATCH('2017 EPA Data'!$B5409,'Crosswalk Particulates'!$D:$D,0))</f>
        <v>0</v>
      </c>
      <c r="H5409" s="103">
        <f t="shared" si="84"/>
        <v>0</v>
      </c>
    </row>
    <row r="5410" spans="1:8" hidden="1">
      <c r="A5410" s="80" t="s">
        <v>3735</v>
      </c>
      <c r="B5410" s="80" t="s">
        <v>3963</v>
      </c>
      <c r="C5410" s="80" t="s">
        <v>3705</v>
      </c>
      <c r="D5410" s="99">
        <v>8.63605676E-3</v>
      </c>
      <c r="E5410" s="80" t="s">
        <v>3706</v>
      </c>
      <c r="F5410" s="86" t="str">
        <f>INDEX('Crosswalk Particulates'!$B:$B,MATCH('2017 EPA Data'!A5410,'Crosswalk Particulates'!$A:$A,0))</f>
        <v>process-other-industry</v>
      </c>
      <c r="G5410" s="91">
        <f>INDEX('Crosswalk Particulates'!$E:$E,MATCH('2017 EPA Data'!$B5410,'Crosswalk Particulates'!$D:$D,0))</f>
        <v>0</v>
      </c>
      <c r="H5410" s="103">
        <f t="shared" si="84"/>
        <v>0</v>
      </c>
    </row>
    <row r="5411" spans="1:8" hidden="1">
      <c r="A5411" s="80" t="s">
        <v>3757</v>
      </c>
      <c r="B5411" s="80" t="s">
        <v>3886</v>
      </c>
      <c r="C5411" s="80" t="s">
        <v>3709</v>
      </c>
      <c r="D5411" s="99">
        <v>8.3260000000000001E-3</v>
      </c>
      <c r="E5411" s="80" t="s">
        <v>3710</v>
      </c>
      <c r="F5411" s="86" t="str">
        <f>INDEX('Crosswalk Particulates'!$B:$B,MATCH('2017 EPA Data'!A5411,'Crosswalk Particulates'!$A:$A,0))</f>
        <v>Transportation Sector</v>
      </c>
      <c r="G5411" s="91" t="str">
        <f>INDEX('Crosswalk Particulates'!$E:$E,MATCH('2017 EPA Data'!$B5411,'Crosswalk Particulates'!$D:$D,0))</f>
        <v>N2O</v>
      </c>
      <c r="H5411" s="103">
        <f t="shared" si="84"/>
        <v>7553.2291279222736</v>
      </c>
    </row>
    <row r="5412" spans="1:8" hidden="1">
      <c r="A5412" s="80" t="s">
        <v>3853</v>
      </c>
      <c r="B5412" s="80" t="s">
        <v>4055</v>
      </c>
      <c r="C5412" s="80" t="s">
        <v>3705</v>
      </c>
      <c r="D5412" s="99">
        <v>8.2099528447599993E-3</v>
      </c>
      <c r="E5412" s="80" t="s">
        <v>3706</v>
      </c>
      <c r="F5412" s="86" t="str">
        <f>INDEX('Crosswalk Particulates'!$B:$B,MATCH('2017 EPA Data'!A5412,'Crosswalk Particulates'!$A:$A,0))</f>
        <v>Commercial Buildings Sector</v>
      </c>
      <c r="G5412" s="91">
        <f>INDEX('Crosswalk Particulates'!$E:$E,MATCH('2017 EPA Data'!$B5412,'Crosswalk Particulates'!$D:$D,0))</f>
        <v>0</v>
      </c>
      <c r="H5412" s="103">
        <f t="shared" si="84"/>
        <v>0</v>
      </c>
    </row>
    <row r="5413" spans="1:8" hidden="1">
      <c r="A5413" s="80" t="s">
        <v>3853</v>
      </c>
      <c r="B5413" s="80" t="s">
        <v>3949</v>
      </c>
      <c r="C5413" s="80" t="s">
        <v>3705</v>
      </c>
      <c r="D5413" s="99">
        <v>8.1185460000000008E-3</v>
      </c>
      <c r="E5413" s="80" t="s">
        <v>3706</v>
      </c>
      <c r="F5413" s="86" t="str">
        <f>INDEX('Crosswalk Particulates'!$B:$B,MATCH('2017 EPA Data'!A5413,'Crosswalk Particulates'!$A:$A,0))</f>
        <v>Commercial Buildings Sector</v>
      </c>
      <c r="G5413" s="91">
        <f>INDEX('Crosswalk Particulates'!$E:$E,MATCH('2017 EPA Data'!$B5413,'Crosswalk Particulates'!$D:$D,0))</f>
        <v>0</v>
      </c>
      <c r="H5413" s="103">
        <f t="shared" si="84"/>
        <v>0</v>
      </c>
    </row>
    <row r="5414" spans="1:8" hidden="1">
      <c r="A5414" s="80" t="s">
        <v>3807</v>
      </c>
      <c r="B5414" s="80" t="s">
        <v>3883</v>
      </c>
      <c r="C5414" s="80" t="s">
        <v>3705</v>
      </c>
      <c r="D5414" s="99">
        <v>8.0401970000000007E-3</v>
      </c>
      <c r="E5414" s="80" t="s">
        <v>3706</v>
      </c>
      <c r="F5414" s="86" t="str">
        <f>INDEX('Crosswalk Particulates'!$B:$B,MATCH('2017 EPA Data'!A5414,'Crosswalk Particulates'!$A:$A,0))</f>
        <v>process-iron and steel-industry</v>
      </c>
      <c r="G5414" s="91">
        <f>INDEX('Crosswalk Particulates'!$E:$E,MATCH('2017 EPA Data'!$B5414,'Crosswalk Particulates'!$D:$D,0))</f>
        <v>0</v>
      </c>
      <c r="H5414" s="103">
        <f t="shared" si="84"/>
        <v>0</v>
      </c>
    </row>
    <row r="5415" spans="1:8" hidden="1">
      <c r="A5415" s="80" t="s">
        <v>3741</v>
      </c>
      <c r="B5415" s="80" t="s">
        <v>4057</v>
      </c>
      <c r="C5415" s="80" t="s">
        <v>3705</v>
      </c>
      <c r="D5415" s="99">
        <v>8.0000000000000002E-3</v>
      </c>
      <c r="E5415" s="80" t="s">
        <v>3706</v>
      </c>
      <c r="F5415" s="86" t="str">
        <f>INDEX('Crosswalk Particulates'!$B:$B,MATCH('2017 EPA Data'!A5415,'Crosswalk Particulates'!$A:$A,0))</f>
        <v>process-other-industry</v>
      </c>
      <c r="G5415" s="91">
        <f>INDEX('Crosswalk Particulates'!$E:$E,MATCH('2017 EPA Data'!$B5415,'Crosswalk Particulates'!$D:$D,0))</f>
        <v>0</v>
      </c>
      <c r="H5415" s="103">
        <f t="shared" si="84"/>
        <v>0</v>
      </c>
    </row>
    <row r="5416" spans="1:8" hidden="1">
      <c r="A5416" s="80" t="s">
        <v>3739</v>
      </c>
      <c r="B5416" s="80" t="s">
        <v>4046</v>
      </c>
      <c r="C5416" s="80" t="s">
        <v>3705</v>
      </c>
      <c r="D5416" s="99">
        <v>7.9407100000000001E-3</v>
      </c>
      <c r="E5416" s="80" t="s">
        <v>3706</v>
      </c>
      <c r="F5416" s="86" t="str">
        <f>INDEX('Crosswalk Particulates'!$B:$B,MATCH('2017 EPA Data'!A5416,'Crosswalk Particulates'!$A:$A,0))</f>
        <v>industry-fuel-natural gas</v>
      </c>
      <c r="G5416" s="91">
        <f>INDEX('Crosswalk Particulates'!$E:$E,MATCH('2017 EPA Data'!$B5416,'Crosswalk Particulates'!$D:$D,0))</f>
        <v>0</v>
      </c>
      <c r="H5416" s="103">
        <f t="shared" si="84"/>
        <v>0</v>
      </c>
    </row>
    <row r="5417" spans="1:8" hidden="1">
      <c r="A5417" s="80" t="s">
        <v>3783</v>
      </c>
      <c r="B5417" s="80" t="s">
        <v>3908</v>
      </c>
      <c r="C5417" s="80" t="s">
        <v>3705</v>
      </c>
      <c r="D5417" s="99">
        <v>7.77E-3</v>
      </c>
      <c r="E5417" s="80" t="s">
        <v>3706</v>
      </c>
      <c r="F5417" s="86" t="str">
        <f>INDEX('Crosswalk Particulates'!$B:$B,MATCH('2017 EPA Data'!A5417,'Crosswalk Particulates'!$A:$A,0))</f>
        <v>process-other-industry</v>
      </c>
      <c r="G5417" s="91">
        <f>INDEX('Crosswalk Particulates'!$E:$E,MATCH('2017 EPA Data'!$B5417,'Crosswalk Particulates'!$D:$D,0))</f>
        <v>0</v>
      </c>
      <c r="H5417" s="103">
        <f t="shared" si="84"/>
        <v>0</v>
      </c>
    </row>
    <row r="5418" spans="1:8" hidden="1">
      <c r="A5418" s="80" t="s">
        <v>3753</v>
      </c>
      <c r="B5418" s="80" t="s">
        <v>4024</v>
      </c>
      <c r="C5418" s="80" t="s">
        <v>3705</v>
      </c>
      <c r="D5418" s="99">
        <v>7.6375369999999998E-3</v>
      </c>
      <c r="E5418" s="80" t="s">
        <v>3706</v>
      </c>
      <c r="F5418" s="86" t="str">
        <f>INDEX('Crosswalk Particulates'!$B:$B,MATCH('2017 EPA Data'!A5418,'Crosswalk Particulates'!$A:$A,0))</f>
        <v>Electricity Sector</v>
      </c>
      <c r="G5418" s="91">
        <f>INDEX('Crosswalk Particulates'!$E:$E,MATCH('2017 EPA Data'!$B5418,'Crosswalk Particulates'!$D:$D,0))</f>
        <v>0</v>
      </c>
      <c r="H5418" s="103">
        <f t="shared" si="84"/>
        <v>0</v>
      </c>
    </row>
    <row r="5419" spans="1:8" hidden="1">
      <c r="A5419" s="80" t="s">
        <v>3783</v>
      </c>
      <c r="B5419" s="80" t="s">
        <v>3914</v>
      </c>
      <c r="C5419" s="80" t="s">
        <v>3705</v>
      </c>
      <c r="D5419" s="99">
        <v>7.5928699999999998E-3</v>
      </c>
      <c r="E5419" s="80" t="s">
        <v>3706</v>
      </c>
      <c r="F5419" s="86" t="str">
        <f>INDEX('Crosswalk Particulates'!$B:$B,MATCH('2017 EPA Data'!A5419,'Crosswalk Particulates'!$A:$A,0))</f>
        <v>process-other-industry</v>
      </c>
      <c r="G5419" s="91">
        <f>INDEX('Crosswalk Particulates'!$E:$E,MATCH('2017 EPA Data'!$B5419,'Crosswalk Particulates'!$D:$D,0))</f>
        <v>0</v>
      </c>
      <c r="H5419" s="103">
        <f t="shared" si="84"/>
        <v>0</v>
      </c>
    </row>
    <row r="5420" spans="1:8" hidden="1">
      <c r="A5420" s="80" t="s">
        <v>3718</v>
      </c>
      <c r="B5420" s="80" t="s">
        <v>3755</v>
      </c>
      <c r="C5420" s="80" t="s">
        <v>3705</v>
      </c>
      <c r="D5420" s="99">
        <v>7.4762472981983498E-3</v>
      </c>
      <c r="E5420" s="80" t="s">
        <v>3706</v>
      </c>
      <c r="F5420" s="86" t="str">
        <f>INDEX('Crosswalk Particulates'!$B:$B,MATCH('2017 EPA Data'!A5420,'Crosswalk Particulates'!$A:$A,0))</f>
        <v>process-other-industry</v>
      </c>
      <c r="G5420" s="91">
        <f>INDEX('Crosswalk Particulates'!$E:$E,MATCH('2017 EPA Data'!$B5420,'Crosswalk Particulates'!$D:$D,0))</f>
        <v>0</v>
      </c>
      <c r="H5420" s="103">
        <f t="shared" si="84"/>
        <v>0</v>
      </c>
    </row>
    <row r="5421" spans="1:8" hidden="1">
      <c r="A5421" s="80" t="s">
        <v>3783</v>
      </c>
      <c r="B5421" s="80" t="s">
        <v>3874</v>
      </c>
      <c r="C5421" s="80" t="s">
        <v>3705</v>
      </c>
      <c r="D5421" s="99">
        <v>7.4203439999999997E-3</v>
      </c>
      <c r="E5421" s="80" t="s">
        <v>3706</v>
      </c>
      <c r="F5421" s="86" t="str">
        <f>INDEX('Crosswalk Particulates'!$B:$B,MATCH('2017 EPA Data'!A5421,'Crosswalk Particulates'!$A:$A,0))</f>
        <v>process-other-industry</v>
      </c>
      <c r="G5421" s="91">
        <f>INDEX('Crosswalk Particulates'!$E:$E,MATCH('2017 EPA Data'!$B5421,'Crosswalk Particulates'!$D:$D,0))</f>
        <v>0</v>
      </c>
      <c r="H5421" s="103">
        <f t="shared" si="84"/>
        <v>0</v>
      </c>
    </row>
    <row r="5422" spans="1:8" hidden="1">
      <c r="A5422" s="80" t="s">
        <v>3747</v>
      </c>
      <c r="B5422" s="80" t="s">
        <v>3758</v>
      </c>
      <c r="C5422" s="80" t="s">
        <v>3705</v>
      </c>
      <c r="D5422" s="99">
        <v>7.1919999999999996E-3</v>
      </c>
      <c r="E5422" s="80" t="s">
        <v>3706</v>
      </c>
      <c r="F5422" s="86" t="str">
        <f>INDEX('Crosswalk Particulates'!$B:$B,MATCH('2017 EPA Data'!A5422,'Crosswalk Particulates'!$A:$A,0))</f>
        <v>process-waste-industry</v>
      </c>
      <c r="G5422" s="91">
        <f>INDEX('Crosswalk Particulates'!$E:$E,MATCH('2017 EPA Data'!$B5422,'Crosswalk Particulates'!$D:$D,0))</f>
        <v>0</v>
      </c>
      <c r="H5422" s="103">
        <f t="shared" si="84"/>
        <v>0</v>
      </c>
    </row>
    <row r="5423" spans="1:8" hidden="1">
      <c r="A5423" s="80" t="s">
        <v>3766</v>
      </c>
      <c r="B5423" s="80" t="s">
        <v>3919</v>
      </c>
      <c r="C5423" s="80" t="s">
        <v>3705</v>
      </c>
      <c r="D5423" s="99">
        <v>7.0565200000000002E-3</v>
      </c>
      <c r="E5423" s="80" t="s">
        <v>3706</v>
      </c>
      <c r="F5423" s="86" t="str">
        <f>INDEX('Crosswalk Particulates'!$B:$B,MATCH('2017 EPA Data'!A5423,'Crosswalk Particulates'!$A:$A,0))</f>
        <v>process-chemicals-industry</v>
      </c>
      <c r="G5423" s="91">
        <f>INDEX('Crosswalk Particulates'!$E:$E,MATCH('2017 EPA Data'!$B5423,'Crosswalk Particulates'!$D:$D,0))</f>
        <v>0</v>
      </c>
      <c r="H5423" s="103">
        <f t="shared" si="84"/>
        <v>0</v>
      </c>
    </row>
    <row r="5424" spans="1:8" hidden="1">
      <c r="A5424" s="80" t="s">
        <v>3835</v>
      </c>
      <c r="B5424" s="80" t="s">
        <v>3813</v>
      </c>
      <c r="C5424" s="80" t="s">
        <v>3705</v>
      </c>
      <c r="D5424" s="99">
        <v>6.8139999999999997E-3</v>
      </c>
      <c r="E5424" s="80" t="s">
        <v>3706</v>
      </c>
      <c r="F5424" s="86" t="str">
        <f>INDEX('Crosswalk Particulates'!$B:$B,MATCH('2017 EPA Data'!A5424,'Crosswalk Particulates'!$A:$A,0))</f>
        <v>process-mining-industry</v>
      </c>
      <c r="G5424" s="91">
        <f>INDEX('Crosswalk Particulates'!$E:$E,MATCH('2017 EPA Data'!$B5424,'Crosswalk Particulates'!$D:$D,0))</f>
        <v>0</v>
      </c>
      <c r="H5424" s="103">
        <f t="shared" si="84"/>
        <v>0</v>
      </c>
    </row>
    <row r="5425" spans="1:8" hidden="1">
      <c r="A5425" s="80" t="s">
        <v>3784</v>
      </c>
      <c r="B5425" s="80" t="s">
        <v>4038</v>
      </c>
      <c r="C5425" s="80" t="s">
        <v>3705</v>
      </c>
      <c r="D5425" s="99">
        <v>6.5471189999999997E-3</v>
      </c>
      <c r="E5425" s="80" t="s">
        <v>3706</v>
      </c>
      <c r="F5425" s="86" t="str">
        <f>INDEX('Crosswalk Particulates'!$B:$B,MATCH('2017 EPA Data'!A5425,'Crosswalk Particulates'!$A:$A,0))</f>
        <v>industry-fuel-coal</v>
      </c>
      <c r="G5425" s="91">
        <f>INDEX('Crosswalk Particulates'!$E:$E,MATCH('2017 EPA Data'!$B5425,'Crosswalk Particulates'!$D:$D,0))</f>
        <v>0</v>
      </c>
      <c r="H5425" s="103">
        <f t="shared" si="84"/>
        <v>0</v>
      </c>
    </row>
    <row r="5426" spans="1:8" hidden="1">
      <c r="A5426" s="80" t="s">
        <v>3766</v>
      </c>
      <c r="B5426" s="80" t="s">
        <v>3948</v>
      </c>
      <c r="C5426" s="80" t="s">
        <v>3705</v>
      </c>
      <c r="D5426" s="99">
        <v>6.522E-3</v>
      </c>
      <c r="E5426" s="80" t="s">
        <v>3706</v>
      </c>
      <c r="F5426" s="86" t="str">
        <f>INDEX('Crosswalk Particulates'!$B:$B,MATCH('2017 EPA Data'!A5426,'Crosswalk Particulates'!$A:$A,0))</f>
        <v>process-chemicals-industry</v>
      </c>
      <c r="G5426" s="91">
        <f>INDEX('Crosswalk Particulates'!$E:$E,MATCH('2017 EPA Data'!$B5426,'Crosswalk Particulates'!$D:$D,0))</f>
        <v>0</v>
      </c>
      <c r="H5426" s="103">
        <f t="shared" si="84"/>
        <v>0</v>
      </c>
    </row>
    <row r="5427" spans="1:8" hidden="1">
      <c r="A5427" s="80" t="s">
        <v>3769</v>
      </c>
      <c r="B5427" s="80" t="s">
        <v>4038</v>
      </c>
      <c r="C5427" s="80" t="s">
        <v>3705</v>
      </c>
      <c r="D5427" s="99">
        <v>6.5024669E-3</v>
      </c>
      <c r="E5427" s="80" t="s">
        <v>3706</v>
      </c>
      <c r="F5427" s="86" t="str">
        <f>INDEX('Crosswalk Particulates'!$B:$B,MATCH('2017 EPA Data'!A5427,'Crosswalk Particulates'!$A:$A,0))</f>
        <v>Electricity Sector</v>
      </c>
      <c r="G5427" s="91">
        <f>INDEX('Crosswalk Particulates'!$E:$E,MATCH('2017 EPA Data'!$B5427,'Crosswalk Particulates'!$D:$D,0))</f>
        <v>0</v>
      </c>
      <c r="H5427" s="103">
        <f t="shared" si="84"/>
        <v>0</v>
      </c>
    </row>
    <row r="5428" spans="1:8" hidden="1">
      <c r="A5428" s="80" t="s">
        <v>3852</v>
      </c>
      <c r="B5428" s="80" t="s">
        <v>3896</v>
      </c>
      <c r="C5428" s="80" t="s">
        <v>3705</v>
      </c>
      <c r="D5428" s="99">
        <v>6.3499999999999997E-3</v>
      </c>
      <c r="E5428" s="80" t="s">
        <v>3706</v>
      </c>
      <c r="F5428" s="86" t="str">
        <f>INDEX('Crosswalk Particulates'!$B:$B,MATCH('2017 EPA Data'!A5428,'Crosswalk Particulates'!$A:$A,0))</f>
        <v>Commercial Buildings Sector</v>
      </c>
      <c r="G5428" s="91">
        <f>INDEX('Crosswalk Particulates'!$E:$E,MATCH('2017 EPA Data'!$B5428,'Crosswalk Particulates'!$D:$D,0))</f>
        <v>0</v>
      </c>
      <c r="H5428" s="103">
        <f t="shared" si="84"/>
        <v>0</v>
      </c>
    </row>
    <row r="5429" spans="1:8" hidden="1">
      <c r="A5429" s="80" t="s">
        <v>3796</v>
      </c>
      <c r="B5429" s="80" t="s">
        <v>4038</v>
      </c>
      <c r="C5429" s="80" t="s">
        <v>3705</v>
      </c>
      <c r="D5429" s="99">
        <v>6.3409377999999999E-3</v>
      </c>
      <c r="E5429" s="80" t="s">
        <v>3706</v>
      </c>
      <c r="F5429" s="86" t="str">
        <f>INDEX('Crosswalk Particulates'!$B:$B,MATCH('2017 EPA Data'!A5429,'Crosswalk Particulates'!$A:$A,0))</f>
        <v>Electricity Sector</v>
      </c>
      <c r="G5429" s="91">
        <f>INDEX('Crosswalk Particulates'!$E:$E,MATCH('2017 EPA Data'!$B5429,'Crosswalk Particulates'!$D:$D,0))</f>
        <v>0</v>
      </c>
      <c r="H5429" s="103">
        <f t="shared" si="84"/>
        <v>0</v>
      </c>
    </row>
    <row r="5430" spans="1:8" hidden="1">
      <c r="A5430" s="80" t="s">
        <v>3784</v>
      </c>
      <c r="B5430" s="80" t="s">
        <v>4039</v>
      </c>
      <c r="C5430" s="80" t="s">
        <v>3705</v>
      </c>
      <c r="D5430" s="99">
        <v>6.2852346999999996E-3</v>
      </c>
      <c r="E5430" s="80" t="s">
        <v>3706</v>
      </c>
      <c r="F5430" s="86" t="str">
        <f>INDEX('Crosswalk Particulates'!$B:$B,MATCH('2017 EPA Data'!A5430,'Crosswalk Particulates'!$A:$A,0))</f>
        <v>industry-fuel-coal</v>
      </c>
      <c r="G5430" s="91">
        <f>INDEX('Crosswalk Particulates'!$E:$E,MATCH('2017 EPA Data'!$B5430,'Crosswalk Particulates'!$D:$D,0))</f>
        <v>0</v>
      </c>
      <c r="H5430" s="103">
        <f t="shared" si="84"/>
        <v>0</v>
      </c>
    </row>
    <row r="5431" spans="1:8" hidden="1">
      <c r="A5431" s="80" t="s">
        <v>3769</v>
      </c>
      <c r="B5431" s="80" t="s">
        <v>4039</v>
      </c>
      <c r="C5431" s="80" t="s">
        <v>3705</v>
      </c>
      <c r="D5431" s="99">
        <v>6.2423688000000001E-3</v>
      </c>
      <c r="E5431" s="80" t="s">
        <v>3706</v>
      </c>
      <c r="F5431" s="86" t="str">
        <f>INDEX('Crosswalk Particulates'!$B:$B,MATCH('2017 EPA Data'!A5431,'Crosswalk Particulates'!$A:$A,0))</f>
        <v>Electricity Sector</v>
      </c>
      <c r="G5431" s="91">
        <f>INDEX('Crosswalk Particulates'!$E:$E,MATCH('2017 EPA Data'!$B5431,'Crosswalk Particulates'!$D:$D,0))</f>
        <v>0</v>
      </c>
      <c r="H5431" s="103">
        <f t="shared" si="84"/>
        <v>0</v>
      </c>
    </row>
    <row r="5432" spans="1:8" hidden="1">
      <c r="A5432" s="80" t="s">
        <v>3843</v>
      </c>
      <c r="B5432" s="80" t="s">
        <v>3863</v>
      </c>
      <c r="C5432" s="80" t="s">
        <v>3705</v>
      </c>
      <c r="D5432" s="99">
        <v>6.2405418915429996E-3</v>
      </c>
      <c r="E5432" s="80" t="s">
        <v>3706</v>
      </c>
      <c r="F5432" s="86" t="str">
        <f>INDEX('Crosswalk Particulates'!$B:$B,MATCH('2017 EPA Data'!A5432,'Crosswalk Particulates'!$A:$A,0))</f>
        <v>Commercial Buildings Sector</v>
      </c>
      <c r="G5432" s="91">
        <f>INDEX('Crosswalk Particulates'!$E:$E,MATCH('2017 EPA Data'!$B5432,'Crosswalk Particulates'!$D:$D,0))</f>
        <v>0</v>
      </c>
      <c r="H5432" s="103">
        <f t="shared" si="84"/>
        <v>0</v>
      </c>
    </row>
    <row r="5433" spans="1:8" hidden="1">
      <c r="A5433" s="80" t="s">
        <v>3796</v>
      </c>
      <c r="B5433" s="80" t="s">
        <v>4039</v>
      </c>
      <c r="C5433" s="80" t="s">
        <v>3705</v>
      </c>
      <c r="D5433" s="99">
        <v>6.0873014E-3</v>
      </c>
      <c r="E5433" s="80" t="s">
        <v>3706</v>
      </c>
      <c r="F5433" s="86" t="str">
        <f>INDEX('Crosswalk Particulates'!$B:$B,MATCH('2017 EPA Data'!A5433,'Crosswalk Particulates'!$A:$A,0))</f>
        <v>Electricity Sector</v>
      </c>
      <c r="G5433" s="91">
        <f>INDEX('Crosswalk Particulates'!$E:$E,MATCH('2017 EPA Data'!$B5433,'Crosswalk Particulates'!$D:$D,0))</f>
        <v>0</v>
      </c>
      <c r="H5433" s="103">
        <f t="shared" si="84"/>
        <v>0</v>
      </c>
    </row>
    <row r="5434" spans="1:8" hidden="1">
      <c r="A5434" s="80" t="s">
        <v>3743</v>
      </c>
      <c r="B5434" s="80" t="s">
        <v>3889</v>
      </c>
      <c r="C5434" s="80" t="s">
        <v>3705</v>
      </c>
      <c r="D5434" s="99">
        <v>6.0000000000000001E-3</v>
      </c>
      <c r="E5434" s="80" t="s">
        <v>3706</v>
      </c>
      <c r="F5434" s="86" t="str">
        <f>INDEX('Crosswalk Particulates'!$B:$B,MATCH('2017 EPA Data'!A5434,'Crosswalk Particulates'!$A:$A,0))</f>
        <v>process-other-industry</v>
      </c>
      <c r="G5434" s="91">
        <f>INDEX('Crosswalk Particulates'!$E:$E,MATCH('2017 EPA Data'!$B5434,'Crosswalk Particulates'!$D:$D,0))</f>
        <v>0</v>
      </c>
      <c r="H5434" s="103">
        <f t="shared" si="84"/>
        <v>0</v>
      </c>
    </row>
    <row r="5435" spans="1:8" hidden="1">
      <c r="A5435" s="80" t="s">
        <v>3790</v>
      </c>
      <c r="B5435" s="80" t="s">
        <v>4015</v>
      </c>
      <c r="C5435" s="80" t="s">
        <v>3705</v>
      </c>
      <c r="D5435" s="99">
        <v>5.9609693600000003E-3</v>
      </c>
      <c r="E5435" s="80" t="s">
        <v>3706</v>
      </c>
      <c r="F5435" s="86" t="str">
        <f>INDEX('Crosswalk Particulates'!$B:$B,MATCH('2017 EPA Data'!A5435,'Crosswalk Particulates'!$A:$A,0))</f>
        <v>process-other-industry</v>
      </c>
      <c r="G5435" s="91">
        <f>INDEX('Crosswalk Particulates'!$E:$E,MATCH('2017 EPA Data'!$B5435,'Crosswalk Particulates'!$D:$D,0))</f>
        <v>0</v>
      </c>
      <c r="H5435" s="103">
        <f t="shared" si="84"/>
        <v>0</v>
      </c>
    </row>
    <row r="5436" spans="1:8" hidden="1">
      <c r="A5436" s="80" t="s">
        <v>3784</v>
      </c>
      <c r="B5436" s="80" t="s">
        <v>4040</v>
      </c>
      <c r="C5436" s="80" t="s">
        <v>3705</v>
      </c>
      <c r="D5436" s="99">
        <v>5.9578790000000001E-3</v>
      </c>
      <c r="E5436" s="80" t="s">
        <v>3706</v>
      </c>
      <c r="F5436" s="86" t="str">
        <f>INDEX('Crosswalk Particulates'!$B:$B,MATCH('2017 EPA Data'!A5436,'Crosswalk Particulates'!$A:$A,0))</f>
        <v>industry-fuel-coal</v>
      </c>
      <c r="G5436" s="91">
        <f>INDEX('Crosswalk Particulates'!$E:$E,MATCH('2017 EPA Data'!$B5436,'Crosswalk Particulates'!$D:$D,0))</f>
        <v>0</v>
      </c>
      <c r="H5436" s="103">
        <f t="shared" si="84"/>
        <v>0</v>
      </c>
    </row>
    <row r="5437" spans="1:8" hidden="1">
      <c r="A5437" s="80" t="s">
        <v>3853</v>
      </c>
      <c r="B5437" s="80" t="s">
        <v>4024</v>
      </c>
      <c r="C5437" s="80" t="s">
        <v>3705</v>
      </c>
      <c r="D5437" s="99">
        <v>5.9556277361000002E-3</v>
      </c>
      <c r="E5437" s="80" t="s">
        <v>3706</v>
      </c>
      <c r="F5437" s="86" t="str">
        <f>INDEX('Crosswalk Particulates'!$B:$B,MATCH('2017 EPA Data'!A5437,'Crosswalk Particulates'!$A:$A,0))</f>
        <v>Commercial Buildings Sector</v>
      </c>
      <c r="G5437" s="91">
        <f>INDEX('Crosswalk Particulates'!$E:$E,MATCH('2017 EPA Data'!$B5437,'Crosswalk Particulates'!$D:$D,0))</f>
        <v>0</v>
      </c>
      <c r="H5437" s="103">
        <f t="shared" si="84"/>
        <v>0</v>
      </c>
    </row>
    <row r="5438" spans="1:8" hidden="1">
      <c r="A5438" s="80" t="s">
        <v>3769</v>
      </c>
      <c r="B5438" s="80" t="s">
        <v>4040</v>
      </c>
      <c r="C5438" s="80" t="s">
        <v>3705</v>
      </c>
      <c r="D5438" s="99">
        <v>5.9172447000000001E-3</v>
      </c>
      <c r="E5438" s="80" t="s">
        <v>3706</v>
      </c>
      <c r="F5438" s="86" t="str">
        <f>INDEX('Crosswalk Particulates'!$B:$B,MATCH('2017 EPA Data'!A5438,'Crosswalk Particulates'!$A:$A,0))</f>
        <v>Electricity Sector</v>
      </c>
      <c r="G5438" s="91">
        <f>INDEX('Crosswalk Particulates'!$E:$E,MATCH('2017 EPA Data'!$B5438,'Crosswalk Particulates'!$D:$D,0))</f>
        <v>0</v>
      </c>
      <c r="H5438" s="103">
        <f t="shared" si="84"/>
        <v>0</v>
      </c>
    </row>
    <row r="5439" spans="1:8" hidden="1">
      <c r="A5439" s="80" t="s">
        <v>3796</v>
      </c>
      <c r="B5439" s="80" t="s">
        <v>4040</v>
      </c>
      <c r="C5439" s="80" t="s">
        <v>3705</v>
      </c>
      <c r="D5439" s="99">
        <v>5.7702535999999997E-3</v>
      </c>
      <c r="E5439" s="80" t="s">
        <v>3706</v>
      </c>
      <c r="F5439" s="86" t="str">
        <f>INDEX('Crosswalk Particulates'!$B:$B,MATCH('2017 EPA Data'!A5439,'Crosswalk Particulates'!$A:$A,0))</f>
        <v>Electricity Sector</v>
      </c>
      <c r="G5439" s="91">
        <f>INDEX('Crosswalk Particulates'!$E:$E,MATCH('2017 EPA Data'!$B5439,'Crosswalk Particulates'!$D:$D,0))</f>
        <v>0</v>
      </c>
      <c r="H5439" s="103">
        <f t="shared" si="84"/>
        <v>0</v>
      </c>
    </row>
    <row r="5440" spans="1:8" hidden="1">
      <c r="A5440" s="80" t="s">
        <v>3726</v>
      </c>
      <c r="B5440" s="80" t="s">
        <v>4059</v>
      </c>
      <c r="C5440" s="80" t="s">
        <v>3705</v>
      </c>
      <c r="D5440" s="99">
        <v>5.5360795499999997E-3</v>
      </c>
      <c r="E5440" s="80" t="s">
        <v>3706</v>
      </c>
      <c r="F5440" s="86" t="str">
        <f>INDEX('Crosswalk Particulates'!$B:$B,MATCH('2017 EPA Data'!A5440,'Crosswalk Particulates'!$A:$A,0))</f>
        <v>process-other-industry</v>
      </c>
      <c r="G5440" s="91">
        <f>INDEX('Crosswalk Particulates'!$E:$E,MATCH('2017 EPA Data'!$B5440,'Crosswalk Particulates'!$D:$D,0))</f>
        <v>0</v>
      </c>
      <c r="H5440" s="103">
        <f t="shared" si="84"/>
        <v>0</v>
      </c>
    </row>
    <row r="5441" spans="1:8" hidden="1">
      <c r="A5441" s="80" t="s">
        <v>3911</v>
      </c>
      <c r="B5441" s="80" t="s">
        <v>3827</v>
      </c>
      <c r="C5441" s="80" t="s">
        <v>3705</v>
      </c>
      <c r="D5441" s="99">
        <v>5.3805137199999997E-3</v>
      </c>
      <c r="E5441" s="80" t="s">
        <v>3706</v>
      </c>
      <c r="F5441" s="86" t="str">
        <f>INDEX('Crosswalk Particulates'!$B:$B,MATCH('2017 EPA Data'!A5441,'Crosswalk Particulates'!$A:$A,0))</f>
        <v>Residential Buildings Sector</v>
      </c>
      <c r="G5441" s="91">
        <f>INDEX('Crosswalk Particulates'!$E:$E,MATCH('2017 EPA Data'!$B5441,'Crosswalk Particulates'!$D:$D,0))</f>
        <v>0</v>
      </c>
      <c r="H5441" s="103">
        <f t="shared" si="84"/>
        <v>0</v>
      </c>
    </row>
    <row r="5442" spans="1:8" hidden="1">
      <c r="A5442" s="80" t="s">
        <v>3820</v>
      </c>
      <c r="B5442" s="80" t="s">
        <v>3839</v>
      </c>
      <c r="C5442" s="80" t="s">
        <v>3705</v>
      </c>
      <c r="D5442" s="99">
        <v>5.3425273999999998E-3</v>
      </c>
      <c r="E5442" s="80" t="s">
        <v>3706</v>
      </c>
      <c r="F5442" s="86" t="str">
        <f>INDEX('Crosswalk Particulates'!$B:$B,MATCH('2017 EPA Data'!A5442,'Crosswalk Particulates'!$A:$A,0))</f>
        <v>industry-fuel-other</v>
      </c>
      <c r="G5442" s="91">
        <f>INDEX('Crosswalk Particulates'!$E:$E,MATCH('2017 EPA Data'!$B5442,'Crosswalk Particulates'!$D:$D,0))</f>
        <v>0</v>
      </c>
      <c r="H5442" s="103">
        <f t="shared" si="84"/>
        <v>0</v>
      </c>
    </row>
    <row r="5443" spans="1:8" hidden="1">
      <c r="A5443" s="80" t="s">
        <v>3820</v>
      </c>
      <c r="B5443" s="80" t="s">
        <v>3823</v>
      </c>
      <c r="C5443" s="80" t="s">
        <v>3705</v>
      </c>
      <c r="D5443" s="99">
        <v>5.2370214159999998E-3</v>
      </c>
      <c r="E5443" s="80" t="s">
        <v>3706</v>
      </c>
      <c r="F5443" s="86" t="str">
        <f>INDEX('Crosswalk Particulates'!$B:$B,MATCH('2017 EPA Data'!A5443,'Crosswalk Particulates'!$A:$A,0))</f>
        <v>industry-fuel-other</v>
      </c>
      <c r="G5443" s="91">
        <f>INDEX('Crosswalk Particulates'!$E:$E,MATCH('2017 EPA Data'!$B5443,'Crosswalk Particulates'!$D:$D,0))</f>
        <v>0</v>
      </c>
      <c r="H5443" s="103">
        <f t="shared" si="84"/>
        <v>0</v>
      </c>
    </row>
    <row r="5444" spans="1:8" hidden="1">
      <c r="A5444" s="80" t="s">
        <v>3911</v>
      </c>
      <c r="B5444" s="80" t="s">
        <v>3975</v>
      </c>
      <c r="C5444" s="80" t="s">
        <v>3705</v>
      </c>
      <c r="D5444" s="99">
        <v>4.9557363160000001E-3</v>
      </c>
      <c r="E5444" s="80" t="s">
        <v>3706</v>
      </c>
      <c r="F5444" s="86" t="str">
        <f>INDEX('Crosswalk Particulates'!$B:$B,MATCH('2017 EPA Data'!A5444,'Crosswalk Particulates'!$A:$A,0))</f>
        <v>Residential Buildings Sector</v>
      </c>
      <c r="G5444" s="91">
        <f>INDEX('Crosswalk Particulates'!$E:$E,MATCH('2017 EPA Data'!$B5444,'Crosswalk Particulates'!$D:$D,0))</f>
        <v>0</v>
      </c>
      <c r="H5444" s="103">
        <f t="shared" ref="H5444:H5507" si="85">IF(E5444="TON",D5444/metricton_to_shortton,0)*10^6</f>
        <v>0</v>
      </c>
    </row>
    <row r="5445" spans="1:8" hidden="1">
      <c r="A5445" s="80" t="s">
        <v>3788</v>
      </c>
      <c r="B5445" s="80" t="s">
        <v>4061</v>
      </c>
      <c r="C5445" s="80" t="s">
        <v>3705</v>
      </c>
      <c r="D5445" s="99">
        <v>4.9280433018599997E-3</v>
      </c>
      <c r="E5445" s="80" t="s">
        <v>3706</v>
      </c>
      <c r="F5445" s="86" t="str">
        <f>INDEX('Crosswalk Particulates'!$B:$B,MATCH('2017 EPA Data'!A5445,'Crosswalk Particulates'!$A:$A,0))</f>
        <v>industry-fuel-biomass</v>
      </c>
      <c r="G5445" s="91">
        <f>INDEX('Crosswalk Particulates'!$E:$E,MATCH('2017 EPA Data'!$B5445,'Crosswalk Particulates'!$D:$D,0))</f>
        <v>0</v>
      </c>
      <c r="H5445" s="103">
        <f t="shared" si="85"/>
        <v>0</v>
      </c>
    </row>
    <row r="5446" spans="1:8" hidden="1">
      <c r="A5446" s="80" t="s">
        <v>3747</v>
      </c>
      <c r="B5446" s="80" t="s">
        <v>3936</v>
      </c>
      <c r="C5446" s="80" t="s">
        <v>3705</v>
      </c>
      <c r="D5446" s="99">
        <v>4.8440000000000002E-3</v>
      </c>
      <c r="E5446" s="80" t="s">
        <v>3706</v>
      </c>
      <c r="F5446" s="86" t="str">
        <f>INDEX('Crosswalk Particulates'!$B:$B,MATCH('2017 EPA Data'!A5446,'Crosswalk Particulates'!$A:$A,0))</f>
        <v>process-waste-industry</v>
      </c>
      <c r="G5446" s="91">
        <f>INDEX('Crosswalk Particulates'!$E:$E,MATCH('2017 EPA Data'!$B5446,'Crosswalk Particulates'!$D:$D,0))</f>
        <v>0</v>
      </c>
      <c r="H5446" s="103">
        <f t="shared" si="85"/>
        <v>0</v>
      </c>
    </row>
    <row r="5447" spans="1:8" hidden="1">
      <c r="A5447" s="80" t="s">
        <v>3734</v>
      </c>
      <c r="B5447" s="80" t="s">
        <v>3878</v>
      </c>
      <c r="C5447" s="80" t="s">
        <v>3705</v>
      </c>
      <c r="D5447" s="99">
        <v>4.5973999999999998E-3</v>
      </c>
      <c r="E5447" s="80" t="s">
        <v>3706</v>
      </c>
      <c r="F5447" s="86" t="str">
        <f>INDEX('Crosswalk Particulates'!$B:$B,MATCH('2017 EPA Data'!A5447,'Crosswalk Particulates'!$A:$A,0))</f>
        <v>process-other-industry</v>
      </c>
      <c r="G5447" s="91">
        <f>INDEX('Crosswalk Particulates'!$E:$E,MATCH('2017 EPA Data'!$B5447,'Crosswalk Particulates'!$D:$D,0))</f>
        <v>0</v>
      </c>
      <c r="H5447" s="103">
        <f t="shared" si="85"/>
        <v>0</v>
      </c>
    </row>
    <row r="5448" spans="1:8" hidden="1">
      <c r="A5448" s="80" t="s">
        <v>3735</v>
      </c>
      <c r="B5448" s="80" t="s">
        <v>4002</v>
      </c>
      <c r="C5448" s="80" t="s">
        <v>3705</v>
      </c>
      <c r="D5448" s="99">
        <v>4.4999999999999997E-3</v>
      </c>
      <c r="E5448" s="80" t="s">
        <v>3706</v>
      </c>
      <c r="F5448" s="86" t="str">
        <f>INDEX('Crosswalk Particulates'!$B:$B,MATCH('2017 EPA Data'!A5448,'Crosswalk Particulates'!$A:$A,0))</f>
        <v>process-other-industry</v>
      </c>
      <c r="G5448" s="91">
        <f>INDEX('Crosswalk Particulates'!$E:$E,MATCH('2017 EPA Data'!$B5448,'Crosswalk Particulates'!$D:$D,0))</f>
        <v>0</v>
      </c>
      <c r="H5448" s="103">
        <f t="shared" si="85"/>
        <v>0</v>
      </c>
    </row>
    <row r="5449" spans="1:8" hidden="1">
      <c r="A5449" s="80" t="s">
        <v>3760</v>
      </c>
      <c r="B5449" s="80" t="s">
        <v>3920</v>
      </c>
      <c r="D5449" s="99">
        <v>4.4999599200000002E-3</v>
      </c>
      <c r="E5449" s="80" t="s">
        <v>3710</v>
      </c>
      <c r="F5449" s="86" t="str">
        <f>INDEX('Crosswalk Particulates'!$B:$B,MATCH('2017 EPA Data'!A5449,'Crosswalk Particulates'!$A:$A,0))</f>
        <v>process-other-industry</v>
      </c>
      <c r="G5449" s="91">
        <f>INDEX('Crosswalk Particulates'!$E:$E,MATCH('2017 EPA Data'!$B5449,'Crosswalk Particulates'!$D:$D,0))</f>
        <v>0</v>
      </c>
      <c r="H5449" s="103">
        <f t="shared" si="85"/>
        <v>4082.2998249131369</v>
      </c>
    </row>
    <row r="5450" spans="1:8" hidden="1">
      <c r="A5450" s="80" t="s">
        <v>3783</v>
      </c>
      <c r="B5450" s="80" t="s">
        <v>4051</v>
      </c>
      <c r="C5450" s="80" t="s">
        <v>3705</v>
      </c>
      <c r="D5450" s="99">
        <v>4.4840000000000001E-3</v>
      </c>
      <c r="E5450" s="80" t="s">
        <v>3706</v>
      </c>
      <c r="F5450" s="86" t="str">
        <f>INDEX('Crosswalk Particulates'!$B:$B,MATCH('2017 EPA Data'!A5450,'Crosswalk Particulates'!$A:$A,0))</f>
        <v>process-other-industry</v>
      </c>
      <c r="G5450" s="91">
        <f>INDEX('Crosswalk Particulates'!$E:$E,MATCH('2017 EPA Data'!$B5450,'Crosswalk Particulates'!$D:$D,0))</f>
        <v>0</v>
      </c>
      <c r="H5450" s="103">
        <f t="shared" si="85"/>
        <v>0</v>
      </c>
    </row>
    <row r="5451" spans="1:8" hidden="1">
      <c r="A5451" s="80" t="s">
        <v>3772</v>
      </c>
      <c r="B5451" s="80" t="s">
        <v>4062</v>
      </c>
      <c r="C5451" s="80" t="s">
        <v>3705</v>
      </c>
      <c r="D5451" s="99">
        <v>4.4588878280000001E-3</v>
      </c>
      <c r="E5451" s="80" t="s">
        <v>3706</v>
      </c>
      <c r="F5451" s="86" t="str">
        <f>INDEX('Crosswalk Particulates'!$B:$B,MATCH('2017 EPA Data'!A5451,'Crosswalk Particulates'!$A:$A,0))</f>
        <v>Electricity Sector</v>
      </c>
      <c r="G5451" s="91">
        <f>INDEX('Crosswalk Particulates'!$E:$E,MATCH('2017 EPA Data'!$B5451,'Crosswalk Particulates'!$D:$D,0))</f>
        <v>0</v>
      </c>
      <c r="H5451" s="103">
        <f t="shared" si="85"/>
        <v>0</v>
      </c>
    </row>
    <row r="5452" spans="1:8" hidden="1">
      <c r="A5452" s="80" t="s">
        <v>3835</v>
      </c>
      <c r="B5452" s="80" t="s">
        <v>3910</v>
      </c>
      <c r="C5452" s="80" t="s">
        <v>3705</v>
      </c>
      <c r="D5452" s="99">
        <v>4.4512839999999998E-3</v>
      </c>
      <c r="E5452" s="80" t="s">
        <v>3706</v>
      </c>
      <c r="F5452" s="86" t="str">
        <f>INDEX('Crosswalk Particulates'!$B:$B,MATCH('2017 EPA Data'!A5452,'Crosswalk Particulates'!$A:$A,0))</f>
        <v>process-mining-industry</v>
      </c>
      <c r="G5452" s="91">
        <f>INDEX('Crosswalk Particulates'!$E:$E,MATCH('2017 EPA Data'!$B5452,'Crosswalk Particulates'!$D:$D,0))</f>
        <v>0</v>
      </c>
      <c r="H5452" s="103">
        <f t="shared" si="85"/>
        <v>0</v>
      </c>
    </row>
    <row r="5453" spans="1:8" hidden="1">
      <c r="A5453" s="80" t="s">
        <v>3734</v>
      </c>
      <c r="B5453" s="80" t="s">
        <v>3724</v>
      </c>
      <c r="C5453" s="80" t="s">
        <v>3705</v>
      </c>
      <c r="D5453" s="99">
        <v>4.3052999999999998E-3</v>
      </c>
      <c r="E5453" s="80" t="s">
        <v>3706</v>
      </c>
      <c r="F5453" s="86" t="str">
        <f>INDEX('Crosswalk Particulates'!$B:$B,MATCH('2017 EPA Data'!A5453,'Crosswalk Particulates'!$A:$A,0))</f>
        <v>process-other-industry</v>
      </c>
      <c r="G5453" s="91">
        <f>INDEX('Crosswalk Particulates'!$E:$E,MATCH('2017 EPA Data'!$B5453,'Crosswalk Particulates'!$D:$D,0))</f>
        <v>0</v>
      </c>
      <c r="H5453" s="103">
        <f t="shared" si="85"/>
        <v>0</v>
      </c>
    </row>
    <row r="5454" spans="1:8" hidden="1">
      <c r="A5454" s="80" t="s">
        <v>3743</v>
      </c>
      <c r="B5454" s="80" t="s">
        <v>3939</v>
      </c>
      <c r="C5454" s="80" t="s">
        <v>3705</v>
      </c>
      <c r="D5454" s="99">
        <v>4.2960000000000003E-3</v>
      </c>
      <c r="E5454" s="80" t="s">
        <v>3706</v>
      </c>
      <c r="F5454" s="86" t="str">
        <f>INDEX('Crosswalk Particulates'!$B:$B,MATCH('2017 EPA Data'!A5454,'Crosswalk Particulates'!$A:$A,0))</f>
        <v>process-other-industry</v>
      </c>
      <c r="G5454" s="91">
        <f>INDEX('Crosswalk Particulates'!$E:$E,MATCH('2017 EPA Data'!$B5454,'Crosswalk Particulates'!$D:$D,0))</f>
        <v>0</v>
      </c>
      <c r="H5454" s="103">
        <f t="shared" si="85"/>
        <v>0</v>
      </c>
    </row>
    <row r="5455" spans="1:8" hidden="1">
      <c r="A5455" s="80" t="s">
        <v>3734</v>
      </c>
      <c r="B5455" s="80" t="s">
        <v>3839</v>
      </c>
      <c r="C5455" s="80" t="s">
        <v>3705</v>
      </c>
      <c r="D5455" s="99">
        <v>4.2839999999999996E-3</v>
      </c>
      <c r="E5455" s="80" t="s">
        <v>3706</v>
      </c>
      <c r="F5455" s="86" t="str">
        <f>INDEX('Crosswalk Particulates'!$B:$B,MATCH('2017 EPA Data'!A5455,'Crosswalk Particulates'!$A:$A,0))</f>
        <v>process-other-industry</v>
      </c>
      <c r="G5455" s="91">
        <f>INDEX('Crosswalk Particulates'!$E:$E,MATCH('2017 EPA Data'!$B5455,'Crosswalk Particulates'!$D:$D,0))</f>
        <v>0</v>
      </c>
      <c r="H5455" s="103">
        <f t="shared" si="85"/>
        <v>0</v>
      </c>
    </row>
    <row r="5456" spans="1:8" hidden="1">
      <c r="A5456" s="80" t="s">
        <v>3734</v>
      </c>
      <c r="B5456" s="80" t="s">
        <v>3863</v>
      </c>
      <c r="C5456" s="80" t="s">
        <v>3705</v>
      </c>
      <c r="D5456" s="99">
        <v>4.2839999999999996E-3</v>
      </c>
      <c r="E5456" s="80" t="s">
        <v>3706</v>
      </c>
      <c r="F5456" s="86" t="str">
        <f>INDEX('Crosswalk Particulates'!$B:$B,MATCH('2017 EPA Data'!A5456,'Crosswalk Particulates'!$A:$A,0))</f>
        <v>process-other-industry</v>
      </c>
      <c r="G5456" s="91">
        <f>INDEX('Crosswalk Particulates'!$E:$E,MATCH('2017 EPA Data'!$B5456,'Crosswalk Particulates'!$D:$D,0))</f>
        <v>0</v>
      </c>
      <c r="H5456" s="103">
        <f t="shared" si="85"/>
        <v>0</v>
      </c>
    </row>
    <row r="5457" spans="1:8" hidden="1">
      <c r="A5457" s="80" t="s">
        <v>3796</v>
      </c>
      <c r="B5457" s="80" t="s">
        <v>3969</v>
      </c>
      <c r="C5457" s="80" t="s">
        <v>3705</v>
      </c>
      <c r="D5457" s="99">
        <v>4.1999999999999997E-3</v>
      </c>
      <c r="E5457" s="80" t="s">
        <v>3706</v>
      </c>
      <c r="F5457" s="86" t="str">
        <f>INDEX('Crosswalk Particulates'!$B:$B,MATCH('2017 EPA Data'!A5457,'Crosswalk Particulates'!$A:$A,0))</f>
        <v>Electricity Sector</v>
      </c>
      <c r="G5457" s="91">
        <f>INDEX('Crosswalk Particulates'!$E:$E,MATCH('2017 EPA Data'!$B5457,'Crosswalk Particulates'!$D:$D,0))</f>
        <v>0</v>
      </c>
      <c r="H5457" s="103">
        <f t="shared" si="85"/>
        <v>0</v>
      </c>
    </row>
    <row r="5458" spans="1:8" hidden="1">
      <c r="A5458" s="80" t="s">
        <v>3780</v>
      </c>
      <c r="B5458" s="80" t="s">
        <v>3839</v>
      </c>
      <c r="C5458" s="80" t="s">
        <v>3705</v>
      </c>
      <c r="D5458" s="99">
        <v>4.1442108E-3</v>
      </c>
      <c r="E5458" s="80" t="s">
        <v>3706</v>
      </c>
      <c r="F5458" s="86" t="str">
        <f>INDEX('Crosswalk Particulates'!$B:$B,MATCH('2017 EPA Data'!A5458,'Crosswalk Particulates'!$A:$A,0))</f>
        <v>process-ngps-industry</v>
      </c>
      <c r="G5458" s="91">
        <f>INDEX('Crosswalk Particulates'!$E:$E,MATCH('2017 EPA Data'!$B5458,'Crosswalk Particulates'!$D:$D,0))</f>
        <v>0</v>
      </c>
      <c r="H5458" s="103">
        <f t="shared" si="85"/>
        <v>0</v>
      </c>
    </row>
    <row r="5459" spans="1:8" hidden="1">
      <c r="A5459" s="80" t="s">
        <v>3726</v>
      </c>
      <c r="B5459" s="80" t="s">
        <v>4063</v>
      </c>
      <c r="C5459" s="80" t="s">
        <v>3705</v>
      </c>
      <c r="D5459" s="99">
        <v>4.037564542E-3</v>
      </c>
      <c r="E5459" s="80" t="s">
        <v>3706</v>
      </c>
      <c r="F5459" s="86" t="str">
        <f>INDEX('Crosswalk Particulates'!$B:$B,MATCH('2017 EPA Data'!A5459,'Crosswalk Particulates'!$A:$A,0))</f>
        <v>process-other-industry</v>
      </c>
      <c r="G5459" s="91">
        <f>INDEX('Crosswalk Particulates'!$E:$E,MATCH('2017 EPA Data'!$B5459,'Crosswalk Particulates'!$D:$D,0))</f>
        <v>0</v>
      </c>
      <c r="H5459" s="103">
        <f t="shared" si="85"/>
        <v>0</v>
      </c>
    </row>
    <row r="5460" spans="1:8" hidden="1">
      <c r="A5460" s="80" t="s">
        <v>3853</v>
      </c>
      <c r="B5460" s="80" t="s">
        <v>4059</v>
      </c>
      <c r="C5460" s="80" t="s">
        <v>3705</v>
      </c>
      <c r="D5460" s="99">
        <v>3.9407718798199999E-3</v>
      </c>
      <c r="E5460" s="80" t="s">
        <v>3706</v>
      </c>
      <c r="F5460" s="86" t="str">
        <f>INDEX('Crosswalk Particulates'!$B:$B,MATCH('2017 EPA Data'!A5460,'Crosswalk Particulates'!$A:$A,0))</f>
        <v>Commercial Buildings Sector</v>
      </c>
      <c r="G5460" s="91">
        <f>INDEX('Crosswalk Particulates'!$E:$E,MATCH('2017 EPA Data'!$B5460,'Crosswalk Particulates'!$D:$D,0))</f>
        <v>0</v>
      </c>
      <c r="H5460" s="103">
        <f t="shared" si="85"/>
        <v>0</v>
      </c>
    </row>
    <row r="5461" spans="1:8" hidden="1">
      <c r="A5461" s="80" t="s">
        <v>3788</v>
      </c>
      <c r="B5461" s="80" t="s">
        <v>4062</v>
      </c>
      <c r="C5461" s="80" t="s">
        <v>3705</v>
      </c>
      <c r="D5461" s="99">
        <v>3.93696209442E-3</v>
      </c>
      <c r="E5461" s="80" t="s">
        <v>3706</v>
      </c>
      <c r="F5461" s="86" t="str">
        <f>INDEX('Crosswalk Particulates'!$B:$B,MATCH('2017 EPA Data'!A5461,'Crosswalk Particulates'!$A:$A,0))</f>
        <v>industry-fuel-biomass</v>
      </c>
      <c r="G5461" s="91">
        <f>INDEX('Crosswalk Particulates'!$E:$E,MATCH('2017 EPA Data'!$B5461,'Crosswalk Particulates'!$D:$D,0))</f>
        <v>0</v>
      </c>
      <c r="H5461" s="103">
        <f t="shared" si="85"/>
        <v>0</v>
      </c>
    </row>
    <row r="5462" spans="1:8" hidden="1">
      <c r="A5462" s="80" t="s">
        <v>3726</v>
      </c>
      <c r="B5462" s="80" t="s">
        <v>4049</v>
      </c>
      <c r="C5462" s="80" t="s">
        <v>3705</v>
      </c>
      <c r="D5462" s="99">
        <v>3.9232876509999997E-3</v>
      </c>
      <c r="E5462" s="80" t="s">
        <v>3706</v>
      </c>
      <c r="F5462" s="86" t="str">
        <f>INDEX('Crosswalk Particulates'!$B:$B,MATCH('2017 EPA Data'!A5462,'Crosswalk Particulates'!$A:$A,0))</f>
        <v>process-other-industry</v>
      </c>
      <c r="G5462" s="91">
        <f>INDEX('Crosswalk Particulates'!$E:$E,MATCH('2017 EPA Data'!$B5462,'Crosswalk Particulates'!$D:$D,0))</f>
        <v>0</v>
      </c>
      <c r="H5462" s="103">
        <f t="shared" si="85"/>
        <v>0</v>
      </c>
    </row>
    <row r="5463" spans="1:8" hidden="1">
      <c r="A5463" s="80" t="s">
        <v>3807</v>
      </c>
      <c r="B5463" s="80" t="s">
        <v>3816</v>
      </c>
      <c r="C5463" s="80" t="s">
        <v>3705</v>
      </c>
      <c r="D5463" s="99">
        <v>3.8437200000000001E-3</v>
      </c>
      <c r="E5463" s="80" t="s">
        <v>3706</v>
      </c>
      <c r="F5463" s="86" t="str">
        <f>INDEX('Crosswalk Particulates'!$B:$B,MATCH('2017 EPA Data'!A5463,'Crosswalk Particulates'!$A:$A,0))</f>
        <v>process-iron and steel-industry</v>
      </c>
      <c r="G5463" s="91">
        <f>INDEX('Crosswalk Particulates'!$E:$E,MATCH('2017 EPA Data'!$B5463,'Crosswalk Particulates'!$D:$D,0))</f>
        <v>0</v>
      </c>
      <c r="H5463" s="103">
        <f t="shared" si="85"/>
        <v>0</v>
      </c>
    </row>
    <row r="5464" spans="1:8" hidden="1">
      <c r="A5464" s="80" t="s">
        <v>3807</v>
      </c>
      <c r="B5464" s="80" t="s">
        <v>4015</v>
      </c>
      <c r="C5464" s="80" t="s">
        <v>3705</v>
      </c>
      <c r="D5464" s="99">
        <v>3.8437200000000001E-3</v>
      </c>
      <c r="E5464" s="80" t="s">
        <v>3706</v>
      </c>
      <c r="F5464" s="86" t="str">
        <f>INDEX('Crosswalk Particulates'!$B:$B,MATCH('2017 EPA Data'!A5464,'Crosswalk Particulates'!$A:$A,0))</f>
        <v>process-iron and steel-industry</v>
      </c>
      <c r="G5464" s="91">
        <f>INDEX('Crosswalk Particulates'!$E:$E,MATCH('2017 EPA Data'!$B5464,'Crosswalk Particulates'!$D:$D,0))</f>
        <v>0</v>
      </c>
      <c r="H5464" s="103">
        <f t="shared" si="85"/>
        <v>0</v>
      </c>
    </row>
    <row r="5465" spans="1:8" hidden="1">
      <c r="A5465" s="80" t="s">
        <v>3741</v>
      </c>
      <c r="B5465" s="80" t="s">
        <v>3975</v>
      </c>
      <c r="C5465" s="80" t="s">
        <v>3705</v>
      </c>
      <c r="D5465" s="99">
        <v>3.8400000000000001E-3</v>
      </c>
      <c r="E5465" s="80" t="s">
        <v>3706</v>
      </c>
      <c r="F5465" s="86" t="str">
        <f>INDEX('Crosswalk Particulates'!$B:$B,MATCH('2017 EPA Data'!A5465,'Crosswalk Particulates'!$A:$A,0))</f>
        <v>process-other-industry</v>
      </c>
      <c r="G5465" s="91">
        <f>INDEX('Crosswalk Particulates'!$E:$E,MATCH('2017 EPA Data'!$B5465,'Crosswalk Particulates'!$D:$D,0))</f>
        <v>0</v>
      </c>
      <c r="H5465" s="103">
        <f t="shared" si="85"/>
        <v>0</v>
      </c>
    </row>
    <row r="5466" spans="1:8" hidden="1">
      <c r="A5466" s="80" t="s">
        <v>3911</v>
      </c>
      <c r="B5466" s="80" t="s">
        <v>3834</v>
      </c>
      <c r="C5466" s="80" t="s">
        <v>3705</v>
      </c>
      <c r="D5466" s="99">
        <v>3.7522003620000001E-3</v>
      </c>
      <c r="E5466" s="80" t="s">
        <v>3706</v>
      </c>
      <c r="F5466" s="86" t="str">
        <f>INDEX('Crosswalk Particulates'!$B:$B,MATCH('2017 EPA Data'!A5466,'Crosswalk Particulates'!$A:$A,0))</f>
        <v>Residential Buildings Sector</v>
      </c>
      <c r="G5466" s="91">
        <f>INDEX('Crosswalk Particulates'!$E:$E,MATCH('2017 EPA Data'!$B5466,'Crosswalk Particulates'!$D:$D,0))</f>
        <v>0</v>
      </c>
      <c r="H5466" s="103">
        <f t="shared" si="85"/>
        <v>0</v>
      </c>
    </row>
    <row r="5467" spans="1:8" hidden="1">
      <c r="A5467" s="80" t="s">
        <v>3734</v>
      </c>
      <c r="B5467" s="80" t="s">
        <v>3948</v>
      </c>
      <c r="C5467" s="80" t="s">
        <v>3705</v>
      </c>
      <c r="D5467" s="99">
        <v>3.408E-3</v>
      </c>
      <c r="E5467" s="80" t="s">
        <v>3706</v>
      </c>
      <c r="F5467" s="86" t="str">
        <f>INDEX('Crosswalk Particulates'!$B:$B,MATCH('2017 EPA Data'!A5467,'Crosswalk Particulates'!$A:$A,0))</f>
        <v>process-other-industry</v>
      </c>
      <c r="G5467" s="91">
        <f>INDEX('Crosswalk Particulates'!$E:$E,MATCH('2017 EPA Data'!$B5467,'Crosswalk Particulates'!$D:$D,0))</f>
        <v>0</v>
      </c>
      <c r="H5467" s="103">
        <f t="shared" si="85"/>
        <v>0</v>
      </c>
    </row>
    <row r="5468" spans="1:8" hidden="1">
      <c r="A5468" s="80" t="s">
        <v>3747</v>
      </c>
      <c r="B5468" s="80" t="s">
        <v>3959</v>
      </c>
      <c r="C5468" s="80" t="s">
        <v>3705</v>
      </c>
      <c r="D5468" s="99">
        <v>3.362E-3</v>
      </c>
      <c r="E5468" s="80" t="s">
        <v>3706</v>
      </c>
      <c r="F5468" s="86" t="str">
        <f>INDEX('Crosswalk Particulates'!$B:$B,MATCH('2017 EPA Data'!A5468,'Crosswalk Particulates'!$A:$A,0))</f>
        <v>process-waste-industry</v>
      </c>
      <c r="G5468" s="91">
        <f>INDEX('Crosswalk Particulates'!$E:$E,MATCH('2017 EPA Data'!$B5468,'Crosswalk Particulates'!$D:$D,0))</f>
        <v>0</v>
      </c>
      <c r="H5468" s="103">
        <f t="shared" si="85"/>
        <v>0</v>
      </c>
    </row>
    <row r="5469" spans="1:8" hidden="1">
      <c r="A5469" s="80" t="s">
        <v>3806</v>
      </c>
      <c r="B5469" s="80" t="s">
        <v>3903</v>
      </c>
      <c r="C5469" s="80" t="s">
        <v>3705</v>
      </c>
      <c r="D5469" s="99">
        <v>3.3600000000000001E-3</v>
      </c>
      <c r="E5469" s="80" t="s">
        <v>3706</v>
      </c>
      <c r="F5469" s="86" t="str">
        <f>INDEX('Crosswalk Particulates'!$B:$B,MATCH('2017 EPA Data'!A5469,'Crosswalk Particulates'!$A:$A,0))</f>
        <v>Other-EPA</v>
      </c>
      <c r="G5469" s="91">
        <f>INDEX('Crosswalk Particulates'!$E:$E,MATCH('2017 EPA Data'!$B5469,'Crosswalk Particulates'!$D:$D,0))</f>
        <v>0</v>
      </c>
      <c r="H5469" s="103">
        <f t="shared" si="85"/>
        <v>0</v>
      </c>
    </row>
    <row r="5470" spans="1:8" hidden="1">
      <c r="A5470" s="80" t="s">
        <v>3734</v>
      </c>
      <c r="B5470" s="80" t="s">
        <v>3824</v>
      </c>
      <c r="C5470" s="80" t="s">
        <v>3705</v>
      </c>
      <c r="D5470" s="99">
        <v>3.3293099999999998E-3</v>
      </c>
      <c r="E5470" s="80" t="s">
        <v>3706</v>
      </c>
      <c r="F5470" s="86" t="str">
        <f>INDEX('Crosswalk Particulates'!$B:$B,MATCH('2017 EPA Data'!A5470,'Crosswalk Particulates'!$A:$A,0))</f>
        <v>process-other-industry</v>
      </c>
      <c r="G5470" s="91">
        <f>INDEX('Crosswalk Particulates'!$E:$E,MATCH('2017 EPA Data'!$B5470,'Crosswalk Particulates'!$D:$D,0))</f>
        <v>0</v>
      </c>
      <c r="H5470" s="103">
        <f t="shared" si="85"/>
        <v>0</v>
      </c>
    </row>
    <row r="5471" spans="1:8" hidden="1">
      <c r="A5471" s="80" t="s">
        <v>3843</v>
      </c>
      <c r="B5471" s="80" t="s">
        <v>4046</v>
      </c>
      <c r="C5471" s="80" t="s">
        <v>3705</v>
      </c>
      <c r="D5471" s="99">
        <v>3.2822292327390002E-3</v>
      </c>
      <c r="E5471" s="80" t="s">
        <v>3706</v>
      </c>
      <c r="F5471" s="86" t="str">
        <f>INDEX('Crosswalk Particulates'!$B:$B,MATCH('2017 EPA Data'!A5471,'Crosswalk Particulates'!$A:$A,0))</f>
        <v>Commercial Buildings Sector</v>
      </c>
      <c r="G5471" s="91">
        <f>INDEX('Crosswalk Particulates'!$E:$E,MATCH('2017 EPA Data'!$B5471,'Crosswalk Particulates'!$D:$D,0))</f>
        <v>0</v>
      </c>
      <c r="H5471" s="103">
        <f t="shared" si="85"/>
        <v>0</v>
      </c>
    </row>
    <row r="5472" spans="1:8" hidden="1">
      <c r="A5472" s="80" t="s">
        <v>3857</v>
      </c>
      <c r="B5472" s="80" t="s">
        <v>3938</v>
      </c>
      <c r="C5472" s="80" t="s">
        <v>3705</v>
      </c>
      <c r="D5472" s="99">
        <v>3.2299999999999998E-3</v>
      </c>
      <c r="E5472" s="80" t="s">
        <v>3706</v>
      </c>
      <c r="F5472" s="86" t="str">
        <f>INDEX('Crosswalk Particulates'!$B:$B,MATCH('2017 EPA Data'!A5472,'Crosswalk Particulates'!$A:$A,0))</f>
        <v>Commercial Buildings Sector</v>
      </c>
      <c r="G5472" s="91">
        <f>INDEX('Crosswalk Particulates'!$E:$E,MATCH('2017 EPA Data'!$B5472,'Crosswalk Particulates'!$D:$D,0))</f>
        <v>0</v>
      </c>
      <c r="H5472" s="103">
        <f t="shared" si="85"/>
        <v>0</v>
      </c>
    </row>
    <row r="5473" spans="1:8" hidden="1">
      <c r="A5473" s="80" t="s">
        <v>3820</v>
      </c>
      <c r="B5473" s="80" t="s">
        <v>4015</v>
      </c>
      <c r="C5473" s="80" t="s">
        <v>3705</v>
      </c>
      <c r="D5473" s="99">
        <v>3.0048865798200002E-3</v>
      </c>
      <c r="E5473" s="80" t="s">
        <v>3706</v>
      </c>
      <c r="F5473" s="86" t="str">
        <f>INDEX('Crosswalk Particulates'!$B:$B,MATCH('2017 EPA Data'!A5473,'Crosswalk Particulates'!$A:$A,0))</f>
        <v>industry-fuel-other</v>
      </c>
      <c r="G5473" s="91">
        <f>INDEX('Crosswalk Particulates'!$E:$E,MATCH('2017 EPA Data'!$B5473,'Crosswalk Particulates'!$D:$D,0))</f>
        <v>0</v>
      </c>
      <c r="H5473" s="103">
        <f t="shared" si="85"/>
        <v>0</v>
      </c>
    </row>
    <row r="5474" spans="1:8" hidden="1">
      <c r="A5474" s="80" t="s">
        <v>3741</v>
      </c>
      <c r="B5474" s="80" t="s">
        <v>3982</v>
      </c>
      <c r="C5474" s="80" t="s">
        <v>3705</v>
      </c>
      <c r="D5474" s="99">
        <v>3.0000000000000001E-3</v>
      </c>
      <c r="E5474" s="80" t="s">
        <v>3706</v>
      </c>
      <c r="F5474" s="86" t="str">
        <f>INDEX('Crosswalk Particulates'!$B:$B,MATCH('2017 EPA Data'!A5474,'Crosswalk Particulates'!$A:$A,0))</f>
        <v>process-other-industry</v>
      </c>
      <c r="G5474" s="91">
        <f>INDEX('Crosswalk Particulates'!$E:$E,MATCH('2017 EPA Data'!$B5474,'Crosswalk Particulates'!$D:$D,0))</f>
        <v>0</v>
      </c>
      <c r="H5474" s="103">
        <f t="shared" si="85"/>
        <v>0</v>
      </c>
    </row>
    <row r="5475" spans="1:8" hidden="1">
      <c r="A5475" s="80" t="s">
        <v>3817</v>
      </c>
      <c r="B5475" s="80" t="s">
        <v>4015</v>
      </c>
      <c r="C5475" s="80" t="s">
        <v>3705</v>
      </c>
      <c r="D5475" s="99">
        <v>2.9219820000000001E-3</v>
      </c>
      <c r="E5475" s="80" t="s">
        <v>3706</v>
      </c>
      <c r="F5475" s="86" t="str">
        <f>INDEX('Crosswalk Particulates'!$B:$B,MATCH('2017 EPA Data'!A5475,'Crosswalk Particulates'!$A:$A,0))</f>
        <v>industry-fuel-oil</v>
      </c>
      <c r="G5475" s="91">
        <f>INDEX('Crosswalk Particulates'!$E:$E,MATCH('2017 EPA Data'!$B5475,'Crosswalk Particulates'!$D:$D,0))</f>
        <v>0</v>
      </c>
      <c r="H5475" s="103">
        <f t="shared" si="85"/>
        <v>0</v>
      </c>
    </row>
    <row r="5476" spans="1:8" hidden="1">
      <c r="A5476" s="80" t="s">
        <v>3796</v>
      </c>
      <c r="B5476" s="80" t="s">
        <v>3963</v>
      </c>
      <c r="C5476" s="80" t="s">
        <v>3705</v>
      </c>
      <c r="D5476" s="99">
        <v>2.8516285239999998E-3</v>
      </c>
      <c r="E5476" s="80" t="s">
        <v>3706</v>
      </c>
      <c r="F5476" s="86" t="str">
        <f>INDEX('Crosswalk Particulates'!$B:$B,MATCH('2017 EPA Data'!A5476,'Crosswalk Particulates'!$A:$A,0))</f>
        <v>Electricity Sector</v>
      </c>
      <c r="G5476" s="91">
        <f>INDEX('Crosswalk Particulates'!$E:$E,MATCH('2017 EPA Data'!$B5476,'Crosswalk Particulates'!$D:$D,0))</f>
        <v>0</v>
      </c>
      <c r="H5476" s="103">
        <f t="shared" si="85"/>
        <v>0</v>
      </c>
    </row>
    <row r="5477" spans="1:8" hidden="1">
      <c r="A5477" s="80" t="s">
        <v>3739</v>
      </c>
      <c r="B5477" s="80" t="s">
        <v>3765</v>
      </c>
      <c r="C5477" s="80" t="s">
        <v>3705</v>
      </c>
      <c r="D5477" s="99">
        <v>2.8400000000000001E-3</v>
      </c>
      <c r="E5477" s="80" t="s">
        <v>3706</v>
      </c>
      <c r="F5477" s="86" t="str">
        <f>INDEX('Crosswalk Particulates'!$B:$B,MATCH('2017 EPA Data'!A5477,'Crosswalk Particulates'!$A:$A,0))</f>
        <v>industry-fuel-natural gas</v>
      </c>
      <c r="G5477" s="91">
        <f>INDEX('Crosswalk Particulates'!$E:$E,MATCH('2017 EPA Data'!$B5477,'Crosswalk Particulates'!$D:$D,0))</f>
        <v>0</v>
      </c>
      <c r="H5477" s="103">
        <f t="shared" si="85"/>
        <v>0</v>
      </c>
    </row>
    <row r="5478" spans="1:8" hidden="1">
      <c r="A5478" s="80" t="s">
        <v>3817</v>
      </c>
      <c r="B5478" s="80" t="s">
        <v>3923</v>
      </c>
      <c r="C5478" s="80" t="s">
        <v>3705</v>
      </c>
      <c r="D5478" s="99">
        <v>2.71901E-3</v>
      </c>
      <c r="E5478" s="80" t="s">
        <v>3706</v>
      </c>
      <c r="F5478" s="86" t="str">
        <f>INDEX('Crosswalk Particulates'!$B:$B,MATCH('2017 EPA Data'!A5478,'Crosswalk Particulates'!$A:$A,0))</f>
        <v>industry-fuel-oil</v>
      </c>
      <c r="G5478" s="91">
        <f>INDEX('Crosswalk Particulates'!$E:$E,MATCH('2017 EPA Data'!$B5478,'Crosswalk Particulates'!$D:$D,0))</f>
        <v>0</v>
      </c>
      <c r="H5478" s="103">
        <f t="shared" si="85"/>
        <v>0</v>
      </c>
    </row>
    <row r="5479" spans="1:8" hidden="1">
      <c r="A5479" s="80" t="s">
        <v>3726</v>
      </c>
      <c r="B5479" s="80" t="s">
        <v>4060</v>
      </c>
      <c r="C5479" s="80" t="s">
        <v>3705</v>
      </c>
      <c r="D5479" s="99">
        <v>2.4976370866000002E-3</v>
      </c>
      <c r="E5479" s="80" t="s">
        <v>3706</v>
      </c>
      <c r="F5479" s="86" t="str">
        <f>INDEX('Crosswalk Particulates'!$B:$B,MATCH('2017 EPA Data'!A5479,'Crosswalk Particulates'!$A:$A,0))</f>
        <v>process-other-industry</v>
      </c>
      <c r="G5479" s="91">
        <f>INDEX('Crosswalk Particulates'!$E:$E,MATCH('2017 EPA Data'!$B5479,'Crosswalk Particulates'!$D:$D,0))</f>
        <v>0</v>
      </c>
      <c r="H5479" s="103">
        <f t="shared" si="85"/>
        <v>0</v>
      </c>
    </row>
    <row r="5480" spans="1:8" hidden="1">
      <c r="A5480" s="80" t="s">
        <v>3788</v>
      </c>
      <c r="B5480" s="80" t="s">
        <v>4063</v>
      </c>
      <c r="C5480" s="80" t="s">
        <v>3705</v>
      </c>
      <c r="D5480" s="99">
        <v>2.4175300000000002E-3</v>
      </c>
      <c r="E5480" s="80" t="s">
        <v>3706</v>
      </c>
      <c r="F5480" s="86" t="str">
        <f>INDEX('Crosswalk Particulates'!$B:$B,MATCH('2017 EPA Data'!A5480,'Crosswalk Particulates'!$A:$A,0))</f>
        <v>industry-fuel-biomass</v>
      </c>
      <c r="G5480" s="91">
        <f>INDEX('Crosswalk Particulates'!$E:$E,MATCH('2017 EPA Data'!$B5480,'Crosswalk Particulates'!$D:$D,0))</f>
        <v>0</v>
      </c>
      <c r="H5480" s="103">
        <f t="shared" si="85"/>
        <v>0</v>
      </c>
    </row>
    <row r="5481" spans="1:8" hidden="1">
      <c r="A5481" s="80" t="s">
        <v>3853</v>
      </c>
      <c r="B5481" s="80" t="s">
        <v>4063</v>
      </c>
      <c r="C5481" s="80" t="s">
        <v>3705</v>
      </c>
      <c r="D5481" s="99">
        <v>2.4047569805199999E-3</v>
      </c>
      <c r="E5481" s="80" t="s">
        <v>3706</v>
      </c>
      <c r="F5481" s="86" t="str">
        <f>INDEX('Crosswalk Particulates'!$B:$B,MATCH('2017 EPA Data'!A5481,'Crosswalk Particulates'!$A:$A,0))</f>
        <v>Commercial Buildings Sector</v>
      </c>
      <c r="G5481" s="91">
        <f>INDEX('Crosswalk Particulates'!$E:$E,MATCH('2017 EPA Data'!$B5481,'Crosswalk Particulates'!$D:$D,0))</f>
        <v>0</v>
      </c>
      <c r="H5481" s="103">
        <f t="shared" si="85"/>
        <v>0</v>
      </c>
    </row>
    <row r="5482" spans="1:8" hidden="1">
      <c r="A5482" s="80" t="s">
        <v>3780</v>
      </c>
      <c r="B5482" s="80" t="s">
        <v>3925</v>
      </c>
      <c r="C5482" s="80" t="s">
        <v>3705</v>
      </c>
      <c r="D5482" s="99">
        <v>2.369E-3</v>
      </c>
      <c r="E5482" s="80" t="s">
        <v>3706</v>
      </c>
      <c r="F5482" s="86" t="str">
        <f>INDEX('Crosswalk Particulates'!$B:$B,MATCH('2017 EPA Data'!A5482,'Crosswalk Particulates'!$A:$A,0))</f>
        <v>process-ngps-industry</v>
      </c>
      <c r="G5482" s="91">
        <f>INDEX('Crosswalk Particulates'!$E:$E,MATCH('2017 EPA Data'!$B5482,'Crosswalk Particulates'!$D:$D,0))</f>
        <v>0</v>
      </c>
      <c r="H5482" s="103">
        <f t="shared" si="85"/>
        <v>0</v>
      </c>
    </row>
    <row r="5483" spans="1:8" hidden="1">
      <c r="A5483" s="80" t="s">
        <v>3783</v>
      </c>
      <c r="B5483" s="80" t="s">
        <v>3958</v>
      </c>
      <c r="C5483" s="80" t="s">
        <v>3705</v>
      </c>
      <c r="D5483" s="99">
        <v>2.3402499999999999E-3</v>
      </c>
      <c r="E5483" s="80" t="s">
        <v>3706</v>
      </c>
      <c r="F5483" s="86" t="str">
        <f>INDEX('Crosswalk Particulates'!$B:$B,MATCH('2017 EPA Data'!A5483,'Crosswalk Particulates'!$A:$A,0))</f>
        <v>process-other-industry</v>
      </c>
      <c r="G5483" s="91">
        <f>INDEX('Crosswalk Particulates'!$E:$E,MATCH('2017 EPA Data'!$B5483,'Crosswalk Particulates'!$D:$D,0))</f>
        <v>0</v>
      </c>
      <c r="H5483" s="103">
        <f t="shared" si="85"/>
        <v>0</v>
      </c>
    </row>
    <row r="5484" spans="1:8" hidden="1">
      <c r="A5484" s="80" t="s">
        <v>3857</v>
      </c>
      <c r="B5484" s="80" t="s">
        <v>3839</v>
      </c>
      <c r="C5484" s="80" t="s">
        <v>3705</v>
      </c>
      <c r="D5484" s="99">
        <v>2.2890950000000001E-3</v>
      </c>
      <c r="E5484" s="80" t="s">
        <v>3706</v>
      </c>
      <c r="F5484" s="86" t="str">
        <f>INDEX('Crosswalk Particulates'!$B:$B,MATCH('2017 EPA Data'!A5484,'Crosswalk Particulates'!$A:$A,0))</f>
        <v>Commercial Buildings Sector</v>
      </c>
      <c r="G5484" s="91">
        <f>INDEX('Crosswalk Particulates'!$E:$E,MATCH('2017 EPA Data'!$B5484,'Crosswalk Particulates'!$D:$D,0))</f>
        <v>0</v>
      </c>
      <c r="H5484" s="103">
        <f t="shared" si="85"/>
        <v>0</v>
      </c>
    </row>
    <row r="5485" spans="1:8" hidden="1">
      <c r="A5485" s="80" t="s">
        <v>3707</v>
      </c>
      <c r="B5485" s="80" t="s">
        <v>3948</v>
      </c>
      <c r="C5485" s="80" t="s">
        <v>3705</v>
      </c>
      <c r="D5485" s="99">
        <v>2.2559279999999999E-3</v>
      </c>
      <c r="E5485" s="80" t="s">
        <v>3706</v>
      </c>
      <c r="F5485" s="86" t="str">
        <f>INDEX('Crosswalk Particulates'!$B:$B,MATCH('2017 EPA Data'!A5485,'Crosswalk Particulates'!$A:$A,0))</f>
        <v>process-other-industry</v>
      </c>
      <c r="G5485" s="91">
        <f>INDEX('Crosswalk Particulates'!$E:$E,MATCH('2017 EPA Data'!$B5485,'Crosswalk Particulates'!$D:$D,0))</f>
        <v>0</v>
      </c>
      <c r="H5485" s="103">
        <f t="shared" si="85"/>
        <v>0</v>
      </c>
    </row>
    <row r="5486" spans="1:8" hidden="1">
      <c r="A5486" s="80" t="s">
        <v>3807</v>
      </c>
      <c r="B5486" s="80" t="s">
        <v>4049</v>
      </c>
      <c r="C5486" s="80" t="s">
        <v>3705</v>
      </c>
      <c r="D5486" s="99">
        <v>2.2034400000000001E-3</v>
      </c>
      <c r="E5486" s="80" t="s">
        <v>3706</v>
      </c>
      <c r="F5486" s="86" t="str">
        <f>INDEX('Crosswalk Particulates'!$B:$B,MATCH('2017 EPA Data'!A5486,'Crosswalk Particulates'!$A:$A,0))</f>
        <v>process-iron and steel-industry</v>
      </c>
      <c r="G5486" s="91">
        <f>INDEX('Crosswalk Particulates'!$E:$E,MATCH('2017 EPA Data'!$B5486,'Crosswalk Particulates'!$D:$D,0))</f>
        <v>0</v>
      </c>
      <c r="H5486" s="103">
        <f t="shared" si="85"/>
        <v>0</v>
      </c>
    </row>
    <row r="5487" spans="1:8" hidden="1">
      <c r="A5487" s="80" t="s">
        <v>3734</v>
      </c>
      <c r="B5487" s="80" t="s">
        <v>3916</v>
      </c>
      <c r="C5487" s="80" t="s">
        <v>3705</v>
      </c>
      <c r="D5487" s="99">
        <v>2.1925E-3</v>
      </c>
      <c r="E5487" s="80" t="s">
        <v>3706</v>
      </c>
      <c r="F5487" s="86" t="str">
        <f>INDEX('Crosswalk Particulates'!$B:$B,MATCH('2017 EPA Data'!A5487,'Crosswalk Particulates'!$A:$A,0))</f>
        <v>process-other-industry</v>
      </c>
      <c r="G5487" s="91">
        <f>INDEX('Crosswalk Particulates'!$E:$E,MATCH('2017 EPA Data'!$B5487,'Crosswalk Particulates'!$D:$D,0))</f>
        <v>0</v>
      </c>
      <c r="H5487" s="103">
        <f t="shared" si="85"/>
        <v>0</v>
      </c>
    </row>
    <row r="5488" spans="1:8" hidden="1">
      <c r="A5488" s="80" t="s">
        <v>3788</v>
      </c>
      <c r="B5488" s="80" t="s">
        <v>4015</v>
      </c>
      <c r="C5488" s="80" t="s">
        <v>3705</v>
      </c>
      <c r="D5488" s="99">
        <v>2.1248521E-3</v>
      </c>
      <c r="E5488" s="80" t="s">
        <v>3706</v>
      </c>
      <c r="F5488" s="86" t="str">
        <f>INDEX('Crosswalk Particulates'!$B:$B,MATCH('2017 EPA Data'!A5488,'Crosswalk Particulates'!$A:$A,0))</f>
        <v>industry-fuel-biomass</v>
      </c>
      <c r="G5488" s="91">
        <f>INDEX('Crosswalk Particulates'!$E:$E,MATCH('2017 EPA Data'!$B5488,'Crosswalk Particulates'!$D:$D,0))</f>
        <v>0</v>
      </c>
      <c r="H5488" s="103">
        <f t="shared" si="85"/>
        <v>0</v>
      </c>
    </row>
    <row r="5489" spans="1:8" hidden="1">
      <c r="A5489" s="80" t="s">
        <v>3760</v>
      </c>
      <c r="B5489" s="80" t="s">
        <v>3803</v>
      </c>
      <c r="C5489" s="80" t="s">
        <v>3745</v>
      </c>
      <c r="D5489" s="99">
        <v>2.0999999999999999E-3</v>
      </c>
      <c r="E5489" s="80" t="s">
        <v>3710</v>
      </c>
      <c r="F5489" s="86" t="str">
        <f>INDEX('Crosswalk Particulates'!$B:$B,MATCH('2017 EPA Data'!A5489,'Crosswalk Particulates'!$A:$A,0))</f>
        <v>process-other-industry</v>
      </c>
      <c r="G5489" s="91" t="str">
        <f>INDEX('Crosswalk Particulates'!$E:$E,MATCH('2017 EPA Data'!$B5489,'Crosswalk Particulates'!$D:$D,0))</f>
        <v>SOx</v>
      </c>
      <c r="H5489" s="103">
        <f t="shared" si="85"/>
        <v>1905.0902196296868</v>
      </c>
    </row>
    <row r="5490" spans="1:8" hidden="1">
      <c r="A5490" s="80" t="s">
        <v>3774</v>
      </c>
      <c r="B5490" s="80" t="s">
        <v>3944</v>
      </c>
      <c r="C5490" s="80" t="s">
        <v>3705</v>
      </c>
      <c r="D5490" s="99">
        <v>2.0999999999999999E-3</v>
      </c>
      <c r="E5490" s="80" t="s">
        <v>3706</v>
      </c>
      <c r="F5490" s="86" t="str">
        <f>INDEX('Crosswalk Particulates'!$B:$B,MATCH('2017 EPA Data'!A5490,'Crosswalk Particulates'!$A:$A,0))</f>
        <v>process-other-industry</v>
      </c>
      <c r="G5490" s="91">
        <f>INDEX('Crosswalk Particulates'!$E:$E,MATCH('2017 EPA Data'!$B5490,'Crosswalk Particulates'!$D:$D,0))</f>
        <v>0</v>
      </c>
      <c r="H5490" s="103">
        <f t="shared" si="85"/>
        <v>0</v>
      </c>
    </row>
    <row r="5491" spans="1:8" hidden="1">
      <c r="A5491" s="80" t="s">
        <v>3837</v>
      </c>
      <c r="B5491" s="80" t="s">
        <v>3860</v>
      </c>
      <c r="C5491" s="80" t="s">
        <v>3705</v>
      </c>
      <c r="D5491" s="99">
        <v>2.072787E-3</v>
      </c>
      <c r="E5491" s="80" t="s">
        <v>3706</v>
      </c>
      <c r="F5491" s="86" t="str">
        <f>INDEX('Crosswalk Particulates'!$B:$B,MATCH('2017 EPA Data'!A5491,'Crosswalk Particulates'!$A:$A,0))</f>
        <v>Electricity Sector</v>
      </c>
      <c r="G5491" s="91">
        <f>INDEX('Crosswalk Particulates'!$E:$E,MATCH('2017 EPA Data'!$B5491,'Crosswalk Particulates'!$D:$D,0))</f>
        <v>0</v>
      </c>
      <c r="H5491" s="103">
        <f t="shared" si="85"/>
        <v>0</v>
      </c>
    </row>
    <row r="5492" spans="1:8" hidden="1">
      <c r="A5492" s="80" t="s">
        <v>3739</v>
      </c>
      <c r="B5492" s="80" t="s">
        <v>3909</v>
      </c>
      <c r="C5492" s="80" t="s">
        <v>3705</v>
      </c>
      <c r="D5492" s="99">
        <v>2.0400000000000001E-3</v>
      </c>
      <c r="E5492" s="80" t="s">
        <v>3706</v>
      </c>
      <c r="F5492" s="86" t="str">
        <f>INDEX('Crosswalk Particulates'!$B:$B,MATCH('2017 EPA Data'!A5492,'Crosswalk Particulates'!$A:$A,0))</f>
        <v>industry-fuel-natural gas</v>
      </c>
      <c r="G5492" s="91">
        <f>INDEX('Crosswalk Particulates'!$E:$E,MATCH('2017 EPA Data'!$B5492,'Crosswalk Particulates'!$D:$D,0))</f>
        <v>0</v>
      </c>
      <c r="H5492" s="103">
        <f t="shared" si="85"/>
        <v>0</v>
      </c>
    </row>
    <row r="5493" spans="1:8" hidden="1">
      <c r="A5493" s="80" t="s">
        <v>3739</v>
      </c>
      <c r="B5493" s="80" t="s">
        <v>3967</v>
      </c>
      <c r="C5493" s="80" t="s">
        <v>3705</v>
      </c>
      <c r="D5493" s="99">
        <v>2E-3</v>
      </c>
      <c r="E5493" s="80" t="s">
        <v>3706</v>
      </c>
      <c r="F5493" s="86" t="str">
        <f>INDEX('Crosswalk Particulates'!$B:$B,MATCH('2017 EPA Data'!A5493,'Crosswalk Particulates'!$A:$A,0))</f>
        <v>industry-fuel-natural gas</v>
      </c>
      <c r="G5493" s="91">
        <f>INDEX('Crosswalk Particulates'!$E:$E,MATCH('2017 EPA Data'!$B5493,'Crosswalk Particulates'!$D:$D,0))</f>
        <v>0</v>
      </c>
      <c r="H5493" s="103">
        <f t="shared" si="85"/>
        <v>0</v>
      </c>
    </row>
    <row r="5494" spans="1:8" hidden="1">
      <c r="A5494" s="80" t="s">
        <v>3857</v>
      </c>
      <c r="B5494" s="80" t="s">
        <v>3913</v>
      </c>
      <c r="C5494" s="80" t="s">
        <v>3705</v>
      </c>
      <c r="D5494" s="99">
        <v>1.97E-3</v>
      </c>
      <c r="E5494" s="80" t="s">
        <v>3706</v>
      </c>
      <c r="F5494" s="86" t="str">
        <f>INDEX('Crosswalk Particulates'!$B:$B,MATCH('2017 EPA Data'!A5494,'Crosswalk Particulates'!$A:$A,0))</f>
        <v>Commercial Buildings Sector</v>
      </c>
      <c r="G5494" s="91">
        <f>INDEX('Crosswalk Particulates'!$E:$E,MATCH('2017 EPA Data'!$B5494,'Crosswalk Particulates'!$D:$D,0))</f>
        <v>0</v>
      </c>
      <c r="H5494" s="103">
        <f t="shared" si="85"/>
        <v>0</v>
      </c>
    </row>
    <row r="5495" spans="1:8" hidden="1">
      <c r="A5495" s="80" t="s">
        <v>3707</v>
      </c>
      <c r="B5495" s="80" t="s">
        <v>3976</v>
      </c>
      <c r="C5495" s="80" t="s">
        <v>3705</v>
      </c>
      <c r="D5495" s="99">
        <v>1.9221761999999999E-3</v>
      </c>
      <c r="E5495" s="80" t="s">
        <v>3706</v>
      </c>
      <c r="F5495" s="86" t="str">
        <f>INDEX('Crosswalk Particulates'!$B:$B,MATCH('2017 EPA Data'!A5495,'Crosswalk Particulates'!$A:$A,0))</f>
        <v>process-other-industry</v>
      </c>
      <c r="G5495" s="91">
        <f>INDEX('Crosswalk Particulates'!$E:$E,MATCH('2017 EPA Data'!$B5495,'Crosswalk Particulates'!$D:$D,0))</f>
        <v>0</v>
      </c>
      <c r="H5495" s="103">
        <f t="shared" si="85"/>
        <v>0</v>
      </c>
    </row>
    <row r="5496" spans="1:8" hidden="1">
      <c r="A5496" s="80" t="s">
        <v>3853</v>
      </c>
      <c r="B5496" s="80" t="s">
        <v>4060</v>
      </c>
      <c r="C5496" s="80" t="s">
        <v>3705</v>
      </c>
      <c r="D5496" s="99">
        <v>1.84137832432E-3</v>
      </c>
      <c r="E5496" s="80" t="s">
        <v>3706</v>
      </c>
      <c r="F5496" s="86" t="str">
        <f>INDEX('Crosswalk Particulates'!$B:$B,MATCH('2017 EPA Data'!A5496,'Crosswalk Particulates'!$A:$A,0))</f>
        <v>Commercial Buildings Sector</v>
      </c>
      <c r="G5496" s="91">
        <f>INDEX('Crosswalk Particulates'!$E:$E,MATCH('2017 EPA Data'!$B5496,'Crosswalk Particulates'!$D:$D,0))</f>
        <v>0</v>
      </c>
      <c r="H5496" s="103">
        <f t="shared" si="85"/>
        <v>0</v>
      </c>
    </row>
    <row r="5497" spans="1:8" hidden="1">
      <c r="A5497" s="80" t="s">
        <v>3734</v>
      </c>
      <c r="B5497" s="80" t="s">
        <v>3920</v>
      </c>
      <c r="D5497" s="99">
        <v>1.790220245152E-3</v>
      </c>
      <c r="E5497" s="80" t="s">
        <v>3710</v>
      </c>
      <c r="F5497" s="86" t="str">
        <f>INDEX('Crosswalk Particulates'!$B:$B,MATCH('2017 EPA Data'!A5497,'Crosswalk Particulates'!$A:$A,0))</f>
        <v>process-other-industry</v>
      </c>
      <c r="G5497" s="91">
        <f>INDEX('Crosswalk Particulates'!$E:$E,MATCH('2017 EPA Data'!$B5497,'Crosswalk Particulates'!$D:$D,0))</f>
        <v>0</v>
      </c>
      <c r="H5497" s="103">
        <f t="shared" si="85"/>
        <v>1624.0624190581598</v>
      </c>
    </row>
    <row r="5498" spans="1:8" hidden="1">
      <c r="A5498" s="80" t="s">
        <v>3795</v>
      </c>
      <c r="B5498" s="80" t="s">
        <v>3851</v>
      </c>
      <c r="C5498" s="80" t="s">
        <v>3705</v>
      </c>
      <c r="D5498" s="99">
        <v>1.7447999999999999E-3</v>
      </c>
      <c r="E5498" s="80" t="s">
        <v>3706</v>
      </c>
      <c r="F5498" s="86" t="str">
        <f>INDEX('Crosswalk Particulates'!$B:$B,MATCH('2017 EPA Data'!A5498,'Crosswalk Particulates'!$A:$A,0))</f>
        <v>process-cement-industry</v>
      </c>
      <c r="G5498" s="91">
        <f>INDEX('Crosswalk Particulates'!$E:$E,MATCH('2017 EPA Data'!$B5498,'Crosswalk Particulates'!$D:$D,0))</f>
        <v>0</v>
      </c>
      <c r="H5498" s="103">
        <f t="shared" si="85"/>
        <v>0</v>
      </c>
    </row>
    <row r="5499" spans="1:8" hidden="1">
      <c r="A5499" s="80" t="s">
        <v>3852</v>
      </c>
      <c r="B5499" s="80" t="s">
        <v>4031</v>
      </c>
      <c r="C5499" s="80" t="s">
        <v>3705</v>
      </c>
      <c r="D5499" s="99">
        <v>1.706375E-3</v>
      </c>
      <c r="E5499" s="80" t="s">
        <v>3706</v>
      </c>
      <c r="F5499" s="86" t="str">
        <f>INDEX('Crosswalk Particulates'!$B:$B,MATCH('2017 EPA Data'!A5499,'Crosswalk Particulates'!$A:$A,0))</f>
        <v>Commercial Buildings Sector</v>
      </c>
      <c r="G5499" s="91">
        <f>INDEX('Crosswalk Particulates'!$E:$E,MATCH('2017 EPA Data'!$B5499,'Crosswalk Particulates'!$D:$D,0))</f>
        <v>0</v>
      </c>
      <c r="H5499" s="103">
        <f t="shared" si="85"/>
        <v>0</v>
      </c>
    </row>
    <row r="5500" spans="1:8" hidden="1">
      <c r="A5500" s="80" t="s">
        <v>3796</v>
      </c>
      <c r="B5500" s="80" t="s">
        <v>3949</v>
      </c>
      <c r="C5500" s="80" t="s">
        <v>3705</v>
      </c>
      <c r="D5500" s="99">
        <v>1.6090200000000001E-3</v>
      </c>
      <c r="E5500" s="80" t="s">
        <v>3706</v>
      </c>
      <c r="F5500" s="86" t="str">
        <f>INDEX('Crosswalk Particulates'!$B:$B,MATCH('2017 EPA Data'!A5500,'Crosswalk Particulates'!$A:$A,0))</f>
        <v>Electricity Sector</v>
      </c>
      <c r="G5500" s="91">
        <f>INDEX('Crosswalk Particulates'!$E:$E,MATCH('2017 EPA Data'!$B5500,'Crosswalk Particulates'!$D:$D,0))</f>
        <v>0</v>
      </c>
      <c r="H5500" s="103">
        <f t="shared" si="85"/>
        <v>0</v>
      </c>
    </row>
    <row r="5501" spans="1:8" hidden="1">
      <c r="A5501" s="80" t="s">
        <v>3747</v>
      </c>
      <c r="B5501" s="80" t="s">
        <v>3909</v>
      </c>
      <c r="C5501" s="80" t="s">
        <v>3705</v>
      </c>
      <c r="D5501" s="99">
        <v>1.5897999999999999E-3</v>
      </c>
      <c r="E5501" s="80" t="s">
        <v>3706</v>
      </c>
      <c r="F5501" s="86" t="str">
        <f>INDEX('Crosswalk Particulates'!$B:$B,MATCH('2017 EPA Data'!A5501,'Crosswalk Particulates'!$A:$A,0))</f>
        <v>process-waste-industry</v>
      </c>
      <c r="G5501" s="91">
        <f>INDEX('Crosswalk Particulates'!$E:$E,MATCH('2017 EPA Data'!$B5501,'Crosswalk Particulates'!$D:$D,0))</f>
        <v>0</v>
      </c>
      <c r="H5501" s="103">
        <f t="shared" si="85"/>
        <v>0</v>
      </c>
    </row>
    <row r="5502" spans="1:8" hidden="1">
      <c r="A5502" s="80" t="s">
        <v>3747</v>
      </c>
      <c r="B5502" s="80" t="s">
        <v>3998</v>
      </c>
      <c r="C5502" s="80" t="s">
        <v>3705</v>
      </c>
      <c r="D5502" s="99">
        <v>1.5080003459999999E-3</v>
      </c>
      <c r="E5502" s="80" t="s">
        <v>3706</v>
      </c>
      <c r="F5502" s="86" t="str">
        <f>INDEX('Crosswalk Particulates'!$B:$B,MATCH('2017 EPA Data'!A5502,'Crosswalk Particulates'!$A:$A,0))</f>
        <v>process-waste-industry</v>
      </c>
      <c r="G5502" s="91">
        <f>INDEX('Crosswalk Particulates'!$E:$E,MATCH('2017 EPA Data'!$B5502,'Crosswalk Particulates'!$D:$D,0))</f>
        <v>0</v>
      </c>
      <c r="H5502" s="103">
        <f t="shared" si="85"/>
        <v>0</v>
      </c>
    </row>
    <row r="5503" spans="1:8" hidden="1">
      <c r="A5503" s="80" t="s">
        <v>3783</v>
      </c>
      <c r="B5503" s="80" t="s">
        <v>3920</v>
      </c>
      <c r="D5503" s="99">
        <v>1.5042906559999999E-3</v>
      </c>
      <c r="E5503" s="80" t="s">
        <v>3710</v>
      </c>
      <c r="F5503" s="86" t="str">
        <f>INDEX('Crosswalk Particulates'!$B:$B,MATCH('2017 EPA Data'!A5503,'Crosswalk Particulates'!$A:$A,0))</f>
        <v>process-other-industry</v>
      </c>
      <c r="G5503" s="91">
        <f>INDEX('Crosswalk Particulates'!$E:$E,MATCH('2017 EPA Data'!$B5503,'Crosswalk Particulates'!$D:$D,0))</f>
        <v>0</v>
      </c>
      <c r="H5503" s="103">
        <f t="shared" si="85"/>
        <v>1364.6711505837743</v>
      </c>
    </row>
    <row r="5504" spans="1:8" hidden="1">
      <c r="A5504" s="80" t="s">
        <v>3707</v>
      </c>
      <c r="B5504" s="80" t="s">
        <v>4049</v>
      </c>
      <c r="C5504" s="80" t="s">
        <v>3705</v>
      </c>
      <c r="D5504" s="99">
        <v>1.4304840000000001E-3</v>
      </c>
      <c r="E5504" s="80" t="s">
        <v>3706</v>
      </c>
      <c r="F5504" s="86" t="str">
        <f>INDEX('Crosswalk Particulates'!$B:$B,MATCH('2017 EPA Data'!A5504,'Crosswalk Particulates'!$A:$A,0))</f>
        <v>process-other-industry</v>
      </c>
      <c r="G5504" s="91">
        <f>INDEX('Crosswalk Particulates'!$E:$E,MATCH('2017 EPA Data'!$B5504,'Crosswalk Particulates'!$D:$D,0))</f>
        <v>0</v>
      </c>
      <c r="H5504" s="103">
        <f t="shared" si="85"/>
        <v>0</v>
      </c>
    </row>
    <row r="5505" spans="1:8" hidden="1">
      <c r="A5505" s="80" t="s">
        <v>3747</v>
      </c>
      <c r="B5505" s="80" t="s">
        <v>3946</v>
      </c>
      <c r="C5505" s="80" t="s">
        <v>3705</v>
      </c>
      <c r="D5505" s="99">
        <v>1.3910000000000001E-3</v>
      </c>
      <c r="E5505" s="80" t="s">
        <v>3706</v>
      </c>
      <c r="F5505" s="86" t="str">
        <f>INDEX('Crosswalk Particulates'!$B:$B,MATCH('2017 EPA Data'!A5505,'Crosswalk Particulates'!$A:$A,0))</f>
        <v>process-waste-industry</v>
      </c>
      <c r="G5505" s="91">
        <f>INDEX('Crosswalk Particulates'!$E:$E,MATCH('2017 EPA Data'!$B5505,'Crosswalk Particulates'!$D:$D,0))</f>
        <v>0</v>
      </c>
      <c r="H5505" s="103">
        <f t="shared" si="85"/>
        <v>0</v>
      </c>
    </row>
    <row r="5506" spans="1:8" hidden="1">
      <c r="A5506" s="80" t="s">
        <v>3790</v>
      </c>
      <c r="B5506" s="80" t="s">
        <v>3975</v>
      </c>
      <c r="C5506" s="80" t="s">
        <v>3705</v>
      </c>
      <c r="D5506" s="99">
        <v>1.3699999999999999E-3</v>
      </c>
      <c r="E5506" s="80" t="s">
        <v>3706</v>
      </c>
      <c r="F5506" s="86" t="str">
        <f>INDEX('Crosswalk Particulates'!$B:$B,MATCH('2017 EPA Data'!A5506,'Crosswalk Particulates'!$A:$A,0))</f>
        <v>process-other-industry</v>
      </c>
      <c r="G5506" s="91">
        <f>INDEX('Crosswalk Particulates'!$E:$E,MATCH('2017 EPA Data'!$B5506,'Crosswalk Particulates'!$D:$D,0))</f>
        <v>0</v>
      </c>
      <c r="H5506" s="103">
        <f t="shared" si="85"/>
        <v>0</v>
      </c>
    </row>
    <row r="5507" spans="1:8" hidden="1">
      <c r="A5507" s="80" t="s">
        <v>3835</v>
      </c>
      <c r="B5507" s="80" t="s">
        <v>3825</v>
      </c>
      <c r="C5507" s="80" t="s">
        <v>3705</v>
      </c>
      <c r="D5507" s="99">
        <v>1.3159999999999999E-3</v>
      </c>
      <c r="E5507" s="80" t="s">
        <v>3706</v>
      </c>
      <c r="F5507" s="86" t="str">
        <f>INDEX('Crosswalk Particulates'!$B:$B,MATCH('2017 EPA Data'!A5507,'Crosswalk Particulates'!$A:$A,0))</f>
        <v>process-mining-industry</v>
      </c>
      <c r="G5507" s="91">
        <f>INDEX('Crosswalk Particulates'!$E:$E,MATCH('2017 EPA Data'!$B5507,'Crosswalk Particulates'!$D:$D,0))</f>
        <v>0</v>
      </c>
      <c r="H5507" s="103">
        <f t="shared" si="85"/>
        <v>0</v>
      </c>
    </row>
    <row r="5508" spans="1:8" hidden="1">
      <c r="A5508" s="80" t="s">
        <v>3788</v>
      </c>
      <c r="B5508" s="80" t="s">
        <v>3919</v>
      </c>
      <c r="C5508" s="80" t="s">
        <v>3705</v>
      </c>
      <c r="D5508" s="99">
        <v>1.2099999999999999E-3</v>
      </c>
      <c r="E5508" s="80" t="s">
        <v>3706</v>
      </c>
      <c r="F5508" s="86" t="str">
        <f>INDEX('Crosswalk Particulates'!$B:$B,MATCH('2017 EPA Data'!A5508,'Crosswalk Particulates'!$A:$A,0))</f>
        <v>industry-fuel-biomass</v>
      </c>
      <c r="G5508" s="91">
        <f>INDEX('Crosswalk Particulates'!$E:$E,MATCH('2017 EPA Data'!$B5508,'Crosswalk Particulates'!$D:$D,0))</f>
        <v>0</v>
      </c>
      <c r="H5508" s="103">
        <f t="shared" ref="H5508:H5571" si="86">IF(E5508="TON",D5508/metricton_to_shortton,0)*10^6</f>
        <v>0</v>
      </c>
    </row>
    <row r="5509" spans="1:8" hidden="1">
      <c r="A5509" s="80" t="s">
        <v>3911</v>
      </c>
      <c r="B5509" s="80" t="s">
        <v>3889</v>
      </c>
      <c r="C5509" s="80" t="s">
        <v>3705</v>
      </c>
      <c r="D5509" s="99">
        <v>1.203535962E-3</v>
      </c>
      <c r="E5509" s="80" t="s">
        <v>3706</v>
      </c>
      <c r="F5509" s="86" t="str">
        <f>INDEX('Crosswalk Particulates'!$B:$B,MATCH('2017 EPA Data'!A5509,'Crosswalk Particulates'!$A:$A,0))</f>
        <v>Residential Buildings Sector</v>
      </c>
      <c r="G5509" s="91">
        <f>INDEX('Crosswalk Particulates'!$E:$E,MATCH('2017 EPA Data'!$B5509,'Crosswalk Particulates'!$D:$D,0))</f>
        <v>0</v>
      </c>
      <c r="H5509" s="103">
        <f t="shared" si="86"/>
        <v>0</v>
      </c>
    </row>
    <row r="5510" spans="1:8" hidden="1">
      <c r="A5510" s="80" t="s">
        <v>3726</v>
      </c>
      <c r="B5510" s="80" t="s">
        <v>4061</v>
      </c>
      <c r="C5510" s="80" t="s">
        <v>3705</v>
      </c>
      <c r="D5510" s="99">
        <v>1.1792985573999999E-3</v>
      </c>
      <c r="E5510" s="80" t="s">
        <v>3706</v>
      </c>
      <c r="F5510" s="86" t="str">
        <f>INDEX('Crosswalk Particulates'!$B:$B,MATCH('2017 EPA Data'!A5510,'Crosswalk Particulates'!$A:$A,0))</f>
        <v>process-other-industry</v>
      </c>
      <c r="G5510" s="91">
        <f>INDEX('Crosswalk Particulates'!$E:$E,MATCH('2017 EPA Data'!$B5510,'Crosswalk Particulates'!$D:$D,0))</f>
        <v>0</v>
      </c>
      <c r="H5510" s="103">
        <f t="shared" si="86"/>
        <v>0</v>
      </c>
    </row>
    <row r="5511" spans="1:8" hidden="1">
      <c r="A5511" s="80" t="s">
        <v>3772</v>
      </c>
      <c r="B5511" s="80" t="s">
        <v>4015</v>
      </c>
      <c r="C5511" s="80" t="s">
        <v>3705</v>
      </c>
      <c r="D5511" s="99">
        <v>1.1000000000000001E-3</v>
      </c>
      <c r="E5511" s="80" t="s">
        <v>3706</v>
      </c>
      <c r="F5511" s="86" t="str">
        <f>INDEX('Crosswalk Particulates'!$B:$B,MATCH('2017 EPA Data'!A5511,'Crosswalk Particulates'!$A:$A,0))</f>
        <v>Electricity Sector</v>
      </c>
      <c r="G5511" s="91">
        <f>INDEX('Crosswalk Particulates'!$E:$E,MATCH('2017 EPA Data'!$B5511,'Crosswalk Particulates'!$D:$D,0))</f>
        <v>0</v>
      </c>
      <c r="H5511" s="103">
        <f t="shared" si="86"/>
        <v>0</v>
      </c>
    </row>
    <row r="5512" spans="1:8" hidden="1">
      <c r="A5512" s="80" t="s">
        <v>3743</v>
      </c>
      <c r="B5512" s="80" t="s">
        <v>3874</v>
      </c>
      <c r="C5512" s="80" t="s">
        <v>3705</v>
      </c>
      <c r="D5512" s="99">
        <v>1.07E-3</v>
      </c>
      <c r="E5512" s="80" t="s">
        <v>3706</v>
      </c>
      <c r="F5512" s="86" t="str">
        <f>INDEX('Crosswalk Particulates'!$B:$B,MATCH('2017 EPA Data'!A5512,'Crosswalk Particulates'!$A:$A,0))</f>
        <v>process-other-industry</v>
      </c>
      <c r="G5512" s="91">
        <f>INDEX('Crosswalk Particulates'!$E:$E,MATCH('2017 EPA Data'!$B5512,'Crosswalk Particulates'!$D:$D,0))</f>
        <v>0</v>
      </c>
      <c r="H5512" s="103">
        <f t="shared" si="86"/>
        <v>0</v>
      </c>
    </row>
    <row r="5513" spans="1:8" hidden="1">
      <c r="A5513" s="80" t="s">
        <v>3820</v>
      </c>
      <c r="B5513" s="80" t="s">
        <v>4046</v>
      </c>
      <c r="C5513" s="80" t="s">
        <v>3705</v>
      </c>
      <c r="D5513" s="99">
        <v>1.0369000000000001E-3</v>
      </c>
      <c r="E5513" s="80" t="s">
        <v>3706</v>
      </c>
      <c r="F5513" s="86" t="str">
        <f>INDEX('Crosswalk Particulates'!$B:$B,MATCH('2017 EPA Data'!A5513,'Crosswalk Particulates'!$A:$A,0))</f>
        <v>industry-fuel-other</v>
      </c>
      <c r="G5513" s="91">
        <f>INDEX('Crosswalk Particulates'!$E:$E,MATCH('2017 EPA Data'!$B5513,'Crosswalk Particulates'!$D:$D,0))</f>
        <v>0</v>
      </c>
      <c r="H5513" s="103">
        <f t="shared" si="86"/>
        <v>0</v>
      </c>
    </row>
    <row r="5514" spans="1:8" hidden="1">
      <c r="A5514" s="80" t="s">
        <v>3741</v>
      </c>
      <c r="B5514" s="80" t="s">
        <v>4004</v>
      </c>
      <c r="C5514" s="80" t="s">
        <v>3705</v>
      </c>
      <c r="D5514" s="99">
        <v>1E-3</v>
      </c>
      <c r="E5514" s="80" t="s">
        <v>3706</v>
      </c>
      <c r="F5514" s="86" t="str">
        <f>INDEX('Crosswalk Particulates'!$B:$B,MATCH('2017 EPA Data'!A5514,'Crosswalk Particulates'!$A:$A,0))</f>
        <v>process-other-industry</v>
      </c>
      <c r="G5514" s="91">
        <f>INDEX('Crosswalk Particulates'!$E:$E,MATCH('2017 EPA Data'!$B5514,'Crosswalk Particulates'!$D:$D,0))</f>
        <v>0</v>
      </c>
      <c r="H5514" s="103">
        <f t="shared" si="86"/>
        <v>0</v>
      </c>
    </row>
    <row r="5515" spans="1:8" hidden="1">
      <c r="A5515" s="80" t="s">
        <v>3741</v>
      </c>
      <c r="B5515" s="80" t="s">
        <v>3752</v>
      </c>
      <c r="C5515" s="80" t="s">
        <v>3705</v>
      </c>
      <c r="D5515" s="99">
        <v>1E-3</v>
      </c>
      <c r="E5515" s="80" t="s">
        <v>3706</v>
      </c>
      <c r="F5515" s="86" t="str">
        <f>INDEX('Crosswalk Particulates'!$B:$B,MATCH('2017 EPA Data'!A5515,'Crosswalk Particulates'!$A:$A,0))</f>
        <v>process-other-industry</v>
      </c>
      <c r="G5515" s="91">
        <f>INDEX('Crosswalk Particulates'!$E:$E,MATCH('2017 EPA Data'!$B5515,'Crosswalk Particulates'!$D:$D,0))</f>
        <v>0</v>
      </c>
      <c r="H5515" s="103">
        <f t="shared" si="86"/>
        <v>0</v>
      </c>
    </row>
    <row r="5516" spans="1:8" hidden="1">
      <c r="A5516" s="80" t="s">
        <v>3747</v>
      </c>
      <c r="B5516" s="80" t="s">
        <v>3881</v>
      </c>
      <c r="C5516" s="80" t="s">
        <v>3705</v>
      </c>
      <c r="D5516" s="99">
        <v>9.366E-4</v>
      </c>
      <c r="E5516" s="80" t="s">
        <v>3706</v>
      </c>
      <c r="F5516" s="86" t="str">
        <f>INDEX('Crosswalk Particulates'!$B:$B,MATCH('2017 EPA Data'!A5516,'Crosswalk Particulates'!$A:$A,0))</f>
        <v>process-waste-industry</v>
      </c>
      <c r="G5516" s="91">
        <f>INDEX('Crosswalk Particulates'!$E:$E,MATCH('2017 EPA Data'!$B5516,'Crosswalk Particulates'!$D:$D,0))</f>
        <v>0</v>
      </c>
      <c r="H5516" s="103">
        <f t="shared" si="86"/>
        <v>0</v>
      </c>
    </row>
    <row r="5517" spans="1:8" hidden="1">
      <c r="A5517" s="80" t="s">
        <v>3707</v>
      </c>
      <c r="B5517" s="80" t="s">
        <v>3823</v>
      </c>
      <c r="C5517" s="80" t="s">
        <v>3705</v>
      </c>
      <c r="D5517" s="99">
        <v>9.3116344200000001E-4</v>
      </c>
      <c r="E5517" s="80" t="s">
        <v>3706</v>
      </c>
      <c r="F5517" s="86" t="str">
        <f>INDEX('Crosswalk Particulates'!$B:$B,MATCH('2017 EPA Data'!A5517,'Crosswalk Particulates'!$A:$A,0))</f>
        <v>process-other-industry</v>
      </c>
      <c r="G5517" s="91">
        <f>INDEX('Crosswalk Particulates'!$E:$E,MATCH('2017 EPA Data'!$B5517,'Crosswalk Particulates'!$D:$D,0))</f>
        <v>0</v>
      </c>
      <c r="H5517" s="103">
        <f t="shared" si="86"/>
        <v>0</v>
      </c>
    </row>
    <row r="5518" spans="1:8" hidden="1">
      <c r="A5518" s="80" t="s">
        <v>3857</v>
      </c>
      <c r="B5518" s="80" t="s">
        <v>3962</v>
      </c>
      <c r="C5518" s="80" t="s">
        <v>3705</v>
      </c>
      <c r="D5518" s="99">
        <v>9.2000000000000003E-4</v>
      </c>
      <c r="E5518" s="80" t="s">
        <v>3706</v>
      </c>
      <c r="F5518" s="86" t="str">
        <f>INDEX('Crosswalk Particulates'!$B:$B,MATCH('2017 EPA Data'!A5518,'Crosswalk Particulates'!$A:$A,0))</f>
        <v>Commercial Buildings Sector</v>
      </c>
      <c r="G5518" s="91">
        <f>INDEX('Crosswalk Particulates'!$E:$E,MATCH('2017 EPA Data'!$B5518,'Crosswalk Particulates'!$D:$D,0))</f>
        <v>0</v>
      </c>
      <c r="H5518" s="103">
        <f t="shared" si="86"/>
        <v>0</v>
      </c>
    </row>
    <row r="5519" spans="1:8" hidden="1">
      <c r="A5519" s="80" t="s">
        <v>3852</v>
      </c>
      <c r="B5519" s="80" t="s">
        <v>3876</v>
      </c>
      <c r="C5519" s="80" t="s">
        <v>3705</v>
      </c>
      <c r="D5519" s="99">
        <v>9.1E-4</v>
      </c>
      <c r="E5519" s="80" t="s">
        <v>3706</v>
      </c>
      <c r="F5519" s="86" t="str">
        <f>INDEX('Crosswalk Particulates'!$B:$B,MATCH('2017 EPA Data'!A5519,'Crosswalk Particulates'!$A:$A,0))</f>
        <v>Commercial Buildings Sector</v>
      </c>
      <c r="G5519" s="91">
        <f>INDEX('Crosswalk Particulates'!$E:$E,MATCH('2017 EPA Data'!$B5519,'Crosswalk Particulates'!$D:$D,0))</f>
        <v>0</v>
      </c>
      <c r="H5519" s="103">
        <f t="shared" si="86"/>
        <v>0</v>
      </c>
    </row>
    <row r="5520" spans="1:8" hidden="1">
      <c r="A5520" s="80" t="s">
        <v>3734</v>
      </c>
      <c r="B5520" s="80" t="s">
        <v>3917</v>
      </c>
      <c r="C5520" s="80" t="s">
        <v>3705</v>
      </c>
      <c r="D5520" s="99">
        <v>9.0399999999999996E-4</v>
      </c>
      <c r="E5520" s="80" t="s">
        <v>3706</v>
      </c>
      <c r="F5520" s="86" t="str">
        <f>INDEX('Crosswalk Particulates'!$B:$B,MATCH('2017 EPA Data'!A5520,'Crosswalk Particulates'!$A:$A,0))</f>
        <v>process-other-industry</v>
      </c>
      <c r="G5520" s="91">
        <f>INDEX('Crosswalk Particulates'!$E:$E,MATCH('2017 EPA Data'!$B5520,'Crosswalk Particulates'!$D:$D,0))</f>
        <v>0</v>
      </c>
      <c r="H5520" s="103">
        <f t="shared" si="86"/>
        <v>0</v>
      </c>
    </row>
    <row r="5521" spans="1:8" hidden="1">
      <c r="A5521" s="80" t="s">
        <v>3747</v>
      </c>
      <c r="B5521" s="80" t="s">
        <v>4001</v>
      </c>
      <c r="C5521" s="80" t="s">
        <v>3705</v>
      </c>
      <c r="D5521" s="99">
        <v>8.7600020199999999E-4</v>
      </c>
      <c r="E5521" s="80" t="s">
        <v>3706</v>
      </c>
      <c r="F5521" s="86" t="str">
        <f>INDEX('Crosswalk Particulates'!$B:$B,MATCH('2017 EPA Data'!A5521,'Crosswalk Particulates'!$A:$A,0))</f>
        <v>process-waste-industry</v>
      </c>
      <c r="G5521" s="91">
        <f>INDEX('Crosswalk Particulates'!$E:$E,MATCH('2017 EPA Data'!$B5521,'Crosswalk Particulates'!$D:$D,0))</f>
        <v>0</v>
      </c>
      <c r="H5521" s="103">
        <f t="shared" si="86"/>
        <v>0</v>
      </c>
    </row>
    <row r="5522" spans="1:8" hidden="1">
      <c r="A5522" s="80" t="s">
        <v>3734</v>
      </c>
      <c r="B5522" s="80" t="s">
        <v>3831</v>
      </c>
      <c r="C5522" s="80" t="s">
        <v>3705</v>
      </c>
      <c r="D5522" s="99">
        <v>8.7560000000000003E-4</v>
      </c>
      <c r="E5522" s="80" t="s">
        <v>3706</v>
      </c>
      <c r="F5522" s="86" t="str">
        <f>INDEX('Crosswalk Particulates'!$B:$B,MATCH('2017 EPA Data'!A5522,'Crosswalk Particulates'!$A:$A,0))</f>
        <v>process-other-industry</v>
      </c>
      <c r="G5522" s="91">
        <f>INDEX('Crosswalk Particulates'!$E:$E,MATCH('2017 EPA Data'!$B5522,'Crosswalk Particulates'!$D:$D,0))</f>
        <v>0</v>
      </c>
      <c r="H5522" s="103">
        <f t="shared" si="86"/>
        <v>0</v>
      </c>
    </row>
    <row r="5523" spans="1:8" hidden="1">
      <c r="A5523" s="80" t="s">
        <v>3853</v>
      </c>
      <c r="B5523" s="80" t="s">
        <v>4061</v>
      </c>
      <c r="C5523" s="80" t="s">
        <v>3705</v>
      </c>
      <c r="D5523" s="99">
        <v>8.7381931728799998E-4</v>
      </c>
      <c r="E5523" s="80" t="s">
        <v>3706</v>
      </c>
      <c r="F5523" s="86" t="str">
        <f>INDEX('Crosswalk Particulates'!$B:$B,MATCH('2017 EPA Data'!A5523,'Crosswalk Particulates'!$A:$A,0))</f>
        <v>Commercial Buildings Sector</v>
      </c>
      <c r="G5523" s="91">
        <f>INDEX('Crosswalk Particulates'!$E:$E,MATCH('2017 EPA Data'!$B5523,'Crosswalk Particulates'!$D:$D,0))</f>
        <v>0</v>
      </c>
      <c r="H5523" s="103">
        <f t="shared" si="86"/>
        <v>0</v>
      </c>
    </row>
    <row r="5524" spans="1:8" hidden="1">
      <c r="A5524" s="80" t="s">
        <v>3911</v>
      </c>
      <c r="B5524" s="80" t="s">
        <v>3918</v>
      </c>
      <c r="C5524" s="80" t="s">
        <v>3705</v>
      </c>
      <c r="D5524" s="99">
        <v>8.4955479600000005E-4</v>
      </c>
      <c r="E5524" s="80" t="s">
        <v>3706</v>
      </c>
      <c r="F5524" s="86" t="str">
        <f>INDEX('Crosswalk Particulates'!$B:$B,MATCH('2017 EPA Data'!A5524,'Crosswalk Particulates'!$A:$A,0))</f>
        <v>Residential Buildings Sector</v>
      </c>
      <c r="G5524" s="91">
        <f>INDEX('Crosswalk Particulates'!$E:$E,MATCH('2017 EPA Data'!$B5524,'Crosswalk Particulates'!$D:$D,0))</f>
        <v>0</v>
      </c>
      <c r="H5524" s="103">
        <f t="shared" si="86"/>
        <v>0</v>
      </c>
    </row>
    <row r="5525" spans="1:8" hidden="1">
      <c r="A5525" s="80" t="s">
        <v>3790</v>
      </c>
      <c r="B5525" s="80" t="s">
        <v>4049</v>
      </c>
      <c r="C5525" s="80" t="s">
        <v>3705</v>
      </c>
      <c r="D5525" s="99">
        <v>8.4068399999999996E-4</v>
      </c>
      <c r="E5525" s="80" t="s">
        <v>3706</v>
      </c>
      <c r="F5525" s="86" t="str">
        <f>INDEX('Crosswalk Particulates'!$B:$B,MATCH('2017 EPA Data'!A5525,'Crosswalk Particulates'!$A:$A,0))</f>
        <v>process-other-industry</v>
      </c>
      <c r="G5525" s="91">
        <f>INDEX('Crosswalk Particulates'!$E:$E,MATCH('2017 EPA Data'!$B5525,'Crosswalk Particulates'!$D:$D,0))</f>
        <v>0</v>
      </c>
      <c r="H5525" s="103">
        <f t="shared" si="86"/>
        <v>0</v>
      </c>
    </row>
    <row r="5526" spans="1:8" hidden="1">
      <c r="A5526" s="80" t="s">
        <v>3788</v>
      </c>
      <c r="B5526" s="80" t="s">
        <v>4064</v>
      </c>
      <c r="C5526" s="80" t="s">
        <v>3705</v>
      </c>
      <c r="D5526" s="99">
        <v>8.2984662535000005E-4</v>
      </c>
      <c r="E5526" s="80" t="s">
        <v>3706</v>
      </c>
      <c r="F5526" s="86" t="str">
        <f>INDEX('Crosswalk Particulates'!$B:$B,MATCH('2017 EPA Data'!A5526,'Crosswalk Particulates'!$A:$A,0))</f>
        <v>industry-fuel-biomass</v>
      </c>
      <c r="G5526" s="91">
        <f>INDEX('Crosswalk Particulates'!$E:$E,MATCH('2017 EPA Data'!$B5526,'Crosswalk Particulates'!$D:$D,0))</f>
        <v>0</v>
      </c>
      <c r="H5526" s="103">
        <f t="shared" si="86"/>
        <v>0</v>
      </c>
    </row>
    <row r="5527" spans="1:8" hidden="1">
      <c r="A5527" s="80" t="s">
        <v>3770</v>
      </c>
      <c r="B5527" s="80" t="s">
        <v>3923</v>
      </c>
      <c r="C5527" s="80" t="s">
        <v>3705</v>
      </c>
      <c r="D5527" s="99">
        <v>8.2570300000000001E-4</v>
      </c>
      <c r="E5527" s="80" t="s">
        <v>3706</v>
      </c>
      <c r="F5527" s="86" t="str">
        <f>INDEX('Crosswalk Particulates'!$B:$B,MATCH('2017 EPA Data'!A5527,'Crosswalk Particulates'!$A:$A,0))</f>
        <v>Commercial Buildings Sector</v>
      </c>
      <c r="G5527" s="91">
        <f>INDEX('Crosswalk Particulates'!$E:$E,MATCH('2017 EPA Data'!$B5527,'Crosswalk Particulates'!$D:$D,0))</f>
        <v>0</v>
      </c>
      <c r="H5527" s="103">
        <f t="shared" si="86"/>
        <v>0</v>
      </c>
    </row>
    <row r="5528" spans="1:8" hidden="1">
      <c r="A5528" s="80" t="s">
        <v>3770</v>
      </c>
      <c r="B5528" s="80" t="s">
        <v>4049</v>
      </c>
      <c r="C5528" s="80" t="s">
        <v>3705</v>
      </c>
      <c r="D5528" s="99">
        <v>8.2242000000000003E-4</v>
      </c>
      <c r="E5528" s="80" t="s">
        <v>3706</v>
      </c>
      <c r="F5528" s="86" t="str">
        <f>INDEX('Crosswalk Particulates'!$B:$B,MATCH('2017 EPA Data'!A5528,'Crosswalk Particulates'!$A:$A,0))</f>
        <v>Commercial Buildings Sector</v>
      </c>
      <c r="G5528" s="91">
        <f>INDEX('Crosswalk Particulates'!$E:$E,MATCH('2017 EPA Data'!$B5528,'Crosswalk Particulates'!$D:$D,0))</f>
        <v>0</v>
      </c>
      <c r="H5528" s="103">
        <f t="shared" si="86"/>
        <v>0</v>
      </c>
    </row>
    <row r="5529" spans="1:8" hidden="1">
      <c r="A5529" s="80" t="s">
        <v>3743</v>
      </c>
      <c r="B5529" s="80" t="s">
        <v>3808</v>
      </c>
      <c r="C5529" s="80" t="s">
        <v>3705</v>
      </c>
      <c r="D5529" s="99">
        <v>8.1167999999999995E-4</v>
      </c>
      <c r="E5529" s="80" t="s">
        <v>3706</v>
      </c>
      <c r="F5529" s="86" t="str">
        <f>INDEX('Crosswalk Particulates'!$B:$B,MATCH('2017 EPA Data'!A5529,'Crosswalk Particulates'!$A:$A,0))</f>
        <v>process-other-industry</v>
      </c>
      <c r="G5529" s="91">
        <f>INDEX('Crosswalk Particulates'!$E:$E,MATCH('2017 EPA Data'!$B5529,'Crosswalk Particulates'!$D:$D,0))</f>
        <v>0</v>
      </c>
      <c r="H5529" s="103">
        <f t="shared" si="86"/>
        <v>0</v>
      </c>
    </row>
    <row r="5530" spans="1:8" hidden="1">
      <c r="A5530" s="80" t="s">
        <v>3737</v>
      </c>
      <c r="B5530" s="80" t="s">
        <v>3916</v>
      </c>
      <c r="C5530" s="80" t="s">
        <v>3705</v>
      </c>
      <c r="D5530" s="99">
        <v>7.7587999999999995E-4</v>
      </c>
      <c r="E5530" s="80" t="s">
        <v>3706</v>
      </c>
      <c r="F5530" s="86" t="str">
        <f>INDEX('Crosswalk Particulates'!$B:$B,MATCH('2017 EPA Data'!A5530,'Crosswalk Particulates'!$A:$A,0))</f>
        <v>Residential Buildings Sector</v>
      </c>
      <c r="G5530" s="91">
        <f>INDEX('Crosswalk Particulates'!$E:$E,MATCH('2017 EPA Data'!$B5530,'Crosswalk Particulates'!$D:$D,0))</f>
        <v>0</v>
      </c>
      <c r="H5530" s="103">
        <f t="shared" si="86"/>
        <v>0</v>
      </c>
    </row>
    <row r="5531" spans="1:8" hidden="1">
      <c r="A5531" s="80" t="s">
        <v>3741</v>
      </c>
      <c r="B5531" s="80" t="s">
        <v>3941</v>
      </c>
      <c r="D5531" s="99">
        <v>7.6533899999999997E-4</v>
      </c>
      <c r="E5531" s="80" t="s">
        <v>3710</v>
      </c>
      <c r="F5531" s="86" t="str">
        <f>INDEX('Crosswalk Particulates'!$B:$B,MATCH('2017 EPA Data'!A5531,'Crosswalk Particulates'!$A:$A,0))</f>
        <v>process-other-industry</v>
      </c>
      <c r="G5531" s="91">
        <f>INDEX('Crosswalk Particulates'!$E:$E,MATCH('2017 EPA Data'!$B5531,'Crosswalk Particulates'!$D:$D,0))</f>
        <v>0</v>
      </c>
      <c r="H5531" s="103">
        <f t="shared" si="86"/>
        <v>694.30468742912615</v>
      </c>
    </row>
    <row r="5532" spans="1:8" hidden="1">
      <c r="A5532" s="80" t="s">
        <v>3747</v>
      </c>
      <c r="B5532" s="80" t="s">
        <v>3775</v>
      </c>
      <c r="C5532" s="80" t="s">
        <v>3705</v>
      </c>
      <c r="D5532" s="99">
        <v>7.6159999999999997E-4</v>
      </c>
      <c r="E5532" s="80" t="s">
        <v>3706</v>
      </c>
      <c r="F5532" s="86" t="str">
        <f>INDEX('Crosswalk Particulates'!$B:$B,MATCH('2017 EPA Data'!A5532,'Crosswalk Particulates'!$A:$A,0))</f>
        <v>process-waste-industry</v>
      </c>
      <c r="G5532" s="91">
        <f>INDEX('Crosswalk Particulates'!$E:$E,MATCH('2017 EPA Data'!$B5532,'Crosswalk Particulates'!$D:$D,0))</f>
        <v>0</v>
      </c>
      <c r="H5532" s="103">
        <f t="shared" si="86"/>
        <v>0</v>
      </c>
    </row>
    <row r="5533" spans="1:8" hidden="1">
      <c r="A5533" s="80" t="s">
        <v>3766</v>
      </c>
      <c r="B5533" s="80" t="s">
        <v>3925</v>
      </c>
      <c r="C5533" s="80" t="s">
        <v>3705</v>
      </c>
      <c r="D5533" s="99">
        <v>7.3892000000000001E-4</v>
      </c>
      <c r="E5533" s="80" t="s">
        <v>3706</v>
      </c>
      <c r="F5533" s="86" t="str">
        <f>INDEX('Crosswalk Particulates'!$B:$B,MATCH('2017 EPA Data'!A5533,'Crosswalk Particulates'!$A:$A,0))</f>
        <v>process-chemicals-industry</v>
      </c>
      <c r="G5533" s="91">
        <f>INDEX('Crosswalk Particulates'!$E:$E,MATCH('2017 EPA Data'!$B5533,'Crosswalk Particulates'!$D:$D,0))</f>
        <v>0</v>
      </c>
      <c r="H5533" s="103">
        <f t="shared" si="86"/>
        <v>0</v>
      </c>
    </row>
    <row r="5534" spans="1:8" hidden="1">
      <c r="A5534" s="80" t="s">
        <v>3747</v>
      </c>
      <c r="B5534" s="80" t="s">
        <v>3923</v>
      </c>
      <c r="C5534" s="80" t="s">
        <v>3705</v>
      </c>
      <c r="D5534" s="99">
        <v>7.3592899999999997E-4</v>
      </c>
      <c r="E5534" s="80" t="s">
        <v>3706</v>
      </c>
      <c r="F5534" s="86" t="str">
        <f>INDEX('Crosswalk Particulates'!$B:$B,MATCH('2017 EPA Data'!A5534,'Crosswalk Particulates'!$A:$A,0))</f>
        <v>process-waste-industry</v>
      </c>
      <c r="G5534" s="91">
        <f>INDEX('Crosswalk Particulates'!$E:$E,MATCH('2017 EPA Data'!$B5534,'Crosswalk Particulates'!$D:$D,0))</f>
        <v>0</v>
      </c>
      <c r="H5534" s="103">
        <f t="shared" si="86"/>
        <v>0</v>
      </c>
    </row>
    <row r="5535" spans="1:8" hidden="1">
      <c r="A5535" s="80" t="s">
        <v>3790</v>
      </c>
      <c r="B5535" s="80" t="s">
        <v>4031</v>
      </c>
      <c r="C5535" s="80" t="s">
        <v>3705</v>
      </c>
      <c r="D5535" s="99">
        <v>7.2160035999999995E-4</v>
      </c>
      <c r="E5535" s="80" t="s">
        <v>3706</v>
      </c>
      <c r="F5535" s="86" t="str">
        <f>INDEX('Crosswalk Particulates'!$B:$B,MATCH('2017 EPA Data'!A5535,'Crosswalk Particulates'!$A:$A,0))</f>
        <v>process-other-industry</v>
      </c>
      <c r="G5535" s="91">
        <f>INDEX('Crosswalk Particulates'!$E:$E,MATCH('2017 EPA Data'!$B5535,'Crosswalk Particulates'!$D:$D,0))</f>
        <v>0</v>
      </c>
      <c r="H5535" s="103">
        <f t="shared" si="86"/>
        <v>0</v>
      </c>
    </row>
    <row r="5536" spans="1:8" hidden="1">
      <c r="A5536" s="80" t="s">
        <v>3790</v>
      </c>
      <c r="B5536" s="80" t="s">
        <v>4001</v>
      </c>
      <c r="C5536" s="80" t="s">
        <v>3705</v>
      </c>
      <c r="D5536" s="99">
        <v>7.2000000000000005E-4</v>
      </c>
      <c r="E5536" s="80" t="s">
        <v>3706</v>
      </c>
      <c r="F5536" s="86" t="str">
        <f>INDEX('Crosswalk Particulates'!$B:$B,MATCH('2017 EPA Data'!A5536,'Crosswalk Particulates'!$A:$A,0))</f>
        <v>process-other-industry</v>
      </c>
      <c r="G5536" s="91">
        <f>INDEX('Crosswalk Particulates'!$E:$E,MATCH('2017 EPA Data'!$B5536,'Crosswalk Particulates'!$D:$D,0))</f>
        <v>0</v>
      </c>
      <c r="H5536" s="103">
        <f t="shared" si="86"/>
        <v>0</v>
      </c>
    </row>
    <row r="5537" spans="1:8" hidden="1">
      <c r="A5537" s="80" t="s">
        <v>3734</v>
      </c>
      <c r="B5537" s="80" t="s">
        <v>3963</v>
      </c>
      <c r="C5537" s="80" t="s">
        <v>3705</v>
      </c>
      <c r="D5537" s="99">
        <v>6.8919999999999995E-4</v>
      </c>
      <c r="E5537" s="80" t="s">
        <v>3706</v>
      </c>
      <c r="F5537" s="86" t="str">
        <f>INDEX('Crosswalk Particulates'!$B:$B,MATCH('2017 EPA Data'!A5537,'Crosswalk Particulates'!$A:$A,0))</f>
        <v>process-other-industry</v>
      </c>
      <c r="G5537" s="91">
        <f>INDEX('Crosswalk Particulates'!$E:$E,MATCH('2017 EPA Data'!$B5537,'Crosswalk Particulates'!$D:$D,0))</f>
        <v>0</v>
      </c>
      <c r="H5537" s="103">
        <f t="shared" si="86"/>
        <v>0</v>
      </c>
    </row>
    <row r="5538" spans="1:8" hidden="1">
      <c r="A5538" s="80" t="s">
        <v>3739</v>
      </c>
      <c r="B5538" s="80" t="s">
        <v>3823</v>
      </c>
      <c r="C5538" s="80" t="s">
        <v>3705</v>
      </c>
      <c r="D5538" s="99">
        <v>6.6467748400000004E-4</v>
      </c>
      <c r="E5538" s="80" t="s">
        <v>3706</v>
      </c>
      <c r="F5538" s="86" t="str">
        <f>INDEX('Crosswalk Particulates'!$B:$B,MATCH('2017 EPA Data'!A5538,'Crosswalk Particulates'!$A:$A,0))</f>
        <v>industry-fuel-natural gas</v>
      </c>
      <c r="G5538" s="91">
        <f>INDEX('Crosswalk Particulates'!$E:$E,MATCH('2017 EPA Data'!$B5538,'Crosswalk Particulates'!$D:$D,0))</f>
        <v>0</v>
      </c>
      <c r="H5538" s="103">
        <f t="shared" si="86"/>
        <v>0</v>
      </c>
    </row>
    <row r="5539" spans="1:8" hidden="1">
      <c r="A5539" s="80" t="s">
        <v>3788</v>
      </c>
      <c r="B5539" s="80" t="s">
        <v>4046</v>
      </c>
      <c r="C5539" s="80" t="s">
        <v>3705</v>
      </c>
      <c r="D5539" s="99">
        <v>6.5268460000000004E-4</v>
      </c>
      <c r="E5539" s="80" t="s">
        <v>3706</v>
      </c>
      <c r="F5539" s="86" t="str">
        <f>INDEX('Crosswalk Particulates'!$B:$B,MATCH('2017 EPA Data'!A5539,'Crosswalk Particulates'!$A:$A,0))</f>
        <v>industry-fuel-biomass</v>
      </c>
      <c r="G5539" s="91">
        <f>INDEX('Crosswalk Particulates'!$E:$E,MATCH('2017 EPA Data'!$B5539,'Crosswalk Particulates'!$D:$D,0))</f>
        <v>0</v>
      </c>
      <c r="H5539" s="103">
        <f t="shared" si="86"/>
        <v>0</v>
      </c>
    </row>
    <row r="5540" spans="1:8" hidden="1">
      <c r="A5540" s="80" t="s">
        <v>3772</v>
      </c>
      <c r="B5540" s="80" t="s">
        <v>4061</v>
      </c>
      <c r="C5540" s="80" t="s">
        <v>3705</v>
      </c>
      <c r="D5540" s="99">
        <v>6.2022830748000002E-4</v>
      </c>
      <c r="E5540" s="80" t="s">
        <v>3706</v>
      </c>
      <c r="F5540" s="86" t="str">
        <f>INDEX('Crosswalk Particulates'!$B:$B,MATCH('2017 EPA Data'!A5540,'Crosswalk Particulates'!$A:$A,0))</f>
        <v>Electricity Sector</v>
      </c>
      <c r="G5540" s="91">
        <f>INDEX('Crosswalk Particulates'!$E:$E,MATCH('2017 EPA Data'!$B5540,'Crosswalk Particulates'!$D:$D,0))</f>
        <v>0</v>
      </c>
      <c r="H5540" s="103">
        <f t="shared" si="86"/>
        <v>0</v>
      </c>
    </row>
    <row r="5541" spans="1:8" hidden="1">
      <c r="A5541" s="80" t="s">
        <v>3737</v>
      </c>
      <c r="B5541" s="80" t="s">
        <v>3882</v>
      </c>
      <c r="C5541" s="80" t="s">
        <v>3705</v>
      </c>
      <c r="D5541" s="99">
        <v>6.0961999999999995E-4</v>
      </c>
      <c r="E5541" s="80" t="s">
        <v>3706</v>
      </c>
      <c r="F5541" s="86" t="str">
        <f>INDEX('Crosswalk Particulates'!$B:$B,MATCH('2017 EPA Data'!A5541,'Crosswalk Particulates'!$A:$A,0))</f>
        <v>Residential Buildings Sector</v>
      </c>
      <c r="G5541" s="91">
        <f>INDEX('Crosswalk Particulates'!$E:$E,MATCH('2017 EPA Data'!$B5541,'Crosswalk Particulates'!$D:$D,0))</f>
        <v>0</v>
      </c>
      <c r="H5541" s="103">
        <f t="shared" si="86"/>
        <v>0</v>
      </c>
    </row>
    <row r="5542" spans="1:8" hidden="1">
      <c r="A5542" s="80" t="s">
        <v>3796</v>
      </c>
      <c r="B5542" s="80" t="s">
        <v>3863</v>
      </c>
      <c r="C5542" s="80" t="s">
        <v>3705</v>
      </c>
      <c r="D5542" s="99">
        <v>6.0057999999999997E-4</v>
      </c>
      <c r="E5542" s="80" t="s">
        <v>3706</v>
      </c>
      <c r="F5542" s="86" t="str">
        <f>INDEX('Crosswalk Particulates'!$B:$B,MATCH('2017 EPA Data'!A5542,'Crosswalk Particulates'!$A:$A,0))</f>
        <v>Electricity Sector</v>
      </c>
      <c r="G5542" s="91">
        <f>INDEX('Crosswalk Particulates'!$E:$E,MATCH('2017 EPA Data'!$B5542,'Crosswalk Particulates'!$D:$D,0))</f>
        <v>0</v>
      </c>
      <c r="H5542" s="103">
        <f t="shared" si="86"/>
        <v>0</v>
      </c>
    </row>
    <row r="5543" spans="1:8" hidden="1">
      <c r="A5543" s="80" t="s">
        <v>3852</v>
      </c>
      <c r="B5543" s="80" t="s">
        <v>3923</v>
      </c>
      <c r="C5543" s="80" t="s">
        <v>3705</v>
      </c>
      <c r="D5543" s="99">
        <v>5.5647100000000001E-4</v>
      </c>
      <c r="E5543" s="80" t="s">
        <v>3706</v>
      </c>
      <c r="F5543" s="86" t="str">
        <f>INDEX('Crosswalk Particulates'!$B:$B,MATCH('2017 EPA Data'!A5543,'Crosswalk Particulates'!$A:$A,0))</f>
        <v>Commercial Buildings Sector</v>
      </c>
      <c r="G5543" s="91">
        <f>INDEX('Crosswalk Particulates'!$E:$E,MATCH('2017 EPA Data'!$B5543,'Crosswalk Particulates'!$D:$D,0))</f>
        <v>0</v>
      </c>
      <c r="H5543" s="103">
        <f t="shared" si="86"/>
        <v>0</v>
      </c>
    </row>
    <row r="5544" spans="1:8" hidden="1">
      <c r="A5544" s="80" t="s">
        <v>3807</v>
      </c>
      <c r="B5544" s="80" t="s">
        <v>4031</v>
      </c>
      <c r="C5544" s="80" t="s">
        <v>3705</v>
      </c>
      <c r="D5544" s="99">
        <v>5.3855999999999999E-4</v>
      </c>
      <c r="E5544" s="80" t="s">
        <v>3706</v>
      </c>
      <c r="F5544" s="86" t="str">
        <f>INDEX('Crosswalk Particulates'!$B:$B,MATCH('2017 EPA Data'!A5544,'Crosswalk Particulates'!$A:$A,0))</f>
        <v>process-iron and steel-industry</v>
      </c>
      <c r="G5544" s="91">
        <f>INDEX('Crosswalk Particulates'!$E:$E,MATCH('2017 EPA Data'!$B5544,'Crosswalk Particulates'!$D:$D,0))</f>
        <v>0</v>
      </c>
      <c r="H5544" s="103">
        <f t="shared" si="86"/>
        <v>0</v>
      </c>
    </row>
    <row r="5545" spans="1:8" hidden="1">
      <c r="A5545" s="80" t="s">
        <v>3747</v>
      </c>
      <c r="B5545" s="80" t="s">
        <v>3981</v>
      </c>
      <c r="C5545" s="80" t="s">
        <v>3705</v>
      </c>
      <c r="D5545" s="99">
        <v>5.1460000000000004E-4</v>
      </c>
      <c r="E5545" s="80" t="s">
        <v>3706</v>
      </c>
      <c r="F5545" s="86" t="str">
        <f>INDEX('Crosswalk Particulates'!$B:$B,MATCH('2017 EPA Data'!A5545,'Crosswalk Particulates'!$A:$A,0))</f>
        <v>process-waste-industry</v>
      </c>
      <c r="G5545" s="91">
        <f>INDEX('Crosswalk Particulates'!$E:$E,MATCH('2017 EPA Data'!$B5545,'Crosswalk Particulates'!$D:$D,0))</f>
        <v>0</v>
      </c>
      <c r="H5545" s="103">
        <f t="shared" si="86"/>
        <v>0</v>
      </c>
    </row>
    <row r="5546" spans="1:8" hidden="1">
      <c r="A5546" s="80" t="s">
        <v>3796</v>
      </c>
      <c r="B5546" s="80" t="s">
        <v>4015</v>
      </c>
      <c r="C5546" s="80" t="s">
        <v>3705</v>
      </c>
      <c r="D5546" s="99">
        <v>5.0000000000000001E-4</v>
      </c>
      <c r="E5546" s="80" t="s">
        <v>3706</v>
      </c>
      <c r="F5546" s="86" t="str">
        <f>INDEX('Crosswalk Particulates'!$B:$B,MATCH('2017 EPA Data'!A5546,'Crosswalk Particulates'!$A:$A,0))</f>
        <v>Electricity Sector</v>
      </c>
      <c r="G5546" s="91">
        <f>INDEX('Crosswalk Particulates'!$E:$E,MATCH('2017 EPA Data'!$B5546,'Crosswalk Particulates'!$D:$D,0))</f>
        <v>0</v>
      </c>
      <c r="H5546" s="103">
        <f t="shared" si="86"/>
        <v>0</v>
      </c>
    </row>
    <row r="5547" spans="1:8" hidden="1">
      <c r="A5547" s="80" t="s">
        <v>3734</v>
      </c>
      <c r="B5547" s="80" t="s">
        <v>3873</v>
      </c>
      <c r="C5547" s="80" t="s">
        <v>3705</v>
      </c>
      <c r="D5547" s="99">
        <v>4.9529999999999995E-4</v>
      </c>
      <c r="E5547" s="80" t="s">
        <v>3706</v>
      </c>
      <c r="F5547" s="86" t="str">
        <f>INDEX('Crosswalk Particulates'!$B:$B,MATCH('2017 EPA Data'!A5547,'Crosswalk Particulates'!$A:$A,0))</f>
        <v>process-other-industry</v>
      </c>
      <c r="G5547" s="91">
        <f>INDEX('Crosswalk Particulates'!$E:$E,MATCH('2017 EPA Data'!$B5547,'Crosswalk Particulates'!$D:$D,0))</f>
        <v>0</v>
      </c>
      <c r="H5547" s="103">
        <f t="shared" si="86"/>
        <v>0</v>
      </c>
    </row>
    <row r="5548" spans="1:8" hidden="1">
      <c r="A5548" s="80" t="s">
        <v>3796</v>
      </c>
      <c r="B5548" s="80" t="s">
        <v>3823</v>
      </c>
      <c r="C5548" s="80" t="s">
        <v>3705</v>
      </c>
      <c r="D5548" s="99">
        <v>4.64225276E-4</v>
      </c>
      <c r="E5548" s="80" t="s">
        <v>3706</v>
      </c>
      <c r="F5548" s="86" t="str">
        <f>INDEX('Crosswalk Particulates'!$B:$B,MATCH('2017 EPA Data'!A5548,'Crosswalk Particulates'!$A:$A,0))</f>
        <v>Electricity Sector</v>
      </c>
      <c r="G5548" s="91">
        <f>INDEX('Crosswalk Particulates'!$E:$E,MATCH('2017 EPA Data'!$B5548,'Crosswalk Particulates'!$D:$D,0))</f>
        <v>0</v>
      </c>
      <c r="H5548" s="103">
        <f t="shared" si="86"/>
        <v>0</v>
      </c>
    </row>
    <row r="5549" spans="1:8" hidden="1">
      <c r="A5549" s="80" t="s">
        <v>3774</v>
      </c>
      <c r="B5549" s="80" t="s">
        <v>3953</v>
      </c>
      <c r="C5549" s="80" t="s">
        <v>3705</v>
      </c>
      <c r="D5549" s="99">
        <v>4.5356999999999998E-4</v>
      </c>
      <c r="E5549" s="80" t="s">
        <v>3706</v>
      </c>
      <c r="F5549" s="86" t="str">
        <f>INDEX('Crosswalk Particulates'!$B:$B,MATCH('2017 EPA Data'!A5549,'Crosswalk Particulates'!$A:$A,0))</f>
        <v>process-other-industry</v>
      </c>
      <c r="G5549" s="91">
        <f>INDEX('Crosswalk Particulates'!$E:$E,MATCH('2017 EPA Data'!$B5549,'Crosswalk Particulates'!$D:$D,0))</f>
        <v>0</v>
      </c>
      <c r="H5549" s="103">
        <f t="shared" si="86"/>
        <v>0</v>
      </c>
    </row>
    <row r="5550" spans="1:8" hidden="1">
      <c r="A5550" s="80" t="s">
        <v>3806</v>
      </c>
      <c r="B5550" s="80" t="s">
        <v>3873</v>
      </c>
      <c r="C5550" s="80" t="s">
        <v>3705</v>
      </c>
      <c r="D5550" s="99">
        <v>4.5100000000000001E-4</v>
      </c>
      <c r="E5550" s="80" t="s">
        <v>3706</v>
      </c>
      <c r="F5550" s="86" t="str">
        <f>INDEX('Crosswalk Particulates'!$B:$B,MATCH('2017 EPA Data'!A5550,'Crosswalk Particulates'!$A:$A,0))</f>
        <v>Other-EPA</v>
      </c>
      <c r="G5550" s="91">
        <f>INDEX('Crosswalk Particulates'!$E:$E,MATCH('2017 EPA Data'!$B5550,'Crosswalk Particulates'!$D:$D,0))</f>
        <v>0</v>
      </c>
      <c r="H5550" s="103">
        <f t="shared" si="86"/>
        <v>0</v>
      </c>
    </row>
    <row r="5551" spans="1:8" hidden="1">
      <c r="A5551" s="80" t="s">
        <v>3741</v>
      </c>
      <c r="B5551" s="80" t="s">
        <v>3808</v>
      </c>
      <c r="C5551" s="80" t="s">
        <v>3705</v>
      </c>
      <c r="D5551" s="99">
        <v>4.37E-4</v>
      </c>
      <c r="E5551" s="80" t="s">
        <v>3706</v>
      </c>
      <c r="F5551" s="86" t="str">
        <f>INDEX('Crosswalk Particulates'!$B:$B,MATCH('2017 EPA Data'!A5551,'Crosswalk Particulates'!$A:$A,0))</f>
        <v>process-other-industry</v>
      </c>
      <c r="G5551" s="91">
        <f>INDEX('Crosswalk Particulates'!$E:$E,MATCH('2017 EPA Data'!$B5551,'Crosswalk Particulates'!$D:$D,0))</f>
        <v>0</v>
      </c>
      <c r="H5551" s="103">
        <f t="shared" si="86"/>
        <v>0</v>
      </c>
    </row>
    <row r="5552" spans="1:8" hidden="1">
      <c r="A5552" s="80" t="s">
        <v>3735</v>
      </c>
      <c r="B5552" s="80" t="s">
        <v>4057</v>
      </c>
      <c r="C5552" s="80" t="s">
        <v>3705</v>
      </c>
      <c r="D5552" s="99">
        <v>4.2999999999999999E-4</v>
      </c>
      <c r="E5552" s="80" t="s">
        <v>3706</v>
      </c>
      <c r="F5552" s="86" t="str">
        <f>INDEX('Crosswalk Particulates'!$B:$B,MATCH('2017 EPA Data'!A5552,'Crosswalk Particulates'!$A:$A,0))</f>
        <v>process-other-industry</v>
      </c>
      <c r="G5552" s="91">
        <f>INDEX('Crosswalk Particulates'!$E:$E,MATCH('2017 EPA Data'!$B5552,'Crosswalk Particulates'!$D:$D,0))</f>
        <v>0</v>
      </c>
      <c r="H5552" s="103">
        <f t="shared" si="86"/>
        <v>0</v>
      </c>
    </row>
    <row r="5553" spans="1:8" hidden="1">
      <c r="A5553" s="80" t="s">
        <v>3770</v>
      </c>
      <c r="B5553" s="80" t="s">
        <v>4031</v>
      </c>
      <c r="C5553" s="80" t="s">
        <v>3705</v>
      </c>
      <c r="D5553" s="99">
        <v>4.2111760359999999E-4</v>
      </c>
      <c r="E5553" s="80" t="s">
        <v>3706</v>
      </c>
      <c r="F5553" s="86" t="str">
        <f>INDEX('Crosswalk Particulates'!$B:$B,MATCH('2017 EPA Data'!A5553,'Crosswalk Particulates'!$A:$A,0))</f>
        <v>Commercial Buildings Sector</v>
      </c>
      <c r="G5553" s="91">
        <f>INDEX('Crosswalk Particulates'!$E:$E,MATCH('2017 EPA Data'!$B5553,'Crosswalk Particulates'!$D:$D,0))</f>
        <v>0</v>
      </c>
      <c r="H5553" s="103">
        <f t="shared" si="86"/>
        <v>0</v>
      </c>
    </row>
    <row r="5554" spans="1:8" hidden="1">
      <c r="A5554" s="80" t="s">
        <v>3852</v>
      </c>
      <c r="B5554" s="80" t="s">
        <v>3860</v>
      </c>
      <c r="C5554" s="80" t="s">
        <v>3705</v>
      </c>
      <c r="D5554" s="99">
        <v>4.12459E-4</v>
      </c>
      <c r="E5554" s="80" t="s">
        <v>3706</v>
      </c>
      <c r="F5554" s="86" t="str">
        <f>INDEX('Crosswalk Particulates'!$B:$B,MATCH('2017 EPA Data'!A5554,'Crosswalk Particulates'!$A:$A,0))</f>
        <v>Commercial Buildings Sector</v>
      </c>
      <c r="G5554" s="91">
        <f>INDEX('Crosswalk Particulates'!$E:$E,MATCH('2017 EPA Data'!$B5554,'Crosswalk Particulates'!$D:$D,0))</f>
        <v>0</v>
      </c>
      <c r="H5554" s="103">
        <f t="shared" si="86"/>
        <v>0</v>
      </c>
    </row>
    <row r="5555" spans="1:8" hidden="1">
      <c r="A5555" s="80" t="s">
        <v>3857</v>
      </c>
      <c r="B5555" s="80" t="s">
        <v>3969</v>
      </c>
      <c r="C5555" s="80" t="s">
        <v>3705</v>
      </c>
      <c r="D5555" s="99">
        <v>4.03108E-4</v>
      </c>
      <c r="E5555" s="80" t="s">
        <v>3706</v>
      </c>
      <c r="F5555" s="86" t="str">
        <f>INDEX('Crosswalk Particulates'!$B:$B,MATCH('2017 EPA Data'!A5555,'Crosswalk Particulates'!$A:$A,0))</f>
        <v>Commercial Buildings Sector</v>
      </c>
      <c r="G5555" s="91">
        <f>INDEX('Crosswalk Particulates'!$E:$E,MATCH('2017 EPA Data'!$B5555,'Crosswalk Particulates'!$D:$D,0))</f>
        <v>0</v>
      </c>
      <c r="H5555" s="103">
        <f t="shared" si="86"/>
        <v>0</v>
      </c>
    </row>
    <row r="5556" spans="1:8" hidden="1">
      <c r="A5556" s="80" t="s">
        <v>3806</v>
      </c>
      <c r="B5556" s="80" t="s">
        <v>3914</v>
      </c>
      <c r="C5556" s="80" t="s">
        <v>3705</v>
      </c>
      <c r="D5556" s="99">
        <v>3.97E-4</v>
      </c>
      <c r="E5556" s="80" t="s">
        <v>3706</v>
      </c>
      <c r="F5556" s="86" t="str">
        <f>INDEX('Crosswalk Particulates'!$B:$B,MATCH('2017 EPA Data'!A5556,'Crosswalk Particulates'!$A:$A,0))</f>
        <v>Other-EPA</v>
      </c>
      <c r="G5556" s="91">
        <f>INDEX('Crosswalk Particulates'!$E:$E,MATCH('2017 EPA Data'!$B5556,'Crosswalk Particulates'!$D:$D,0))</f>
        <v>0</v>
      </c>
      <c r="H5556" s="103">
        <f t="shared" si="86"/>
        <v>0</v>
      </c>
    </row>
    <row r="5557" spans="1:8" hidden="1">
      <c r="A5557" s="80" t="s">
        <v>3734</v>
      </c>
      <c r="B5557" s="80" t="s">
        <v>3847</v>
      </c>
      <c r="C5557" s="80" t="s">
        <v>3705</v>
      </c>
      <c r="D5557" s="99">
        <v>3.9369999999999997E-4</v>
      </c>
      <c r="E5557" s="80" t="s">
        <v>3706</v>
      </c>
      <c r="F5557" s="86" t="str">
        <f>INDEX('Crosswalk Particulates'!$B:$B,MATCH('2017 EPA Data'!A5557,'Crosswalk Particulates'!$A:$A,0))</f>
        <v>process-other-industry</v>
      </c>
      <c r="G5557" s="91">
        <f>INDEX('Crosswalk Particulates'!$E:$E,MATCH('2017 EPA Data'!$B5557,'Crosswalk Particulates'!$D:$D,0))</f>
        <v>0</v>
      </c>
      <c r="H5557" s="103">
        <f t="shared" si="86"/>
        <v>0</v>
      </c>
    </row>
    <row r="5558" spans="1:8" hidden="1">
      <c r="A5558" s="80" t="s">
        <v>3857</v>
      </c>
      <c r="B5558" s="80" t="s">
        <v>3968</v>
      </c>
      <c r="C5558" s="80" t="s">
        <v>3705</v>
      </c>
      <c r="D5558" s="99">
        <v>3.8999999999999999E-4</v>
      </c>
      <c r="E5558" s="80" t="s">
        <v>3706</v>
      </c>
      <c r="F5558" s="86" t="str">
        <f>INDEX('Crosswalk Particulates'!$B:$B,MATCH('2017 EPA Data'!A5558,'Crosswalk Particulates'!$A:$A,0))</f>
        <v>Commercial Buildings Sector</v>
      </c>
      <c r="G5558" s="91">
        <f>INDEX('Crosswalk Particulates'!$E:$E,MATCH('2017 EPA Data'!$B5558,'Crosswalk Particulates'!$D:$D,0))</f>
        <v>0</v>
      </c>
      <c r="H5558" s="103">
        <f t="shared" si="86"/>
        <v>0</v>
      </c>
    </row>
    <row r="5559" spans="1:8" hidden="1">
      <c r="A5559" s="80" t="s">
        <v>3835</v>
      </c>
      <c r="B5559" s="80" t="s">
        <v>3831</v>
      </c>
      <c r="C5559" s="80" t="s">
        <v>3705</v>
      </c>
      <c r="D5559" s="99">
        <v>3.8200000000000002E-4</v>
      </c>
      <c r="E5559" s="80" t="s">
        <v>3706</v>
      </c>
      <c r="F5559" s="86" t="str">
        <f>INDEX('Crosswalk Particulates'!$B:$B,MATCH('2017 EPA Data'!A5559,'Crosswalk Particulates'!$A:$A,0))</f>
        <v>process-mining-industry</v>
      </c>
      <c r="G5559" s="91">
        <f>INDEX('Crosswalk Particulates'!$E:$E,MATCH('2017 EPA Data'!$B5559,'Crosswalk Particulates'!$D:$D,0))</f>
        <v>0</v>
      </c>
      <c r="H5559" s="103">
        <f t="shared" si="86"/>
        <v>0</v>
      </c>
    </row>
    <row r="5560" spans="1:8" hidden="1">
      <c r="A5560" s="80" t="s">
        <v>3852</v>
      </c>
      <c r="B5560" s="80" t="s">
        <v>3839</v>
      </c>
      <c r="C5560" s="80" t="s">
        <v>3705</v>
      </c>
      <c r="D5560" s="99">
        <v>3.7928597975000003E-4</v>
      </c>
      <c r="E5560" s="80" t="s">
        <v>3706</v>
      </c>
      <c r="F5560" s="86" t="str">
        <f>INDEX('Crosswalk Particulates'!$B:$B,MATCH('2017 EPA Data'!A5560,'Crosswalk Particulates'!$A:$A,0))</f>
        <v>Commercial Buildings Sector</v>
      </c>
      <c r="G5560" s="91">
        <f>INDEX('Crosswalk Particulates'!$E:$E,MATCH('2017 EPA Data'!$B5560,'Crosswalk Particulates'!$D:$D,0))</f>
        <v>0</v>
      </c>
      <c r="H5560" s="103">
        <f t="shared" si="86"/>
        <v>0</v>
      </c>
    </row>
    <row r="5561" spans="1:8" hidden="1">
      <c r="A5561" s="80" t="s">
        <v>3739</v>
      </c>
      <c r="B5561" s="80" t="s">
        <v>4031</v>
      </c>
      <c r="C5561" s="80" t="s">
        <v>3705</v>
      </c>
      <c r="D5561" s="99">
        <v>3.715413100072E-4</v>
      </c>
      <c r="E5561" s="80" t="s">
        <v>3706</v>
      </c>
      <c r="F5561" s="86" t="str">
        <f>INDEX('Crosswalk Particulates'!$B:$B,MATCH('2017 EPA Data'!A5561,'Crosswalk Particulates'!$A:$A,0))</f>
        <v>industry-fuel-natural gas</v>
      </c>
      <c r="G5561" s="91">
        <f>INDEX('Crosswalk Particulates'!$E:$E,MATCH('2017 EPA Data'!$B5561,'Crosswalk Particulates'!$D:$D,0))</f>
        <v>0</v>
      </c>
      <c r="H5561" s="103">
        <f t="shared" si="86"/>
        <v>0</v>
      </c>
    </row>
    <row r="5562" spans="1:8" hidden="1">
      <c r="A5562" s="80" t="s">
        <v>3707</v>
      </c>
      <c r="B5562" s="80" t="s">
        <v>3993</v>
      </c>
      <c r="C5562" s="80" t="s">
        <v>3705</v>
      </c>
      <c r="D5562" s="99">
        <v>3.5026499999999999E-4</v>
      </c>
      <c r="E5562" s="80" t="s">
        <v>3706</v>
      </c>
      <c r="F5562" s="86" t="str">
        <f>INDEX('Crosswalk Particulates'!$B:$B,MATCH('2017 EPA Data'!A5562,'Crosswalk Particulates'!$A:$A,0))</f>
        <v>process-other-industry</v>
      </c>
      <c r="G5562" s="91">
        <f>INDEX('Crosswalk Particulates'!$E:$E,MATCH('2017 EPA Data'!$B5562,'Crosswalk Particulates'!$D:$D,0))</f>
        <v>0</v>
      </c>
      <c r="H5562" s="103">
        <f t="shared" si="86"/>
        <v>0</v>
      </c>
    </row>
    <row r="5563" spans="1:8" hidden="1">
      <c r="A5563" s="80" t="s">
        <v>3911</v>
      </c>
      <c r="B5563" s="80" t="s">
        <v>3883</v>
      </c>
      <c r="C5563" s="80" t="s">
        <v>3705</v>
      </c>
      <c r="D5563" s="99">
        <v>3.0710278820000002E-4</v>
      </c>
      <c r="E5563" s="80" t="s">
        <v>3706</v>
      </c>
      <c r="F5563" s="86" t="str">
        <f>INDEX('Crosswalk Particulates'!$B:$B,MATCH('2017 EPA Data'!A5563,'Crosswalk Particulates'!$A:$A,0))</f>
        <v>Residential Buildings Sector</v>
      </c>
      <c r="G5563" s="91">
        <f>INDEX('Crosswalk Particulates'!$E:$E,MATCH('2017 EPA Data'!$B5563,'Crosswalk Particulates'!$D:$D,0))</f>
        <v>0</v>
      </c>
      <c r="H5563" s="103">
        <f t="shared" si="86"/>
        <v>0</v>
      </c>
    </row>
    <row r="5564" spans="1:8" hidden="1">
      <c r="A5564" s="80" t="s">
        <v>3741</v>
      </c>
      <c r="B5564" s="80" t="s">
        <v>3824</v>
      </c>
      <c r="C5564" s="80" t="s">
        <v>3705</v>
      </c>
      <c r="D5564" s="99">
        <v>2.9999999999999997E-4</v>
      </c>
      <c r="E5564" s="80" t="s">
        <v>3706</v>
      </c>
      <c r="F5564" s="86" t="str">
        <f>INDEX('Crosswalk Particulates'!$B:$B,MATCH('2017 EPA Data'!A5564,'Crosswalk Particulates'!$A:$A,0))</f>
        <v>process-other-industry</v>
      </c>
      <c r="G5564" s="91">
        <f>INDEX('Crosswalk Particulates'!$E:$E,MATCH('2017 EPA Data'!$B5564,'Crosswalk Particulates'!$D:$D,0))</f>
        <v>0</v>
      </c>
      <c r="H5564" s="103">
        <f t="shared" si="86"/>
        <v>0</v>
      </c>
    </row>
    <row r="5565" spans="1:8" hidden="1">
      <c r="A5565" s="80" t="s">
        <v>3772</v>
      </c>
      <c r="B5565" s="80" t="s">
        <v>4064</v>
      </c>
      <c r="C5565" s="80" t="s">
        <v>3705</v>
      </c>
      <c r="D5565" s="99">
        <v>2.9350307540000002E-4</v>
      </c>
      <c r="E5565" s="80" t="s">
        <v>3706</v>
      </c>
      <c r="F5565" s="86" t="str">
        <f>INDEX('Crosswalk Particulates'!$B:$B,MATCH('2017 EPA Data'!A5565,'Crosswalk Particulates'!$A:$A,0))</f>
        <v>Electricity Sector</v>
      </c>
      <c r="G5565" s="91">
        <f>INDEX('Crosswalk Particulates'!$E:$E,MATCH('2017 EPA Data'!$B5565,'Crosswalk Particulates'!$D:$D,0))</f>
        <v>0</v>
      </c>
      <c r="H5565" s="103">
        <f t="shared" si="86"/>
        <v>0</v>
      </c>
    </row>
    <row r="5566" spans="1:8" hidden="1">
      <c r="A5566" s="80" t="s">
        <v>3769</v>
      </c>
      <c r="B5566" s="80" t="s">
        <v>4049</v>
      </c>
      <c r="C5566" s="80" t="s">
        <v>3705</v>
      </c>
      <c r="D5566" s="99">
        <v>2.832E-4</v>
      </c>
      <c r="E5566" s="80" t="s">
        <v>3706</v>
      </c>
      <c r="F5566" s="86" t="str">
        <f>INDEX('Crosswalk Particulates'!$B:$B,MATCH('2017 EPA Data'!A5566,'Crosswalk Particulates'!$A:$A,0))</f>
        <v>Electricity Sector</v>
      </c>
      <c r="G5566" s="91">
        <f>INDEX('Crosswalk Particulates'!$E:$E,MATCH('2017 EPA Data'!$B5566,'Crosswalk Particulates'!$D:$D,0))</f>
        <v>0</v>
      </c>
      <c r="H5566" s="103">
        <f t="shared" si="86"/>
        <v>0</v>
      </c>
    </row>
    <row r="5567" spans="1:8" hidden="1">
      <c r="A5567" s="80" t="s">
        <v>3734</v>
      </c>
      <c r="B5567" s="80" t="s">
        <v>3874</v>
      </c>
      <c r="C5567" s="80" t="s">
        <v>3705</v>
      </c>
      <c r="D5567" s="99">
        <v>2.7940000000000002E-4</v>
      </c>
      <c r="E5567" s="80" t="s">
        <v>3706</v>
      </c>
      <c r="F5567" s="86" t="str">
        <f>INDEX('Crosswalk Particulates'!$B:$B,MATCH('2017 EPA Data'!A5567,'Crosswalk Particulates'!$A:$A,0))</f>
        <v>process-other-industry</v>
      </c>
      <c r="G5567" s="91">
        <f>INDEX('Crosswalk Particulates'!$E:$E,MATCH('2017 EPA Data'!$B5567,'Crosswalk Particulates'!$D:$D,0))</f>
        <v>0</v>
      </c>
      <c r="H5567" s="103">
        <f t="shared" si="86"/>
        <v>0</v>
      </c>
    </row>
    <row r="5568" spans="1:8" hidden="1">
      <c r="A5568" s="80" t="s">
        <v>3735</v>
      </c>
      <c r="B5568" s="80" t="s">
        <v>4001</v>
      </c>
      <c r="C5568" s="80" t="s">
        <v>3705</v>
      </c>
      <c r="D5568" s="99">
        <v>2.7E-4</v>
      </c>
      <c r="E5568" s="80" t="s">
        <v>3706</v>
      </c>
      <c r="F5568" s="86" t="str">
        <f>INDEX('Crosswalk Particulates'!$B:$B,MATCH('2017 EPA Data'!A5568,'Crosswalk Particulates'!$A:$A,0))</f>
        <v>process-other-industry</v>
      </c>
      <c r="G5568" s="91">
        <f>INDEX('Crosswalk Particulates'!$E:$E,MATCH('2017 EPA Data'!$B5568,'Crosswalk Particulates'!$D:$D,0))</f>
        <v>0</v>
      </c>
      <c r="H5568" s="103">
        <f t="shared" si="86"/>
        <v>0</v>
      </c>
    </row>
    <row r="5569" spans="1:8" hidden="1">
      <c r="A5569" s="80" t="s">
        <v>3734</v>
      </c>
      <c r="B5569" s="80" t="s">
        <v>3939</v>
      </c>
      <c r="C5569" s="80" t="s">
        <v>3705</v>
      </c>
      <c r="D5569" s="99">
        <v>2.5399999999999999E-4</v>
      </c>
      <c r="E5569" s="80" t="s">
        <v>3706</v>
      </c>
      <c r="F5569" s="86" t="str">
        <f>INDEX('Crosswalk Particulates'!$B:$B,MATCH('2017 EPA Data'!A5569,'Crosswalk Particulates'!$A:$A,0))</f>
        <v>process-other-industry</v>
      </c>
      <c r="G5569" s="91">
        <f>INDEX('Crosswalk Particulates'!$E:$E,MATCH('2017 EPA Data'!$B5569,'Crosswalk Particulates'!$D:$D,0))</f>
        <v>0</v>
      </c>
      <c r="H5569" s="103">
        <f t="shared" si="86"/>
        <v>0</v>
      </c>
    </row>
    <row r="5570" spans="1:8" hidden="1">
      <c r="A5570" s="80" t="s">
        <v>3741</v>
      </c>
      <c r="B5570" s="80" t="s">
        <v>3851</v>
      </c>
      <c r="C5570" s="80" t="s">
        <v>3705</v>
      </c>
      <c r="D5570" s="99">
        <v>2.4798000000000002E-4</v>
      </c>
      <c r="E5570" s="80" t="s">
        <v>3706</v>
      </c>
      <c r="F5570" s="86" t="str">
        <f>INDEX('Crosswalk Particulates'!$B:$B,MATCH('2017 EPA Data'!A5570,'Crosswalk Particulates'!$A:$A,0))</f>
        <v>process-other-industry</v>
      </c>
      <c r="G5570" s="91">
        <f>INDEX('Crosswalk Particulates'!$E:$E,MATCH('2017 EPA Data'!$B5570,'Crosswalk Particulates'!$D:$D,0))</f>
        <v>0</v>
      </c>
      <c r="H5570" s="103">
        <f t="shared" si="86"/>
        <v>0</v>
      </c>
    </row>
    <row r="5571" spans="1:8" hidden="1">
      <c r="A5571" s="80" t="s">
        <v>3796</v>
      </c>
      <c r="B5571" s="80" t="s">
        <v>3841</v>
      </c>
      <c r="C5571" s="80" t="s">
        <v>3705</v>
      </c>
      <c r="D5571" s="99">
        <v>2.4022E-4</v>
      </c>
      <c r="E5571" s="80" t="s">
        <v>3706</v>
      </c>
      <c r="F5571" s="86" t="str">
        <f>INDEX('Crosswalk Particulates'!$B:$B,MATCH('2017 EPA Data'!A5571,'Crosswalk Particulates'!$A:$A,0))</f>
        <v>Electricity Sector</v>
      </c>
      <c r="G5571" s="91">
        <f>INDEX('Crosswalk Particulates'!$E:$E,MATCH('2017 EPA Data'!$B5571,'Crosswalk Particulates'!$D:$D,0))</f>
        <v>0</v>
      </c>
      <c r="H5571" s="103">
        <f t="shared" si="86"/>
        <v>0</v>
      </c>
    </row>
    <row r="5572" spans="1:8" hidden="1">
      <c r="A5572" s="80" t="s">
        <v>3790</v>
      </c>
      <c r="B5572" s="80" t="s">
        <v>3918</v>
      </c>
      <c r="C5572" s="80" t="s">
        <v>3705</v>
      </c>
      <c r="D5572" s="99">
        <v>2.4000000000000001E-4</v>
      </c>
      <c r="E5572" s="80" t="s">
        <v>3706</v>
      </c>
      <c r="F5572" s="86" t="str">
        <f>INDEX('Crosswalk Particulates'!$B:$B,MATCH('2017 EPA Data'!A5572,'Crosswalk Particulates'!$A:$A,0))</f>
        <v>process-other-industry</v>
      </c>
      <c r="G5572" s="91">
        <f>INDEX('Crosswalk Particulates'!$E:$E,MATCH('2017 EPA Data'!$B5572,'Crosswalk Particulates'!$D:$D,0))</f>
        <v>0</v>
      </c>
      <c r="H5572" s="103">
        <f t="shared" ref="H5572:H5635" si="87">IF(E5572="TON",D5572/metricton_to_shortton,0)*10^6</f>
        <v>0</v>
      </c>
    </row>
    <row r="5573" spans="1:8" hidden="1">
      <c r="A5573" s="80" t="s">
        <v>3743</v>
      </c>
      <c r="B5573" s="80" t="s">
        <v>3802</v>
      </c>
      <c r="C5573" s="80" t="s">
        <v>3705</v>
      </c>
      <c r="D5573" s="99">
        <v>2.3712000000000001E-4</v>
      </c>
      <c r="E5573" s="80" t="s">
        <v>3706</v>
      </c>
      <c r="F5573" s="86" t="str">
        <f>INDEX('Crosswalk Particulates'!$B:$B,MATCH('2017 EPA Data'!A5573,'Crosswalk Particulates'!$A:$A,0))</f>
        <v>process-other-industry</v>
      </c>
      <c r="G5573" s="91">
        <f>INDEX('Crosswalk Particulates'!$E:$E,MATCH('2017 EPA Data'!$B5573,'Crosswalk Particulates'!$D:$D,0))</f>
        <v>0</v>
      </c>
      <c r="H5573" s="103">
        <f t="shared" si="87"/>
        <v>0</v>
      </c>
    </row>
    <row r="5574" spans="1:8" hidden="1">
      <c r="A5574" s="80" t="s">
        <v>3783</v>
      </c>
      <c r="B5574" s="80" t="s">
        <v>3828</v>
      </c>
      <c r="C5574" s="80" t="s">
        <v>3705</v>
      </c>
      <c r="D5574" s="99">
        <v>2.2661E-4</v>
      </c>
      <c r="E5574" s="80" t="s">
        <v>3706</v>
      </c>
      <c r="F5574" s="86" t="str">
        <f>INDEX('Crosswalk Particulates'!$B:$B,MATCH('2017 EPA Data'!A5574,'Crosswalk Particulates'!$A:$A,0))</f>
        <v>process-other-industry</v>
      </c>
      <c r="G5574" s="91">
        <f>INDEX('Crosswalk Particulates'!$E:$E,MATCH('2017 EPA Data'!$B5574,'Crosswalk Particulates'!$D:$D,0))</f>
        <v>0</v>
      </c>
      <c r="H5574" s="103">
        <f t="shared" si="87"/>
        <v>0</v>
      </c>
    </row>
    <row r="5575" spans="1:8" hidden="1">
      <c r="A5575" s="80" t="s">
        <v>3788</v>
      </c>
      <c r="B5575" s="80" t="s">
        <v>3901</v>
      </c>
      <c r="C5575" s="80" t="s">
        <v>3705</v>
      </c>
      <c r="D5575" s="99">
        <v>2.0502572000000001E-4</v>
      </c>
      <c r="E5575" s="80" t="s">
        <v>3706</v>
      </c>
      <c r="F5575" s="86" t="str">
        <f>INDEX('Crosswalk Particulates'!$B:$B,MATCH('2017 EPA Data'!A5575,'Crosswalk Particulates'!$A:$A,0))</f>
        <v>industry-fuel-biomass</v>
      </c>
      <c r="G5575" s="91">
        <f>INDEX('Crosswalk Particulates'!$E:$E,MATCH('2017 EPA Data'!$B5575,'Crosswalk Particulates'!$D:$D,0))</f>
        <v>0</v>
      </c>
      <c r="H5575" s="103">
        <f t="shared" si="87"/>
        <v>0</v>
      </c>
    </row>
    <row r="5576" spans="1:8" hidden="1">
      <c r="A5576" s="80" t="s">
        <v>3766</v>
      </c>
      <c r="B5576" s="80" t="s">
        <v>3839</v>
      </c>
      <c r="C5576" s="80" t="s">
        <v>3705</v>
      </c>
      <c r="D5576" s="99">
        <v>2.0378599999999999E-4</v>
      </c>
      <c r="E5576" s="80" t="s">
        <v>3706</v>
      </c>
      <c r="F5576" s="86" t="str">
        <f>INDEX('Crosswalk Particulates'!$B:$B,MATCH('2017 EPA Data'!A5576,'Crosswalk Particulates'!$A:$A,0))</f>
        <v>process-chemicals-industry</v>
      </c>
      <c r="G5576" s="91">
        <f>INDEX('Crosswalk Particulates'!$E:$E,MATCH('2017 EPA Data'!$B5576,'Crosswalk Particulates'!$D:$D,0))</f>
        <v>0</v>
      </c>
      <c r="H5576" s="103">
        <f t="shared" si="87"/>
        <v>0</v>
      </c>
    </row>
    <row r="5577" spans="1:8" hidden="1">
      <c r="A5577" s="80" t="s">
        <v>3734</v>
      </c>
      <c r="B5577" s="80" t="s">
        <v>3914</v>
      </c>
      <c r="C5577" s="80" t="s">
        <v>3705</v>
      </c>
      <c r="D5577" s="99">
        <v>2.0320000000000001E-4</v>
      </c>
      <c r="E5577" s="80" t="s">
        <v>3706</v>
      </c>
      <c r="F5577" s="86" t="str">
        <f>INDEX('Crosswalk Particulates'!$B:$B,MATCH('2017 EPA Data'!A5577,'Crosswalk Particulates'!$A:$A,0))</f>
        <v>process-other-industry</v>
      </c>
      <c r="G5577" s="91">
        <f>INDEX('Crosswalk Particulates'!$E:$E,MATCH('2017 EPA Data'!$B5577,'Crosswalk Particulates'!$D:$D,0))</f>
        <v>0</v>
      </c>
      <c r="H5577" s="103">
        <f t="shared" si="87"/>
        <v>0</v>
      </c>
    </row>
    <row r="5578" spans="1:8" hidden="1">
      <c r="A5578" s="80" t="s">
        <v>3741</v>
      </c>
      <c r="B5578" s="80" t="s">
        <v>3863</v>
      </c>
      <c r="C5578" s="80" t="s">
        <v>3705</v>
      </c>
      <c r="D5578" s="99">
        <v>2.0000000000000001E-4</v>
      </c>
      <c r="E5578" s="80" t="s">
        <v>3706</v>
      </c>
      <c r="F5578" s="86" t="str">
        <f>INDEX('Crosswalk Particulates'!$B:$B,MATCH('2017 EPA Data'!A5578,'Crosswalk Particulates'!$A:$A,0))</f>
        <v>process-other-industry</v>
      </c>
      <c r="G5578" s="91">
        <f>INDEX('Crosswalk Particulates'!$E:$E,MATCH('2017 EPA Data'!$B5578,'Crosswalk Particulates'!$D:$D,0))</f>
        <v>0</v>
      </c>
      <c r="H5578" s="103">
        <f t="shared" si="87"/>
        <v>0</v>
      </c>
    </row>
    <row r="5579" spans="1:8" hidden="1">
      <c r="A5579" s="80" t="s">
        <v>3911</v>
      </c>
      <c r="B5579" s="80" t="s">
        <v>3944</v>
      </c>
      <c r="C5579" s="80" t="s">
        <v>3705</v>
      </c>
      <c r="D5579" s="99">
        <v>1.982294526E-4</v>
      </c>
      <c r="E5579" s="80" t="s">
        <v>3706</v>
      </c>
      <c r="F5579" s="86" t="str">
        <f>INDEX('Crosswalk Particulates'!$B:$B,MATCH('2017 EPA Data'!A5579,'Crosswalk Particulates'!$A:$A,0))</f>
        <v>Residential Buildings Sector</v>
      </c>
      <c r="G5579" s="91">
        <f>INDEX('Crosswalk Particulates'!$E:$E,MATCH('2017 EPA Data'!$B5579,'Crosswalk Particulates'!$D:$D,0))</f>
        <v>0</v>
      </c>
      <c r="H5579" s="103">
        <f t="shared" si="87"/>
        <v>0</v>
      </c>
    </row>
    <row r="5580" spans="1:8" hidden="1">
      <c r="A5580" s="80" t="s">
        <v>3820</v>
      </c>
      <c r="B5580" s="80" t="s">
        <v>3842</v>
      </c>
      <c r="C5580" s="80" t="s">
        <v>3705</v>
      </c>
      <c r="D5580" s="99">
        <v>1.9411999999999999E-4</v>
      </c>
      <c r="E5580" s="80" t="s">
        <v>3706</v>
      </c>
      <c r="F5580" s="86" t="str">
        <f>INDEX('Crosswalk Particulates'!$B:$B,MATCH('2017 EPA Data'!A5580,'Crosswalk Particulates'!$A:$A,0))</f>
        <v>industry-fuel-other</v>
      </c>
      <c r="G5580" s="91">
        <f>INDEX('Crosswalk Particulates'!$E:$E,MATCH('2017 EPA Data'!$B5580,'Crosswalk Particulates'!$D:$D,0))</f>
        <v>0</v>
      </c>
      <c r="H5580" s="103">
        <f t="shared" si="87"/>
        <v>0</v>
      </c>
    </row>
    <row r="5581" spans="1:8" hidden="1">
      <c r="A5581" s="80" t="s">
        <v>3734</v>
      </c>
      <c r="B5581" s="80" t="s">
        <v>3928</v>
      </c>
      <c r="C5581" s="80" t="s">
        <v>3705</v>
      </c>
      <c r="D5581" s="99">
        <v>1.91733E-4</v>
      </c>
      <c r="E5581" s="80" t="s">
        <v>3706</v>
      </c>
      <c r="F5581" s="86" t="str">
        <f>INDEX('Crosswalk Particulates'!$B:$B,MATCH('2017 EPA Data'!A5581,'Crosswalk Particulates'!$A:$A,0))</f>
        <v>process-other-industry</v>
      </c>
      <c r="G5581" s="91">
        <f>INDEX('Crosswalk Particulates'!$E:$E,MATCH('2017 EPA Data'!$B5581,'Crosswalk Particulates'!$D:$D,0))</f>
        <v>0</v>
      </c>
      <c r="H5581" s="103">
        <f t="shared" si="87"/>
        <v>0</v>
      </c>
    </row>
    <row r="5582" spans="1:8" hidden="1">
      <c r="A5582" s="80" t="s">
        <v>3735</v>
      </c>
      <c r="B5582" s="80" t="s">
        <v>3969</v>
      </c>
      <c r="C5582" s="80" t="s">
        <v>3705</v>
      </c>
      <c r="D5582" s="99">
        <v>1.6108E-4</v>
      </c>
      <c r="E5582" s="80" t="s">
        <v>3706</v>
      </c>
      <c r="F5582" s="86" t="str">
        <f>INDEX('Crosswalk Particulates'!$B:$B,MATCH('2017 EPA Data'!A5582,'Crosswalk Particulates'!$A:$A,0))</f>
        <v>process-other-industry</v>
      </c>
      <c r="G5582" s="91">
        <f>INDEX('Crosswalk Particulates'!$E:$E,MATCH('2017 EPA Data'!$B5582,'Crosswalk Particulates'!$D:$D,0))</f>
        <v>0</v>
      </c>
      <c r="H5582" s="103">
        <f t="shared" si="87"/>
        <v>0</v>
      </c>
    </row>
    <row r="5583" spans="1:8" hidden="1">
      <c r="A5583" s="80" t="s">
        <v>3853</v>
      </c>
      <c r="B5583" s="80" t="s">
        <v>4062</v>
      </c>
      <c r="C5583" s="80" t="s">
        <v>3705</v>
      </c>
      <c r="D5583" s="99">
        <v>1.5687714858000001E-4</v>
      </c>
      <c r="E5583" s="80" t="s">
        <v>3706</v>
      </c>
      <c r="F5583" s="86" t="str">
        <f>INDEX('Crosswalk Particulates'!$B:$B,MATCH('2017 EPA Data'!A5583,'Crosswalk Particulates'!$A:$A,0))</f>
        <v>Commercial Buildings Sector</v>
      </c>
      <c r="G5583" s="91">
        <f>INDEX('Crosswalk Particulates'!$E:$E,MATCH('2017 EPA Data'!$B5583,'Crosswalk Particulates'!$D:$D,0))</f>
        <v>0</v>
      </c>
      <c r="H5583" s="103">
        <f t="shared" si="87"/>
        <v>0</v>
      </c>
    </row>
    <row r="5584" spans="1:8" hidden="1">
      <c r="A5584" s="80" t="s">
        <v>3911</v>
      </c>
      <c r="B5584" s="80" t="s">
        <v>3816</v>
      </c>
      <c r="C5584" s="80" t="s">
        <v>3705</v>
      </c>
      <c r="D5584" s="99">
        <v>1.5054058300000001E-4</v>
      </c>
      <c r="E5584" s="80" t="s">
        <v>3706</v>
      </c>
      <c r="F5584" s="86" t="str">
        <f>INDEX('Crosswalk Particulates'!$B:$B,MATCH('2017 EPA Data'!A5584,'Crosswalk Particulates'!$A:$A,0))</f>
        <v>Residential Buildings Sector</v>
      </c>
      <c r="G5584" s="91">
        <f>INDEX('Crosswalk Particulates'!$E:$E,MATCH('2017 EPA Data'!$B5584,'Crosswalk Particulates'!$D:$D,0))</f>
        <v>0</v>
      </c>
      <c r="H5584" s="103">
        <f t="shared" si="87"/>
        <v>0</v>
      </c>
    </row>
    <row r="5585" spans="1:8" hidden="1">
      <c r="A5585" s="80" t="s">
        <v>3857</v>
      </c>
      <c r="B5585" s="80" t="s">
        <v>3949</v>
      </c>
      <c r="C5585" s="80" t="s">
        <v>3705</v>
      </c>
      <c r="D5585" s="99">
        <v>1.4999999999999999E-4</v>
      </c>
      <c r="E5585" s="80" t="s">
        <v>3706</v>
      </c>
      <c r="F5585" s="86" t="str">
        <f>INDEX('Crosswalk Particulates'!$B:$B,MATCH('2017 EPA Data'!A5585,'Crosswalk Particulates'!$A:$A,0))</f>
        <v>Commercial Buildings Sector</v>
      </c>
      <c r="G5585" s="91">
        <f>INDEX('Crosswalk Particulates'!$E:$E,MATCH('2017 EPA Data'!$B5585,'Crosswalk Particulates'!$D:$D,0))</f>
        <v>0</v>
      </c>
      <c r="H5585" s="103">
        <f t="shared" si="87"/>
        <v>0</v>
      </c>
    </row>
    <row r="5586" spans="1:8" hidden="1">
      <c r="A5586" s="80" t="s">
        <v>3743</v>
      </c>
      <c r="B5586" s="80" t="s">
        <v>3809</v>
      </c>
      <c r="C5586" s="80" t="s">
        <v>3705</v>
      </c>
      <c r="D5586" s="99">
        <v>1.4592000000000001E-4</v>
      </c>
      <c r="E5586" s="80" t="s">
        <v>3706</v>
      </c>
      <c r="F5586" s="86" t="str">
        <f>INDEX('Crosswalk Particulates'!$B:$B,MATCH('2017 EPA Data'!A5586,'Crosswalk Particulates'!$A:$A,0))</f>
        <v>process-other-industry</v>
      </c>
      <c r="G5586" s="91">
        <f>INDEX('Crosswalk Particulates'!$E:$E,MATCH('2017 EPA Data'!$B5586,'Crosswalk Particulates'!$D:$D,0))</f>
        <v>0</v>
      </c>
      <c r="H5586" s="103">
        <f t="shared" si="87"/>
        <v>0</v>
      </c>
    </row>
    <row r="5587" spans="1:8" hidden="1">
      <c r="A5587" s="80" t="s">
        <v>3734</v>
      </c>
      <c r="B5587" s="80" t="s">
        <v>3896</v>
      </c>
      <c r="C5587" s="80" t="s">
        <v>3705</v>
      </c>
      <c r="D5587" s="99">
        <v>1.398308E-4</v>
      </c>
      <c r="E5587" s="80" t="s">
        <v>3706</v>
      </c>
      <c r="F5587" s="86" t="str">
        <f>INDEX('Crosswalk Particulates'!$B:$B,MATCH('2017 EPA Data'!A5587,'Crosswalk Particulates'!$A:$A,0))</f>
        <v>process-other-industry</v>
      </c>
      <c r="G5587" s="91">
        <f>INDEX('Crosswalk Particulates'!$E:$E,MATCH('2017 EPA Data'!$B5587,'Crosswalk Particulates'!$D:$D,0))</f>
        <v>0</v>
      </c>
      <c r="H5587" s="103">
        <f t="shared" si="87"/>
        <v>0</v>
      </c>
    </row>
    <row r="5588" spans="1:8" hidden="1">
      <c r="A5588" s="80" t="s">
        <v>3743</v>
      </c>
      <c r="B5588" s="80" t="s">
        <v>3844</v>
      </c>
      <c r="C5588" s="80" t="s">
        <v>3705</v>
      </c>
      <c r="D5588" s="99">
        <v>1.3679999999999999E-4</v>
      </c>
      <c r="E5588" s="80" t="s">
        <v>3706</v>
      </c>
      <c r="F5588" s="86" t="str">
        <f>INDEX('Crosswalk Particulates'!$B:$B,MATCH('2017 EPA Data'!A5588,'Crosswalk Particulates'!$A:$A,0))</f>
        <v>process-other-industry</v>
      </c>
      <c r="G5588" s="91">
        <f>INDEX('Crosswalk Particulates'!$E:$E,MATCH('2017 EPA Data'!$B5588,'Crosswalk Particulates'!$D:$D,0))</f>
        <v>0</v>
      </c>
      <c r="H5588" s="103">
        <f t="shared" si="87"/>
        <v>0</v>
      </c>
    </row>
    <row r="5589" spans="1:8" hidden="1">
      <c r="A5589" s="80" t="s">
        <v>3911</v>
      </c>
      <c r="B5589" s="80" t="s">
        <v>3825</v>
      </c>
      <c r="C5589" s="80" t="s">
        <v>3705</v>
      </c>
      <c r="D5589" s="99">
        <v>1.2645408940000001E-4</v>
      </c>
      <c r="E5589" s="80" t="s">
        <v>3706</v>
      </c>
      <c r="F5589" s="86" t="str">
        <f>INDEX('Crosswalk Particulates'!$B:$B,MATCH('2017 EPA Data'!A5589,'Crosswalk Particulates'!$A:$A,0))</f>
        <v>Residential Buildings Sector</v>
      </c>
      <c r="G5589" s="91">
        <f>INDEX('Crosswalk Particulates'!$E:$E,MATCH('2017 EPA Data'!$B5589,'Crosswalk Particulates'!$D:$D,0))</f>
        <v>0</v>
      </c>
      <c r="H5589" s="103">
        <f t="shared" si="87"/>
        <v>0</v>
      </c>
    </row>
    <row r="5590" spans="1:8" hidden="1">
      <c r="A5590" s="80" t="s">
        <v>3790</v>
      </c>
      <c r="B5590" s="80" t="s">
        <v>3823</v>
      </c>
      <c r="C5590" s="80" t="s">
        <v>3705</v>
      </c>
      <c r="D5590" s="99">
        <v>1.125806E-4</v>
      </c>
      <c r="E5590" s="80" t="s">
        <v>3706</v>
      </c>
      <c r="F5590" s="86" t="str">
        <f>INDEX('Crosswalk Particulates'!$B:$B,MATCH('2017 EPA Data'!A5590,'Crosswalk Particulates'!$A:$A,0))</f>
        <v>process-other-industry</v>
      </c>
      <c r="G5590" s="91">
        <f>INDEX('Crosswalk Particulates'!$E:$E,MATCH('2017 EPA Data'!$B5590,'Crosswalk Particulates'!$D:$D,0))</f>
        <v>0</v>
      </c>
      <c r="H5590" s="103">
        <f t="shared" si="87"/>
        <v>0</v>
      </c>
    </row>
    <row r="5591" spans="1:8" hidden="1">
      <c r="A5591" s="80" t="s">
        <v>3835</v>
      </c>
      <c r="B5591" s="80" t="s">
        <v>3856</v>
      </c>
      <c r="C5591" s="80" t="s">
        <v>3705</v>
      </c>
      <c r="D5591" s="99">
        <v>1.0473597999999999E-4</v>
      </c>
      <c r="E5591" s="80" t="s">
        <v>3706</v>
      </c>
      <c r="F5591" s="86" t="str">
        <f>INDEX('Crosswalk Particulates'!$B:$B,MATCH('2017 EPA Data'!A5591,'Crosswalk Particulates'!$A:$A,0))</f>
        <v>process-mining-industry</v>
      </c>
      <c r="G5591" s="91">
        <f>INDEX('Crosswalk Particulates'!$E:$E,MATCH('2017 EPA Data'!$B5591,'Crosswalk Particulates'!$D:$D,0))</f>
        <v>0</v>
      </c>
      <c r="H5591" s="103">
        <f t="shared" si="87"/>
        <v>0</v>
      </c>
    </row>
    <row r="5592" spans="1:8" hidden="1">
      <c r="A5592" s="80" t="s">
        <v>3707</v>
      </c>
      <c r="B5592" s="80" t="s">
        <v>4016</v>
      </c>
      <c r="C5592" s="80" t="s">
        <v>3705</v>
      </c>
      <c r="D5592" s="99">
        <v>1E-4</v>
      </c>
      <c r="E5592" s="80" t="s">
        <v>3706</v>
      </c>
      <c r="F5592" s="86" t="str">
        <f>INDEX('Crosswalk Particulates'!$B:$B,MATCH('2017 EPA Data'!A5592,'Crosswalk Particulates'!$A:$A,0))</f>
        <v>process-other-industry</v>
      </c>
      <c r="G5592" s="91">
        <f>INDEX('Crosswalk Particulates'!$E:$E,MATCH('2017 EPA Data'!$B5592,'Crosswalk Particulates'!$D:$D,0))</f>
        <v>0</v>
      </c>
      <c r="H5592" s="103">
        <f t="shared" si="87"/>
        <v>0</v>
      </c>
    </row>
    <row r="5593" spans="1:8" hidden="1">
      <c r="A5593" s="80" t="s">
        <v>3735</v>
      </c>
      <c r="B5593" s="80" t="s">
        <v>3982</v>
      </c>
      <c r="C5593" s="80" t="s">
        <v>3705</v>
      </c>
      <c r="D5593" s="99">
        <v>1E-4</v>
      </c>
      <c r="E5593" s="80" t="s">
        <v>3706</v>
      </c>
      <c r="F5593" s="86" t="str">
        <f>INDEX('Crosswalk Particulates'!$B:$B,MATCH('2017 EPA Data'!A5593,'Crosswalk Particulates'!$A:$A,0))</f>
        <v>process-other-industry</v>
      </c>
      <c r="G5593" s="91">
        <f>INDEX('Crosswalk Particulates'!$E:$E,MATCH('2017 EPA Data'!$B5593,'Crosswalk Particulates'!$D:$D,0))</f>
        <v>0</v>
      </c>
      <c r="H5593" s="103">
        <f t="shared" si="87"/>
        <v>0</v>
      </c>
    </row>
    <row r="5594" spans="1:8" hidden="1">
      <c r="A5594" s="80" t="s">
        <v>3739</v>
      </c>
      <c r="B5594" s="80" t="s">
        <v>3925</v>
      </c>
      <c r="C5594" s="80" t="s">
        <v>3705</v>
      </c>
      <c r="D5594" s="99">
        <v>9.9172619999999994E-5</v>
      </c>
      <c r="E5594" s="80" t="s">
        <v>3706</v>
      </c>
      <c r="F5594" s="86" t="str">
        <f>INDEX('Crosswalk Particulates'!$B:$B,MATCH('2017 EPA Data'!A5594,'Crosswalk Particulates'!$A:$A,0))</f>
        <v>industry-fuel-natural gas</v>
      </c>
      <c r="G5594" s="91">
        <f>INDEX('Crosswalk Particulates'!$E:$E,MATCH('2017 EPA Data'!$B5594,'Crosswalk Particulates'!$D:$D,0))</f>
        <v>0</v>
      </c>
      <c r="H5594" s="103">
        <f t="shared" si="87"/>
        <v>0</v>
      </c>
    </row>
    <row r="5595" spans="1:8" hidden="1">
      <c r="A5595" s="80" t="s">
        <v>3751</v>
      </c>
      <c r="B5595" s="80" t="s">
        <v>3920</v>
      </c>
      <c r="D5595" s="99">
        <v>9.5199999999999997E-5</v>
      </c>
      <c r="E5595" s="80" t="s">
        <v>3710</v>
      </c>
      <c r="F5595" s="86" t="str">
        <f>INDEX('Crosswalk Particulates'!$B:$B,MATCH('2017 EPA Data'!A5595,'Crosswalk Particulates'!$A:$A,0))</f>
        <v>Other-EPA</v>
      </c>
      <c r="G5595" s="91">
        <f>INDEX('Crosswalk Particulates'!$E:$E,MATCH('2017 EPA Data'!$B5595,'Crosswalk Particulates'!$D:$D,0))</f>
        <v>0</v>
      </c>
      <c r="H5595" s="103">
        <f t="shared" si="87"/>
        <v>86.364089956545811</v>
      </c>
    </row>
    <row r="5596" spans="1:8" hidden="1">
      <c r="A5596" s="80" t="s">
        <v>3796</v>
      </c>
      <c r="B5596" s="80" t="s">
        <v>4046</v>
      </c>
      <c r="C5596" s="80" t="s">
        <v>3705</v>
      </c>
      <c r="D5596" s="99">
        <v>9.2839999999999999E-5</v>
      </c>
      <c r="E5596" s="80" t="s">
        <v>3706</v>
      </c>
      <c r="F5596" s="86" t="str">
        <f>INDEX('Crosswalk Particulates'!$B:$B,MATCH('2017 EPA Data'!A5596,'Crosswalk Particulates'!$A:$A,0))</f>
        <v>Electricity Sector</v>
      </c>
      <c r="G5596" s="91">
        <f>INDEX('Crosswalk Particulates'!$E:$E,MATCH('2017 EPA Data'!$B5596,'Crosswalk Particulates'!$D:$D,0))</f>
        <v>0</v>
      </c>
      <c r="H5596" s="103">
        <f t="shared" si="87"/>
        <v>0</v>
      </c>
    </row>
    <row r="5597" spans="1:8" hidden="1">
      <c r="A5597" s="80" t="s">
        <v>3806</v>
      </c>
      <c r="B5597" s="80" t="s">
        <v>3916</v>
      </c>
      <c r="C5597" s="80" t="s">
        <v>3705</v>
      </c>
      <c r="D5597" s="99">
        <v>9.0199999999999997E-5</v>
      </c>
      <c r="E5597" s="80" t="s">
        <v>3706</v>
      </c>
      <c r="F5597" s="86" t="str">
        <f>INDEX('Crosswalk Particulates'!$B:$B,MATCH('2017 EPA Data'!A5597,'Crosswalk Particulates'!$A:$A,0))</f>
        <v>Other-EPA</v>
      </c>
      <c r="G5597" s="91">
        <f>INDEX('Crosswalk Particulates'!$E:$E,MATCH('2017 EPA Data'!$B5597,'Crosswalk Particulates'!$D:$D,0))</f>
        <v>0</v>
      </c>
      <c r="H5597" s="103">
        <f t="shared" si="87"/>
        <v>0</v>
      </c>
    </row>
    <row r="5598" spans="1:8" hidden="1">
      <c r="A5598" s="80" t="s">
        <v>3911</v>
      </c>
      <c r="B5598" s="80" t="s">
        <v>3841</v>
      </c>
      <c r="C5598" s="80" t="s">
        <v>3705</v>
      </c>
      <c r="D5598" s="99">
        <v>6.6237856399999998E-5</v>
      </c>
      <c r="E5598" s="80" t="s">
        <v>3706</v>
      </c>
      <c r="F5598" s="86" t="str">
        <f>INDEX('Crosswalk Particulates'!$B:$B,MATCH('2017 EPA Data'!A5598,'Crosswalk Particulates'!$A:$A,0))</f>
        <v>Residential Buildings Sector</v>
      </c>
      <c r="G5598" s="91">
        <f>INDEX('Crosswalk Particulates'!$E:$E,MATCH('2017 EPA Data'!$B5598,'Crosswalk Particulates'!$D:$D,0))</f>
        <v>0</v>
      </c>
      <c r="H5598" s="103">
        <f t="shared" si="87"/>
        <v>0</v>
      </c>
    </row>
    <row r="5599" spans="1:8" hidden="1">
      <c r="A5599" s="80" t="s">
        <v>3734</v>
      </c>
      <c r="B5599" s="80" t="s">
        <v>3882</v>
      </c>
      <c r="C5599" s="80" t="s">
        <v>3705</v>
      </c>
      <c r="D5599" s="99">
        <v>6.3499999999999999E-5</v>
      </c>
      <c r="E5599" s="80" t="s">
        <v>3706</v>
      </c>
      <c r="F5599" s="86" t="str">
        <f>INDEX('Crosswalk Particulates'!$B:$B,MATCH('2017 EPA Data'!A5599,'Crosswalk Particulates'!$A:$A,0))</f>
        <v>process-other-industry</v>
      </c>
      <c r="G5599" s="91">
        <f>INDEX('Crosswalk Particulates'!$E:$E,MATCH('2017 EPA Data'!$B5599,'Crosswalk Particulates'!$D:$D,0))</f>
        <v>0</v>
      </c>
      <c r="H5599" s="103">
        <f t="shared" si="87"/>
        <v>0</v>
      </c>
    </row>
    <row r="5600" spans="1:8" hidden="1">
      <c r="A5600" s="80" t="s">
        <v>3911</v>
      </c>
      <c r="B5600" s="80" t="s">
        <v>3813</v>
      </c>
      <c r="C5600" s="80" t="s">
        <v>3705</v>
      </c>
      <c r="D5600" s="99">
        <v>6.0216232999999998E-5</v>
      </c>
      <c r="E5600" s="80" t="s">
        <v>3706</v>
      </c>
      <c r="F5600" s="86" t="str">
        <f>INDEX('Crosswalk Particulates'!$B:$B,MATCH('2017 EPA Data'!A5600,'Crosswalk Particulates'!$A:$A,0))</f>
        <v>Residential Buildings Sector</v>
      </c>
      <c r="G5600" s="91">
        <f>INDEX('Crosswalk Particulates'!$E:$E,MATCH('2017 EPA Data'!$B5600,'Crosswalk Particulates'!$D:$D,0))</f>
        <v>0</v>
      </c>
      <c r="H5600" s="103">
        <f t="shared" si="87"/>
        <v>0</v>
      </c>
    </row>
    <row r="5601" spans="1:8" hidden="1">
      <c r="A5601" s="80" t="s">
        <v>3857</v>
      </c>
      <c r="B5601" s="80" t="s">
        <v>3872</v>
      </c>
      <c r="C5601" s="80" t="s">
        <v>3705</v>
      </c>
      <c r="D5601" s="99">
        <v>6.0000000000000002E-5</v>
      </c>
      <c r="E5601" s="80" t="s">
        <v>3706</v>
      </c>
      <c r="F5601" s="86" t="str">
        <f>INDEX('Crosswalk Particulates'!$B:$B,MATCH('2017 EPA Data'!A5601,'Crosswalk Particulates'!$A:$A,0))</f>
        <v>Commercial Buildings Sector</v>
      </c>
      <c r="G5601" s="91">
        <f>INDEX('Crosswalk Particulates'!$E:$E,MATCH('2017 EPA Data'!$B5601,'Crosswalk Particulates'!$D:$D,0))</f>
        <v>0</v>
      </c>
      <c r="H5601" s="103">
        <f t="shared" si="87"/>
        <v>0</v>
      </c>
    </row>
    <row r="5602" spans="1:8" hidden="1">
      <c r="A5602" s="80" t="s">
        <v>3790</v>
      </c>
      <c r="B5602" s="80" t="s">
        <v>3944</v>
      </c>
      <c r="C5602" s="80" t="s">
        <v>3705</v>
      </c>
      <c r="D5602" s="99">
        <v>5.0000000000000002E-5</v>
      </c>
      <c r="E5602" s="80" t="s">
        <v>3706</v>
      </c>
      <c r="F5602" s="86" t="str">
        <f>INDEX('Crosswalk Particulates'!$B:$B,MATCH('2017 EPA Data'!A5602,'Crosswalk Particulates'!$A:$A,0))</f>
        <v>process-other-industry</v>
      </c>
      <c r="G5602" s="91">
        <f>INDEX('Crosswalk Particulates'!$E:$E,MATCH('2017 EPA Data'!$B5602,'Crosswalk Particulates'!$D:$D,0))</f>
        <v>0</v>
      </c>
      <c r="H5602" s="103">
        <f t="shared" si="87"/>
        <v>0</v>
      </c>
    </row>
    <row r="5603" spans="1:8" hidden="1">
      <c r="A5603" s="80" t="s">
        <v>3911</v>
      </c>
      <c r="B5603" s="80" t="s">
        <v>3814</v>
      </c>
      <c r="C5603" s="80" t="s">
        <v>3705</v>
      </c>
      <c r="D5603" s="99">
        <v>4.8172986400000003E-5</v>
      </c>
      <c r="E5603" s="80" t="s">
        <v>3706</v>
      </c>
      <c r="F5603" s="86" t="str">
        <f>INDEX('Crosswalk Particulates'!$B:$B,MATCH('2017 EPA Data'!A5603,'Crosswalk Particulates'!$A:$A,0))</f>
        <v>Residential Buildings Sector</v>
      </c>
      <c r="G5603" s="91">
        <f>INDEX('Crosswalk Particulates'!$E:$E,MATCH('2017 EPA Data'!$B5603,'Crosswalk Particulates'!$D:$D,0))</f>
        <v>0</v>
      </c>
      <c r="H5603" s="103">
        <f t="shared" si="87"/>
        <v>0</v>
      </c>
    </row>
    <row r="5604" spans="1:8" hidden="1">
      <c r="A5604" s="80" t="s">
        <v>3853</v>
      </c>
      <c r="B5604" s="80" t="s">
        <v>4064</v>
      </c>
      <c r="C5604" s="80" t="s">
        <v>3705</v>
      </c>
      <c r="D5604" s="99">
        <v>4.7063319333999998E-5</v>
      </c>
      <c r="E5604" s="80" t="s">
        <v>3706</v>
      </c>
      <c r="F5604" s="86" t="str">
        <f>INDEX('Crosswalk Particulates'!$B:$B,MATCH('2017 EPA Data'!A5604,'Crosswalk Particulates'!$A:$A,0))</f>
        <v>Commercial Buildings Sector</v>
      </c>
      <c r="G5604" s="91">
        <f>INDEX('Crosswalk Particulates'!$E:$E,MATCH('2017 EPA Data'!$B5604,'Crosswalk Particulates'!$D:$D,0))</f>
        <v>0</v>
      </c>
      <c r="H5604" s="103">
        <f t="shared" si="87"/>
        <v>0</v>
      </c>
    </row>
    <row r="5605" spans="1:8" hidden="1">
      <c r="A5605" s="80" t="s">
        <v>3857</v>
      </c>
      <c r="B5605" s="80" t="s">
        <v>4015</v>
      </c>
      <c r="C5605" s="80" t="s">
        <v>3705</v>
      </c>
      <c r="D5605" s="99">
        <v>4.5341569999999998E-5</v>
      </c>
      <c r="E5605" s="80" t="s">
        <v>3706</v>
      </c>
      <c r="F5605" s="86" t="str">
        <f>INDEX('Crosswalk Particulates'!$B:$B,MATCH('2017 EPA Data'!A5605,'Crosswalk Particulates'!$A:$A,0))</f>
        <v>Commercial Buildings Sector</v>
      </c>
      <c r="G5605" s="91">
        <f>INDEX('Crosswalk Particulates'!$E:$E,MATCH('2017 EPA Data'!$B5605,'Crosswalk Particulates'!$D:$D,0))</f>
        <v>0</v>
      </c>
      <c r="H5605" s="103">
        <f t="shared" si="87"/>
        <v>0</v>
      </c>
    </row>
    <row r="5606" spans="1:8" hidden="1">
      <c r="A5606" s="80" t="s">
        <v>3707</v>
      </c>
      <c r="B5606" s="80" t="s">
        <v>4024</v>
      </c>
      <c r="C5606" s="80" t="s">
        <v>3705</v>
      </c>
      <c r="D5606" s="99">
        <v>4.2764593999999997E-5</v>
      </c>
      <c r="E5606" s="80" t="s">
        <v>3706</v>
      </c>
      <c r="F5606" s="86" t="str">
        <f>INDEX('Crosswalk Particulates'!$B:$B,MATCH('2017 EPA Data'!A5606,'Crosswalk Particulates'!$A:$A,0))</f>
        <v>process-other-industry</v>
      </c>
      <c r="G5606" s="91">
        <f>INDEX('Crosswalk Particulates'!$E:$E,MATCH('2017 EPA Data'!$B5606,'Crosswalk Particulates'!$D:$D,0))</f>
        <v>0</v>
      </c>
      <c r="H5606" s="103">
        <f t="shared" si="87"/>
        <v>0</v>
      </c>
    </row>
    <row r="5607" spans="1:8" hidden="1">
      <c r="A5607" s="80" t="s">
        <v>3857</v>
      </c>
      <c r="B5607" s="80" t="s">
        <v>4031</v>
      </c>
      <c r="C5607" s="80" t="s">
        <v>3705</v>
      </c>
      <c r="D5607" s="99">
        <v>3.990057E-5</v>
      </c>
      <c r="E5607" s="80" t="s">
        <v>3706</v>
      </c>
      <c r="F5607" s="86" t="str">
        <f>INDEX('Crosswalk Particulates'!$B:$B,MATCH('2017 EPA Data'!A5607,'Crosswalk Particulates'!$A:$A,0))</f>
        <v>Commercial Buildings Sector</v>
      </c>
      <c r="G5607" s="91">
        <f>INDEX('Crosswalk Particulates'!$E:$E,MATCH('2017 EPA Data'!$B5607,'Crosswalk Particulates'!$D:$D,0))</f>
        <v>0</v>
      </c>
      <c r="H5607" s="103">
        <f t="shared" si="87"/>
        <v>0</v>
      </c>
    </row>
    <row r="5608" spans="1:8" hidden="1">
      <c r="A5608" s="80" t="s">
        <v>3911</v>
      </c>
      <c r="B5608" s="80" t="s">
        <v>3831</v>
      </c>
      <c r="C5608" s="80" t="s">
        <v>3705</v>
      </c>
      <c r="D5608" s="99">
        <v>3.6731902220000001E-5</v>
      </c>
      <c r="E5608" s="80" t="s">
        <v>3706</v>
      </c>
      <c r="F5608" s="86" t="str">
        <f>INDEX('Crosswalk Particulates'!$B:$B,MATCH('2017 EPA Data'!A5608,'Crosswalk Particulates'!$A:$A,0))</f>
        <v>Residential Buildings Sector</v>
      </c>
      <c r="G5608" s="91">
        <f>INDEX('Crosswalk Particulates'!$E:$E,MATCH('2017 EPA Data'!$B5608,'Crosswalk Particulates'!$D:$D,0))</f>
        <v>0</v>
      </c>
      <c r="H5608" s="103">
        <f t="shared" si="87"/>
        <v>0</v>
      </c>
    </row>
    <row r="5609" spans="1:8" hidden="1">
      <c r="A5609" s="80" t="s">
        <v>3837</v>
      </c>
      <c r="B5609" s="80" t="s">
        <v>4031</v>
      </c>
      <c r="C5609" s="80" t="s">
        <v>3705</v>
      </c>
      <c r="D5609" s="99">
        <v>3.6000000000000001E-5</v>
      </c>
      <c r="E5609" s="80" t="s">
        <v>3706</v>
      </c>
      <c r="F5609" s="86" t="str">
        <f>INDEX('Crosswalk Particulates'!$B:$B,MATCH('2017 EPA Data'!A5609,'Crosswalk Particulates'!$A:$A,0))</f>
        <v>Electricity Sector</v>
      </c>
      <c r="G5609" s="91">
        <f>INDEX('Crosswalk Particulates'!$E:$E,MATCH('2017 EPA Data'!$B5609,'Crosswalk Particulates'!$D:$D,0))</f>
        <v>0</v>
      </c>
      <c r="H5609" s="103">
        <f t="shared" si="87"/>
        <v>0</v>
      </c>
    </row>
    <row r="5610" spans="1:8" hidden="1">
      <c r="A5610" s="80" t="s">
        <v>3726</v>
      </c>
      <c r="B5610" s="80" t="s">
        <v>4064</v>
      </c>
      <c r="C5610" s="80" t="s">
        <v>3705</v>
      </c>
      <c r="D5610" s="99">
        <v>3.3437912E-5</v>
      </c>
      <c r="E5610" s="80" t="s">
        <v>3706</v>
      </c>
      <c r="F5610" s="86" t="str">
        <f>INDEX('Crosswalk Particulates'!$B:$B,MATCH('2017 EPA Data'!A5610,'Crosswalk Particulates'!$A:$A,0))</f>
        <v>process-other-industry</v>
      </c>
      <c r="G5610" s="91">
        <f>INDEX('Crosswalk Particulates'!$E:$E,MATCH('2017 EPA Data'!$B5610,'Crosswalk Particulates'!$D:$D,0))</f>
        <v>0</v>
      </c>
      <c r="H5610" s="103">
        <f t="shared" si="87"/>
        <v>0</v>
      </c>
    </row>
    <row r="5611" spans="1:8" hidden="1">
      <c r="A5611" s="80" t="s">
        <v>3743</v>
      </c>
      <c r="B5611" s="80" t="s">
        <v>3863</v>
      </c>
      <c r="C5611" s="80" t="s">
        <v>3705</v>
      </c>
      <c r="D5611" s="99">
        <v>3.0000000000000001E-5</v>
      </c>
      <c r="E5611" s="80" t="s">
        <v>3706</v>
      </c>
      <c r="F5611" s="86" t="str">
        <f>INDEX('Crosswalk Particulates'!$B:$B,MATCH('2017 EPA Data'!A5611,'Crosswalk Particulates'!$A:$A,0))</f>
        <v>process-other-industry</v>
      </c>
      <c r="G5611" s="91">
        <f>INDEX('Crosswalk Particulates'!$E:$E,MATCH('2017 EPA Data'!$B5611,'Crosswalk Particulates'!$D:$D,0))</f>
        <v>0</v>
      </c>
      <c r="H5611" s="103">
        <f t="shared" si="87"/>
        <v>0</v>
      </c>
    </row>
    <row r="5612" spans="1:8" hidden="1">
      <c r="A5612" s="80" t="s">
        <v>3780</v>
      </c>
      <c r="B5612" s="80" t="s">
        <v>4037</v>
      </c>
      <c r="C5612" s="80" t="s">
        <v>3705</v>
      </c>
      <c r="D5612" s="99">
        <v>2.8103860000000001E-5</v>
      </c>
      <c r="E5612" s="80" t="s">
        <v>3706</v>
      </c>
      <c r="F5612" s="86" t="str">
        <f>INDEX('Crosswalk Particulates'!$B:$B,MATCH('2017 EPA Data'!A5612,'Crosswalk Particulates'!$A:$A,0))</f>
        <v>process-ngps-industry</v>
      </c>
      <c r="G5612" s="91">
        <f>INDEX('Crosswalk Particulates'!$E:$E,MATCH('2017 EPA Data'!$B5612,'Crosswalk Particulates'!$D:$D,0))</f>
        <v>0</v>
      </c>
      <c r="H5612" s="103">
        <f t="shared" si="87"/>
        <v>0</v>
      </c>
    </row>
    <row r="5613" spans="1:8" hidden="1">
      <c r="A5613" s="80" t="s">
        <v>3734</v>
      </c>
      <c r="B5613" s="80" t="s">
        <v>3950</v>
      </c>
      <c r="C5613" s="80" t="s">
        <v>3705</v>
      </c>
      <c r="D5613" s="99">
        <v>2.796615E-5</v>
      </c>
      <c r="E5613" s="80" t="s">
        <v>3706</v>
      </c>
      <c r="F5613" s="86" t="str">
        <f>INDEX('Crosswalk Particulates'!$B:$B,MATCH('2017 EPA Data'!A5613,'Crosswalk Particulates'!$A:$A,0))</f>
        <v>process-other-industry</v>
      </c>
      <c r="G5613" s="91">
        <f>INDEX('Crosswalk Particulates'!$E:$E,MATCH('2017 EPA Data'!$B5613,'Crosswalk Particulates'!$D:$D,0))</f>
        <v>0</v>
      </c>
      <c r="H5613" s="103">
        <f t="shared" si="87"/>
        <v>0</v>
      </c>
    </row>
    <row r="5614" spans="1:8" hidden="1">
      <c r="A5614" s="80" t="s">
        <v>3734</v>
      </c>
      <c r="B5614" s="80" t="s">
        <v>3838</v>
      </c>
      <c r="C5614" s="80" t="s">
        <v>3705</v>
      </c>
      <c r="D5614" s="99">
        <v>2.5400000000000001E-5</v>
      </c>
      <c r="E5614" s="80" t="s">
        <v>3706</v>
      </c>
      <c r="F5614" s="86" t="str">
        <f>INDEX('Crosswalk Particulates'!$B:$B,MATCH('2017 EPA Data'!A5614,'Crosswalk Particulates'!$A:$A,0))</f>
        <v>process-other-industry</v>
      </c>
      <c r="G5614" s="91">
        <f>INDEX('Crosswalk Particulates'!$E:$E,MATCH('2017 EPA Data'!$B5614,'Crosswalk Particulates'!$D:$D,0))</f>
        <v>0</v>
      </c>
      <c r="H5614" s="103">
        <f t="shared" si="87"/>
        <v>0</v>
      </c>
    </row>
    <row r="5615" spans="1:8" hidden="1">
      <c r="A5615" s="80" t="s">
        <v>3773</v>
      </c>
      <c r="B5615" s="80" t="s">
        <v>3847</v>
      </c>
      <c r="C5615" s="80" t="s">
        <v>3705</v>
      </c>
      <c r="D5615" s="99">
        <v>2.48E-5</v>
      </c>
      <c r="E5615" s="80" t="s">
        <v>3706</v>
      </c>
      <c r="F5615" s="86" t="str">
        <f>INDEX('Crosswalk Particulates'!$B:$B,MATCH('2017 EPA Data'!A5615,'Crosswalk Particulates'!$A:$A,0))</f>
        <v>process-other-industry</v>
      </c>
      <c r="G5615" s="91">
        <f>INDEX('Crosswalk Particulates'!$E:$E,MATCH('2017 EPA Data'!$B5615,'Crosswalk Particulates'!$D:$D,0))</f>
        <v>0</v>
      </c>
      <c r="H5615" s="103">
        <f t="shared" si="87"/>
        <v>0</v>
      </c>
    </row>
    <row r="5616" spans="1:8" hidden="1">
      <c r="A5616" s="80" t="s">
        <v>3911</v>
      </c>
      <c r="B5616" s="80" t="s">
        <v>3863</v>
      </c>
      <c r="C5616" s="80" t="s">
        <v>3705</v>
      </c>
      <c r="D5616" s="99">
        <v>2.2882168579999998E-5</v>
      </c>
      <c r="E5616" s="80" t="s">
        <v>3706</v>
      </c>
      <c r="F5616" s="86" t="str">
        <f>INDEX('Crosswalk Particulates'!$B:$B,MATCH('2017 EPA Data'!A5616,'Crosswalk Particulates'!$A:$A,0))</f>
        <v>Residential Buildings Sector</v>
      </c>
      <c r="G5616" s="91">
        <f>INDEX('Crosswalk Particulates'!$E:$E,MATCH('2017 EPA Data'!$B5616,'Crosswalk Particulates'!$D:$D,0))</f>
        <v>0</v>
      </c>
      <c r="H5616" s="103">
        <f t="shared" si="87"/>
        <v>0</v>
      </c>
    </row>
    <row r="5617" spans="1:8" hidden="1">
      <c r="A5617" s="80" t="s">
        <v>3741</v>
      </c>
      <c r="B5617" s="80" t="s">
        <v>3920</v>
      </c>
      <c r="D5617" s="99">
        <v>2.2779600000000001E-5</v>
      </c>
      <c r="E5617" s="80" t="s">
        <v>3710</v>
      </c>
      <c r="F5617" s="86" t="str">
        <f>INDEX('Crosswalk Particulates'!$B:$B,MATCH('2017 EPA Data'!A5617,'Crosswalk Particulates'!$A:$A,0))</f>
        <v>process-other-industry</v>
      </c>
      <c r="G5617" s="91">
        <f>INDEX('Crosswalk Particulates'!$E:$E,MATCH('2017 EPA Data'!$B5617,'Crosswalk Particulates'!$D:$D,0))</f>
        <v>0</v>
      </c>
      <c r="H5617" s="103">
        <f t="shared" si="87"/>
        <v>20.665330079560199</v>
      </c>
    </row>
    <row r="5618" spans="1:8" hidden="1">
      <c r="A5618" s="80" t="s">
        <v>3790</v>
      </c>
      <c r="B5618" s="80" t="s">
        <v>3839</v>
      </c>
      <c r="C5618" s="80" t="s">
        <v>3705</v>
      </c>
      <c r="D5618" s="99">
        <v>1.9877460000000001E-5</v>
      </c>
      <c r="E5618" s="80" t="s">
        <v>3706</v>
      </c>
      <c r="F5618" s="86" t="str">
        <f>INDEX('Crosswalk Particulates'!$B:$B,MATCH('2017 EPA Data'!A5618,'Crosswalk Particulates'!$A:$A,0))</f>
        <v>process-other-industry</v>
      </c>
      <c r="G5618" s="91">
        <f>INDEX('Crosswalk Particulates'!$E:$E,MATCH('2017 EPA Data'!$B5618,'Crosswalk Particulates'!$D:$D,0))</f>
        <v>0</v>
      </c>
      <c r="H5618" s="103">
        <f t="shared" si="87"/>
        <v>0</v>
      </c>
    </row>
    <row r="5619" spans="1:8" hidden="1">
      <c r="A5619" s="80" t="s">
        <v>3857</v>
      </c>
      <c r="B5619" s="80" t="s">
        <v>3923</v>
      </c>
      <c r="C5619" s="80" t="s">
        <v>3705</v>
      </c>
      <c r="D5619" s="99">
        <v>1.9680000000000001E-5</v>
      </c>
      <c r="E5619" s="80" t="s">
        <v>3706</v>
      </c>
      <c r="F5619" s="86" t="str">
        <f>INDEX('Crosswalk Particulates'!$B:$B,MATCH('2017 EPA Data'!A5619,'Crosswalk Particulates'!$A:$A,0))</f>
        <v>Commercial Buildings Sector</v>
      </c>
      <c r="G5619" s="91">
        <f>INDEX('Crosswalk Particulates'!$E:$E,MATCH('2017 EPA Data'!$B5619,'Crosswalk Particulates'!$D:$D,0))</f>
        <v>0</v>
      </c>
      <c r="H5619" s="103">
        <f t="shared" si="87"/>
        <v>0</v>
      </c>
    </row>
    <row r="5620" spans="1:8" hidden="1">
      <c r="A5620" s="80" t="s">
        <v>3820</v>
      </c>
      <c r="B5620" s="80" t="s">
        <v>4011</v>
      </c>
      <c r="C5620" s="80" t="s">
        <v>3705</v>
      </c>
      <c r="D5620" s="99">
        <v>1.9300000000000002E-5</v>
      </c>
      <c r="E5620" s="80" t="s">
        <v>3706</v>
      </c>
      <c r="F5620" s="86" t="str">
        <f>INDEX('Crosswalk Particulates'!$B:$B,MATCH('2017 EPA Data'!A5620,'Crosswalk Particulates'!$A:$A,0))</f>
        <v>industry-fuel-other</v>
      </c>
      <c r="G5620" s="91">
        <f>INDEX('Crosswalk Particulates'!$E:$E,MATCH('2017 EPA Data'!$B5620,'Crosswalk Particulates'!$D:$D,0))</f>
        <v>0</v>
      </c>
      <c r="H5620" s="103">
        <f t="shared" si="87"/>
        <v>0</v>
      </c>
    </row>
    <row r="5621" spans="1:8" hidden="1">
      <c r="A5621" s="80" t="s">
        <v>3735</v>
      </c>
      <c r="B5621" s="80" t="s">
        <v>4015</v>
      </c>
      <c r="C5621" s="80" t="s">
        <v>3705</v>
      </c>
      <c r="D5621" s="99">
        <v>1.8114E-5</v>
      </c>
      <c r="E5621" s="80" t="s">
        <v>3706</v>
      </c>
      <c r="F5621" s="86" t="str">
        <f>INDEX('Crosswalk Particulates'!$B:$B,MATCH('2017 EPA Data'!A5621,'Crosswalk Particulates'!$A:$A,0))</f>
        <v>process-other-industry</v>
      </c>
      <c r="G5621" s="91">
        <f>INDEX('Crosswalk Particulates'!$E:$E,MATCH('2017 EPA Data'!$B5621,'Crosswalk Particulates'!$D:$D,0))</f>
        <v>0</v>
      </c>
      <c r="H5621" s="103">
        <f t="shared" si="87"/>
        <v>0</v>
      </c>
    </row>
    <row r="5622" spans="1:8" hidden="1">
      <c r="A5622" s="80" t="s">
        <v>3806</v>
      </c>
      <c r="B5622" s="80" t="s">
        <v>3928</v>
      </c>
      <c r="C5622" s="80" t="s">
        <v>3705</v>
      </c>
      <c r="D5622" s="99">
        <v>1.8E-5</v>
      </c>
      <c r="E5622" s="80" t="s">
        <v>3706</v>
      </c>
      <c r="F5622" s="86" t="str">
        <f>INDEX('Crosswalk Particulates'!$B:$B,MATCH('2017 EPA Data'!A5622,'Crosswalk Particulates'!$A:$A,0))</f>
        <v>Other-EPA</v>
      </c>
      <c r="G5622" s="91">
        <f>INDEX('Crosswalk Particulates'!$E:$E,MATCH('2017 EPA Data'!$B5622,'Crosswalk Particulates'!$D:$D,0))</f>
        <v>0</v>
      </c>
      <c r="H5622" s="103">
        <f t="shared" si="87"/>
        <v>0</v>
      </c>
    </row>
    <row r="5623" spans="1:8" hidden="1">
      <c r="A5623" s="80" t="s">
        <v>3806</v>
      </c>
      <c r="B5623" s="80" t="s">
        <v>3951</v>
      </c>
      <c r="C5623" s="80" t="s">
        <v>3705</v>
      </c>
      <c r="D5623" s="99">
        <v>1.8E-5</v>
      </c>
      <c r="E5623" s="80" t="s">
        <v>3706</v>
      </c>
      <c r="F5623" s="86" t="str">
        <f>INDEX('Crosswalk Particulates'!$B:$B,MATCH('2017 EPA Data'!A5623,'Crosswalk Particulates'!$A:$A,0))</f>
        <v>Other-EPA</v>
      </c>
      <c r="G5623" s="91">
        <f>INDEX('Crosswalk Particulates'!$E:$E,MATCH('2017 EPA Data'!$B5623,'Crosswalk Particulates'!$D:$D,0))</f>
        <v>0</v>
      </c>
      <c r="H5623" s="103">
        <f t="shared" si="87"/>
        <v>0</v>
      </c>
    </row>
    <row r="5624" spans="1:8" hidden="1">
      <c r="A5624" s="80" t="s">
        <v>3911</v>
      </c>
      <c r="B5624" s="80" t="s">
        <v>3824</v>
      </c>
      <c r="C5624" s="80" t="s">
        <v>3705</v>
      </c>
      <c r="D5624" s="99">
        <v>1.6258382940000001E-5</v>
      </c>
      <c r="E5624" s="80" t="s">
        <v>3706</v>
      </c>
      <c r="F5624" s="86" t="str">
        <f>INDEX('Crosswalk Particulates'!$B:$B,MATCH('2017 EPA Data'!A5624,'Crosswalk Particulates'!$A:$A,0))</f>
        <v>Residential Buildings Sector</v>
      </c>
      <c r="G5624" s="91">
        <f>INDEX('Crosswalk Particulates'!$E:$E,MATCH('2017 EPA Data'!$B5624,'Crosswalk Particulates'!$D:$D,0))</f>
        <v>0</v>
      </c>
      <c r="H5624" s="103">
        <f t="shared" si="87"/>
        <v>0</v>
      </c>
    </row>
    <row r="5625" spans="1:8" hidden="1">
      <c r="A5625" s="80" t="s">
        <v>3783</v>
      </c>
      <c r="B5625" s="80" t="s">
        <v>3928</v>
      </c>
      <c r="C5625" s="80" t="s">
        <v>3705</v>
      </c>
      <c r="D5625" s="99">
        <v>1.5800000000000001E-5</v>
      </c>
      <c r="E5625" s="80" t="s">
        <v>3706</v>
      </c>
      <c r="F5625" s="86" t="str">
        <f>INDEX('Crosswalk Particulates'!$B:$B,MATCH('2017 EPA Data'!A5625,'Crosswalk Particulates'!$A:$A,0))</f>
        <v>process-other-industry</v>
      </c>
      <c r="G5625" s="91">
        <f>INDEX('Crosswalk Particulates'!$E:$E,MATCH('2017 EPA Data'!$B5625,'Crosswalk Particulates'!$D:$D,0))</f>
        <v>0</v>
      </c>
      <c r="H5625" s="103">
        <f t="shared" si="87"/>
        <v>0</v>
      </c>
    </row>
    <row r="5626" spans="1:8" hidden="1">
      <c r="A5626" s="80" t="s">
        <v>3820</v>
      </c>
      <c r="B5626" s="80" t="s">
        <v>4031</v>
      </c>
      <c r="C5626" s="80" t="s">
        <v>3705</v>
      </c>
      <c r="D5626" s="99">
        <v>1.325E-5</v>
      </c>
      <c r="E5626" s="80" t="s">
        <v>3706</v>
      </c>
      <c r="F5626" s="86" t="str">
        <f>INDEX('Crosswalk Particulates'!$B:$B,MATCH('2017 EPA Data'!A5626,'Crosswalk Particulates'!$A:$A,0))</f>
        <v>industry-fuel-other</v>
      </c>
      <c r="G5626" s="91">
        <f>INDEX('Crosswalk Particulates'!$E:$E,MATCH('2017 EPA Data'!$B5626,'Crosswalk Particulates'!$D:$D,0))</f>
        <v>0</v>
      </c>
      <c r="H5626" s="103">
        <f t="shared" si="87"/>
        <v>0</v>
      </c>
    </row>
    <row r="5627" spans="1:8" hidden="1">
      <c r="A5627" s="80" t="s">
        <v>3911</v>
      </c>
      <c r="B5627" s="80" t="s">
        <v>4046</v>
      </c>
      <c r="C5627" s="80" t="s">
        <v>3705</v>
      </c>
      <c r="D5627" s="99">
        <v>1.3247571279999999E-5</v>
      </c>
      <c r="E5627" s="80" t="s">
        <v>3706</v>
      </c>
      <c r="F5627" s="86" t="str">
        <f>INDEX('Crosswalk Particulates'!$B:$B,MATCH('2017 EPA Data'!A5627,'Crosswalk Particulates'!$A:$A,0))</f>
        <v>Residential Buildings Sector</v>
      </c>
      <c r="G5627" s="91">
        <f>INDEX('Crosswalk Particulates'!$E:$E,MATCH('2017 EPA Data'!$B5627,'Crosswalk Particulates'!$D:$D,0))</f>
        <v>0</v>
      </c>
      <c r="H5627" s="103">
        <f t="shared" si="87"/>
        <v>0</v>
      </c>
    </row>
    <row r="5628" spans="1:8" hidden="1">
      <c r="A5628" s="80" t="s">
        <v>3820</v>
      </c>
      <c r="B5628" s="80" t="s">
        <v>4049</v>
      </c>
      <c r="C5628" s="80" t="s">
        <v>3705</v>
      </c>
      <c r="D5628" s="99">
        <v>1.3224000000000001E-5</v>
      </c>
      <c r="E5628" s="80" t="s">
        <v>3706</v>
      </c>
      <c r="F5628" s="86" t="str">
        <f>INDEX('Crosswalk Particulates'!$B:$B,MATCH('2017 EPA Data'!A5628,'Crosswalk Particulates'!$A:$A,0))</f>
        <v>industry-fuel-other</v>
      </c>
      <c r="G5628" s="91">
        <f>INDEX('Crosswalk Particulates'!$E:$E,MATCH('2017 EPA Data'!$B5628,'Crosswalk Particulates'!$D:$D,0))</f>
        <v>0</v>
      </c>
      <c r="H5628" s="103">
        <f t="shared" si="87"/>
        <v>0</v>
      </c>
    </row>
    <row r="5629" spans="1:8" hidden="1">
      <c r="A5629" s="80" t="s">
        <v>3735</v>
      </c>
      <c r="B5629" s="80" t="s">
        <v>4031</v>
      </c>
      <c r="C5629" s="80" t="s">
        <v>3705</v>
      </c>
      <c r="D5629" s="99">
        <v>1.3020000000000001E-5</v>
      </c>
      <c r="E5629" s="80" t="s">
        <v>3706</v>
      </c>
      <c r="F5629" s="86" t="str">
        <f>INDEX('Crosswalk Particulates'!$B:$B,MATCH('2017 EPA Data'!A5629,'Crosswalk Particulates'!$A:$A,0))</f>
        <v>process-other-industry</v>
      </c>
      <c r="G5629" s="91">
        <f>INDEX('Crosswalk Particulates'!$E:$E,MATCH('2017 EPA Data'!$B5629,'Crosswalk Particulates'!$D:$D,0))</f>
        <v>0</v>
      </c>
      <c r="H5629" s="103">
        <f t="shared" si="87"/>
        <v>0</v>
      </c>
    </row>
    <row r="5630" spans="1:8" hidden="1">
      <c r="A5630" s="80" t="s">
        <v>3820</v>
      </c>
      <c r="B5630" s="80" t="s">
        <v>3923</v>
      </c>
      <c r="C5630" s="80" t="s">
        <v>3705</v>
      </c>
      <c r="D5630" s="99">
        <v>1.20562E-5</v>
      </c>
      <c r="E5630" s="80" t="s">
        <v>3706</v>
      </c>
      <c r="F5630" s="86" t="str">
        <f>INDEX('Crosswalk Particulates'!$B:$B,MATCH('2017 EPA Data'!A5630,'Crosswalk Particulates'!$A:$A,0))</f>
        <v>industry-fuel-other</v>
      </c>
      <c r="G5630" s="91">
        <f>INDEX('Crosswalk Particulates'!$E:$E,MATCH('2017 EPA Data'!$B5630,'Crosswalk Particulates'!$D:$D,0))</f>
        <v>0</v>
      </c>
      <c r="H5630" s="103">
        <f t="shared" si="87"/>
        <v>0</v>
      </c>
    </row>
    <row r="5631" spans="1:8" hidden="1">
      <c r="A5631" s="80" t="s">
        <v>3857</v>
      </c>
      <c r="B5631" s="80" t="s">
        <v>3823</v>
      </c>
      <c r="C5631" s="80" t="s">
        <v>3705</v>
      </c>
      <c r="D5631" s="99">
        <v>1.1447999999999999E-5</v>
      </c>
      <c r="E5631" s="80" t="s">
        <v>3706</v>
      </c>
      <c r="F5631" s="86" t="str">
        <f>INDEX('Crosswalk Particulates'!$B:$B,MATCH('2017 EPA Data'!A5631,'Crosswalk Particulates'!$A:$A,0))</f>
        <v>Commercial Buildings Sector</v>
      </c>
      <c r="G5631" s="91">
        <f>INDEX('Crosswalk Particulates'!$E:$E,MATCH('2017 EPA Data'!$B5631,'Crosswalk Particulates'!$D:$D,0))</f>
        <v>0</v>
      </c>
      <c r="H5631" s="103">
        <f t="shared" si="87"/>
        <v>0</v>
      </c>
    </row>
    <row r="5632" spans="1:8" hidden="1">
      <c r="A5632" s="80" t="s">
        <v>3770</v>
      </c>
      <c r="B5632" s="80" t="s">
        <v>3949</v>
      </c>
      <c r="C5632" s="80" t="s">
        <v>3705</v>
      </c>
      <c r="D5632" s="99">
        <v>1.09675E-5</v>
      </c>
      <c r="E5632" s="80" t="s">
        <v>3706</v>
      </c>
      <c r="F5632" s="86" t="str">
        <f>INDEX('Crosswalk Particulates'!$B:$B,MATCH('2017 EPA Data'!A5632,'Crosswalk Particulates'!$A:$A,0))</f>
        <v>Commercial Buildings Sector</v>
      </c>
      <c r="G5632" s="91">
        <f>INDEX('Crosswalk Particulates'!$E:$E,MATCH('2017 EPA Data'!$B5632,'Crosswalk Particulates'!$D:$D,0))</f>
        <v>0</v>
      </c>
      <c r="H5632" s="103">
        <f t="shared" si="87"/>
        <v>0</v>
      </c>
    </row>
    <row r="5633" spans="1:8" hidden="1">
      <c r="A5633" s="80" t="s">
        <v>3734</v>
      </c>
      <c r="B5633" s="80" t="s">
        <v>3841</v>
      </c>
      <c r="C5633" s="80" t="s">
        <v>3705</v>
      </c>
      <c r="D5633" s="99">
        <v>1.08E-5</v>
      </c>
      <c r="E5633" s="80" t="s">
        <v>3706</v>
      </c>
      <c r="F5633" s="86" t="str">
        <f>INDEX('Crosswalk Particulates'!$B:$B,MATCH('2017 EPA Data'!A5633,'Crosswalk Particulates'!$A:$A,0))</f>
        <v>process-other-industry</v>
      </c>
      <c r="G5633" s="91">
        <f>INDEX('Crosswalk Particulates'!$E:$E,MATCH('2017 EPA Data'!$B5633,'Crosswalk Particulates'!$D:$D,0))</f>
        <v>0</v>
      </c>
      <c r="H5633" s="103">
        <f t="shared" si="87"/>
        <v>0</v>
      </c>
    </row>
    <row r="5634" spans="1:8" hidden="1">
      <c r="A5634" s="80" t="s">
        <v>3741</v>
      </c>
      <c r="B5634" s="80" t="s">
        <v>4016</v>
      </c>
      <c r="C5634" s="80" t="s">
        <v>3705</v>
      </c>
      <c r="D5634" s="99">
        <v>1.0000000000000001E-5</v>
      </c>
      <c r="E5634" s="80" t="s">
        <v>3706</v>
      </c>
      <c r="F5634" s="86" t="str">
        <f>INDEX('Crosswalk Particulates'!$B:$B,MATCH('2017 EPA Data'!A5634,'Crosswalk Particulates'!$A:$A,0))</f>
        <v>process-other-industry</v>
      </c>
      <c r="G5634" s="91">
        <f>INDEX('Crosswalk Particulates'!$E:$E,MATCH('2017 EPA Data'!$B5634,'Crosswalk Particulates'!$D:$D,0))</f>
        <v>0</v>
      </c>
      <c r="H5634" s="103">
        <f t="shared" si="87"/>
        <v>0</v>
      </c>
    </row>
    <row r="5635" spans="1:8" hidden="1">
      <c r="A5635" s="80" t="s">
        <v>3835</v>
      </c>
      <c r="B5635" s="80" t="s">
        <v>3971</v>
      </c>
      <c r="C5635" s="80" t="s">
        <v>3705</v>
      </c>
      <c r="D5635" s="99">
        <v>1.0000000000000001E-5</v>
      </c>
      <c r="E5635" s="80" t="s">
        <v>3706</v>
      </c>
      <c r="F5635" s="86" t="str">
        <f>INDEX('Crosswalk Particulates'!$B:$B,MATCH('2017 EPA Data'!A5635,'Crosswalk Particulates'!$A:$A,0))</f>
        <v>process-mining-industry</v>
      </c>
      <c r="G5635" s="91">
        <f>INDEX('Crosswalk Particulates'!$E:$E,MATCH('2017 EPA Data'!$B5635,'Crosswalk Particulates'!$D:$D,0))</f>
        <v>0</v>
      </c>
      <c r="H5635" s="103">
        <f t="shared" si="87"/>
        <v>0</v>
      </c>
    </row>
    <row r="5636" spans="1:8" hidden="1">
      <c r="A5636" s="80" t="s">
        <v>3843</v>
      </c>
      <c r="B5636" s="80" t="s">
        <v>3938</v>
      </c>
      <c r="C5636" s="80" t="s">
        <v>3705</v>
      </c>
      <c r="D5636" s="99">
        <v>9.5835150999999999E-6</v>
      </c>
      <c r="E5636" s="80" t="s">
        <v>3706</v>
      </c>
      <c r="F5636" s="86" t="str">
        <f>INDEX('Crosswalk Particulates'!$B:$B,MATCH('2017 EPA Data'!A5636,'Crosswalk Particulates'!$A:$A,0))</f>
        <v>Commercial Buildings Sector</v>
      </c>
      <c r="G5636" s="91">
        <f>INDEX('Crosswalk Particulates'!$E:$E,MATCH('2017 EPA Data'!$B5636,'Crosswalk Particulates'!$D:$D,0))</f>
        <v>0</v>
      </c>
      <c r="H5636" s="103">
        <f t="shared" ref="H5636:H5699" si="88">IF(E5636="TON",D5636/metricton_to_shortton,0)*10^6</f>
        <v>0</v>
      </c>
    </row>
    <row r="5637" spans="1:8" hidden="1">
      <c r="A5637" s="80" t="s">
        <v>3720</v>
      </c>
      <c r="B5637" s="80" t="s">
        <v>3810</v>
      </c>
      <c r="C5637" s="80" t="s">
        <v>3811</v>
      </c>
      <c r="D5637" s="99">
        <v>9.5505900000000007E-6</v>
      </c>
      <c r="E5637" s="80" t="s">
        <v>3706</v>
      </c>
      <c r="F5637" s="86" t="str">
        <f>INDEX('Crosswalk Particulates'!$B:$B,MATCH('2017 EPA Data'!A5637,'Crosswalk Particulates'!$A:$A,0))</f>
        <v>Other-EPA</v>
      </c>
      <c r="G5637" s="91">
        <f>INDEX('Crosswalk Particulates'!$E:$E,MATCH('2017 EPA Data'!$B5637,'Crosswalk Particulates'!$D:$D,0))</f>
        <v>0</v>
      </c>
      <c r="H5637" s="103">
        <f t="shared" si="88"/>
        <v>0</v>
      </c>
    </row>
    <row r="5638" spans="1:8" hidden="1">
      <c r="A5638" s="80" t="s">
        <v>3770</v>
      </c>
      <c r="B5638" s="80" t="s">
        <v>3901</v>
      </c>
      <c r="C5638" s="80" t="s">
        <v>3705</v>
      </c>
      <c r="D5638" s="99">
        <v>7.2261829999999997E-6</v>
      </c>
      <c r="E5638" s="80" t="s">
        <v>3706</v>
      </c>
      <c r="F5638" s="86" t="str">
        <f>INDEX('Crosswalk Particulates'!$B:$B,MATCH('2017 EPA Data'!A5638,'Crosswalk Particulates'!$A:$A,0))</f>
        <v>Commercial Buildings Sector</v>
      </c>
      <c r="G5638" s="91">
        <f>INDEX('Crosswalk Particulates'!$E:$E,MATCH('2017 EPA Data'!$B5638,'Crosswalk Particulates'!$D:$D,0))</f>
        <v>0</v>
      </c>
      <c r="H5638" s="103">
        <f t="shared" si="88"/>
        <v>0</v>
      </c>
    </row>
    <row r="5639" spans="1:8" hidden="1">
      <c r="A5639" s="80" t="s">
        <v>3790</v>
      </c>
      <c r="B5639" s="80" t="s">
        <v>3925</v>
      </c>
      <c r="C5639" s="80" t="s">
        <v>3705</v>
      </c>
      <c r="D5639" s="99">
        <v>6.6649600000000003E-6</v>
      </c>
      <c r="E5639" s="80" t="s">
        <v>3706</v>
      </c>
      <c r="F5639" s="86" t="str">
        <f>INDEX('Crosswalk Particulates'!$B:$B,MATCH('2017 EPA Data'!A5639,'Crosswalk Particulates'!$A:$A,0))</f>
        <v>process-other-industry</v>
      </c>
      <c r="G5639" s="91">
        <f>INDEX('Crosswalk Particulates'!$E:$E,MATCH('2017 EPA Data'!$B5639,'Crosswalk Particulates'!$D:$D,0))</f>
        <v>0</v>
      </c>
      <c r="H5639" s="103">
        <f t="shared" si="88"/>
        <v>0</v>
      </c>
    </row>
    <row r="5640" spans="1:8" hidden="1">
      <c r="A5640" s="80" t="s">
        <v>3707</v>
      </c>
      <c r="B5640" s="80" t="s">
        <v>3919</v>
      </c>
      <c r="C5640" s="80" t="s">
        <v>3705</v>
      </c>
      <c r="D5640" s="99">
        <v>5.8200000000000002E-6</v>
      </c>
      <c r="E5640" s="80" t="s">
        <v>3706</v>
      </c>
      <c r="F5640" s="86" t="str">
        <f>INDEX('Crosswalk Particulates'!$B:$B,MATCH('2017 EPA Data'!A5640,'Crosswalk Particulates'!$A:$A,0))</f>
        <v>process-other-industry</v>
      </c>
      <c r="G5640" s="91">
        <f>INDEX('Crosswalk Particulates'!$E:$E,MATCH('2017 EPA Data'!$B5640,'Crosswalk Particulates'!$D:$D,0))</f>
        <v>0</v>
      </c>
      <c r="H5640" s="103">
        <f t="shared" si="88"/>
        <v>0</v>
      </c>
    </row>
    <row r="5641" spans="1:8" hidden="1">
      <c r="A5641" s="80" t="s">
        <v>3739</v>
      </c>
      <c r="B5641" s="80" t="s">
        <v>3842</v>
      </c>
      <c r="C5641" s="80" t="s">
        <v>3705</v>
      </c>
      <c r="D5641" s="99">
        <v>5.7725999999999996E-6</v>
      </c>
      <c r="E5641" s="80" t="s">
        <v>3706</v>
      </c>
      <c r="F5641" s="86" t="str">
        <f>INDEX('Crosswalk Particulates'!$B:$B,MATCH('2017 EPA Data'!A5641,'Crosswalk Particulates'!$A:$A,0))</f>
        <v>industry-fuel-natural gas</v>
      </c>
      <c r="G5641" s="91">
        <f>INDEX('Crosswalk Particulates'!$E:$E,MATCH('2017 EPA Data'!$B5641,'Crosswalk Particulates'!$D:$D,0))</f>
        <v>0</v>
      </c>
      <c r="H5641" s="103">
        <f t="shared" si="88"/>
        <v>0</v>
      </c>
    </row>
    <row r="5642" spans="1:8" hidden="1">
      <c r="A5642" s="80" t="s">
        <v>3783</v>
      </c>
      <c r="B5642" s="80" t="s">
        <v>3847</v>
      </c>
      <c r="C5642" s="80" t="s">
        <v>3705</v>
      </c>
      <c r="D5642" s="99">
        <v>5.4500000000000003E-6</v>
      </c>
      <c r="E5642" s="80" t="s">
        <v>3706</v>
      </c>
      <c r="F5642" s="86" t="str">
        <f>INDEX('Crosswalk Particulates'!$B:$B,MATCH('2017 EPA Data'!A5642,'Crosswalk Particulates'!$A:$A,0))</f>
        <v>process-other-industry</v>
      </c>
      <c r="G5642" s="91">
        <f>INDEX('Crosswalk Particulates'!$E:$E,MATCH('2017 EPA Data'!$B5642,'Crosswalk Particulates'!$D:$D,0))</f>
        <v>0</v>
      </c>
      <c r="H5642" s="103">
        <f t="shared" si="88"/>
        <v>0</v>
      </c>
    </row>
    <row r="5643" spans="1:8" hidden="1">
      <c r="A5643" s="80" t="s">
        <v>3790</v>
      </c>
      <c r="B5643" s="80" t="s">
        <v>4026</v>
      </c>
      <c r="C5643" s="80" t="s">
        <v>3705</v>
      </c>
      <c r="D5643" s="99">
        <v>4.792E-6</v>
      </c>
      <c r="E5643" s="80" t="s">
        <v>3706</v>
      </c>
      <c r="F5643" s="86" t="str">
        <f>INDEX('Crosswalk Particulates'!$B:$B,MATCH('2017 EPA Data'!A5643,'Crosswalk Particulates'!$A:$A,0))</f>
        <v>process-other-industry</v>
      </c>
      <c r="G5643" s="91">
        <f>INDEX('Crosswalk Particulates'!$E:$E,MATCH('2017 EPA Data'!$B5643,'Crosswalk Particulates'!$D:$D,0))</f>
        <v>0</v>
      </c>
      <c r="H5643" s="103">
        <f t="shared" si="88"/>
        <v>0</v>
      </c>
    </row>
    <row r="5644" spans="1:8" hidden="1">
      <c r="A5644" s="80" t="s">
        <v>3820</v>
      </c>
      <c r="B5644" s="80" t="s">
        <v>3996</v>
      </c>
      <c r="C5644" s="80" t="s">
        <v>3705</v>
      </c>
      <c r="D5644" s="99">
        <v>3.32E-6</v>
      </c>
      <c r="E5644" s="80" t="s">
        <v>3706</v>
      </c>
      <c r="F5644" s="86" t="str">
        <f>INDEX('Crosswalk Particulates'!$B:$B,MATCH('2017 EPA Data'!A5644,'Crosswalk Particulates'!$A:$A,0))</f>
        <v>industry-fuel-other</v>
      </c>
      <c r="G5644" s="91">
        <f>INDEX('Crosswalk Particulates'!$E:$E,MATCH('2017 EPA Data'!$B5644,'Crosswalk Particulates'!$D:$D,0))</f>
        <v>0</v>
      </c>
      <c r="H5644" s="103">
        <f t="shared" si="88"/>
        <v>0</v>
      </c>
    </row>
    <row r="5645" spans="1:8" hidden="1">
      <c r="A5645" s="80" t="s">
        <v>3820</v>
      </c>
      <c r="B5645" s="80" t="s">
        <v>3966</v>
      </c>
      <c r="C5645" s="80" t="s">
        <v>3705</v>
      </c>
      <c r="D5645" s="99">
        <v>3.1599999999999998E-6</v>
      </c>
      <c r="E5645" s="80" t="s">
        <v>3706</v>
      </c>
      <c r="F5645" s="86" t="str">
        <f>INDEX('Crosswalk Particulates'!$B:$B,MATCH('2017 EPA Data'!A5645,'Crosswalk Particulates'!$A:$A,0))</f>
        <v>industry-fuel-other</v>
      </c>
      <c r="G5645" s="91">
        <f>INDEX('Crosswalk Particulates'!$E:$E,MATCH('2017 EPA Data'!$B5645,'Crosswalk Particulates'!$D:$D,0))</f>
        <v>0</v>
      </c>
      <c r="H5645" s="103">
        <f t="shared" si="88"/>
        <v>0</v>
      </c>
    </row>
    <row r="5646" spans="1:8" hidden="1">
      <c r="A5646" s="80" t="s">
        <v>3783</v>
      </c>
      <c r="B5646" s="80" t="s">
        <v>4037</v>
      </c>
      <c r="C5646" s="80" t="s">
        <v>3705</v>
      </c>
      <c r="D5646" s="99">
        <v>2.5239999999999999E-6</v>
      </c>
      <c r="E5646" s="80" t="s">
        <v>3706</v>
      </c>
      <c r="F5646" s="86" t="str">
        <f>INDEX('Crosswalk Particulates'!$B:$B,MATCH('2017 EPA Data'!A5646,'Crosswalk Particulates'!$A:$A,0))</f>
        <v>process-other-industry</v>
      </c>
      <c r="G5646" s="91">
        <f>INDEX('Crosswalk Particulates'!$E:$E,MATCH('2017 EPA Data'!$B5646,'Crosswalk Particulates'!$D:$D,0))</f>
        <v>0</v>
      </c>
      <c r="H5646" s="103">
        <f t="shared" si="88"/>
        <v>0</v>
      </c>
    </row>
    <row r="5647" spans="1:8" hidden="1">
      <c r="A5647" s="80" t="s">
        <v>3707</v>
      </c>
      <c r="B5647" s="80" t="s">
        <v>4055</v>
      </c>
      <c r="C5647" s="80" t="s">
        <v>3705</v>
      </c>
      <c r="D5647" s="99">
        <v>2.2915940000000001E-6</v>
      </c>
      <c r="E5647" s="80" t="s">
        <v>3706</v>
      </c>
      <c r="F5647" s="86" t="str">
        <f>INDEX('Crosswalk Particulates'!$B:$B,MATCH('2017 EPA Data'!A5647,'Crosswalk Particulates'!$A:$A,0))</f>
        <v>process-other-industry</v>
      </c>
      <c r="G5647" s="91">
        <f>INDEX('Crosswalk Particulates'!$E:$E,MATCH('2017 EPA Data'!$B5647,'Crosswalk Particulates'!$D:$D,0))</f>
        <v>0</v>
      </c>
      <c r="H5647" s="103">
        <f t="shared" si="88"/>
        <v>0</v>
      </c>
    </row>
    <row r="5648" spans="1:8" hidden="1">
      <c r="A5648" s="80" t="s">
        <v>3707</v>
      </c>
      <c r="B5648" s="80" t="s">
        <v>4056</v>
      </c>
      <c r="C5648" s="80" t="s">
        <v>3705</v>
      </c>
      <c r="D5648" s="99">
        <v>1.6243394E-6</v>
      </c>
      <c r="E5648" s="80" t="s">
        <v>3706</v>
      </c>
      <c r="F5648" s="86" t="str">
        <f>INDEX('Crosswalk Particulates'!$B:$B,MATCH('2017 EPA Data'!A5648,'Crosswalk Particulates'!$A:$A,0))</f>
        <v>process-other-industry</v>
      </c>
      <c r="G5648" s="91">
        <f>INDEX('Crosswalk Particulates'!$E:$E,MATCH('2017 EPA Data'!$B5648,'Crosswalk Particulates'!$D:$D,0))</f>
        <v>0</v>
      </c>
      <c r="H5648" s="103">
        <f t="shared" si="88"/>
        <v>0</v>
      </c>
    </row>
    <row r="5649" spans="1:8" hidden="1">
      <c r="A5649" s="80" t="s">
        <v>3743</v>
      </c>
      <c r="B5649" s="80" t="s">
        <v>3949</v>
      </c>
      <c r="C5649" s="80" t="s">
        <v>3705</v>
      </c>
      <c r="D5649" s="99">
        <v>1.536E-6</v>
      </c>
      <c r="E5649" s="80" t="s">
        <v>3706</v>
      </c>
      <c r="F5649" s="86" t="str">
        <f>INDEX('Crosswalk Particulates'!$B:$B,MATCH('2017 EPA Data'!A5649,'Crosswalk Particulates'!$A:$A,0))</f>
        <v>process-other-industry</v>
      </c>
      <c r="G5649" s="91">
        <f>INDEX('Crosswalk Particulates'!$E:$E,MATCH('2017 EPA Data'!$B5649,'Crosswalk Particulates'!$D:$D,0))</f>
        <v>0</v>
      </c>
      <c r="H5649" s="103">
        <f t="shared" si="88"/>
        <v>0</v>
      </c>
    </row>
    <row r="5650" spans="1:8" hidden="1">
      <c r="A5650" s="80" t="s">
        <v>3747</v>
      </c>
      <c r="B5650" s="80" t="s">
        <v>3978</v>
      </c>
      <c r="C5650" s="80" t="s">
        <v>3705</v>
      </c>
      <c r="D5650" s="99">
        <v>1.4169999999999999E-6</v>
      </c>
      <c r="E5650" s="80" t="s">
        <v>3706</v>
      </c>
      <c r="F5650" s="86" t="str">
        <f>INDEX('Crosswalk Particulates'!$B:$B,MATCH('2017 EPA Data'!A5650,'Crosswalk Particulates'!$A:$A,0))</f>
        <v>process-waste-industry</v>
      </c>
      <c r="G5650" s="91">
        <f>INDEX('Crosswalk Particulates'!$E:$E,MATCH('2017 EPA Data'!$B5650,'Crosswalk Particulates'!$D:$D,0))</f>
        <v>0</v>
      </c>
      <c r="H5650" s="103">
        <f t="shared" si="88"/>
        <v>0</v>
      </c>
    </row>
    <row r="5651" spans="1:8" hidden="1">
      <c r="A5651" s="80" t="s">
        <v>3735</v>
      </c>
      <c r="B5651" s="80" t="s">
        <v>3925</v>
      </c>
      <c r="C5651" s="80" t="s">
        <v>3705</v>
      </c>
      <c r="D5651" s="99">
        <v>1.3319999999999999E-6</v>
      </c>
      <c r="E5651" s="80" t="s">
        <v>3706</v>
      </c>
      <c r="F5651" s="86" t="str">
        <f>INDEX('Crosswalk Particulates'!$B:$B,MATCH('2017 EPA Data'!A5651,'Crosswalk Particulates'!$A:$A,0))</f>
        <v>process-other-industry</v>
      </c>
      <c r="G5651" s="91">
        <f>INDEX('Crosswalk Particulates'!$E:$E,MATCH('2017 EPA Data'!$B5651,'Crosswalk Particulates'!$D:$D,0))</f>
        <v>0</v>
      </c>
      <c r="H5651" s="103">
        <f t="shared" si="88"/>
        <v>0</v>
      </c>
    </row>
    <row r="5652" spans="1:8" hidden="1">
      <c r="A5652" s="80" t="s">
        <v>3707</v>
      </c>
      <c r="B5652" s="80" t="s">
        <v>4059</v>
      </c>
      <c r="C5652" s="80" t="s">
        <v>3705</v>
      </c>
      <c r="D5652" s="99">
        <v>1.1040093999999999E-6</v>
      </c>
      <c r="E5652" s="80" t="s">
        <v>3706</v>
      </c>
      <c r="F5652" s="86" t="str">
        <f>INDEX('Crosswalk Particulates'!$B:$B,MATCH('2017 EPA Data'!A5652,'Crosswalk Particulates'!$A:$A,0))</f>
        <v>process-other-industry</v>
      </c>
      <c r="G5652" s="91">
        <f>INDEX('Crosswalk Particulates'!$E:$E,MATCH('2017 EPA Data'!$B5652,'Crosswalk Particulates'!$D:$D,0))</f>
        <v>0</v>
      </c>
      <c r="H5652" s="103">
        <f t="shared" si="88"/>
        <v>0</v>
      </c>
    </row>
    <row r="5653" spans="1:8" hidden="1">
      <c r="A5653" s="80" t="s">
        <v>3747</v>
      </c>
      <c r="B5653" s="80" t="s">
        <v>4009</v>
      </c>
      <c r="C5653" s="80" t="s">
        <v>3705</v>
      </c>
      <c r="D5653" s="99">
        <v>8.71E-7</v>
      </c>
      <c r="E5653" s="80" t="s">
        <v>3706</v>
      </c>
      <c r="F5653" s="86" t="str">
        <f>INDEX('Crosswalk Particulates'!$B:$B,MATCH('2017 EPA Data'!A5653,'Crosswalk Particulates'!$A:$A,0))</f>
        <v>process-waste-industry</v>
      </c>
      <c r="G5653" s="91">
        <f>INDEX('Crosswalk Particulates'!$E:$E,MATCH('2017 EPA Data'!$B5653,'Crosswalk Particulates'!$D:$D,0))</f>
        <v>0</v>
      </c>
      <c r="H5653" s="103">
        <f t="shared" si="88"/>
        <v>0</v>
      </c>
    </row>
    <row r="5654" spans="1:8" hidden="1">
      <c r="A5654" s="80" t="s">
        <v>3707</v>
      </c>
      <c r="B5654" s="80" t="s">
        <v>4063</v>
      </c>
      <c r="C5654" s="80" t="s">
        <v>3705</v>
      </c>
      <c r="D5654" s="99">
        <v>8.2129459999999998E-7</v>
      </c>
      <c r="E5654" s="80" t="s">
        <v>3706</v>
      </c>
      <c r="F5654" s="86" t="str">
        <f>INDEX('Crosswalk Particulates'!$B:$B,MATCH('2017 EPA Data'!A5654,'Crosswalk Particulates'!$A:$A,0))</f>
        <v>process-other-industry</v>
      </c>
      <c r="G5654" s="91">
        <f>INDEX('Crosswalk Particulates'!$E:$E,MATCH('2017 EPA Data'!$B5654,'Crosswalk Particulates'!$D:$D,0))</f>
        <v>0</v>
      </c>
      <c r="H5654" s="103">
        <f t="shared" si="88"/>
        <v>0</v>
      </c>
    </row>
    <row r="5655" spans="1:8" hidden="1">
      <c r="A5655" s="80" t="s">
        <v>3747</v>
      </c>
      <c r="B5655" s="80" t="s">
        <v>4023</v>
      </c>
      <c r="C5655" s="80" t="s">
        <v>3705</v>
      </c>
      <c r="D5655" s="99">
        <v>6.2399999999999998E-7</v>
      </c>
      <c r="E5655" s="80" t="s">
        <v>3706</v>
      </c>
      <c r="F5655" s="86" t="str">
        <f>INDEX('Crosswalk Particulates'!$B:$B,MATCH('2017 EPA Data'!A5655,'Crosswalk Particulates'!$A:$A,0))</f>
        <v>process-waste-industry</v>
      </c>
      <c r="G5655" s="91">
        <f>INDEX('Crosswalk Particulates'!$E:$E,MATCH('2017 EPA Data'!$B5655,'Crosswalk Particulates'!$D:$D,0))</f>
        <v>0</v>
      </c>
      <c r="H5655" s="103">
        <f t="shared" si="88"/>
        <v>0</v>
      </c>
    </row>
    <row r="5656" spans="1:8" hidden="1">
      <c r="A5656" s="80" t="s">
        <v>3707</v>
      </c>
      <c r="B5656" s="80" t="s">
        <v>4060</v>
      </c>
      <c r="C5656" s="80" t="s">
        <v>3705</v>
      </c>
      <c r="D5656" s="99">
        <v>5.1270539999999998E-7</v>
      </c>
      <c r="E5656" s="80" t="s">
        <v>3706</v>
      </c>
      <c r="F5656" s="86" t="str">
        <f>INDEX('Crosswalk Particulates'!$B:$B,MATCH('2017 EPA Data'!A5656,'Crosswalk Particulates'!$A:$A,0))</f>
        <v>process-other-industry</v>
      </c>
      <c r="G5656" s="91">
        <f>INDEX('Crosswalk Particulates'!$E:$E,MATCH('2017 EPA Data'!$B5656,'Crosswalk Particulates'!$D:$D,0))</f>
        <v>0</v>
      </c>
      <c r="H5656" s="103">
        <f t="shared" si="88"/>
        <v>0</v>
      </c>
    </row>
    <row r="5657" spans="1:8" hidden="1">
      <c r="A5657" s="80" t="s">
        <v>3739</v>
      </c>
      <c r="B5657" s="80" t="s">
        <v>3945</v>
      </c>
      <c r="C5657" s="80" t="s">
        <v>3705</v>
      </c>
      <c r="D5657" s="99">
        <v>4.0772600000000001E-7</v>
      </c>
      <c r="E5657" s="80" t="s">
        <v>3706</v>
      </c>
      <c r="F5657" s="86" t="str">
        <f>INDEX('Crosswalk Particulates'!$B:$B,MATCH('2017 EPA Data'!A5657,'Crosswalk Particulates'!$A:$A,0))</f>
        <v>industry-fuel-natural gas</v>
      </c>
      <c r="G5657" s="91">
        <f>INDEX('Crosswalk Particulates'!$E:$E,MATCH('2017 EPA Data'!$B5657,'Crosswalk Particulates'!$D:$D,0))</f>
        <v>0</v>
      </c>
      <c r="H5657" s="103">
        <f t="shared" si="88"/>
        <v>0</v>
      </c>
    </row>
    <row r="5658" spans="1:8" hidden="1">
      <c r="A5658" s="80" t="s">
        <v>3739</v>
      </c>
      <c r="B5658" s="80" t="s">
        <v>3896</v>
      </c>
      <c r="C5658" s="80" t="s">
        <v>3705</v>
      </c>
      <c r="D5658" s="99">
        <v>3.2897600000000002E-7</v>
      </c>
      <c r="E5658" s="80" t="s">
        <v>3706</v>
      </c>
      <c r="F5658" s="86" t="str">
        <f>INDEX('Crosswalk Particulates'!$B:$B,MATCH('2017 EPA Data'!A5658,'Crosswalk Particulates'!$A:$A,0))</f>
        <v>industry-fuel-natural gas</v>
      </c>
      <c r="G5658" s="91">
        <f>INDEX('Crosswalk Particulates'!$E:$E,MATCH('2017 EPA Data'!$B5658,'Crosswalk Particulates'!$D:$D,0))</f>
        <v>0</v>
      </c>
      <c r="H5658" s="103">
        <f t="shared" si="88"/>
        <v>0</v>
      </c>
    </row>
    <row r="5659" spans="1:8" hidden="1">
      <c r="A5659" s="80" t="s">
        <v>3707</v>
      </c>
      <c r="B5659" s="80" t="s">
        <v>4061</v>
      </c>
      <c r="C5659" s="80" t="s">
        <v>3705</v>
      </c>
      <c r="D5659" s="99">
        <v>2.4182640000000001E-7</v>
      </c>
      <c r="E5659" s="80" t="s">
        <v>3706</v>
      </c>
      <c r="F5659" s="86" t="str">
        <f>INDEX('Crosswalk Particulates'!$B:$B,MATCH('2017 EPA Data'!A5659,'Crosswalk Particulates'!$A:$A,0))</f>
        <v>process-other-industry</v>
      </c>
      <c r="G5659" s="91">
        <f>INDEX('Crosswalk Particulates'!$E:$E,MATCH('2017 EPA Data'!$B5659,'Crosswalk Particulates'!$D:$D,0))</f>
        <v>0</v>
      </c>
      <c r="H5659" s="103">
        <f t="shared" si="88"/>
        <v>0</v>
      </c>
    </row>
    <row r="5660" spans="1:8" hidden="1">
      <c r="A5660" s="80" t="s">
        <v>3783</v>
      </c>
      <c r="B5660" s="80" t="s">
        <v>3969</v>
      </c>
      <c r="C5660" s="80" t="s">
        <v>3705</v>
      </c>
      <c r="D5660" s="99">
        <v>2.29E-7</v>
      </c>
      <c r="E5660" s="80" t="s">
        <v>3706</v>
      </c>
      <c r="F5660" s="86" t="str">
        <f>INDEX('Crosswalk Particulates'!$B:$B,MATCH('2017 EPA Data'!A5660,'Crosswalk Particulates'!$A:$A,0))</f>
        <v>process-other-industry</v>
      </c>
      <c r="G5660" s="91">
        <f>INDEX('Crosswalk Particulates'!$E:$E,MATCH('2017 EPA Data'!$B5660,'Crosswalk Particulates'!$D:$D,0))</f>
        <v>0</v>
      </c>
      <c r="H5660" s="103">
        <f t="shared" si="88"/>
        <v>0</v>
      </c>
    </row>
    <row r="5661" spans="1:8" hidden="1">
      <c r="A5661" s="80" t="s">
        <v>3747</v>
      </c>
      <c r="B5661" s="80" t="s">
        <v>3975</v>
      </c>
      <c r="C5661" s="80" t="s">
        <v>3705</v>
      </c>
      <c r="D5661" s="99">
        <v>1.8199999999999999E-7</v>
      </c>
      <c r="E5661" s="80" t="s">
        <v>3706</v>
      </c>
      <c r="F5661" s="86" t="str">
        <f>INDEX('Crosswalk Particulates'!$B:$B,MATCH('2017 EPA Data'!A5661,'Crosswalk Particulates'!$A:$A,0))</f>
        <v>process-waste-industry</v>
      </c>
      <c r="G5661" s="91">
        <f>INDEX('Crosswalk Particulates'!$E:$E,MATCH('2017 EPA Data'!$B5661,'Crosswalk Particulates'!$D:$D,0))</f>
        <v>0</v>
      </c>
      <c r="H5661" s="103">
        <f t="shared" si="88"/>
        <v>0</v>
      </c>
    </row>
    <row r="5662" spans="1:8" hidden="1">
      <c r="A5662" s="80" t="s">
        <v>3783</v>
      </c>
      <c r="B5662" s="80" t="s">
        <v>3951</v>
      </c>
      <c r="C5662" s="80" t="s">
        <v>3705</v>
      </c>
      <c r="D5662" s="99">
        <v>1.72E-7</v>
      </c>
      <c r="E5662" s="80" t="s">
        <v>3706</v>
      </c>
      <c r="F5662" s="86" t="str">
        <f>INDEX('Crosswalk Particulates'!$B:$B,MATCH('2017 EPA Data'!A5662,'Crosswalk Particulates'!$A:$A,0))</f>
        <v>process-other-industry</v>
      </c>
      <c r="G5662" s="91">
        <f>INDEX('Crosswalk Particulates'!$E:$E,MATCH('2017 EPA Data'!$B5662,'Crosswalk Particulates'!$D:$D,0))</f>
        <v>0</v>
      </c>
      <c r="H5662" s="103">
        <f t="shared" si="88"/>
        <v>0</v>
      </c>
    </row>
    <row r="5663" spans="1:8" hidden="1">
      <c r="A5663" s="80" t="s">
        <v>3730</v>
      </c>
      <c r="B5663" s="80" t="s">
        <v>3839</v>
      </c>
      <c r="C5663" s="80" t="s">
        <v>3705</v>
      </c>
      <c r="D5663" s="99">
        <v>5.0699999999999997E-8</v>
      </c>
      <c r="E5663" s="80" t="s">
        <v>3706</v>
      </c>
      <c r="F5663" s="86" t="str">
        <f>INDEX('Crosswalk Particulates'!$B:$B,MATCH('2017 EPA Data'!A5663,'Crosswalk Particulates'!$A:$A,0))</f>
        <v>process-ngps-industry</v>
      </c>
      <c r="G5663" s="91">
        <f>INDEX('Crosswalk Particulates'!$E:$E,MATCH('2017 EPA Data'!$B5663,'Crosswalk Particulates'!$D:$D,0))</f>
        <v>0</v>
      </c>
      <c r="H5663" s="103">
        <f t="shared" si="88"/>
        <v>0</v>
      </c>
    </row>
    <row r="5664" spans="1:8" hidden="1">
      <c r="A5664" s="80" t="s">
        <v>3783</v>
      </c>
      <c r="B5664" s="80" t="s">
        <v>4015</v>
      </c>
      <c r="C5664" s="80" t="s">
        <v>3705</v>
      </c>
      <c r="D5664" s="99">
        <v>2.5799999999999999E-8</v>
      </c>
      <c r="E5664" s="80" t="s">
        <v>3706</v>
      </c>
      <c r="F5664" s="86" t="str">
        <f>INDEX('Crosswalk Particulates'!$B:$B,MATCH('2017 EPA Data'!A5664,'Crosswalk Particulates'!$A:$A,0))</f>
        <v>process-other-industry</v>
      </c>
      <c r="G5664" s="91">
        <f>INDEX('Crosswalk Particulates'!$E:$E,MATCH('2017 EPA Data'!$B5664,'Crosswalk Particulates'!$D:$D,0))</f>
        <v>0</v>
      </c>
      <c r="H5664" s="103">
        <f t="shared" si="88"/>
        <v>0</v>
      </c>
    </row>
    <row r="5665" spans="1:8" hidden="1">
      <c r="A5665" s="80" t="s">
        <v>3783</v>
      </c>
      <c r="B5665" s="80" t="s">
        <v>3917</v>
      </c>
      <c r="C5665" s="80" t="s">
        <v>3705</v>
      </c>
      <c r="D5665" s="99">
        <v>2.5799999999999999E-8</v>
      </c>
      <c r="E5665" s="80" t="s">
        <v>3706</v>
      </c>
      <c r="F5665" s="86" t="str">
        <f>INDEX('Crosswalk Particulates'!$B:$B,MATCH('2017 EPA Data'!A5665,'Crosswalk Particulates'!$A:$A,0))</f>
        <v>process-other-industry</v>
      </c>
      <c r="G5665" s="91">
        <f>INDEX('Crosswalk Particulates'!$E:$E,MATCH('2017 EPA Data'!$B5665,'Crosswalk Particulates'!$D:$D,0))</f>
        <v>0</v>
      </c>
      <c r="H5665" s="103">
        <f t="shared" si="88"/>
        <v>0</v>
      </c>
    </row>
    <row r="5666" spans="1:8" hidden="1">
      <c r="A5666" s="80" t="s">
        <v>3783</v>
      </c>
      <c r="B5666" s="80" t="s">
        <v>3841</v>
      </c>
      <c r="C5666" s="80" t="s">
        <v>3705</v>
      </c>
      <c r="D5666" s="99">
        <v>2.5799999999999999E-8</v>
      </c>
      <c r="E5666" s="80" t="s">
        <v>3706</v>
      </c>
      <c r="F5666" s="86" t="str">
        <f>INDEX('Crosswalk Particulates'!$B:$B,MATCH('2017 EPA Data'!A5666,'Crosswalk Particulates'!$A:$A,0))</f>
        <v>process-other-industry</v>
      </c>
      <c r="G5666" s="91">
        <f>INDEX('Crosswalk Particulates'!$E:$E,MATCH('2017 EPA Data'!$B5666,'Crosswalk Particulates'!$D:$D,0))</f>
        <v>0</v>
      </c>
      <c r="H5666" s="103">
        <f t="shared" si="88"/>
        <v>0</v>
      </c>
    </row>
    <row r="5667" spans="1:8" hidden="1">
      <c r="A5667" s="80" t="s">
        <v>3707</v>
      </c>
      <c r="B5667" s="80" t="s">
        <v>4064</v>
      </c>
      <c r="C5667" s="80" t="s">
        <v>3705</v>
      </c>
      <c r="D5667" s="99">
        <v>2.4404000000000001E-8</v>
      </c>
      <c r="E5667" s="80" t="s">
        <v>3706</v>
      </c>
      <c r="F5667" s="86" t="str">
        <f>INDEX('Crosswalk Particulates'!$B:$B,MATCH('2017 EPA Data'!A5667,'Crosswalk Particulates'!$A:$A,0))</f>
        <v>process-other-industry</v>
      </c>
      <c r="G5667" s="91">
        <f>INDEX('Crosswalk Particulates'!$E:$E,MATCH('2017 EPA Data'!$B5667,'Crosswalk Particulates'!$D:$D,0))</f>
        <v>0</v>
      </c>
      <c r="H5667" s="103">
        <f t="shared" si="88"/>
        <v>0</v>
      </c>
    </row>
    <row r="5668" spans="1:8" hidden="1">
      <c r="A5668" s="80" t="s">
        <v>3730</v>
      </c>
      <c r="B5668" s="80" t="s">
        <v>3923</v>
      </c>
      <c r="C5668" s="80" t="s">
        <v>3705</v>
      </c>
      <c r="D5668" s="99">
        <v>6.8500000000000001E-9</v>
      </c>
      <c r="E5668" s="80" t="s">
        <v>3706</v>
      </c>
      <c r="F5668" s="86" t="str">
        <f>INDEX('Crosswalk Particulates'!$B:$B,MATCH('2017 EPA Data'!A5668,'Crosswalk Particulates'!$A:$A,0))</f>
        <v>process-ngps-industry</v>
      </c>
      <c r="G5668" s="91">
        <f>INDEX('Crosswalk Particulates'!$E:$E,MATCH('2017 EPA Data'!$B5668,'Crosswalk Particulates'!$D:$D,0))</f>
        <v>0</v>
      </c>
      <c r="H5668" s="103">
        <f t="shared" si="88"/>
        <v>0</v>
      </c>
    </row>
    <row r="5669" spans="1:8" hidden="1">
      <c r="A5669" s="80" t="s">
        <v>3835</v>
      </c>
      <c r="B5669" s="80" t="s">
        <v>3871</v>
      </c>
      <c r="C5669" s="80" t="s">
        <v>3705</v>
      </c>
      <c r="D5669" s="93">
        <v>0</v>
      </c>
      <c r="E5669" s="80" t="s">
        <v>3706</v>
      </c>
      <c r="F5669" s="86" t="str">
        <f>INDEX('Crosswalk Particulates'!$B:$B,MATCH('2017 EPA Data'!A5669,'Crosswalk Particulates'!$A:$A,0))</f>
        <v>process-mining-industry</v>
      </c>
      <c r="G5669" s="91">
        <f>INDEX('Crosswalk Particulates'!$E:$E,MATCH('2017 EPA Data'!$B5669,'Crosswalk Particulates'!$D:$D,0))</f>
        <v>0</v>
      </c>
      <c r="H5669" s="103">
        <f t="shared" si="88"/>
        <v>0</v>
      </c>
    </row>
    <row r="5670" spans="1:8" hidden="1">
      <c r="A5670" s="80" t="s">
        <v>3796</v>
      </c>
      <c r="B5670" s="80" t="s">
        <v>4030</v>
      </c>
      <c r="C5670" s="80" t="s">
        <v>3705</v>
      </c>
      <c r="D5670" s="93">
        <v>0</v>
      </c>
      <c r="E5670" s="80" t="s">
        <v>3706</v>
      </c>
      <c r="F5670" s="86" t="str">
        <f>INDEX('Crosswalk Particulates'!$B:$B,MATCH('2017 EPA Data'!A5670,'Crosswalk Particulates'!$A:$A,0))</f>
        <v>Electricity Sector</v>
      </c>
      <c r="G5670" s="91">
        <f>INDEX('Crosswalk Particulates'!$E:$E,MATCH('2017 EPA Data'!$B5670,'Crosswalk Particulates'!$D:$D,0))</f>
        <v>0</v>
      </c>
      <c r="H5670" s="103">
        <f t="shared" si="88"/>
        <v>0</v>
      </c>
    </row>
    <row r="5671" spans="1:8" hidden="1">
      <c r="A5671" s="80" t="s">
        <v>3795</v>
      </c>
      <c r="B5671" s="80" t="s">
        <v>3935</v>
      </c>
      <c r="C5671" s="80" t="s">
        <v>3705</v>
      </c>
      <c r="D5671" s="93">
        <v>0</v>
      </c>
      <c r="E5671" s="80" t="s">
        <v>3706</v>
      </c>
      <c r="F5671" s="86" t="str">
        <f>INDEX('Crosswalk Particulates'!$B:$B,MATCH('2017 EPA Data'!A5671,'Crosswalk Particulates'!$A:$A,0))</f>
        <v>process-cement-industry</v>
      </c>
      <c r="G5671" s="91">
        <f>INDEX('Crosswalk Particulates'!$E:$E,MATCH('2017 EPA Data'!$B5671,'Crosswalk Particulates'!$D:$D,0))</f>
        <v>0</v>
      </c>
      <c r="H5671" s="103">
        <f t="shared" si="88"/>
        <v>0</v>
      </c>
    </row>
    <row r="5672" spans="1:8" hidden="1">
      <c r="A5672" s="80" t="s">
        <v>3774</v>
      </c>
      <c r="B5672" s="80" t="s">
        <v>4013</v>
      </c>
      <c r="C5672" s="80" t="s">
        <v>3705</v>
      </c>
      <c r="D5672" s="93">
        <v>0</v>
      </c>
      <c r="E5672" s="80" t="s">
        <v>3706</v>
      </c>
      <c r="F5672" s="86" t="str">
        <f>INDEX('Crosswalk Particulates'!$B:$B,MATCH('2017 EPA Data'!A5672,'Crosswalk Particulates'!$A:$A,0))</f>
        <v>process-other-industry</v>
      </c>
      <c r="G5672" s="91">
        <f>INDEX('Crosswalk Particulates'!$E:$E,MATCH('2017 EPA Data'!$B5672,'Crosswalk Particulates'!$D:$D,0))</f>
        <v>0</v>
      </c>
      <c r="H5672" s="103">
        <f t="shared" si="88"/>
        <v>0</v>
      </c>
    </row>
    <row r="5673" spans="1:8" hidden="1">
      <c r="A5673" s="80" t="s">
        <v>3795</v>
      </c>
      <c r="B5673" s="80" t="s">
        <v>3976</v>
      </c>
      <c r="C5673" s="80" t="s">
        <v>3705</v>
      </c>
      <c r="D5673" s="93">
        <v>0</v>
      </c>
      <c r="E5673" s="80" t="s">
        <v>3706</v>
      </c>
      <c r="F5673" s="86" t="str">
        <f>INDEX('Crosswalk Particulates'!$B:$B,MATCH('2017 EPA Data'!A5673,'Crosswalk Particulates'!$A:$A,0))</f>
        <v>process-cement-industry</v>
      </c>
      <c r="G5673" s="91">
        <f>INDEX('Crosswalk Particulates'!$E:$E,MATCH('2017 EPA Data'!$B5673,'Crosswalk Particulates'!$D:$D,0))</f>
        <v>0</v>
      </c>
      <c r="H5673" s="103">
        <f t="shared" si="88"/>
        <v>0</v>
      </c>
    </row>
    <row r="5674" spans="1:8" hidden="1">
      <c r="A5674" s="80" t="s">
        <v>3807</v>
      </c>
      <c r="B5674" s="80" t="s">
        <v>3767</v>
      </c>
      <c r="C5674" s="80" t="s">
        <v>3705</v>
      </c>
      <c r="D5674" s="93">
        <v>0</v>
      </c>
      <c r="E5674" s="80" t="s">
        <v>3706</v>
      </c>
      <c r="F5674" s="86" t="str">
        <f>INDEX('Crosswalk Particulates'!$B:$B,MATCH('2017 EPA Data'!A5674,'Crosswalk Particulates'!$A:$A,0))</f>
        <v>process-iron and steel-industry</v>
      </c>
      <c r="G5674" s="91">
        <f>INDEX('Crosswalk Particulates'!$E:$E,MATCH('2017 EPA Data'!$B5674,'Crosswalk Particulates'!$D:$D,0))</f>
        <v>0</v>
      </c>
      <c r="H5674" s="103">
        <f t="shared" si="88"/>
        <v>0</v>
      </c>
    </row>
    <row r="5675" spans="1:8" hidden="1">
      <c r="A5675" s="80" t="s">
        <v>3780</v>
      </c>
      <c r="B5675" s="80" t="s">
        <v>3923</v>
      </c>
      <c r="C5675" s="80" t="s">
        <v>3705</v>
      </c>
      <c r="D5675" s="93">
        <v>0</v>
      </c>
      <c r="E5675" s="80" t="s">
        <v>3706</v>
      </c>
      <c r="F5675" s="86" t="str">
        <f>INDEX('Crosswalk Particulates'!$B:$B,MATCH('2017 EPA Data'!A5675,'Crosswalk Particulates'!$A:$A,0))</f>
        <v>process-ngps-industry</v>
      </c>
      <c r="G5675" s="91">
        <f>INDEX('Crosswalk Particulates'!$E:$E,MATCH('2017 EPA Data'!$B5675,'Crosswalk Particulates'!$D:$D,0))</f>
        <v>0</v>
      </c>
      <c r="H5675" s="103">
        <f t="shared" si="88"/>
        <v>0</v>
      </c>
    </row>
    <row r="5676" spans="1:8" hidden="1">
      <c r="A5676" s="80" t="s">
        <v>3774</v>
      </c>
      <c r="B5676" s="80" t="s">
        <v>4058</v>
      </c>
      <c r="C5676" s="80" t="s">
        <v>3705</v>
      </c>
      <c r="D5676" s="93">
        <v>0</v>
      </c>
      <c r="E5676" s="80" t="s">
        <v>3706</v>
      </c>
      <c r="F5676" s="86" t="str">
        <f>INDEX('Crosswalk Particulates'!$B:$B,MATCH('2017 EPA Data'!A5676,'Crosswalk Particulates'!$A:$A,0))</f>
        <v>process-other-industry</v>
      </c>
      <c r="G5676" s="91">
        <f>INDEX('Crosswalk Particulates'!$E:$E,MATCH('2017 EPA Data'!$B5676,'Crosswalk Particulates'!$D:$D,0))</f>
        <v>0</v>
      </c>
      <c r="H5676" s="103">
        <f t="shared" si="88"/>
        <v>0</v>
      </c>
    </row>
    <row r="5677" spans="1:8" hidden="1">
      <c r="A5677" s="80" t="s">
        <v>3774</v>
      </c>
      <c r="B5677" s="80" t="s">
        <v>4030</v>
      </c>
      <c r="C5677" s="80" t="s">
        <v>3705</v>
      </c>
      <c r="D5677" s="93">
        <v>0</v>
      </c>
      <c r="E5677" s="80" t="s">
        <v>3706</v>
      </c>
      <c r="F5677" s="86" t="str">
        <f>INDEX('Crosswalk Particulates'!$B:$B,MATCH('2017 EPA Data'!A5677,'Crosswalk Particulates'!$A:$A,0))</f>
        <v>process-other-industry</v>
      </c>
      <c r="G5677" s="91">
        <f>INDEX('Crosswalk Particulates'!$E:$E,MATCH('2017 EPA Data'!$B5677,'Crosswalk Particulates'!$D:$D,0))</f>
        <v>0</v>
      </c>
      <c r="H5677" s="103">
        <f t="shared" si="88"/>
        <v>0</v>
      </c>
    </row>
    <row r="5678" spans="1:8" hidden="1">
      <c r="A5678" s="80" t="s">
        <v>3795</v>
      </c>
      <c r="B5678" s="80" t="s">
        <v>3990</v>
      </c>
      <c r="C5678" s="80" t="s">
        <v>3705</v>
      </c>
      <c r="D5678" s="93">
        <v>0</v>
      </c>
      <c r="E5678" s="80" t="s">
        <v>3706</v>
      </c>
      <c r="F5678" s="86" t="str">
        <f>INDEX('Crosswalk Particulates'!$B:$B,MATCH('2017 EPA Data'!A5678,'Crosswalk Particulates'!$A:$A,0))</f>
        <v>process-cement-industry</v>
      </c>
      <c r="G5678" s="91">
        <f>INDEX('Crosswalk Particulates'!$E:$E,MATCH('2017 EPA Data'!$B5678,'Crosswalk Particulates'!$D:$D,0))</f>
        <v>0</v>
      </c>
      <c r="H5678" s="103">
        <f t="shared" si="88"/>
        <v>0</v>
      </c>
    </row>
    <row r="5679" spans="1:8" hidden="1">
      <c r="A5679" s="80" t="s">
        <v>3911</v>
      </c>
      <c r="B5679" s="80" t="s">
        <v>3839</v>
      </c>
      <c r="C5679" s="80" t="s">
        <v>3705</v>
      </c>
      <c r="D5679" s="93">
        <v>0</v>
      </c>
      <c r="E5679" s="80" t="s">
        <v>3706</v>
      </c>
      <c r="F5679" s="86" t="str">
        <f>INDEX('Crosswalk Particulates'!$B:$B,MATCH('2017 EPA Data'!A5679,'Crosswalk Particulates'!$A:$A,0))</f>
        <v>Residential Buildings Sector</v>
      </c>
      <c r="G5679" s="91">
        <f>INDEX('Crosswalk Particulates'!$E:$E,MATCH('2017 EPA Data'!$B5679,'Crosswalk Particulates'!$D:$D,0))</f>
        <v>0</v>
      </c>
      <c r="H5679" s="103">
        <f t="shared" si="88"/>
        <v>0</v>
      </c>
    </row>
    <row r="5680" spans="1:8" hidden="1">
      <c r="A5680" s="80" t="s">
        <v>3766</v>
      </c>
      <c r="B5680" s="80" t="s">
        <v>3953</v>
      </c>
      <c r="C5680" s="80" t="s">
        <v>3705</v>
      </c>
      <c r="D5680" s="93">
        <v>0</v>
      </c>
      <c r="E5680" s="80" t="s">
        <v>3706</v>
      </c>
      <c r="F5680" s="86" t="str">
        <f>INDEX('Crosswalk Particulates'!$B:$B,MATCH('2017 EPA Data'!A5680,'Crosswalk Particulates'!$A:$A,0))</f>
        <v>process-chemicals-industry</v>
      </c>
      <c r="G5680" s="91">
        <f>INDEX('Crosswalk Particulates'!$E:$E,MATCH('2017 EPA Data'!$B5680,'Crosswalk Particulates'!$D:$D,0))</f>
        <v>0</v>
      </c>
      <c r="H5680" s="103">
        <f t="shared" si="88"/>
        <v>0</v>
      </c>
    </row>
    <row r="5681" spans="1:8" hidden="1">
      <c r="A5681" s="80" t="s">
        <v>3837</v>
      </c>
      <c r="B5681" s="80" t="s">
        <v>3871</v>
      </c>
      <c r="C5681" s="80" t="s">
        <v>3705</v>
      </c>
      <c r="D5681" s="93">
        <v>0</v>
      </c>
      <c r="E5681" s="80" t="s">
        <v>3706</v>
      </c>
      <c r="F5681" s="86" t="str">
        <f>INDEX('Crosswalk Particulates'!$B:$B,MATCH('2017 EPA Data'!A5681,'Crosswalk Particulates'!$A:$A,0))</f>
        <v>Electricity Sector</v>
      </c>
      <c r="G5681" s="91">
        <f>INDEX('Crosswalk Particulates'!$E:$E,MATCH('2017 EPA Data'!$B5681,'Crosswalk Particulates'!$D:$D,0))</f>
        <v>0</v>
      </c>
      <c r="H5681" s="103">
        <f t="shared" si="88"/>
        <v>0</v>
      </c>
    </row>
    <row r="5682" spans="1:8" hidden="1">
      <c r="A5682" s="80" t="s">
        <v>3734</v>
      </c>
      <c r="B5682" s="80" t="s">
        <v>3785</v>
      </c>
      <c r="C5682" s="80" t="s">
        <v>3709</v>
      </c>
      <c r="D5682" s="93">
        <v>0</v>
      </c>
      <c r="E5682" s="80" t="s">
        <v>3710</v>
      </c>
      <c r="F5682" s="86" t="str">
        <f>INDEX('Crosswalk Particulates'!$B:$B,MATCH('2017 EPA Data'!A5682,'Crosswalk Particulates'!$A:$A,0))</f>
        <v>process-other-industry</v>
      </c>
      <c r="G5682" s="91" t="str">
        <f>INDEX('Crosswalk Particulates'!$E:$E,MATCH('2017 EPA Data'!$B5682,'Crosswalk Particulates'!$D:$D,0))</f>
        <v>CH4</v>
      </c>
      <c r="H5682" s="103">
        <f t="shared" si="88"/>
        <v>0</v>
      </c>
    </row>
    <row r="5683" spans="1:8" hidden="1">
      <c r="A5683" s="80" t="s">
        <v>3769</v>
      </c>
      <c r="B5683" s="80" t="s">
        <v>4052</v>
      </c>
      <c r="C5683" s="80" t="s">
        <v>3705</v>
      </c>
      <c r="D5683" s="93">
        <v>0</v>
      </c>
      <c r="E5683" s="80" t="s">
        <v>3706</v>
      </c>
      <c r="F5683" s="86" t="str">
        <f>INDEX('Crosswalk Particulates'!$B:$B,MATCH('2017 EPA Data'!A5683,'Crosswalk Particulates'!$A:$A,0))</f>
        <v>Electricity Sector</v>
      </c>
      <c r="G5683" s="91">
        <f>INDEX('Crosswalk Particulates'!$E:$E,MATCH('2017 EPA Data'!$B5683,'Crosswalk Particulates'!$D:$D,0))</f>
        <v>0</v>
      </c>
      <c r="H5683" s="103">
        <f t="shared" si="88"/>
        <v>0</v>
      </c>
    </row>
    <row r="5684" spans="1:8" hidden="1">
      <c r="A5684" s="80" t="s">
        <v>3796</v>
      </c>
      <c r="B5684" s="80" t="s">
        <v>3884</v>
      </c>
      <c r="C5684" s="80" t="s">
        <v>3705</v>
      </c>
      <c r="D5684" s="93">
        <v>0</v>
      </c>
      <c r="E5684" s="80" t="s">
        <v>3706</v>
      </c>
      <c r="F5684" s="86" t="str">
        <f>INDEX('Crosswalk Particulates'!$B:$B,MATCH('2017 EPA Data'!A5684,'Crosswalk Particulates'!$A:$A,0))</f>
        <v>Electricity Sector</v>
      </c>
      <c r="G5684" s="91">
        <f>INDEX('Crosswalk Particulates'!$E:$E,MATCH('2017 EPA Data'!$B5684,'Crosswalk Particulates'!$D:$D,0))</f>
        <v>0</v>
      </c>
      <c r="H5684" s="103">
        <f t="shared" si="88"/>
        <v>0</v>
      </c>
    </row>
    <row r="5685" spans="1:8" hidden="1">
      <c r="A5685" s="80" t="s">
        <v>3806</v>
      </c>
      <c r="B5685" s="80" t="s">
        <v>3768</v>
      </c>
      <c r="C5685" s="80" t="s">
        <v>3705</v>
      </c>
      <c r="D5685" s="93">
        <v>0</v>
      </c>
      <c r="E5685" s="80" t="s">
        <v>3706</v>
      </c>
      <c r="F5685" s="86" t="str">
        <f>INDEX('Crosswalk Particulates'!$B:$B,MATCH('2017 EPA Data'!A5685,'Crosswalk Particulates'!$A:$A,0))</f>
        <v>Other-EPA</v>
      </c>
      <c r="G5685" s="91">
        <f>INDEX('Crosswalk Particulates'!$E:$E,MATCH('2017 EPA Data'!$B5685,'Crosswalk Particulates'!$D:$D,0))</f>
        <v>0</v>
      </c>
      <c r="H5685" s="103">
        <f t="shared" si="88"/>
        <v>0</v>
      </c>
    </row>
    <row r="5686" spans="1:8" hidden="1">
      <c r="A5686" s="80" t="s">
        <v>3795</v>
      </c>
      <c r="B5686" s="80" t="s">
        <v>3972</v>
      </c>
      <c r="C5686" s="80" t="s">
        <v>3705</v>
      </c>
      <c r="D5686" s="93">
        <v>0</v>
      </c>
      <c r="E5686" s="80" t="s">
        <v>3706</v>
      </c>
      <c r="F5686" s="86" t="str">
        <f>INDEX('Crosswalk Particulates'!$B:$B,MATCH('2017 EPA Data'!A5686,'Crosswalk Particulates'!$A:$A,0))</f>
        <v>process-cement-industry</v>
      </c>
      <c r="G5686" s="91">
        <f>INDEX('Crosswalk Particulates'!$E:$E,MATCH('2017 EPA Data'!$B5686,'Crosswalk Particulates'!$D:$D,0))</f>
        <v>0</v>
      </c>
      <c r="H5686" s="103">
        <f t="shared" si="88"/>
        <v>0</v>
      </c>
    </row>
    <row r="5687" spans="1:8" hidden="1">
      <c r="A5687" s="80" t="s">
        <v>3774</v>
      </c>
      <c r="B5687" s="80" t="s">
        <v>3949</v>
      </c>
      <c r="C5687" s="80" t="s">
        <v>3705</v>
      </c>
      <c r="D5687" s="93">
        <v>0</v>
      </c>
      <c r="E5687" s="80" t="s">
        <v>3706</v>
      </c>
      <c r="F5687" s="86" t="str">
        <f>INDEX('Crosswalk Particulates'!$B:$B,MATCH('2017 EPA Data'!A5687,'Crosswalk Particulates'!$A:$A,0))</f>
        <v>process-other-industry</v>
      </c>
      <c r="G5687" s="91">
        <f>INDEX('Crosswalk Particulates'!$E:$E,MATCH('2017 EPA Data'!$B5687,'Crosswalk Particulates'!$D:$D,0))</f>
        <v>0</v>
      </c>
      <c r="H5687" s="103">
        <f t="shared" si="88"/>
        <v>0</v>
      </c>
    </row>
    <row r="5688" spans="1:8" hidden="1">
      <c r="A5688" s="80" t="s">
        <v>3735</v>
      </c>
      <c r="B5688" s="80" t="s">
        <v>3902</v>
      </c>
      <c r="C5688" s="80" t="s">
        <v>3705</v>
      </c>
      <c r="D5688" s="93">
        <v>0</v>
      </c>
      <c r="E5688" s="80" t="s">
        <v>3706</v>
      </c>
      <c r="F5688" s="86" t="str">
        <f>INDEX('Crosswalk Particulates'!$B:$B,MATCH('2017 EPA Data'!A5688,'Crosswalk Particulates'!$A:$A,0))</f>
        <v>process-other-industry</v>
      </c>
      <c r="G5688" s="91">
        <f>INDEX('Crosswalk Particulates'!$E:$E,MATCH('2017 EPA Data'!$B5688,'Crosswalk Particulates'!$D:$D,0))</f>
        <v>0</v>
      </c>
      <c r="H5688" s="103">
        <f t="shared" si="88"/>
        <v>0</v>
      </c>
    </row>
    <row r="5689" spans="1:8" hidden="1">
      <c r="A5689" s="80" t="s">
        <v>3837</v>
      </c>
      <c r="B5689" s="80" t="s">
        <v>3926</v>
      </c>
      <c r="C5689" s="80" t="s">
        <v>3705</v>
      </c>
      <c r="D5689" s="93">
        <v>0</v>
      </c>
      <c r="E5689" s="80" t="s">
        <v>3706</v>
      </c>
      <c r="F5689" s="86" t="str">
        <f>INDEX('Crosswalk Particulates'!$B:$B,MATCH('2017 EPA Data'!A5689,'Crosswalk Particulates'!$A:$A,0))</f>
        <v>Electricity Sector</v>
      </c>
      <c r="G5689" s="91">
        <f>INDEX('Crosswalk Particulates'!$E:$E,MATCH('2017 EPA Data'!$B5689,'Crosswalk Particulates'!$D:$D,0))</f>
        <v>0</v>
      </c>
      <c r="H5689" s="103">
        <f t="shared" si="88"/>
        <v>0</v>
      </c>
    </row>
    <row r="5690" spans="1:8" hidden="1">
      <c r="A5690" s="80" t="s">
        <v>3796</v>
      </c>
      <c r="B5690" s="80" t="s">
        <v>4034</v>
      </c>
      <c r="C5690" s="80" t="s">
        <v>3705</v>
      </c>
      <c r="D5690" s="93">
        <v>0</v>
      </c>
      <c r="E5690" s="80" t="s">
        <v>3706</v>
      </c>
      <c r="F5690" s="86" t="str">
        <f>INDEX('Crosswalk Particulates'!$B:$B,MATCH('2017 EPA Data'!A5690,'Crosswalk Particulates'!$A:$A,0))</f>
        <v>Electricity Sector</v>
      </c>
      <c r="G5690" s="91">
        <f>INDEX('Crosswalk Particulates'!$E:$E,MATCH('2017 EPA Data'!$B5690,'Crosswalk Particulates'!$D:$D,0))</f>
        <v>0</v>
      </c>
      <c r="H5690" s="103">
        <f t="shared" si="88"/>
        <v>0</v>
      </c>
    </row>
    <row r="5691" spans="1:8" hidden="1">
      <c r="A5691" s="80" t="s">
        <v>3770</v>
      </c>
      <c r="B5691" s="80" t="s">
        <v>3937</v>
      </c>
      <c r="C5691" s="80" t="s">
        <v>3705</v>
      </c>
      <c r="D5691" s="93">
        <v>0</v>
      </c>
      <c r="E5691" s="80" t="s">
        <v>3706</v>
      </c>
      <c r="F5691" s="86" t="str">
        <f>INDEX('Crosswalk Particulates'!$B:$B,MATCH('2017 EPA Data'!A5691,'Crosswalk Particulates'!$A:$A,0))</f>
        <v>Commercial Buildings Sector</v>
      </c>
      <c r="G5691" s="91">
        <f>INDEX('Crosswalk Particulates'!$E:$E,MATCH('2017 EPA Data'!$B5691,'Crosswalk Particulates'!$D:$D,0))</f>
        <v>0</v>
      </c>
      <c r="H5691" s="103">
        <f t="shared" si="88"/>
        <v>0</v>
      </c>
    </row>
    <row r="5692" spans="1:8" hidden="1">
      <c r="A5692" s="80" t="s">
        <v>3770</v>
      </c>
      <c r="B5692" s="80" t="s">
        <v>3754</v>
      </c>
      <c r="C5692" s="80" t="s">
        <v>3705</v>
      </c>
      <c r="D5692" s="93">
        <v>0</v>
      </c>
      <c r="E5692" s="80" t="s">
        <v>3706</v>
      </c>
      <c r="F5692" s="86" t="str">
        <f>INDEX('Crosswalk Particulates'!$B:$B,MATCH('2017 EPA Data'!A5692,'Crosswalk Particulates'!$A:$A,0))</f>
        <v>Commercial Buildings Sector</v>
      </c>
      <c r="G5692" s="91">
        <f>INDEX('Crosswalk Particulates'!$E:$E,MATCH('2017 EPA Data'!$B5692,'Crosswalk Particulates'!$D:$D,0))</f>
        <v>0</v>
      </c>
      <c r="H5692" s="103">
        <f t="shared" si="88"/>
        <v>0</v>
      </c>
    </row>
    <row r="5693" spans="1:8" hidden="1">
      <c r="A5693" s="80" t="s">
        <v>3777</v>
      </c>
      <c r="B5693" s="80" t="s">
        <v>3744</v>
      </c>
      <c r="C5693" s="80" t="s">
        <v>3745</v>
      </c>
      <c r="D5693" s="93">
        <v>0</v>
      </c>
      <c r="E5693" s="80" t="s">
        <v>3710</v>
      </c>
      <c r="F5693" s="86" t="str">
        <f>INDEX('Crosswalk Particulates'!$B:$B,MATCH('2017 EPA Data'!A5693,'Crosswalk Particulates'!$A:$A,0))</f>
        <v>Other-EPA</v>
      </c>
      <c r="G5693" s="91" t="str">
        <f>INDEX('Crosswalk Particulates'!$E:$E,MATCH('2017 EPA Data'!$B5693,'Crosswalk Particulates'!$D:$D,0))</f>
        <v>VOC</v>
      </c>
      <c r="H5693" s="103">
        <f t="shared" si="88"/>
        <v>0</v>
      </c>
    </row>
    <row r="5694" spans="1:8" hidden="1">
      <c r="A5694" s="80" t="s">
        <v>3815</v>
      </c>
      <c r="B5694" s="80" t="s">
        <v>3744</v>
      </c>
      <c r="C5694" s="80" t="s">
        <v>3745</v>
      </c>
      <c r="D5694" s="93">
        <v>0</v>
      </c>
      <c r="E5694" s="80" t="s">
        <v>3710</v>
      </c>
      <c r="F5694" s="86" t="str">
        <f>INDEX('Crosswalk Particulates'!$B:$B,MATCH('2017 EPA Data'!A5694,'Crosswalk Particulates'!$A:$A,0))</f>
        <v>Other-EPA</v>
      </c>
      <c r="G5694" s="91" t="str">
        <f>INDEX('Crosswalk Particulates'!$E:$E,MATCH('2017 EPA Data'!$B5694,'Crosswalk Particulates'!$D:$D,0))</f>
        <v>VOC</v>
      </c>
      <c r="H5694" s="103">
        <f t="shared" si="88"/>
        <v>0</v>
      </c>
    </row>
    <row r="5695" spans="1:8" hidden="1">
      <c r="A5695" s="80" t="s">
        <v>3817</v>
      </c>
      <c r="B5695" s="80" t="s">
        <v>3940</v>
      </c>
      <c r="C5695" s="80" t="s">
        <v>3705</v>
      </c>
      <c r="D5695" s="93">
        <v>0</v>
      </c>
      <c r="E5695" s="80" t="s">
        <v>3706</v>
      </c>
      <c r="F5695" s="86" t="str">
        <f>INDEX('Crosswalk Particulates'!$B:$B,MATCH('2017 EPA Data'!A5695,'Crosswalk Particulates'!$A:$A,0))</f>
        <v>industry-fuel-oil</v>
      </c>
      <c r="G5695" s="91">
        <f>INDEX('Crosswalk Particulates'!$E:$E,MATCH('2017 EPA Data'!$B5695,'Crosswalk Particulates'!$D:$D,0))</f>
        <v>0</v>
      </c>
      <c r="H5695" s="103">
        <f t="shared" si="88"/>
        <v>0</v>
      </c>
    </row>
    <row r="5696" spans="1:8" hidden="1">
      <c r="A5696" s="80" t="s">
        <v>3837</v>
      </c>
      <c r="B5696" s="80" t="s">
        <v>3949</v>
      </c>
      <c r="C5696" s="80" t="s">
        <v>3705</v>
      </c>
      <c r="D5696" s="93">
        <v>0</v>
      </c>
      <c r="E5696" s="80" t="s">
        <v>3706</v>
      </c>
      <c r="F5696" s="86" t="str">
        <f>INDEX('Crosswalk Particulates'!$B:$B,MATCH('2017 EPA Data'!A5696,'Crosswalk Particulates'!$A:$A,0))</f>
        <v>Electricity Sector</v>
      </c>
      <c r="G5696" s="91">
        <f>INDEX('Crosswalk Particulates'!$E:$E,MATCH('2017 EPA Data'!$B5696,'Crosswalk Particulates'!$D:$D,0))</f>
        <v>0</v>
      </c>
      <c r="H5696" s="103">
        <f t="shared" si="88"/>
        <v>0</v>
      </c>
    </row>
    <row r="5697" spans="1:8" hidden="1">
      <c r="A5697" s="80" t="s">
        <v>3795</v>
      </c>
      <c r="B5697" s="80" t="s">
        <v>3992</v>
      </c>
      <c r="C5697" s="80" t="s">
        <v>3705</v>
      </c>
      <c r="D5697" s="93">
        <v>0</v>
      </c>
      <c r="E5697" s="80" t="s">
        <v>3706</v>
      </c>
      <c r="F5697" s="86" t="str">
        <f>INDEX('Crosswalk Particulates'!$B:$B,MATCH('2017 EPA Data'!A5697,'Crosswalk Particulates'!$A:$A,0))</f>
        <v>process-cement-industry</v>
      </c>
      <c r="G5697" s="91">
        <f>INDEX('Crosswalk Particulates'!$E:$E,MATCH('2017 EPA Data'!$B5697,'Crosswalk Particulates'!$D:$D,0))</f>
        <v>0</v>
      </c>
      <c r="H5697" s="103">
        <f t="shared" si="88"/>
        <v>0</v>
      </c>
    </row>
    <row r="5698" spans="1:8" hidden="1">
      <c r="A5698" s="80" t="s">
        <v>3795</v>
      </c>
      <c r="B5698" s="80" t="s">
        <v>4019</v>
      </c>
      <c r="C5698" s="80" t="s">
        <v>3705</v>
      </c>
      <c r="D5698" s="93">
        <v>0</v>
      </c>
      <c r="E5698" s="80" t="s">
        <v>3706</v>
      </c>
      <c r="F5698" s="86" t="str">
        <f>INDEX('Crosswalk Particulates'!$B:$B,MATCH('2017 EPA Data'!A5698,'Crosswalk Particulates'!$A:$A,0))</f>
        <v>process-cement-industry</v>
      </c>
      <c r="G5698" s="91">
        <f>INDEX('Crosswalk Particulates'!$E:$E,MATCH('2017 EPA Data'!$B5698,'Crosswalk Particulates'!$D:$D,0))</f>
        <v>0</v>
      </c>
      <c r="H5698" s="103">
        <f t="shared" si="88"/>
        <v>0</v>
      </c>
    </row>
    <row r="5699" spans="1:8" hidden="1">
      <c r="A5699" s="80" t="s">
        <v>3790</v>
      </c>
      <c r="B5699" s="80" t="s">
        <v>4000</v>
      </c>
      <c r="C5699" s="80" t="s">
        <v>3705</v>
      </c>
      <c r="D5699" s="93">
        <v>0</v>
      </c>
      <c r="E5699" s="80" t="s">
        <v>3706</v>
      </c>
      <c r="F5699" s="86" t="str">
        <f>INDEX('Crosswalk Particulates'!$B:$B,MATCH('2017 EPA Data'!A5699,'Crosswalk Particulates'!$A:$A,0))</f>
        <v>process-other-industry</v>
      </c>
      <c r="G5699" s="91">
        <f>INDEX('Crosswalk Particulates'!$E:$E,MATCH('2017 EPA Data'!$B5699,'Crosswalk Particulates'!$D:$D,0))</f>
        <v>0</v>
      </c>
      <c r="H5699" s="103">
        <f t="shared" si="88"/>
        <v>0</v>
      </c>
    </row>
    <row r="5700" spans="1:8" hidden="1">
      <c r="A5700" s="80" t="s">
        <v>3795</v>
      </c>
      <c r="B5700" s="80" t="s">
        <v>3913</v>
      </c>
      <c r="C5700" s="80" t="s">
        <v>3705</v>
      </c>
      <c r="D5700" s="93">
        <v>0</v>
      </c>
      <c r="E5700" s="80" t="s">
        <v>3706</v>
      </c>
      <c r="F5700" s="86" t="str">
        <f>INDEX('Crosswalk Particulates'!$B:$B,MATCH('2017 EPA Data'!A5700,'Crosswalk Particulates'!$A:$A,0))</f>
        <v>process-cement-industry</v>
      </c>
      <c r="G5700" s="91">
        <f>INDEX('Crosswalk Particulates'!$E:$E,MATCH('2017 EPA Data'!$B5700,'Crosswalk Particulates'!$D:$D,0))</f>
        <v>0</v>
      </c>
      <c r="H5700" s="103">
        <f t="shared" ref="H5700:H5763" si="89">IF(E5700="TON",D5700/metricton_to_shortton,0)*10^6</f>
        <v>0</v>
      </c>
    </row>
    <row r="5701" spans="1:8" hidden="1">
      <c r="A5701" s="80" t="s">
        <v>3837</v>
      </c>
      <c r="B5701" s="80" t="s">
        <v>3801</v>
      </c>
      <c r="C5701" s="80" t="s">
        <v>3705</v>
      </c>
      <c r="D5701" s="93">
        <v>0</v>
      </c>
      <c r="E5701" s="80" t="s">
        <v>3706</v>
      </c>
      <c r="F5701" s="86" t="str">
        <f>INDEX('Crosswalk Particulates'!$B:$B,MATCH('2017 EPA Data'!A5701,'Crosswalk Particulates'!$A:$A,0))</f>
        <v>Electricity Sector</v>
      </c>
      <c r="G5701" s="91">
        <f>INDEX('Crosswalk Particulates'!$E:$E,MATCH('2017 EPA Data'!$B5701,'Crosswalk Particulates'!$D:$D,0))</f>
        <v>0</v>
      </c>
      <c r="H5701" s="103">
        <f t="shared" si="89"/>
        <v>0</v>
      </c>
    </row>
    <row r="5702" spans="1:8" hidden="1">
      <c r="A5702" s="80" t="s">
        <v>3769</v>
      </c>
      <c r="B5702" s="80" t="s">
        <v>3902</v>
      </c>
      <c r="C5702" s="80" t="s">
        <v>3705</v>
      </c>
      <c r="D5702" s="93">
        <v>0</v>
      </c>
      <c r="E5702" s="80" t="s">
        <v>3706</v>
      </c>
      <c r="F5702" s="86" t="str">
        <f>INDEX('Crosswalk Particulates'!$B:$B,MATCH('2017 EPA Data'!A5702,'Crosswalk Particulates'!$A:$A,0))</f>
        <v>Electricity Sector</v>
      </c>
      <c r="G5702" s="91">
        <f>INDEX('Crosswalk Particulates'!$E:$E,MATCH('2017 EPA Data'!$B5702,'Crosswalk Particulates'!$D:$D,0))</f>
        <v>0</v>
      </c>
      <c r="H5702" s="103">
        <f t="shared" si="89"/>
        <v>0</v>
      </c>
    </row>
    <row r="5703" spans="1:8" hidden="1">
      <c r="A5703" s="80" t="s">
        <v>3769</v>
      </c>
      <c r="B5703" s="80" t="s">
        <v>3871</v>
      </c>
      <c r="C5703" s="80" t="s">
        <v>3705</v>
      </c>
      <c r="D5703" s="93">
        <v>0</v>
      </c>
      <c r="E5703" s="80" t="s">
        <v>3706</v>
      </c>
      <c r="F5703" s="86" t="str">
        <f>INDEX('Crosswalk Particulates'!$B:$B,MATCH('2017 EPA Data'!A5703,'Crosswalk Particulates'!$A:$A,0))</f>
        <v>Electricity Sector</v>
      </c>
      <c r="G5703" s="91">
        <f>INDEX('Crosswalk Particulates'!$E:$E,MATCH('2017 EPA Data'!$B5703,'Crosswalk Particulates'!$D:$D,0))</f>
        <v>0</v>
      </c>
      <c r="H5703" s="103">
        <f t="shared" si="89"/>
        <v>0</v>
      </c>
    </row>
    <row r="5704" spans="1:8" hidden="1">
      <c r="A5704" s="80" t="s">
        <v>3835</v>
      </c>
      <c r="B5704" s="80" t="s">
        <v>3869</v>
      </c>
      <c r="C5704" s="80" t="s">
        <v>3705</v>
      </c>
      <c r="D5704" s="93">
        <v>0</v>
      </c>
      <c r="E5704" s="80" t="s">
        <v>3706</v>
      </c>
      <c r="F5704" s="86" t="str">
        <f>INDEX('Crosswalk Particulates'!$B:$B,MATCH('2017 EPA Data'!A5704,'Crosswalk Particulates'!$A:$A,0))</f>
        <v>process-mining-industry</v>
      </c>
      <c r="G5704" s="91">
        <f>INDEX('Crosswalk Particulates'!$E:$E,MATCH('2017 EPA Data'!$B5704,'Crosswalk Particulates'!$D:$D,0))</f>
        <v>0</v>
      </c>
      <c r="H5704" s="103">
        <f t="shared" si="89"/>
        <v>0</v>
      </c>
    </row>
    <row r="5705" spans="1:8" hidden="1">
      <c r="A5705" s="80" t="s">
        <v>3835</v>
      </c>
      <c r="B5705" s="80" t="s">
        <v>3901</v>
      </c>
      <c r="C5705" s="80" t="s">
        <v>3705</v>
      </c>
      <c r="D5705" s="93">
        <v>0</v>
      </c>
      <c r="E5705" s="80" t="s">
        <v>3706</v>
      </c>
      <c r="F5705" s="86" t="str">
        <f>INDEX('Crosswalk Particulates'!$B:$B,MATCH('2017 EPA Data'!A5705,'Crosswalk Particulates'!$A:$A,0))</f>
        <v>process-mining-industry</v>
      </c>
      <c r="G5705" s="91">
        <f>INDEX('Crosswalk Particulates'!$E:$E,MATCH('2017 EPA Data'!$B5705,'Crosswalk Particulates'!$D:$D,0))</f>
        <v>0</v>
      </c>
      <c r="H5705" s="103">
        <f t="shared" si="89"/>
        <v>0</v>
      </c>
    </row>
    <row r="5706" spans="1:8" hidden="1">
      <c r="A5706" s="80" t="s">
        <v>3707</v>
      </c>
      <c r="B5706" s="80" t="s">
        <v>4065</v>
      </c>
      <c r="C5706" s="80" t="s">
        <v>3705</v>
      </c>
      <c r="D5706" s="93">
        <v>0</v>
      </c>
      <c r="E5706" s="80" t="s">
        <v>3706</v>
      </c>
      <c r="F5706" s="86" t="str">
        <f>INDEX('Crosswalk Particulates'!$B:$B,MATCH('2017 EPA Data'!A5706,'Crosswalk Particulates'!$A:$A,0))</f>
        <v>process-other-industry</v>
      </c>
      <c r="G5706" s="91">
        <f>INDEX('Crosswalk Particulates'!$E:$E,MATCH('2017 EPA Data'!$B5706,'Crosswalk Particulates'!$D:$D,0))</f>
        <v>0</v>
      </c>
      <c r="H5706" s="103">
        <f t="shared" si="89"/>
        <v>0</v>
      </c>
    </row>
    <row r="5707" spans="1:8" hidden="1">
      <c r="A5707" s="80" t="s">
        <v>3780</v>
      </c>
      <c r="B5707" s="80" t="s">
        <v>4008</v>
      </c>
      <c r="C5707" s="80" t="s">
        <v>3709</v>
      </c>
      <c r="D5707" s="93">
        <v>0</v>
      </c>
      <c r="E5707" s="80" t="s">
        <v>3710</v>
      </c>
      <c r="F5707" s="86" t="str">
        <f>INDEX('Crosswalk Particulates'!$B:$B,MATCH('2017 EPA Data'!A5707,'Crosswalk Particulates'!$A:$A,0))</f>
        <v>process-ngps-industry</v>
      </c>
      <c r="G5707" s="91">
        <f>INDEX('Crosswalk Particulates'!$E:$E,MATCH('2017 EPA Data'!$B5707,'Crosswalk Particulates'!$D:$D,0))</f>
        <v>0</v>
      </c>
      <c r="H5707" s="103">
        <f t="shared" si="89"/>
        <v>0</v>
      </c>
    </row>
    <row r="5708" spans="1:8" hidden="1">
      <c r="A5708" s="80" t="s">
        <v>3795</v>
      </c>
      <c r="B5708" s="80" t="s">
        <v>3965</v>
      </c>
      <c r="C5708" s="80" t="s">
        <v>3705</v>
      </c>
      <c r="D5708" s="93">
        <v>0</v>
      </c>
      <c r="E5708" s="80" t="s">
        <v>3706</v>
      </c>
      <c r="F5708" s="86" t="str">
        <f>INDEX('Crosswalk Particulates'!$B:$B,MATCH('2017 EPA Data'!A5708,'Crosswalk Particulates'!$A:$A,0))</f>
        <v>process-cement-industry</v>
      </c>
      <c r="G5708" s="91">
        <f>INDEX('Crosswalk Particulates'!$E:$E,MATCH('2017 EPA Data'!$B5708,'Crosswalk Particulates'!$D:$D,0))</f>
        <v>0</v>
      </c>
      <c r="H5708" s="103">
        <f t="shared" si="89"/>
        <v>0</v>
      </c>
    </row>
    <row r="5709" spans="1:8" hidden="1">
      <c r="A5709" s="80" t="s">
        <v>3753</v>
      </c>
      <c r="B5709" s="80" t="s">
        <v>3829</v>
      </c>
      <c r="C5709" s="80" t="s">
        <v>3705</v>
      </c>
      <c r="D5709" s="93">
        <v>0</v>
      </c>
      <c r="E5709" s="80" t="s">
        <v>3706</v>
      </c>
      <c r="F5709" s="86" t="str">
        <f>INDEX('Crosswalk Particulates'!$B:$B,MATCH('2017 EPA Data'!A5709,'Crosswalk Particulates'!$A:$A,0))</f>
        <v>Electricity Sector</v>
      </c>
      <c r="G5709" s="91">
        <f>INDEX('Crosswalk Particulates'!$E:$E,MATCH('2017 EPA Data'!$B5709,'Crosswalk Particulates'!$D:$D,0))</f>
        <v>0</v>
      </c>
      <c r="H5709" s="103">
        <f t="shared" si="89"/>
        <v>0</v>
      </c>
    </row>
    <row r="5710" spans="1:8" hidden="1">
      <c r="A5710" s="80" t="s">
        <v>3911</v>
      </c>
      <c r="B5710" s="80" t="s">
        <v>3916</v>
      </c>
      <c r="C5710" s="80" t="s">
        <v>3705</v>
      </c>
      <c r="D5710" s="93">
        <v>0</v>
      </c>
      <c r="E5710" s="80" t="s">
        <v>3706</v>
      </c>
      <c r="F5710" s="86" t="str">
        <f>INDEX('Crosswalk Particulates'!$B:$B,MATCH('2017 EPA Data'!A5710,'Crosswalk Particulates'!$A:$A,0))</f>
        <v>Residential Buildings Sector</v>
      </c>
      <c r="G5710" s="91">
        <f>INDEX('Crosswalk Particulates'!$E:$E,MATCH('2017 EPA Data'!$B5710,'Crosswalk Particulates'!$D:$D,0))</f>
        <v>0</v>
      </c>
      <c r="H5710" s="103">
        <f t="shared" si="89"/>
        <v>0</v>
      </c>
    </row>
    <row r="5711" spans="1:8" hidden="1">
      <c r="A5711" s="80" t="s">
        <v>3743</v>
      </c>
      <c r="B5711" s="80" t="s">
        <v>3920</v>
      </c>
      <c r="D5711" s="93">
        <v>0</v>
      </c>
      <c r="E5711" s="80" t="s">
        <v>3710</v>
      </c>
      <c r="F5711" s="86" t="str">
        <f>INDEX('Crosswalk Particulates'!$B:$B,MATCH('2017 EPA Data'!A5711,'Crosswalk Particulates'!$A:$A,0))</f>
        <v>process-other-industry</v>
      </c>
      <c r="G5711" s="91">
        <f>INDEX('Crosswalk Particulates'!$E:$E,MATCH('2017 EPA Data'!$B5711,'Crosswalk Particulates'!$D:$D,0))</f>
        <v>0</v>
      </c>
      <c r="H5711" s="103">
        <f t="shared" si="89"/>
        <v>0</v>
      </c>
    </row>
    <row r="5712" spans="1:8" hidden="1">
      <c r="A5712" s="80" t="s">
        <v>3795</v>
      </c>
      <c r="B5712" s="80" t="s">
        <v>3944</v>
      </c>
      <c r="C5712" s="80" t="s">
        <v>3705</v>
      </c>
      <c r="D5712" s="93">
        <v>0</v>
      </c>
      <c r="E5712" s="80" t="s">
        <v>3706</v>
      </c>
      <c r="F5712" s="86" t="str">
        <f>INDEX('Crosswalk Particulates'!$B:$B,MATCH('2017 EPA Data'!A5712,'Crosswalk Particulates'!$A:$A,0))</f>
        <v>process-cement-industry</v>
      </c>
      <c r="G5712" s="91">
        <f>INDEX('Crosswalk Particulates'!$E:$E,MATCH('2017 EPA Data'!$B5712,'Crosswalk Particulates'!$D:$D,0))</f>
        <v>0</v>
      </c>
      <c r="H5712" s="103">
        <f t="shared" si="89"/>
        <v>0</v>
      </c>
    </row>
    <row r="5713" spans="1:8" hidden="1">
      <c r="A5713" s="80" t="s">
        <v>3837</v>
      </c>
      <c r="B5713" s="80" t="s">
        <v>3872</v>
      </c>
      <c r="C5713" s="80" t="s">
        <v>3705</v>
      </c>
      <c r="D5713" s="93">
        <v>0</v>
      </c>
      <c r="E5713" s="80" t="s">
        <v>3706</v>
      </c>
      <c r="F5713" s="86" t="str">
        <f>INDEX('Crosswalk Particulates'!$B:$B,MATCH('2017 EPA Data'!A5713,'Crosswalk Particulates'!$A:$A,0))</f>
        <v>Electricity Sector</v>
      </c>
      <c r="G5713" s="91">
        <f>INDEX('Crosswalk Particulates'!$E:$E,MATCH('2017 EPA Data'!$B5713,'Crosswalk Particulates'!$D:$D,0))</f>
        <v>0</v>
      </c>
      <c r="H5713" s="103">
        <f t="shared" si="89"/>
        <v>0</v>
      </c>
    </row>
    <row r="5714" spans="1:8" hidden="1">
      <c r="A5714" s="80" t="s">
        <v>3820</v>
      </c>
      <c r="B5714" s="80" t="s">
        <v>4008</v>
      </c>
      <c r="C5714" s="80" t="s">
        <v>3709</v>
      </c>
      <c r="D5714" s="93">
        <v>0</v>
      </c>
      <c r="E5714" s="80" t="s">
        <v>3710</v>
      </c>
      <c r="F5714" s="86" t="str">
        <f>INDEX('Crosswalk Particulates'!$B:$B,MATCH('2017 EPA Data'!A5714,'Crosswalk Particulates'!$A:$A,0))</f>
        <v>industry-fuel-other</v>
      </c>
      <c r="G5714" s="91">
        <f>INDEX('Crosswalk Particulates'!$E:$E,MATCH('2017 EPA Data'!$B5714,'Crosswalk Particulates'!$D:$D,0))</f>
        <v>0</v>
      </c>
      <c r="H5714" s="103">
        <f t="shared" si="89"/>
        <v>0</v>
      </c>
    </row>
    <row r="5715" spans="1:8" hidden="1">
      <c r="A5715" s="80" t="s">
        <v>3835</v>
      </c>
      <c r="B5715" s="80" t="s">
        <v>3833</v>
      </c>
      <c r="C5715" s="80" t="s">
        <v>3705</v>
      </c>
      <c r="D5715" s="93">
        <v>0</v>
      </c>
      <c r="E5715" s="80" t="s">
        <v>3706</v>
      </c>
      <c r="F5715" s="86" t="str">
        <f>INDEX('Crosswalk Particulates'!$B:$B,MATCH('2017 EPA Data'!A5715,'Crosswalk Particulates'!$A:$A,0))</f>
        <v>process-mining-industry</v>
      </c>
      <c r="G5715" s="91">
        <f>INDEX('Crosswalk Particulates'!$E:$E,MATCH('2017 EPA Data'!$B5715,'Crosswalk Particulates'!$D:$D,0))</f>
        <v>0</v>
      </c>
      <c r="H5715" s="103">
        <f t="shared" si="89"/>
        <v>0</v>
      </c>
    </row>
    <row r="5716" spans="1:8" hidden="1">
      <c r="A5716" s="80" t="s">
        <v>3726</v>
      </c>
      <c r="B5716" s="80" t="s">
        <v>3776</v>
      </c>
      <c r="C5716" s="80" t="s">
        <v>3705</v>
      </c>
      <c r="D5716" s="93">
        <v>0</v>
      </c>
      <c r="E5716" s="80" t="s">
        <v>3706</v>
      </c>
      <c r="F5716" s="86" t="str">
        <f>INDEX('Crosswalk Particulates'!$B:$B,MATCH('2017 EPA Data'!A5716,'Crosswalk Particulates'!$A:$A,0))</f>
        <v>process-other-industry</v>
      </c>
      <c r="G5716" s="91">
        <f>INDEX('Crosswalk Particulates'!$E:$E,MATCH('2017 EPA Data'!$B5716,'Crosswalk Particulates'!$D:$D,0))</f>
        <v>0</v>
      </c>
      <c r="H5716" s="103">
        <f t="shared" si="89"/>
        <v>0</v>
      </c>
    </row>
    <row r="5717" spans="1:8" hidden="1">
      <c r="A5717" s="80" t="s">
        <v>3726</v>
      </c>
      <c r="B5717" s="80" t="s">
        <v>3823</v>
      </c>
      <c r="C5717" s="80" t="s">
        <v>3705</v>
      </c>
      <c r="D5717" s="93">
        <v>0</v>
      </c>
      <c r="E5717" s="80" t="s">
        <v>3706</v>
      </c>
      <c r="F5717" s="86" t="str">
        <f>INDEX('Crosswalk Particulates'!$B:$B,MATCH('2017 EPA Data'!A5717,'Crosswalk Particulates'!$A:$A,0))</f>
        <v>process-other-industry</v>
      </c>
      <c r="G5717" s="91">
        <f>INDEX('Crosswalk Particulates'!$E:$E,MATCH('2017 EPA Data'!$B5717,'Crosswalk Particulates'!$D:$D,0))</f>
        <v>0</v>
      </c>
      <c r="H5717" s="103">
        <f t="shared" si="89"/>
        <v>0</v>
      </c>
    </row>
    <row r="5718" spans="1:8" hidden="1">
      <c r="A5718" s="80" t="s">
        <v>3774</v>
      </c>
      <c r="B5718" s="80" t="s">
        <v>4027</v>
      </c>
      <c r="C5718" s="80" t="s">
        <v>3705</v>
      </c>
      <c r="D5718" s="93">
        <v>0</v>
      </c>
      <c r="E5718" s="80" t="s">
        <v>3706</v>
      </c>
      <c r="F5718" s="86" t="str">
        <f>INDEX('Crosswalk Particulates'!$B:$B,MATCH('2017 EPA Data'!A5718,'Crosswalk Particulates'!$A:$A,0))</f>
        <v>process-other-industry</v>
      </c>
      <c r="G5718" s="91">
        <f>INDEX('Crosswalk Particulates'!$E:$E,MATCH('2017 EPA Data'!$B5718,'Crosswalk Particulates'!$D:$D,0))</f>
        <v>0</v>
      </c>
      <c r="H5718" s="103">
        <f t="shared" si="89"/>
        <v>0</v>
      </c>
    </row>
    <row r="5719" spans="1:8" hidden="1">
      <c r="A5719" s="80" t="s">
        <v>3795</v>
      </c>
      <c r="B5719" s="80" t="s">
        <v>3895</v>
      </c>
      <c r="C5719" s="80" t="s">
        <v>3705</v>
      </c>
      <c r="D5719" s="93">
        <v>0</v>
      </c>
      <c r="E5719" s="80" t="s">
        <v>3706</v>
      </c>
      <c r="F5719" s="86" t="str">
        <f>INDEX('Crosswalk Particulates'!$B:$B,MATCH('2017 EPA Data'!A5719,'Crosswalk Particulates'!$A:$A,0))</f>
        <v>process-cement-industry</v>
      </c>
      <c r="G5719" s="91">
        <f>INDEX('Crosswalk Particulates'!$E:$E,MATCH('2017 EPA Data'!$B5719,'Crosswalk Particulates'!$D:$D,0))</f>
        <v>0</v>
      </c>
      <c r="H5719" s="103">
        <f t="shared" si="89"/>
        <v>0</v>
      </c>
    </row>
    <row r="5720" spans="1:8" hidden="1">
      <c r="A5720" s="80" t="s">
        <v>3835</v>
      </c>
      <c r="B5720" s="80" t="s">
        <v>3956</v>
      </c>
      <c r="C5720" s="80" t="s">
        <v>3705</v>
      </c>
      <c r="D5720" s="93">
        <v>0</v>
      </c>
      <c r="E5720" s="80" t="s">
        <v>3706</v>
      </c>
      <c r="F5720" s="86" t="str">
        <f>INDEX('Crosswalk Particulates'!$B:$B,MATCH('2017 EPA Data'!A5720,'Crosswalk Particulates'!$A:$A,0))</f>
        <v>process-mining-industry</v>
      </c>
      <c r="G5720" s="91">
        <f>INDEX('Crosswalk Particulates'!$E:$E,MATCH('2017 EPA Data'!$B5720,'Crosswalk Particulates'!$D:$D,0))</f>
        <v>0</v>
      </c>
      <c r="H5720" s="103">
        <f t="shared" si="89"/>
        <v>0</v>
      </c>
    </row>
    <row r="5721" spans="1:8" hidden="1">
      <c r="A5721" s="80" t="s">
        <v>3820</v>
      </c>
      <c r="B5721" s="80" t="s">
        <v>3906</v>
      </c>
      <c r="C5721" s="80" t="s">
        <v>3705</v>
      </c>
      <c r="D5721" s="93">
        <v>0</v>
      </c>
      <c r="E5721" s="80" t="s">
        <v>3706</v>
      </c>
      <c r="F5721" s="86" t="str">
        <f>INDEX('Crosswalk Particulates'!$B:$B,MATCH('2017 EPA Data'!A5721,'Crosswalk Particulates'!$A:$A,0))</f>
        <v>industry-fuel-other</v>
      </c>
      <c r="G5721" s="91">
        <f>INDEX('Crosswalk Particulates'!$E:$E,MATCH('2017 EPA Data'!$B5721,'Crosswalk Particulates'!$D:$D,0))</f>
        <v>0</v>
      </c>
      <c r="H5721" s="103">
        <f t="shared" si="89"/>
        <v>0</v>
      </c>
    </row>
    <row r="5722" spans="1:8" hidden="1">
      <c r="A5722" s="80" t="s">
        <v>3734</v>
      </c>
      <c r="B5722" s="80" t="s">
        <v>3765</v>
      </c>
      <c r="C5722" s="80" t="s">
        <v>3705</v>
      </c>
      <c r="D5722" s="93">
        <v>0</v>
      </c>
      <c r="E5722" s="80" t="s">
        <v>3706</v>
      </c>
      <c r="F5722" s="86" t="str">
        <f>INDEX('Crosswalk Particulates'!$B:$B,MATCH('2017 EPA Data'!A5722,'Crosswalk Particulates'!$A:$A,0))</f>
        <v>process-other-industry</v>
      </c>
      <c r="G5722" s="91">
        <f>INDEX('Crosswalk Particulates'!$E:$E,MATCH('2017 EPA Data'!$B5722,'Crosswalk Particulates'!$D:$D,0))</f>
        <v>0</v>
      </c>
      <c r="H5722" s="103">
        <f t="shared" si="89"/>
        <v>0</v>
      </c>
    </row>
    <row r="5723" spans="1:8" hidden="1">
      <c r="A5723" s="80" t="s">
        <v>3837</v>
      </c>
      <c r="B5723" s="80" t="s">
        <v>3866</v>
      </c>
      <c r="C5723" s="80" t="s">
        <v>3705</v>
      </c>
      <c r="D5723" s="93">
        <v>0</v>
      </c>
      <c r="E5723" s="80" t="s">
        <v>3706</v>
      </c>
      <c r="F5723" s="86" t="str">
        <f>INDEX('Crosswalk Particulates'!$B:$B,MATCH('2017 EPA Data'!A5723,'Crosswalk Particulates'!$A:$A,0))</f>
        <v>Electricity Sector</v>
      </c>
      <c r="G5723" s="91">
        <f>INDEX('Crosswalk Particulates'!$E:$E,MATCH('2017 EPA Data'!$B5723,'Crosswalk Particulates'!$D:$D,0))</f>
        <v>0</v>
      </c>
      <c r="H5723" s="103">
        <f t="shared" si="89"/>
        <v>0</v>
      </c>
    </row>
    <row r="5724" spans="1:8" hidden="1">
      <c r="A5724" s="80" t="s">
        <v>3707</v>
      </c>
      <c r="B5724" s="80" t="s">
        <v>4006</v>
      </c>
      <c r="C5724" s="80" t="s">
        <v>3705</v>
      </c>
      <c r="D5724" s="93">
        <v>0</v>
      </c>
      <c r="E5724" s="80" t="s">
        <v>3706</v>
      </c>
      <c r="F5724" s="86" t="str">
        <f>INDEX('Crosswalk Particulates'!$B:$B,MATCH('2017 EPA Data'!A5724,'Crosswalk Particulates'!$A:$A,0))</f>
        <v>process-other-industry</v>
      </c>
      <c r="G5724" s="91">
        <f>INDEX('Crosswalk Particulates'!$E:$E,MATCH('2017 EPA Data'!$B5724,'Crosswalk Particulates'!$D:$D,0))</f>
        <v>0</v>
      </c>
      <c r="H5724" s="103">
        <f t="shared" si="89"/>
        <v>0</v>
      </c>
    </row>
    <row r="5725" spans="1:8" hidden="1">
      <c r="A5725" s="80" t="s">
        <v>3753</v>
      </c>
      <c r="B5725" s="80" t="s">
        <v>4008</v>
      </c>
      <c r="C5725" s="80" t="s">
        <v>3709</v>
      </c>
      <c r="D5725" s="93">
        <v>0</v>
      </c>
      <c r="E5725" s="80" t="s">
        <v>3710</v>
      </c>
      <c r="F5725" s="86" t="str">
        <f>INDEX('Crosswalk Particulates'!$B:$B,MATCH('2017 EPA Data'!A5725,'Crosswalk Particulates'!$A:$A,0))</f>
        <v>Electricity Sector</v>
      </c>
      <c r="G5725" s="91">
        <f>INDEX('Crosswalk Particulates'!$E:$E,MATCH('2017 EPA Data'!$B5725,'Crosswalk Particulates'!$D:$D,0))</f>
        <v>0</v>
      </c>
      <c r="H5725" s="103">
        <f t="shared" si="89"/>
        <v>0</v>
      </c>
    </row>
    <row r="5726" spans="1:8" hidden="1">
      <c r="A5726" s="80" t="s">
        <v>3796</v>
      </c>
      <c r="B5726" s="80" t="s">
        <v>4032</v>
      </c>
      <c r="C5726" s="80" t="s">
        <v>3705</v>
      </c>
      <c r="D5726" s="93">
        <v>0</v>
      </c>
      <c r="E5726" s="80" t="s">
        <v>3706</v>
      </c>
      <c r="F5726" s="86" t="str">
        <f>INDEX('Crosswalk Particulates'!$B:$B,MATCH('2017 EPA Data'!A5726,'Crosswalk Particulates'!$A:$A,0))</f>
        <v>Electricity Sector</v>
      </c>
      <c r="G5726" s="91">
        <f>INDEX('Crosswalk Particulates'!$E:$E,MATCH('2017 EPA Data'!$B5726,'Crosswalk Particulates'!$D:$D,0))</f>
        <v>0</v>
      </c>
      <c r="H5726" s="103">
        <f t="shared" si="89"/>
        <v>0</v>
      </c>
    </row>
    <row r="5727" spans="1:8" hidden="1">
      <c r="A5727" s="80" t="s">
        <v>3734</v>
      </c>
      <c r="B5727" s="80" t="s">
        <v>3708</v>
      </c>
      <c r="C5727" s="80" t="s">
        <v>3709</v>
      </c>
      <c r="D5727" s="93">
        <v>0</v>
      </c>
      <c r="E5727" s="80" t="s">
        <v>3710</v>
      </c>
      <c r="F5727" s="86" t="str">
        <f>INDEX('Crosswalk Particulates'!$B:$B,MATCH('2017 EPA Data'!A5727,'Crosswalk Particulates'!$A:$A,0))</f>
        <v>process-other-industry</v>
      </c>
      <c r="G5727" s="91">
        <f>INDEX('Crosswalk Particulates'!$E:$E,MATCH('2017 EPA Data'!$B5727,'Crosswalk Particulates'!$D:$D,0))</f>
        <v>0</v>
      </c>
      <c r="H5727" s="103">
        <f t="shared" si="89"/>
        <v>0</v>
      </c>
    </row>
    <row r="5728" spans="1:8" hidden="1">
      <c r="A5728" s="80" t="s">
        <v>3784</v>
      </c>
      <c r="B5728" s="80" t="s">
        <v>3869</v>
      </c>
      <c r="C5728" s="80" t="s">
        <v>3705</v>
      </c>
      <c r="D5728" s="93">
        <v>0</v>
      </c>
      <c r="E5728" s="80" t="s">
        <v>3706</v>
      </c>
      <c r="F5728" s="86" t="str">
        <f>INDEX('Crosswalk Particulates'!$B:$B,MATCH('2017 EPA Data'!A5728,'Crosswalk Particulates'!$A:$A,0))</f>
        <v>industry-fuel-coal</v>
      </c>
      <c r="G5728" s="91">
        <f>INDEX('Crosswalk Particulates'!$E:$E,MATCH('2017 EPA Data'!$B5728,'Crosswalk Particulates'!$D:$D,0))</f>
        <v>0</v>
      </c>
      <c r="H5728" s="103">
        <f t="shared" si="89"/>
        <v>0</v>
      </c>
    </row>
    <row r="5729" spans="1:8" hidden="1">
      <c r="A5729" s="80" t="s">
        <v>3817</v>
      </c>
      <c r="B5729" s="80" t="s">
        <v>3875</v>
      </c>
      <c r="C5729" s="80" t="s">
        <v>3705</v>
      </c>
      <c r="D5729" s="93">
        <v>0</v>
      </c>
      <c r="E5729" s="80" t="s">
        <v>3706</v>
      </c>
      <c r="F5729" s="86" t="str">
        <f>INDEX('Crosswalk Particulates'!$B:$B,MATCH('2017 EPA Data'!A5729,'Crosswalk Particulates'!$A:$A,0))</f>
        <v>industry-fuel-oil</v>
      </c>
      <c r="G5729" s="91">
        <f>INDEX('Crosswalk Particulates'!$E:$E,MATCH('2017 EPA Data'!$B5729,'Crosswalk Particulates'!$D:$D,0))</f>
        <v>0</v>
      </c>
      <c r="H5729" s="103">
        <f t="shared" si="89"/>
        <v>0</v>
      </c>
    </row>
    <row r="5730" spans="1:8" hidden="1">
      <c r="A5730" s="80" t="s">
        <v>3835</v>
      </c>
      <c r="B5730" s="80" t="s">
        <v>3885</v>
      </c>
      <c r="C5730" s="80" t="s">
        <v>3705</v>
      </c>
      <c r="D5730" s="93">
        <v>0</v>
      </c>
      <c r="E5730" s="80" t="s">
        <v>3706</v>
      </c>
      <c r="F5730" s="86" t="str">
        <f>INDEX('Crosswalk Particulates'!$B:$B,MATCH('2017 EPA Data'!A5730,'Crosswalk Particulates'!$A:$A,0))</f>
        <v>process-mining-industry</v>
      </c>
      <c r="G5730" s="91">
        <f>INDEX('Crosswalk Particulates'!$E:$E,MATCH('2017 EPA Data'!$B5730,'Crosswalk Particulates'!$D:$D,0))</f>
        <v>0</v>
      </c>
      <c r="H5730" s="103">
        <f t="shared" si="89"/>
        <v>0</v>
      </c>
    </row>
    <row r="5731" spans="1:8" hidden="1">
      <c r="A5731" s="80" t="s">
        <v>3817</v>
      </c>
      <c r="B5731" s="80" t="s">
        <v>4024</v>
      </c>
      <c r="C5731" s="80" t="s">
        <v>3705</v>
      </c>
      <c r="D5731" s="93">
        <v>0</v>
      </c>
      <c r="E5731" s="80" t="s">
        <v>3706</v>
      </c>
      <c r="F5731" s="86" t="str">
        <f>INDEX('Crosswalk Particulates'!$B:$B,MATCH('2017 EPA Data'!A5731,'Crosswalk Particulates'!$A:$A,0))</f>
        <v>industry-fuel-oil</v>
      </c>
      <c r="G5731" s="91">
        <f>INDEX('Crosswalk Particulates'!$E:$E,MATCH('2017 EPA Data'!$B5731,'Crosswalk Particulates'!$D:$D,0))</f>
        <v>0</v>
      </c>
      <c r="H5731" s="103">
        <f t="shared" si="89"/>
        <v>0</v>
      </c>
    </row>
    <row r="5732" spans="1:8" hidden="1">
      <c r="A5732" s="80" t="s">
        <v>3796</v>
      </c>
      <c r="B5732" s="80" t="s">
        <v>4028</v>
      </c>
      <c r="C5732" s="80" t="s">
        <v>3705</v>
      </c>
      <c r="D5732" s="93">
        <v>0</v>
      </c>
      <c r="E5732" s="80" t="s">
        <v>3706</v>
      </c>
      <c r="F5732" s="86" t="str">
        <f>INDEX('Crosswalk Particulates'!$B:$B,MATCH('2017 EPA Data'!A5732,'Crosswalk Particulates'!$A:$A,0))</f>
        <v>Electricity Sector</v>
      </c>
      <c r="G5732" s="91">
        <f>INDEX('Crosswalk Particulates'!$E:$E,MATCH('2017 EPA Data'!$B5732,'Crosswalk Particulates'!$D:$D,0))</f>
        <v>0</v>
      </c>
      <c r="H5732" s="103">
        <f t="shared" si="89"/>
        <v>0</v>
      </c>
    </row>
    <row r="5733" spans="1:8" hidden="1">
      <c r="A5733" s="80" t="s">
        <v>3739</v>
      </c>
      <c r="B5733" s="80" t="s">
        <v>3924</v>
      </c>
      <c r="C5733" s="80" t="s">
        <v>3705</v>
      </c>
      <c r="D5733" s="93">
        <v>0</v>
      </c>
      <c r="E5733" s="80" t="s">
        <v>3706</v>
      </c>
      <c r="F5733" s="86" t="str">
        <f>INDEX('Crosswalk Particulates'!$B:$B,MATCH('2017 EPA Data'!A5733,'Crosswalk Particulates'!$A:$A,0))</f>
        <v>industry-fuel-natural gas</v>
      </c>
      <c r="G5733" s="91">
        <f>INDEX('Crosswalk Particulates'!$E:$E,MATCH('2017 EPA Data'!$B5733,'Crosswalk Particulates'!$D:$D,0))</f>
        <v>0</v>
      </c>
      <c r="H5733" s="103">
        <f t="shared" si="89"/>
        <v>0</v>
      </c>
    </row>
    <row r="5734" spans="1:8" hidden="1">
      <c r="A5734" s="80" t="s">
        <v>3820</v>
      </c>
      <c r="B5734" s="80" t="s">
        <v>3924</v>
      </c>
      <c r="C5734" s="80" t="s">
        <v>3705</v>
      </c>
      <c r="D5734" s="93">
        <v>0</v>
      </c>
      <c r="E5734" s="80" t="s">
        <v>3706</v>
      </c>
      <c r="F5734" s="86" t="str">
        <f>INDEX('Crosswalk Particulates'!$B:$B,MATCH('2017 EPA Data'!A5734,'Crosswalk Particulates'!$A:$A,0))</f>
        <v>industry-fuel-other</v>
      </c>
      <c r="G5734" s="91">
        <f>INDEX('Crosswalk Particulates'!$E:$E,MATCH('2017 EPA Data'!$B5734,'Crosswalk Particulates'!$D:$D,0))</f>
        <v>0</v>
      </c>
      <c r="H5734" s="103">
        <f t="shared" si="89"/>
        <v>0</v>
      </c>
    </row>
    <row r="5735" spans="1:8" hidden="1">
      <c r="A5735" s="80" t="s">
        <v>3795</v>
      </c>
      <c r="B5735" s="80" t="s">
        <v>3993</v>
      </c>
      <c r="C5735" s="80" t="s">
        <v>3705</v>
      </c>
      <c r="D5735" s="93">
        <v>0</v>
      </c>
      <c r="E5735" s="80" t="s">
        <v>3706</v>
      </c>
      <c r="F5735" s="86" t="str">
        <f>INDEX('Crosswalk Particulates'!$B:$B,MATCH('2017 EPA Data'!A5735,'Crosswalk Particulates'!$A:$A,0))</f>
        <v>process-cement-industry</v>
      </c>
      <c r="G5735" s="91">
        <f>INDEX('Crosswalk Particulates'!$E:$E,MATCH('2017 EPA Data'!$B5735,'Crosswalk Particulates'!$D:$D,0))</f>
        <v>0</v>
      </c>
      <c r="H5735" s="103">
        <f t="shared" si="89"/>
        <v>0</v>
      </c>
    </row>
    <row r="5736" spans="1:8" hidden="1">
      <c r="A5736" s="80" t="s">
        <v>3911</v>
      </c>
      <c r="B5736" s="80" t="s">
        <v>3914</v>
      </c>
      <c r="C5736" s="80" t="s">
        <v>3705</v>
      </c>
      <c r="D5736" s="93">
        <v>0</v>
      </c>
      <c r="E5736" s="80" t="s">
        <v>3706</v>
      </c>
      <c r="F5736" s="86" t="str">
        <f>INDEX('Crosswalk Particulates'!$B:$B,MATCH('2017 EPA Data'!A5736,'Crosswalk Particulates'!$A:$A,0))</f>
        <v>Residential Buildings Sector</v>
      </c>
      <c r="G5736" s="91">
        <f>INDEX('Crosswalk Particulates'!$E:$E,MATCH('2017 EPA Data'!$B5736,'Crosswalk Particulates'!$D:$D,0))</f>
        <v>0</v>
      </c>
      <c r="H5736" s="103">
        <f t="shared" si="89"/>
        <v>0</v>
      </c>
    </row>
    <row r="5737" spans="1:8" hidden="1">
      <c r="A5737" s="80" t="s">
        <v>3835</v>
      </c>
      <c r="B5737" s="80" t="s">
        <v>3866</v>
      </c>
      <c r="C5737" s="80" t="s">
        <v>3705</v>
      </c>
      <c r="D5737" s="93">
        <v>0</v>
      </c>
      <c r="E5737" s="80" t="s">
        <v>3706</v>
      </c>
      <c r="F5737" s="86" t="str">
        <f>INDEX('Crosswalk Particulates'!$B:$B,MATCH('2017 EPA Data'!A5737,'Crosswalk Particulates'!$A:$A,0))</f>
        <v>process-mining-industry</v>
      </c>
      <c r="G5737" s="91">
        <f>INDEX('Crosswalk Particulates'!$E:$E,MATCH('2017 EPA Data'!$B5737,'Crosswalk Particulates'!$D:$D,0))</f>
        <v>0</v>
      </c>
      <c r="H5737" s="103">
        <f t="shared" si="89"/>
        <v>0</v>
      </c>
    </row>
    <row r="5738" spans="1:8" hidden="1">
      <c r="A5738" s="80" t="s">
        <v>3837</v>
      </c>
      <c r="B5738" s="80" t="s">
        <v>3827</v>
      </c>
      <c r="C5738" s="80" t="s">
        <v>3705</v>
      </c>
      <c r="D5738" s="93">
        <v>0</v>
      </c>
      <c r="E5738" s="80" t="s">
        <v>3706</v>
      </c>
      <c r="F5738" s="86" t="str">
        <f>INDEX('Crosswalk Particulates'!$B:$B,MATCH('2017 EPA Data'!A5738,'Crosswalk Particulates'!$A:$A,0))</f>
        <v>Electricity Sector</v>
      </c>
      <c r="G5738" s="91">
        <f>INDEX('Crosswalk Particulates'!$E:$E,MATCH('2017 EPA Data'!$B5738,'Crosswalk Particulates'!$D:$D,0))</f>
        <v>0</v>
      </c>
      <c r="H5738" s="103">
        <f t="shared" si="89"/>
        <v>0</v>
      </c>
    </row>
    <row r="5739" spans="1:8" hidden="1">
      <c r="A5739" s="80" t="s">
        <v>3795</v>
      </c>
      <c r="B5739" s="80" t="s">
        <v>3999</v>
      </c>
      <c r="C5739" s="80" t="s">
        <v>3705</v>
      </c>
      <c r="D5739" s="93">
        <v>0</v>
      </c>
      <c r="E5739" s="80" t="s">
        <v>3706</v>
      </c>
      <c r="F5739" s="86" t="str">
        <f>INDEX('Crosswalk Particulates'!$B:$B,MATCH('2017 EPA Data'!A5739,'Crosswalk Particulates'!$A:$A,0))</f>
        <v>process-cement-industry</v>
      </c>
      <c r="G5739" s="91">
        <f>INDEX('Crosswalk Particulates'!$E:$E,MATCH('2017 EPA Data'!$B5739,'Crosswalk Particulates'!$D:$D,0))</f>
        <v>0</v>
      </c>
      <c r="H5739" s="103">
        <f t="shared" si="89"/>
        <v>0</v>
      </c>
    </row>
    <row r="5740" spans="1:8" hidden="1">
      <c r="A5740" s="80" t="s">
        <v>3707</v>
      </c>
      <c r="B5740" s="80" t="s">
        <v>3897</v>
      </c>
      <c r="C5740" s="80" t="s">
        <v>3705</v>
      </c>
      <c r="D5740" s="93">
        <v>0</v>
      </c>
      <c r="E5740" s="80" t="s">
        <v>3706</v>
      </c>
      <c r="F5740" s="86" t="str">
        <f>INDEX('Crosswalk Particulates'!$B:$B,MATCH('2017 EPA Data'!A5740,'Crosswalk Particulates'!$A:$A,0))</f>
        <v>process-other-industry</v>
      </c>
      <c r="G5740" s="91">
        <f>INDEX('Crosswalk Particulates'!$E:$E,MATCH('2017 EPA Data'!$B5740,'Crosswalk Particulates'!$D:$D,0))</f>
        <v>0</v>
      </c>
      <c r="H5740" s="103">
        <f t="shared" si="89"/>
        <v>0</v>
      </c>
    </row>
    <row r="5741" spans="1:8" hidden="1">
      <c r="A5741" s="80" t="s">
        <v>3777</v>
      </c>
      <c r="B5741" s="80" t="s">
        <v>3797</v>
      </c>
      <c r="C5741" s="80" t="s">
        <v>3745</v>
      </c>
      <c r="D5741" s="93">
        <v>0</v>
      </c>
      <c r="E5741" s="80" t="s">
        <v>3710</v>
      </c>
      <c r="F5741" s="86" t="str">
        <f>INDEX('Crosswalk Particulates'!$B:$B,MATCH('2017 EPA Data'!A5741,'Crosswalk Particulates'!$A:$A,0))</f>
        <v>Other-EPA</v>
      </c>
      <c r="G5741" s="91" t="str">
        <f>INDEX('Crosswalk Particulates'!$E:$E,MATCH('2017 EPA Data'!$B5741,'Crosswalk Particulates'!$D:$D,0))</f>
        <v>NOX</v>
      </c>
      <c r="H5741" s="103">
        <f t="shared" si="89"/>
        <v>0</v>
      </c>
    </row>
    <row r="5742" spans="1:8" hidden="1">
      <c r="A5742" s="80" t="s">
        <v>3820</v>
      </c>
      <c r="B5742" s="80" t="s">
        <v>3884</v>
      </c>
      <c r="C5742" s="80" t="s">
        <v>3705</v>
      </c>
      <c r="D5742" s="93">
        <v>0</v>
      </c>
      <c r="E5742" s="80" t="s">
        <v>3706</v>
      </c>
      <c r="F5742" s="86" t="str">
        <f>INDEX('Crosswalk Particulates'!$B:$B,MATCH('2017 EPA Data'!A5742,'Crosswalk Particulates'!$A:$A,0))</f>
        <v>industry-fuel-other</v>
      </c>
      <c r="G5742" s="91">
        <f>INDEX('Crosswalk Particulates'!$E:$E,MATCH('2017 EPA Data'!$B5742,'Crosswalk Particulates'!$D:$D,0))</f>
        <v>0</v>
      </c>
      <c r="H5742" s="103">
        <f t="shared" si="89"/>
        <v>0</v>
      </c>
    </row>
    <row r="5743" spans="1:8" hidden="1">
      <c r="A5743" s="80" t="s">
        <v>3741</v>
      </c>
      <c r="B5743" s="80" t="s">
        <v>4008</v>
      </c>
      <c r="C5743" s="80" t="s">
        <v>3709</v>
      </c>
      <c r="D5743" s="93">
        <v>0</v>
      </c>
      <c r="E5743" s="80" t="s">
        <v>3710</v>
      </c>
      <c r="F5743" s="86" t="str">
        <f>INDEX('Crosswalk Particulates'!$B:$B,MATCH('2017 EPA Data'!A5743,'Crosswalk Particulates'!$A:$A,0))</f>
        <v>process-other-industry</v>
      </c>
      <c r="G5743" s="91">
        <f>INDEX('Crosswalk Particulates'!$E:$E,MATCH('2017 EPA Data'!$B5743,'Crosswalk Particulates'!$D:$D,0))</f>
        <v>0</v>
      </c>
      <c r="H5743" s="103">
        <f t="shared" si="89"/>
        <v>0</v>
      </c>
    </row>
    <row r="5744" spans="1:8" hidden="1">
      <c r="A5744" s="80" t="s">
        <v>3769</v>
      </c>
      <c r="B5744" s="80" t="s">
        <v>3765</v>
      </c>
      <c r="C5744" s="80" t="s">
        <v>3705</v>
      </c>
      <c r="D5744" s="93">
        <v>0</v>
      </c>
      <c r="E5744" s="80" t="s">
        <v>3706</v>
      </c>
      <c r="F5744" s="86" t="str">
        <f>INDEX('Crosswalk Particulates'!$B:$B,MATCH('2017 EPA Data'!A5744,'Crosswalk Particulates'!$A:$A,0))</f>
        <v>Electricity Sector</v>
      </c>
      <c r="G5744" s="91">
        <f>INDEX('Crosswalk Particulates'!$E:$E,MATCH('2017 EPA Data'!$B5744,'Crosswalk Particulates'!$D:$D,0))</f>
        <v>0</v>
      </c>
      <c r="H5744" s="103">
        <f t="shared" si="89"/>
        <v>0</v>
      </c>
    </row>
    <row r="5745" spans="1:8" hidden="1">
      <c r="A5745" s="80" t="s">
        <v>3837</v>
      </c>
      <c r="B5745" s="80" t="s">
        <v>3910</v>
      </c>
      <c r="C5745" s="80" t="s">
        <v>3705</v>
      </c>
      <c r="D5745" s="93">
        <v>0</v>
      </c>
      <c r="E5745" s="80" t="s">
        <v>3706</v>
      </c>
      <c r="F5745" s="86" t="str">
        <f>INDEX('Crosswalk Particulates'!$B:$B,MATCH('2017 EPA Data'!A5745,'Crosswalk Particulates'!$A:$A,0))</f>
        <v>Electricity Sector</v>
      </c>
      <c r="G5745" s="91">
        <f>INDEX('Crosswalk Particulates'!$E:$E,MATCH('2017 EPA Data'!$B5745,'Crosswalk Particulates'!$D:$D,0))</f>
        <v>0</v>
      </c>
      <c r="H5745" s="103">
        <f t="shared" si="89"/>
        <v>0</v>
      </c>
    </row>
    <row r="5746" spans="1:8" hidden="1">
      <c r="A5746" s="80" t="s">
        <v>3837</v>
      </c>
      <c r="B5746" s="80" t="s">
        <v>3960</v>
      </c>
      <c r="C5746" s="80" t="s">
        <v>3705</v>
      </c>
      <c r="D5746" s="93">
        <v>0</v>
      </c>
      <c r="E5746" s="80" t="s">
        <v>3706</v>
      </c>
      <c r="F5746" s="86" t="str">
        <f>INDEX('Crosswalk Particulates'!$B:$B,MATCH('2017 EPA Data'!A5746,'Crosswalk Particulates'!$A:$A,0))</f>
        <v>Electricity Sector</v>
      </c>
      <c r="G5746" s="91">
        <f>INDEX('Crosswalk Particulates'!$E:$E,MATCH('2017 EPA Data'!$B5746,'Crosswalk Particulates'!$D:$D,0))</f>
        <v>0</v>
      </c>
      <c r="H5746" s="103">
        <f t="shared" si="89"/>
        <v>0</v>
      </c>
    </row>
    <row r="5747" spans="1:8" hidden="1">
      <c r="A5747" s="80" t="s">
        <v>3774</v>
      </c>
      <c r="B5747" s="80" t="s">
        <v>3775</v>
      </c>
      <c r="C5747" s="80" t="s">
        <v>3705</v>
      </c>
      <c r="D5747" s="93">
        <v>0</v>
      </c>
      <c r="E5747" s="80" t="s">
        <v>3706</v>
      </c>
      <c r="F5747" s="86" t="str">
        <f>INDEX('Crosswalk Particulates'!$B:$B,MATCH('2017 EPA Data'!A5747,'Crosswalk Particulates'!$A:$A,0))</f>
        <v>process-other-industry</v>
      </c>
      <c r="G5747" s="91">
        <f>INDEX('Crosswalk Particulates'!$E:$E,MATCH('2017 EPA Data'!$B5747,'Crosswalk Particulates'!$D:$D,0))</f>
        <v>0</v>
      </c>
      <c r="H5747" s="103">
        <f t="shared" si="89"/>
        <v>0</v>
      </c>
    </row>
    <row r="5748" spans="1:8" hidden="1">
      <c r="A5748" s="80" t="s">
        <v>3726</v>
      </c>
      <c r="B5748" s="80" t="s">
        <v>3957</v>
      </c>
      <c r="C5748" s="80" t="s">
        <v>3705</v>
      </c>
      <c r="D5748" s="93">
        <v>0</v>
      </c>
      <c r="E5748" s="80" t="s">
        <v>3706</v>
      </c>
      <c r="F5748" s="86" t="str">
        <f>INDEX('Crosswalk Particulates'!$B:$B,MATCH('2017 EPA Data'!A5748,'Crosswalk Particulates'!$A:$A,0))</f>
        <v>process-other-industry</v>
      </c>
      <c r="G5748" s="91">
        <f>INDEX('Crosswalk Particulates'!$E:$E,MATCH('2017 EPA Data'!$B5748,'Crosswalk Particulates'!$D:$D,0))</f>
        <v>0</v>
      </c>
      <c r="H5748" s="103">
        <f t="shared" si="89"/>
        <v>0</v>
      </c>
    </row>
    <row r="5749" spans="1:8" hidden="1">
      <c r="A5749" s="80" t="s">
        <v>3766</v>
      </c>
      <c r="B5749" s="80" t="s">
        <v>3913</v>
      </c>
      <c r="C5749" s="80" t="s">
        <v>3705</v>
      </c>
      <c r="D5749" s="93">
        <v>0</v>
      </c>
      <c r="E5749" s="80" t="s">
        <v>3706</v>
      </c>
      <c r="F5749" s="86" t="str">
        <f>INDEX('Crosswalk Particulates'!$B:$B,MATCH('2017 EPA Data'!A5749,'Crosswalk Particulates'!$A:$A,0))</f>
        <v>process-chemicals-industry</v>
      </c>
      <c r="G5749" s="91">
        <f>INDEX('Crosswalk Particulates'!$E:$E,MATCH('2017 EPA Data'!$B5749,'Crosswalk Particulates'!$D:$D,0))</f>
        <v>0</v>
      </c>
      <c r="H5749" s="103">
        <f t="shared" si="89"/>
        <v>0</v>
      </c>
    </row>
    <row r="5750" spans="1:8" hidden="1">
      <c r="A5750" s="80" t="s">
        <v>3747</v>
      </c>
      <c r="B5750" s="80" t="s">
        <v>4008</v>
      </c>
      <c r="C5750" s="80" t="s">
        <v>3709</v>
      </c>
      <c r="D5750" s="93">
        <v>0</v>
      </c>
      <c r="E5750" s="80" t="s">
        <v>3710</v>
      </c>
      <c r="F5750" s="86" t="str">
        <f>INDEX('Crosswalk Particulates'!$B:$B,MATCH('2017 EPA Data'!A5750,'Crosswalk Particulates'!$A:$A,0))</f>
        <v>process-waste-industry</v>
      </c>
      <c r="G5750" s="91">
        <f>INDEX('Crosswalk Particulates'!$E:$E,MATCH('2017 EPA Data'!$B5750,'Crosswalk Particulates'!$D:$D,0))</f>
        <v>0</v>
      </c>
      <c r="H5750" s="103">
        <f t="shared" si="89"/>
        <v>0</v>
      </c>
    </row>
    <row r="5751" spans="1:8" hidden="1">
      <c r="A5751" s="80" t="s">
        <v>3734</v>
      </c>
      <c r="B5751" s="80" t="s">
        <v>3889</v>
      </c>
      <c r="C5751" s="80" t="s">
        <v>3705</v>
      </c>
      <c r="D5751" s="93">
        <v>0</v>
      </c>
      <c r="E5751" s="80" t="s">
        <v>3706</v>
      </c>
      <c r="F5751" s="86" t="str">
        <f>INDEX('Crosswalk Particulates'!$B:$B,MATCH('2017 EPA Data'!A5751,'Crosswalk Particulates'!$A:$A,0))</f>
        <v>process-other-industry</v>
      </c>
      <c r="G5751" s="91">
        <f>INDEX('Crosswalk Particulates'!$E:$E,MATCH('2017 EPA Data'!$B5751,'Crosswalk Particulates'!$D:$D,0))</f>
        <v>0</v>
      </c>
      <c r="H5751" s="103">
        <f t="shared" si="89"/>
        <v>0</v>
      </c>
    </row>
    <row r="5752" spans="1:8" hidden="1">
      <c r="A5752" s="80" t="s">
        <v>3722</v>
      </c>
      <c r="B5752" s="80" t="s">
        <v>3746</v>
      </c>
      <c r="C5752" s="80" t="s">
        <v>3705</v>
      </c>
      <c r="D5752" s="93">
        <v>0</v>
      </c>
      <c r="E5752" s="80" t="s">
        <v>3706</v>
      </c>
      <c r="F5752" s="86" t="str">
        <f>INDEX('Crosswalk Particulates'!$B:$B,MATCH('2017 EPA Data'!A5752,'Crosswalk Particulates'!$A:$A,0))</f>
        <v>Other-EPA</v>
      </c>
      <c r="G5752" s="91">
        <f>INDEX('Crosswalk Particulates'!$E:$E,MATCH('2017 EPA Data'!$B5752,'Crosswalk Particulates'!$D:$D,0))</f>
        <v>0</v>
      </c>
      <c r="H5752" s="103">
        <f t="shared" si="89"/>
        <v>0</v>
      </c>
    </row>
    <row r="5753" spans="1:8" hidden="1">
      <c r="A5753" s="80" t="s">
        <v>3774</v>
      </c>
      <c r="B5753" s="80" t="s">
        <v>3993</v>
      </c>
      <c r="C5753" s="80" t="s">
        <v>3705</v>
      </c>
      <c r="D5753" s="93">
        <v>0</v>
      </c>
      <c r="E5753" s="80" t="s">
        <v>3706</v>
      </c>
      <c r="F5753" s="86" t="str">
        <f>INDEX('Crosswalk Particulates'!$B:$B,MATCH('2017 EPA Data'!A5753,'Crosswalk Particulates'!$A:$A,0))</f>
        <v>process-other-industry</v>
      </c>
      <c r="G5753" s="91">
        <f>INDEX('Crosswalk Particulates'!$E:$E,MATCH('2017 EPA Data'!$B5753,'Crosswalk Particulates'!$D:$D,0))</f>
        <v>0</v>
      </c>
      <c r="H5753" s="103">
        <f t="shared" si="89"/>
        <v>0</v>
      </c>
    </row>
    <row r="5754" spans="1:8" hidden="1">
      <c r="A5754" s="80" t="s">
        <v>3843</v>
      </c>
      <c r="B5754" s="80" t="s">
        <v>4008</v>
      </c>
      <c r="C5754" s="80" t="s">
        <v>3709</v>
      </c>
      <c r="D5754" s="93">
        <v>0</v>
      </c>
      <c r="E5754" s="80" t="s">
        <v>3710</v>
      </c>
      <c r="F5754" s="86" t="str">
        <f>INDEX('Crosswalk Particulates'!$B:$B,MATCH('2017 EPA Data'!A5754,'Crosswalk Particulates'!$A:$A,0))</f>
        <v>Commercial Buildings Sector</v>
      </c>
      <c r="G5754" s="91">
        <f>INDEX('Crosswalk Particulates'!$E:$E,MATCH('2017 EPA Data'!$B5754,'Crosswalk Particulates'!$D:$D,0))</f>
        <v>0</v>
      </c>
      <c r="H5754" s="103">
        <f t="shared" si="89"/>
        <v>0</v>
      </c>
    </row>
    <row r="5755" spans="1:8" hidden="1">
      <c r="A5755" s="80" t="s">
        <v>3852</v>
      </c>
      <c r="B5755" s="80" t="s">
        <v>3949</v>
      </c>
      <c r="C5755" s="80" t="s">
        <v>3705</v>
      </c>
      <c r="D5755" s="93">
        <v>0</v>
      </c>
      <c r="E5755" s="80" t="s">
        <v>3706</v>
      </c>
      <c r="F5755" s="86" t="str">
        <f>INDEX('Crosswalk Particulates'!$B:$B,MATCH('2017 EPA Data'!A5755,'Crosswalk Particulates'!$A:$A,0))</f>
        <v>Commercial Buildings Sector</v>
      </c>
      <c r="G5755" s="91">
        <f>INDEX('Crosswalk Particulates'!$E:$E,MATCH('2017 EPA Data'!$B5755,'Crosswalk Particulates'!$D:$D,0))</f>
        <v>0</v>
      </c>
      <c r="H5755" s="103">
        <f t="shared" si="89"/>
        <v>0</v>
      </c>
    </row>
    <row r="5756" spans="1:8" hidden="1">
      <c r="A5756" s="80" t="s">
        <v>3817</v>
      </c>
      <c r="B5756" s="80" t="s">
        <v>3898</v>
      </c>
      <c r="C5756" s="80" t="s">
        <v>3705</v>
      </c>
      <c r="D5756" s="93">
        <v>0</v>
      </c>
      <c r="E5756" s="80" t="s">
        <v>3706</v>
      </c>
      <c r="F5756" s="86" t="str">
        <f>INDEX('Crosswalk Particulates'!$B:$B,MATCH('2017 EPA Data'!A5756,'Crosswalk Particulates'!$A:$A,0))</f>
        <v>industry-fuel-oil</v>
      </c>
      <c r="G5756" s="91">
        <f>INDEX('Crosswalk Particulates'!$E:$E,MATCH('2017 EPA Data'!$B5756,'Crosswalk Particulates'!$D:$D,0))</f>
        <v>0</v>
      </c>
      <c r="H5756" s="103">
        <f t="shared" si="89"/>
        <v>0</v>
      </c>
    </row>
    <row r="5757" spans="1:8" hidden="1">
      <c r="A5757" s="80" t="s">
        <v>3795</v>
      </c>
      <c r="B5757" s="80" t="s">
        <v>3968</v>
      </c>
      <c r="C5757" s="80" t="s">
        <v>3705</v>
      </c>
      <c r="D5757" s="93">
        <v>0</v>
      </c>
      <c r="E5757" s="80" t="s">
        <v>3706</v>
      </c>
      <c r="F5757" s="86" t="str">
        <f>INDEX('Crosswalk Particulates'!$B:$B,MATCH('2017 EPA Data'!A5757,'Crosswalk Particulates'!$A:$A,0))</f>
        <v>process-cement-industry</v>
      </c>
      <c r="G5757" s="91">
        <f>INDEX('Crosswalk Particulates'!$E:$E,MATCH('2017 EPA Data'!$B5757,'Crosswalk Particulates'!$D:$D,0))</f>
        <v>0</v>
      </c>
      <c r="H5757" s="103">
        <f t="shared" si="89"/>
        <v>0</v>
      </c>
    </row>
    <row r="5758" spans="1:8" hidden="1">
      <c r="A5758" s="80" t="s">
        <v>3734</v>
      </c>
      <c r="B5758" s="80" t="s">
        <v>3903</v>
      </c>
      <c r="C5758" s="80" t="s">
        <v>3705</v>
      </c>
      <c r="D5758" s="93">
        <v>0</v>
      </c>
      <c r="E5758" s="80" t="s">
        <v>3706</v>
      </c>
      <c r="F5758" s="86" t="str">
        <f>INDEX('Crosswalk Particulates'!$B:$B,MATCH('2017 EPA Data'!A5758,'Crosswalk Particulates'!$A:$A,0))</f>
        <v>process-other-industry</v>
      </c>
      <c r="G5758" s="91">
        <f>INDEX('Crosswalk Particulates'!$E:$E,MATCH('2017 EPA Data'!$B5758,'Crosswalk Particulates'!$D:$D,0))</f>
        <v>0</v>
      </c>
      <c r="H5758" s="103">
        <f t="shared" si="89"/>
        <v>0</v>
      </c>
    </row>
    <row r="5759" spans="1:8" hidden="1">
      <c r="A5759" s="80" t="s">
        <v>3769</v>
      </c>
      <c r="B5759" s="80" t="s">
        <v>3910</v>
      </c>
      <c r="C5759" s="80" t="s">
        <v>3705</v>
      </c>
      <c r="D5759" s="93">
        <v>0</v>
      </c>
      <c r="E5759" s="80" t="s">
        <v>3706</v>
      </c>
      <c r="F5759" s="86" t="str">
        <f>INDEX('Crosswalk Particulates'!$B:$B,MATCH('2017 EPA Data'!A5759,'Crosswalk Particulates'!$A:$A,0))</f>
        <v>Electricity Sector</v>
      </c>
      <c r="G5759" s="91">
        <f>INDEX('Crosswalk Particulates'!$E:$E,MATCH('2017 EPA Data'!$B5759,'Crosswalk Particulates'!$D:$D,0))</f>
        <v>0</v>
      </c>
      <c r="H5759" s="103">
        <f t="shared" si="89"/>
        <v>0</v>
      </c>
    </row>
    <row r="5760" spans="1:8" hidden="1">
      <c r="A5760" s="80" t="s">
        <v>3734</v>
      </c>
      <c r="B5760" s="80" t="s">
        <v>3800</v>
      </c>
      <c r="C5760" s="80" t="s">
        <v>3705</v>
      </c>
      <c r="D5760" s="93">
        <v>0</v>
      </c>
      <c r="E5760" s="80" t="s">
        <v>3706</v>
      </c>
      <c r="F5760" s="86" t="str">
        <f>INDEX('Crosswalk Particulates'!$B:$B,MATCH('2017 EPA Data'!A5760,'Crosswalk Particulates'!$A:$A,0))</f>
        <v>process-other-industry</v>
      </c>
      <c r="G5760" s="91">
        <f>INDEX('Crosswalk Particulates'!$E:$E,MATCH('2017 EPA Data'!$B5760,'Crosswalk Particulates'!$D:$D,0))</f>
        <v>0</v>
      </c>
      <c r="H5760" s="103">
        <f t="shared" si="89"/>
        <v>0</v>
      </c>
    </row>
    <row r="5761" spans="1:8" hidden="1">
      <c r="A5761" s="80" t="s">
        <v>3751</v>
      </c>
      <c r="B5761" s="80" t="s">
        <v>3834</v>
      </c>
      <c r="C5761" s="80" t="s">
        <v>3705</v>
      </c>
      <c r="D5761" s="93">
        <v>0</v>
      </c>
      <c r="E5761" s="80" t="s">
        <v>3706</v>
      </c>
      <c r="F5761" s="86" t="str">
        <f>INDEX('Crosswalk Particulates'!$B:$B,MATCH('2017 EPA Data'!A5761,'Crosswalk Particulates'!$A:$A,0))</f>
        <v>Other-EPA</v>
      </c>
      <c r="G5761" s="91">
        <f>INDEX('Crosswalk Particulates'!$E:$E,MATCH('2017 EPA Data'!$B5761,'Crosswalk Particulates'!$D:$D,0))</f>
        <v>0</v>
      </c>
      <c r="H5761" s="103">
        <f t="shared" si="89"/>
        <v>0</v>
      </c>
    </row>
    <row r="5762" spans="1:8" hidden="1">
      <c r="A5762" s="80" t="s">
        <v>3790</v>
      </c>
      <c r="B5762" s="80" t="s">
        <v>4008</v>
      </c>
      <c r="C5762" s="80" t="s">
        <v>3709</v>
      </c>
      <c r="D5762" s="93">
        <v>0</v>
      </c>
      <c r="E5762" s="80" t="s">
        <v>3710</v>
      </c>
      <c r="F5762" s="86" t="str">
        <f>INDEX('Crosswalk Particulates'!$B:$B,MATCH('2017 EPA Data'!A5762,'Crosswalk Particulates'!$A:$A,0))</f>
        <v>process-other-industry</v>
      </c>
      <c r="G5762" s="91">
        <f>INDEX('Crosswalk Particulates'!$E:$E,MATCH('2017 EPA Data'!$B5762,'Crosswalk Particulates'!$D:$D,0))</f>
        <v>0</v>
      </c>
      <c r="H5762" s="103">
        <f t="shared" si="89"/>
        <v>0</v>
      </c>
    </row>
    <row r="5763" spans="1:8" hidden="1">
      <c r="A5763" s="80" t="s">
        <v>3774</v>
      </c>
      <c r="B5763" s="80" t="s">
        <v>3952</v>
      </c>
      <c r="C5763" s="80" t="s">
        <v>3705</v>
      </c>
      <c r="D5763" s="93">
        <v>0</v>
      </c>
      <c r="E5763" s="80" t="s">
        <v>3706</v>
      </c>
      <c r="F5763" s="86" t="str">
        <f>INDEX('Crosswalk Particulates'!$B:$B,MATCH('2017 EPA Data'!A5763,'Crosswalk Particulates'!$A:$A,0))</f>
        <v>process-other-industry</v>
      </c>
      <c r="G5763" s="91">
        <f>INDEX('Crosswalk Particulates'!$E:$E,MATCH('2017 EPA Data'!$B5763,'Crosswalk Particulates'!$D:$D,0))</f>
        <v>0</v>
      </c>
      <c r="H5763" s="103">
        <f t="shared" si="89"/>
        <v>0</v>
      </c>
    </row>
    <row r="5764" spans="1:8" hidden="1">
      <c r="A5764" s="80" t="s">
        <v>3835</v>
      </c>
      <c r="B5764" s="80" t="s">
        <v>3944</v>
      </c>
      <c r="C5764" s="80" t="s">
        <v>3705</v>
      </c>
      <c r="D5764" s="93">
        <v>0</v>
      </c>
      <c r="E5764" s="80" t="s">
        <v>3706</v>
      </c>
      <c r="F5764" s="86" t="str">
        <f>INDEX('Crosswalk Particulates'!$B:$B,MATCH('2017 EPA Data'!A5764,'Crosswalk Particulates'!$A:$A,0))</f>
        <v>process-mining-industry</v>
      </c>
      <c r="G5764" s="91">
        <f>INDEX('Crosswalk Particulates'!$E:$E,MATCH('2017 EPA Data'!$B5764,'Crosswalk Particulates'!$D:$D,0))</f>
        <v>0</v>
      </c>
      <c r="H5764" s="103">
        <f t="shared" ref="H5764:H5827" si="90">IF(E5764="TON",D5764/metricton_to_shortton,0)*10^6</f>
        <v>0</v>
      </c>
    </row>
    <row r="5765" spans="1:8" hidden="1">
      <c r="A5765" s="80" t="s">
        <v>3774</v>
      </c>
      <c r="B5765" s="80" t="s">
        <v>3931</v>
      </c>
      <c r="C5765" s="80" t="s">
        <v>3705</v>
      </c>
      <c r="D5765" s="93">
        <v>0</v>
      </c>
      <c r="E5765" s="80" t="s">
        <v>3706</v>
      </c>
      <c r="F5765" s="86" t="str">
        <f>INDEX('Crosswalk Particulates'!$B:$B,MATCH('2017 EPA Data'!A5765,'Crosswalk Particulates'!$A:$A,0))</f>
        <v>process-other-industry</v>
      </c>
      <c r="G5765" s="91">
        <f>INDEX('Crosswalk Particulates'!$E:$E,MATCH('2017 EPA Data'!$B5765,'Crosswalk Particulates'!$D:$D,0))</f>
        <v>0</v>
      </c>
      <c r="H5765" s="103">
        <f t="shared" si="90"/>
        <v>0</v>
      </c>
    </row>
    <row r="5766" spans="1:8" hidden="1">
      <c r="A5766" s="80" t="s">
        <v>3795</v>
      </c>
      <c r="B5766" s="80" t="s">
        <v>3956</v>
      </c>
      <c r="C5766" s="80" t="s">
        <v>3705</v>
      </c>
      <c r="D5766" s="93">
        <v>0</v>
      </c>
      <c r="E5766" s="80" t="s">
        <v>3706</v>
      </c>
      <c r="F5766" s="86" t="str">
        <f>INDEX('Crosswalk Particulates'!$B:$B,MATCH('2017 EPA Data'!A5766,'Crosswalk Particulates'!$A:$A,0))</f>
        <v>process-cement-industry</v>
      </c>
      <c r="G5766" s="91">
        <f>INDEX('Crosswalk Particulates'!$E:$E,MATCH('2017 EPA Data'!$B5766,'Crosswalk Particulates'!$D:$D,0))</f>
        <v>0</v>
      </c>
      <c r="H5766" s="103">
        <f t="shared" si="90"/>
        <v>0</v>
      </c>
    </row>
    <row r="5767" spans="1:8" hidden="1">
      <c r="A5767" s="80" t="s">
        <v>3837</v>
      </c>
      <c r="B5767" s="80" t="s">
        <v>3901</v>
      </c>
      <c r="C5767" s="80" t="s">
        <v>3705</v>
      </c>
      <c r="D5767" s="93">
        <v>0</v>
      </c>
      <c r="E5767" s="80" t="s">
        <v>3706</v>
      </c>
      <c r="F5767" s="86" t="str">
        <f>INDEX('Crosswalk Particulates'!$B:$B,MATCH('2017 EPA Data'!A5767,'Crosswalk Particulates'!$A:$A,0))</f>
        <v>Electricity Sector</v>
      </c>
      <c r="G5767" s="91">
        <f>INDEX('Crosswalk Particulates'!$E:$E,MATCH('2017 EPA Data'!$B5767,'Crosswalk Particulates'!$D:$D,0))</f>
        <v>0</v>
      </c>
      <c r="H5767" s="103">
        <f t="shared" si="90"/>
        <v>0</v>
      </c>
    </row>
    <row r="5768" spans="1:8" hidden="1">
      <c r="A5768" s="80" t="s">
        <v>3769</v>
      </c>
      <c r="B5768" s="80" t="s">
        <v>3926</v>
      </c>
      <c r="C5768" s="80" t="s">
        <v>3705</v>
      </c>
      <c r="D5768" s="93">
        <v>0</v>
      </c>
      <c r="E5768" s="80" t="s">
        <v>3706</v>
      </c>
      <c r="F5768" s="86" t="str">
        <f>INDEX('Crosswalk Particulates'!$B:$B,MATCH('2017 EPA Data'!A5768,'Crosswalk Particulates'!$A:$A,0))</f>
        <v>Electricity Sector</v>
      </c>
      <c r="G5768" s="91">
        <f>INDEX('Crosswalk Particulates'!$E:$E,MATCH('2017 EPA Data'!$B5768,'Crosswalk Particulates'!$D:$D,0))</f>
        <v>0</v>
      </c>
      <c r="H5768" s="103">
        <f t="shared" si="90"/>
        <v>0</v>
      </c>
    </row>
    <row r="5769" spans="1:8" hidden="1">
      <c r="A5769" s="80" t="s">
        <v>3806</v>
      </c>
      <c r="B5769" s="80" t="s">
        <v>3887</v>
      </c>
      <c r="C5769" s="80" t="s">
        <v>3705</v>
      </c>
      <c r="D5769" s="93">
        <v>0</v>
      </c>
      <c r="E5769" s="80" t="s">
        <v>3706</v>
      </c>
      <c r="F5769" s="86" t="str">
        <f>INDEX('Crosswalk Particulates'!$B:$B,MATCH('2017 EPA Data'!A5769,'Crosswalk Particulates'!$A:$A,0))</f>
        <v>Other-EPA</v>
      </c>
      <c r="G5769" s="91">
        <f>INDEX('Crosswalk Particulates'!$E:$E,MATCH('2017 EPA Data'!$B5769,'Crosswalk Particulates'!$D:$D,0))</f>
        <v>0</v>
      </c>
      <c r="H5769" s="103">
        <f t="shared" si="90"/>
        <v>0</v>
      </c>
    </row>
    <row r="5770" spans="1:8" hidden="1">
      <c r="A5770" s="80" t="s">
        <v>3743</v>
      </c>
      <c r="B5770" s="80" t="s">
        <v>3897</v>
      </c>
      <c r="C5770" s="80" t="s">
        <v>3705</v>
      </c>
      <c r="D5770" s="93">
        <v>0</v>
      </c>
      <c r="E5770" s="80" t="s">
        <v>3706</v>
      </c>
      <c r="F5770" s="86" t="str">
        <f>INDEX('Crosswalk Particulates'!$B:$B,MATCH('2017 EPA Data'!A5770,'Crosswalk Particulates'!$A:$A,0))</f>
        <v>process-other-industry</v>
      </c>
      <c r="G5770" s="91">
        <f>INDEX('Crosswalk Particulates'!$E:$E,MATCH('2017 EPA Data'!$B5770,'Crosswalk Particulates'!$D:$D,0))</f>
        <v>0</v>
      </c>
      <c r="H5770" s="103">
        <f t="shared" si="90"/>
        <v>0</v>
      </c>
    </row>
    <row r="5771" spans="1:8" hidden="1">
      <c r="A5771" s="80" t="s">
        <v>3774</v>
      </c>
      <c r="B5771" s="80" t="s">
        <v>4001</v>
      </c>
      <c r="C5771" s="80" t="s">
        <v>3705</v>
      </c>
      <c r="D5771" s="93">
        <v>0</v>
      </c>
      <c r="E5771" s="80" t="s">
        <v>3706</v>
      </c>
      <c r="F5771" s="86" t="str">
        <f>INDEX('Crosswalk Particulates'!$B:$B,MATCH('2017 EPA Data'!A5771,'Crosswalk Particulates'!$A:$A,0))</f>
        <v>process-other-industry</v>
      </c>
      <c r="G5771" s="91">
        <f>INDEX('Crosswalk Particulates'!$E:$E,MATCH('2017 EPA Data'!$B5771,'Crosswalk Particulates'!$D:$D,0))</f>
        <v>0</v>
      </c>
      <c r="H5771" s="103">
        <f t="shared" si="90"/>
        <v>0</v>
      </c>
    </row>
    <row r="5772" spans="1:8" hidden="1">
      <c r="A5772" s="80" t="s">
        <v>3911</v>
      </c>
      <c r="B5772" s="80" t="s">
        <v>3923</v>
      </c>
      <c r="C5772" s="80" t="s">
        <v>3705</v>
      </c>
      <c r="D5772" s="93">
        <v>0</v>
      </c>
      <c r="E5772" s="80" t="s">
        <v>3706</v>
      </c>
      <c r="F5772" s="86" t="str">
        <f>INDEX('Crosswalk Particulates'!$B:$B,MATCH('2017 EPA Data'!A5772,'Crosswalk Particulates'!$A:$A,0))</f>
        <v>Residential Buildings Sector</v>
      </c>
      <c r="G5772" s="91">
        <f>INDEX('Crosswalk Particulates'!$E:$E,MATCH('2017 EPA Data'!$B5772,'Crosswalk Particulates'!$D:$D,0))</f>
        <v>0</v>
      </c>
      <c r="H5772" s="103">
        <f t="shared" si="90"/>
        <v>0</v>
      </c>
    </row>
    <row r="5773" spans="1:8" hidden="1">
      <c r="A5773" s="80" t="s">
        <v>3789</v>
      </c>
      <c r="B5773" s="80" t="s">
        <v>3793</v>
      </c>
      <c r="C5773" s="80" t="s">
        <v>3745</v>
      </c>
      <c r="D5773" s="93">
        <v>0</v>
      </c>
      <c r="E5773" s="80" t="s">
        <v>3710</v>
      </c>
      <c r="F5773" s="86" t="str">
        <f>INDEX('Crosswalk Particulates'!$B:$B,MATCH('2017 EPA Data'!A5773,'Crosswalk Particulates'!$A:$A,0))</f>
        <v>Commercial Buildings Sector</v>
      </c>
      <c r="G5773" s="91">
        <f>INDEX('Crosswalk Particulates'!$E:$E,MATCH('2017 EPA Data'!$B5773,'Crosswalk Particulates'!$D:$D,0))</f>
        <v>0</v>
      </c>
      <c r="H5773" s="103">
        <f t="shared" si="90"/>
        <v>0</v>
      </c>
    </row>
    <row r="5774" spans="1:8" hidden="1">
      <c r="A5774" s="80" t="s">
        <v>3911</v>
      </c>
      <c r="B5774" s="80" t="s">
        <v>3894</v>
      </c>
      <c r="C5774" s="80" t="s">
        <v>3705</v>
      </c>
      <c r="D5774" s="93">
        <v>0</v>
      </c>
      <c r="E5774" s="80" t="s">
        <v>3706</v>
      </c>
      <c r="F5774" s="86" t="str">
        <f>INDEX('Crosswalk Particulates'!$B:$B,MATCH('2017 EPA Data'!A5774,'Crosswalk Particulates'!$A:$A,0))</f>
        <v>Residential Buildings Sector</v>
      </c>
      <c r="G5774" s="91">
        <f>INDEX('Crosswalk Particulates'!$E:$E,MATCH('2017 EPA Data'!$B5774,'Crosswalk Particulates'!$D:$D,0))</f>
        <v>0</v>
      </c>
      <c r="H5774" s="103">
        <f t="shared" si="90"/>
        <v>0</v>
      </c>
    </row>
    <row r="5775" spans="1:8" hidden="1">
      <c r="A5775" s="80" t="s">
        <v>3784</v>
      </c>
      <c r="B5775" s="80" t="s">
        <v>3755</v>
      </c>
      <c r="C5775" s="80" t="s">
        <v>3705</v>
      </c>
      <c r="D5775" s="93">
        <v>0</v>
      </c>
      <c r="E5775" s="80" t="s">
        <v>3706</v>
      </c>
      <c r="F5775" s="86" t="str">
        <f>INDEX('Crosswalk Particulates'!$B:$B,MATCH('2017 EPA Data'!A5775,'Crosswalk Particulates'!$A:$A,0))</f>
        <v>industry-fuel-coal</v>
      </c>
      <c r="G5775" s="91">
        <f>INDEX('Crosswalk Particulates'!$E:$E,MATCH('2017 EPA Data'!$B5775,'Crosswalk Particulates'!$D:$D,0))</f>
        <v>0</v>
      </c>
      <c r="H5775" s="103">
        <f t="shared" si="90"/>
        <v>0</v>
      </c>
    </row>
    <row r="5776" spans="1:8" hidden="1">
      <c r="A5776" s="80" t="s">
        <v>3751</v>
      </c>
      <c r="B5776" s="80" t="s">
        <v>3727</v>
      </c>
      <c r="C5776" s="80" t="s">
        <v>3705</v>
      </c>
      <c r="D5776" s="93">
        <v>0</v>
      </c>
      <c r="E5776" s="80" t="s">
        <v>3706</v>
      </c>
      <c r="F5776" s="86" t="str">
        <f>INDEX('Crosswalk Particulates'!$B:$B,MATCH('2017 EPA Data'!A5776,'Crosswalk Particulates'!$A:$A,0))</f>
        <v>Other-EPA</v>
      </c>
      <c r="G5776" s="91">
        <f>INDEX('Crosswalk Particulates'!$E:$E,MATCH('2017 EPA Data'!$B5776,'Crosswalk Particulates'!$D:$D,0))</f>
        <v>0</v>
      </c>
      <c r="H5776" s="103">
        <f t="shared" si="90"/>
        <v>0</v>
      </c>
    </row>
    <row r="5777" spans="1:8" hidden="1">
      <c r="A5777" s="80" t="s">
        <v>3753</v>
      </c>
      <c r="B5777" s="80" t="s">
        <v>4052</v>
      </c>
      <c r="C5777" s="80" t="s">
        <v>3705</v>
      </c>
      <c r="D5777" s="93">
        <v>0</v>
      </c>
      <c r="E5777" s="80" t="s">
        <v>3706</v>
      </c>
      <c r="F5777" s="86" t="str">
        <f>INDEX('Crosswalk Particulates'!$B:$B,MATCH('2017 EPA Data'!A5777,'Crosswalk Particulates'!$A:$A,0))</f>
        <v>Electricity Sector</v>
      </c>
      <c r="G5777" s="91">
        <f>INDEX('Crosswalk Particulates'!$E:$E,MATCH('2017 EPA Data'!$B5777,'Crosswalk Particulates'!$D:$D,0))</f>
        <v>0</v>
      </c>
      <c r="H5777" s="103">
        <f t="shared" si="90"/>
        <v>0</v>
      </c>
    </row>
    <row r="5778" spans="1:8" hidden="1">
      <c r="A5778" s="80" t="s">
        <v>3837</v>
      </c>
      <c r="B5778" s="80" t="s">
        <v>3786</v>
      </c>
      <c r="C5778" s="80" t="s">
        <v>3705</v>
      </c>
      <c r="D5778" s="93">
        <v>0</v>
      </c>
      <c r="E5778" s="80" t="s">
        <v>3706</v>
      </c>
      <c r="F5778" s="86" t="str">
        <f>INDEX('Crosswalk Particulates'!$B:$B,MATCH('2017 EPA Data'!A5778,'Crosswalk Particulates'!$A:$A,0))</f>
        <v>Electricity Sector</v>
      </c>
      <c r="G5778" s="91">
        <f>INDEX('Crosswalk Particulates'!$E:$E,MATCH('2017 EPA Data'!$B5778,'Crosswalk Particulates'!$D:$D,0))</f>
        <v>0</v>
      </c>
      <c r="H5778" s="103">
        <f t="shared" si="90"/>
        <v>0</v>
      </c>
    </row>
    <row r="5779" spans="1:8" hidden="1">
      <c r="A5779" s="80" t="s">
        <v>3806</v>
      </c>
      <c r="B5779" s="80" t="s">
        <v>3793</v>
      </c>
      <c r="C5779" s="80" t="s">
        <v>3745</v>
      </c>
      <c r="D5779" s="93">
        <v>0</v>
      </c>
      <c r="E5779" s="80" t="s">
        <v>3710</v>
      </c>
      <c r="F5779" s="86" t="str">
        <f>INDEX('Crosswalk Particulates'!$B:$B,MATCH('2017 EPA Data'!A5779,'Crosswalk Particulates'!$A:$A,0))</f>
        <v>Other-EPA</v>
      </c>
      <c r="G5779" s="91">
        <f>INDEX('Crosswalk Particulates'!$E:$E,MATCH('2017 EPA Data'!$B5779,'Crosswalk Particulates'!$D:$D,0))</f>
        <v>0</v>
      </c>
      <c r="H5779" s="103">
        <f t="shared" si="90"/>
        <v>0</v>
      </c>
    </row>
    <row r="5780" spans="1:8" hidden="1">
      <c r="A5780" s="80" t="s">
        <v>3911</v>
      </c>
      <c r="B5780" s="80" t="s">
        <v>3882</v>
      </c>
      <c r="C5780" s="80" t="s">
        <v>3705</v>
      </c>
      <c r="D5780" s="93">
        <v>0</v>
      </c>
      <c r="E5780" s="80" t="s">
        <v>3706</v>
      </c>
      <c r="F5780" s="86" t="str">
        <f>INDEX('Crosswalk Particulates'!$B:$B,MATCH('2017 EPA Data'!A5780,'Crosswalk Particulates'!$A:$A,0))</f>
        <v>Residential Buildings Sector</v>
      </c>
      <c r="G5780" s="91">
        <f>INDEX('Crosswalk Particulates'!$E:$E,MATCH('2017 EPA Data'!$B5780,'Crosswalk Particulates'!$D:$D,0))</f>
        <v>0</v>
      </c>
      <c r="H5780" s="103">
        <f t="shared" si="90"/>
        <v>0</v>
      </c>
    </row>
    <row r="5781" spans="1:8" hidden="1">
      <c r="A5781" s="80" t="s">
        <v>3911</v>
      </c>
      <c r="B5781" s="80" t="s">
        <v>3917</v>
      </c>
      <c r="C5781" s="80" t="s">
        <v>3705</v>
      </c>
      <c r="D5781" s="93">
        <v>0</v>
      </c>
      <c r="E5781" s="80" t="s">
        <v>3706</v>
      </c>
      <c r="F5781" s="86" t="str">
        <f>INDEX('Crosswalk Particulates'!$B:$B,MATCH('2017 EPA Data'!A5781,'Crosswalk Particulates'!$A:$A,0))</f>
        <v>Residential Buildings Sector</v>
      </c>
      <c r="G5781" s="91">
        <f>INDEX('Crosswalk Particulates'!$E:$E,MATCH('2017 EPA Data'!$B5781,'Crosswalk Particulates'!$D:$D,0))</f>
        <v>0</v>
      </c>
      <c r="H5781" s="103">
        <f t="shared" si="90"/>
        <v>0</v>
      </c>
    </row>
    <row r="5782" spans="1:8" hidden="1">
      <c r="A5782" s="80" t="s">
        <v>3796</v>
      </c>
      <c r="B5782" s="80" t="s">
        <v>3929</v>
      </c>
      <c r="C5782" s="80" t="s">
        <v>3705</v>
      </c>
      <c r="D5782" s="93">
        <v>0</v>
      </c>
      <c r="E5782" s="80" t="s">
        <v>3706</v>
      </c>
      <c r="F5782" s="86" t="str">
        <f>INDEX('Crosswalk Particulates'!$B:$B,MATCH('2017 EPA Data'!A5782,'Crosswalk Particulates'!$A:$A,0))</f>
        <v>Electricity Sector</v>
      </c>
      <c r="G5782" s="91">
        <f>INDEX('Crosswalk Particulates'!$E:$E,MATCH('2017 EPA Data'!$B5782,'Crosswalk Particulates'!$D:$D,0))</f>
        <v>0</v>
      </c>
      <c r="H5782" s="103">
        <f t="shared" si="90"/>
        <v>0</v>
      </c>
    </row>
    <row r="5783" spans="1:8" hidden="1">
      <c r="A5783" s="80" t="s">
        <v>3911</v>
      </c>
      <c r="B5783" s="80" t="s">
        <v>3951</v>
      </c>
      <c r="C5783" s="80" t="s">
        <v>3705</v>
      </c>
      <c r="D5783" s="93">
        <v>0</v>
      </c>
      <c r="E5783" s="80" t="s">
        <v>3706</v>
      </c>
      <c r="F5783" s="86" t="str">
        <f>INDEX('Crosswalk Particulates'!$B:$B,MATCH('2017 EPA Data'!A5783,'Crosswalk Particulates'!$A:$A,0))</f>
        <v>Residential Buildings Sector</v>
      </c>
      <c r="G5783" s="91">
        <f>INDEX('Crosswalk Particulates'!$E:$E,MATCH('2017 EPA Data'!$B5783,'Crosswalk Particulates'!$D:$D,0))</f>
        <v>0</v>
      </c>
      <c r="H5783" s="103">
        <f t="shared" si="90"/>
        <v>0</v>
      </c>
    </row>
    <row r="5784" spans="1:8" hidden="1">
      <c r="A5784" s="80" t="s">
        <v>3911</v>
      </c>
      <c r="B5784" s="80" t="s">
        <v>3874</v>
      </c>
      <c r="C5784" s="80" t="s">
        <v>3705</v>
      </c>
      <c r="D5784" s="93">
        <v>0</v>
      </c>
      <c r="E5784" s="80" t="s">
        <v>3706</v>
      </c>
      <c r="F5784" s="86" t="str">
        <f>INDEX('Crosswalk Particulates'!$B:$B,MATCH('2017 EPA Data'!A5784,'Crosswalk Particulates'!$A:$A,0))</f>
        <v>Residential Buildings Sector</v>
      </c>
      <c r="G5784" s="91">
        <f>INDEX('Crosswalk Particulates'!$E:$E,MATCH('2017 EPA Data'!$B5784,'Crosswalk Particulates'!$D:$D,0))</f>
        <v>0</v>
      </c>
      <c r="H5784" s="103">
        <f t="shared" si="90"/>
        <v>0</v>
      </c>
    </row>
    <row r="5785" spans="1:8" hidden="1">
      <c r="A5785" s="80" t="s">
        <v>3911</v>
      </c>
      <c r="B5785" s="80" t="s">
        <v>3873</v>
      </c>
      <c r="C5785" s="80" t="s">
        <v>3705</v>
      </c>
      <c r="D5785" s="93">
        <v>0</v>
      </c>
      <c r="E5785" s="80" t="s">
        <v>3706</v>
      </c>
      <c r="F5785" s="86" t="str">
        <f>INDEX('Crosswalk Particulates'!$B:$B,MATCH('2017 EPA Data'!A5785,'Crosswalk Particulates'!$A:$A,0))</f>
        <v>Residential Buildings Sector</v>
      </c>
      <c r="G5785" s="91">
        <f>INDEX('Crosswalk Particulates'!$E:$E,MATCH('2017 EPA Data'!$B5785,'Crosswalk Particulates'!$D:$D,0))</f>
        <v>0</v>
      </c>
      <c r="H5785" s="103">
        <f t="shared" si="90"/>
        <v>0</v>
      </c>
    </row>
    <row r="5786" spans="1:8" hidden="1">
      <c r="A5786" s="80" t="s">
        <v>3751</v>
      </c>
      <c r="B5786" s="80" t="s">
        <v>3721</v>
      </c>
      <c r="C5786" s="80" t="s">
        <v>3705</v>
      </c>
      <c r="D5786" s="93">
        <v>0</v>
      </c>
      <c r="E5786" s="80" t="s">
        <v>3706</v>
      </c>
      <c r="F5786" s="86" t="str">
        <f>INDEX('Crosswalk Particulates'!$B:$B,MATCH('2017 EPA Data'!A5786,'Crosswalk Particulates'!$A:$A,0))</f>
        <v>Other-EPA</v>
      </c>
      <c r="G5786" s="91">
        <f>INDEX('Crosswalk Particulates'!$E:$E,MATCH('2017 EPA Data'!$B5786,'Crosswalk Particulates'!$D:$D,0))</f>
        <v>0</v>
      </c>
      <c r="H5786" s="103">
        <f t="shared" si="90"/>
        <v>0</v>
      </c>
    </row>
    <row r="5787" spans="1:8" hidden="1">
      <c r="A5787" s="80" t="s">
        <v>3837</v>
      </c>
      <c r="B5787" s="80" t="s">
        <v>3945</v>
      </c>
      <c r="C5787" s="80" t="s">
        <v>3705</v>
      </c>
      <c r="D5787" s="93">
        <v>0</v>
      </c>
      <c r="E5787" s="80" t="s">
        <v>3706</v>
      </c>
      <c r="F5787" s="86" t="str">
        <f>INDEX('Crosswalk Particulates'!$B:$B,MATCH('2017 EPA Data'!A5787,'Crosswalk Particulates'!$A:$A,0))</f>
        <v>Electricity Sector</v>
      </c>
      <c r="G5787" s="91">
        <f>INDEX('Crosswalk Particulates'!$E:$E,MATCH('2017 EPA Data'!$B5787,'Crosswalk Particulates'!$D:$D,0))</f>
        <v>0</v>
      </c>
      <c r="H5787" s="103">
        <f t="shared" si="90"/>
        <v>0</v>
      </c>
    </row>
    <row r="5788" spans="1:8" hidden="1">
      <c r="A5788" s="80" t="s">
        <v>3726</v>
      </c>
      <c r="B5788" s="80" t="s">
        <v>3965</v>
      </c>
      <c r="C5788" s="80" t="s">
        <v>3705</v>
      </c>
      <c r="D5788" s="93">
        <v>0</v>
      </c>
      <c r="E5788" s="80" t="s">
        <v>3706</v>
      </c>
      <c r="F5788" s="86" t="str">
        <f>INDEX('Crosswalk Particulates'!$B:$B,MATCH('2017 EPA Data'!A5788,'Crosswalk Particulates'!$A:$A,0))</f>
        <v>process-other-industry</v>
      </c>
      <c r="G5788" s="91">
        <f>INDEX('Crosswalk Particulates'!$E:$E,MATCH('2017 EPA Data'!$B5788,'Crosswalk Particulates'!$D:$D,0))</f>
        <v>0</v>
      </c>
      <c r="H5788" s="103">
        <f t="shared" si="90"/>
        <v>0</v>
      </c>
    </row>
    <row r="5789" spans="1:8" hidden="1">
      <c r="A5789" s="80" t="s">
        <v>3837</v>
      </c>
      <c r="B5789" s="80" t="s">
        <v>4024</v>
      </c>
      <c r="C5789" s="80" t="s">
        <v>3705</v>
      </c>
      <c r="D5789" s="93">
        <v>0</v>
      </c>
      <c r="E5789" s="80" t="s">
        <v>3706</v>
      </c>
      <c r="F5789" s="86" t="str">
        <f>INDEX('Crosswalk Particulates'!$B:$B,MATCH('2017 EPA Data'!A5789,'Crosswalk Particulates'!$A:$A,0))</f>
        <v>Electricity Sector</v>
      </c>
      <c r="G5789" s="91">
        <f>INDEX('Crosswalk Particulates'!$E:$E,MATCH('2017 EPA Data'!$B5789,'Crosswalk Particulates'!$D:$D,0))</f>
        <v>0</v>
      </c>
      <c r="H5789" s="103">
        <f t="shared" si="90"/>
        <v>0</v>
      </c>
    </row>
    <row r="5790" spans="1:8" hidden="1">
      <c r="A5790" s="80" t="s">
        <v>3774</v>
      </c>
      <c r="B5790" s="80" t="s">
        <v>3935</v>
      </c>
      <c r="C5790" s="80" t="s">
        <v>3705</v>
      </c>
      <c r="D5790" s="93">
        <v>0</v>
      </c>
      <c r="E5790" s="80" t="s">
        <v>3706</v>
      </c>
      <c r="F5790" s="86" t="str">
        <f>INDEX('Crosswalk Particulates'!$B:$B,MATCH('2017 EPA Data'!A5790,'Crosswalk Particulates'!$A:$A,0))</f>
        <v>process-other-industry</v>
      </c>
      <c r="G5790" s="91">
        <f>INDEX('Crosswalk Particulates'!$E:$E,MATCH('2017 EPA Data'!$B5790,'Crosswalk Particulates'!$D:$D,0))</f>
        <v>0</v>
      </c>
      <c r="H5790" s="103">
        <f t="shared" si="90"/>
        <v>0</v>
      </c>
    </row>
    <row r="5791" spans="1:8" hidden="1">
      <c r="A5791" s="80" t="s">
        <v>3790</v>
      </c>
      <c r="B5791" s="80" t="s">
        <v>3845</v>
      </c>
      <c r="D5791" s="93">
        <v>0</v>
      </c>
      <c r="E5791" s="80" t="s">
        <v>3706</v>
      </c>
      <c r="F5791" s="86" t="str">
        <f>INDEX('Crosswalk Particulates'!$B:$B,MATCH('2017 EPA Data'!A5791,'Crosswalk Particulates'!$A:$A,0))</f>
        <v>process-other-industry</v>
      </c>
      <c r="G5791" s="91">
        <f>INDEX('Crosswalk Particulates'!$E:$E,MATCH('2017 EPA Data'!$B5791,'Crosswalk Particulates'!$D:$D,0))</f>
        <v>0</v>
      </c>
      <c r="H5791" s="103">
        <f t="shared" si="90"/>
        <v>0</v>
      </c>
    </row>
    <row r="5792" spans="1:8" hidden="1">
      <c r="A5792" s="80" t="s">
        <v>3857</v>
      </c>
      <c r="B5792" s="80" t="s">
        <v>3731</v>
      </c>
      <c r="C5792" s="80" t="s">
        <v>3705</v>
      </c>
      <c r="D5792" s="93">
        <v>0</v>
      </c>
      <c r="E5792" s="80" t="s">
        <v>3706</v>
      </c>
      <c r="F5792" s="86" t="str">
        <f>INDEX('Crosswalk Particulates'!$B:$B,MATCH('2017 EPA Data'!A5792,'Crosswalk Particulates'!$A:$A,0))</f>
        <v>Commercial Buildings Sector</v>
      </c>
      <c r="G5792" s="91">
        <f>INDEX('Crosswalk Particulates'!$E:$E,MATCH('2017 EPA Data'!$B5792,'Crosswalk Particulates'!$D:$D,0))</f>
        <v>0</v>
      </c>
      <c r="H5792" s="103">
        <f t="shared" si="90"/>
        <v>0</v>
      </c>
    </row>
    <row r="5793" spans="1:8" hidden="1">
      <c r="A5793" s="80" t="s">
        <v>3769</v>
      </c>
      <c r="B5793" s="80" t="s">
        <v>3759</v>
      </c>
      <c r="C5793" s="80" t="s">
        <v>3705</v>
      </c>
      <c r="D5793" s="93">
        <v>0</v>
      </c>
      <c r="E5793" s="80" t="s">
        <v>3706</v>
      </c>
      <c r="F5793" s="86" t="str">
        <f>INDEX('Crosswalk Particulates'!$B:$B,MATCH('2017 EPA Data'!A5793,'Crosswalk Particulates'!$A:$A,0))</f>
        <v>Electricity Sector</v>
      </c>
      <c r="G5793" s="91">
        <f>INDEX('Crosswalk Particulates'!$E:$E,MATCH('2017 EPA Data'!$B5793,'Crosswalk Particulates'!$D:$D,0))</f>
        <v>0</v>
      </c>
      <c r="H5793" s="103">
        <f t="shared" si="90"/>
        <v>0</v>
      </c>
    </row>
    <row r="5794" spans="1:8" hidden="1">
      <c r="A5794" s="80" t="s">
        <v>3837</v>
      </c>
      <c r="B5794" s="80" t="s">
        <v>3864</v>
      </c>
      <c r="C5794" s="80" t="s">
        <v>3705</v>
      </c>
      <c r="D5794" s="93">
        <v>0</v>
      </c>
      <c r="E5794" s="80" t="s">
        <v>3706</v>
      </c>
      <c r="F5794" s="86" t="str">
        <f>INDEX('Crosswalk Particulates'!$B:$B,MATCH('2017 EPA Data'!A5794,'Crosswalk Particulates'!$A:$A,0))</f>
        <v>Electricity Sector</v>
      </c>
      <c r="G5794" s="91">
        <f>INDEX('Crosswalk Particulates'!$E:$E,MATCH('2017 EPA Data'!$B5794,'Crosswalk Particulates'!$D:$D,0))</f>
        <v>0</v>
      </c>
      <c r="H5794" s="103">
        <f t="shared" si="90"/>
        <v>0</v>
      </c>
    </row>
    <row r="5795" spans="1:8" hidden="1">
      <c r="A5795" s="80" t="s">
        <v>3743</v>
      </c>
      <c r="B5795" s="80" t="s">
        <v>3915</v>
      </c>
      <c r="C5795" s="80" t="s">
        <v>3705</v>
      </c>
      <c r="D5795" s="93">
        <v>0</v>
      </c>
      <c r="E5795" s="80" t="s">
        <v>3706</v>
      </c>
      <c r="F5795" s="86" t="str">
        <f>INDEX('Crosswalk Particulates'!$B:$B,MATCH('2017 EPA Data'!A5795,'Crosswalk Particulates'!$A:$A,0))</f>
        <v>process-other-industry</v>
      </c>
      <c r="G5795" s="91">
        <f>INDEX('Crosswalk Particulates'!$E:$E,MATCH('2017 EPA Data'!$B5795,'Crosswalk Particulates'!$D:$D,0))</f>
        <v>0</v>
      </c>
      <c r="H5795" s="103">
        <f t="shared" si="90"/>
        <v>0</v>
      </c>
    </row>
    <row r="5796" spans="1:8" hidden="1">
      <c r="A5796" s="80" t="s">
        <v>3817</v>
      </c>
      <c r="B5796" s="80" t="s">
        <v>3767</v>
      </c>
      <c r="C5796" s="80" t="s">
        <v>3705</v>
      </c>
      <c r="D5796" s="93">
        <v>0</v>
      </c>
      <c r="E5796" s="80" t="s">
        <v>3706</v>
      </c>
      <c r="F5796" s="86" t="str">
        <f>INDEX('Crosswalk Particulates'!$B:$B,MATCH('2017 EPA Data'!A5796,'Crosswalk Particulates'!$A:$A,0))</f>
        <v>industry-fuel-oil</v>
      </c>
      <c r="G5796" s="91">
        <f>INDEX('Crosswalk Particulates'!$E:$E,MATCH('2017 EPA Data'!$B5796,'Crosswalk Particulates'!$D:$D,0))</f>
        <v>0</v>
      </c>
      <c r="H5796" s="103">
        <f t="shared" si="90"/>
        <v>0</v>
      </c>
    </row>
    <row r="5797" spans="1:8" hidden="1">
      <c r="A5797" s="80" t="s">
        <v>3807</v>
      </c>
      <c r="B5797" s="80" t="s">
        <v>3973</v>
      </c>
      <c r="C5797" s="80" t="s">
        <v>3705</v>
      </c>
      <c r="D5797" s="93">
        <v>0</v>
      </c>
      <c r="E5797" s="80" t="s">
        <v>3706</v>
      </c>
      <c r="F5797" s="86" t="str">
        <f>INDEX('Crosswalk Particulates'!$B:$B,MATCH('2017 EPA Data'!A5797,'Crosswalk Particulates'!$A:$A,0))</f>
        <v>process-iron and steel-industry</v>
      </c>
      <c r="G5797" s="91">
        <f>INDEX('Crosswalk Particulates'!$E:$E,MATCH('2017 EPA Data'!$B5797,'Crosswalk Particulates'!$D:$D,0))</f>
        <v>0</v>
      </c>
      <c r="H5797" s="103">
        <f t="shared" si="90"/>
        <v>0</v>
      </c>
    </row>
    <row r="5798" spans="1:8" hidden="1">
      <c r="A5798" s="80" t="s">
        <v>3795</v>
      </c>
      <c r="B5798" s="80" t="s">
        <v>3919</v>
      </c>
      <c r="C5798" s="80" t="s">
        <v>3705</v>
      </c>
      <c r="D5798" s="93">
        <v>0</v>
      </c>
      <c r="E5798" s="80" t="s">
        <v>3706</v>
      </c>
      <c r="F5798" s="86" t="str">
        <f>INDEX('Crosswalk Particulates'!$B:$B,MATCH('2017 EPA Data'!A5798,'Crosswalk Particulates'!$A:$A,0))</f>
        <v>process-cement-industry</v>
      </c>
      <c r="G5798" s="91">
        <f>INDEX('Crosswalk Particulates'!$E:$E,MATCH('2017 EPA Data'!$B5798,'Crosswalk Particulates'!$D:$D,0))</f>
        <v>0</v>
      </c>
      <c r="H5798" s="103">
        <f t="shared" si="90"/>
        <v>0</v>
      </c>
    </row>
    <row r="5799" spans="1:8" hidden="1">
      <c r="A5799" s="80" t="s">
        <v>3774</v>
      </c>
      <c r="B5799" s="80" t="s">
        <v>3821</v>
      </c>
      <c r="C5799" s="80" t="s">
        <v>3705</v>
      </c>
      <c r="D5799" s="93">
        <v>0</v>
      </c>
      <c r="E5799" s="80" t="s">
        <v>3706</v>
      </c>
      <c r="F5799" s="86" t="str">
        <f>INDEX('Crosswalk Particulates'!$B:$B,MATCH('2017 EPA Data'!A5799,'Crosswalk Particulates'!$A:$A,0))</f>
        <v>process-other-industry</v>
      </c>
      <c r="G5799" s="91">
        <f>INDEX('Crosswalk Particulates'!$E:$E,MATCH('2017 EPA Data'!$B5799,'Crosswalk Particulates'!$D:$D,0))</f>
        <v>0</v>
      </c>
      <c r="H5799" s="103">
        <f t="shared" si="90"/>
        <v>0</v>
      </c>
    </row>
    <row r="5800" spans="1:8" hidden="1">
      <c r="A5800" s="80" t="s">
        <v>3784</v>
      </c>
      <c r="B5800" s="80" t="s">
        <v>3966</v>
      </c>
      <c r="C5800" s="80" t="s">
        <v>3705</v>
      </c>
      <c r="D5800" s="93">
        <v>0</v>
      </c>
      <c r="E5800" s="80" t="s">
        <v>3706</v>
      </c>
      <c r="F5800" s="86" t="str">
        <f>INDEX('Crosswalk Particulates'!$B:$B,MATCH('2017 EPA Data'!A5800,'Crosswalk Particulates'!$A:$A,0))</f>
        <v>industry-fuel-coal</v>
      </c>
      <c r="G5800" s="91">
        <f>INDEX('Crosswalk Particulates'!$E:$E,MATCH('2017 EPA Data'!$B5800,'Crosswalk Particulates'!$D:$D,0))</f>
        <v>0</v>
      </c>
      <c r="H5800" s="103">
        <f t="shared" si="90"/>
        <v>0</v>
      </c>
    </row>
    <row r="5801" spans="1:8" hidden="1">
      <c r="A5801" s="80" t="s">
        <v>3739</v>
      </c>
      <c r="B5801" s="80" t="s">
        <v>3901</v>
      </c>
      <c r="C5801" s="80" t="s">
        <v>3705</v>
      </c>
      <c r="D5801" s="93">
        <v>0</v>
      </c>
      <c r="E5801" s="80" t="s">
        <v>3706</v>
      </c>
      <c r="F5801" s="86" t="str">
        <f>INDEX('Crosswalk Particulates'!$B:$B,MATCH('2017 EPA Data'!A5801,'Crosswalk Particulates'!$A:$A,0))</f>
        <v>industry-fuel-natural gas</v>
      </c>
      <c r="G5801" s="91">
        <f>INDEX('Crosswalk Particulates'!$E:$E,MATCH('2017 EPA Data'!$B5801,'Crosswalk Particulates'!$D:$D,0))</f>
        <v>0</v>
      </c>
      <c r="H5801" s="103">
        <f t="shared" si="90"/>
        <v>0</v>
      </c>
    </row>
    <row r="5802" spans="1:8" hidden="1">
      <c r="A5802" s="80" t="s">
        <v>3787</v>
      </c>
      <c r="B5802" s="80" t="s">
        <v>3744</v>
      </c>
      <c r="C5802" s="80" t="s">
        <v>3745</v>
      </c>
      <c r="D5802" s="93">
        <v>0</v>
      </c>
      <c r="E5802" s="80" t="s">
        <v>3710</v>
      </c>
      <c r="F5802" s="86" t="str">
        <f>INDEX('Crosswalk Particulates'!$B:$B,MATCH('2017 EPA Data'!A5802,'Crosswalk Particulates'!$A:$A,0))</f>
        <v>Other-EPA</v>
      </c>
      <c r="G5802" s="91" t="str">
        <f>INDEX('Crosswalk Particulates'!$E:$E,MATCH('2017 EPA Data'!$B5802,'Crosswalk Particulates'!$D:$D,0))</f>
        <v>VOC</v>
      </c>
      <c r="H5802" s="103">
        <f t="shared" si="90"/>
        <v>0</v>
      </c>
    </row>
    <row r="5803" spans="1:8" hidden="1">
      <c r="A5803" s="80" t="s">
        <v>3835</v>
      </c>
      <c r="B5803" s="80" t="s">
        <v>3926</v>
      </c>
      <c r="C5803" s="80" t="s">
        <v>3705</v>
      </c>
      <c r="D5803" s="93">
        <v>0</v>
      </c>
      <c r="E5803" s="80" t="s">
        <v>3706</v>
      </c>
      <c r="F5803" s="86" t="str">
        <f>INDEX('Crosswalk Particulates'!$B:$B,MATCH('2017 EPA Data'!A5803,'Crosswalk Particulates'!$A:$A,0))</f>
        <v>process-mining-industry</v>
      </c>
      <c r="G5803" s="91">
        <f>INDEX('Crosswalk Particulates'!$E:$E,MATCH('2017 EPA Data'!$B5803,'Crosswalk Particulates'!$D:$D,0))</f>
        <v>0</v>
      </c>
      <c r="H5803" s="103">
        <f t="shared" si="90"/>
        <v>0</v>
      </c>
    </row>
    <row r="5804" spans="1:8" hidden="1">
      <c r="A5804" s="80" t="s">
        <v>3911</v>
      </c>
      <c r="B5804" s="80" t="s">
        <v>3908</v>
      </c>
      <c r="C5804" s="80" t="s">
        <v>3705</v>
      </c>
      <c r="D5804" s="93">
        <v>0</v>
      </c>
      <c r="E5804" s="80" t="s">
        <v>3706</v>
      </c>
      <c r="F5804" s="86" t="str">
        <f>INDEX('Crosswalk Particulates'!$B:$B,MATCH('2017 EPA Data'!A5804,'Crosswalk Particulates'!$A:$A,0))</f>
        <v>Residential Buildings Sector</v>
      </c>
      <c r="G5804" s="91">
        <f>INDEX('Crosswalk Particulates'!$E:$E,MATCH('2017 EPA Data'!$B5804,'Crosswalk Particulates'!$D:$D,0))</f>
        <v>0</v>
      </c>
      <c r="H5804" s="103">
        <f t="shared" si="90"/>
        <v>0</v>
      </c>
    </row>
    <row r="5805" spans="1:8" hidden="1">
      <c r="A5805" s="80" t="s">
        <v>3806</v>
      </c>
      <c r="B5805" s="80" t="s">
        <v>3939</v>
      </c>
      <c r="C5805" s="80" t="s">
        <v>3705</v>
      </c>
      <c r="D5805" s="93">
        <v>0</v>
      </c>
      <c r="E5805" s="80" t="s">
        <v>3706</v>
      </c>
      <c r="F5805" s="86" t="str">
        <f>INDEX('Crosswalk Particulates'!$B:$B,MATCH('2017 EPA Data'!A5805,'Crosswalk Particulates'!$A:$A,0))</f>
        <v>Other-EPA</v>
      </c>
      <c r="G5805" s="91">
        <f>INDEX('Crosswalk Particulates'!$E:$E,MATCH('2017 EPA Data'!$B5805,'Crosswalk Particulates'!$D:$D,0))</f>
        <v>0</v>
      </c>
      <c r="H5805" s="103">
        <f t="shared" si="90"/>
        <v>0</v>
      </c>
    </row>
    <row r="5806" spans="1:8" hidden="1">
      <c r="A5806" s="80" t="s">
        <v>3769</v>
      </c>
      <c r="B5806" s="80" t="s">
        <v>3901</v>
      </c>
      <c r="C5806" s="80" t="s">
        <v>3705</v>
      </c>
      <c r="D5806" s="93">
        <v>0</v>
      </c>
      <c r="E5806" s="80" t="s">
        <v>3706</v>
      </c>
      <c r="F5806" s="86" t="str">
        <f>INDEX('Crosswalk Particulates'!$B:$B,MATCH('2017 EPA Data'!A5806,'Crosswalk Particulates'!$A:$A,0))</f>
        <v>Electricity Sector</v>
      </c>
      <c r="G5806" s="91">
        <f>INDEX('Crosswalk Particulates'!$E:$E,MATCH('2017 EPA Data'!$B5806,'Crosswalk Particulates'!$D:$D,0))</f>
        <v>0</v>
      </c>
      <c r="H5806" s="103">
        <f t="shared" si="90"/>
        <v>0</v>
      </c>
    </row>
    <row r="5807" spans="1:8" hidden="1">
      <c r="A5807" s="80" t="s">
        <v>3806</v>
      </c>
      <c r="B5807" s="80" t="s">
        <v>3765</v>
      </c>
      <c r="C5807" s="80" t="s">
        <v>3705</v>
      </c>
      <c r="D5807" s="93">
        <v>0</v>
      </c>
      <c r="E5807" s="80" t="s">
        <v>3706</v>
      </c>
      <c r="F5807" s="86" t="str">
        <f>INDEX('Crosswalk Particulates'!$B:$B,MATCH('2017 EPA Data'!A5807,'Crosswalk Particulates'!$A:$A,0))</f>
        <v>Other-EPA</v>
      </c>
      <c r="G5807" s="91">
        <f>INDEX('Crosswalk Particulates'!$E:$E,MATCH('2017 EPA Data'!$B5807,'Crosswalk Particulates'!$D:$D,0))</f>
        <v>0</v>
      </c>
      <c r="H5807" s="103">
        <f t="shared" si="90"/>
        <v>0</v>
      </c>
    </row>
    <row r="5808" spans="1:8" hidden="1">
      <c r="A5808" s="80" t="s">
        <v>3774</v>
      </c>
      <c r="B5808" s="80" t="s">
        <v>4032</v>
      </c>
      <c r="C5808" s="80" t="s">
        <v>3705</v>
      </c>
      <c r="D5808" s="93">
        <v>0</v>
      </c>
      <c r="E5808" s="80" t="s">
        <v>3706</v>
      </c>
      <c r="F5808" s="86" t="str">
        <f>INDEX('Crosswalk Particulates'!$B:$B,MATCH('2017 EPA Data'!A5808,'Crosswalk Particulates'!$A:$A,0))</f>
        <v>process-other-industry</v>
      </c>
      <c r="G5808" s="91">
        <f>INDEX('Crosswalk Particulates'!$E:$E,MATCH('2017 EPA Data'!$B5808,'Crosswalk Particulates'!$D:$D,0))</f>
        <v>0</v>
      </c>
      <c r="H5808" s="103">
        <f t="shared" si="90"/>
        <v>0</v>
      </c>
    </row>
    <row r="5809" spans="1:8" hidden="1">
      <c r="A5809" s="80" t="s">
        <v>3784</v>
      </c>
      <c r="B5809" s="80" t="s">
        <v>4008</v>
      </c>
      <c r="C5809" s="80" t="s">
        <v>3709</v>
      </c>
      <c r="D5809" s="93">
        <v>0</v>
      </c>
      <c r="E5809" s="80" t="s">
        <v>3710</v>
      </c>
      <c r="F5809" s="86" t="str">
        <f>INDEX('Crosswalk Particulates'!$B:$B,MATCH('2017 EPA Data'!A5809,'Crosswalk Particulates'!$A:$A,0))</f>
        <v>industry-fuel-coal</v>
      </c>
      <c r="G5809" s="91">
        <f>INDEX('Crosswalk Particulates'!$E:$E,MATCH('2017 EPA Data'!$B5809,'Crosswalk Particulates'!$D:$D,0))</f>
        <v>0</v>
      </c>
      <c r="H5809" s="103">
        <f t="shared" si="90"/>
        <v>0</v>
      </c>
    </row>
    <row r="5810" spans="1:8" hidden="1">
      <c r="A5810" s="80" t="s">
        <v>3790</v>
      </c>
      <c r="B5810" s="80" t="s">
        <v>3955</v>
      </c>
      <c r="C5810" s="80" t="s">
        <v>3705</v>
      </c>
      <c r="D5810" s="93">
        <v>0</v>
      </c>
      <c r="E5810" s="80" t="s">
        <v>3706</v>
      </c>
      <c r="F5810" s="86" t="str">
        <f>INDEX('Crosswalk Particulates'!$B:$B,MATCH('2017 EPA Data'!A5810,'Crosswalk Particulates'!$A:$A,0))</f>
        <v>process-other-industry</v>
      </c>
      <c r="G5810" s="91">
        <f>INDEX('Crosswalk Particulates'!$E:$E,MATCH('2017 EPA Data'!$B5810,'Crosswalk Particulates'!$D:$D,0))</f>
        <v>0</v>
      </c>
      <c r="H5810" s="103">
        <f t="shared" si="90"/>
        <v>0</v>
      </c>
    </row>
    <row r="5811" spans="1:8" hidden="1">
      <c r="A5811" s="80" t="s">
        <v>3784</v>
      </c>
      <c r="B5811" s="80" t="s">
        <v>3892</v>
      </c>
      <c r="C5811" s="80" t="s">
        <v>3705</v>
      </c>
      <c r="D5811" s="93">
        <v>0</v>
      </c>
      <c r="E5811" s="80" t="s">
        <v>3706</v>
      </c>
      <c r="F5811" s="86" t="str">
        <f>INDEX('Crosswalk Particulates'!$B:$B,MATCH('2017 EPA Data'!A5811,'Crosswalk Particulates'!$A:$A,0))</f>
        <v>industry-fuel-coal</v>
      </c>
      <c r="G5811" s="91">
        <f>INDEX('Crosswalk Particulates'!$E:$E,MATCH('2017 EPA Data'!$B5811,'Crosswalk Particulates'!$D:$D,0))</f>
        <v>0</v>
      </c>
      <c r="H5811" s="103">
        <f t="shared" si="90"/>
        <v>0</v>
      </c>
    </row>
    <row r="5812" spans="1:8" hidden="1">
      <c r="A5812" s="80" t="s">
        <v>3735</v>
      </c>
      <c r="B5812" s="80" t="s">
        <v>3907</v>
      </c>
      <c r="C5812" s="80" t="s">
        <v>3705</v>
      </c>
      <c r="D5812" s="93">
        <v>0</v>
      </c>
      <c r="E5812" s="80" t="s">
        <v>3706</v>
      </c>
      <c r="F5812" s="86" t="str">
        <f>INDEX('Crosswalk Particulates'!$B:$B,MATCH('2017 EPA Data'!A5812,'Crosswalk Particulates'!$A:$A,0))</f>
        <v>process-other-industry</v>
      </c>
      <c r="G5812" s="91">
        <f>INDEX('Crosswalk Particulates'!$E:$E,MATCH('2017 EPA Data'!$B5812,'Crosswalk Particulates'!$D:$D,0))</f>
        <v>0</v>
      </c>
      <c r="H5812" s="103">
        <f t="shared" si="90"/>
        <v>0</v>
      </c>
    </row>
    <row r="5813" spans="1:8" hidden="1">
      <c r="A5813" s="80" t="s">
        <v>3753</v>
      </c>
      <c r="B5813" s="80" t="s">
        <v>3891</v>
      </c>
      <c r="C5813" s="80" t="s">
        <v>3705</v>
      </c>
      <c r="D5813" s="93">
        <v>0</v>
      </c>
      <c r="E5813" s="80" t="s">
        <v>3706</v>
      </c>
      <c r="F5813" s="86" t="str">
        <f>INDEX('Crosswalk Particulates'!$B:$B,MATCH('2017 EPA Data'!A5813,'Crosswalk Particulates'!$A:$A,0))</f>
        <v>Electricity Sector</v>
      </c>
      <c r="G5813" s="91">
        <f>INDEX('Crosswalk Particulates'!$E:$E,MATCH('2017 EPA Data'!$B5813,'Crosswalk Particulates'!$D:$D,0))</f>
        <v>0</v>
      </c>
      <c r="H5813" s="103">
        <f t="shared" si="90"/>
        <v>0</v>
      </c>
    </row>
    <row r="5814" spans="1:8" hidden="1">
      <c r="A5814" s="80" t="s">
        <v>3734</v>
      </c>
      <c r="B5814" s="80" t="s">
        <v>3886</v>
      </c>
      <c r="C5814" s="80" t="s">
        <v>3709</v>
      </c>
      <c r="D5814" s="93">
        <v>0</v>
      </c>
      <c r="E5814" s="80" t="s">
        <v>3710</v>
      </c>
      <c r="F5814" s="86" t="str">
        <f>INDEX('Crosswalk Particulates'!$B:$B,MATCH('2017 EPA Data'!A5814,'Crosswalk Particulates'!$A:$A,0))</f>
        <v>process-other-industry</v>
      </c>
      <c r="G5814" s="91" t="str">
        <f>INDEX('Crosswalk Particulates'!$E:$E,MATCH('2017 EPA Data'!$B5814,'Crosswalk Particulates'!$D:$D,0))</f>
        <v>N2O</v>
      </c>
      <c r="H5814" s="103">
        <f t="shared" si="90"/>
        <v>0</v>
      </c>
    </row>
    <row r="5815" spans="1:8" hidden="1">
      <c r="A5815" s="80" t="s">
        <v>3835</v>
      </c>
      <c r="B5815" s="80" t="s">
        <v>3759</v>
      </c>
      <c r="C5815" s="80" t="s">
        <v>3705</v>
      </c>
      <c r="D5815" s="93">
        <v>0</v>
      </c>
      <c r="E5815" s="80" t="s">
        <v>3706</v>
      </c>
      <c r="F5815" s="86" t="str">
        <f>INDEX('Crosswalk Particulates'!$B:$B,MATCH('2017 EPA Data'!A5815,'Crosswalk Particulates'!$A:$A,0))</f>
        <v>process-mining-industry</v>
      </c>
      <c r="G5815" s="91">
        <f>INDEX('Crosswalk Particulates'!$E:$E,MATCH('2017 EPA Data'!$B5815,'Crosswalk Particulates'!$D:$D,0))</f>
        <v>0</v>
      </c>
      <c r="H5815" s="103">
        <f t="shared" si="90"/>
        <v>0</v>
      </c>
    </row>
    <row r="5816" spans="1:8" hidden="1">
      <c r="A5816" s="80" t="s">
        <v>3780</v>
      </c>
      <c r="B5816" s="80" t="s">
        <v>3960</v>
      </c>
      <c r="C5816" s="80" t="s">
        <v>3705</v>
      </c>
      <c r="D5816" s="93">
        <v>0</v>
      </c>
      <c r="E5816" s="80" t="s">
        <v>3706</v>
      </c>
      <c r="F5816" s="86" t="str">
        <f>INDEX('Crosswalk Particulates'!$B:$B,MATCH('2017 EPA Data'!A5816,'Crosswalk Particulates'!$A:$A,0))</f>
        <v>process-ngps-industry</v>
      </c>
      <c r="G5816" s="91">
        <f>INDEX('Crosswalk Particulates'!$E:$E,MATCH('2017 EPA Data'!$B5816,'Crosswalk Particulates'!$D:$D,0))</f>
        <v>0</v>
      </c>
      <c r="H5816" s="103">
        <f t="shared" si="90"/>
        <v>0</v>
      </c>
    </row>
    <row r="5817" spans="1:8" hidden="1">
      <c r="A5817" s="80" t="s">
        <v>3835</v>
      </c>
      <c r="B5817" s="80" t="s">
        <v>3918</v>
      </c>
      <c r="C5817" s="80" t="s">
        <v>3705</v>
      </c>
      <c r="D5817" s="93">
        <v>0</v>
      </c>
      <c r="E5817" s="80" t="s">
        <v>3706</v>
      </c>
      <c r="F5817" s="86" t="str">
        <f>INDEX('Crosswalk Particulates'!$B:$B,MATCH('2017 EPA Data'!A5817,'Crosswalk Particulates'!$A:$A,0))</f>
        <v>process-mining-industry</v>
      </c>
      <c r="G5817" s="91">
        <f>INDEX('Crosswalk Particulates'!$E:$E,MATCH('2017 EPA Data'!$B5817,'Crosswalk Particulates'!$D:$D,0))</f>
        <v>0</v>
      </c>
      <c r="H5817" s="103">
        <f t="shared" si="90"/>
        <v>0</v>
      </c>
    </row>
    <row r="5818" spans="1:8" hidden="1">
      <c r="A5818" s="80" t="s">
        <v>3911</v>
      </c>
      <c r="B5818" s="80" t="s">
        <v>3847</v>
      </c>
      <c r="C5818" s="80" t="s">
        <v>3705</v>
      </c>
      <c r="D5818" s="93">
        <v>0</v>
      </c>
      <c r="E5818" s="80" t="s">
        <v>3706</v>
      </c>
      <c r="F5818" s="86" t="str">
        <f>INDEX('Crosswalk Particulates'!$B:$B,MATCH('2017 EPA Data'!A5818,'Crosswalk Particulates'!$A:$A,0))</f>
        <v>Residential Buildings Sector</v>
      </c>
      <c r="G5818" s="91">
        <f>INDEX('Crosswalk Particulates'!$E:$E,MATCH('2017 EPA Data'!$B5818,'Crosswalk Particulates'!$D:$D,0))</f>
        <v>0</v>
      </c>
      <c r="H5818" s="103">
        <f t="shared" si="90"/>
        <v>0</v>
      </c>
    </row>
    <row r="5819" spans="1:8" hidden="1">
      <c r="A5819" s="80" t="s">
        <v>3726</v>
      </c>
      <c r="B5819" s="80" t="s">
        <v>3940</v>
      </c>
      <c r="C5819" s="80" t="s">
        <v>3705</v>
      </c>
      <c r="D5819" s="93">
        <v>0</v>
      </c>
      <c r="E5819" s="80" t="s">
        <v>3706</v>
      </c>
      <c r="F5819" s="86" t="str">
        <f>INDEX('Crosswalk Particulates'!$B:$B,MATCH('2017 EPA Data'!A5819,'Crosswalk Particulates'!$A:$A,0))</f>
        <v>process-other-industry</v>
      </c>
      <c r="G5819" s="91">
        <f>INDEX('Crosswalk Particulates'!$E:$E,MATCH('2017 EPA Data'!$B5819,'Crosswalk Particulates'!$D:$D,0))</f>
        <v>0</v>
      </c>
      <c r="H5819" s="103">
        <f t="shared" si="90"/>
        <v>0</v>
      </c>
    </row>
    <row r="5820" spans="1:8" hidden="1">
      <c r="A5820" s="80" t="s">
        <v>3784</v>
      </c>
      <c r="B5820" s="80" t="s">
        <v>3949</v>
      </c>
      <c r="C5820" s="80" t="s">
        <v>3705</v>
      </c>
      <c r="D5820" s="93">
        <v>0</v>
      </c>
      <c r="E5820" s="80" t="s">
        <v>3706</v>
      </c>
      <c r="F5820" s="86" t="str">
        <f>INDEX('Crosswalk Particulates'!$B:$B,MATCH('2017 EPA Data'!A5820,'Crosswalk Particulates'!$A:$A,0))</f>
        <v>industry-fuel-coal</v>
      </c>
      <c r="G5820" s="91">
        <f>INDEX('Crosswalk Particulates'!$E:$E,MATCH('2017 EPA Data'!$B5820,'Crosswalk Particulates'!$D:$D,0))</f>
        <v>0</v>
      </c>
      <c r="H5820" s="103">
        <f t="shared" si="90"/>
        <v>0</v>
      </c>
    </row>
    <row r="5821" spans="1:8" hidden="1">
      <c r="A5821" s="80" t="s">
        <v>3780</v>
      </c>
      <c r="B5821" s="80" t="s">
        <v>4024</v>
      </c>
      <c r="C5821" s="80" t="s">
        <v>3705</v>
      </c>
      <c r="D5821" s="93">
        <v>0</v>
      </c>
      <c r="E5821" s="80" t="s">
        <v>3706</v>
      </c>
      <c r="F5821" s="86" t="str">
        <f>INDEX('Crosswalk Particulates'!$B:$B,MATCH('2017 EPA Data'!A5821,'Crosswalk Particulates'!$A:$A,0))</f>
        <v>process-ngps-industry</v>
      </c>
      <c r="G5821" s="91">
        <f>INDEX('Crosswalk Particulates'!$E:$E,MATCH('2017 EPA Data'!$B5821,'Crosswalk Particulates'!$D:$D,0))</f>
        <v>0</v>
      </c>
      <c r="H5821" s="103">
        <f t="shared" si="90"/>
        <v>0</v>
      </c>
    </row>
    <row r="5822" spans="1:8" hidden="1">
      <c r="A5822" s="80" t="s">
        <v>3837</v>
      </c>
      <c r="B5822" s="80" t="s">
        <v>3731</v>
      </c>
      <c r="C5822" s="80" t="s">
        <v>3705</v>
      </c>
      <c r="D5822" s="93">
        <v>0</v>
      </c>
      <c r="E5822" s="80" t="s">
        <v>3706</v>
      </c>
      <c r="F5822" s="86" t="str">
        <f>INDEX('Crosswalk Particulates'!$B:$B,MATCH('2017 EPA Data'!A5822,'Crosswalk Particulates'!$A:$A,0))</f>
        <v>Electricity Sector</v>
      </c>
      <c r="G5822" s="91">
        <f>INDEX('Crosswalk Particulates'!$E:$E,MATCH('2017 EPA Data'!$B5822,'Crosswalk Particulates'!$D:$D,0))</f>
        <v>0</v>
      </c>
      <c r="H5822" s="103">
        <f t="shared" si="90"/>
        <v>0</v>
      </c>
    </row>
    <row r="5823" spans="1:8" hidden="1">
      <c r="A5823" s="80" t="s">
        <v>3820</v>
      </c>
      <c r="B5823" s="80" t="s">
        <v>3869</v>
      </c>
      <c r="C5823" s="80" t="s">
        <v>3705</v>
      </c>
      <c r="D5823" s="93">
        <v>0</v>
      </c>
      <c r="E5823" s="80" t="s">
        <v>3706</v>
      </c>
      <c r="F5823" s="86" t="str">
        <f>INDEX('Crosswalk Particulates'!$B:$B,MATCH('2017 EPA Data'!A5823,'Crosswalk Particulates'!$A:$A,0))</f>
        <v>industry-fuel-other</v>
      </c>
      <c r="G5823" s="91">
        <f>INDEX('Crosswalk Particulates'!$E:$E,MATCH('2017 EPA Data'!$B5823,'Crosswalk Particulates'!$D:$D,0))</f>
        <v>0</v>
      </c>
      <c r="H5823" s="103">
        <f t="shared" si="90"/>
        <v>0</v>
      </c>
    </row>
    <row r="5824" spans="1:8" hidden="1">
      <c r="A5824" s="80" t="s">
        <v>3774</v>
      </c>
      <c r="B5824" s="80" t="s">
        <v>3828</v>
      </c>
      <c r="C5824" s="80" t="s">
        <v>3705</v>
      </c>
      <c r="D5824" s="93">
        <v>0</v>
      </c>
      <c r="E5824" s="80" t="s">
        <v>3706</v>
      </c>
      <c r="F5824" s="86" t="str">
        <f>INDEX('Crosswalk Particulates'!$B:$B,MATCH('2017 EPA Data'!A5824,'Crosswalk Particulates'!$A:$A,0))</f>
        <v>process-other-industry</v>
      </c>
      <c r="G5824" s="91">
        <f>INDEX('Crosswalk Particulates'!$E:$E,MATCH('2017 EPA Data'!$B5824,'Crosswalk Particulates'!$D:$D,0))</f>
        <v>0</v>
      </c>
      <c r="H5824" s="103">
        <f t="shared" si="90"/>
        <v>0</v>
      </c>
    </row>
    <row r="5825" spans="1:8" hidden="1">
      <c r="A5825" s="80" t="s">
        <v>3796</v>
      </c>
      <c r="B5825" s="80" t="s">
        <v>3973</v>
      </c>
      <c r="C5825" s="80" t="s">
        <v>3705</v>
      </c>
      <c r="D5825" s="93">
        <v>0</v>
      </c>
      <c r="E5825" s="80" t="s">
        <v>3706</v>
      </c>
      <c r="F5825" s="86" t="str">
        <f>INDEX('Crosswalk Particulates'!$B:$B,MATCH('2017 EPA Data'!A5825,'Crosswalk Particulates'!$A:$A,0))</f>
        <v>Electricity Sector</v>
      </c>
      <c r="G5825" s="91">
        <f>INDEX('Crosswalk Particulates'!$E:$E,MATCH('2017 EPA Data'!$B5825,'Crosswalk Particulates'!$D:$D,0))</f>
        <v>0</v>
      </c>
      <c r="H5825" s="103">
        <f t="shared" si="90"/>
        <v>0</v>
      </c>
    </row>
    <row r="5826" spans="1:8" hidden="1">
      <c r="A5826" s="80" t="s">
        <v>3743</v>
      </c>
      <c r="B5826" s="80" t="s">
        <v>3855</v>
      </c>
      <c r="C5826" s="80" t="s">
        <v>3705</v>
      </c>
      <c r="D5826" s="93">
        <v>0</v>
      </c>
      <c r="E5826" s="80" t="s">
        <v>3706</v>
      </c>
      <c r="F5826" s="86" t="str">
        <f>INDEX('Crosswalk Particulates'!$B:$B,MATCH('2017 EPA Data'!A5826,'Crosswalk Particulates'!$A:$A,0))</f>
        <v>process-other-industry</v>
      </c>
      <c r="G5826" s="91">
        <f>INDEX('Crosswalk Particulates'!$E:$E,MATCH('2017 EPA Data'!$B5826,'Crosswalk Particulates'!$D:$D,0))</f>
        <v>0</v>
      </c>
      <c r="H5826" s="103">
        <f t="shared" si="90"/>
        <v>0</v>
      </c>
    </row>
    <row r="5827" spans="1:8" hidden="1">
      <c r="A5827" s="80" t="s">
        <v>3795</v>
      </c>
      <c r="B5827" s="80" t="s">
        <v>3922</v>
      </c>
      <c r="C5827" s="80" t="s">
        <v>3705</v>
      </c>
      <c r="D5827" s="93">
        <v>0</v>
      </c>
      <c r="E5827" s="80" t="s">
        <v>3706</v>
      </c>
      <c r="F5827" s="86" t="str">
        <f>INDEX('Crosswalk Particulates'!$B:$B,MATCH('2017 EPA Data'!A5827,'Crosswalk Particulates'!$A:$A,0))</f>
        <v>process-cement-industry</v>
      </c>
      <c r="G5827" s="91">
        <f>INDEX('Crosswalk Particulates'!$E:$E,MATCH('2017 EPA Data'!$B5827,'Crosswalk Particulates'!$D:$D,0))</f>
        <v>0</v>
      </c>
      <c r="H5827" s="103">
        <f t="shared" si="90"/>
        <v>0</v>
      </c>
    </row>
    <row r="5828" spans="1:8" hidden="1">
      <c r="A5828" s="80" t="s">
        <v>3707</v>
      </c>
      <c r="B5828" s="80" t="s">
        <v>4013</v>
      </c>
      <c r="C5828" s="80" t="s">
        <v>3705</v>
      </c>
      <c r="D5828" s="93">
        <v>0</v>
      </c>
      <c r="E5828" s="80" t="s">
        <v>3706</v>
      </c>
      <c r="F5828" s="86" t="str">
        <f>INDEX('Crosswalk Particulates'!$B:$B,MATCH('2017 EPA Data'!A5828,'Crosswalk Particulates'!$A:$A,0))</f>
        <v>process-other-industry</v>
      </c>
      <c r="G5828" s="91">
        <f>INDEX('Crosswalk Particulates'!$E:$E,MATCH('2017 EPA Data'!$B5828,'Crosswalk Particulates'!$D:$D,0))</f>
        <v>0</v>
      </c>
      <c r="H5828" s="103">
        <f t="shared" ref="H5828:H5846" si="91">IF(E5828="TON",D5828/metricton_to_shortton,0)*10^6</f>
        <v>0</v>
      </c>
    </row>
    <row r="5829" spans="1:8" hidden="1">
      <c r="A5829" s="80" t="s">
        <v>3769</v>
      </c>
      <c r="B5829" s="80" t="s">
        <v>3956</v>
      </c>
      <c r="C5829" s="80" t="s">
        <v>3705</v>
      </c>
      <c r="D5829" s="93">
        <v>0</v>
      </c>
      <c r="E5829" s="80" t="s">
        <v>3706</v>
      </c>
      <c r="F5829" s="86" t="str">
        <f>INDEX('Crosswalk Particulates'!$B:$B,MATCH('2017 EPA Data'!A5829,'Crosswalk Particulates'!$A:$A,0))</f>
        <v>Electricity Sector</v>
      </c>
      <c r="G5829" s="91">
        <f>INDEX('Crosswalk Particulates'!$E:$E,MATCH('2017 EPA Data'!$B5829,'Crosswalk Particulates'!$D:$D,0))</f>
        <v>0</v>
      </c>
      <c r="H5829" s="103">
        <f t="shared" si="91"/>
        <v>0</v>
      </c>
    </row>
    <row r="5830" spans="1:8" hidden="1">
      <c r="A5830" s="80" t="s">
        <v>3753</v>
      </c>
      <c r="B5830" s="80" t="s">
        <v>3869</v>
      </c>
      <c r="C5830" s="80" t="s">
        <v>3705</v>
      </c>
      <c r="D5830" s="93">
        <v>0</v>
      </c>
      <c r="E5830" s="80" t="s">
        <v>3706</v>
      </c>
      <c r="F5830" s="86" t="str">
        <f>INDEX('Crosswalk Particulates'!$B:$B,MATCH('2017 EPA Data'!A5830,'Crosswalk Particulates'!$A:$A,0))</f>
        <v>Electricity Sector</v>
      </c>
      <c r="G5830" s="91">
        <f>INDEX('Crosswalk Particulates'!$E:$E,MATCH('2017 EPA Data'!$B5830,'Crosswalk Particulates'!$D:$D,0))</f>
        <v>0</v>
      </c>
      <c r="H5830" s="103">
        <f t="shared" si="91"/>
        <v>0</v>
      </c>
    </row>
    <row r="5831" spans="1:8" hidden="1">
      <c r="A5831" s="80" t="s">
        <v>3795</v>
      </c>
      <c r="B5831" s="80" t="s">
        <v>3926</v>
      </c>
      <c r="C5831" s="80" t="s">
        <v>3705</v>
      </c>
      <c r="D5831" s="93">
        <v>0</v>
      </c>
      <c r="E5831" s="80" t="s">
        <v>3706</v>
      </c>
      <c r="F5831" s="86" t="str">
        <f>INDEX('Crosswalk Particulates'!$B:$B,MATCH('2017 EPA Data'!A5831,'Crosswalk Particulates'!$A:$A,0))</f>
        <v>process-cement-industry</v>
      </c>
      <c r="G5831" s="91">
        <f>INDEX('Crosswalk Particulates'!$E:$E,MATCH('2017 EPA Data'!$B5831,'Crosswalk Particulates'!$D:$D,0))</f>
        <v>0</v>
      </c>
      <c r="H5831" s="103">
        <f t="shared" si="91"/>
        <v>0</v>
      </c>
    </row>
    <row r="5832" spans="1:8" hidden="1">
      <c r="A5832" s="80" t="s">
        <v>3795</v>
      </c>
      <c r="B5832" s="80" t="s">
        <v>3912</v>
      </c>
      <c r="C5832" s="80" t="s">
        <v>3705</v>
      </c>
      <c r="D5832" s="93">
        <v>0</v>
      </c>
      <c r="E5832" s="80" t="s">
        <v>3706</v>
      </c>
      <c r="F5832" s="86" t="str">
        <f>INDEX('Crosswalk Particulates'!$B:$B,MATCH('2017 EPA Data'!A5832,'Crosswalk Particulates'!$A:$A,0))</f>
        <v>process-cement-industry</v>
      </c>
      <c r="G5832" s="91">
        <f>INDEX('Crosswalk Particulates'!$E:$E,MATCH('2017 EPA Data'!$B5832,'Crosswalk Particulates'!$D:$D,0))</f>
        <v>0</v>
      </c>
      <c r="H5832" s="103">
        <f t="shared" si="91"/>
        <v>0</v>
      </c>
    </row>
    <row r="5833" spans="1:8" hidden="1">
      <c r="A5833" s="80" t="s">
        <v>3769</v>
      </c>
      <c r="B5833" s="80" t="s">
        <v>3854</v>
      </c>
      <c r="C5833" s="80" t="s">
        <v>3705</v>
      </c>
      <c r="D5833" s="93">
        <v>0</v>
      </c>
      <c r="E5833" s="80" t="s">
        <v>3706</v>
      </c>
      <c r="F5833" s="86" t="str">
        <f>INDEX('Crosswalk Particulates'!$B:$B,MATCH('2017 EPA Data'!A5833,'Crosswalk Particulates'!$A:$A,0))</f>
        <v>Electricity Sector</v>
      </c>
      <c r="G5833" s="91">
        <f>INDEX('Crosswalk Particulates'!$E:$E,MATCH('2017 EPA Data'!$B5833,'Crosswalk Particulates'!$D:$D,0))</f>
        <v>0</v>
      </c>
      <c r="H5833" s="103">
        <f t="shared" si="91"/>
        <v>0</v>
      </c>
    </row>
    <row r="5834" spans="1:8" hidden="1">
      <c r="A5834" s="80" t="s">
        <v>3770</v>
      </c>
      <c r="B5834" s="80" t="s">
        <v>3934</v>
      </c>
      <c r="C5834" s="80" t="s">
        <v>3705</v>
      </c>
      <c r="D5834" s="93">
        <v>0</v>
      </c>
      <c r="E5834" s="80" t="s">
        <v>3706</v>
      </c>
      <c r="F5834" s="86" t="str">
        <f>INDEX('Crosswalk Particulates'!$B:$B,MATCH('2017 EPA Data'!A5834,'Crosswalk Particulates'!$A:$A,0))</f>
        <v>Commercial Buildings Sector</v>
      </c>
      <c r="G5834" s="91">
        <f>INDEX('Crosswalk Particulates'!$E:$E,MATCH('2017 EPA Data'!$B5834,'Crosswalk Particulates'!$D:$D,0))</f>
        <v>0</v>
      </c>
      <c r="H5834" s="103">
        <f t="shared" si="91"/>
        <v>0</v>
      </c>
    </row>
    <row r="5835" spans="1:8" hidden="1">
      <c r="A5835" s="80" t="s">
        <v>3734</v>
      </c>
      <c r="B5835" s="80" t="s">
        <v>3759</v>
      </c>
      <c r="C5835" s="80" t="s">
        <v>3705</v>
      </c>
      <c r="D5835" s="93">
        <v>0</v>
      </c>
      <c r="E5835" s="80" t="s">
        <v>3706</v>
      </c>
      <c r="F5835" s="86" t="str">
        <f>INDEX('Crosswalk Particulates'!$B:$B,MATCH('2017 EPA Data'!A5835,'Crosswalk Particulates'!$A:$A,0))</f>
        <v>process-other-industry</v>
      </c>
      <c r="G5835" s="91">
        <f>INDEX('Crosswalk Particulates'!$E:$E,MATCH('2017 EPA Data'!$B5835,'Crosswalk Particulates'!$D:$D,0))</f>
        <v>0</v>
      </c>
      <c r="H5835" s="103">
        <f t="shared" si="91"/>
        <v>0</v>
      </c>
    </row>
    <row r="5836" spans="1:8" hidden="1">
      <c r="A5836" s="80" t="s">
        <v>3835</v>
      </c>
      <c r="B5836" s="80" t="s">
        <v>3731</v>
      </c>
      <c r="C5836" s="80" t="s">
        <v>3705</v>
      </c>
      <c r="D5836" s="93">
        <v>0</v>
      </c>
      <c r="E5836" s="80" t="s">
        <v>3706</v>
      </c>
      <c r="F5836" s="86" t="str">
        <f>INDEX('Crosswalk Particulates'!$B:$B,MATCH('2017 EPA Data'!A5836,'Crosswalk Particulates'!$A:$A,0))</f>
        <v>process-mining-industry</v>
      </c>
      <c r="G5836" s="91">
        <f>INDEX('Crosswalk Particulates'!$E:$E,MATCH('2017 EPA Data'!$B5836,'Crosswalk Particulates'!$D:$D,0))</f>
        <v>0</v>
      </c>
      <c r="H5836" s="103">
        <f t="shared" si="91"/>
        <v>0</v>
      </c>
    </row>
    <row r="5837" spans="1:8" hidden="1">
      <c r="A5837" s="80" t="s">
        <v>3843</v>
      </c>
      <c r="B5837" s="80" t="s">
        <v>3869</v>
      </c>
      <c r="C5837" s="80" t="s">
        <v>3705</v>
      </c>
      <c r="D5837" s="93">
        <v>0</v>
      </c>
      <c r="E5837" s="80" t="s">
        <v>3706</v>
      </c>
      <c r="F5837" s="86" t="str">
        <f>INDEX('Crosswalk Particulates'!$B:$B,MATCH('2017 EPA Data'!A5837,'Crosswalk Particulates'!$A:$A,0))</f>
        <v>Commercial Buildings Sector</v>
      </c>
      <c r="G5837" s="91">
        <f>INDEX('Crosswalk Particulates'!$E:$E,MATCH('2017 EPA Data'!$B5837,'Crosswalk Particulates'!$D:$D,0))</f>
        <v>0</v>
      </c>
      <c r="H5837" s="103">
        <f t="shared" si="91"/>
        <v>0</v>
      </c>
    </row>
    <row r="5838" spans="1:8" hidden="1">
      <c r="A5838" s="80" t="s">
        <v>3726</v>
      </c>
      <c r="B5838" s="80" t="s">
        <v>3988</v>
      </c>
      <c r="C5838" s="80" t="s">
        <v>3705</v>
      </c>
      <c r="D5838" s="93">
        <v>0</v>
      </c>
      <c r="E5838" s="80" t="s">
        <v>3706</v>
      </c>
      <c r="F5838" s="86" t="str">
        <f>INDEX('Crosswalk Particulates'!$B:$B,MATCH('2017 EPA Data'!A5838,'Crosswalk Particulates'!$A:$A,0))</f>
        <v>process-other-industry</v>
      </c>
      <c r="G5838" s="91">
        <f>INDEX('Crosswalk Particulates'!$E:$E,MATCH('2017 EPA Data'!$B5838,'Crosswalk Particulates'!$D:$D,0))</f>
        <v>0</v>
      </c>
      <c r="H5838" s="103">
        <f t="shared" si="91"/>
        <v>0</v>
      </c>
    </row>
    <row r="5839" spans="1:8" hidden="1">
      <c r="A5839" s="80" t="s">
        <v>3766</v>
      </c>
      <c r="B5839" s="80" t="s">
        <v>3832</v>
      </c>
      <c r="C5839" s="80" t="s">
        <v>3705</v>
      </c>
      <c r="D5839" s="93">
        <v>0</v>
      </c>
      <c r="E5839" s="80" t="s">
        <v>3706</v>
      </c>
      <c r="F5839" s="86" t="str">
        <f>INDEX('Crosswalk Particulates'!$B:$B,MATCH('2017 EPA Data'!A5839,'Crosswalk Particulates'!$A:$A,0))</f>
        <v>process-chemicals-industry</v>
      </c>
      <c r="G5839" s="91">
        <f>INDEX('Crosswalk Particulates'!$E:$E,MATCH('2017 EPA Data'!$B5839,'Crosswalk Particulates'!$D:$D,0))</f>
        <v>0</v>
      </c>
      <c r="H5839" s="103">
        <f t="shared" si="91"/>
        <v>0</v>
      </c>
    </row>
    <row r="5840" spans="1:8" hidden="1">
      <c r="A5840" s="80" t="s">
        <v>3741</v>
      </c>
      <c r="B5840" s="80" t="s">
        <v>3970</v>
      </c>
      <c r="C5840" s="80" t="s">
        <v>3705</v>
      </c>
      <c r="D5840" s="93">
        <v>0</v>
      </c>
      <c r="E5840" s="80" t="s">
        <v>3706</v>
      </c>
      <c r="F5840" s="86" t="str">
        <f>INDEX('Crosswalk Particulates'!$B:$B,MATCH('2017 EPA Data'!A5840,'Crosswalk Particulates'!$A:$A,0))</f>
        <v>process-other-industry</v>
      </c>
      <c r="G5840" s="91">
        <f>INDEX('Crosswalk Particulates'!$E:$E,MATCH('2017 EPA Data'!$B5840,'Crosswalk Particulates'!$D:$D,0))</f>
        <v>0</v>
      </c>
      <c r="H5840" s="103">
        <f t="shared" si="91"/>
        <v>0</v>
      </c>
    </row>
    <row r="5841" spans="1:8" hidden="1">
      <c r="A5841" s="80" t="s">
        <v>3911</v>
      </c>
      <c r="B5841" s="80" t="s">
        <v>3928</v>
      </c>
      <c r="C5841" s="80" t="s">
        <v>3705</v>
      </c>
      <c r="D5841" s="93">
        <v>0</v>
      </c>
      <c r="E5841" s="80" t="s">
        <v>3706</v>
      </c>
      <c r="F5841" s="86" t="str">
        <f>INDEX('Crosswalk Particulates'!$B:$B,MATCH('2017 EPA Data'!A5841,'Crosswalk Particulates'!$A:$A,0))</f>
        <v>Residential Buildings Sector</v>
      </c>
      <c r="G5841" s="91">
        <f>INDEX('Crosswalk Particulates'!$E:$E,MATCH('2017 EPA Data'!$B5841,'Crosswalk Particulates'!$D:$D,0))</f>
        <v>0</v>
      </c>
      <c r="H5841" s="103">
        <f t="shared" si="91"/>
        <v>0</v>
      </c>
    </row>
    <row r="5842" spans="1:8" hidden="1">
      <c r="A5842" s="80" t="s">
        <v>3911</v>
      </c>
      <c r="B5842" s="80" t="s">
        <v>3823</v>
      </c>
      <c r="C5842" s="80" t="s">
        <v>3705</v>
      </c>
      <c r="D5842" s="93">
        <v>0</v>
      </c>
      <c r="E5842" s="80" t="s">
        <v>3706</v>
      </c>
      <c r="F5842" s="86" t="str">
        <f>INDEX('Crosswalk Particulates'!$B:$B,MATCH('2017 EPA Data'!A5842,'Crosswalk Particulates'!$A:$A,0))</f>
        <v>Residential Buildings Sector</v>
      </c>
      <c r="G5842" s="91">
        <f>INDEX('Crosswalk Particulates'!$E:$E,MATCH('2017 EPA Data'!$B5842,'Crosswalk Particulates'!$D:$D,0))</f>
        <v>0</v>
      </c>
      <c r="H5842" s="103">
        <f t="shared" si="91"/>
        <v>0</v>
      </c>
    </row>
    <row r="5843" spans="1:8" hidden="1">
      <c r="A5843" s="80" t="s">
        <v>3769</v>
      </c>
      <c r="B5843" s="80" t="s">
        <v>3866</v>
      </c>
      <c r="C5843" s="80" t="s">
        <v>3705</v>
      </c>
      <c r="D5843" s="93">
        <v>0</v>
      </c>
      <c r="E5843" s="80" t="s">
        <v>3706</v>
      </c>
      <c r="F5843" s="86" t="str">
        <f>INDEX('Crosswalk Particulates'!$B:$B,MATCH('2017 EPA Data'!A5843,'Crosswalk Particulates'!$A:$A,0))</f>
        <v>Electricity Sector</v>
      </c>
      <c r="G5843" s="91">
        <f>INDEX('Crosswalk Particulates'!$E:$E,MATCH('2017 EPA Data'!$B5843,'Crosswalk Particulates'!$D:$D,0))</f>
        <v>0</v>
      </c>
      <c r="H5843" s="103">
        <f t="shared" si="91"/>
        <v>0</v>
      </c>
    </row>
    <row r="5844" spans="1:8" hidden="1">
      <c r="A5844" s="80" t="s">
        <v>3837</v>
      </c>
      <c r="B5844" s="80" t="s">
        <v>3956</v>
      </c>
      <c r="C5844" s="80" t="s">
        <v>3705</v>
      </c>
      <c r="D5844" s="93">
        <v>0</v>
      </c>
      <c r="E5844" s="80" t="s">
        <v>3706</v>
      </c>
      <c r="F5844" s="86" t="str">
        <f>INDEX('Crosswalk Particulates'!$B:$B,MATCH('2017 EPA Data'!A5844,'Crosswalk Particulates'!$A:$A,0))</f>
        <v>Electricity Sector</v>
      </c>
      <c r="G5844" s="91">
        <f>INDEX('Crosswalk Particulates'!$E:$E,MATCH('2017 EPA Data'!$B5844,'Crosswalk Particulates'!$D:$D,0))</f>
        <v>0</v>
      </c>
      <c r="H5844" s="103">
        <f t="shared" si="91"/>
        <v>0</v>
      </c>
    </row>
    <row r="5845" spans="1:8" hidden="1">
      <c r="A5845" s="80" t="s">
        <v>3741</v>
      </c>
      <c r="B5845" s="80" t="s">
        <v>3829</v>
      </c>
      <c r="C5845" s="80" t="s">
        <v>3705</v>
      </c>
      <c r="D5845" s="93">
        <v>0</v>
      </c>
      <c r="E5845" s="80" t="s">
        <v>3706</v>
      </c>
      <c r="F5845" s="86" t="str">
        <f>INDEX('Crosswalk Particulates'!$B:$B,MATCH('2017 EPA Data'!A5845,'Crosswalk Particulates'!$A:$A,0))</f>
        <v>process-other-industry</v>
      </c>
      <c r="G5845" s="91">
        <f>INDEX('Crosswalk Particulates'!$E:$E,MATCH('2017 EPA Data'!$B5845,'Crosswalk Particulates'!$D:$D,0))</f>
        <v>0</v>
      </c>
      <c r="H5845" s="103">
        <f t="shared" si="91"/>
        <v>0</v>
      </c>
    </row>
    <row r="5846" spans="1:8" hidden="1">
      <c r="A5846" s="80" t="s">
        <v>3837</v>
      </c>
      <c r="B5846" s="80" t="s">
        <v>3944</v>
      </c>
      <c r="C5846" s="80" t="s">
        <v>3705</v>
      </c>
      <c r="D5846" s="93">
        <v>0</v>
      </c>
      <c r="E5846" s="80" t="s">
        <v>3706</v>
      </c>
      <c r="F5846" s="86" t="str">
        <f>INDEX('Crosswalk Particulates'!$B:$B,MATCH('2017 EPA Data'!A5846,'Crosswalk Particulates'!$A:$A,0))</f>
        <v>Electricity Sector</v>
      </c>
      <c r="G5846" s="91">
        <f>INDEX('Crosswalk Particulates'!$E:$E,MATCH('2017 EPA Data'!$B5846,'Crosswalk Particulates'!$D:$D,0))</f>
        <v>0</v>
      </c>
      <c r="H5846" s="103">
        <f t="shared" si="91"/>
        <v>0</v>
      </c>
    </row>
  </sheetData>
  <autoFilter ref="A3:H5846" xr:uid="{084A199D-6C80-4597-A4A1-FC38CD986E2E}">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66D7D-17D3-4595-96DE-4278833E05BC}">
  <sheetPr codeName="Sheet40">
    <tabColor theme="9"/>
  </sheetPr>
  <dimension ref="A1:E5846"/>
  <sheetViews>
    <sheetView workbookViewId="0">
      <selection activeCell="D41" sqref="D41"/>
    </sheetView>
  </sheetViews>
  <sheetFormatPr defaultRowHeight="15"/>
  <cols>
    <col min="1" max="1" width="67.42578125" customWidth="1"/>
    <col min="2" max="2" width="31.28515625" customWidth="1"/>
    <col min="4" max="4" width="54" style="85" customWidth="1"/>
    <col min="5" max="5" width="19.7109375" customWidth="1"/>
  </cols>
  <sheetData>
    <row r="1" spans="1:5">
      <c r="A1" s="34" t="s">
        <v>4174</v>
      </c>
      <c r="B1" s="34" t="s">
        <v>4175</v>
      </c>
      <c r="D1" s="89" t="s">
        <v>3699</v>
      </c>
      <c r="E1" s="90" t="s">
        <v>4177</v>
      </c>
    </row>
    <row r="2" spans="1:5">
      <c r="A2" s="85" t="s">
        <v>3703</v>
      </c>
      <c r="B2" t="s">
        <v>4176</v>
      </c>
      <c r="D2" s="85" t="s">
        <v>3704</v>
      </c>
    </row>
    <row r="3" spans="1:5">
      <c r="A3" s="85" t="s">
        <v>3707</v>
      </c>
      <c r="B3" t="s">
        <v>4577</v>
      </c>
      <c r="D3" s="85" t="s">
        <v>3708</v>
      </c>
    </row>
    <row r="4" spans="1:5">
      <c r="A4" s="85" t="s">
        <v>3711</v>
      </c>
      <c r="B4" t="s">
        <v>3222</v>
      </c>
      <c r="D4" s="85" t="s">
        <v>3712</v>
      </c>
    </row>
    <row r="5" spans="1:5">
      <c r="A5" s="85" t="s">
        <v>3714</v>
      </c>
      <c r="B5" t="s">
        <v>4176</v>
      </c>
      <c r="D5" s="85" t="s">
        <v>3713</v>
      </c>
    </row>
    <row r="6" spans="1:5">
      <c r="A6" s="85" t="s">
        <v>3715</v>
      </c>
      <c r="B6" t="s">
        <v>3222</v>
      </c>
      <c r="D6" s="85" t="s">
        <v>3716</v>
      </c>
    </row>
    <row r="7" spans="1:5">
      <c r="A7" s="85" t="s">
        <v>3717</v>
      </c>
      <c r="B7" t="s">
        <v>4176</v>
      </c>
      <c r="D7" s="85" t="s">
        <v>3719</v>
      </c>
    </row>
    <row r="8" spans="1:5">
      <c r="A8" s="85" t="s">
        <v>3718</v>
      </c>
      <c r="B8" t="s">
        <v>4577</v>
      </c>
      <c r="D8" s="85" t="s">
        <v>3721</v>
      </c>
    </row>
    <row r="9" spans="1:5">
      <c r="A9" s="85" t="s">
        <v>3720</v>
      </c>
      <c r="B9" t="s">
        <v>4176</v>
      </c>
      <c r="D9" s="85" t="s">
        <v>3723</v>
      </c>
    </row>
    <row r="10" spans="1:5">
      <c r="A10" s="85" t="s">
        <v>3722</v>
      </c>
      <c r="B10" t="s">
        <v>4176</v>
      </c>
      <c r="D10" s="85" t="s">
        <v>3724</v>
      </c>
    </row>
    <row r="11" spans="1:5">
      <c r="A11" s="85" t="s">
        <v>3726</v>
      </c>
      <c r="B11" t="s">
        <v>4577</v>
      </c>
      <c r="D11" s="85" t="s">
        <v>3725</v>
      </c>
    </row>
    <row r="12" spans="1:5">
      <c r="A12" s="85" t="s">
        <v>3729</v>
      </c>
      <c r="B12" t="s">
        <v>3222</v>
      </c>
      <c r="D12" s="85" t="s">
        <v>3727</v>
      </c>
    </row>
    <row r="13" spans="1:5">
      <c r="A13" s="85" t="s">
        <v>3730</v>
      </c>
      <c r="B13" t="s">
        <v>4578</v>
      </c>
      <c r="D13" s="85" t="s">
        <v>3728</v>
      </c>
    </row>
    <row r="14" spans="1:5">
      <c r="A14" s="85" t="s">
        <v>3733</v>
      </c>
      <c r="B14" t="s">
        <v>3222</v>
      </c>
      <c r="D14" s="85" t="s">
        <v>3731</v>
      </c>
    </row>
    <row r="15" spans="1:5">
      <c r="A15" s="85" t="s">
        <v>3734</v>
      </c>
      <c r="B15" t="s">
        <v>4577</v>
      </c>
      <c r="D15" s="85" t="s">
        <v>3732</v>
      </c>
    </row>
    <row r="16" spans="1:5">
      <c r="A16" s="85" t="s">
        <v>3735</v>
      </c>
      <c r="B16" t="s">
        <v>4577</v>
      </c>
      <c r="D16" s="85" t="s">
        <v>3736</v>
      </c>
    </row>
    <row r="17" spans="1:5">
      <c r="A17" s="85" t="s">
        <v>3737</v>
      </c>
      <c r="B17" t="s">
        <v>4168</v>
      </c>
      <c r="D17" s="85" t="s">
        <v>3744</v>
      </c>
      <c r="E17" t="s">
        <v>2857</v>
      </c>
    </row>
    <row r="18" spans="1:5">
      <c r="A18" s="85" t="s">
        <v>3738</v>
      </c>
      <c r="B18" t="s">
        <v>4577</v>
      </c>
      <c r="D18" s="85" t="s">
        <v>3746</v>
      </c>
    </row>
    <row r="19" spans="1:5">
      <c r="A19" s="85" t="s">
        <v>3739</v>
      </c>
      <c r="B19" t="s">
        <v>4579</v>
      </c>
      <c r="D19" s="85" t="s">
        <v>3748</v>
      </c>
      <c r="E19" t="s">
        <v>2858</v>
      </c>
    </row>
    <row r="20" spans="1:5">
      <c r="A20" s="85" t="s">
        <v>3740</v>
      </c>
      <c r="B20" t="s">
        <v>4588</v>
      </c>
      <c r="D20" s="85" t="s">
        <v>3749</v>
      </c>
    </row>
    <row r="21" spans="1:5">
      <c r="A21" s="85" t="s">
        <v>3741</v>
      </c>
      <c r="B21" t="s">
        <v>4577</v>
      </c>
      <c r="D21" s="85" t="s">
        <v>3750</v>
      </c>
    </row>
    <row r="22" spans="1:5">
      <c r="A22" s="85" t="s">
        <v>3742</v>
      </c>
      <c r="B22" t="s">
        <v>3222</v>
      </c>
      <c r="D22" s="85" t="s">
        <v>3752</v>
      </c>
    </row>
    <row r="23" spans="1:5">
      <c r="A23" s="85" t="s">
        <v>3743</v>
      </c>
      <c r="B23" t="s">
        <v>4577</v>
      </c>
      <c r="D23" s="85" t="s">
        <v>3754</v>
      </c>
    </row>
    <row r="24" spans="1:5">
      <c r="A24" s="85" t="s">
        <v>3747</v>
      </c>
      <c r="B24" t="s">
        <v>4580</v>
      </c>
      <c r="D24" s="85" t="s">
        <v>3755</v>
      </c>
    </row>
    <row r="25" spans="1:5">
      <c r="A25" s="85" t="s">
        <v>3751</v>
      </c>
      <c r="B25" t="s">
        <v>4176</v>
      </c>
      <c r="D25" s="85" t="s">
        <v>3756</v>
      </c>
    </row>
    <row r="26" spans="1:5">
      <c r="A26" s="85" t="s">
        <v>3753</v>
      </c>
      <c r="B26" t="s">
        <v>3223</v>
      </c>
      <c r="D26" s="85" t="s">
        <v>3758</v>
      </c>
    </row>
    <row r="27" spans="1:5">
      <c r="A27" s="85" t="s">
        <v>3757</v>
      </c>
      <c r="B27" t="s">
        <v>3222</v>
      </c>
      <c r="D27" s="85" t="s">
        <v>3759</v>
      </c>
    </row>
    <row r="28" spans="1:5">
      <c r="A28" s="85" t="s">
        <v>3760</v>
      </c>
      <c r="B28" t="s">
        <v>4577</v>
      </c>
      <c r="D28" s="85" t="s">
        <v>3761</v>
      </c>
    </row>
    <row r="29" spans="1:5">
      <c r="A29" s="85" t="s">
        <v>3766</v>
      </c>
      <c r="B29" t="s">
        <v>4581</v>
      </c>
      <c r="D29" s="85" t="s">
        <v>3762</v>
      </c>
    </row>
    <row r="30" spans="1:5">
      <c r="A30" s="85" t="s">
        <v>3769</v>
      </c>
      <c r="B30" t="s">
        <v>3223</v>
      </c>
      <c r="D30" s="85" t="s">
        <v>3763</v>
      </c>
    </row>
    <row r="31" spans="1:5">
      <c r="A31" s="85" t="s">
        <v>3770</v>
      </c>
      <c r="B31" t="s">
        <v>4169</v>
      </c>
      <c r="D31" s="85" t="s">
        <v>3764</v>
      </c>
    </row>
    <row r="32" spans="1:5">
      <c r="A32" s="85" t="s">
        <v>3772</v>
      </c>
      <c r="B32" t="s">
        <v>3223</v>
      </c>
      <c r="D32" s="85" t="s">
        <v>3765</v>
      </c>
    </row>
    <row r="33" spans="1:5">
      <c r="A33" s="85" t="s">
        <v>3773</v>
      </c>
      <c r="B33" t="s">
        <v>4577</v>
      </c>
      <c r="D33" s="85" t="s">
        <v>3767</v>
      </c>
    </row>
    <row r="34" spans="1:5">
      <c r="A34" s="85" t="s">
        <v>3774</v>
      </c>
      <c r="B34" t="s">
        <v>4577</v>
      </c>
      <c r="D34" s="85" t="s">
        <v>3768</v>
      </c>
    </row>
    <row r="35" spans="1:5">
      <c r="A35" s="85" t="s">
        <v>3777</v>
      </c>
      <c r="B35" t="s">
        <v>4176</v>
      </c>
      <c r="D35" s="85" t="s">
        <v>3771</v>
      </c>
    </row>
    <row r="36" spans="1:5">
      <c r="A36" s="85" t="s">
        <v>3779</v>
      </c>
      <c r="B36" t="s">
        <v>4176</v>
      </c>
      <c r="D36" s="85" t="s">
        <v>3775</v>
      </c>
    </row>
    <row r="37" spans="1:5">
      <c r="A37" s="85" t="s">
        <v>3780</v>
      </c>
      <c r="B37" t="s">
        <v>4578</v>
      </c>
      <c r="D37" s="85" t="s">
        <v>3776</v>
      </c>
    </row>
    <row r="38" spans="1:5">
      <c r="A38" s="85" t="s">
        <v>3783</v>
      </c>
      <c r="B38" t="s">
        <v>4577</v>
      </c>
      <c r="D38" s="85" t="s">
        <v>3778</v>
      </c>
      <c r="E38" t="s">
        <v>2860</v>
      </c>
    </row>
    <row r="39" spans="1:5">
      <c r="A39" s="85" t="s">
        <v>3784</v>
      </c>
      <c r="B39" t="s">
        <v>4582</v>
      </c>
      <c r="D39" s="85" t="s">
        <v>3781</v>
      </c>
    </row>
    <row r="40" spans="1:5">
      <c r="A40" s="85" t="s">
        <v>3787</v>
      </c>
      <c r="B40" t="s">
        <v>4176</v>
      </c>
      <c r="D40" s="85" t="s">
        <v>3782</v>
      </c>
    </row>
    <row r="41" spans="1:5">
      <c r="A41" s="85" t="s">
        <v>3788</v>
      </c>
      <c r="B41" t="s">
        <v>4583</v>
      </c>
      <c r="D41" s="85" t="s">
        <v>3785</v>
      </c>
      <c r="E41" t="s">
        <v>2865</v>
      </c>
    </row>
    <row r="42" spans="1:5">
      <c r="A42" s="85" t="s">
        <v>3789</v>
      </c>
      <c r="B42" t="s">
        <v>4169</v>
      </c>
      <c r="D42" s="85" t="s">
        <v>3786</v>
      </c>
    </row>
    <row r="43" spans="1:5">
      <c r="A43" s="85" t="s">
        <v>3790</v>
      </c>
      <c r="B43" t="s">
        <v>4577</v>
      </c>
      <c r="D43" s="85" t="s">
        <v>3792</v>
      </c>
    </row>
    <row r="44" spans="1:5">
      <c r="A44" s="85" t="s">
        <v>3791</v>
      </c>
      <c r="B44" t="s">
        <v>3222</v>
      </c>
      <c r="D44" s="85" t="s">
        <v>3793</v>
      </c>
    </row>
    <row r="45" spans="1:5">
      <c r="A45" s="85" t="s">
        <v>3795</v>
      </c>
      <c r="B45" t="s">
        <v>4584</v>
      </c>
      <c r="D45" s="85" t="s">
        <v>3794</v>
      </c>
    </row>
    <row r="46" spans="1:5">
      <c r="A46" s="85" t="s">
        <v>3796</v>
      </c>
      <c r="B46" t="s">
        <v>3223</v>
      </c>
      <c r="D46" s="85" t="s">
        <v>3797</v>
      </c>
      <c r="E46" t="s">
        <v>4178</v>
      </c>
    </row>
    <row r="47" spans="1:5">
      <c r="A47" s="85" t="s">
        <v>3806</v>
      </c>
      <c r="B47" t="s">
        <v>4176</v>
      </c>
      <c r="D47" s="79" t="s">
        <v>3798</v>
      </c>
      <c r="E47" t="s">
        <v>2861</v>
      </c>
    </row>
    <row r="48" spans="1:5">
      <c r="A48" s="85" t="s">
        <v>3807</v>
      </c>
      <c r="B48" t="s">
        <v>4585</v>
      </c>
      <c r="D48" s="85" t="s">
        <v>3799</v>
      </c>
    </row>
    <row r="49" spans="1:5">
      <c r="A49" s="85" t="s">
        <v>3812</v>
      </c>
      <c r="B49" t="s">
        <v>4588</v>
      </c>
      <c r="D49" s="85" t="s">
        <v>3800</v>
      </c>
    </row>
    <row r="50" spans="1:5">
      <c r="A50" s="85" t="s">
        <v>3815</v>
      </c>
      <c r="B50" t="s">
        <v>4176</v>
      </c>
      <c r="D50" s="85" t="s">
        <v>3801</v>
      </c>
    </row>
    <row r="51" spans="1:5">
      <c r="A51" s="85" t="s">
        <v>3817</v>
      </c>
      <c r="B51" t="s">
        <v>4586</v>
      </c>
      <c r="D51" s="85" t="s">
        <v>3802</v>
      </c>
    </row>
    <row r="52" spans="1:5">
      <c r="A52" s="85" t="s">
        <v>3819</v>
      </c>
      <c r="B52" t="s">
        <v>4168</v>
      </c>
      <c r="D52" s="85" t="s">
        <v>3803</v>
      </c>
      <c r="E52" t="s">
        <v>2862</v>
      </c>
    </row>
    <row r="53" spans="1:5">
      <c r="A53" s="85" t="s">
        <v>3820</v>
      </c>
      <c r="B53" t="s">
        <v>4576</v>
      </c>
      <c r="D53" s="85" t="s">
        <v>3804</v>
      </c>
    </row>
    <row r="54" spans="1:5">
      <c r="A54" s="85" t="s">
        <v>3835</v>
      </c>
      <c r="B54" t="s">
        <v>4587</v>
      </c>
      <c r="D54" s="85" t="s">
        <v>3805</v>
      </c>
    </row>
    <row r="55" spans="1:5">
      <c r="A55" s="85" t="s">
        <v>3837</v>
      </c>
      <c r="B55" t="s">
        <v>3223</v>
      </c>
      <c r="D55" s="85" t="s">
        <v>3808</v>
      </c>
    </row>
    <row r="56" spans="1:5">
      <c r="A56" s="85" t="s">
        <v>3843</v>
      </c>
      <c r="B56" t="s">
        <v>4169</v>
      </c>
      <c r="D56" s="85" t="s">
        <v>3809</v>
      </c>
    </row>
    <row r="57" spans="1:5">
      <c r="A57" s="85" t="s">
        <v>3852</v>
      </c>
      <c r="B57" t="s">
        <v>4169</v>
      </c>
      <c r="D57" s="85" t="s">
        <v>3810</v>
      </c>
    </row>
    <row r="58" spans="1:5">
      <c r="A58" s="85" t="s">
        <v>3853</v>
      </c>
      <c r="B58" t="s">
        <v>4169</v>
      </c>
      <c r="D58" s="85" t="s">
        <v>3813</v>
      </c>
    </row>
    <row r="59" spans="1:5">
      <c r="A59" s="85" t="s">
        <v>3857</v>
      </c>
      <c r="B59" t="s">
        <v>4169</v>
      </c>
      <c r="D59" s="85" t="s">
        <v>3814</v>
      </c>
    </row>
    <row r="60" spans="1:5">
      <c r="A60" s="85" t="s">
        <v>3880</v>
      </c>
      <c r="B60" t="s">
        <v>4168</v>
      </c>
      <c r="D60" s="85" t="s">
        <v>3816</v>
      </c>
    </row>
    <row r="61" spans="1:5">
      <c r="A61" s="85" t="s">
        <v>3911</v>
      </c>
      <c r="B61" t="s">
        <v>4168</v>
      </c>
      <c r="D61" s="79" t="s">
        <v>3818</v>
      </c>
    </row>
    <row r="62" spans="1:5">
      <c r="D62" s="85" t="s">
        <v>3821</v>
      </c>
    </row>
    <row r="63" spans="1:5">
      <c r="D63" s="79" t="s">
        <v>3822</v>
      </c>
      <c r="E63" t="s">
        <v>2864</v>
      </c>
    </row>
    <row r="64" spans="1:5">
      <c r="D64" s="85" t="s">
        <v>3823</v>
      </c>
    </row>
    <row r="65" spans="4:4">
      <c r="D65" s="85" t="s">
        <v>3824</v>
      </c>
    </row>
    <row r="66" spans="4:4">
      <c r="D66" s="85" t="s">
        <v>3825</v>
      </c>
    </row>
    <row r="67" spans="4:4">
      <c r="D67" s="85" t="s">
        <v>3826</v>
      </c>
    </row>
    <row r="68" spans="4:4">
      <c r="D68" s="85" t="s">
        <v>3827</v>
      </c>
    </row>
    <row r="69" spans="4:4">
      <c r="D69" s="85" t="s">
        <v>3828</v>
      </c>
    </row>
    <row r="70" spans="4:4">
      <c r="D70" s="85" t="s">
        <v>3829</v>
      </c>
    </row>
    <row r="71" spans="4:4">
      <c r="D71" s="85" t="s">
        <v>3830</v>
      </c>
    </row>
    <row r="72" spans="4:4">
      <c r="D72" s="85" t="s">
        <v>3831</v>
      </c>
    </row>
    <row r="73" spans="4:4">
      <c r="D73" s="85" t="s">
        <v>3832</v>
      </c>
    </row>
    <row r="74" spans="4:4">
      <c r="D74" s="85" t="s">
        <v>3833</v>
      </c>
    </row>
    <row r="75" spans="4:4">
      <c r="D75" s="85" t="s">
        <v>3834</v>
      </c>
    </row>
    <row r="76" spans="4:4">
      <c r="D76" s="85" t="s">
        <v>3836</v>
      </c>
    </row>
    <row r="77" spans="4:4">
      <c r="D77" s="85" t="s">
        <v>3838</v>
      </c>
    </row>
    <row r="78" spans="4:4">
      <c r="D78" s="85" t="s">
        <v>3839</v>
      </c>
    </row>
    <row r="79" spans="4:4">
      <c r="D79" s="85" t="s">
        <v>3840</v>
      </c>
    </row>
    <row r="80" spans="4:4">
      <c r="D80" s="85" t="s">
        <v>3841</v>
      </c>
    </row>
    <row r="81" spans="4:4">
      <c r="D81" s="85" t="s">
        <v>3842</v>
      </c>
    </row>
    <row r="82" spans="4:4">
      <c r="D82" s="85" t="s">
        <v>3844</v>
      </c>
    </row>
    <row r="83" spans="4:4">
      <c r="D83" s="85" t="s">
        <v>3845</v>
      </c>
    </row>
    <row r="84" spans="4:4">
      <c r="D84" s="85" t="s">
        <v>3846</v>
      </c>
    </row>
    <row r="85" spans="4:4">
      <c r="D85" s="85" t="s">
        <v>3847</v>
      </c>
    </row>
    <row r="86" spans="4:4">
      <c r="D86" s="85" t="s">
        <v>3848</v>
      </c>
    </row>
    <row r="87" spans="4:4">
      <c r="D87" s="85" t="s">
        <v>3849</v>
      </c>
    </row>
    <row r="88" spans="4:4">
      <c r="D88" s="85" t="s">
        <v>3850</v>
      </c>
    </row>
    <row r="89" spans="4:4">
      <c r="D89" s="85" t="s">
        <v>3851</v>
      </c>
    </row>
    <row r="90" spans="4:4">
      <c r="D90" s="85" t="s">
        <v>3854</v>
      </c>
    </row>
    <row r="91" spans="4:4">
      <c r="D91" s="85" t="s">
        <v>3855</v>
      </c>
    </row>
    <row r="92" spans="4:4">
      <c r="D92" s="85" t="s">
        <v>3856</v>
      </c>
    </row>
    <row r="93" spans="4:4">
      <c r="D93" s="85" t="s">
        <v>3858</v>
      </c>
    </row>
    <row r="94" spans="4:4">
      <c r="D94" s="85" t="s">
        <v>3859</v>
      </c>
    </row>
    <row r="95" spans="4:4">
      <c r="D95" s="85" t="s">
        <v>3860</v>
      </c>
    </row>
    <row r="96" spans="4:4">
      <c r="D96" s="85" t="s">
        <v>3861</v>
      </c>
    </row>
    <row r="97" spans="4:4">
      <c r="D97" s="85" t="s">
        <v>3862</v>
      </c>
    </row>
    <row r="98" spans="4:4">
      <c r="D98" s="85" t="s">
        <v>3863</v>
      </c>
    </row>
    <row r="99" spans="4:4">
      <c r="D99" s="85" t="s">
        <v>3864</v>
      </c>
    </row>
    <row r="100" spans="4:4">
      <c r="D100" s="85" t="s">
        <v>3865</v>
      </c>
    </row>
    <row r="101" spans="4:4">
      <c r="D101" s="85" t="s">
        <v>3866</v>
      </c>
    </row>
    <row r="102" spans="4:4">
      <c r="D102" s="85" t="s">
        <v>3867</v>
      </c>
    </row>
    <row r="103" spans="4:4">
      <c r="D103" s="85" t="s">
        <v>3868</v>
      </c>
    </row>
    <row r="104" spans="4:4">
      <c r="D104" s="85" t="s">
        <v>3869</v>
      </c>
    </row>
    <row r="105" spans="4:4">
      <c r="D105" s="85" t="s">
        <v>3870</v>
      </c>
    </row>
    <row r="106" spans="4:4">
      <c r="D106" s="85" t="s">
        <v>3871</v>
      </c>
    </row>
    <row r="107" spans="4:4">
      <c r="D107" s="85" t="s">
        <v>3872</v>
      </c>
    </row>
    <row r="108" spans="4:4">
      <c r="D108" s="85" t="s">
        <v>3873</v>
      </c>
    </row>
    <row r="109" spans="4:4">
      <c r="D109" s="85" t="s">
        <v>3874</v>
      </c>
    </row>
    <row r="110" spans="4:4">
      <c r="D110" s="85" t="s">
        <v>3875</v>
      </c>
    </row>
    <row r="111" spans="4:4">
      <c r="D111" s="85" t="s">
        <v>3876</v>
      </c>
    </row>
    <row r="112" spans="4:4">
      <c r="D112" s="85" t="s">
        <v>3877</v>
      </c>
    </row>
    <row r="113" spans="4:5">
      <c r="D113" s="85" t="s">
        <v>3878</v>
      </c>
    </row>
    <row r="114" spans="4:5">
      <c r="D114" s="85" t="s">
        <v>3879</v>
      </c>
    </row>
    <row r="115" spans="4:5">
      <c r="D115" s="85" t="s">
        <v>3881</v>
      </c>
    </row>
    <row r="116" spans="4:5">
      <c r="D116" s="85" t="s">
        <v>3882</v>
      </c>
    </row>
    <row r="117" spans="4:5">
      <c r="D117" s="85" t="s">
        <v>3883</v>
      </c>
    </row>
    <row r="118" spans="4:5">
      <c r="D118" s="85" t="s">
        <v>3884</v>
      </c>
    </row>
    <row r="119" spans="4:5">
      <c r="D119" s="85" t="s">
        <v>3885</v>
      </c>
    </row>
    <row r="120" spans="4:5">
      <c r="D120" s="85" t="s">
        <v>3886</v>
      </c>
      <c r="E120" t="s">
        <v>2866</v>
      </c>
    </row>
    <row r="121" spans="4:5">
      <c r="D121" s="85" t="s">
        <v>3887</v>
      </c>
    </row>
    <row r="122" spans="4:5">
      <c r="D122" s="85" t="s">
        <v>3888</v>
      </c>
    </row>
    <row r="123" spans="4:5">
      <c r="D123" s="85" t="s">
        <v>3889</v>
      </c>
    </row>
    <row r="124" spans="4:5">
      <c r="D124" s="85" t="s">
        <v>3890</v>
      </c>
    </row>
    <row r="125" spans="4:5">
      <c r="D125" s="85" t="s">
        <v>3891</v>
      </c>
    </row>
    <row r="126" spans="4:5">
      <c r="D126" s="85" t="s">
        <v>3892</v>
      </c>
    </row>
    <row r="127" spans="4:5">
      <c r="D127" s="85" t="s">
        <v>3893</v>
      </c>
    </row>
    <row r="128" spans="4:5">
      <c r="D128" s="85" t="s">
        <v>3894</v>
      </c>
    </row>
    <row r="129" spans="4:5">
      <c r="D129" s="85" t="s">
        <v>3895</v>
      </c>
    </row>
    <row r="130" spans="4:5">
      <c r="D130" s="85" t="s">
        <v>3896</v>
      </c>
    </row>
    <row r="131" spans="4:5">
      <c r="D131" s="85" t="s">
        <v>3897</v>
      </c>
    </row>
    <row r="132" spans="4:5">
      <c r="D132" s="85" t="s">
        <v>3898</v>
      </c>
    </row>
    <row r="133" spans="4:5">
      <c r="D133" s="85" t="s">
        <v>3899</v>
      </c>
    </row>
    <row r="134" spans="4:5">
      <c r="D134" s="85" t="s">
        <v>3900</v>
      </c>
    </row>
    <row r="135" spans="4:5">
      <c r="D135" s="85" t="s">
        <v>3901</v>
      </c>
    </row>
    <row r="136" spans="4:5">
      <c r="D136" s="85" t="s">
        <v>3902</v>
      </c>
    </row>
    <row r="137" spans="4:5">
      <c r="D137" s="85" t="s">
        <v>3903</v>
      </c>
    </row>
    <row r="138" spans="4:5">
      <c r="D138" s="79" t="s">
        <v>3904</v>
      </c>
      <c r="E138" t="s">
        <v>2863</v>
      </c>
    </row>
    <row r="139" spans="4:5">
      <c r="D139" s="85" t="s">
        <v>3905</v>
      </c>
    </row>
    <row r="140" spans="4:5">
      <c r="D140" s="85" t="s">
        <v>3906</v>
      </c>
    </row>
    <row r="141" spans="4:5">
      <c r="D141" s="85" t="s">
        <v>3907</v>
      </c>
    </row>
    <row r="142" spans="4:5">
      <c r="D142" s="85" t="s">
        <v>3908</v>
      </c>
    </row>
    <row r="143" spans="4:5">
      <c r="D143" s="85" t="s">
        <v>3909</v>
      </c>
    </row>
    <row r="144" spans="4:5">
      <c r="D144" s="85" t="s">
        <v>3910</v>
      </c>
    </row>
    <row r="145" spans="4:4">
      <c r="D145" s="85" t="s">
        <v>3912</v>
      </c>
    </row>
    <row r="146" spans="4:4">
      <c r="D146" s="85" t="s">
        <v>3913</v>
      </c>
    </row>
    <row r="147" spans="4:4">
      <c r="D147" s="85" t="s">
        <v>3914</v>
      </c>
    </row>
    <row r="148" spans="4:4">
      <c r="D148" s="85" t="s">
        <v>3915</v>
      </c>
    </row>
    <row r="149" spans="4:4">
      <c r="D149" s="85" t="s">
        <v>3916</v>
      </c>
    </row>
    <row r="150" spans="4:4">
      <c r="D150" s="85" t="s">
        <v>3917</v>
      </c>
    </row>
    <row r="151" spans="4:4">
      <c r="D151" s="85" t="s">
        <v>3918</v>
      </c>
    </row>
    <row r="152" spans="4:4">
      <c r="D152" s="85" t="s">
        <v>3919</v>
      </c>
    </row>
    <row r="153" spans="4:4">
      <c r="D153" s="79" t="s">
        <v>3920</v>
      </c>
    </row>
    <row r="154" spans="4:4">
      <c r="D154" s="85" t="s">
        <v>3921</v>
      </c>
    </row>
    <row r="155" spans="4:4">
      <c r="D155" s="85" t="s">
        <v>3922</v>
      </c>
    </row>
    <row r="156" spans="4:4">
      <c r="D156" s="85" t="s">
        <v>3923</v>
      </c>
    </row>
    <row r="157" spans="4:4">
      <c r="D157" s="85" t="s">
        <v>3924</v>
      </c>
    </row>
    <row r="158" spans="4:4">
      <c r="D158" s="85" t="s">
        <v>3925</v>
      </c>
    </row>
    <row r="159" spans="4:4">
      <c r="D159" s="85" t="s">
        <v>3926</v>
      </c>
    </row>
    <row r="160" spans="4:4">
      <c r="D160" s="85" t="s">
        <v>3927</v>
      </c>
    </row>
    <row r="161" spans="4:4">
      <c r="D161" s="85" t="s">
        <v>3928</v>
      </c>
    </row>
    <row r="162" spans="4:4">
      <c r="D162" s="85" t="s">
        <v>3929</v>
      </c>
    </row>
    <row r="163" spans="4:4">
      <c r="D163" s="85" t="s">
        <v>3930</v>
      </c>
    </row>
    <row r="164" spans="4:4">
      <c r="D164" s="85" t="s">
        <v>3931</v>
      </c>
    </row>
    <row r="165" spans="4:4">
      <c r="D165" s="85" t="s">
        <v>3932</v>
      </c>
    </row>
    <row r="166" spans="4:4">
      <c r="D166" s="85" t="s">
        <v>3933</v>
      </c>
    </row>
    <row r="167" spans="4:4">
      <c r="D167" s="85" t="s">
        <v>3934</v>
      </c>
    </row>
    <row r="168" spans="4:4">
      <c r="D168" s="85" t="s">
        <v>3935</v>
      </c>
    </row>
    <row r="169" spans="4:4">
      <c r="D169" s="85" t="s">
        <v>3936</v>
      </c>
    </row>
    <row r="170" spans="4:4">
      <c r="D170" s="85" t="s">
        <v>3937</v>
      </c>
    </row>
    <row r="171" spans="4:4">
      <c r="D171" s="85" t="s">
        <v>3938</v>
      </c>
    </row>
    <row r="172" spans="4:4">
      <c r="D172" s="85" t="s">
        <v>3939</v>
      </c>
    </row>
    <row r="173" spans="4:4">
      <c r="D173" s="85" t="s">
        <v>3940</v>
      </c>
    </row>
    <row r="174" spans="4:4">
      <c r="D174" s="79" t="s">
        <v>3941</v>
      </c>
    </row>
    <row r="175" spans="4:4">
      <c r="D175" s="85" t="s">
        <v>3942</v>
      </c>
    </row>
    <row r="176" spans="4:4">
      <c r="D176" s="85" t="s">
        <v>3943</v>
      </c>
    </row>
    <row r="177" spans="4:4">
      <c r="D177" s="85" t="s">
        <v>3944</v>
      </c>
    </row>
    <row r="178" spans="4:4">
      <c r="D178" s="85" t="s">
        <v>3945</v>
      </c>
    </row>
    <row r="179" spans="4:4">
      <c r="D179" s="85" t="s">
        <v>3946</v>
      </c>
    </row>
    <row r="180" spans="4:4">
      <c r="D180" s="85" t="s">
        <v>3947</v>
      </c>
    </row>
    <row r="181" spans="4:4">
      <c r="D181" s="85" t="s">
        <v>3948</v>
      </c>
    </row>
    <row r="182" spans="4:4">
      <c r="D182" s="85" t="s">
        <v>3949</v>
      </c>
    </row>
    <row r="183" spans="4:4">
      <c r="D183" s="85" t="s">
        <v>3950</v>
      </c>
    </row>
    <row r="184" spans="4:4">
      <c r="D184" s="85" t="s">
        <v>3951</v>
      </c>
    </row>
    <row r="185" spans="4:4">
      <c r="D185" s="85" t="s">
        <v>3952</v>
      </c>
    </row>
    <row r="186" spans="4:4">
      <c r="D186" s="85" t="s">
        <v>3953</v>
      </c>
    </row>
    <row r="187" spans="4:4">
      <c r="D187" s="85" t="s">
        <v>3954</v>
      </c>
    </row>
    <row r="188" spans="4:4">
      <c r="D188" s="85" t="s">
        <v>3955</v>
      </c>
    </row>
    <row r="189" spans="4:4">
      <c r="D189" s="85" t="s">
        <v>3956</v>
      </c>
    </row>
    <row r="190" spans="4:4">
      <c r="D190" s="85" t="s">
        <v>3957</v>
      </c>
    </row>
    <row r="191" spans="4:4">
      <c r="D191" s="85" t="s">
        <v>3958</v>
      </c>
    </row>
    <row r="192" spans="4:4">
      <c r="D192" s="85" t="s">
        <v>3959</v>
      </c>
    </row>
    <row r="193" spans="4:4">
      <c r="D193" s="85" t="s">
        <v>3960</v>
      </c>
    </row>
    <row r="194" spans="4:4">
      <c r="D194" s="85" t="s">
        <v>3961</v>
      </c>
    </row>
    <row r="195" spans="4:4">
      <c r="D195" s="85" t="s">
        <v>3962</v>
      </c>
    </row>
    <row r="196" spans="4:4">
      <c r="D196" s="85" t="s">
        <v>3963</v>
      </c>
    </row>
    <row r="197" spans="4:4">
      <c r="D197" s="85" t="s">
        <v>3964</v>
      </c>
    </row>
    <row r="198" spans="4:4">
      <c r="D198" s="85" t="s">
        <v>3965</v>
      </c>
    </row>
    <row r="199" spans="4:4">
      <c r="D199" s="85" t="s">
        <v>3966</v>
      </c>
    </row>
    <row r="200" spans="4:4">
      <c r="D200" s="85" t="s">
        <v>3967</v>
      </c>
    </row>
    <row r="201" spans="4:4">
      <c r="D201" s="85" t="s">
        <v>3968</v>
      </c>
    </row>
    <row r="202" spans="4:4">
      <c r="D202" s="85" t="s">
        <v>3969</v>
      </c>
    </row>
    <row r="203" spans="4:4">
      <c r="D203" s="85" t="s">
        <v>3970</v>
      </c>
    </row>
    <row r="204" spans="4:4">
      <c r="D204" s="85" t="s">
        <v>3971</v>
      </c>
    </row>
    <row r="205" spans="4:4">
      <c r="D205" s="85" t="s">
        <v>3972</v>
      </c>
    </row>
    <row r="206" spans="4:4">
      <c r="D206" s="85" t="s">
        <v>3973</v>
      </c>
    </row>
    <row r="207" spans="4:4">
      <c r="D207" s="85" t="s">
        <v>3974</v>
      </c>
    </row>
    <row r="208" spans="4:4">
      <c r="D208" s="85" t="s">
        <v>3975</v>
      </c>
    </row>
    <row r="209" spans="4:4">
      <c r="D209" s="85" t="s">
        <v>3976</v>
      </c>
    </row>
    <row r="210" spans="4:4">
      <c r="D210" s="85" t="s">
        <v>3977</v>
      </c>
    </row>
    <row r="211" spans="4:4">
      <c r="D211" s="85" t="s">
        <v>3978</v>
      </c>
    </row>
    <row r="212" spans="4:4">
      <c r="D212" s="85" t="s">
        <v>3979</v>
      </c>
    </row>
    <row r="213" spans="4:4">
      <c r="D213" s="85" t="s">
        <v>3980</v>
      </c>
    </row>
    <row r="214" spans="4:4">
      <c r="D214" s="85" t="s">
        <v>3981</v>
      </c>
    </row>
    <row r="215" spans="4:4">
      <c r="D215" s="85" t="s">
        <v>3982</v>
      </c>
    </row>
    <row r="216" spans="4:4">
      <c r="D216" s="85" t="s">
        <v>3983</v>
      </c>
    </row>
    <row r="217" spans="4:4">
      <c r="D217" s="85" t="s">
        <v>3984</v>
      </c>
    </row>
    <row r="218" spans="4:4">
      <c r="D218" s="85" t="s">
        <v>3985</v>
      </c>
    </row>
    <row r="219" spans="4:4">
      <c r="D219" s="85" t="s">
        <v>3986</v>
      </c>
    </row>
    <row r="220" spans="4:4">
      <c r="D220" s="85" t="s">
        <v>3987</v>
      </c>
    </row>
    <row r="221" spans="4:4">
      <c r="D221" s="85" t="s">
        <v>3988</v>
      </c>
    </row>
    <row r="222" spans="4:4">
      <c r="D222" s="85" t="s">
        <v>3989</v>
      </c>
    </row>
    <row r="223" spans="4:4">
      <c r="D223" s="85" t="s">
        <v>3990</v>
      </c>
    </row>
    <row r="224" spans="4:4">
      <c r="D224" s="85" t="s">
        <v>3991</v>
      </c>
    </row>
    <row r="225" spans="4:4">
      <c r="D225" s="85" t="s">
        <v>3992</v>
      </c>
    </row>
    <row r="226" spans="4:4">
      <c r="D226" s="85" t="s">
        <v>3993</v>
      </c>
    </row>
    <row r="227" spans="4:4">
      <c r="D227" s="85" t="s">
        <v>3994</v>
      </c>
    </row>
    <row r="228" spans="4:4">
      <c r="D228" s="85" t="s">
        <v>3995</v>
      </c>
    </row>
    <row r="229" spans="4:4">
      <c r="D229" s="85" t="s">
        <v>3996</v>
      </c>
    </row>
    <row r="230" spans="4:4">
      <c r="D230" s="85" t="s">
        <v>3997</v>
      </c>
    </row>
    <row r="231" spans="4:4">
      <c r="D231" s="85" t="s">
        <v>3998</v>
      </c>
    </row>
    <row r="232" spans="4:4">
      <c r="D232" s="85" t="s">
        <v>3999</v>
      </c>
    </row>
    <row r="233" spans="4:4">
      <c r="D233" s="85" t="s">
        <v>4000</v>
      </c>
    </row>
    <row r="234" spans="4:4">
      <c r="D234" s="85" t="s">
        <v>4001</v>
      </c>
    </row>
    <row r="235" spans="4:4">
      <c r="D235" s="85" t="s">
        <v>4002</v>
      </c>
    </row>
    <row r="236" spans="4:4">
      <c r="D236" s="85" t="s">
        <v>4003</v>
      </c>
    </row>
    <row r="237" spans="4:4">
      <c r="D237" s="85" t="s">
        <v>4004</v>
      </c>
    </row>
    <row r="238" spans="4:4">
      <c r="D238" s="85" t="s">
        <v>4005</v>
      </c>
    </row>
    <row r="239" spans="4:4">
      <c r="D239" s="85" t="s">
        <v>4006</v>
      </c>
    </row>
    <row r="240" spans="4:4">
      <c r="D240" s="85" t="s">
        <v>4007</v>
      </c>
    </row>
    <row r="241" spans="4:4">
      <c r="D241" s="85" t="s">
        <v>4008</v>
      </c>
    </row>
    <row r="242" spans="4:4">
      <c r="D242" s="85" t="s">
        <v>4009</v>
      </c>
    </row>
    <row r="243" spans="4:4">
      <c r="D243" s="85" t="s">
        <v>4010</v>
      </c>
    </row>
    <row r="244" spans="4:4">
      <c r="D244" s="85" t="s">
        <v>4011</v>
      </c>
    </row>
    <row r="245" spans="4:4">
      <c r="D245" s="85" t="s">
        <v>4012</v>
      </c>
    </row>
    <row r="246" spans="4:4">
      <c r="D246" s="85" t="s">
        <v>4013</v>
      </c>
    </row>
    <row r="247" spans="4:4">
      <c r="D247" s="85" t="s">
        <v>4014</v>
      </c>
    </row>
    <row r="248" spans="4:4">
      <c r="D248" s="85" t="s">
        <v>4015</v>
      </c>
    </row>
    <row r="249" spans="4:4">
      <c r="D249" s="85" t="s">
        <v>4016</v>
      </c>
    </row>
    <row r="250" spans="4:4">
      <c r="D250" s="85" t="s">
        <v>4017</v>
      </c>
    </row>
    <row r="251" spans="4:4">
      <c r="D251" s="85" t="s">
        <v>4018</v>
      </c>
    </row>
    <row r="252" spans="4:4">
      <c r="D252" s="85" t="s">
        <v>4019</v>
      </c>
    </row>
    <row r="253" spans="4:4">
      <c r="D253" s="85" t="s">
        <v>4020</v>
      </c>
    </row>
    <row r="254" spans="4:4">
      <c r="D254" s="85" t="s">
        <v>4021</v>
      </c>
    </row>
    <row r="255" spans="4:4">
      <c r="D255" s="85" t="s">
        <v>4022</v>
      </c>
    </row>
    <row r="256" spans="4:4">
      <c r="D256" s="85" t="s">
        <v>4023</v>
      </c>
    </row>
    <row r="257" spans="4:4">
      <c r="D257" s="85" t="s">
        <v>4024</v>
      </c>
    </row>
    <row r="258" spans="4:4">
      <c r="D258" s="85" t="s">
        <v>4025</v>
      </c>
    </row>
    <row r="259" spans="4:4">
      <c r="D259" s="85" t="s">
        <v>4026</v>
      </c>
    </row>
    <row r="260" spans="4:4">
      <c r="D260" s="85" t="s">
        <v>4027</v>
      </c>
    </row>
    <row r="261" spans="4:4">
      <c r="D261" s="85" t="s">
        <v>4028</v>
      </c>
    </row>
    <row r="262" spans="4:4">
      <c r="D262" s="85" t="s">
        <v>4029</v>
      </c>
    </row>
    <row r="263" spans="4:4">
      <c r="D263" s="85" t="s">
        <v>4030</v>
      </c>
    </row>
    <row r="264" spans="4:4">
      <c r="D264" s="85" t="s">
        <v>4031</v>
      </c>
    </row>
    <row r="265" spans="4:4">
      <c r="D265" s="85" t="s">
        <v>4032</v>
      </c>
    </row>
    <row r="266" spans="4:4">
      <c r="D266" s="85" t="s">
        <v>4033</v>
      </c>
    </row>
    <row r="267" spans="4:4">
      <c r="D267" s="85" t="s">
        <v>4034</v>
      </c>
    </row>
    <row r="268" spans="4:4">
      <c r="D268" s="85" t="s">
        <v>4035</v>
      </c>
    </row>
    <row r="269" spans="4:4">
      <c r="D269" s="85" t="s">
        <v>4036</v>
      </c>
    </row>
    <row r="270" spans="4:4">
      <c r="D270" s="85" t="s">
        <v>4037</v>
      </c>
    </row>
    <row r="271" spans="4:4">
      <c r="D271" s="85" t="s">
        <v>4038</v>
      </c>
    </row>
    <row r="272" spans="4:4">
      <c r="D272" s="85" t="s">
        <v>4039</v>
      </c>
    </row>
    <row r="273" spans="4:4">
      <c r="D273" s="85" t="s">
        <v>4040</v>
      </c>
    </row>
    <row r="274" spans="4:4">
      <c r="D274" s="85" t="s">
        <v>4046</v>
      </c>
    </row>
    <row r="275" spans="4:4">
      <c r="D275" s="85" t="s">
        <v>4047</v>
      </c>
    </row>
    <row r="276" spans="4:4">
      <c r="D276" s="85" t="s">
        <v>4048</v>
      </c>
    </row>
    <row r="277" spans="4:4">
      <c r="D277" s="85" t="s">
        <v>4049</v>
      </c>
    </row>
    <row r="278" spans="4:4">
      <c r="D278" s="85" t="s">
        <v>4050</v>
      </c>
    </row>
    <row r="279" spans="4:4">
      <c r="D279" s="85" t="s">
        <v>4051</v>
      </c>
    </row>
    <row r="280" spans="4:4">
      <c r="D280" s="85" t="s">
        <v>4052</v>
      </c>
    </row>
    <row r="281" spans="4:4">
      <c r="D281" s="85" t="s">
        <v>4053</v>
      </c>
    </row>
    <row r="282" spans="4:4">
      <c r="D282" s="85" t="s">
        <v>4054</v>
      </c>
    </row>
    <row r="283" spans="4:4">
      <c r="D283" s="85" t="s">
        <v>4055</v>
      </c>
    </row>
    <row r="284" spans="4:4">
      <c r="D284" s="85" t="s">
        <v>4056</v>
      </c>
    </row>
    <row r="285" spans="4:4">
      <c r="D285" s="85" t="s">
        <v>4057</v>
      </c>
    </row>
    <row r="286" spans="4:4">
      <c r="D286" s="85" t="s">
        <v>4058</v>
      </c>
    </row>
    <row r="287" spans="4:4">
      <c r="D287" s="85" t="s">
        <v>4059</v>
      </c>
    </row>
    <row r="288" spans="4:4">
      <c r="D288" s="85" t="s">
        <v>4060</v>
      </c>
    </row>
    <row r="289" spans="4:4">
      <c r="D289" s="85" t="s">
        <v>4061</v>
      </c>
    </row>
    <row r="290" spans="4:4">
      <c r="D290" s="85" t="s">
        <v>4062</v>
      </c>
    </row>
    <row r="291" spans="4:4">
      <c r="D291" s="85" t="s">
        <v>4063</v>
      </c>
    </row>
    <row r="292" spans="4:4">
      <c r="D292" s="85" t="s">
        <v>4064</v>
      </c>
    </row>
    <row r="293" spans="4:4">
      <c r="D293" s="85" t="s">
        <v>4065</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1F5C4FE0-B416-4CDC-A73B-CC84D09E883D}"/>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FE0D-5F44-479A-977B-4F7FA6A9131B}">
  <sheetPr codeName="Sheet41">
    <tabColor theme="9"/>
  </sheetPr>
  <dimension ref="A1:F97"/>
  <sheetViews>
    <sheetView workbookViewId="0"/>
  </sheetViews>
  <sheetFormatPr defaultColWidth="9.140625" defaultRowHeight="15"/>
  <cols>
    <col min="1" max="1" width="40.42578125" style="96" customWidth="1"/>
    <col min="2" max="2" width="36.42578125" style="96" customWidth="1"/>
    <col min="3" max="3" width="18.85546875" style="96" customWidth="1"/>
    <col min="4" max="4" width="40.42578125" style="96" customWidth="1"/>
    <col min="5" max="5" width="20.28515625" style="96" customWidth="1"/>
    <col min="6" max="6" width="24.7109375" style="91" customWidth="1"/>
    <col min="7" max="16384" width="9.140625" style="96"/>
  </cols>
  <sheetData>
    <row r="1" spans="1:6">
      <c r="A1" s="96" t="s">
        <v>3697</v>
      </c>
    </row>
    <row r="2" spans="1:6">
      <c r="A2" s="97" t="s">
        <v>4181</v>
      </c>
      <c r="B2" s="97" t="s">
        <v>3699</v>
      </c>
      <c r="C2" s="97" t="s">
        <v>3700</v>
      </c>
      <c r="D2" s="97" t="s">
        <v>3701</v>
      </c>
      <c r="E2" s="97" t="s">
        <v>3702</v>
      </c>
      <c r="F2" s="92" t="s">
        <v>4180</v>
      </c>
    </row>
    <row r="3" spans="1:6">
      <c r="A3" s="96" t="s">
        <v>4182</v>
      </c>
      <c r="B3" s="96" t="s">
        <v>3748</v>
      </c>
      <c r="C3" s="96" t="s">
        <v>3745</v>
      </c>
      <c r="D3" s="96">
        <v>28676225.394305445</v>
      </c>
      <c r="E3" s="96" t="s">
        <v>3710</v>
      </c>
      <c r="F3" s="91" t="str">
        <f>INDEX('Crosswalk Particulates'!$E:$E,MATCH(B3,'Crosswalk Particulates'!$D:$D,0))</f>
        <v>CO</v>
      </c>
    </row>
    <row r="4" spans="1:6">
      <c r="A4" s="96" t="s">
        <v>4183</v>
      </c>
      <c r="B4" s="96" t="s">
        <v>3744</v>
      </c>
      <c r="C4" s="96" t="s">
        <v>3745</v>
      </c>
      <c r="D4" s="96">
        <v>25823487.798769999</v>
      </c>
      <c r="E4" s="96" t="s">
        <v>3710</v>
      </c>
      <c r="F4" s="91" t="str">
        <f>INDEX('Crosswalk Particulates'!$E:$E,MATCH(B4,'Crosswalk Particulates'!$D:$D,0))</f>
        <v>VOC</v>
      </c>
    </row>
    <row r="5" spans="1:6">
      <c r="A5" s="96" t="s">
        <v>4184</v>
      </c>
      <c r="B5" s="96" t="s">
        <v>3748</v>
      </c>
      <c r="C5" s="96" t="s">
        <v>3745</v>
      </c>
      <c r="D5" s="96">
        <v>19513050.603903659</v>
      </c>
      <c r="E5" s="96" t="s">
        <v>3710</v>
      </c>
      <c r="F5" s="91" t="str">
        <f>INDEX('Crosswalk Particulates'!$E:$E,MATCH(B5,'Crosswalk Particulates'!$D:$D,0))</f>
        <v>CO</v>
      </c>
    </row>
    <row r="6" spans="1:6">
      <c r="A6" s="96" t="s">
        <v>4182</v>
      </c>
      <c r="B6" s="96" t="s">
        <v>3778</v>
      </c>
      <c r="C6" s="96" t="s">
        <v>3745</v>
      </c>
      <c r="D6" s="96">
        <v>14776624.215268791</v>
      </c>
      <c r="E6" s="96" t="s">
        <v>3710</v>
      </c>
      <c r="F6" s="91" t="str">
        <f>INDEX('Crosswalk Particulates'!$E:$E,MATCH(B6,'Crosswalk Particulates'!$D:$D,0))</f>
        <v>PM10</v>
      </c>
    </row>
    <row r="7" spans="1:6">
      <c r="A7" s="96" t="s">
        <v>4185</v>
      </c>
      <c r="B7" s="96" t="s">
        <v>3748</v>
      </c>
      <c r="C7" s="96" t="s">
        <v>3745</v>
      </c>
      <c r="D7" s="96">
        <v>11604579.303185735</v>
      </c>
      <c r="E7" s="96" t="s">
        <v>3710</v>
      </c>
      <c r="F7" s="91" t="str">
        <f>INDEX('Crosswalk Particulates'!$E:$E,MATCH(B7,'Crosswalk Particulates'!$D:$D,0))</f>
        <v>CO</v>
      </c>
    </row>
    <row r="8" spans="1:6">
      <c r="A8" s="96" t="s">
        <v>4182</v>
      </c>
      <c r="B8" s="96" t="s">
        <v>3744</v>
      </c>
      <c r="C8" s="96" t="s">
        <v>3745</v>
      </c>
      <c r="D8" s="96">
        <v>6888361.9689312316</v>
      </c>
      <c r="E8" s="96" t="s">
        <v>3710</v>
      </c>
      <c r="F8" s="91" t="str">
        <f>INDEX('Crosswalk Particulates'!$E:$E,MATCH(B8,'Crosswalk Particulates'!$D:$D,0))</f>
        <v>VOC</v>
      </c>
    </row>
    <row r="9" spans="1:6">
      <c r="A9" s="96" t="s">
        <v>4182</v>
      </c>
      <c r="B9" s="96" t="s">
        <v>3798</v>
      </c>
      <c r="C9" s="96" t="s">
        <v>3745</v>
      </c>
      <c r="D9" s="96">
        <v>4188614.2220506389</v>
      </c>
      <c r="E9" s="96" t="s">
        <v>3710</v>
      </c>
      <c r="F9" s="91" t="str">
        <f>INDEX('Crosswalk Particulates'!$E:$E,MATCH(B9,'Crosswalk Particulates'!$D:$D,0))</f>
        <v>PM25</v>
      </c>
    </row>
    <row r="10" spans="1:6">
      <c r="A10" s="96" t="s">
        <v>4183</v>
      </c>
      <c r="B10" s="96" t="s">
        <v>3748</v>
      </c>
      <c r="C10" s="96" t="s">
        <v>3745</v>
      </c>
      <c r="D10" s="96">
        <v>4083199.3925589998</v>
      </c>
      <c r="E10" s="96" t="s">
        <v>3710</v>
      </c>
      <c r="F10" s="91" t="str">
        <f>INDEX('Crosswalk Particulates'!$E:$E,MATCH(B10,'Crosswalk Particulates'!$D:$D,0))</f>
        <v>CO</v>
      </c>
    </row>
    <row r="11" spans="1:6">
      <c r="A11" s="96" t="s">
        <v>4182</v>
      </c>
      <c r="B11" s="96" t="s">
        <v>3793</v>
      </c>
      <c r="C11" s="96" t="s">
        <v>3745</v>
      </c>
      <c r="D11" s="96">
        <v>4026225.2133853333</v>
      </c>
      <c r="E11" s="96" t="s">
        <v>3710</v>
      </c>
      <c r="F11" s="91">
        <f>INDEX('Crosswalk Particulates'!$E:$E,MATCH(B11,'Crosswalk Particulates'!$D:$D,0))</f>
        <v>0</v>
      </c>
    </row>
    <row r="12" spans="1:6">
      <c r="A12" s="96" t="s">
        <v>4184</v>
      </c>
      <c r="B12" s="96" t="s">
        <v>3797</v>
      </c>
      <c r="C12" s="96" t="s">
        <v>3745</v>
      </c>
      <c r="D12" s="96">
        <v>3494838.647895386</v>
      </c>
      <c r="E12" s="96" t="s">
        <v>3710</v>
      </c>
      <c r="F12" s="91" t="str">
        <f>INDEX('Crosswalk Particulates'!$E:$E,MATCH(B12,'Crosswalk Particulates'!$D:$D,0))</f>
        <v>NOX</v>
      </c>
    </row>
    <row r="13" spans="1:6">
      <c r="A13" s="96" t="s">
        <v>4186</v>
      </c>
      <c r="B13" s="96" t="s">
        <v>3744</v>
      </c>
      <c r="C13" s="96" t="s">
        <v>3745</v>
      </c>
      <c r="D13" s="96">
        <v>2972156.2754979641</v>
      </c>
      <c r="E13" s="96" t="s">
        <v>3710</v>
      </c>
      <c r="F13" s="91" t="str">
        <f>INDEX('Crosswalk Particulates'!$E:$E,MATCH(B13,'Crosswalk Particulates'!$D:$D,0))</f>
        <v>VOC</v>
      </c>
    </row>
    <row r="14" spans="1:6">
      <c r="A14" s="96" t="s">
        <v>4185</v>
      </c>
      <c r="B14" s="96" t="s">
        <v>3797</v>
      </c>
      <c r="C14" s="96" t="s">
        <v>3745</v>
      </c>
      <c r="D14" s="96">
        <v>2710682.1404479626</v>
      </c>
      <c r="E14" s="96" t="s">
        <v>3710</v>
      </c>
      <c r="F14" s="91" t="str">
        <f>INDEX('Crosswalk Particulates'!$E:$E,MATCH(B14,'Crosswalk Particulates'!$D:$D,0))</f>
        <v>NOX</v>
      </c>
    </row>
    <row r="15" spans="1:6">
      <c r="A15" s="96" t="s">
        <v>4187</v>
      </c>
      <c r="B15" s="96" t="s">
        <v>3748</v>
      </c>
      <c r="C15" s="96" t="s">
        <v>3745</v>
      </c>
      <c r="D15" s="96">
        <v>2671444.6344063794</v>
      </c>
      <c r="E15" s="96" t="s">
        <v>3710</v>
      </c>
      <c r="F15" s="91" t="str">
        <f>INDEX('Crosswalk Particulates'!$E:$E,MATCH(B15,'Crosswalk Particulates'!$D:$D,0))</f>
        <v>CO</v>
      </c>
    </row>
    <row r="16" spans="1:6">
      <c r="A16" s="96" t="s">
        <v>4188</v>
      </c>
      <c r="B16" s="96" t="s">
        <v>3744</v>
      </c>
      <c r="C16" s="96" t="s">
        <v>3745</v>
      </c>
      <c r="D16" s="96">
        <v>2530072.9988542087</v>
      </c>
      <c r="E16" s="96" t="s">
        <v>3710</v>
      </c>
      <c r="F16" s="91" t="str">
        <f>INDEX('Crosswalk Particulates'!$E:$E,MATCH(B16,'Crosswalk Particulates'!$D:$D,0))</f>
        <v>VOC</v>
      </c>
    </row>
    <row r="17" spans="1:6">
      <c r="A17" s="96" t="s">
        <v>4184</v>
      </c>
      <c r="B17" s="96" t="s">
        <v>3744</v>
      </c>
      <c r="C17" s="96" t="s">
        <v>3745</v>
      </c>
      <c r="D17" s="96">
        <v>1814436.5538925205</v>
      </c>
      <c r="E17" s="96" t="s">
        <v>3710</v>
      </c>
      <c r="F17" s="91" t="str">
        <f>INDEX('Crosswalk Particulates'!$E:$E,MATCH(B17,'Crosswalk Particulates'!$D:$D,0))</f>
        <v>VOC</v>
      </c>
    </row>
    <row r="18" spans="1:6">
      <c r="A18" s="96" t="s">
        <v>4189</v>
      </c>
      <c r="B18" s="96" t="s">
        <v>3803</v>
      </c>
      <c r="C18" s="96" t="s">
        <v>3745</v>
      </c>
      <c r="D18" s="96">
        <v>1385351.5935859003</v>
      </c>
      <c r="E18" s="96" t="s">
        <v>3710</v>
      </c>
      <c r="F18" s="91" t="str">
        <f>INDEX('Crosswalk Particulates'!$E:$E,MATCH(B18,'Crosswalk Particulates'!$D:$D,0))</f>
        <v>SOx</v>
      </c>
    </row>
    <row r="19" spans="1:6">
      <c r="A19" s="96" t="s">
        <v>4183</v>
      </c>
      <c r="B19" s="96" t="s">
        <v>3797</v>
      </c>
      <c r="C19" s="96" t="s">
        <v>3745</v>
      </c>
      <c r="D19" s="96">
        <v>1366921.79873125</v>
      </c>
      <c r="E19" s="96" t="s">
        <v>3710</v>
      </c>
      <c r="F19" s="91" t="str">
        <f>INDEX('Crosswalk Particulates'!$E:$E,MATCH(B19,'Crosswalk Particulates'!$D:$D,0))</f>
        <v>NOX</v>
      </c>
    </row>
    <row r="20" spans="1:6">
      <c r="A20" s="96" t="s">
        <v>4190</v>
      </c>
      <c r="B20" s="96" t="s">
        <v>3748</v>
      </c>
      <c r="C20" s="96" t="s">
        <v>3745</v>
      </c>
      <c r="D20" s="96">
        <v>1300830.9795532755</v>
      </c>
      <c r="E20" s="96" t="s">
        <v>3710</v>
      </c>
      <c r="F20" s="91" t="str">
        <f>INDEX('Crosswalk Particulates'!$E:$E,MATCH(B20,'Crosswalk Particulates'!$D:$D,0))</f>
        <v>CO</v>
      </c>
    </row>
    <row r="21" spans="1:6">
      <c r="A21" s="96" t="s">
        <v>4185</v>
      </c>
      <c r="B21" s="96" t="s">
        <v>3744</v>
      </c>
      <c r="C21" s="96" t="s">
        <v>3745</v>
      </c>
      <c r="D21" s="96">
        <v>1251615.7002977082</v>
      </c>
      <c r="E21" s="96" t="s">
        <v>3710</v>
      </c>
      <c r="F21" s="91" t="str">
        <f>INDEX('Crosswalk Particulates'!$E:$E,MATCH(B21,'Crosswalk Particulates'!$D:$D,0))</f>
        <v>VOC</v>
      </c>
    </row>
    <row r="22" spans="1:6">
      <c r="A22" s="96" t="s">
        <v>4189</v>
      </c>
      <c r="B22" s="96" t="s">
        <v>3797</v>
      </c>
      <c r="C22" s="96" t="s">
        <v>3745</v>
      </c>
      <c r="D22" s="96">
        <v>1158487.1656785961</v>
      </c>
      <c r="E22" s="96" t="s">
        <v>3710</v>
      </c>
      <c r="F22" s="91" t="str">
        <f>INDEX('Crosswalk Particulates'!$E:$E,MATCH(B22,'Crosswalk Particulates'!$D:$D,0))</f>
        <v>NOX</v>
      </c>
    </row>
    <row r="23" spans="1:6">
      <c r="A23" s="96" t="s">
        <v>4191</v>
      </c>
      <c r="B23" s="96" t="s">
        <v>3797</v>
      </c>
      <c r="C23" s="96" t="s">
        <v>3745</v>
      </c>
      <c r="D23" s="96">
        <v>1080952.0513467107</v>
      </c>
      <c r="E23" s="96" t="s">
        <v>3710</v>
      </c>
      <c r="F23" s="91" t="str">
        <f>INDEX('Crosswalk Particulates'!$E:$E,MATCH(B23,'Crosswalk Particulates'!$D:$D,0))</f>
        <v>NOX</v>
      </c>
    </row>
    <row r="24" spans="1:6">
      <c r="A24" s="96" t="s">
        <v>4191</v>
      </c>
      <c r="B24" s="96" t="s">
        <v>3748</v>
      </c>
      <c r="C24" s="96" t="s">
        <v>3745</v>
      </c>
      <c r="D24" s="96">
        <v>862258.21534144052</v>
      </c>
      <c r="E24" s="96" t="s">
        <v>3710</v>
      </c>
      <c r="F24" s="91" t="str">
        <f>INDEX('Crosswalk Particulates'!$E:$E,MATCH(B24,'Crosswalk Particulates'!$D:$D,0))</f>
        <v>CO</v>
      </c>
    </row>
    <row r="25" spans="1:6">
      <c r="A25" s="96" t="s">
        <v>4192</v>
      </c>
      <c r="B25" s="96" t="s">
        <v>3778</v>
      </c>
      <c r="C25" s="96" t="s">
        <v>3745</v>
      </c>
      <c r="D25" s="96">
        <v>766710.37229516928</v>
      </c>
      <c r="E25" s="96" t="s">
        <v>3710</v>
      </c>
      <c r="F25" s="91" t="str">
        <f>INDEX('Crosswalk Particulates'!$E:$E,MATCH(B25,'Crosswalk Particulates'!$D:$D,0))</f>
        <v>PM10</v>
      </c>
    </row>
    <row r="26" spans="1:6">
      <c r="A26" s="96" t="s">
        <v>4193</v>
      </c>
      <c r="B26" s="96" t="s">
        <v>3744</v>
      </c>
      <c r="C26" s="96" t="s">
        <v>3745</v>
      </c>
      <c r="D26" s="96">
        <v>698271.7137217141</v>
      </c>
      <c r="E26" s="96" t="s">
        <v>3710</v>
      </c>
      <c r="F26" s="91" t="str">
        <f>INDEX('Crosswalk Particulates'!$E:$E,MATCH(B26,'Crosswalk Particulates'!$D:$D,0))</f>
        <v>VOC</v>
      </c>
    </row>
    <row r="27" spans="1:6">
      <c r="A27" s="96" t="s">
        <v>4188</v>
      </c>
      <c r="B27" s="96" t="s">
        <v>3748</v>
      </c>
      <c r="C27" s="96" t="s">
        <v>3745</v>
      </c>
      <c r="D27" s="96">
        <v>653899.25685612438</v>
      </c>
      <c r="E27" s="96" t="s">
        <v>3710</v>
      </c>
      <c r="F27" s="91" t="str">
        <f>INDEX('Crosswalk Particulates'!$E:$E,MATCH(B27,'Crosswalk Particulates'!$D:$D,0))</f>
        <v>CO</v>
      </c>
    </row>
    <row r="28" spans="1:6">
      <c r="A28" s="96" t="s">
        <v>4188</v>
      </c>
      <c r="B28" s="96" t="s">
        <v>3797</v>
      </c>
      <c r="C28" s="96" t="s">
        <v>3745</v>
      </c>
      <c r="D28" s="96">
        <v>624250.59213732008</v>
      </c>
      <c r="E28" s="96" t="s">
        <v>3710</v>
      </c>
      <c r="F28" s="91" t="str">
        <f>INDEX('Crosswalk Particulates'!$E:$E,MATCH(B28,'Crosswalk Particulates'!$D:$D,0))</f>
        <v>NOX</v>
      </c>
    </row>
    <row r="29" spans="1:6">
      <c r="A29" s="96" t="s">
        <v>4189</v>
      </c>
      <c r="B29" s="96" t="s">
        <v>3748</v>
      </c>
      <c r="C29" s="96" t="s">
        <v>3745</v>
      </c>
      <c r="D29" s="96">
        <v>587939.3900660862</v>
      </c>
      <c r="E29" s="96" t="s">
        <v>3710</v>
      </c>
      <c r="F29" s="91" t="str">
        <f>INDEX('Crosswalk Particulates'!$E:$E,MATCH(B29,'Crosswalk Particulates'!$D:$D,0))</f>
        <v>CO</v>
      </c>
    </row>
    <row r="30" spans="1:6">
      <c r="A30" s="96" t="s">
        <v>4187</v>
      </c>
      <c r="B30" s="96" t="s">
        <v>3797</v>
      </c>
      <c r="C30" s="96" t="s">
        <v>3745</v>
      </c>
      <c r="D30" s="96">
        <v>494408.48488273483</v>
      </c>
      <c r="E30" s="96" t="s">
        <v>3710</v>
      </c>
      <c r="F30" s="91" t="str">
        <f>INDEX('Crosswalk Particulates'!$E:$E,MATCH(B30,'Crosswalk Particulates'!$D:$D,0))</f>
        <v>NOX</v>
      </c>
    </row>
    <row r="31" spans="1:6">
      <c r="A31" s="96" t="s">
        <v>4194</v>
      </c>
      <c r="B31" s="96" t="s">
        <v>3748</v>
      </c>
      <c r="C31" s="96" t="s">
        <v>3745</v>
      </c>
      <c r="D31" s="96">
        <v>468331.88960469502</v>
      </c>
      <c r="E31" s="96" t="s">
        <v>3710</v>
      </c>
      <c r="F31" s="91" t="str">
        <f>INDEX('Crosswalk Particulates'!$E:$E,MATCH(B31,'Crosswalk Particulates'!$D:$D,0))</f>
        <v>CO</v>
      </c>
    </row>
    <row r="32" spans="1:6">
      <c r="A32" s="96" t="s">
        <v>4192</v>
      </c>
      <c r="B32" s="96" t="s">
        <v>3748</v>
      </c>
      <c r="C32" s="96" t="s">
        <v>3745</v>
      </c>
      <c r="D32" s="96">
        <v>447005.74202338717</v>
      </c>
      <c r="E32" s="96" t="s">
        <v>3710</v>
      </c>
      <c r="F32" s="91" t="str">
        <f>INDEX('Crosswalk Particulates'!$E:$E,MATCH(B32,'Crosswalk Particulates'!$D:$D,0))</f>
        <v>CO</v>
      </c>
    </row>
    <row r="33" spans="1:6">
      <c r="A33" s="96" t="s">
        <v>4182</v>
      </c>
      <c r="B33" s="96" t="s">
        <v>3797</v>
      </c>
      <c r="C33" s="96" t="s">
        <v>3745</v>
      </c>
      <c r="D33" s="96">
        <v>409273.43416035385</v>
      </c>
      <c r="E33" s="96" t="s">
        <v>3710</v>
      </c>
      <c r="F33" s="91" t="str">
        <f>INDEX('Crosswalk Particulates'!$E:$E,MATCH(B33,'Crosswalk Particulates'!$D:$D,0))</f>
        <v>NOX</v>
      </c>
    </row>
    <row r="34" spans="1:6">
      <c r="A34" s="96" t="s">
        <v>4191</v>
      </c>
      <c r="B34" s="96" t="s">
        <v>3803</v>
      </c>
      <c r="C34" s="96" t="s">
        <v>3745</v>
      </c>
      <c r="D34" s="96">
        <v>377126.89483813237</v>
      </c>
      <c r="E34" s="96" t="s">
        <v>3710</v>
      </c>
      <c r="F34" s="91" t="str">
        <f>INDEX('Crosswalk Particulates'!$E:$E,MATCH(B34,'Crosswalk Particulates'!$D:$D,0))</f>
        <v>SOx</v>
      </c>
    </row>
    <row r="35" spans="1:6">
      <c r="A35" s="96" t="s">
        <v>4187</v>
      </c>
      <c r="B35" s="96" t="s">
        <v>3778</v>
      </c>
      <c r="C35" s="96" t="s">
        <v>3745</v>
      </c>
      <c r="D35" s="96">
        <v>369811.77947726031</v>
      </c>
      <c r="E35" s="96" t="s">
        <v>3710</v>
      </c>
      <c r="F35" s="91" t="str">
        <f>INDEX('Crosswalk Particulates'!$E:$E,MATCH(B35,'Crosswalk Particulates'!$D:$D,0))</f>
        <v>PM10</v>
      </c>
    </row>
    <row r="36" spans="1:6">
      <c r="A36" s="96" t="s">
        <v>4187</v>
      </c>
      <c r="B36" s="96" t="s">
        <v>3798</v>
      </c>
      <c r="C36" s="96" t="s">
        <v>3745</v>
      </c>
      <c r="D36" s="96">
        <v>364373.7866702663</v>
      </c>
      <c r="E36" s="96" t="s">
        <v>3710</v>
      </c>
      <c r="F36" s="91" t="str">
        <f>INDEX('Crosswalk Particulates'!$E:$E,MATCH(B36,'Crosswalk Particulates'!$D:$D,0))</f>
        <v>PM25</v>
      </c>
    </row>
    <row r="37" spans="1:6">
      <c r="A37" s="96" t="s">
        <v>4187</v>
      </c>
      <c r="B37" s="96" t="s">
        <v>3744</v>
      </c>
      <c r="C37" s="96" t="s">
        <v>3745</v>
      </c>
      <c r="D37" s="96">
        <v>361967.72722212534</v>
      </c>
      <c r="E37" s="96" t="s">
        <v>3710</v>
      </c>
      <c r="F37" s="91" t="str">
        <f>INDEX('Crosswalk Particulates'!$E:$E,MATCH(B37,'Crosswalk Particulates'!$D:$D,0))</f>
        <v>VOC</v>
      </c>
    </row>
    <row r="38" spans="1:6">
      <c r="A38" s="96" t="s">
        <v>4192</v>
      </c>
      <c r="B38" s="96" t="s">
        <v>3744</v>
      </c>
      <c r="C38" s="96" t="s">
        <v>3745</v>
      </c>
      <c r="D38" s="96">
        <v>345730.46627777355</v>
      </c>
      <c r="E38" s="96" t="s">
        <v>3710</v>
      </c>
      <c r="F38" s="91" t="str">
        <f>INDEX('Crosswalk Particulates'!$E:$E,MATCH(B38,'Crosswalk Particulates'!$D:$D,0))</f>
        <v>VOC</v>
      </c>
    </row>
    <row r="39" spans="1:6">
      <c r="A39" s="96" t="s">
        <v>4192</v>
      </c>
      <c r="B39" s="96" t="s">
        <v>3797</v>
      </c>
      <c r="C39" s="96" t="s">
        <v>3745</v>
      </c>
      <c r="D39" s="96">
        <v>321312.54682179756</v>
      </c>
      <c r="E39" s="96" t="s">
        <v>3710</v>
      </c>
      <c r="F39" s="91" t="str">
        <f>INDEX('Crosswalk Particulates'!$E:$E,MATCH(B39,'Crosswalk Particulates'!$D:$D,0))</f>
        <v>NOX</v>
      </c>
    </row>
    <row r="40" spans="1:6">
      <c r="A40" s="96" t="s">
        <v>4192</v>
      </c>
      <c r="B40" s="96" t="s">
        <v>3798</v>
      </c>
      <c r="C40" s="96" t="s">
        <v>3745</v>
      </c>
      <c r="D40" s="96">
        <v>297250.54968158423</v>
      </c>
      <c r="E40" s="96" t="s">
        <v>3710</v>
      </c>
      <c r="F40" s="91" t="str">
        <f>INDEX('Crosswalk Particulates'!$E:$E,MATCH(B40,'Crosswalk Particulates'!$D:$D,0))</f>
        <v>PM25</v>
      </c>
    </row>
    <row r="41" spans="1:6">
      <c r="A41" s="96" t="s">
        <v>4191</v>
      </c>
      <c r="B41" s="96" t="s">
        <v>3778</v>
      </c>
      <c r="C41" s="96" t="s">
        <v>3745</v>
      </c>
      <c r="D41" s="96">
        <v>246397.97811378696</v>
      </c>
      <c r="E41" s="96" t="s">
        <v>3710</v>
      </c>
      <c r="F41" s="91" t="str">
        <f>INDEX('Crosswalk Particulates'!$E:$E,MATCH(B41,'Crosswalk Particulates'!$D:$D,0))</f>
        <v>PM10</v>
      </c>
    </row>
    <row r="42" spans="1:6">
      <c r="A42" s="96" t="s">
        <v>4184</v>
      </c>
      <c r="B42" s="96" t="s">
        <v>3778</v>
      </c>
      <c r="C42" s="96" t="s">
        <v>3745</v>
      </c>
      <c r="D42" s="96">
        <v>239589.21746367862</v>
      </c>
      <c r="E42" s="96" t="s">
        <v>3710</v>
      </c>
      <c r="F42" s="91" t="str">
        <f>INDEX('Crosswalk Particulates'!$E:$E,MATCH(B42,'Crosswalk Particulates'!$D:$D,0))</f>
        <v>PM10</v>
      </c>
    </row>
    <row r="43" spans="1:6">
      <c r="A43" s="96" t="s">
        <v>4190</v>
      </c>
      <c r="B43" s="96" t="s">
        <v>3778</v>
      </c>
      <c r="C43" s="96" t="s">
        <v>3745</v>
      </c>
      <c r="D43" s="96">
        <v>227136.23468803751</v>
      </c>
      <c r="E43" s="96" t="s">
        <v>3710</v>
      </c>
      <c r="F43" s="91" t="str">
        <f>INDEX('Crosswalk Particulates'!$E:$E,MATCH(B43,'Crosswalk Particulates'!$D:$D,0))</f>
        <v>PM10</v>
      </c>
    </row>
    <row r="44" spans="1:6">
      <c r="A44" s="96" t="s">
        <v>4182</v>
      </c>
      <c r="B44" s="96" t="s">
        <v>3803</v>
      </c>
      <c r="C44" s="96" t="s">
        <v>3745</v>
      </c>
      <c r="D44" s="96">
        <v>218005.97579973956</v>
      </c>
      <c r="E44" s="96" t="s">
        <v>3710</v>
      </c>
      <c r="F44" s="91" t="str">
        <f>INDEX('Crosswalk Particulates'!$E:$E,MATCH(B44,'Crosswalk Particulates'!$D:$D,0))</f>
        <v>SOx</v>
      </c>
    </row>
    <row r="45" spans="1:6">
      <c r="A45" s="96" t="s">
        <v>4185</v>
      </c>
      <c r="B45" s="96" t="s">
        <v>3803</v>
      </c>
      <c r="C45" s="96" t="s">
        <v>3745</v>
      </c>
      <c r="D45" s="96">
        <v>212901.52496279823</v>
      </c>
      <c r="E45" s="96" t="s">
        <v>3710</v>
      </c>
      <c r="F45" s="91" t="str">
        <f>INDEX('Crosswalk Particulates'!$E:$E,MATCH(B45,'Crosswalk Particulates'!$D:$D,0))</f>
        <v>SOx</v>
      </c>
    </row>
    <row r="46" spans="1:6">
      <c r="A46" s="96" t="s">
        <v>4190</v>
      </c>
      <c r="B46" s="96" t="s">
        <v>3798</v>
      </c>
      <c r="C46" s="96" t="s">
        <v>3745</v>
      </c>
      <c r="D46" s="96">
        <v>202770.61326322536</v>
      </c>
      <c r="E46" s="96" t="s">
        <v>3710</v>
      </c>
      <c r="F46" s="91" t="str">
        <f>INDEX('Crosswalk Particulates'!$E:$E,MATCH(B46,'Crosswalk Particulates'!$D:$D,0))</f>
        <v>PM25</v>
      </c>
    </row>
    <row r="47" spans="1:6">
      <c r="A47" s="96" t="s">
        <v>4191</v>
      </c>
      <c r="B47" s="96" t="s">
        <v>3798</v>
      </c>
      <c r="C47" s="96" t="s">
        <v>3745</v>
      </c>
      <c r="D47" s="96">
        <v>186023.25864930011</v>
      </c>
      <c r="E47" s="96" t="s">
        <v>3710</v>
      </c>
      <c r="F47" s="91" t="str">
        <f>INDEX('Crosswalk Particulates'!$E:$E,MATCH(B47,'Crosswalk Particulates'!$D:$D,0))</f>
        <v>PM25</v>
      </c>
    </row>
    <row r="48" spans="1:6">
      <c r="A48" s="96" t="s">
        <v>4190</v>
      </c>
      <c r="B48" s="96" t="s">
        <v>3744</v>
      </c>
      <c r="C48" s="96" t="s">
        <v>3745</v>
      </c>
      <c r="D48" s="96">
        <v>177491.67805393456</v>
      </c>
      <c r="E48" s="96" t="s">
        <v>3710</v>
      </c>
      <c r="F48" s="91" t="str">
        <f>INDEX('Crosswalk Particulates'!$E:$E,MATCH(B48,'Crosswalk Particulates'!$D:$D,0))</f>
        <v>VOC</v>
      </c>
    </row>
    <row r="49" spans="1:6">
      <c r="A49" s="96" t="s">
        <v>4185</v>
      </c>
      <c r="B49" s="96" t="s">
        <v>3778</v>
      </c>
      <c r="C49" s="96" t="s">
        <v>3745</v>
      </c>
      <c r="D49" s="96">
        <v>168030.74399705947</v>
      </c>
      <c r="E49" s="96" t="s">
        <v>3710</v>
      </c>
      <c r="F49" s="91" t="str">
        <f>INDEX('Crosswalk Particulates'!$E:$E,MATCH(B49,'Crosswalk Particulates'!$D:$D,0))</f>
        <v>PM10</v>
      </c>
    </row>
    <row r="50" spans="1:6">
      <c r="A50" s="96" t="s">
        <v>4185</v>
      </c>
      <c r="B50" s="96" t="s">
        <v>3798</v>
      </c>
      <c r="C50" s="96" t="s">
        <v>3745</v>
      </c>
      <c r="D50" s="96">
        <v>157806.96795277076</v>
      </c>
      <c r="E50" s="96" t="s">
        <v>3710</v>
      </c>
      <c r="F50" s="91" t="str">
        <f>INDEX('Crosswalk Particulates'!$E:$E,MATCH(B50,'Crosswalk Particulates'!$D:$D,0))</f>
        <v>PM25</v>
      </c>
    </row>
    <row r="51" spans="1:6">
      <c r="A51" s="96" t="s">
        <v>4192</v>
      </c>
      <c r="B51" s="96" t="s">
        <v>3803</v>
      </c>
      <c r="C51" s="96" t="s">
        <v>3745</v>
      </c>
      <c r="D51" s="96">
        <v>145914.64993681593</v>
      </c>
      <c r="E51" s="96" t="s">
        <v>3710</v>
      </c>
      <c r="F51" s="91" t="str">
        <f>INDEX('Crosswalk Particulates'!$E:$E,MATCH(B51,'Crosswalk Particulates'!$D:$D,0))</f>
        <v>SOx</v>
      </c>
    </row>
    <row r="52" spans="1:6">
      <c r="A52" s="96" t="s">
        <v>4189</v>
      </c>
      <c r="B52" s="96" t="s">
        <v>3778</v>
      </c>
      <c r="C52" s="96" t="s">
        <v>3745</v>
      </c>
      <c r="D52" s="96">
        <v>131919.34036500286</v>
      </c>
      <c r="E52" s="96" t="s">
        <v>3710</v>
      </c>
      <c r="F52" s="91" t="str">
        <f>INDEX('Crosswalk Particulates'!$E:$E,MATCH(B52,'Crosswalk Particulates'!$D:$D,0))</f>
        <v>PM10</v>
      </c>
    </row>
    <row r="53" spans="1:6">
      <c r="A53" s="96" t="s">
        <v>4195</v>
      </c>
      <c r="B53" s="96" t="s">
        <v>3748</v>
      </c>
      <c r="C53" s="96" t="s">
        <v>3745</v>
      </c>
      <c r="D53" s="96">
        <v>117709.49336482795</v>
      </c>
      <c r="E53" s="96" t="s">
        <v>3710</v>
      </c>
      <c r="F53" s="91" t="str">
        <f>INDEX('Crosswalk Particulates'!$E:$E,MATCH(B53,'Crosswalk Particulates'!$D:$D,0))</f>
        <v>CO</v>
      </c>
    </row>
    <row r="54" spans="1:6">
      <c r="A54" s="96" t="s">
        <v>4184</v>
      </c>
      <c r="B54" s="96" t="s">
        <v>3798</v>
      </c>
      <c r="C54" s="96" t="s">
        <v>3745</v>
      </c>
      <c r="D54" s="96">
        <v>114069.89775270222</v>
      </c>
      <c r="E54" s="96" t="s">
        <v>3710</v>
      </c>
      <c r="F54" s="91" t="str">
        <f>INDEX('Crosswalk Particulates'!$E:$E,MATCH(B54,'Crosswalk Particulates'!$D:$D,0))</f>
        <v>PM25</v>
      </c>
    </row>
    <row r="55" spans="1:6">
      <c r="A55" s="96" t="s">
        <v>4191</v>
      </c>
      <c r="B55" s="96" t="s">
        <v>3744</v>
      </c>
      <c r="C55" s="96" t="s">
        <v>3745</v>
      </c>
      <c r="D55" s="96">
        <v>112913.48438937525</v>
      </c>
      <c r="E55" s="96" t="s">
        <v>3710</v>
      </c>
      <c r="F55" s="91" t="str">
        <f>INDEX('Crosswalk Particulates'!$E:$E,MATCH(B55,'Crosswalk Particulates'!$D:$D,0))</f>
        <v>VOC</v>
      </c>
    </row>
    <row r="56" spans="1:6">
      <c r="A56" s="96" t="s">
        <v>4195</v>
      </c>
      <c r="B56" s="96" t="s">
        <v>3803</v>
      </c>
      <c r="C56" s="96" t="s">
        <v>3745</v>
      </c>
      <c r="D56" s="96">
        <v>111100.85028414019</v>
      </c>
      <c r="E56" s="96" t="s">
        <v>3710</v>
      </c>
      <c r="F56" s="91" t="str">
        <f>INDEX('Crosswalk Particulates'!$E:$E,MATCH(B56,'Crosswalk Particulates'!$D:$D,0))</f>
        <v>SOx</v>
      </c>
    </row>
    <row r="57" spans="1:6">
      <c r="A57" s="96" t="s">
        <v>4189</v>
      </c>
      <c r="B57" s="96" t="s">
        <v>3798</v>
      </c>
      <c r="C57" s="96" t="s">
        <v>3745</v>
      </c>
      <c r="D57" s="96">
        <v>107301.45422413692</v>
      </c>
      <c r="E57" s="96" t="s">
        <v>3710</v>
      </c>
      <c r="F57" s="91" t="str">
        <f>INDEX('Crosswalk Particulates'!$E:$E,MATCH(B57,'Crosswalk Particulates'!$D:$D,0))</f>
        <v>PM25</v>
      </c>
    </row>
    <row r="58" spans="1:6">
      <c r="A58" s="96" t="s">
        <v>4184</v>
      </c>
      <c r="B58" s="96" t="s">
        <v>3793</v>
      </c>
      <c r="C58" s="96" t="s">
        <v>3745</v>
      </c>
      <c r="D58" s="96">
        <v>100604.86524879368</v>
      </c>
      <c r="E58" s="96" t="s">
        <v>3710</v>
      </c>
      <c r="F58" s="91">
        <f>INDEX('Crosswalk Particulates'!$E:$E,MATCH(B58,'Crosswalk Particulates'!$D:$D,0))</f>
        <v>0</v>
      </c>
    </row>
    <row r="59" spans="1:6">
      <c r="A59" s="96" t="s">
        <v>4188</v>
      </c>
      <c r="B59" s="96" t="s">
        <v>3803</v>
      </c>
      <c r="C59" s="96" t="s">
        <v>3745</v>
      </c>
      <c r="D59" s="96">
        <v>94617.810384387441</v>
      </c>
      <c r="E59" s="96" t="s">
        <v>3710</v>
      </c>
      <c r="F59" s="91" t="str">
        <f>INDEX('Crosswalk Particulates'!$E:$E,MATCH(B59,'Crosswalk Particulates'!$D:$D,0))</f>
        <v>SOx</v>
      </c>
    </row>
    <row r="60" spans="1:6">
      <c r="A60" s="96" t="s">
        <v>4194</v>
      </c>
      <c r="B60" s="96" t="s">
        <v>3803</v>
      </c>
      <c r="C60" s="96" t="s">
        <v>3745</v>
      </c>
      <c r="D60" s="96">
        <v>84782.264064066214</v>
      </c>
      <c r="E60" s="96" t="s">
        <v>3710</v>
      </c>
      <c r="F60" s="91" t="str">
        <f>INDEX('Crosswalk Particulates'!$E:$E,MATCH(B60,'Crosswalk Particulates'!$D:$D,0))</f>
        <v>SOx</v>
      </c>
    </row>
    <row r="61" spans="1:6">
      <c r="A61" s="96" t="s">
        <v>4190</v>
      </c>
      <c r="B61" s="96" t="s">
        <v>3797</v>
      </c>
      <c r="C61" s="96" t="s">
        <v>3745</v>
      </c>
      <c r="D61" s="96">
        <v>81131.218914189216</v>
      </c>
      <c r="E61" s="96" t="s">
        <v>3710</v>
      </c>
      <c r="F61" s="91" t="str">
        <f>INDEX('Crosswalk Particulates'!$E:$E,MATCH(B61,'Crosswalk Particulates'!$D:$D,0))</f>
        <v>NOX</v>
      </c>
    </row>
    <row r="62" spans="1:6">
      <c r="A62" s="96" t="s">
        <v>4195</v>
      </c>
      <c r="B62" s="96" t="s">
        <v>3744</v>
      </c>
      <c r="C62" s="96" t="s">
        <v>3745</v>
      </c>
      <c r="D62" s="96">
        <v>75227.685546204404</v>
      </c>
      <c r="E62" s="96" t="s">
        <v>3710</v>
      </c>
      <c r="F62" s="91" t="str">
        <f>INDEX('Crosswalk Particulates'!$E:$E,MATCH(B62,'Crosswalk Particulates'!$D:$D,0))</f>
        <v>VOC</v>
      </c>
    </row>
    <row r="63" spans="1:6">
      <c r="A63" s="96" t="s">
        <v>4194</v>
      </c>
      <c r="B63" s="96" t="s">
        <v>3797</v>
      </c>
      <c r="C63" s="96" t="s">
        <v>3745</v>
      </c>
      <c r="D63" s="96">
        <v>65905.799746603196</v>
      </c>
      <c r="E63" s="96" t="s">
        <v>3710</v>
      </c>
      <c r="F63" s="91" t="str">
        <f>INDEX('Crosswalk Particulates'!$E:$E,MATCH(B63,'Crosswalk Particulates'!$D:$D,0))</f>
        <v>NOX</v>
      </c>
    </row>
    <row r="64" spans="1:6">
      <c r="A64" s="96" t="s">
        <v>4187</v>
      </c>
      <c r="B64" s="96" t="s">
        <v>3793</v>
      </c>
      <c r="C64" s="96" t="s">
        <v>3745</v>
      </c>
      <c r="D64" s="96">
        <v>54097.969491782955</v>
      </c>
      <c r="E64" s="96" t="s">
        <v>3710</v>
      </c>
      <c r="F64" s="91">
        <f>INDEX('Crosswalk Particulates'!$E:$E,MATCH(B64,'Crosswalk Particulates'!$D:$D,0))</f>
        <v>0</v>
      </c>
    </row>
    <row r="65" spans="1:6">
      <c r="A65" s="96" t="s">
        <v>4194</v>
      </c>
      <c r="B65" s="96" t="s">
        <v>3778</v>
      </c>
      <c r="C65" s="96" t="s">
        <v>3745</v>
      </c>
      <c r="D65" s="96">
        <v>50831.339677577424</v>
      </c>
      <c r="E65" s="96" t="s">
        <v>3710</v>
      </c>
      <c r="F65" s="91" t="str">
        <f>INDEX('Crosswalk Particulates'!$E:$E,MATCH(B65,'Crosswalk Particulates'!$D:$D,0))</f>
        <v>PM10</v>
      </c>
    </row>
    <row r="66" spans="1:6">
      <c r="A66" s="96" t="s">
        <v>4187</v>
      </c>
      <c r="B66" s="96" t="s">
        <v>3803</v>
      </c>
      <c r="C66" s="96" t="s">
        <v>3745</v>
      </c>
      <c r="D66" s="96">
        <v>43707.282762875708</v>
      </c>
      <c r="E66" s="96" t="s">
        <v>3710</v>
      </c>
      <c r="F66" s="91" t="str">
        <f>INDEX('Crosswalk Particulates'!$E:$E,MATCH(B66,'Crosswalk Particulates'!$D:$D,0))</f>
        <v>SOx</v>
      </c>
    </row>
    <row r="67" spans="1:6">
      <c r="A67" s="96" t="s">
        <v>4195</v>
      </c>
      <c r="B67" s="96" t="s">
        <v>3797</v>
      </c>
      <c r="C67" s="96" t="s">
        <v>3745</v>
      </c>
      <c r="D67" s="96">
        <v>40852.255040519987</v>
      </c>
      <c r="E67" s="96" t="s">
        <v>3710</v>
      </c>
      <c r="F67" s="91" t="str">
        <f>INDEX('Crosswalk Particulates'!$E:$E,MATCH(B67,'Crosswalk Particulates'!$D:$D,0))</f>
        <v>NOX</v>
      </c>
    </row>
    <row r="68" spans="1:6">
      <c r="A68" s="96" t="s">
        <v>4193</v>
      </c>
      <c r="B68" s="96" t="s">
        <v>3778</v>
      </c>
      <c r="C68" s="96" t="s">
        <v>3745</v>
      </c>
      <c r="D68" s="96">
        <v>35793.052111577199</v>
      </c>
      <c r="E68" s="96" t="s">
        <v>3710</v>
      </c>
      <c r="F68" s="91" t="str">
        <f>INDEX('Crosswalk Particulates'!$E:$E,MATCH(B68,'Crosswalk Particulates'!$D:$D,0))</f>
        <v>PM10</v>
      </c>
    </row>
    <row r="69" spans="1:6">
      <c r="A69" s="96" t="s">
        <v>4194</v>
      </c>
      <c r="B69" s="96" t="s">
        <v>3798</v>
      </c>
      <c r="C69" s="96" t="s">
        <v>3745</v>
      </c>
      <c r="D69" s="96">
        <v>34979.950842190323</v>
      </c>
      <c r="E69" s="96" t="s">
        <v>3710</v>
      </c>
      <c r="F69" s="91" t="str">
        <f>INDEX('Crosswalk Particulates'!$E:$E,MATCH(B69,'Crosswalk Particulates'!$D:$D,0))</f>
        <v>PM25</v>
      </c>
    </row>
    <row r="70" spans="1:6">
      <c r="A70" s="96" t="s">
        <v>4189</v>
      </c>
      <c r="B70" s="96" t="s">
        <v>3744</v>
      </c>
      <c r="C70" s="96" t="s">
        <v>3745</v>
      </c>
      <c r="D70" s="96">
        <v>31893.517356559947</v>
      </c>
      <c r="E70" s="96" t="s">
        <v>3710</v>
      </c>
      <c r="F70" s="91" t="str">
        <f>INDEX('Crosswalk Particulates'!$E:$E,MATCH(B70,'Crosswalk Particulates'!$D:$D,0))</f>
        <v>VOC</v>
      </c>
    </row>
    <row r="71" spans="1:6">
      <c r="A71" s="96" t="s">
        <v>4188</v>
      </c>
      <c r="B71" s="96" t="s">
        <v>3778</v>
      </c>
      <c r="C71" s="96" t="s">
        <v>3745</v>
      </c>
      <c r="D71" s="96">
        <v>27469.688933711808</v>
      </c>
      <c r="E71" s="96" t="s">
        <v>3710</v>
      </c>
      <c r="F71" s="91" t="str">
        <f>INDEX('Crosswalk Particulates'!$E:$E,MATCH(B71,'Crosswalk Particulates'!$D:$D,0))</f>
        <v>PM10</v>
      </c>
    </row>
    <row r="72" spans="1:6">
      <c r="A72" s="96" t="s">
        <v>4192</v>
      </c>
      <c r="B72" s="96" t="s">
        <v>3793</v>
      </c>
      <c r="C72" s="96" t="s">
        <v>3745</v>
      </c>
      <c r="D72" s="96">
        <v>27240.147729119784</v>
      </c>
      <c r="E72" s="96" t="s">
        <v>3710</v>
      </c>
      <c r="F72" s="91">
        <f>INDEX('Crosswalk Particulates'!$E:$E,MATCH(B72,'Crosswalk Particulates'!$D:$D,0))</f>
        <v>0</v>
      </c>
    </row>
    <row r="73" spans="1:6">
      <c r="A73" s="96" t="s">
        <v>4184</v>
      </c>
      <c r="B73" s="96" t="s">
        <v>3803</v>
      </c>
      <c r="C73" s="96" t="s">
        <v>3745</v>
      </c>
      <c r="D73" s="96">
        <v>25505.603575666766</v>
      </c>
      <c r="E73" s="96" t="s">
        <v>3710</v>
      </c>
      <c r="F73" s="91" t="str">
        <f>INDEX('Crosswalk Particulates'!$E:$E,MATCH(B73,'Crosswalk Particulates'!$D:$D,0))</f>
        <v>SOx</v>
      </c>
    </row>
    <row r="74" spans="1:6">
      <c r="A74" s="96" t="s">
        <v>4190</v>
      </c>
      <c r="B74" s="96" t="s">
        <v>3803</v>
      </c>
      <c r="C74" s="96" t="s">
        <v>3745</v>
      </c>
      <c r="D74" s="96">
        <v>25351.751503823587</v>
      </c>
      <c r="E74" s="96" t="s">
        <v>3710</v>
      </c>
      <c r="F74" s="91" t="str">
        <f>INDEX('Crosswalk Particulates'!$E:$E,MATCH(B74,'Crosswalk Particulates'!$D:$D,0))</f>
        <v>SOx</v>
      </c>
    </row>
    <row r="75" spans="1:6">
      <c r="A75" s="96" t="s">
        <v>4195</v>
      </c>
      <c r="B75" s="96" t="s">
        <v>3793</v>
      </c>
      <c r="C75" s="96" t="s">
        <v>3745</v>
      </c>
      <c r="D75" s="96">
        <v>23642.74630585562</v>
      </c>
      <c r="E75" s="96" t="s">
        <v>3710</v>
      </c>
      <c r="F75" s="91">
        <f>INDEX('Crosswalk Particulates'!$E:$E,MATCH(B75,'Crosswalk Particulates'!$D:$D,0))</f>
        <v>0</v>
      </c>
    </row>
    <row r="76" spans="1:6">
      <c r="A76" s="96" t="s">
        <v>4188</v>
      </c>
      <c r="B76" s="96" t="s">
        <v>3798</v>
      </c>
      <c r="C76" s="96" t="s">
        <v>3745</v>
      </c>
      <c r="D76" s="96">
        <v>22764.543944846762</v>
      </c>
      <c r="E76" s="96" t="s">
        <v>3710</v>
      </c>
      <c r="F76" s="91" t="str">
        <f>INDEX('Crosswalk Particulates'!$E:$E,MATCH(B76,'Crosswalk Particulates'!$D:$D,0))</f>
        <v>PM25</v>
      </c>
    </row>
    <row r="77" spans="1:6">
      <c r="A77" s="96" t="s">
        <v>4183</v>
      </c>
      <c r="B77" s="96" t="s">
        <v>3793</v>
      </c>
      <c r="C77" s="96" t="s">
        <v>3745</v>
      </c>
      <c r="D77" s="98">
        <v>22161.23</v>
      </c>
      <c r="E77" s="96" t="s">
        <v>3710</v>
      </c>
      <c r="F77" s="91">
        <f>INDEX('Crosswalk Particulates'!$E:$E,MATCH(B77,'Crosswalk Particulates'!$D:$D,0))</f>
        <v>0</v>
      </c>
    </row>
    <row r="78" spans="1:6">
      <c r="A78" s="96" t="s">
        <v>4194</v>
      </c>
      <c r="B78" s="96" t="s">
        <v>3744</v>
      </c>
      <c r="C78" s="96" t="s">
        <v>3745</v>
      </c>
      <c r="D78" s="96">
        <v>22133.229181786068</v>
      </c>
      <c r="E78" s="96" t="s">
        <v>3710</v>
      </c>
      <c r="F78" s="91" t="str">
        <f>INDEX('Crosswalk Particulates'!$E:$E,MATCH(B78,'Crosswalk Particulates'!$D:$D,0))</f>
        <v>VOC</v>
      </c>
    </row>
    <row r="79" spans="1:6">
      <c r="A79" s="96" t="s">
        <v>4190</v>
      </c>
      <c r="B79" s="96" t="s">
        <v>3793</v>
      </c>
      <c r="C79" s="96" t="s">
        <v>3745</v>
      </c>
      <c r="D79" s="96">
        <v>21304.282300251776</v>
      </c>
      <c r="E79" s="96" t="s">
        <v>3710</v>
      </c>
      <c r="F79" s="91">
        <f>INDEX('Crosswalk Particulates'!$E:$E,MATCH(B79,'Crosswalk Particulates'!$D:$D,0))</f>
        <v>0</v>
      </c>
    </row>
    <row r="80" spans="1:6">
      <c r="A80" s="96" t="s">
        <v>4189</v>
      </c>
      <c r="B80" s="96" t="s">
        <v>3793</v>
      </c>
      <c r="C80" s="96" t="s">
        <v>3745</v>
      </c>
      <c r="D80" s="96">
        <v>19800.192779796595</v>
      </c>
      <c r="E80" s="96" t="s">
        <v>3710</v>
      </c>
      <c r="F80" s="91">
        <f>INDEX('Crosswalk Particulates'!$E:$E,MATCH(B80,'Crosswalk Particulates'!$D:$D,0))</f>
        <v>0</v>
      </c>
    </row>
    <row r="81" spans="1:6">
      <c r="A81" s="96" t="s">
        <v>4195</v>
      </c>
      <c r="B81" s="96" t="s">
        <v>3778</v>
      </c>
      <c r="C81" s="96" t="s">
        <v>3745</v>
      </c>
      <c r="D81" s="96">
        <v>19358.0438888176</v>
      </c>
      <c r="E81" s="96" t="s">
        <v>3710</v>
      </c>
      <c r="F81" s="91" t="str">
        <f>INDEX('Crosswalk Particulates'!$E:$E,MATCH(B81,'Crosswalk Particulates'!$D:$D,0))</f>
        <v>PM10</v>
      </c>
    </row>
    <row r="82" spans="1:6">
      <c r="A82" s="96" t="s">
        <v>4191</v>
      </c>
      <c r="B82" s="96" t="s">
        <v>3793</v>
      </c>
      <c r="C82" s="96" t="s">
        <v>3745</v>
      </c>
      <c r="D82" s="96">
        <v>15648.375585806096</v>
      </c>
      <c r="E82" s="96" t="s">
        <v>3710</v>
      </c>
      <c r="F82" s="91">
        <f>INDEX('Crosswalk Particulates'!$E:$E,MATCH(B82,'Crosswalk Particulates'!$D:$D,0))</f>
        <v>0</v>
      </c>
    </row>
    <row r="83" spans="1:6">
      <c r="A83" s="96" t="s">
        <v>4195</v>
      </c>
      <c r="B83" s="96" t="s">
        <v>3798</v>
      </c>
      <c r="C83" s="96" t="s">
        <v>3745</v>
      </c>
      <c r="D83" s="96">
        <v>14554.039325451085</v>
      </c>
      <c r="E83" s="96" t="s">
        <v>3710</v>
      </c>
      <c r="F83" s="91" t="str">
        <f>INDEX('Crosswalk Particulates'!$E:$E,MATCH(B83,'Crosswalk Particulates'!$D:$D,0))</f>
        <v>PM25</v>
      </c>
    </row>
    <row r="84" spans="1:6">
      <c r="A84" s="96" t="s">
        <v>4193</v>
      </c>
      <c r="B84" s="96" t="s">
        <v>3798</v>
      </c>
      <c r="C84" s="96" t="s">
        <v>3745</v>
      </c>
      <c r="D84" s="96">
        <v>13467.573951334882</v>
      </c>
      <c r="E84" s="96" t="s">
        <v>3710</v>
      </c>
      <c r="F84" s="91" t="str">
        <f>INDEX('Crosswalk Particulates'!$E:$E,MATCH(B84,'Crosswalk Particulates'!$D:$D,0))</f>
        <v>PM25</v>
      </c>
    </row>
    <row r="85" spans="1:6">
      <c r="A85" s="96" t="s">
        <v>4193</v>
      </c>
      <c r="B85" s="96" t="s">
        <v>3748</v>
      </c>
      <c r="C85" s="96" t="s">
        <v>3745</v>
      </c>
      <c r="D85" s="96">
        <v>7223.9379391045204</v>
      </c>
      <c r="E85" s="96" t="s">
        <v>3710</v>
      </c>
      <c r="F85" s="91" t="str">
        <f>INDEX('Crosswalk Particulates'!$E:$E,MATCH(B85,'Crosswalk Particulates'!$D:$D,0))</f>
        <v>CO</v>
      </c>
    </row>
    <row r="86" spans="1:6">
      <c r="A86" s="96" t="s">
        <v>4193</v>
      </c>
      <c r="B86" s="96" t="s">
        <v>3797</v>
      </c>
      <c r="C86" s="96" t="s">
        <v>3745</v>
      </c>
      <c r="D86" s="96">
        <v>5237.5639072600497</v>
      </c>
      <c r="E86" s="96" t="s">
        <v>3710</v>
      </c>
      <c r="F86" s="91" t="str">
        <f>INDEX('Crosswalk Particulates'!$E:$E,MATCH(B86,'Crosswalk Particulates'!$D:$D,0))</f>
        <v>NOX</v>
      </c>
    </row>
    <row r="87" spans="1:6">
      <c r="A87" s="96" t="s">
        <v>4186</v>
      </c>
      <c r="B87" s="96" t="s">
        <v>3778</v>
      </c>
      <c r="C87" s="96" t="s">
        <v>3745</v>
      </c>
      <c r="D87" s="96">
        <v>4567.8741976649735</v>
      </c>
      <c r="E87" s="96" t="s">
        <v>3710</v>
      </c>
      <c r="F87" s="91" t="str">
        <f>INDEX('Crosswalk Particulates'!$E:$E,MATCH(B87,'Crosswalk Particulates'!$D:$D,0))</f>
        <v>PM10</v>
      </c>
    </row>
    <row r="88" spans="1:6">
      <c r="A88" s="96" t="s">
        <v>4186</v>
      </c>
      <c r="B88" s="96" t="s">
        <v>3798</v>
      </c>
      <c r="C88" s="96" t="s">
        <v>3745</v>
      </c>
      <c r="D88" s="96">
        <v>4169.3201784627463</v>
      </c>
      <c r="E88" s="96" t="s">
        <v>3710</v>
      </c>
      <c r="F88" s="91" t="str">
        <f>INDEX('Crosswalk Particulates'!$E:$E,MATCH(B88,'Crosswalk Particulates'!$D:$D,0))</f>
        <v>PM25</v>
      </c>
    </row>
    <row r="89" spans="1:6">
      <c r="A89" s="96" t="s">
        <v>4193</v>
      </c>
      <c r="B89" s="96" t="s">
        <v>3793</v>
      </c>
      <c r="C89" s="96" t="s">
        <v>3745</v>
      </c>
      <c r="D89" s="96">
        <v>3659.2917457911603</v>
      </c>
      <c r="E89" s="96" t="s">
        <v>3710</v>
      </c>
      <c r="F89" s="91">
        <f>INDEX('Crosswalk Particulates'!$E:$E,MATCH(B89,'Crosswalk Particulates'!$D:$D,0))</f>
        <v>0</v>
      </c>
    </row>
    <row r="90" spans="1:6">
      <c r="A90" s="96" t="s">
        <v>4185</v>
      </c>
      <c r="B90" s="96" t="s">
        <v>3793</v>
      </c>
      <c r="C90" s="96" t="s">
        <v>3745</v>
      </c>
      <c r="D90" s="96">
        <v>2906.0648038151808</v>
      </c>
      <c r="E90" s="96" t="s">
        <v>3710</v>
      </c>
      <c r="F90" s="91">
        <f>INDEX('Crosswalk Particulates'!$E:$E,MATCH(B90,'Crosswalk Particulates'!$D:$D,0))</f>
        <v>0</v>
      </c>
    </row>
    <row r="91" spans="1:6">
      <c r="A91" s="96" t="s">
        <v>4188</v>
      </c>
      <c r="B91" s="96" t="s">
        <v>3793</v>
      </c>
      <c r="C91" s="96" t="s">
        <v>3745</v>
      </c>
      <c r="D91" s="96">
        <v>1512.514660272592</v>
      </c>
      <c r="E91" s="96" t="s">
        <v>3710</v>
      </c>
      <c r="F91" s="91">
        <f>INDEX('Crosswalk Particulates'!$E:$E,MATCH(B91,'Crosswalk Particulates'!$D:$D,0))</f>
        <v>0</v>
      </c>
    </row>
    <row r="92" spans="1:6">
      <c r="A92" s="96" t="s">
        <v>4186</v>
      </c>
      <c r="B92" s="96" t="s">
        <v>3748</v>
      </c>
      <c r="C92" s="96" t="s">
        <v>3745</v>
      </c>
      <c r="D92" s="96">
        <v>1509.90289441305</v>
      </c>
      <c r="E92" s="96" t="s">
        <v>3710</v>
      </c>
      <c r="F92" s="91" t="str">
        <f>INDEX('Crosswalk Particulates'!$E:$E,MATCH(B92,'Crosswalk Particulates'!$D:$D,0))</f>
        <v>CO</v>
      </c>
    </row>
    <row r="93" spans="1:6">
      <c r="A93" s="96" t="s">
        <v>4186</v>
      </c>
      <c r="B93" s="96" t="s">
        <v>3797</v>
      </c>
      <c r="C93" s="96" t="s">
        <v>3745</v>
      </c>
      <c r="D93" s="96">
        <v>1050.2105453250499</v>
      </c>
      <c r="E93" s="96" t="s">
        <v>3710</v>
      </c>
      <c r="F93" s="91" t="str">
        <f>INDEX('Crosswalk Particulates'!$E:$E,MATCH(B93,'Crosswalk Particulates'!$D:$D,0))</f>
        <v>NOX</v>
      </c>
    </row>
    <row r="94" spans="1:6">
      <c r="A94" s="96" t="s">
        <v>4193</v>
      </c>
      <c r="B94" s="96" t="s">
        <v>3803</v>
      </c>
      <c r="C94" s="96" t="s">
        <v>3745</v>
      </c>
      <c r="D94" s="96">
        <v>1021.2346975238499</v>
      </c>
      <c r="E94" s="96" t="s">
        <v>3710</v>
      </c>
      <c r="F94" s="91" t="str">
        <f>INDEX('Crosswalk Particulates'!$E:$E,MATCH(B94,'Crosswalk Particulates'!$D:$D,0))</f>
        <v>SOx</v>
      </c>
    </row>
    <row r="95" spans="1:6">
      <c r="A95" s="96" t="s">
        <v>4194</v>
      </c>
      <c r="B95" s="96" t="s">
        <v>3793</v>
      </c>
      <c r="C95" s="96" t="s">
        <v>3745</v>
      </c>
      <c r="D95" s="96">
        <v>668.12008577999995</v>
      </c>
      <c r="E95" s="96" t="s">
        <v>3710</v>
      </c>
      <c r="F95" s="91">
        <f>INDEX('Crosswalk Particulates'!$E:$E,MATCH(B95,'Crosswalk Particulates'!$D:$D,0))</f>
        <v>0</v>
      </c>
    </row>
    <row r="96" spans="1:6">
      <c r="A96" s="96" t="s">
        <v>4186</v>
      </c>
      <c r="B96" s="96" t="s">
        <v>3793</v>
      </c>
      <c r="C96" s="96" t="s">
        <v>3745</v>
      </c>
      <c r="D96" s="96">
        <v>477.33428452087003</v>
      </c>
      <c r="E96" s="96" t="s">
        <v>3710</v>
      </c>
      <c r="F96" s="91">
        <f>INDEX('Crosswalk Particulates'!$E:$E,MATCH(B96,'Crosswalk Particulates'!$D:$D,0))</f>
        <v>0</v>
      </c>
    </row>
    <row r="97" spans="1:6">
      <c r="A97" s="96" t="s">
        <v>4186</v>
      </c>
      <c r="B97" s="96" t="s">
        <v>3803</v>
      </c>
      <c r="C97" s="96" t="s">
        <v>3745</v>
      </c>
      <c r="D97" s="96">
        <v>63.075849347199998</v>
      </c>
      <c r="E97" s="96" t="s">
        <v>3710</v>
      </c>
      <c r="F97" s="91"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vt:i4>
      </vt:variant>
    </vt:vector>
  </HeadingPairs>
  <TitlesOfParts>
    <vt:vector size="45" baseType="lpstr">
      <vt:lpstr>Overview</vt:lpstr>
      <vt:lpstr>1. Transportation</vt:lpstr>
      <vt:lpstr>2. Electricity</vt:lpstr>
      <vt:lpstr>3. Industry Energy</vt:lpstr>
      <vt:lpstr>4. Buildings</vt:lpstr>
      <vt:lpstr>5. Industry Process</vt:lpstr>
      <vt:lpstr>6. Total</vt:lpstr>
      <vt:lpstr>7. Particulates</vt:lpstr>
      <vt:lpstr>EPS</vt:lpstr>
      <vt:lpstr>NoSettings</vt:lpstr>
      <vt:lpstr>Vensim Variables</vt:lpstr>
      <vt:lpstr>EPA_GHG</vt:lpstr>
      <vt:lpstr>Table 3-1</vt:lpstr>
      <vt:lpstr>Table 3-7</vt:lpstr>
      <vt:lpstr>Table 3-9</vt:lpstr>
      <vt:lpstr>Table 3-10</vt:lpstr>
      <vt:lpstr>Table 3-11</vt:lpstr>
      <vt:lpstr>Table 3-12</vt:lpstr>
      <vt:lpstr>Table 3-13</vt:lpstr>
      <vt:lpstr>Table 3-14</vt:lpstr>
      <vt:lpstr>Table 3-15</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2021-02-17T22:59:55Z</dcterms:modified>
</cp:coreProperties>
</file>